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monprojet1_annuaire\Production-statistique-MS\"/>
    </mc:Choice>
  </mc:AlternateContent>
  <xr:revisionPtr revIDLastSave="0" documentId="13_ncr:1_{0C4C01CC-AEA7-4DE3-8AE6-D869429837E8}" xr6:coauthVersionLast="47" xr6:coauthVersionMax="47" xr10:uidLastSave="{00000000-0000-0000-0000-000000000000}"/>
  <bookViews>
    <workbookView xWindow="-98" yWindow="-98" windowWidth="19396" windowHeight="10276" tabRatio="868" firstSheet="180" activeTab="185" xr2:uid="{00000000-000D-0000-FFFF-FFFF00000000}"/>
  </bookViews>
  <sheets>
    <sheet name="Couleurs" sheetId="1" r:id="rId1"/>
    <sheet name="Table des matières" sheetId="2" r:id="rId2"/>
    <sheet name="indicateursPNDS_ODD" sheetId="3" r:id="rId3"/>
    <sheet name="synthèse indicateurs" sheetId="4" r:id="rId4"/>
    <sheet name="IndicateursEconomiques" sheetId="5" r:id="rId5"/>
    <sheet name="Partie 1" sheetId="6" r:id="rId6"/>
    <sheet name="SARA_QoC_RDQA_CS_HHFA" sheetId="7" r:id="rId7"/>
    <sheet name="PMABF" sheetId="8" r:id="rId8"/>
    <sheet name="Population" sheetId="9" r:id="rId9"/>
    <sheet name="Pop_cible" sheetId="10" r:id="rId10"/>
    <sheet name="Pop_distance " sheetId="11" r:id="rId11"/>
    <sheet name="Complétude" sheetId="12" r:id="rId12"/>
    <sheet name="Sécurité précaire_Publique" sheetId="13" r:id="rId13"/>
    <sheet name="Sécurité précaire_Privee" sheetId="14" r:id="rId14"/>
    <sheet name="ComplétudeCorrige" sheetId="15" r:id="rId15"/>
    <sheet name="Partie 2" sheetId="16" r:id="rId16"/>
    <sheet name="Bilan PA _1" sheetId="17" r:id="rId17"/>
    <sheet name="Bilan PA _2" sheetId="18" r:id="rId18"/>
    <sheet name="Rupture_DMEG" sheetId="19" r:id="rId19"/>
    <sheet name="Rupture_DRD" sheetId="20" r:id="rId20"/>
    <sheet name="TX rupture mensuel DRD traceurs" sheetId="21" r:id="rId21"/>
    <sheet name="Rupture_DMEG_Temoins" sheetId="22" r:id="rId22"/>
    <sheet name="Gratuité_des soins" sheetId="23" r:id="rId23"/>
    <sheet name="Partie 3" sheetId="24" r:id="rId24"/>
    <sheet name="Personnel Région_1 DRH" sheetId="25" r:id="rId25"/>
    <sheet name="Personnel Région_2 DRH" sheetId="26" r:id="rId26"/>
    <sheet name="Personnel Région 3 DRH" sheetId="27" r:id="rId27"/>
    <sheet name="Effectif par niveau" sheetId="28" r:id="rId28"/>
    <sheet name="Evolution Effectif personnel" sheetId="29" r:id="rId29"/>
    <sheet name="Infrast_publique" sheetId="30" r:id="rId30"/>
    <sheet name="Norme_personnel" sheetId="31" r:id="rId31"/>
    <sheet name="Infrastructure_privées1" sheetId="32" r:id="rId32"/>
    <sheet name="Infrastructure_privées2" sheetId="33" r:id="rId33"/>
    <sheet name="OBC" sheetId="34" r:id="rId34"/>
    <sheet name="Lits" sheetId="35" r:id="rId35"/>
    <sheet name="Occupation lit" sheetId="36" r:id="rId36"/>
    <sheet name="RMAT" sheetId="37" r:id="rId37"/>
    <sheet name="Ratio_hbt_Csps" sheetId="38" r:id="rId38"/>
    <sheet name="Partie 4" sheetId="39" r:id="rId39"/>
    <sheet name="Enfants_FE vaccinés1" sheetId="40" r:id="rId40"/>
    <sheet name="Enfants vaccinés2" sheetId="41" r:id="rId41"/>
    <sheet name="Couverture vaccinale1" sheetId="42" r:id="rId42"/>
    <sheet name="Couverture vaccinale2" sheetId="43" r:id="rId43"/>
    <sheet name="filles_femmes vaccinés" sheetId="44" r:id="rId44"/>
    <sheet name=" vaccination VAP" sheetId="45" r:id="rId45"/>
    <sheet name="PF NouvelleUtilisatrice" sheetId="46" r:id="rId46"/>
    <sheet name="PF AncienneUtilisatrice" sheetId="47" r:id="rId47"/>
    <sheet name="UtilisatricePF " sheetId="48" r:id="rId48"/>
    <sheet name="Produits contraceptifs1" sheetId="49" r:id="rId49"/>
    <sheet name="Produits contraceptifs2" sheetId="50" r:id="rId50"/>
    <sheet name="Couple années par structure1" sheetId="51" r:id="rId51"/>
    <sheet name="Couple années par structure2" sheetId="52" r:id="rId52"/>
    <sheet name="Couverture CPN" sheetId="53" r:id="rId53"/>
    <sheet name="Counseling" sheetId="54" r:id="rId54"/>
    <sheet name="Grossesses référées" sheetId="55" r:id="rId55"/>
    <sheet name="Accouchement" sheetId="56" r:id="rId56"/>
    <sheet name="Ac_Partogramme_Mortnés" sheetId="57" r:id="rId57"/>
    <sheet name="Naissances" sheetId="58" r:id="rId58"/>
    <sheet name="Deces_neonatal" sheetId="59" r:id="rId59"/>
    <sheet name="Integration_service" sheetId="60" r:id="rId60"/>
    <sheet name="Integration_service_Couverture" sheetId="61" r:id="rId61"/>
    <sheet name="WHOPEN" sheetId="62" r:id="rId62"/>
    <sheet name="WHOPEN_Couverture" sheetId="63" r:id="rId63"/>
    <sheet name="Cons_post_nat" sheetId="64" r:id="rId64"/>
    <sheet name="Décès maternel par causes" sheetId="65" r:id="rId65"/>
    <sheet name="Taux de décès maternel" sheetId="66" r:id="rId66"/>
    <sheet name="PEC Avortement" sheetId="67" r:id="rId67"/>
    <sheet name="PEC excision_Fistules" sheetId="68" r:id="rId68"/>
    <sheet name="PTME_VIH" sheetId="69" r:id="rId69"/>
    <sheet name="PTME_VIH-Enfant" sheetId="70" r:id="rId70"/>
    <sheet name="PTME_Hep B" sheetId="71" r:id="rId71"/>
    <sheet name="PTME_Hep B_ Syphilis" sheetId="72" r:id="rId72"/>
    <sheet name="Dépistage malnut" sheetId="73" r:id="rId73"/>
    <sheet name="Confirmation MA ASBC" sheetId="74" r:id="rId74"/>
    <sheet name="Prévalence Malnutrition" sheetId="75" r:id="rId75"/>
    <sheet name="Nutrition 1" sheetId="76" r:id="rId76"/>
    <sheet name="Nutrition 2" sheetId="77" r:id="rId77"/>
    <sheet name="JVAP1" sheetId="78" r:id="rId78"/>
    <sheet name="JVAP2" sheetId="79" r:id="rId79"/>
    <sheet name="Consultant_age" sheetId="80" r:id="rId80"/>
    <sheet name="consultant_CH" sheetId="81" r:id="rId81"/>
    <sheet name="Nb_nouveau contact" sheetId="82" r:id="rId82"/>
    <sheet name="PCIME_TETU" sheetId="83" r:id="rId83"/>
    <sheet name="Réf_Evac_cont ref_1er échelon" sheetId="84" r:id="rId84"/>
    <sheet name="Références 2et3echelon" sheetId="85" r:id="rId85"/>
    <sheet name="Evacuation CH_CMA" sheetId="86" r:id="rId86"/>
    <sheet name="MEO_décès" sheetId="87" r:id="rId87"/>
    <sheet name="Principaux motifs" sheetId="88" r:id="rId88"/>
    <sheet name="C externe_Age" sheetId="89" r:id="rId89"/>
    <sheet name="C externe_Région 1" sheetId="90" r:id="rId90"/>
    <sheet name="C externe_Région_2" sheetId="91" r:id="rId91"/>
    <sheet name="Hospi_CM_CMA_CH_Age" sheetId="92" r:id="rId92"/>
    <sheet name="Hospi_CM_CMA_CH_Région 1" sheetId="93" r:id="rId93"/>
    <sheet name="Hospi_CM_CMA_CH_Région 2" sheetId="94" r:id="rId94"/>
    <sheet name="Hospi_CM_CMA_CH_Région 3" sheetId="95" r:id="rId95"/>
    <sheet name="Personnes_ages" sheetId="96" r:id="rId96"/>
    <sheet name="Personnes_ages_region" sheetId="97" r:id="rId97"/>
    <sheet name="Mode_entrée_hospi" sheetId="98" r:id="rId98"/>
    <sheet name="Sortie Hospi" sheetId="99" r:id="rId99"/>
    <sheet name="Confirmation palu" sheetId="100" r:id="rId100"/>
    <sheet name="PaludismeGlobale" sheetId="101" r:id="rId101"/>
    <sheet name="Incidence paludisme" sheetId="102" r:id="rId102"/>
    <sheet name="Paludisme Confirme" sheetId="103" r:id="rId103"/>
    <sheet name="Incidence paludisme confirmé" sheetId="104" r:id="rId104"/>
    <sheet name="Traitement Paludisme" sheetId="105" r:id="rId105"/>
    <sheet name="Palu_létalité" sheetId="106" r:id="rId106"/>
    <sheet name="Milda_Routine" sheetId="107" r:id="rId107"/>
    <sheet name="Couverture CPS Passage 0" sheetId="108" r:id="rId108"/>
    <sheet name="Couverture CPS Passage 1" sheetId="109" r:id="rId109"/>
    <sheet name="Couverture CPS Passage 2" sheetId="110" r:id="rId110"/>
    <sheet name="Couverture CPS Passage 3" sheetId="111" r:id="rId111"/>
    <sheet name="Couverture CPS Passage 4" sheetId="112" r:id="rId112"/>
    <sheet name="IST" sheetId="113" r:id="rId113"/>
    <sheet name="Conseil_dépist_VIH" sheetId="114" r:id="rId114"/>
    <sheet name="dépist Hépatite virale" sheetId="115" r:id="rId115"/>
    <sheet name="File active" sheetId="116" r:id="rId116"/>
    <sheet name="AELB" sheetId="117" r:id="rId117"/>
    <sheet name="Depistage TB" sheetId="118" r:id="rId118"/>
    <sheet name="Depistage TB_suite" sheetId="119" r:id="rId119"/>
    <sheet name="Basciloscopie" sheetId="120" r:id="rId120"/>
    <sheet name="Notification TB_Dépist TBVIH" sheetId="121" r:id="rId121"/>
    <sheet name="CoInfectionTB_VIH" sheetId="122" r:id="rId122"/>
    <sheet name="Traitement TB" sheetId="123" r:id="rId123"/>
    <sheet name="Lèpre1" sheetId="124" r:id="rId124"/>
    <sheet name="Lèpre2" sheetId="125" r:id="rId125"/>
    <sheet name="TDM FL" sheetId="126" r:id="rId126"/>
    <sheet name="TDM Schistosomiase" sheetId="127" r:id="rId127"/>
    <sheet name="TIDC_Oncho" sheetId="128" r:id="rId128"/>
    <sheet name="Complétude TLOH_Publique " sheetId="129" r:id="rId129"/>
    <sheet name="Complétude TLOH_Privée" sheetId="130" r:id="rId130"/>
    <sheet name="Complétude TLOH_Globale" sheetId="131" r:id="rId131"/>
    <sheet name="MPE" sheetId="132" r:id="rId132"/>
    <sheet name="MPE(suite1)" sheetId="133" r:id="rId133"/>
    <sheet name="MPE(suite2" sheetId="134" r:id="rId134"/>
    <sheet name="Resultat_LCR Gram " sheetId="135" r:id="rId135"/>
    <sheet name="Resultat_LCR Latex " sheetId="136" r:id="rId136"/>
    <sheet name="Résultats LCR PCR" sheetId="137" r:id="rId137"/>
    <sheet name="Acte odonto" sheetId="138" r:id="rId138"/>
    <sheet name="Acte ORL" sheetId="139" r:id="rId139"/>
    <sheet name="Anesthésie" sheetId="140" r:id="rId140"/>
    <sheet name="Chirurgie_HD" sheetId="141" r:id="rId141"/>
    <sheet name="Chirurgie_Ophtalmo" sheetId="142" r:id="rId142"/>
    <sheet name="Chirurgie_HD_orl" sheetId="143" r:id="rId143"/>
    <sheet name="Chirurgie_CH1" sheetId="144" r:id="rId144"/>
    <sheet name="Chirurgie_CH2" sheetId="145" r:id="rId145"/>
    <sheet name="Taux_césarienne" sheetId="146" r:id="rId146"/>
    <sheet name="activ_soins_urgence" sheetId="147" r:id="rId147"/>
    <sheet name="sortie urgence" sheetId="148" r:id="rId148"/>
    <sheet name="Activité imagerie" sheetId="149" r:id="rId149"/>
    <sheet name="Activité imagerie2" sheetId="150" r:id="rId150"/>
    <sheet name="Médecine nucléaire" sheetId="151" r:id="rId151"/>
    <sheet name="Examen_Labo" sheetId="152" r:id="rId152"/>
    <sheet name="CNTS1" sheetId="153" r:id="rId153"/>
    <sheet name="CNTS2" sheetId="154" r:id="rId154"/>
    <sheet name="CNTS3" sheetId="155" r:id="rId155"/>
    <sheet name="CNTS4" sheetId="156" r:id="rId156"/>
    <sheet name="CNTS5" sheetId="157" r:id="rId157"/>
    <sheet name="OST" sheetId="158" r:id="rId158"/>
    <sheet name="MPR" sheetId="159" r:id="rId159"/>
    <sheet name="MPR_Couverture" sheetId="160" r:id="rId160"/>
    <sheet name="ENSP" sheetId="161" r:id="rId161"/>
    <sheet name="ANSSEAT" sheetId="162" r:id="rId162"/>
    <sheet name="Partie 5" sheetId="163" r:id="rId163"/>
    <sheet name="Situation ASBC" sheetId="164" r:id="rId164"/>
    <sheet name="Complétude ASBC" sheetId="165" r:id="rId165"/>
    <sheet name="Seance IEC_ASBC_1" sheetId="166" r:id="rId166"/>
    <sheet name="Seance IEC_ASBC_2" sheetId="167" r:id="rId167"/>
    <sheet name="Participants IEC ASBC_1" sheetId="168" r:id="rId168"/>
    <sheet name="Participants IEC ASBC_2" sheetId="169" r:id="rId169"/>
    <sheet name="PF ASBC" sheetId="170" r:id="rId170"/>
    <sheet name="Accompagnement ASBC" sheetId="171" r:id="rId171"/>
    <sheet name="PDV Vaccination" sheetId="172" r:id="rId172"/>
    <sheet name="GASPA" sheetId="173" r:id="rId173"/>
    <sheet name="Dépistage communautaire MA" sheetId="174" r:id="rId174"/>
    <sheet name="Palu ASBC_1" sheetId="175" r:id="rId175"/>
    <sheet name="Palu ASBC_2" sheetId="176" r:id="rId176"/>
    <sheet name="DIARRHEE ASBC" sheetId="177" r:id="rId177"/>
    <sheet name="Toux ASBC" sheetId="178" r:id="rId178"/>
    <sheet name="TPI com" sheetId="179" r:id="rId179"/>
    <sheet name="Décès en communauté" sheetId="180" r:id="rId180"/>
    <sheet name="Complétude_OBC" sheetId="182" r:id="rId181"/>
    <sheet name="Seance IEC OBC" sheetId="183" r:id="rId182"/>
    <sheet name="Participants IEC OBC" sheetId="184" r:id="rId183"/>
    <sheet name="OBC_MILDA_1" sheetId="187" r:id="rId184"/>
    <sheet name="OBC_MILDA_2" sheetId="188" r:id="rId185"/>
    <sheet name="OBC_MILDA_3" sheetId="186" r:id="rId186"/>
    <sheet name="TB_OBC" sheetId="185" r:id="rId187"/>
    <sheet name="Sortie" sheetId="181" r:id="rId188"/>
  </sheets>
  <definedNames>
    <definedName name="_xlnm._FilterDatabase" localSheetId="33" hidden="1">OBC!$A$2:$D$90</definedName>
    <definedName name="_xlnm._FilterDatabase" localSheetId="35" hidden="1">'Occupation lit'!$A$2:$I$112</definedName>
    <definedName name="_xlnm._FilterDatabase" localSheetId="24" hidden="1">'Personnel Région_1 DRH'!$A$2:$L$188</definedName>
    <definedName name="_xlnm._FilterDatabase" localSheetId="8" hidden="1">Population!$A$2:$F$112</definedName>
    <definedName name="_xlnm._FilterDatabase" localSheetId="18" hidden="1">Rupture_DMEG!$A$2:$E$90</definedName>
    <definedName name="_xlnm.Print_Titles" localSheetId="44">' vaccination VAP'!$1:$2</definedName>
    <definedName name="_xlnm.Print_Titles" localSheetId="56">Ac_Partogramme_Mortnés!$1:$2</definedName>
    <definedName name="_xlnm.Print_Titles" localSheetId="170">'Accompagnement ASBC'!$1:$2</definedName>
    <definedName name="_xlnm.Print_Titles" localSheetId="55">Accouchement!$1:$2</definedName>
    <definedName name="_xlnm.Print_Titles" localSheetId="137">'Acte odonto'!$1:$2</definedName>
    <definedName name="_xlnm.Print_Titles" localSheetId="138">'Acte ORL'!$1:$2</definedName>
    <definedName name="_xlnm.Print_Titles" localSheetId="148">'Activité imagerie'!$1:$3</definedName>
    <definedName name="_xlnm.Print_Titles" localSheetId="149">'Activité imagerie2'!$1:$3</definedName>
    <definedName name="_xlnm.Print_Titles" localSheetId="116">AELB!$1:$2</definedName>
    <definedName name="_xlnm.Print_Titles" localSheetId="139">Anesthésie!$1:$2</definedName>
    <definedName name="_xlnm.Print_Titles" localSheetId="161">ANSSEAT!$1:$1</definedName>
    <definedName name="_xlnm.Print_Titles" localSheetId="16">'Bilan PA _1'!$1:$1</definedName>
    <definedName name="_xlnm.Print_Titles" localSheetId="17">'Bilan PA _2'!$1:$3</definedName>
    <definedName name="_xlnm.Print_Titles" localSheetId="88">'C externe_Age'!$1:$2</definedName>
    <definedName name="_xlnm.Print_Titles" localSheetId="89">'C externe_Région 1'!$1:$2</definedName>
    <definedName name="_xlnm.Print_Titles" localSheetId="90">'C externe_Région_2'!$1:$2</definedName>
    <definedName name="_xlnm.Print_Titles" localSheetId="143">Chirurgie_CH1!$1:$2</definedName>
    <definedName name="_xlnm.Print_Titles" localSheetId="144">Chirurgie_CH2!$1:$2</definedName>
    <definedName name="_xlnm.Print_Titles" localSheetId="140">Chirurgie_HD!$1:$2</definedName>
    <definedName name="_xlnm.Print_Titles" localSheetId="142">Chirurgie_HD_orl!$1:$2</definedName>
    <definedName name="_xlnm.Print_Titles" localSheetId="141">Chirurgie_Ophtalmo!$1:$2</definedName>
    <definedName name="_xlnm.Print_Titles" localSheetId="11">Complétude!$1:$3</definedName>
    <definedName name="_xlnm.Print_Titles" localSheetId="164">'Complétude ASBC'!$1:$2</definedName>
    <definedName name="_xlnm.Print_Titles" localSheetId="130">'Complétude TLOH_Globale'!$1:$2</definedName>
    <definedName name="_xlnm.Print_Titles" localSheetId="129">'Complétude TLOH_Privée'!$1:$2</definedName>
    <definedName name="_xlnm.Print_Titles" localSheetId="128">'Complétude TLOH_Publique '!$1:$2</definedName>
    <definedName name="_xlnm.Print_Titles" localSheetId="180">Complétude_OBC!$1:$3</definedName>
    <definedName name="_xlnm.Print_Titles" localSheetId="14">ComplétudeCorrige!$1:$3</definedName>
    <definedName name="_xlnm.Print_Titles" localSheetId="73">'Confirmation MA ASBC'!$1:$2</definedName>
    <definedName name="_xlnm.Print_Titles" localSheetId="99">'Confirmation palu'!$1:$3</definedName>
    <definedName name="_xlnm.Print_Titles" localSheetId="63">Cons_post_nat!$1:$3</definedName>
    <definedName name="_xlnm.Print_Titles" localSheetId="113">Conseil_dépist_VIH!$1:$2</definedName>
    <definedName name="_xlnm.Print_Titles" localSheetId="79">Consultant_age!$1:$2</definedName>
    <definedName name="_xlnm.Print_Titles" localSheetId="53">Counseling!$1:$2</definedName>
    <definedName name="_xlnm.Print_Titles" localSheetId="50">'Couple années par structure1'!$1:$2</definedName>
    <definedName name="_xlnm.Print_Titles" localSheetId="51">'Couple années par structure2'!$1:$2</definedName>
    <definedName name="_xlnm.Print_Titles" localSheetId="52">'Couverture CPN'!$1:$2</definedName>
    <definedName name="_xlnm.Print_Titles" localSheetId="107">'Couverture CPS Passage 0'!$1:$3</definedName>
    <definedName name="_xlnm.Print_Titles" localSheetId="108">'Couverture CPS Passage 1'!$1:$3</definedName>
    <definedName name="_xlnm.Print_Titles" localSheetId="109">'Couverture CPS Passage 2'!$1:$3</definedName>
    <definedName name="_xlnm.Print_Titles" localSheetId="110">'Couverture CPS Passage 3'!$1:$3</definedName>
    <definedName name="_xlnm.Print_Titles" localSheetId="111">'Couverture CPS Passage 4'!$1:$3</definedName>
    <definedName name="_xlnm.Print_Titles" localSheetId="41">'Couverture vaccinale1'!$1:$2</definedName>
    <definedName name="_xlnm.Print_Titles" localSheetId="42">'Couverture vaccinale2'!$1:$2</definedName>
    <definedName name="_xlnm.Print_Titles" localSheetId="179">'Décès en communauté'!$1:$2</definedName>
    <definedName name="_xlnm.Print_Titles" localSheetId="64">'Décès maternel par causes'!$1:$2</definedName>
    <definedName name="_xlnm.Print_Titles" localSheetId="58">Deces_neonatal!$1:$2</definedName>
    <definedName name="_xlnm.Print_Titles" localSheetId="114">'dépist Hépatite virale'!$1:$2</definedName>
    <definedName name="_xlnm.Print_Titles" localSheetId="173">'Dépistage communautaire MA'!$1:$3</definedName>
    <definedName name="_xlnm.Print_Titles" localSheetId="72">'Dépistage malnut'!$1:$2</definedName>
    <definedName name="_xlnm.Print_Titles" localSheetId="117">'Depistage TB'!$1:$4</definedName>
    <definedName name="_xlnm.Print_Titles" localSheetId="118">'Depistage TB_suite'!$1:$4</definedName>
    <definedName name="_xlnm.Print_Titles" localSheetId="176">'DIARRHEE ASBC'!$1:$2</definedName>
    <definedName name="_xlnm.Print_Titles" localSheetId="40">'Enfants vaccinés2'!$1:$2</definedName>
    <definedName name="_xlnm.Print_Titles" localSheetId="39">'Enfants_FE vaccinés1'!$1:$2</definedName>
    <definedName name="_xlnm.Print_Titles" localSheetId="160">ENSP!$1:$3</definedName>
    <definedName name="_xlnm.Print_Titles" localSheetId="85">'Evacuation CH_CMA'!$1:$2</definedName>
    <definedName name="_xlnm.Print_Titles" localSheetId="151">Examen_Labo!$1:$3</definedName>
    <definedName name="_xlnm.Print_Titles" localSheetId="115">'File active'!$1:$2</definedName>
    <definedName name="_xlnm.Print_Titles" localSheetId="43">'filles_femmes vaccinés'!$1:$2</definedName>
    <definedName name="_xlnm.Print_Titles" localSheetId="172">GASPA!$2:$3</definedName>
    <definedName name="_xlnm.Print_Titles" localSheetId="22">'Gratuité_des soins'!$1:$2</definedName>
    <definedName name="_xlnm.Print_Titles" localSheetId="54">'Grossesses référées'!$1:$2</definedName>
    <definedName name="_xlnm.Print_Titles" localSheetId="91">Hospi_CM_CMA_CH_Age!$1:$3</definedName>
    <definedName name="_xlnm.Print_Titles" localSheetId="92">'Hospi_CM_CMA_CH_Région 1'!$1:$3</definedName>
    <definedName name="_xlnm.Print_Titles" localSheetId="93">'Hospi_CM_CMA_CH_Région 2'!$1:$3</definedName>
    <definedName name="_xlnm.Print_Titles" localSheetId="94">'Hospi_CM_CMA_CH_Région 3'!$1:$3</definedName>
    <definedName name="_xlnm.Print_Titles" localSheetId="101">'Incidence paludisme'!$1:$2</definedName>
    <definedName name="_xlnm.Print_Titles" localSheetId="103">'Incidence paludisme confirmé'!$1:$2</definedName>
    <definedName name="_xlnm.Print_Titles" localSheetId="2">indicateursPNDS_ODD!$2:$2</definedName>
    <definedName name="_xlnm.Print_Titles" localSheetId="29">Infrast_publique!$1:$2</definedName>
    <definedName name="_xlnm.Print_Titles" localSheetId="31">Infrastructure_privées1!$1:$3</definedName>
    <definedName name="_xlnm.Print_Titles" localSheetId="32">Infrastructure_privées2!$1:$3</definedName>
    <definedName name="_xlnm.Print_Titles" localSheetId="59">Integration_service!$1:$2</definedName>
    <definedName name="_xlnm.Print_Titles" localSheetId="60">Integration_service_Couverture!$1:$2</definedName>
    <definedName name="_xlnm.Print_Titles" localSheetId="112">IST!$1:$2</definedName>
    <definedName name="_xlnm.Print_Titles" localSheetId="77">JVAP1!$1:$2</definedName>
    <definedName name="_xlnm.Print_Titles" localSheetId="78">JVAP2!$1:$2</definedName>
    <definedName name="_xlnm.Print_Titles" localSheetId="123">Lèpre1!$1:$4</definedName>
    <definedName name="_xlnm.Print_Titles" localSheetId="124">Lèpre2!$1:$4</definedName>
    <definedName name="_xlnm.Print_Titles" localSheetId="34">Lits!$1:$2</definedName>
    <definedName name="_xlnm.Print_Titles" localSheetId="86">MEO_décès!$1:$2</definedName>
    <definedName name="_xlnm.Print_Titles" localSheetId="106">Milda_Routine!$1:$2</definedName>
    <definedName name="_xlnm.Print_Titles" localSheetId="97">Mode_entrée_hospi!$1:$2</definedName>
    <definedName name="_xlnm.Print_Titles" localSheetId="131">MPE!$1:$3</definedName>
    <definedName name="_xlnm.Print_Titles" localSheetId="132">'MPE(suite1)'!$1:$3</definedName>
    <definedName name="_xlnm.Print_Titles" localSheetId="133">'MPE(suite2'!$1:$3</definedName>
    <definedName name="_xlnm.Print_Titles" localSheetId="158">MPR!$1:$2</definedName>
    <definedName name="_xlnm.Print_Titles" localSheetId="159">MPR_Couverture!$1:$2</definedName>
    <definedName name="_xlnm.Print_Titles" localSheetId="57">Naissances!$1:$2</definedName>
    <definedName name="_xlnm.Print_Titles" localSheetId="81">'Nb_nouveau contact'!$1:$2</definedName>
    <definedName name="_xlnm.Print_Titles" localSheetId="30">Norme_personnel!$1:$2</definedName>
    <definedName name="_xlnm.Print_Titles" localSheetId="120">'Notification TB_Dépist TBVIH'!$1:$3</definedName>
    <definedName name="_xlnm.Print_Titles" localSheetId="75">'Nutrition 1'!$1:$3</definedName>
    <definedName name="_xlnm.Print_Titles" localSheetId="76">'Nutrition 2'!$1:$3</definedName>
    <definedName name="_xlnm.Print_Titles" localSheetId="33">OBC!$1:$2</definedName>
    <definedName name="_xlnm.Print_Titles" localSheetId="183">OBC_MILDA_1!$1:$2</definedName>
    <definedName name="_xlnm.Print_Titles" localSheetId="184">OBC_MILDA_2!$1:$2</definedName>
    <definedName name="_xlnm.Print_Titles" localSheetId="185">OBC_MILDA_3!$1:$2</definedName>
    <definedName name="_xlnm.Print_Titles" localSheetId="35">'Occupation lit'!$1:$3</definedName>
    <definedName name="_xlnm.Print_Titles" localSheetId="174">'Palu ASBC_1'!$1:$3</definedName>
    <definedName name="_xlnm.Print_Titles" localSheetId="175">'Palu ASBC_2'!$1:$3</definedName>
    <definedName name="_xlnm.Print_Titles" localSheetId="105">Palu_létalité!$1:$2</definedName>
    <definedName name="_xlnm.Print_Titles" localSheetId="102">'Paludisme Confirme'!$1:$3</definedName>
    <definedName name="_xlnm.Print_Titles" localSheetId="100">PaludismeGlobale!$1:$3</definedName>
    <definedName name="_xlnm.Print_Titles" localSheetId="167">'Participants IEC ASBC_1'!$1:$2</definedName>
    <definedName name="_xlnm.Print_Titles" localSheetId="168">'Participants IEC ASBC_2'!$1:$2</definedName>
    <definedName name="_xlnm.Print_Titles" localSheetId="182">'Participants IEC OBC'!$1:$2</definedName>
    <definedName name="_xlnm.Print_Titles" localSheetId="82">PCIME_TETU!$1:$2</definedName>
    <definedName name="_xlnm.Print_Titles" localSheetId="171">'PDV Vaccination'!$1:$3</definedName>
    <definedName name="_xlnm.Print_Titles" localSheetId="66">'PEC Avortement'!$1:$3</definedName>
    <definedName name="_xlnm.Print_Titles" localSheetId="67">'PEC excision_Fistules'!$1:$2</definedName>
    <definedName name="_xlnm.Print_Titles" localSheetId="26">'Personnel Région 3 DRH'!$1:$2</definedName>
    <definedName name="_xlnm.Print_Titles" localSheetId="24">'Personnel Région_1 DRH'!$1:$2</definedName>
    <definedName name="_xlnm.Print_Titles" localSheetId="25">'Personnel Région_2 DRH'!$1:$2</definedName>
    <definedName name="_xlnm.Print_Titles" localSheetId="95">Personnes_ages!$1:$2</definedName>
    <definedName name="_xlnm.Print_Titles" localSheetId="96">Personnes_ages_region!$1:$3</definedName>
    <definedName name="_xlnm.Print_Titles" localSheetId="46">'PF AncienneUtilisatrice'!$1:$2</definedName>
    <definedName name="_xlnm.Print_Titles" localSheetId="169">'PF ASBC'!$1:$3</definedName>
    <definedName name="_xlnm.Print_Titles" localSheetId="45">'PF NouvelleUtilisatrice'!$1:$2</definedName>
    <definedName name="_xlnm.Print_Titles" localSheetId="7">PMABF!$1:$2</definedName>
    <definedName name="_xlnm.Print_Titles" localSheetId="9">Pop_cible!$1:$2</definedName>
    <definedName name="_xlnm.Print_Titles" localSheetId="10">'Pop_distance '!$1:$3</definedName>
    <definedName name="_xlnm.Print_Titles" localSheetId="8">Population!$1:$2</definedName>
    <definedName name="_xlnm.Print_Titles" localSheetId="74">'Prévalence Malnutrition'!$1:$3</definedName>
    <definedName name="_xlnm.Print_Titles" localSheetId="48">'Produits contraceptifs1'!$1:$2</definedName>
    <definedName name="_xlnm.Print_Titles" localSheetId="49">'Produits contraceptifs2'!$1:$2</definedName>
    <definedName name="_xlnm.Print_Titles" localSheetId="70">'PTME_Hep B'!$1:$2</definedName>
    <definedName name="_xlnm.Print_Titles" localSheetId="71">'PTME_Hep B_ Syphilis'!$1:$2</definedName>
    <definedName name="_xlnm.Print_Titles" localSheetId="68">PTME_VIH!$1:$2</definedName>
    <definedName name="_xlnm.Print_Titles" localSheetId="69">'PTME_VIH-Enfant'!$1:$2</definedName>
    <definedName name="_xlnm.Print_Titles" localSheetId="37">Ratio_hbt_Csps!$1:$2</definedName>
    <definedName name="_xlnm.Print_Titles" localSheetId="83">'Réf_Evac_cont ref_1er échelon'!$1:$2</definedName>
    <definedName name="_xlnm.Print_Titles" localSheetId="84">'Références 2et3echelon'!$1:$2</definedName>
    <definedName name="_xlnm.Print_Titles" localSheetId="134">'Resultat_LCR Gram '!$1:$3</definedName>
    <definedName name="_xlnm.Print_Titles" localSheetId="135">'Resultat_LCR Latex '!$1:$3</definedName>
    <definedName name="_xlnm.Print_Titles" localSheetId="136">'Résultats LCR PCR'!$1:$2</definedName>
    <definedName name="_xlnm.Print_Titles" localSheetId="36">RMAT!$1:$2</definedName>
    <definedName name="_xlnm.Print_Titles" localSheetId="18">Rupture_DMEG!$1:$2</definedName>
    <definedName name="_xlnm.Print_Titles" localSheetId="19">Rupture_DRD!$1:$2</definedName>
    <definedName name="_xlnm.Print_Titles" localSheetId="181">'Seance IEC OBC'!$1:$2</definedName>
    <definedName name="_xlnm.Print_Titles" localSheetId="165">'Seance IEC_ASBC_1'!$1:$2</definedName>
    <definedName name="_xlnm.Print_Titles" localSheetId="166">'Seance IEC_ASBC_2'!$1:$2</definedName>
    <definedName name="_xlnm.Print_Titles" localSheetId="13">'Sécurité précaire_Privee'!$1:$2</definedName>
    <definedName name="_xlnm.Print_Titles" localSheetId="12">'Sécurité précaire_Publique'!$1:$2</definedName>
    <definedName name="_xlnm.Print_Titles" localSheetId="163">'Situation ASBC'!$1:$3</definedName>
    <definedName name="_xlnm.Print_Titles" localSheetId="98">'Sortie Hospi'!$1:$2</definedName>
    <definedName name="_xlnm.Print_Titles" localSheetId="3">'synthèse indicateurs'!$2:$2</definedName>
    <definedName name="_xlnm.Print_Titles" localSheetId="1">'Table des matières'!$1:$1</definedName>
    <definedName name="_xlnm.Print_Titles" localSheetId="65">'Taux de décès maternel'!$1:$2</definedName>
    <definedName name="_xlnm.Print_Titles" localSheetId="145">Taux_césarienne!$1:$2</definedName>
    <definedName name="_xlnm.Print_Titles" localSheetId="186">TB_OBC!$1:$2</definedName>
    <definedName name="_xlnm.Print_Titles" localSheetId="126">'TDM Schistosomiase'!$1:$3</definedName>
    <definedName name="_xlnm.Print_Titles" localSheetId="127">TIDC_Oncho!$1:$3</definedName>
    <definedName name="_xlnm.Print_Titles" localSheetId="177">'Toux ASBC'!$1:$2</definedName>
    <definedName name="_xlnm.Print_Titles" localSheetId="178">'TPI com'!$1:$2</definedName>
    <definedName name="_xlnm.Print_Titles" localSheetId="104">'Traitement Paludisme'!$1:$2</definedName>
    <definedName name="_xlnm.Print_Titles" localSheetId="122">'Traitement TB'!$1:$3</definedName>
    <definedName name="_xlnm.Print_Titles" localSheetId="20">'TX rupture mensuel DRD traceurs'!$1:$2</definedName>
    <definedName name="_xlnm.Print_Titles" localSheetId="47">'UtilisatricePF '!$1:$3</definedName>
    <definedName name="_xlnm.Print_Titles" localSheetId="61">WHOPEN!$1:$2</definedName>
    <definedName name="_xlnm.Print_Titles" localSheetId="62">WHOPEN_Couverture!$1:$2</definedName>
    <definedName name="UO">#REF!</definedName>
    <definedName name="Z_3FBB35F5_DD50_484F_B77F_6029FD8823ED_.wvu.PrintArea" localSheetId="27">'Effectif par niveau'!$A$22:$G$40</definedName>
    <definedName name="Z_3FBB35F5_DD50_484F_B77F_6029FD8823ED_.wvu.PrintTitles" localSheetId="26">'Personnel Région 3 DRH'!$2:$2</definedName>
    <definedName name="Z_3FBB35F5_DD50_484F_B77F_6029FD8823ED_.wvu.PrintTitles" localSheetId="24">'Personnel Région_1 DRH'!$2:$2</definedName>
    <definedName name="Z_3FBB35F5_DD50_484F_B77F_6029FD8823ED_.wvu.PrintTitles" localSheetId="25">'Personnel Région_2 DRH'!$2:$2</definedName>
    <definedName name="_xlnm.Print_Area" localSheetId="44">' vaccination VAP'!$A$1:$J$111</definedName>
    <definedName name="_xlnm.Print_Area" localSheetId="56">Ac_Partogramme_Mortnés!$A$1:$H$111</definedName>
    <definedName name="_xlnm.Print_Area" localSheetId="55">Accouchement!$A$1:$H$111</definedName>
    <definedName name="_xlnm.Print_Area" localSheetId="137">'Acte odonto'!$A$1:$N$111</definedName>
    <definedName name="_xlnm.Print_Area" localSheetId="148">'Activité imagerie'!$A$1:$M$112</definedName>
    <definedName name="_xlnm.Print_Area" localSheetId="149">'Activité imagerie2'!$A$1:$P$112</definedName>
    <definedName name="_xlnm.Print_Area" localSheetId="161">ANSSEAT!$A$1:$G$24</definedName>
    <definedName name="_xlnm.Print_Area" localSheetId="119">Basciloscopie!$A$1:$O$22</definedName>
    <definedName name="_xlnm.Print_Area" localSheetId="16">'Bilan PA _1'!$A$1:$I$20</definedName>
    <definedName name="_xlnm.Print_Area" localSheetId="88">'C externe_Age'!$A$1:$E$282</definedName>
    <definedName name="_xlnm.Print_Area" localSheetId="89">'C externe_Région 1'!$A$1:$J$282</definedName>
    <definedName name="_xlnm.Print_Area" localSheetId="90">'C externe_Région_2'!$A$1:$J$282</definedName>
    <definedName name="_xlnm.Print_Area" localSheetId="143">Chirurgie_CH1!$A$1:$L$56</definedName>
    <definedName name="_xlnm.Print_Area" localSheetId="144">Chirurgie_CH2!$A$1:$J$56</definedName>
    <definedName name="_xlnm.Print_Area" localSheetId="152">CNTS1!$A$1:$G$67</definedName>
    <definedName name="_xlnm.Print_Area" localSheetId="153">CNTS2!$A$1:$M$14</definedName>
    <definedName name="_xlnm.Print_Area" localSheetId="154">CNTS3!$A$1:$H$29</definedName>
    <definedName name="_xlnm.Print_Area" localSheetId="155">CNTS4!$A$1:$N$25</definedName>
    <definedName name="_xlnm.Print_Area" localSheetId="156">CNTS5!$A$1:$G$39</definedName>
    <definedName name="_xlnm.Print_Area" localSheetId="121">CoInfectionTB_VIH!$A$1:$J$42</definedName>
    <definedName name="_xlnm.Print_Area" localSheetId="164">'Complétude ASBC'!$A$1:$G$90</definedName>
    <definedName name="_xlnm.Print_Area" localSheetId="130">'Complétude TLOH_Globale'!$A$1:$G$90</definedName>
    <definedName name="_xlnm.Print_Area" localSheetId="129">'Complétude TLOH_Privée'!$A$1:$G$90</definedName>
    <definedName name="_xlnm.Print_Area" localSheetId="128">'Complétude TLOH_Publique '!$A$1:$G$90</definedName>
    <definedName name="_xlnm.Print_Area" localSheetId="180">Complétude_OBC!$A$1:$H$91</definedName>
    <definedName name="_xlnm.Print_Area" localSheetId="14">ComplétudeCorrige!$A$1:$M$112</definedName>
    <definedName name="_xlnm.Print_Area" localSheetId="73">'Confirmation MA ASBC'!$A$1:$H$90</definedName>
    <definedName name="_xlnm.Print_Area" localSheetId="99">'Confirmation palu'!$A$1:$I$112</definedName>
    <definedName name="_xlnm.Print_Area" localSheetId="0">Couleurs!$A$1:$C$4</definedName>
    <definedName name="_xlnm.Print_Area" localSheetId="53">Counseling!$A$1:$H$111</definedName>
    <definedName name="_xlnm.Print_Area" localSheetId="52">'Couverture CPN'!$A$1:$J$111</definedName>
    <definedName name="_xlnm.Print_Area" localSheetId="107">'Couverture CPS Passage 0'!$A$1:$I$92</definedName>
    <definedName name="_xlnm.Print_Area" localSheetId="114">'dépist Hépatite virale'!$A$1:$H$111</definedName>
    <definedName name="_xlnm.Print_Area" localSheetId="173">'Dépistage communautaire MA'!$A$1:$F$91</definedName>
    <definedName name="_xlnm.Print_Area" localSheetId="117">'Depistage TB'!$A$1:$O$113</definedName>
    <definedName name="_xlnm.Print_Area" localSheetId="118">'Depistage TB_suite'!$A$1:$O$113</definedName>
    <definedName name="_xlnm.Print_Area" localSheetId="27">'Effectif par niveau'!$A$1:$H$40</definedName>
    <definedName name="_xlnm.Print_Area" localSheetId="160">ENSP!$A$1:$K$95</definedName>
    <definedName name="_xlnm.Print_Area" localSheetId="85">'Evacuation CH_CMA'!$A$1:$E$111</definedName>
    <definedName name="_xlnm.Print_Area" localSheetId="151">Examen_Labo!$A$1:$L$112</definedName>
    <definedName name="_xlnm.Print_Area" localSheetId="54">'Grossesses référées'!$A$1:$E$111</definedName>
    <definedName name="_xlnm.Print_Area" localSheetId="91">Hospi_CM_CMA_CH_Age!$A$1:$I$270</definedName>
    <definedName name="_xlnm.Print_Area" localSheetId="92">'Hospi_CM_CMA_CH_Région 1'!$A$1:$M$270</definedName>
    <definedName name="_xlnm.Print_Area" localSheetId="94">'Hospi_CM_CMA_CH_Région 3'!$A$1:$M$270</definedName>
    <definedName name="_xlnm.Print_Area" localSheetId="4">IndicateursEconomiques!$A$1:$E$39</definedName>
    <definedName name="_xlnm.Print_Area" localSheetId="2">indicateursPNDS_ODD!$A$1:$G$54</definedName>
    <definedName name="_xlnm.Print_Area" localSheetId="32">Infrastructure_privées2!$A$1:$J$91</definedName>
    <definedName name="_xlnm.Print_Area" localSheetId="123">Lèpre1!$A$1:$T$113</definedName>
    <definedName name="_xlnm.Print_Area" localSheetId="124">Lèpre2!$A$1:$M$113</definedName>
    <definedName name="_xlnm.Print_Area" localSheetId="34">Lits!$A$1:$E$111</definedName>
    <definedName name="_xlnm.Print_Area" localSheetId="106">Milda_Routine!$A$1:$F$111</definedName>
    <definedName name="_xlnm.Print_Area" localSheetId="131">MPE!$A$1:$K$91</definedName>
    <definedName name="_xlnm.Print_Area" localSheetId="133">'MPE(suite2'!$A$1:$K$91</definedName>
    <definedName name="_xlnm.Print_Area" localSheetId="159">MPR_Couverture!$A$1:$F$111</definedName>
    <definedName name="_xlnm.Print_Area" localSheetId="81">'Nb_nouveau contact'!$A$1:$E$111</definedName>
    <definedName name="_xlnm.Print_Area" localSheetId="120">'Notification TB_Dépist TBVIH'!$A$1:$J$112</definedName>
    <definedName name="_xlnm.Print_Area" localSheetId="33">OBC!$A$1:$D$90</definedName>
    <definedName name="_xlnm.Print_Area" localSheetId="185">OBC_MILDA_3!$A$1:$H$90</definedName>
    <definedName name="_xlnm.Print_Area" localSheetId="157">OST!$A$1:$L$54</definedName>
    <definedName name="_xlnm.Print_Area" localSheetId="175">'Palu ASBC_2'!$A$1:$K$91</definedName>
    <definedName name="_xlnm.Print_Area" localSheetId="105">Palu_létalité!$A$1:$H$111</definedName>
    <definedName name="_xlnm.Print_Area" localSheetId="102">'Paludisme Confirme'!$A$1:$H$112</definedName>
    <definedName name="_xlnm.Print_Area" localSheetId="100">PaludismeGlobale!$A$1:$H$112</definedName>
    <definedName name="_xlnm.Print_Area" localSheetId="15">'Partie 2'!$A$1:$B$6</definedName>
    <definedName name="_xlnm.Print_Area" localSheetId="162">'Partie 5'!$A$1:$B$13</definedName>
    <definedName name="_xlnm.Print_Area" localSheetId="66">'PEC Avortement'!$A$1:$I$112</definedName>
    <definedName name="_xlnm.Print_Area" localSheetId="67">'PEC excision_Fistules'!$A$1:$F$111</definedName>
    <definedName name="_xlnm.Print_Area" localSheetId="26">'Personnel Région 3 DRH'!$A$1:$H$188</definedName>
    <definedName name="_xlnm.Print_Area" localSheetId="24">'Personnel Région_1 DRH'!$A$1:$L$188</definedName>
    <definedName name="_xlnm.Print_Area" localSheetId="25">'Personnel Région_2 DRH'!$A$1:$M$188</definedName>
    <definedName name="_xlnm.Print_Area" localSheetId="95">Personnes_ages!$A$1:$E$22</definedName>
    <definedName name="_xlnm.Print_Area" localSheetId="96">Personnes_ages_region!$A$1:$M$69</definedName>
    <definedName name="_xlnm.Print_Area" localSheetId="45">'PF NouvelleUtilisatrice'!$A$1:$R$111</definedName>
    <definedName name="_xlnm.Print_Area" localSheetId="7">PMABF!$A$1:$G$59</definedName>
    <definedName name="_xlnm.Print_Area" localSheetId="10">'Pop_distance '!$A$1:$I$112</definedName>
    <definedName name="_xlnm.Print_Area" localSheetId="8">Population!$A$1:$F$112</definedName>
    <definedName name="_xlnm.Print_Area" localSheetId="87">'Principaux motifs'!$A$1:$F$38</definedName>
    <definedName name="_xlnm.Print_Area" localSheetId="48">'Produits contraceptifs1'!$A$1:$J$111</definedName>
    <definedName name="_xlnm.Print_Area" localSheetId="49">'Produits contraceptifs2'!$A$1:$I$111</definedName>
    <definedName name="_xlnm.Print_Area" localSheetId="69">'PTME_VIH-Enfant'!$A$1:$K$111</definedName>
    <definedName name="_xlnm.Print_Area" localSheetId="83">'Réf_Evac_cont ref_1er échelon'!$A$1:$E$91</definedName>
    <definedName name="_xlnm.Print_Area" localSheetId="84">'Références 2et3echelon'!$A$1:$E$112</definedName>
    <definedName name="_xlnm.Print_Area" localSheetId="134">'Resultat_LCR Gram '!$A$1:$J$91</definedName>
    <definedName name="_xlnm.Print_Area" localSheetId="135">'Resultat_LCR Latex '!$A$1:$K$91</definedName>
    <definedName name="_xlnm.Print_Area" localSheetId="21">Rupture_DMEG_Temoins!$A$1:$N$21</definedName>
    <definedName name="_xlnm.Print_Area" localSheetId="12">'Sécurité précaire_Publique'!$A$1:$O$111</definedName>
    <definedName name="_xlnm.Print_Area" localSheetId="163">'Situation ASBC'!$A$1:$G$91</definedName>
    <definedName name="_xlnm.Print_Area" localSheetId="98">'Sortie Hospi'!$A$1:$J$111</definedName>
    <definedName name="_xlnm.Print_Area" localSheetId="3">'synthèse indicateurs'!$A$1:$F$168</definedName>
    <definedName name="_xlnm.Print_Area" localSheetId="1">'Table des matières'!$A$1:$B$60</definedName>
    <definedName name="_xlnm.Print_Area" localSheetId="145">Taux_césarienne!$A$1:$D$111</definedName>
    <definedName name="_xlnm.Print_Area" localSheetId="125">'TDM FL'!$A$1:$H$91</definedName>
    <definedName name="_xlnm.Print_Area" localSheetId="127">TIDC_Oncho!$A$1:$G$91</definedName>
    <definedName name="_xlnm.Print_Area" localSheetId="104">'Traitement Paludisme'!$A$1:$F$111</definedName>
    <definedName name="_xlnm.Print_Area" localSheetId="122">'Traitement TB'!$A$1:$N$112</definedName>
    <definedName name="_xlnm.Print_Area" localSheetId="20">'TX rupture mensuel DRD traceurs'!$A$1:$N$20</definedName>
    <definedName name="_xlnm.Print_Area" localSheetId="47">'UtilisatricePF '!$A$1:$J$112</definedName>
    <definedName name="_xlnm.Print_Area" localSheetId="61">WHOPEN!$A$1:$I$111</definedName>
    <definedName name="_xlnm.Print_Area" localSheetId="62">WHOPEN_Couverture!$A$1:$F$111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8" l="1"/>
  <c r="J6" i="48"/>
  <c r="J7" i="48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6" i="48"/>
  <c r="J27" i="48"/>
  <c r="J28" i="48"/>
  <c r="J29" i="48"/>
  <c r="J30" i="48"/>
  <c r="J31" i="48"/>
  <c r="J32" i="48"/>
  <c r="J33" i="48"/>
  <c r="J34" i="48"/>
  <c r="J35" i="48"/>
  <c r="J36" i="48"/>
  <c r="J37" i="48"/>
  <c r="J38" i="48"/>
  <c r="J39" i="48"/>
  <c r="J40" i="48"/>
  <c r="J41" i="48"/>
  <c r="J42" i="48"/>
  <c r="J43" i="48"/>
  <c r="J44" i="48"/>
  <c r="J45" i="48"/>
  <c r="J46" i="48"/>
  <c r="J47" i="48"/>
  <c r="J48" i="48"/>
  <c r="J49" i="48"/>
  <c r="J50" i="48"/>
  <c r="J51" i="48"/>
  <c r="J52" i="48"/>
  <c r="J53" i="48"/>
  <c r="J54" i="48"/>
  <c r="J55" i="48"/>
  <c r="J56" i="48"/>
  <c r="J57" i="48"/>
  <c r="J58" i="48"/>
  <c r="J59" i="48"/>
  <c r="J60" i="48"/>
  <c r="J61" i="48"/>
  <c r="J62" i="48"/>
  <c r="J63" i="48"/>
  <c r="J64" i="48"/>
  <c r="J65" i="48"/>
  <c r="J66" i="48"/>
  <c r="J67" i="48"/>
  <c r="J68" i="48"/>
  <c r="J69" i="48"/>
  <c r="J70" i="48"/>
  <c r="J71" i="48"/>
  <c r="J72" i="48"/>
  <c r="J73" i="48"/>
  <c r="J74" i="48"/>
  <c r="J75" i="48"/>
  <c r="J76" i="48"/>
  <c r="J77" i="48"/>
  <c r="J78" i="48"/>
  <c r="J79" i="48"/>
  <c r="J80" i="48"/>
  <c r="J81" i="48"/>
  <c r="J82" i="48"/>
  <c r="J83" i="48"/>
  <c r="J84" i="48"/>
  <c r="J85" i="48"/>
  <c r="J86" i="48"/>
  <c r="J87" i="48"/>
  <c r="J88" i="48"/>
  <c r="J89" i="48"/>
  <c r="J90" i="48"/>
  <c r="J91" i="48"/>
  <c r="J92" i="48"/>
  <c r="J93" i="48"/>
  <c r="J94" i="48"/>
  <c r="J95" i="48"/>
  <c r="J96" i="48"/>
  <c r="J97" i="48"/>
  <c r="J98" i="48"/>
  <c r="J99" i="48"/>
  <c r="J100" i="48"/>
  <c r="J101" i="48"/>
  <c r="J102" i="48"/>
  <c r="J103" i="48"/>
  <c r="J104" i="48"/>
  <c r="J105" i="48"/>
  <c r="J106" i="48"/>
  <c r="J107" i="48"/>
  <c r="J108" i="48"/>
  <c r="J109" i="48"/>
  <c r="J110" i="48"/>
  <c r="J111" i="48"/>
  <c r="J112" i="48"/>
  <c r="J4" i="48"/>
  <c r="C4" i="55"/>
  <c r="C5" i="55"/>
  <c r="C6" i="55"/>
  <c r="C7" i="55"/>
  <c r="C8" i="55"/>
  <c r="C9" i="55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4" i="55"/>
  <c r="C25" i="55"/>
  <c r="C26" i="55"/>
  <c r="C27" i="55"/>
  <c r="C28" i="55"/>
  <c r="C29" i="55"/>
  <c r="C30" i="55"/>
  <c r="C31" i="55"/>
  <c r="C32" i="55"/>
  <c r="C33" i="55"/>
  <c r="C34" i="55"/>
  <c r="C35" i="55"/>
  <c r="C36" i="55"/>
  <c r="C37" i="55"/>
  <c r="C38" i="55"/>
  <c r="C39" i="55"/>
  <c r="C40" i="55"/>
  <c r="C41" i="55"/>
  <c r="C42" i="55"/>
  <c r="C43" i="55"/>
  <c r="C44" i="55"/>
  <c r="C45" i="55"/>
  <c r="C46" i="55"/>
  <c r="C47" i="55"/>
  <c r="C48" i="55"/>
  <c r="C49" i="55"/>
  <c r="C50" i="55"/>
  <c r="C51" i="55"/>
  <c r="C52" i="55"/>
  <c r="C53" i="55"/>
  <c r="C54" i="55"/>
  <c r="C55" i="55"/>
  <c r="C56" i="55"/>
  <c r="C57" i="55"/>
  <c r="C58" i="55"/>
  <c r="C59" i="55"/>
  <c r="C60" i="55"/>
  <c r="C61" i="55"/>
  <c r="C62" i="55"/>
  <c r="C63" i="55"/>
  <c r="C64" i="55"/>
  <c r="C65" i="55"/>
  <c r="C66" i="55"/>
  <c r="C67" i="55"/>
  <c r="C68" i="55"/>
  <c r="C69" i="55"/>
  <c r="C70" i="55"/>
  <c r="C71" i="55"/>
  <c r="C72" i="55"/>
  <c r="C73" i="55"/>
  <c r="C74" i="55"/>
  <c r="C75" i="55"/>
  <c r="C76" i="55"/>
  <c r="C77" i="55"/>
  <c r="C78" i="55"/>
  <c r="C79" i="55"/>
  <c r="C80" i="55"/>
  <c r="C81" i="55"/>
  <c r="C82" i="55"/>
  <c r="C83" i="55"/>
  <c r="C84" i="55"/>
  <c r="C85" i="55"/>
  <c r="C86" i="55"/>
  <c r="C87" i="55"/>
  <c r="C88" i="55"/>
  <c r="C89" i="55"/>
  <c r="C90" i="55"/>
  <c r="C91" i="55"/>
  <c r="C92" i="55"/>
  <c r="C93" i="55"/>
  <c r="C94" i="55"/>
  <c r="C95" i="55"/>
  <c r="C96" i="55"/>
  <c r="C97" i="55"/>
  <c r="C98" i="55"/>
  <c r="C99" i="55"/>
  <c r="C100" i="55"/>
  <c r="C101" i="55"/>
  <c r="C102" i="55"/>
  <c r="C103" i="55"/>
  <c r="C104" i="55"/>
  <c r="C105" i="55"/>
  <c r="C106" i="55"/>
  <c r="C107" i="55"/>
  <c r="C108" i="55"/>
  <c r="C109" i="55"/>
  <c r="C110" i="55"/>
  <c r="C111" i="55"/>
  <c r="C3" i="55"/>
  <c r="C4" i="66"/>
  <c r="D4" i="66"/>
  <c r="C5" i="66"/>
  <c r="D5" i="66"/>
  <c r="C6" i="66"/>
  <c r="D6" i="66"/>
  <c r="C7" i="66"/>
  <c r="D7" i="66"/>
  <c r="C8" i="66"/>
  <c r="D8" i="66"/>
  <c r="C9" i="66"/>
  <c r="D9" i="66"/>
  <c r="C10" i="66"/>
  <c r="D10" i="66"/>
  <c r="C11" i="66"/>
  <c r="D11" i="66"/>
  <c r="C12" i="66"/>
  <c r="D12" i="66"/>
  <c r="C13" i="66"/>
  <c r="D13" i="66"/>
  <c r="C14" i="66"/>
  <c r="D14" i="66"/>
  <c r="C15" i="66"/>
  <c r="D15" i="66"/>
  <c r="C16" i="66"/>
  <c r="D16" i="66"/>
  <c r="C17" i="66"/>
  <c r="D17" i="66"/>
  <c r="C18" i="66"/>
  <c r="D18" i="66"/>
  <c r="C19" i="66"/>
  <c r="D19" i="66"/>
  <c r="C20" i="66"/>
  <c r="D20" i="66"/>
  <c r="C21" i="66"/>
  <c r="D21" i="66"/>
  <c r="C22" i="66"/>
  <c r="D22" i="66"/>
  <c r="C23" i="66"/>
  <c r="D23" i="66"/>
  <c r="C24" i="66"/>
  <c r="D24" i="66"/>
  <c r="C25" i="66"/>
  <c r="D25" i="66"/>
  <c r="C26" i="66"/>
  <c r="D26" i="66"/>
  <c r="C27" i="66"/>
  <c r="D27" i="66"/>
  <c r="C28" i="66"/>
  <c r="D28" i="66"/>
  <c r="C29" i="66"/>
  <c r="D29" i="66"/>
  <c r="C30" i="66"/>
  <c r="D30" i="66"/>
  <c r="C31" i="66"/>
  <c r="D31" i="66"/>
  <c r="C32" i="66"/>
  <c r="D32" i="66"/>
  <c r="C33" i="66"/>
  <c r="D33" i="66"/>
  <c r="C34" i="66"/>
  <c r="D34" i="66"/>
  <c r="C35" i="66"/>
  <c r="D35" i="66"/>
  <c r="C36" i="66"/>
  <c r="D36" i="66"/>
  <c r="C37" i="66"/>
  <c r="D37" i="66"/>
  <c r="C38" i="66"/>
  <c r="D38" i="66"/>
  <c r="C39" i="66"/>
  <c r="D39" i="66"/>
  <c r="C40" i="66"/>
  <c r="D40" i="66"/>
  <c r="C41" i="66"/>
  <c r="D41" i="66"/>
  <c r="C42" i="66"/>
  <c r="D42" i="66"/>
  <c r="C43" i="66"/>
  <c r="D43" i="66"/>
  <c r="C44" i="66"/>
  <c r="D44" i="66"/>
  <c r="C45" i="66"/>
  <c r="D45" i="66"/>
  <c r="C46" i="66"/>
  <c r="D46" i="66"/>
  <c r="C47" i="66"/>
  <c r="D47" i="66"/>
  <c r="C48" i="66"/>
  <c r="D48" i="66"/>
  <c r="C49" i="66"/>
  <c r="D49" i="66"/>
  <c r="C50" i="66"/>
  <c r="D50" i="66"/>
  <c r="C51" i="66"/>
  <c r="D51" i="66"/>
  <c r="C52" i="66"/>
  <c r="D52" i="66"/>
  <c r="C53" i="66"/>
  <c r="D53" i="66"/>
  <c r="C54" i="66"/>
  <c r="D54" i="66"/>
  <c r="C55" i="66"/>
  <c r="D55" i="66"/>
  <c r="C56" i="66"/>
  <c r="D56" i="66"/>
  <c r="C57" i="66"/>
  <c r="D57" i="66"/>
  <c r="C58" i="66"/>
  <c r="D58" i="66"/>
  <c r="C59" i="66"/>
  <c r="D59" i="66"/>
  <c r="C60" i="66"/>
  <c r="D60" i="66"/>
  <c r="C61" i="66"/>
  <c r="D61" i="66"/>
  <c r="C62" i="66"/>
  <c r="D62" i="66"/>
  <c r="C63" i="66"/>
  <c r="D63" i="66"/>
  <c r="C64" i="66"/>
  <c r="D64" i="66"/>
  <c r="C65" i="66"/>
  <c r="D65" i="66"/>
  <c r="C66" i="66"/>
  <c r="D66" i="66"/>
  <c r="C67" i="66"/>
  <c r="D67" i="66"/>
  <c r="C68" i="66"/>
  <c r="D68" i="66"/>
  <c r="C69" i="66"/>
  <c r="D69" i="66"/>
  <c r="C70" i="66"/>
  <c r="D70" i="66"/>
  <c r="C71" i="66"/>
  <c r="D71" i="66"/>
  <c r="C72" i="66"/>
  <c r="D72" i="66"/>
  <c r="C73" i="66"/>
  <c r="D73" i="66"/>
  <c r="C74" i="66"/>
  <c r="D74" i="66"/>
  <c r="C75" i="66"/>
  <c r="D75" i="66"/>
  <c r="C76" i="66"/>
  <c r="D76" i="66"/>
  <c r="C77" i="66"/>
  <c r="D77" i="66"/>
  <c r="C78" i="66"/>
  <c r="D78" i="66"/>
  <c r="C79" i="66"/>
  <c r="D79" i="66"/>
  <c r="C80" i="66"/>
  <c r="D80" i="66"/>
  <c r="C81" i="66"/>
  <c r="D81" i="66"/>
  <c r="C82" i="66"/>
  <c r="D82" i="66"/>
  <c r="C83" i="66"/>
  <c r="D83" i="66"/>
  <c r="C84" i="66"/>
  <c r="D84" i="66"/>
  <c r="C85" i="66"/>
  <c r="D85" i="66"/>
  <c r="C86" i="66"/>
  <c r="D86" i="66"/>
  <c r="C87" i="66"/>
  <c r="D87" i="66"/>
  <c r="C88" i="66"/>
  <c r="D88" i="66"/>
  <c r="C89" i="66"/>
  <c r="D89" i="66"/>
  <c r="C90" i="66"/>
  <c r="D90" i="66"/>
  <c r="C91" i="66"/>
  <c r="D91" i="66"/>
  <c r="C92" i="66"/>
  <c r="D92" i="66"/>
  <c r="C93" i="66"/>
  <c r="D93" i="66"/>
  <c r="C94" i="66"/>
  <c r="D94" i="66"/>
  <c r="C95" i="66"/>
  <c r="D95" i="66"/>
  <c r="C96" i="66"/>
  <c r="D96" i="66"/>
  <c r="C97" i="66"/>
  <c r="D97" i="66"/>
  <c r="C98" i="66"/>
  <c r="D98" i="66"/>
  <c r="C99" i="66"/>
  <c r="D99" i="66"/>
  <c r="C100" i="66"/>
  <c r="D100" i="66"/>
  <c r="C101" i="66"/>
  <c r="D101" i="66"/>
  <c r="C102" i="66"/>
  <c r="D102" i="66"/>
  <c r="C103" i="66"/>
  <c r="D103" i="66"/>
  <c r="C104" i="66"/>
  <c r="D104" i="66"/>
  <c r="C105" i="66"/>
  <c r="D105" i="66"/>
  <c r="C106" i="66"/>
  <c r="D106" i="66"/>
  <c r="C107" i="66"/>
  <c r="D107" i="66"/>
  <c r="C108" i="66"/>
  <c r="D108" i="66"/>
  <c r="C109" i="66"/>
  <c r="D109" i="66"/>
  <c r="C110" i="66"/>
  <c r="D110" i="66"/>
  <c r="C111" i="66"/>
  <c r="D111" i="66"/>
  <c r="D3" i="66"/>
  <c r="C3" i="66"/>
  <c r="C20" i="22"/>
  <c r="D20" i="22"/>
  <c r="E20" i="22"/>
  <c r="F20" i="22"/>
  <c r="G20" i="22"/>
  <c r="H20" i="22"/>
  <c r="I20" i="22"/>
  <c r="J20" i="22"/>
  <c r="K20" i="22"/>
  <c r="L20" i="22"/>
  <c r="M20" i="22"/>
  <c r="N20" i="22"/>
  <c r="B20" i="22"/>
  <c r="H91" i="182"/>
  <c r="H90" i="182"/>
  <c r="H89" i="182"/>
  <c r="H88" i="182"/>
  <c r="H87" i="182"/>
  <c r="H86" i="182"/>
  <c r="H85" i="182"/>
  <c r="H84" i="182"/>
  <c r="H83" i="182"/>
  <c r="H82" i="182"/>
  <c r="H81" i="182"/>
  <c r="H80" i="182"/>
  <c r="H79" i="182"/>
  <c r="H78" i="182"/>
  <c r="H77" i="182"/>
  <c r="H76" i="182"/>
  <c r="H75" i="182"/>
  <c r="H74" i="182"/>
  <c r="H73" i="182"/>
  <c r="H72" i="182"/>
  <c r="H71" i="182"/>
  <c r="H70" i="182"/>
  <c r="H69" i="182"/>
  <c r="H68" i="182"/>
  <c r="H67" i="182"/>
  <c r="H66" i="182"/>
  <c r="H65" i="182"/>
  <c r="H64" i="182"/>
  <c r="H63" i="182"/>
  <c r="H62" i="182"/>
  <c r="H61" i="182"/>
  <c r="H60" i="182"/>
  <c r="H59" i="182"/>
  <c r="H58" i="182"/>
  <c r="H57" i="182"/>
  <c r="H56" i="182"/>
  <c r="H55" i="182"/>
  <c r="H54" i="182"/>
  <c r="H53" i="182"/>
  <c r="H52" i="182"/>
  <c r="H51" i="182"/>
  <c r="H50" i="182"/>
  <c r="H49" i="182"/>
  <c r="H48" i="182"/>
  <c r="H47" i="182"/>
  <c r="H46" i="182"/>
  <c r="H45" i="182"/>
  <c r="H44" i="182"/>
  <c r="H43" i="182"/>
  <c r="H42" i="182"/>
  <c r="H41" i="182"/>
  <c r="H40" i="182"/>
  <c r="H39" i="182"/>
  <c r="H38" i="182"/>
  <c r="H37" i="182"/>
  <c r="H36" i="182"/>
  <c r="H35" i="182"/>
  <c r="H34" i="182"/>
  <c r="H33" i="182"/>
  <c r="H32" i="182"/>
  <c r="H31" i="182"/>
  <c r="H30" i="182"/>
  <c r="H29" i="182"/>
  <c r="H28" i="182"/>
  <c r="H27" i="182"/>
  <c r="H26" i="182"/>
  <c r="H25" i="182"/>
  <c r="H24" i="182"/>
  <c r="H23" i="182"/>
  <c r="H22" i="182"/>
  <c r="H21" i="182"/>
  <c r="H20" i="182"/>
  <c r="H19" i="182"/>
  <c r="H18" i="182"/>
  <c r="H17" i="182"/>
  <c r="H16" i="182"/>
  <c r="H15" i="182"/>
  <c r="H14" i="182"/>
  <c r="H13" i="182"/>
  <c r="H12" i="182"/>
  <c r="H11" i="182"/>
  <c r="H10" i="182"/>
  <c r="H9" i="182"/>
  <c r="H8" i="182"/>
  <c r="H7" i="182"/>
  <c r="H6" i="182"/>
  <c r="H5" i="182"/>
  <c r="H4" i="182"/>
  <c r="E5" i="182"/>
  <c r="E6" i="182"/>
  <c r="E7" i="182"/>
  <c r="E8" i="182"/>
  <c r="E9" i="182"/>
  <c r="E10" i="182"/>
  <c r="E11" i="182"/>
  <c r="E12" i="182"/>
  <c r="E13" i="182"/>
  <c r="E14" i="182"/>
  <c r="E15" i="182"/>
  <c r="E16" i="182"/>
  <c r="E17" i="182"/>
  <c r="E18" i="182"/>
  <c r="E19" i="182"/>
  <c r="E20" i="182"/>
  <c r="E21" i="182"/>
  <c r="E22" i="182"/>
  <c r="E23" i="182"/>
  <c r="E24" i="182"/>
  <c r="E25" i="182"/>
  <c r="E26" i="182"/>
  <c r="E27" i="182"/>
  <c r="E28" i="182"/>
  <c r="E29" i="182"/>
  <c r="E30" i="182"/>
  <c r="E31" i="182"/>
  <c r="E32" i="182"/>
  <c r="E33" i="182"/>
  <c r="E34" i="182"/>
  <c r="E35" i="182"/>
  <c r="E36" i="182"/>
  <c r="E37" i="182"/>
  <c r="E38" i="182"/>
  <c r="E39" i="182"/>
  <c r="E40" i="182"/>
  <c r="E41" i="182"/>
  <c r="E42" i="182"/>
  <c r="E43" i="182"/>
  <c r="E44" i="182"/>
  <c r="E45" i="182"/>
  <c r="E46" i="182"/>
  <c r="E47" i="182"/>
  <c r="E48" i="182"/>
  <c r="E49" i="182"/>
  <c r="E50" i="182"/>
  <c r="E51" i="182"/>
  <c r="E52" i="182"/>
  <c r="E53" i="182"/>
  <c r="E54" i="182"/>
  <c r="E55" i="182"/>
  <c r="E56" i="182"/>
  <c r="E57" i="182"/>
  <c r="E58" i="182"/>
  <c r="E59" i="182"/>
  <c r="E60" i="182"/>
  <c r="E61" i="182"/>
  <c r="E62" i="182"/>
  <c r="E63" i="182"/>
  <c r="E64" i="182"/>
  <c r="E65" i="182"/>
  <c r="E66" i="182"/>
  <c r="E67" i="182"/>
  <c r="E68" i="182"/>
  <c r="E69" i="182"/>
  <c r="E70" i="182"/>
  <c r="E71" i="182"/>
  <c r="E72" i="182"/>
  <c r="E73" i="182"/>
  <c r="E74" i="182"/>
  <c r="E75" i="182"/>
  <c r="E76" i="182"/>
  <c r="E77" i="182"/>
  <c r="E78" i="182"/>
  <c r="E79" i="182"/>
  <c r="E80" i="182"/>
  <c r="E81" i="182"/>
  <c r="E82" i="182"/>
  <c r="E83" i="182"/>
  <c r="E84" i="182"/>
  <c r="E85" i="182"/>
  <c r="E86" i="182"/>
  <c r="E87" i="182"/>
  <c r="E88" i="182"/>
  <c r="E89" i="182"/>
  <c r="E90" i="182"/>
  <c r="E91" i="182"/>
  <c r="E4" i="182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4" i="35"/>
  <c r="C53" i="158"/>
  <c r="B53" i="158"/>
  <c r="D52" i="158"/>
  <c r="D51" i="158"/>
  <c r="D50" i="158"/>
  <c r="D49" i="158"/>
  <c r="D45" i="158"/>
  <c r="C45" i="158"/>
  <c r="B45" i="158"/>
  <c r="E45" i="158" s="1"/>
  <c r="E44" i="158"/>
  <c r="E43" i="158"/>
  <c r="E42" i="158"/>
  <c r="E41" i="158"/>
  <c r="K37" i="158"/>
  <c r="L37" i="158" s="1"/>
  <c r="F37" i="158"/>
  <c r="K36" i="158"/>
  <c r="L36" i="158" s="1"/>
  <c r="F36" i="158"/>
  <c r="L35" i="158"/>
  <c r="K35" i="158"/>
  <c r="F35" i="158"/>
  <c r="K34" i="158"/>
  <c r="L34" i="158" s="1"/>
  <c r="F34" i="158"/>
  <c r="K33" i="158"/>
  <c r="L33" i="158" s="1"/>
  <c r="F33" i="158"/>
  <c r="I27" i="158"/>
  <c r="J27" i="158" s="1"/>
  <c r="E27" i="158"/>
  <c r="I26" i="158"/>
  <c r="E26" i="158"/>
  <c r="J26" i="158" s="1"/>
  <c r="J25" i="158"/>
  <c r="I25" i="158"/>
  <c r="E25" i="158"/>
  <c r="I24" i="158"/>
  <c r="J24" i="158" s="1"/>
  <c r="E24" i="158"/>
  <c r="I23" i="158"/>
  <c r="E23" i="158"/>
  <c r="I18" i="158"/>
  <c r="E18" i="158"/>
  <c r="I17" i="158"/>
  <c r="E17" i="158"/>
  <c r="I16" i="158"/>
  <c r="J16" i="158" s="1"/>
  <c r="E16" i="158"/>
  <c r="I15" i="158"/>
  <c r="J15" i="158" s="1"/>
  <c r="E15" i="158"/>
  <c r="J14" i="158"/>
  <c r="I14" i="158"/>
  <c r="E14" i="158"/>
  <c r="J8" i="158"/>
  <c r="I8" i="158"/>
  <c r="E8" i="158"/>
  <c r="I7" i="158"/>
  <c r="J7" i="158" s="1"/>
  <c r="E7" i="158"/>
  <c r="I6" i="158"/>
  <c r="J6" i="158" s="1"/>
  <c r="E6" i="158"/>
  <c r="I5" i="158"/>
  <c r="J5" i="158" s="1"/>
  <c r="E5" i="158"/>
  <c r="I4" i="158"/>
  <c r="J4" i="158" s="1"/>
  <c r="E4" i="158"/>
  <c r="E22" i="162"/>
  <c r="F22" i="162" s="1"/>
  <c r="D22" i="162"/>
  <c r="C22" i="162"/>
  <c r="G21" i="162"/>
  <c r="F21" i="162"/>
  <c r="E20" i="162"/>
  <c r="D20" i="162"/>
  <c r="C20" i="162"/>
  <c r="G19" i="162"/>
  <c r="F19" i="162"/>
  <c r="E18" i="162"/>
  <c r="D18" i="162"/>
  <c r="C18" i="162"/>
  <c r="G17" i="162"/>
  <c r="F17" i="162"/>
  <c r="G16" i="162"/>
  <c r="F16" i="162"/>
  <c r="G15" i="162"/>
  <c r="F15" i="162"/>
  <c r="G14" i="162"/>
  <c r="F14" i="162"/>
  <c r="G13" i="162"/>
  <c r="F13" i="162"/>
  <c r="E12" i="162"/>
  <c r="D12" i="162"/>
  <c r="C12" i="162"/>
  <c r="F12" i="162" s="1"/>
  <c r="G11" i="162"/>
  <c r="F11" i="162"/>
  <c r="G10" i="162"/>
  <c r="F10" i="162"/>
  <c r="G9" i="162"/>
  <c r="F9" i="162"/>
  <c r="G5" i="162"/>
  <c r="F5" i="162"/>
  <c r="E4" i="162"/>
  <c r="D4" i="162"/>
  <c r="C4" i="162"/>
  <c r="F4" i="162" s="1"/>
  <c r="G3" i="162"/>
  <c r="F3" i="162"/>
  <c r="I87" i="112"/>
  <c r="I88" i="112"/>
  <c r="I89" i="112"/>
  <c r="I90" i="112"/>
  <c r="I91" i="112"/>
  <c r="I88" i="111"/>
  <c r="I89" i="111"/>
  <c r="I90" i="111"/>
  <c r="I91" i="111"/>
  <c r="I87" i="110"/>
  <c r="I88" i="110"/>
  <c r="I89" i="110"/>
  <c r="I90" i="110"/>
  <c r="I91" i="110"/>
  <c r="I88" i="109"/>
  <c r="I89" i="109"/>
  <c r="I90" i="109"/>
  <c r="I91" i="109"/>
  <c r="I14" i="108"/>
  <c r="I15" i="108"/>
  <c r="I16" i="108"/>
  <c r="I17" i="108"/>
  <c r="I18" i="108"/>
  <c r="I19" i="108"/>
  <c r="I20" i="108"/>
  <c r="I21" i="108"/>
  <c r="I22" i="108"/>
  <c r="I23" i="108"/>
  <c r="I24" i="108"/>
  <c r="I25" i="108"/>
  <c r="I26" i="108"/>
  <c r="I27" i="108"/>
  <c r="I28" i="108"/>
  <c r="I29" i="108"/>
  <c r="I30" i="108"/>
  <c r="I31" i="108"/>
  <c r="I32" i="108"/>
  <c r="I33" i="108"/>
  <c r="I34" i="108"/>
  <c r="I35" i="108"/>
  <c r="I36" i="108"/>
  <c r="I37" i="108"/>
  <c r="I38" i="108"/>
  <c r="I39" i="108"/>
  <c r="I40" i="108"/>
  <c r="I41" i="108"/>
  <c r="I42" i="108"/>
  <c r="I43" i="108"/>
  <c r="I44" i="108"/>
  <c r="I45" i="108"/>
  <c r="I46" i="108"/>
  <c r="I47" i="108"/>
  <c r="I48" i="108"/>
  <c r="I49" i="108"/>
  <c r="I50" i="108"/>
  <c r="I51" i="108"/>
  <c r="I52" i="108"/>
  <c r="I53" i="108"/>
  <c r="I54" i="108"/>
  <c r="I55" i="108"/>
  <c r="I56" i="108"/>
  <c r="I57" i="108"/>
  <c r="I58" i="108"/>
  <c r="I59" i="108"/>
  <c r="I60" i="108"/>
  <c r="I61" i="108"/>
  <c r="I62" i="108"/>
  <c r="I63" i="108"/>
  <c r="I64" i="108"/>
  <c r="I65" i="108"/>
  <c r="I66" i="108"/>
  <c r="I67" i="108"/>
  <c r="I68" i="108"/>
  <c r="I69" i="108"/>
  <c r="I70" i="108"/>
  <c r="I71" i="108"/>
  <c r="I72" i="108"/>
  <c r="I73" i="108"/>
  <c r="I74" i="108"/>
  <c r="I75" i="108"/>
  <c r="I76" i="108"/>
  <c r="I77" i="108"/>
  <c r="I78" i="108"/>
  <c r="I79" i="108"/>
  <c r="I80" i="108"/>
  <c r="I81" i="108"/>
  <c r="I82" i="108"/>
  <c r="I83" i="108"/>
  <c r="I84" i="108"/>
  <c r="I85" i="108"/>
  <c r="I86" i="108"/>
  <c r="I87" i="108"/>
  <c r="I88" i="108"/>
  <c r="I89" i="108"/>
  <c r="I90" i="108"/>
  <c r="I91" i="108"/>
  <c r="I5" i="108"/>
  <c r="I6" i="108"/>
  <c r="I7" i="108"/>
  <c r="I8" i="108"/>
  <c r="I9" i="108"/>
  <c r="I10" i="108"/>
  <c r="I11" i="108"/>
  <c r="I12" i="108"/>
  <c r="I13" i="108"/>
  <c r="I4" i="108"/>
  <c r="N19" i="22"/>
  <c r="N18" i="22"/>
  <c r="N17" i="22"/>
  <c r="N16" i="22"/>
  <c r="N15" i="22"/>
  <c r="N14" i="22"/>
  <c r="N13" i="22"/>
  <c r="N12" i="22"/>
  <c r="N11" i="22"/>
  <c r="N10" i="22"/>
  <c r="N9" i="22"/>
  <c r="N8" i="22"/>
  <c r="N7" i="22"/>
  <c r="N6" i="22"/>
  <c r="N5" i="22"/>
  <c r="N4" i="22"/>
  <c r="N3" i="22"/>
  <c r="C20" i="21"/>
  <c r="D20" i="21"/>
  <c r="E20" i="21"/>
  <c r="F20" i="21"/>
  <c r="G20" i="21"/>
  <c r="H20" i="21"/>
  <c r="I20" i="21"/>
  <c r="J20" i="21"/>
  <c r="K20" i="21"/>
  <c r="L20" i="21"/>
  <c r="M20" i="21"/>
  <c r="B20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3" i="21"/>
  <c r="K94" i="161"/>
  <c r="J94" i="161"/>
  <c r="I94" i="161"/>
  <c r="H94" i="161"/>
  <c r="G94" i="161"/>
  <c r="F94" i="161"/>
  <c r="E94" i="161"/>
  <c r="D94" i="161"/>
  <c r="C94" i="161"/>
  <c r="D53" i="158" l="1"/>
  <c r="J23" i="158"/>
  <c r="J18" i="158"/>
  <c r="J17" i="158"/>
  <c r="G20" i="162"/>
  <c r="G4" i="162"/>
  <c r="G18" i="162"/>
  <c r="D23" i="162"/>
  <c r="G12" i="162"/>
  <c r="C23" i="162"/>
  <c r="E23" i="162"/>
  <c r="F23" i="162" s="1"/>
  <c r="G22" i="162"/>
  <c r="G23" i="162"/>
  <c r="F20" i="162"/>
  <c r="F18" i="162"/>
  <c r="N20" i="21"/>
  <c r="E39" i="157" l="1"/>
  <c r="C39" i="157"/>
  <c r="D39" i="157" s="1"/>
  <c r="B39" i="157"/>
  <c r="F38" i="157"/>
  <c r="D38" i="157"/>
  <c r="F37" i="157"/>
  <c r="D37" i="157"/>
  <c r="F36" i="157"/>
  <c r="D36" i="157"/>
  <c r="F35" i="157"/>
  <c r="D35" i="157"/>
  <c r="F34" i="157"/>
  <c r="D34" i="157"/>
  <c r="F33" i="157"/>
  <c r="D33" i="157"/>
  <c r="F32" i="157"/>
  <c r="D32" i="157"/>
  <c r="F31" i="157"/>
  <c r="D31" i="157"/>
  <c r="F30" i="157"/>
  <c r="D30" i="157"/>
  <c r="F29" i="157"/>
  <c r="D29" i="157"/>
  <c r="D23" i="157"/>
  <c r="B23" i="157"/>
  <c r="F22" i="157"/>
  <c r="C22" i="157"/>
  <c r="F21" i="157"/>
  <c r="E21" i="157" s="1"/>
  <c r="F20" i="157"/>
  <c r="F19" i="157"/>
  <c r="E19" i="157" s="1"/>
  <c r="C13" i="157"/>
  <c r="D13" i="157" s="1"/>
  <c r="B13" i="157"/>
  <c r="D12" i="157"/>
  <c r="D11" i="157"/>
  <c r="D10" i="157"/>
  <c r="D9" i="157"/>
  <c r="D8" i="157"/>
  <c r="D7" i="157"/>
  <c r="D6" i="157"/>
  <c r="D5" i="157"/>
  <c r="D4" i="157"/>
  <c r="D3" i="157"/>
  <c r="L4" i="156"/>
  <c r="L5" i="156"/>
  <c r="L6" i="156"/>
  <c r="L7" i="156"/>
  <c r="L8" i="156"/>
  <c r="L9" i="156"/>
  <c r="L10" i="156"/>
  <c r="L11" i="156"/>
  <c r="L12" i="156"/>
  <c r="L13" i="156"/>
  <c r="L14" i="156"/>
  <c r="L15" i="156"/>
  <c r="L16" i="156"/>
  <c r="L3" i="156"/>
  <c r="M25" i="156"/>
  <c r="L25" i="156"/>
  <c r="K25" i="156"/>
  <c r="J25" i="156"/>
  <c r="I25" i="156"/>
  <c r="H25" i="156"/>
  <c r="G25" i="156"/>
  <c r="E25" i="156"/>
  <c r="D25" i="156"/>
  <c r="C25" i="156"/>
  <c r="M24" i="156"/>
  <c r="L24" i="156"/>
  <c r="K24" i="156"/>
  <c r="J24" i="156"/>
  <c r="I24" i="156"/>
  <c r="H24" i="156"/>
  <c r="G24" i="156"/>
  <c r="E24" i="156"/>
  <c r="D24" i="156"/>
  <c r="C24" i="156"/>
  <c r="N23" i="156"/>
  <c r="N22" i="156"/>
  <c r="N21" i="156"/>
  <c r="N25" i="156" s="1"/>
  <c r="N20" i="156"/>
  <c r="K15" i="156"/>
  <c r="K17" i="156" s="1"/>
  <c r="J15" i="156"/>
  <c r="J17" i="156" s="1"/>
  <c r="I15" i="156"/>
  <c r="I17" i="156" s="1"/>
  <c r="H15" i="156"/>
  <c r="H17" i="156" s="1"/>
  <c r="G15" i="156"/>
  <c r="G17" i="156" s="1"/>
  <c r="E15" i="156"/>
  <c r="E17" i="156" s="1"/>
  <c r="D15" i="156"/>
  <c r="D17" i="156" s="1"/>
  <c r="C15" i="156"/>
  <c r="C17" i="156" s="1"/>
  <c r="B15" i="156"/>
  <c r="B17" i="156" s="1"/>
  <c r="G28" i="155"/>
  <c r="F28" i="155"/>
  <c r="E28" i="155"/>
  <c r="D28" i="155"/>
  <c r="C28" i="155"/>
  <c r="B28" i="155"/>
  <c r="H27" i="155"/>
  <c r="H26" i="155"/>
  <c r="H25" i="155"/>
  <c r="H24" i="155"/>
  <c r="H23" i="155"/>
  <c r="H22" i="155"/>
  <c r="H21" i="155"/>
  <c r="H20" i="155"/>
  <c r="H19" i="155"/>
  <c r="H18" i="155"/>
  <c r="D13" i="155"/>
  <c r="C13" i="155"/>
  <c r="B13" i="155"/>
  <c r="D12" i="155"/>
  <c r="D11" i="155"/>
  <c r="D10" i="155"/>
  <c r="D9" i="155"/>
  <c r="D8" i="155"/>
  <c r="D7" i="155"/>
  <c r="D6" i="155"/>
  <c r="D5" i="155"/>
  <c r="D4" i="155"/>
  <c r="D3" i="155"/>
  <c r="K13" i="154"/>
  <c r="F13" i="154"/>
  <c r="L12" i="154"/>
  <c r="L13" i="154" s="1"/>
  <c r="K12" i="154"/>
  <c r="J12" i="154"/>
  <c r="J13" i="154" s="1"/>
  <c r="I12" i="154"/>
  <c r="I13" i="154" s="1"/>
  <c r="H12" i="154"/>
  <c r="H13" i="154" s="1"/>
  <c r="G12" i="154"/>
  <c r="G13" i="154" s="1"/>
  <c r="E12" i="154"/>
  <c r="E13" i="154" s="1"/>
  <c r="D12" i="154"/>
  <c r="D13" i="154" s="1"/>
  <c r="C12" i="154"/>
  <c r="C13" i="154" s="1"/>
  <c r="L11" i="154"/>
  <c r="K11" i="154"/>
  <c r="J11" i="154"/>
  <c r="I11" i="154"/>
  <c r="H11" i="154"/>
  <c r="G11" i="154"/>
  <c r="F11" i="154"/>
  <c r="E11" i="154"/>
  <c r="D11" i="154"/>
  <c r="C11" i="154"/>
  <c r="M10" i="154"/>
  <c r="M11" i="154" s="1"/>
  <c r="L9" i="154"/>
  <c r="K9" i="154"/>
  <c r="J9" i="154"/>
  <c r="I9" i="154"/>
  <c r="H9" i="154"/>
  <c r="G9" i="154"/>
  <c r="F9" i="154"/>
  <c r="E9" i="154"/>
  <c r="D9" i="154"/>
  <c r="C9" i="154"/>
  <c r="M8" i="154"/>
  <c r="M9" i="154" s="1"/>
  <c r="L7" i="154"/>
  <c r="K7" i="154"/>
  <c r="J7" i="154"/>
  <c r="I7" i="154"/>
  <c r="H7" i="154"/>
  <c r="G7" i="154"/>
  <c r="F7" i="154"/>
  <c r="E7" i="154"/>
  <c r="D7" i="154"/>
  <c r="C7" i="154"/>
  <c r="M6" i="154"/>
  <c r="M12" i="154" s="1"/>
  <c r="M13" i="154" s="1"/>
  <c r="M5" i="154"/>
  <c r="L5" i="154"/>
  <c r="K5" i="154"/>
  <c r="J5" i="154"/>
  <c r="I5" i="154"/>
  <c r="H5" i="154"/>
  <c r="G5" i="154"/>
  <c r="F5" i="154"/>
  <c r="E5" i="154"/>
  <c r="D5" i="154"/>
  <c r="C5" i="154"/>
  <c r="M4" i="154"/>
  <c r="M3" i="154"/>
  <c r="D64" i="153"/>
  <c r="D65" i="153" s="1"/>
  <c r="C64" i="153"/>
  <c r="B64" i="153"/>
  <c r="D63" i="153"/>
  <c r="D62" i="153"/>
  <c r="D61" i="153"/>
  <c r="D60" i="153"/>
  <c r="D59" i="153"/>
  <c r="D58" i="153"/>
  <c r="D57" i="153"/>
  <c r="D56" i="153"/>
  <c r="D55" i="153"/>
  <c r="D54" i="153"/>
  <c r="C50" i="153"/>
  <c r="B50" i="153"/>
  <c r="D50" i="153" s="1"/>
  <c r="D49" i="153"/>
  <c r="D48" i="153"/>
  <c r="D47" i="153"/>
  <c r="D46" i="153"/>
  <c r="D45" i="153"/>
  <c r="D44" i="153"/>
  <c r="D43" i="153"/>
  <c r="D42" i="153"/>
  <c r="D41" i="153"/>
  <c r="D40" i="153"/>
  <c r="F35" i="153"/>
  <c r="E35" i="153"/>
  <c r="D35" i="153"/>
  <c r="C35" i="153"/>
  <c r="B35" i="153"/>
  <c r="G34" i="153"/>
  <c r="G33" i="153"/>
  <c r="G32" i="153"/>
  <c r="G31" i="153"/>
  <c r="G30" i="153"/>
  <c r="G29" i="153"/>
  <c r="G28" i="153"/>
  <c r="G27" i="153"/>
  <c r="G26" i="153"/>
  <c r="G25" i="153"/>
  <c r="D21" i="153"/>
  <c r="B21" i="153"/>
  <c r="F20" i="153"/>
  <c r="E20" i="153" s="1"/>
  <c r="F19" i="153"/>
  <c r="E19" i="153" s="1"/>
  <c r="F18" i="153"/>
  <c r="C18" i="153" s="1"/>
  <c r="F17" i="153"/>
  <c r="E17" i="153"/>
  <c r="C17" i="153"/>
  <c r="F16" i="153"/>
  <c r="E16" i="153" s="1"/>
  <c r="F15" i="153"/>
  <c r="E15" i="153" s="1"/>
  <c r="F14" i="153"/>
  <c r="C14" i="153" s="1"/>
  <c r="E14" i="153"/>
  <c r="F13" i="153"/>
  <c r="C13" i="153" s="1"/>
  <c r="F12" i="153"/>
  <c r="E12" i="153" s="1"/>
  <c r="F11" i="153"/>
  <c r="D6" i="153"/>
  <c r="B6" i="153"/>
  <c r="F5" i="153"/>
  <c r="E5" i="153" s="1"/>
  <c r="F4" i="153"/>
  <c r="C4" i="153" s="1"/>
  <c r="F12" i="29"/>
  <c r="F16" i="29" s="1"/>
  <c r="F17" i="29"/>
  <c r="F14" i="29"/>
  <c r="E22" i="157" l="1"/>
  <c r="C20" i="157"/>
  <c r="E20" i="157"/>
  <c r="C23" i="157"/>
  <c r="F23" i="157"/>
  <c r="G21" i="157" s="1"/>
  <c r="F39" i="157"/>
  <c r="C19" i="157"/>
  <c r="C21" i="157"/>
  <c r="N24" i="156"/>
  <c r="C29" i="155"/>
  <c r="H28" i="155"/>
  <c r="H29" i="155" s="1"/>
  <c r="M7" i="154"/>
  <c r="E6" i="153"/>
  <c r="C15" i="153"/>
  <c r="F6" i="153"/>
  <c r="C6" i="153"/>
  <c r="F21" i="153"/>
  <c r="C21" i="153" s="1"/>
  <c r="C16" i="153"/>
  <c r="E13" i="153"/>
  <c r="E21" i="153"/>
  <c r="E4" i="153"/>
  <c r="E18" i="153"/>
  <c r="C5" i="153"/>
  <c r="C11" i="153"/>
  <c r="C19" i="153"/>
  <c r="E11" i="153"/>
  <c r="G35" i="153"/>
  <c r="C12" i="153"/>
  <c r="C20" i="153"/>
  <c r="B65" i="153"/>
  <c r="C65" i="153"/>
  <c r="F13" i="29"/>
  <c r="F15" i="29"/>
  <c r="E23" i="157" l="1"/>
  <c r="G23" i="157"/>
  <c r="G19" i="157"/>
  <c r="G20" i="157"/>
  <c r="G22" i="157"/>
  <c r="F29" i="155"/>
  <c r="E29" i="155"/>
  <c r="B29" i="155"/>
  <c r="G29" i="155"/>
  <c r="D29" i="155"/>
  <c r="C36" i="153"/>
  <c r="F36" i="153"/>
  <c r="G36" i="153"/>
  <c r="E36" i="153"/>
  <c r="D36" i="153"/>
  <c r="B36" i="153"/>
  <c r="F38" i="28" l="1"/>
  <c r="H38" i="28"/>
  <c r="F35" i="28"/>
  <c r="H35" i="28"/>
  <c r="F32" i="28"/>
  <c r="H32" i="28"/>
  <c r="F29" i="28"/>
  <c r="H29" i="28"/>
  <c r="H26" i="28"/>
  <c r="F26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4" i="28"/>
  <c r="D3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D183" i="27"/>
  <c r="E183" i="27"/>
  <c r="F183" i="27"/>
  <c r="G183" i="27"/>
  <c r="H183" i="27"/>
  <c r="D184" i="27"/>
  <c r="E184" i="27"/>
  <c r="F184" i="27"/>
  <c r="G184" i="27"/>
  <c r="H184" i="27"/>
  <c r="D185" i="27"/>
  <c r="E185" i="27"/>
  <c r="F185" i="27"/>
  <c r="G185" i="27"/>
  <c r="H185" i="27"/>
  <c r="D186" i="27"/>
  <c r="E186" i="27"/>
  <c r="F186" i="27"/>
  <c r="G186" i="27"/>
  <c r="H186" i="27"/>
  <c r="F187" i="27"/>
  <c r="G187" i="27"/>
  <c r="D188" i="27"/>
  <c r="D187" i="27" s="1"/>
  <c r="E188" i="27"/>
  <c r="E187" i="27" s="1"/>
  <c r="F188" i="27"/>
  <c r="G188" i="27"/>
  <c r="H188" i="27"/>
  <c r="H187" i="27" s="1"/>
  <c r="C188" i="27"/>
  <c r="C186" i="27"/>
  <c r="C187" i="27" s="1"/>
  <c r="C185" i="27"/>
  <c r="C184" i="27"/>
  <c r="C183" i="27"/>
  <c r="D183" i="26"/>
  <c r="E183" i="26"/>
  <c r="F183" i="26"/>
  <c r="G183" i="26"/>
  <c r="H183" i="26"/>
  <c r="I183" i="26"/>
  <c r="J183" i="26"/>
  <c r="J187" i="26" s="1"/>
  <c r="K183" i="26"/>
  <c r="L183" i="26"/>
  <c r="M183" i="26"/>
  <c r="D184" i="26"/>
  <c r="E184" i="26"/>
  <c r="F184" i="26"/>
  <c r="G184" i="26"/>
  <c r="H184" i="26"/>
  <c r="I184" i="26"/>
  <c r="J184" i="26"/>
  <c r="K184" i="26"/>
  <c r="L184" i="26"/>
  <c r="M184" i="26"/>
  <c r="D185" i="26"/>
  <c r="E185" i="26"/>
  <c r="F185" i="26"/>
  <c r="G185" i="26"/>
  <c r="H185" i="26"/>
  <c r="I185" i="26"/>
  <c r="J185" i="26"/>
  <c r="K185" i="26"/>
  <c r="L185" i="26"/>
  <c r="M185" i="26"/>
  <c r="D186" i="26"/>
  <c r="E186" i="26"/>
  <c r="F186" i="26"/>
  <c r="G186" i="26"/>
  <c r="H186" i="26"/>
  <c r="I186" i="26"/>
  <c r="J186" i="26"/>
  <c r="K186" i="26"/>
  <c r="L186" i="26"/>
  <c r="M186" i="26"/>
  <c r="K187" i="26"/>
  <c r="D188" i="26"/>
  <c r="D187" i="26" s="1"/>
  <c r="E188" i="26"/>
  <c r="E187" i="26" s="1"/>
  <c r="F188" i="26"/>
  <c r="F187" i="26" s="1"/>
  <c r="G188" i="26"/>
  <c r="G187" i="26" s="1"/>
  <c r="H188" i="26"/>
  <c r="H187" i="26" s="1"/>
  <c r="I188" i="26"/>
  <c r="I187" i="26" s="1"/>
  <c r="J188" i="26"/>
  <c r="K188" i="26"/>
  <c r="L188" i="26"/>
  <c r="L187" i="26" s="1"/>
  <c r="M188" i="26"/>
  <c r="M187" i="26" s="1"/>
  <c r="C188" i="26"/>
  <c r="C186" i="26"/>
  <c r="C187" i="26" s="1"/>
  <c r="C185" i="26"/>
  <c r="C184" i="26"/>
  <c r="C183" i="26"/>
  <c r="D183" i="25"/>
  <c r="E183" i="25"/>
  <c r="F183" i="25"/>
  <c r="G183" i="25"/>
  <c r="H183" i="25"/>
  <c r="I183" i="25"/>
  <c r="J183" i="25"/>
  <c r="K183" i="25"/>
  <c r="K187" i="25" s="1"/>
  <c r="L183" i="25"/>
  <c r="D184" i="25"/>
  <c r="E184" i="25"/>
  <c r="F184" i="25"/>
  <c r="G184" i="25"/>
  <c r="H184" i="25"/>
  <c r="I184" i="25"/>
  <c r="J184" i="25"/>
  <c r="K184" i="25"/>
  <c r="L184" i="25"/>
  <c r="D185" i="25"/>
  <c r="E185" i="25"/>
  <c r="F185" i="25"/>
  <c r="G185" i="25"/>
  <c r="H185" i="25"/>
  <c r="I185" i="25"/>
  <c r="J185" i="25"/>
  <c r="K185" i="25"/>
  <c r="L185" i="25"/>
  <c r="D186" i="25"/>
  <c r="E186" i="25"/>
  <c r="F186" i="25"/>
  <c r="G186" i="25"/>
  <c r="H186" i="25"/>
  <c r="I186" i="25"/>
  <c r="J186" i="25"/>
  <c r="K186" i="25"/>
  <c r="L186" i="25"/>
  <c r="G187" i="25"/>
  <c r="D188" i="25"/>
  <c r="D187" i="25" s="1"/>
  <c r="E188" i="25"/>
  <c r="E187" i="25" s="1"/>
  <c r="F188" i="25"/>
  <c r="F187" i="25" s="1"/>
  <c r="G188" i="25"/>
  <c r="H188" i="25"/>
  <c r="H187" i="25" s="1"/>
  <c r="I188" i="25"/>
  <c r="I187" i="25" s="1"/>
  <c r="J188" i="25"/>
  <c r="J187" i="25" s="1"/>
  <c r="K188" i="25"/>
  <c r="L188" i="25"/>
  <c r="L187" i="25" s="1"/>
  <c r="C187" i="25"/>
  <c r="C188" i="25"/>
  <c r="C186" i="25"/>
  <c r="C185" i="25"/>
  <c r="C184" i="25"/>
  <c r="C183" i="25"/>
  <c r="H171" i="27"/>
  <c r="G171" i="27"/>
  <c r="F171" i="27"/>
  <c r="E171" i="27"/>
  <c r="D171" i="27"/>
  <c r="C171" i="27"/>
  <c r="H169" i="27"/>
  <c r="G169" i="27"/>
  <c r="F169" i="27"/>
  <c r="E169" i="27"/>
  <c r="D169" i="27"/>
  <c r="C169" i="27"/>
  <c r="H161" i="27"/>
  <c r="G161" i="27"/>
  <c r="F161" i="27"/>
  <c r="E161" i="27"/>
  <c r="D161" i="27"/>
  <c r="C161" i="27"/>
  <c r="H157" i="27"/>
  <c r="G157" i="27"/>
  <c r="F157" i="27"/>
  <c r="E157" i="27"/>
  <c r="D157" i="27"/>
  <c r="C157" i="27"/>
  <c r="H155" i="27"/>
  <c r="G155" i="27"/>
  <c r="F155" i="27"/>
  <c r="E155" i="27"/>
  <c r="D155" i="27"/>
  <c r="C155" i="27"/>
  <c r="H151" i="27"/>
  <c r="G151" i="27"/>
  <c r="F151" i="27"/>
  <c r="E151" i="27"/>
  <c r="D151" i="27"/>
  <c r="C151" i="27"/>
  <c r="H143" i="27"/>
  <c r="G143" i="27"/>
  <c r="F143" i="27"/>
  <c r="E143" i="27"/>
  <c r="D143" i="27"/>
  <c r="C143" i="27"/>
  <c r="H134" i="27"/>
  <c r="G134" i="27"/>
  <c r="F134" i="27"/>
  <c r="E134" i="27"/>
  <c r="D134" i="27"/>
  <c r="C134" i="27"/>
  <c r="H121" i="27"/>
  <c r="G121" i="27"/>
  <c r="F121" i="27"/>
  <c r="E121" i="27"/>
  <c r="D121" i="27"/>
  <c r="C121" i="27"/>
  <c r="H107" i="27"/>
  <c r="G107" i="27"/>
  <c r="F107" i="27"/>
  <c r="E107" i="27"/>
  <c r="D107" i="27"/>
  <c r="C107" i="27"/>
  <c r="H98" i="27"/>
  <c r="G98" i="27"/>
  <c r="F98" i="27"/>
  <c r="E98" i="27"/>
  <c r="D98" i="27"/>
  <c r="C98" i="27"/>
  <c r="H86" i="27"/>
  <c r="G86" i="27"/>
  <c r="F86" i="27"/>
  <c r="E86" i="27"/>
  <c r="D86" i="27"/>
  <c r="C86" i="27"/>
  <c r="H70" i="27"/>
  <c r="G70" i="27"/>
  <c r="F70" i="27"/>
  <c r="E70" i="27"/>
  <c r="D70" i="27"/>
  <c r="C70" i="27"/>
  <c r="H53" i="27"/>
  <c r="G53" i="27"/>
  <c r="F53" i="27"/>
  <c r="E53" i="27"/>
  <c r="D53" i="27"/>
  <c r="C53" i="27"/>
  <c r="H45" i="27"/>
  <c r="G45" i="27"/>
  <c r="F45" i="27"/>
  <c r="E45" i="27"/>
  <c r="D45" i="27"/>
  <c r="C45" i="27"/>
  <c r="H34" i="27"/>
  <c r="G34" i="27"/>
  <c r="F34" i="27"/>
  <c r="E34" i="27"/>
  <c r="D34" i="27"/>
  <c r="C34" i="27"/>
  <c r="H24" i="27"/>
  <c r="G24" i="27"/>
  <c r="F24" i="27"/>
  <c r="E24" i="27"/>
  <c r="D24" i="27"/>
  <c r="C24" i="27"/>
  <c r="H3" i="27"/>
  <c r="G3" i="27"/>
  <c r="F3" i="27"/>
  <c r="E3" i="27"/>
  <c r="D3" i="27"/>
  <c r="C3" i="27"/>
  <c r="M171" i="26"/>
  <c r="L171" i="26"/>
  <c r="K171" i="26"/>
  <c r="J171" i="26"/>
  <c r="I171" i="26"/>
  <c r="H171" i="26"/>
  <c r="G171" i="26"/>
  <c r="F171" i="26"/>
  <c r="E171" i="26"/>
  <c r="D171" i="26"/>
  <c r="C171" i="26"/>
  <c r="M169" i="26"/>
  <c r="L169" i="26"/>
  <c r="K169" i="26"/>
  <c r="J169" i="26"/>
  <c r="I169" i="26"/>
  <c r="H169" i="26"/>
  <c r="G169" i="26"/>
  <c r="F169" i="26"/>
  <c r="E169" i="26"/>
  <c r="D169" i="26"/>
  <c r="C169" i="26"/>
  <c r="M161" i="26"/>
  <c r="L161" i="26"/>
  <c r="K161" i="26"/>
  <c r="J161" i="26"/>
  <c r="I161" i="26"/>
  <c r="H161" i="26"/>
  <c r="G161" i="26"/>
  <c r="F161" i="26"/>
  <c r="E161" i="26"/>
  <c r="D161" i="26"/>
  <c r="C161" i="26"/>
  <c r="M157" i="26"/>
  <c r="L157" i="26"/>
  <c r="K157" i="26"/>
  <c r="J157" i="26"/>
  <c r="I157" i="26"/>
  <c r="H157" i="26"/>
  <c r="G157" i="26"/>
  <c r="F157" i="26"/>
  <c r="E157" i="26"/>
  <c r="D157" i="26"/>
  <c r="C157" i="26"/>
  <c r="M155" i="26"/>
  <c r="L155" i="26"/>
  <c r="K155" i="26"/>
  <c r="J155" i="26"/>
  <c r="I155" i="26"/>
  <c r="H155" i="26"/>
  <c r="G155" i="26"/>
  <c r="F155" i="26"/>
  <c r="E155" i="26"/>
  <c r="D155" i="26"/>
  <c r="C155" i="26"/>
  <c r="M151" i="26"/>
  <c r="L151" i="26"/>
  <c r="K151" i="26"/>
  <c r="J151" i="26"/>
  <c r="I151" i="26"/>
  <c r="H151" i="26"/>
  <c r="G151" i="26"/>
  <c r="F151" i="26"/>
  <c r="E151" i="26"/>
  <c r="D151" i="26"/>
  <c r="C151" i="26"/>
  <c r="M143" i="26"/>
  <c r="L143" i="26"/>
  <c r="K143" i="26"/>
  <c r="J143" i="26"/>
  <c r="I143" i="26"/>
  <c r="H143" i="26"/>
  <c r="G143" i="26"/>
  <c r="F143" i="26"/>
  <c r="E143" i="26"/>
  <c r="D143" i="26"/>
  <c r="C143" i="26"/>
  <c r="M134" i="26"/>
  <c r="L134" i="26"/>
  <c r="K134" i="26"/>
  <c r="J134" i="26"/>
  <c r="I134" i="26"/>
  <c r="H134" i="26"/>
  <c r="G134" i="26"/>
  <c r="F134" i="26"/>
  <c r="E134" i="26"/>
  <c r="D134" i="26"/>
  <c r="C134" i="26"/>
  <c r="M121" i="26"/>
  <c r="L121" i="26"/>
  <c r="K121" i="26"/>
  <c r="J121" i="26"/>
  <c r="I121" i="26"/>
  <c r="H121" i="26"/>
  <c r="G121" i="26"/>
  <c r="F121" i="26"/>
  <c r="E121" i="26"/>
  <c r="D121" i="26"/>
  <c r="C121" i="26"/>
  <c r="M107" i="26"/>
  <c r="L107" i="26"/>
  <c r="K107" i="26"/>
  <c r="J107" i="26"/>
  <c r="I107" i="26"/>
  <c r="H107" i="26"/>
  <c r="G107" i="26"/>
  <c r="F107" i="26"/>
  <c r="E107" i="26"/>
  <c r="D107" i="26"/>
  <c r="C107" i="26"/>
  <c r="M98" i="26"/>
  <c r="L98" i="26"/>
  <c r="K98" i="26"/>
  <c r="J98" i="26"/>
  <c r="I98" i="26"/>
  <c r="H98" i="26"/>
  <c r="G98" i="26"/>
  <c r="F98" i="26"/>
  <c r="E98" i="26"/>
  <c r="D98" i="26"/>
  <c r="C98" i="26"/>
  <c r="M86" i="26"/>
  <c r="L86" i="26"/>
  <c r="K86" i="26"/>
  <c r="J86" i="26"/>
  <c r="I86" i="26"/>
  <c r="H86" i="26"/>
  <c r="G86" i="26"/>
  <c r="F86" i="26"/>
  <c r="E86" i="26"/>
  <c r="D86" i="26"/>
  <c r="C86" i="26"/>
  <c r="M70" i="26"/>
  <c r="L70" i="26"/>
  <c r="K70" i="26"/>
  <c r="J70" i="26"/>
  <c r="I70" i="26"/>
  <c r="H70" i="26"/>
  <c r="G70" i="26"/>
  <c r="F70" i="26"/>
  <c r="E70" i="26"/>
  <c r="D70" i="26"/>
  <c r="C70" i="26"/>
  <c r="M53" i="26"/>
  <c r="L53" i="26"/>
  <c r="K53" i="26"/>
  <c r="J53" i="26"/>
  <c r="I53" i="26"/>
  <c r="H53" i="26"/>
  <c r="G53" i="26"/>
  <c r="F53" i="26"/>
  <c r="E53" i="26"/>
  <c r="D53" i="26"/>
  <c r="C53" i="26"/>
  <c r="M45" i="26"/>
  <c r="L45" i="26"/>
  <c r="K45" i="26"/>
  <c r="J45" i="26"/>
  <c r="I45" i="26"/>
  <c r="H45" i="26"/>
  <c r="G45" i="26"/>
  <c r="F45" i="26"/>
  <c r="E45" i="26"/>
  <c r="D45" i="26"/>
  <c r="C45" i="26"/>
  <c r="M34" i="26"/>
  <c r="L34" i="26"/>
  <c r="K34" i="26"/>
  <c r="J34" i="26"/>
  <c r="I34" i="26"/>
  <c r="H34" i="26"/>
  <c r="G34" i="26"/>
  <c r="F34" i="26"/>
  <c r="E34" i="26"/>
  <c r="D34" i="26"/>
  <c r="C34" i="26"/>
  <c r="M24" i="26"/>
  <c r="L24" i="26"/>
  <c r="K24" i="26"/>
  <c r="J24" i="26"/>
  <c r="I24" i="26"/>
  <c r="H24" i="26"/>
  <c r="G24" i="26"/>
  <c r="F24" i="26"/>
  <c r="E24" i="26"/>
  <c r="D24" i="26"/>
  <c r="C24" i="26"/>
  <c r="M3" i="26"/>
  <c r="L3" i="26"/>
  <c r="K3" i="26"/>
  <c r="J3" i="26"/>
  <c r="I3" i="26"/>
  <c r="H3" i="26"/>
  <c r="G3" i="26"/>
  <c r="F3" i="26"/>
  <c r="E3" i="26"/>
  <c r="D3" i="26"/>
  <c r="C3" i="26"/>
  <c r="L171" i="25"/>
  <c r="K171" i="25"/>
  <c r="J171" i="25"/>
  <c r="I171" i="25"/>
  <c r="H171" i="25"/>
  <c r="G171" i="25"/>
  <c r="F171" i="25"/>
  <c r="E171" i="25"/>
  <c r="D171" i="25"/>
  <c r="C171" i="25"/>
  <c r="L169" i="25"/>
  <c r="K169" i="25"/>
  <c r="J169" i="25"/>
  <c r="I169" i="25"/>
  <c r="H169" i="25"/>
  <c r="G169" i="25"/>
  <c r="F169" i="25"/>
  <c r="E169" i="25"/>
  <c r="D169" i="25"/>
  <c r="C169" i="25"/>
  <c r="L161" i="25"/>
  <c r="K161" i="25"/>
  <c r="J161" i="25"/>
  <c r="I161" i="25"/>
  <c r="H161" i="25"/>
  <c r="G161" i="25"/>
  <c r="F161" i="25"/>
  <c r="E161" i="25"/>
  <c r="D161" i="25"/>
  <c r="C161" i="25"/>
  <c r="L157" i="25"/>
  <c r="K157" i="25"/>
  <c r="J157" i="25"/>
  <c r="I157" i="25"/>
  <c r="H157" i="25"/>
  <c r="G157" i="25"/>
  <c r="F157" i="25"/>
  <c r="E157" i="25"/>
  <c r="D157" i="25"/>
  <c r="C157" i="25"/>
  <c r="L155" i="25"/>
  <c r="K155" i="25"/>
  <c r="J155" i="25"/>
  <c r="I155" i="25"/>
  <c r="H155" i="25"/>
  <c r="G155" i="25"/>
  <c r="F155" i="25"/>
  <c r="E155" i="25"/>
  <c r="D155" i="25"/>
  <c r="C155" i="25"/>
  <c r="L151" i="25"/>
  <c r="K151" i="25"/>
  <c r="J151" i="25"/>
  <c r="I151" i="25"/>
  <c r="H151" i="25"/>
  <c r="G151" i="25"/>
  <c r="F151" i="25"/>
  <c r="E151" i="25"/>
  <c r="D151" i="25"/>
  <c r="C151" i="25"/>
  <c r="L143" i="25"/>
  <c r="K143" i="25"/>
  <c r="J143" i="25"/>
  <c r="I143" i="25"/>
  <c r="H143" i="25"/>
  <c r="G143" i="25"/>
  <c r="F143" i="25"/>
  <c r="E143" i="25"/>
  <c r="D143" i="25"/>
  <c r="C143" i="25"/>
  <c r="L134" i="25"/>
  <c r="K134" i="25"/>
  <c r="J134" i="25"/>
  <c r="I134" i="25"/>
  <c r="H134" i="25"/>
  <c r="G134" i="25"/>
  <c r="F134" i="25"/>
  <c r="E134" i="25"/>
  <c r="D134" i="25"/>
  <c r="C134" i="25"/>
  <c r="L121" i="25"/>
  <c r="K121" i="25"/>
  <c r="J121" i="25"/>
  <c r="I121" i="25"/>
  <c r="H121" i="25"/>
  <c r="G121" i="25"/>
  <c r="F121" i="25"/>
  <c r="E121" i="25"/>
  <c r="D121" i="25"/>
  <c r="C121" i="25"/>
  <c r="L107" i="25"/>
  <c r="K107" i="25"/>
  <c r="J107" i="25"/>
  <c r="I107" i="25"/>
  <c r="H107" i="25"/>
  <c r="G107" i="25"/>
  <c r="F107" i="25"/>
  <c r="E107" i="25"/>
  <c r="D107" i="25"/>
  <c r="C107" i="25"/>
  <c r="L98" i="25"/>
  <c r="K98" i="25"/>
  <c r="J98" i="25"/>
  <c r="I98" i="25"/>
  <c r="H98" i="25"/>
  <c r="G98" i="25"/>
  <c r="F98" i="25"/>
  <c r="E98" i="25"/>
  <c r="D98" i="25"/>
  <c r="C98" i="25"/>
  <c r="L86" i="25"/>
  <c r="K86" i="25"/>
  <c r="J86" i="25"/>
  <c r="I86" i="25"/>
  <c r="H86" i="25"/>
  <c r="G86" i="25"/>
  <c r="F86" i="25"/>
  <c r="E86" i="25"/>
  <c r="D86" i="25"/>
  <c r="C86" i="25"/>
  <c r="L70" i="25"/>
  <c r="K70" i="25"/>
  <c r="J70" i="25"/>
  <c r="I70" i="25"/>
  <c r="H70" i="25"/>
  <c r="G70" i="25"/>
  <c r="F70" i="25"/>
  <c r="E70" i="25"/>
  <c r="D70" i="25"/>
  <c r="C70" i="25"/>
  <c r="L53" i="25"/>
  <c r="K53" i="25"/>
  <c r="J53" i="25"/>
  <c r="I53" i="25"/>
  <c r="H53" i="25"/>
  <c r="G53" i="25"/>
  <c r="F53" i="25"/>
  <c r="E53" i="25"/>
  <c r="D53" i="25"/>
  <c r="C53" i="25"/>
  <c r="L45" i="25"/>
  <c r="K45" i="25"/>
  <c r="J45" i="25"/>
  <c r="I45" i="25"/>
  <c r="H45" i="25"/>
  <c r="G45" i="25"/>
  <c r="F45" i="25"/>
  <c r="E45" i="25"/>
  <c r="D45" i="25"/>
  <c r="C45" i="25"/>
  <c r="L34" i="25"/>
  <c r="K34" i="25"/>
  <c r="J34" i="25"/>
  <c r="I34" i="25"/>
  <c r="H34" i="25"/>
  <c r="G34" i="25"/>
  <c r="F34" i="25"/>
  <c r="E34" i="25"/>
  <c r="D34" i="25"/>
  <c r="C34" i="25"/>
  <c r="L24" i="25"/>
  <c r="K24" i="25"/>
  <c r="J24" i="25"/>
  <c r="I24" i="25"/>
  <c r="H24" i="25"/>
  <c r="G24" i="25"/>
  <c r="F24" i="25"/>
  <c r="E24" i="25"/>
  <c r="D24" i="25"/>
  <c r="C24" i="25"/>
  <c r="L3" i="25"/>
  <c r="K3" i="25"/>
  <c r="J3" i="25"/>
  <c r="I3" i="25"/>
  <c r="H3" i="25"/>
  <c r="G3" i="25"/>
  <c r="F3" i="25"/>
  <c r="E3" i="25"/>
  <c r="D3" i="25"/>
  <c r="C3" i="25"/>
  <c r="H90" i="137"/>
  <c r="I90" i="137"/>
  <c r="J90" i="137"/>
  <c r="J83" i="137"/>
  <c r="I83" i="137"/>
  <c r="H83" i="137"/>
  <c r="G83" i="137"/>
  <c r="F83" i="137"/>
  <c r="E83" i="137"/>
  <c r="D83" i="137"/>
  <c r="C83" i="137"/>
  <c r="J81" i="137"/>
  <c r="I81" i="137"/>
  <c r="H81" i="137"/>
  <c r="G81" i="137"/>
  <c r="F81" i="137"/>
  <c r="E81" i="137"/>
  <c r="D81" i="137"/>
  <c r="C81" i="137"/>
  <c r="J77" i="137"/>
  <c r="I77" i="137"/>
  <c r="H77" i="137"/>
  <c r="G77" i="137"/>
  <c r="F77" i="137"/>
  <c r="E77" i="137"/>
  <c r="D77" i="137"/>
  <c r="C77" i="137"/>
  <c r="J73" i="137"/>
  <c r="I73" i="137"/>
  <c r="H73" i="137"/>
  <c r="G73" i="137"/>
  <c r="F73" i="137"/>
  <c r="E73" i="137"/>
  <c r="D73" i="137"/>
  <c r="C73" i="137"/>
  <c r="J71" i="137"/>
  <c r="I71" i="137"/>
  <c r="H71" i="137"/>
  <c r="G71" i="137"/>
  <c r="F71" i="137"/>
  <c r="E71" i="137"/>
  <c r="D71" i="137"/>
  <c r="C71" i="137"/>
  <c r="J67" i="137"/>
  <c r="I67" i="137"/>
  <c r="H67" i="137"/>
  <c r="G67" i="137"/>
  <c r="F67" i="137"/>
  <c r="E67" i="137"/>
  <c r="D67" i="137"/>
  <c r="C67" i="137"/>
  <c r="J63" i="137"/>
  <c r="I63" i="137"/>
  <c r="H63" i="137"/>
  <c r="G63" i="137"/>
  <c r="F63" i="137"/>
  <c r="E63" i="137"/>
  <c r="D63" i="137"/>
  <c r="C63" i="137"/>
  <c r="J58" i="137"/>
  <c r="I58" i="137"/>
  <c r="H58" i="137"/>
  <c r="G58" i="137"/>
  <c r="F58" i="137"/>
  <c r="E58" i="137"/>
  <c r="D58" i="137"/>
  <c r="C58" i="137"/>
  <c r="J50" i="137"/>
  <c r="I50" i="137"/>
  <c r="H50" i="137"/>
  <c r="G50" i="137"/>
  <c r="F50" i="137"/>
  <c r="E50" i="137"/>
  <c r="D50" i="137"/>
  <c r="C50" i="137"/>
  <c r="J42" i="137"/>
  <c r="I42" i="137"/>
  <c r="H42" i="137"/>
  <c r="G42" i="137"/>
  <c r="F42" i="137"/>
  <c r="E42" i="137"/>
  <c r="D42" i="137"/>
  <c r="C42" i="137"/>
  <c r="J38" i="137"/>
  <c r="I38" i="137"/>
  <c r="H38" i="137"/>
  <c r="G38" i="137"/>
  <c r="F38" i="137"/>
  <c r="E38" i="137"/>
  <c r="D38" i="137"/>
  <c r="C38" i="137"/>
  <c r="J31" i="137"/>
  <c r="I31" i="137"/>
  <c r="H31" i="137"/>
  <c r="G31" i="137"/>
  <c r="F31" i="137"/>
  <c r="E31" i="137"/>
  <c r="D31" i="137"/>
  <c r="C31" i="137"/>
  <c r="J25" i="137"/>
  <c r="I25" i="137"/>
  <c r="H25" i="137"/>
  <c r="G25" i="137"/>
  <c r="F25" i="137"/>
  <c r="E25" i="137"/>
  <c r="D25" i="137"/>
  <c r="C25" i="137"/>
  <c r="J16" i="137"/>
  <c r="I16" i="137"/>
  <c r="H16" i="137"/>
  <c r="G16" i="137"/>
  <c r="F16" i="137"/>
  <c r="E16" i="137"/>
  <c r="D16" i="137"/>
  <c r="C16" i="137"/>
  <c r="J13" i="137"/>
  <c r="I13" i="137"/>
  <c r="H13" i="137"/>
  <c r="G13" i="137"/>
  <c r="F13" i="137"/>
  <c r="E13" i="137"/>
  <c r="D13" i="137"/>
  <c r="C13" i="137"/>
  <c r="J7" i="137"/>
  <c r="I7" i="137"/>
  <c r="H7" i="137"/>
  <c r="G7" i="137"/>
  <c r="F7" i="137"/>
  <c r="E7" i="137"/>
  <c r="D7" i="137"/>
  <c r="C7" i="137"/>
  <c r="J3" i="137"/>
  <c r="I3" i="137"/>
  <c r="H3" i="137"/>
  <c r="G3" i="137"/>
  <c r="F3" i="137"/>
  <c r="E3" i="137"/>
  <c r="D3" i="137"/>
  <c r="C3" i="137"/>
  <c r="K84" i="136"/>
  <c r="J84" i="136"/>
  <c r="I84" i="136"/>
  <c r="H84" i="136"/>
  <c r="G84" i="136"/>
  <c r="F84" i="136"/>
  <c r="E84" i="136"/>
  <c r="D84" i="136"/>
  <c r="C84" i="136"/>
  <c r="K82" i="136"/>
  <c r="J82" i="136"/>
  <c r="I82" i="136"/>
  <c r="H82" i="136"/>
  <c r="G82" i="136"/>
  <c r="F82" i="136"/>
  <c r="E82" i="136"/>
  <c r="D82" i="136"/>
  <c r="C82" i="136"/>
  <c r="K78" i="136"/>
  <c r="J78" i="136"/>
  <c r="I78" i="136"/>
  <c r="H78" i="136"/>
  <c r="G78" i="136"/>
  <c r="F78" i="136"/>
  <c r="E78" i="136"/>
  <c r="D78" i="136"/>
  <c r="C78" i="136"/>
  <c r="K74" i="136"/>
  <c r="J74" i="136"/>
  <c r="I74" i="136"/>
  <c r="H74" i="136"/>
  <c r="G74" i="136"/>
  <c r="F74" i="136"/>
  <c r="E74" i="136"/>
  <c r="D74" i="136"/>
  <c r="C74" i="136"/>
  <c r="K72" i="136"/>
  <c r="J72" i="136"/>
  <c r="I72" i="136"/>
  <c r="H72" i="136"/>
  <c r="G72" i="136"/>
  <c r="F72" i="136"/>
  <c r="E72" i="136"/>
  <c r="D72" i="136"/>
  <c r="C72" i="136"/>
  <c r="K68" i="136"/>
  <c r="J68" i="136"/>
  <c r="I68" i="136"/>
  <c r="H68" i="136"/>
  <c r="G68" i="136"/>
  <c r="F68" i="136"/>
  <c r="E68" i="136"/>
  <c r="D68" i="136"/>
  <c r="C68" i="136"/>
  <c r="K64" i="136"/>
  <c r="J64" i="136"/>
  <c r="I64" i="136"/>
  <c r="H64" i="136"/>
  <c r="G64" i="136"/>
  <c r="F64" i="136"/>
  <c r="E64" i="136"/>
  <c r="D64" i="136"/>
  <c r="C64" i="136"/>
  <c r="K59" i="136"/>
  <c r="J59" i="136"/>
  <c r="I59" i="136"/>
  <c r="H59" i="136"/>
  <c r="G59" i="136"/>
  <c r="F59" i="136"/>
  <c r="E59" i="136"/>
  <c r="D59" i="136"/>
  <c r="C59" i="136"/>
  <c r="K51" i="136"/>
  <c r="J51" i="136"/>
  <c r="I51" i="136"/>
  <c r="H51" i="136"/>
  <c r="G51" i="136"/>
  <c r="F51" i="136"/>
  <c r="E51" i="136"/>
  <c r="D51" i="136"/>
  <c r="C51" i="136"/>
  <c r="K43" i="136"/>
  <c r="J43" i="136"/>
  <c r="I43" i="136"/>
  <c r="H43" i="136"/>
  <c r="G43" i="136"/>
  <c r="F43" i="136"/>
  <c r="E43" i="136"/>
  <c r="D43" i="136"/>
  <c r="C43" i="136"/>
  <c r="K39" i="136"/>
  <c r="J39" i="136"/>
  <c r="I39" i="136"/>
  <c r="H39" i="136"/>
  <c r="G39" i="136"/>
  <c r="F39" i="136"/>
  <c r="E39" i="136"/>
  <c r="D39" i="136"/>
  <c r="C39" i="136"/>
  <c r="K32" i="136"/>
  <c r="J32" i="136"/>
  <c r="I32" i="136"/>
  <c r="H32" i="136"/>
  <c r="G32" i="136"/>
  <c r="F32" i="136"/>
  <c r="E32" i="136"/>
  <c r="D32" i="136"/>
  <c r="C32" i="136"/>
  <c r="K26" i="136"/>
  <c r="J26" i="136"/>
  <c r="I26" i="136"/>
  <c r="H26" i="136"/>
  <c r="G26" i="136"/>
  <c r="F26" i="136"/>
  <c r="E26" i="136"/>
  <c r="D26" i="136"/>
  <c r="C26" i="136"/>
  <c r="K17" i="136"/>
  <c r="J17" i="136"/>
  <c r="I17" i="136"/>
  <c r="H17" i="136"/>
  <c r="G17" i="136"/>
  <c r="F17" i="136"/>
  <c r="E17" i="136"/>
  <c r="D17" i="136"/>
  <c r="C17" i="136"/>
  <c r="K14" i="136"/>
  <c r="J14" i="136"/>
  <c r="I14" i="136"/>
  <c r="H14" i="136"/>
  <c r="G14" i="136"/>
  <c r="F14" i="136"/>
  <c r="E14" i="136"/>
  <c r="D14" i="136"/>
  <c r="C14" i="136"/>
  <c r="K8" i="136"/>
  <c r="J8" i="136"/>
  <c r="I8" i="136"/>
  <c r="H8" i="136"/>
  <c r="G8" i="136"/>
  <c r="F8" i="136"/>
  <c r="E8" i="136"/>
  <c r="D8" i="136"/>
  <c r="C8" i="136"/>
  <c r="K4" i="136"/>
  <c r="J4" i="136"/>
  <c r="I4" i="136"/>
  <c r="H4" i="136"/>
  <c r="G4" i="136"/>
  <c r="F4" i="136"/>
  <c r="E4" i="136"/>
  <c r="D4" i="136"/>
  <c r="C4" i="136"/>
  <c r="J84" i="135"/>
  <c r="I84" i="135"/>
  <c r="H84" i="135"/>
  <c r="G84" i="135"/>
  <c r="F84" i="135"/>
  <c r="E84" i="135"/>
  <c r="D84" i="135"/>
  <c r="C84" i="135"/>
  <c r="J82" i="135"/>
  <c r="I82" i="135"/>
  <c r="H82" i="135"/>
  <c r="G82" i="135"/>
  <c r="F82" i="135"/>
  <c r="E82" i="135"/>
  <c r="D82" i="135"/>
  <c r="C82" i="135"/>
  <c r="J78" i="135"/>
  <c r="I78" i="135"/>
  <c r="H78" i="135"/>
  <c r="G78" i="135"/>
  <c r="F78" i="135"/>
  <c r="E78" i="135"/>
  <c r="D78" i="135"/>
  <c r="C78" i="135"/>
  <c r="J74" i="135"/>
  <c r="I74" i="135"/>
  <c r="H74" i="135"/>
  <c r="G74" i="135"/>
  <c r="F74" i="135"/>
  <c r="E74" i="135"/>
  <c r="D74" i="135"/>
  <c r="C74" i="135"/>
  <c r="J72" i="135"/>
  <c r="I72" i="135"/>
  <c r="H72" i="135"/>
  <c r="G72" i="135"/>
  <c r="F72" i="135"/>
  <c r="E72" i="135"/>
  <c r="D72" i="135"/>
  <c r="C72" i="135"/>
  <c r="J68" i="135"/>
  <c r="I68" i="135"/>
  <c r="H68" i="135"/>
  <c r="G68" i="135"/>
  <c r="F68" i="135"/>
  <c r="E68" i="135"/>
  <c r="D68" i="135"/>
  <c r="C68" i="135"/>
  <c r="J64" i="135"/>
  <c r="I64" i="135"/>
  <c r="H64" i="135"/>
  <c r="G64" i="135"/>
  <c r="F64" i="135"/>
  <c r="E64" i="135"/>
  <c r="D64" i="135"/>
  <c r="C64" i="135"/>
  <c r="J59" i="135"/>
  <c r="I59" i="135"/>
  <c r="H59" i="135"/>
  <c r="G59" i="135"/>
  <c r="F59" i="135"/>
  <c r="E59" i="135"/>
  <c r="D59" i="135"/>
  <c r="C59" i="135"/>
  <c r="J51" i="135"/>
  <c r="I51" i="135"/>
  <c r="H51" i="135"/>
  <c r="G51" i="135"/>
  <c r="F51" i="135"/>
  <c r="E51" i="135"/>
  <c r="D51" i="135"/>
  <c r="C51" i="135"/>
  <c r="J43" i="135"/>
  <c r="I43" i="135"/>
  <c r="H43" i="135"/>
  <c r="G43" i="135"/>
  <c r="F43" i="135"/>
  <c r="E43" i="135"/>
  <c r="D43" i="135"/>
  <c r="C43" i="135"/>
  <c r="J39" i="135"/>
  <c r="I39" i="135"/>
  <c r="H39" i="135"/>
  <c r="G39" i="135"/>
  <c r="F39" i="135"/>
  <c r="E39" i="135"/>
  <c r="D39" i="135"/>
  <c r="C39" i="135"/>
  <c r="J32" i="135"/>
  <c r="I32" i="135"/>
  <c r="H32" i="135"/>
  <c r="G32" i="135"/>
  <c r="F32" i="135"/>
  <c r="E32" i="135"/>
  <c r="D32" i="135"/>
  <c r="C32" i="135"/>
  <c r="J26" i="135"/>
  <c r="I26" i="135"/>
  <c r="H26" i="135"/>
  <c r="G26" i="135"/>
  <c r="F26" i="135"/>
  <c r="E26" i="135"/>
  <c r="D26" i="135"/>
  <c r="C26" i="135"/>
  <c r="J17" i="135"/>
  <c r="I17" i="135"/>
  <c r="H17" i="135"/>
  <c r="G17" i="135"/>
  <c r="F17" i="135"/>
  <c r="E17" i="135"/>
  <c r="D17" i="135"/>
  <c r="C17" i="135"/>
  <c r="J14" i="135"/>
  <c r="I14" i="135"/>
  <c r="H14" i="135"/>
  <c r="G14" i="135"/>
  <c r="F14" i="135"/>
  <c r="E14" i="135"/>
  <c r="D14" i="135"/>
  <c r="C14" i="135"/>
  <c r="J8" i="135"/>
  <c r="I8" i="135"/>
  <c r="H8" i="135"/>
  <c r="G8" i="135"/>
  <c r="F8" i="135"/>
  <c r="E8" i="135"/>
  <c r="D8" i="135"/>
  <c r="C8" i="135"/>
  <c r="J4" i="135"/>
  <c r="I4" i="135"/>
  <c r="H4" i="135"/>
  <c r="G4" i="135"/>
  <c r="F4" i="135"/>
  <c r="E4" i="135"/>
  <c r="D4" i="135"/>
  <c r="C4" i="135"/>
  <c r="K90" i="134"/>
  <c r="H90" i="134"/>
  <c r="K89" i="134"/>
  <c r="H89" i="134"/>
  <c r="K88" i="134"/>
  <c r="H88" i="134"/>
  <c r="K87" i="134"/>
  <c r="H87" i="134"/>
  <c r="K86" i="134"/>
  <c r="H86" i="134"/>
  <c r="K85" i="134"/>
  <c r="H85" i="134"/>
  <c r="K84" i="134"/>
  <c r="J84" i="134"/>
  <c r="I84" i="134"/>
  <c r="G84" i="134"/>
  <c r="F84" i="134"/>
  <c r="K83" i="134"/>
  <c r="H83" i="134"/>
  <c r="J82" i="134"/>
  <c r="I82" i="134"/>
  <c r="K82" i="134" s="1"/>
  <c r="G82" i="134"/>
  <c r="F82" i="134"/>
  <c r="H82" i="134" s="1"/>
  <c r="K81" i="134"/>
  <c r="H81" i="134"/>
  <c r="K80" i="134"/>
  <c r="H80" i="134"/>
  <c r="K79" i="134"/>
  <c r="H79" i="134"/>
  <c r="J78" i="134"/>
  <c r="I78" i="134"/>
  <c r="G78" i="134"/>
  <c r="F78" i="134"/>
  <c r="K77" i="134"/>
  <c r="H77" i="134"/>
  <c r="K76" i="134"/>
  <c r="H76" i="134"/>
  <c r="K75" i="134"/>
  <c r="H75" i="134"/>
  <c r="K74" i="134"/>
  <c r="J74" i="134"/>
  <c r="I74" i="134"/>
  <c r="G74" i="134"/>
  <c r="F74" i="134"/>
  <c r="H74" i="134" s="1"/>
  <c r="K73" i="134"/>
  <c r="H73" i="134"/>
  <c r="K72" i="134"/>
  <c r="J72" i="134"/>
  <c r="I72" i="134"/>
  <c r="G72" i="134"/>
  <c r="F72" i="134"/>
  <c r="H72" i="134" s="1"/>
  <c r="K71" i="134"/>
  <c r="H71" i="134"/>
  <c r="K70" i="134"/>
  <c r="H70" i="134"/>
  <c r="K69" i="134"/>
  <c r="H69" i="134"/>
  <c r="J68" i="134"/>
  <c r="I68" i="134"/>
  <c r="K68" i="134" s="1"/>
  <c r="G68" i="134"/>
  <c r="F68" i="134"/>
  <c r="H68" i="134" s="1"/>
  <c r="K67" i="134"/>
  <c r="H67" i="134"/>
  <c r="K66" i="134"/>
  <c r="H66" i="134"/>
  <c r="K65" i="134"/>
  <c r="H65" i="134"/>
  <c r="J64" i="134"/>
  <c r="I64" i="134"/>
  <c r="K64" i="134" s="1"/>
  <c r="G64" i="134"/>
  <c r="F64" i="134"/>
  <c r="K63" i="134"/>
  <c r="H63" i="134"/>
  <c r="K62" i="134"/>
  <c r="H62" i="134"/>
  <c r="K61" i="134"/>
  <c r="H61" i="134"/>
  <c r="K60" i="134"/>
  <c r="H60" i="134"/>
  <c r="J59" i="134"/>
  <c r="I59" i="134"/>
  <c r="K59" i="134" s="1"/>
  <c r="H59" i="134"/>
  <c r="G59" i="134"/>
  <c r="F59" i="134"/>
  <c r="K58" i="134"/>
  <c r="H58" i="134"/>
  <c r="K57" i="134"/>
  <c r="H57" i="134"/>
  <c r="K56" i="134"/>
  <c r="H56" i="134"/>
  <c r="K55" i="134"/>
  <c r="H55" i="134"/>
  <c r="K54" i="134"/>
  <c r="H54" i="134"/>
  <c r="K53" i="134"/>
  <c r="H53" i="134"/>
  <c r="K52" i="134"/>
  <c r="H52" i="134"/>
  <c r="J51" i="134"/>
  <c r="I51" i="134"/>
  <c r="K51" i="134" s="1"/>
  <c r="H51" i="134"/>
  <c r="G51" i="134"/>
  <c r="F51" i="134"/>
  <c r="K50" i="134"/>
  <c r="H50" i="134"/>
  <c r="K49" i="134"/>
  <c r="H49" i="134"/>
  <c r="K48" i="134"/>
  <c r="H48" i="134"/>
  <c r="K47" i="134"/>
  <c r="H47" i="134"/>
  <c r="K46" i="134"/>
  <c r="H46" i="134"/>
  <c r="K45" i="134"/>
  <c r="H45" i="134"/>
  <c r="K44" i="134"/>
  <c r="H44" i="134"/>
  <c r="J43" i="134"/>
  <c r="I43" i="134"/>
  <c r="K43" i="134" s="1"/>
  <c r="G43" i="134"/>
  <c r="F43" i="134"/>
  <c r="H43" i="134" s="1"/>
  <c r="K42" i="134"/>
  <c r="H42" i="134"/>
  <c r="K41" i="134"/>
  <c r="H41" i="134"/>
  <c r="K40" i="134"/>
  <c r="H40" i="134"/>
  <c r="J39" i="134"/>
  <c r="I39" i="134"/>
  <c r="K39" i="134" s="1"/>
  <c r="G39" i="134"/>
  <c r="F39" i="134"/>
  <c r="H39" i="134" s="1"/>
  <c r="K38" i="134"/>
  <c r="H38" i="134"/>
  <c r="K37" i="134"/>
  <c r="H37" i="134"/>
  <c r="K36" i="134"/>
  <c r="H36" i="134"/>
  <c r="K35" i="134"/>
  <c r="H35" i="134"/>
  <c r="K34" i="134"/>
  <c r="H34" i="134"/>
  <c r="K33" i="134"/>
  <c r="H33" i="134"/>
  <c r="K32" i="134"/>
  <c r="J32" i="134"/>
  <c r="I32" i="134"/>
  <c r="G32" i="134"/>
  <c r="F32" i="134"/>
  <c r="K31" i="134"/>
  <c r="H31" i="134"/>
  <c r="K30" i="134"/>
  <c r="H30" i="134"/>
  <c r="K29" i="134"/>
  <c r="H29" i="134"/>
  <c r="K28" i="134"/>
  <c r="H28" i="134"/>
  <c r="K27" i="134"/>
  <c r="H27" i="134"/>
  <c r="J26" i="134"/>
  <c r="I26" i="134"/>
  <c r="G26" i="134"/>
  <c r="F26" i="134"/>
  <c r="H26" i="134" s="1"/>
  <c r="K25" i="134"/>
  <c r="H25" i="134"/>
  <c r="K24" i="134"/>
  <c r="H24" i="134"/>
  <c r="K23" i="134"/>
  <c r="H23" i="134"/>
  <c r="K22" i="134"/>
  <c r="H22" i="134"/>
  <c r="K21" i="134"/>
  <c r="H21" i="134"/>
  <c r="K20" i="134"/>
  <c r="H20" i="134"/>
  <c r="K19" i="134"/>
  <c r="H19" i="134"/>
  <c r="K18" i="134"/>
  <c r="H18" i="134"/>
  <c r="J17" i="134"/>
  <c r="I17" i="134"/>
  <c r="G17" i="134"/>
  <c r="F17" i="134"/>
  <c r="H17" i="134" s="1"/>
  <c r="K16" i="134"/>
  <c r="H16" i="134"/>
  <c r="K15" i="134"/>
  <c r="H15" i="134"/>
  <c r="K14" i="134"/>
  <c r="J14" i="134"/>
  <c r="I14" i="134"/>
  <c r="G14" i="134"/>
  <c r="F14" i="134"/>
  <c r="H14" i="134" s="1"/>
  <c r="K13" i="134"/>
  <c r="H13" i="134"/>
  <c r="K12" i="134"/>
  <c r="H12" i="134"/>
  <c r="K11" i="134"/>
  <c r="H11" i="134"/>
  <c r="K10" i="134"/>
  <c r="H10" i="134"/>
  <c r="K9" i="134"/>
  <c r="H9" i="134"/>
  <c r="K8" i="134"/>
  <c r="J8" i="134"/>
  <c r="I8" i="134"/>
  <c r="G8" i="134"/>
  <c r="F8" i="134"/>
  <c r="H8" i="134" s="1"/>
  <c r="K7" i="134"/>
  <c r="H7" i="134"/>
  <c r="K6" i="134"/>
  <c r="H6" i="134"/>
  <c r="K5" i="134"/>
  <c r="H5" i="134"/>
  <c r="J4" i="134"/>
  <c r="I4" i="134"/>
  <c r="K4" i="134" s="1"/>
  <c r="G4" i="134"/>
  <c r="F4" i="134"/>
  <c r="H4" i="134" s="1"/>
  <c r="D84" i="134"/>
  <c r="C84" i="134"/>
  <c r="D82" i="134"/>
  <c r="C82" i="134"/>
  <c r="D78" i="134"/>
  <c r="C78" i="134"/>
  <c r="C91" i="134" s="1"/>
  <c r="D74" i="134"/>
  <c r="C74" i="134"/>
  <c r="D72" i="134"/>
  <c r="C72" i="134"/>
  <c r="D68" i="134"/>
  <c r="C68" i="134"/>
  <c r="D64" i="134"/>
  <c r="C64" i="134"/>
  <c r="D59" i="134"/>
  <c r="C59" i="134"/>
  <c r="D51" i="134"/>
  <c r="C51" i="134"/>
  <c r="D43" i="134"/>
  <c r="C43" i="134"/>
  <c r="D39" i="134"/>
  <c r="C39" i="134"/>
  <c r="D32" i="134"/>
  <c r="C32" i="134"/>
  <c r="D26" i="134"/>
  <c r="C26" i="134"/>
  <c r="D17" i="134"/>
  <c r="C17" i="134"/>
  <c r="D14" i="134"/>
  <c r="C14" i="134"/>
  <c r="D8" i="134"/>
  <c r="C8" i="134"/>
  <c r="D4" i="134"/>
  <c r="C4" i="134"/>
  <c r="J84" i="133"/>
  <c r="I84" i="133"/>
  <c r="J82" i="133"/>
  <c r="I82" i="133"/>
  <c r="J78" i="133"/>
  <c r="I78" i="133"/>
  <c r="J74" i="133"/>
  <c r="I74" i="133"/>
  <c r="J72" i="133"/>
  <c r="I72" i="133"/>
  <c r="J68" i="133"/>
  <c r="I68" i="133"/>
  <c r="J64" i="133"/>
  <c r="I64" i="133"/>
  <c r="J59" i="133"/>
  <c r="I59" i="133"/>
  <c r="J51" i="133"/>
  <c r="I51" i="133"/>
  <c r="J43" i="133"/>
  <c r="I43" i="133"/>
  <c r="J39" i="133"/>
  <c r="I39" i="133"/>
  <c r="J32" i="133"/>
  <c r="I32" i="133"/>
  <c r="J26" i="133"/>
  <c r="I26" i="133"/>
  <c r="J17" i="133"/>
  <c r="I17" i="133"/>
  <c r="J14" i="133"/>
  <c r="I14" i="133"/>
  <c r="J8" i="133"/>
  <c r="I8" i="133"/>
  <c r="J4" i="133"/>
  <c r="I4" i="133"/>
  <c r="G84" i="133"/>
  <c r="F84" i="133"/>
  <c r="G82" i="133"/>
  <c r="F82" i="133"/>
  <c r="G78" i="133"/>
  <c r="F78" i="133"/>
  <c r="G74" i="133"/>
  <c r="F74" i="133"/>
  <c r="G72" i="133"/>
  <c r="F72" i="133"/>
  <c r="G68" i="133"/>
  <c r="F68" i="133"/>
  <c r="G64" i="133"/>
  <c r="F64" i="133"/>
  <c r="G59" i="133"/>
  <c r="F59" i="133"/>
  <c r="G51" i="133"/>
  <c r="F51" i="133"/>
  <c r="G43" i="133"/>
  <c r="F43" i="133"/>
  <c r="G39" i="133"/>
  <c r="F39" i="133"/>
  <c r="G32" i="133"/>
  <c r="F32" i="133"/>
  <c r="G26" i="133"/>
  <c r="F26" i="133"/>
  <c r="G17" i="133"/>
  <c r="F17" i="133"/>
  <c r="G14" i="133"/>
  <c r="F14" i="133"/>
  <c r="G8" i="133"/>
  <c r="F8" i="133"/>
  <c r="G4" i="133"/>
  <c r="F4" i="133"/>
  <c r="D84" i="133"/>
  <c r="C84" i="133"/>
  <c r="D82" i="133"/>
  <c r="C82" i="133"/>
  <c r="D78" i="133"/>
  <c r="C78" i="133"/>
  <c r="D74" i="133"/>
  <c r="C74" i="133"/>
  <c r="D72" i="133"/>
  <c r="C72" i="133"/>
  <c r="D68" i="133"/>
  <c r="C68" i="133"/>
  <c r="D64" i="133"/>
  <c r="C64" i="133"/>
  <c r="D59" i="133"/>
  <c r="C59" i="133"/>
  <c r="D51" i="133"/>
  <c r="C51" i="133"/>
  <c r="D43" i="133"/>
  <c r="C43" i="133"/>
  <c r="D39" i="133"/>
  <c r="C39" i="133"/>
  <c r="D32" i="133"/>
  <c r="C32" i="133"/>
  <c r="D26" i="133"/>
  <c r="C26" i="133"/>
  <c r="D17" i="133"/>
  <c r="C17" i="133"/>
  <c r="D14" i="133"/>
  <c r="C14" i="133"/>
  <c r="D8" i="133"/>
  <c r="C8" i="133"/>
  <c r="D4" i="133"/>
  <c r="C4" i="133"/>
  <c r="J84" i="132"/>
  <c r="I84" i="132"/>
  <c r="J82" i="132"/>
  <c r="I82" i="132"/>
  <c r="J78" i="132"/>
  <c r="I78" i="132"/>
  <c r="J74" i="132"/>
  <c r="I74" i="132"/>
  <c r="J72" i="132"/>
  <c r="I72" i="132"/>
  <c r="J68" i="132"/>
  <c r="I68" i="132"/>
  <c r="J64" i="132"/>
  <c r="I64" i="132"/>
  <c r="J59" i="132"/>
  <c r="I59" i="132"/>
  <c r="J51" i="132"/>
  <c r="I51" i="132"/>
  <c r="J43" i="132"/>
  <c r="I43" i="132"/>
  <c r="J39" i="132"/>
  <c r="I39" i="132"/>
  <c r="J32" i="132"/>
  <c r="I32" i="132"/>
  <c r="J26" i="132"/>
  <c r="I26" i="132"/>
  <c r="J17" i="132"/>
  <c r="I17" i="132"/>
  <c r="J14" i="132"/>
  <c r="I14" i="132"/>
  <c r="J8" i="132"/>
  <c r="I8" i="132"/>
  <c r="J4" i="132"/>
  <c r="I4" i="132"/>
  <c r="G84" i="132"/>
  <c r="F84" i="132"/>
  <c r="G82" i="132"/>
  <c r="F82" i="132"/>
  <c r="G78" i="132"/>
  <c r="F78" i="132"/>
  <c r="G74" i="132"/>
  <c r="F74" i="132"/>
  <c r="G72" i="132"/>
  <c r="F72" i="132"/>
  <c r="G68" i="132"/>
  <c r="F68" i="132"/>
  <c r="G64" i="132"/>
  <c r="F64" i="132"/>
  <c r="G59" i="132"/>
  <c r="F59" i="132"/>
  <c r="G51" i="132"/>
  <c r="F51" i="132"/>
  <c r="G43" i="132"/>
  <c r="F43" i="132"/>
  <c r="G39" i="132"/>
  <c r="F39" i="132"/>
  <c r="G32" i="132"/>
  <c r="F32" i="132"/>
  <c r="G26" i="132"/>
  <c r="F26" i="132"/>
  <c r="G17" i="132"/>
  <c r="F17" i="132"/>
  <c r="G14" i="132"/>
  <c r="F14" i="132"/>
  <c r="G8" i="132"/>
  <c r="F8" i="132"/>
  <c r="G4" i="132"/>
  <c r="F4" i="132"/>
  <c r="D84" i="132"/>
  <c r="C84" i="132"/>
  <c r="D82" i="132"/>
  <c r="C82" i="132"/>
  <c r="D78" i="132"/>
  <c r="C78" i="132"/>
  <c r="D74" i="132"/>
  <c r="C74" i="132"/>
  <c r="D72" i="132"/>
  <c r="C72" i="132"/>
  <c r="D68" i="132"/>
  <c r="C68" i="132"/>
  <c r="D64" i="132"/>
  <c r="C64" i="132"/>
  <c r="D59" i="132"/>
  <c r="C59" i="132"/>
  <c r="D51" i="132"/>
  <c r="C51" i="132"/>
  <c r="D43" i="132"/>
  <c r="C43" i="132"/>
  <c r="D39" i="132"/>
  <c r="C39" i="132"/>
  <c r="D32" i="132"/>
  <c r="C32" i="132"/>
  <c r="D26" i="132"/>
  <c r="C26" i="132"/>
  <c r="D17" i="132"/>
  <c r="C17" i="132"/>
  <c r="D14" i="132"/>
  <c r="C14" i="132"/>
  <c r="D8" i="132"/>
  <c r="C8" i="132"/>
  <c r="D4" i="132"/>
  <c r="C4" i="132"/>
  <c r="C4" i="131"/>
  <c r="D4" i="131"/>
  <c r="E4" i="131"/>
  <c r="C5" i="131"/>
  <c r="D5" i="131"/>
  <c r="E5" i="131"/>
  <c r="C6" i="131"/>
  <c r="D6" i="131"/>
  <c r="E6" i="131"/>
  <c r="C7" i="131"/>
  <c r="D7" i="131"/>
  <c r="E7" i="131"/>
  <c r="C8" i="131"/>
  <c r="D8" i="131"/>
  <c r="E8" i="131"/>
  <c r="C9" i="131"/>
  <c r="D9" i="131"/>
  <c r="E9" i="131"/>
  <c r="C10" i="131"/>
  <c r="D10" i="131"/>
  <c r="E10" i="131"/>
  <c r="C11" i="131"/>
  <c r="D11" i="131"/>
  <c r="E11" i="131"/>
  <c r="C12" i="131"/>
  <c r="D12" i="131"/>
  <c r="E12" i="131"/>
  <c r="C13" i="131"/>
  <c r="D13" i="131"/>
  <c r="E13" i="131"/>
  <c r="C14" i="131"/>
  <c r="D14" i="131"/>
  <c r="E14" i="131"/>
  <c r="C15" i="131"/>
  <c r="D15" i="131"/>
  <c r="E15" i="131"/>
  <c r="C16" i="131"/>
  <c r="D16" i="131"/>
  <c r="E16" i="131"/>
  <c r="C17" i="131"/>
  <c r="D17" i="131"/>
  <c r="E17" i="131"/>
  <c r="C18" i="131"/>
  <c r="D18" i="131"/>
  <c r="E18" i="131"/>
  <c r="C19" i="131"/>
  <c r="D19" i="131"/>
  <c r="E19" i="131"/>
  <c r="C20" i="131"/>
  <c r="D20" i="131"/>
  <c r="E20" i="131"/>
  <c r="C21" i="131"/>
  <c r="D21" i="131"/>
  <c r="E21" i="131"/>
  <c r="C22" i="131"/>
  <c r="D22" i="131"/>
  <c r="E22" i="131"/>
  <c r="C23" i="131"/>
  <c r="D23" i="131"/>
  <c r="E23" i="131"/>
  <c r="C24" i="131"/>
  <c r="D24" i="131"/>
  <c r="E24" i="131"/>
  <c r="C25" i="131"/>
  <c r="D25" i="131"/>
  <c r="E25" i="131"/>
  <c r="C26" i="131"/>
  <c r="D26" i="131"/>
  <c r="E26" i="131"/>
  <c r="C27" i="131"/>
  <c r="D27" i="131"/>
  <c r="E27" i="131"/>
  <c r="C28" i="131"/>
  <c r="D28" i="131"/>
  <c r="E28" i="131"/>
  <c r="C29" i="131"/>
  <c r="D29" i="131"/>
  <c r="E29" i="131"/>
  <c r="C30" i="131"/>
  <c r="D30" i="131"/>
  <c r="E30" i="131"/>
  <c r="C31" i="131"/>
  <c r="D31" i="131"/>
  <c r="E31" i="131"/>
  <c r="C32" i="131"/>
  <c r="D32" i="131"/>
  <c r="E32" i="131"/>
  <c r="C33" i="131"/>
  <c r="D33" i="131"/>
  <c r="E33" i="131"/>
  <c r="C34" i="131"/>
  <c r="D34" i="131"/>
  <c r="E34" i="131"/>
  <c r="C35" i="131"/>
  <c r="D35" i="131"/>
  <c r="E35" i="131"/>
  <c r="C36" i="131"/>
  <c r="D36" i="131"/>
  <c r="E36" i="131"/>
  <c r="C37" i="131"/>
  <c r="D37" i="131"/>
  <c r="E37" i="131"/>
  <c r="C38" i="131"/>
  <c r="D38" i="131"/>
  <c r="E38" i="131"/>
  <c r="C39" i="131"/>
  <c r="D39" i="131"/>
  <c r="E39" i="131"/>
  <c r="C40" i="131"/>
  <c r="D40" i="131"/>
  <c r="E40" i="131"/>
  <c r="C41" i="131"/>
  <c r="D41" i="131"/>
  <c r="E41" i="131"/>
  <c r="C42" i="131"/>
  <c r="D42" i="131"/>
  <c r="E42" i="131"/>
  <c r="C43" i="131"/>
  <c r="D43" i="131"/>
  <c r="E43" i="131"/>
  <c r="C44" i="131"/>
  <c r="D44" i="131"/>
  <c r="E44" i="131"/>
  <c r="C45" i="131"/>
  <c r="D45" i="131"/>
  <c r="E45" i="131"/>
  <c r="C46" i="131"/>
  <c r="D46" i="131"/>
  <c r="E46" i="131"/>
  <c r="C47" i="131"/>
  <c r="D47" i="131"/>
  <c r="E47" i="131"/>
  <c r="C48" i="131"/>
  <c r="D48" i="131"/>
  <c r="E48" i="131"/>
  <c r="C49" i="131"/>
  <c r="D49" i="131"/>
  <c r="E49" i="131"/>
  <c r="C50" i="131"/>
  <c r="D50" i="131"/>
  <c r="E50" i="131"/>
  <c r="C51" i="131"/>
  <c r="D51" i="131"/>
  <c r="E51" i="131"/>
  <c r="C52" i="131"/>
  <c r="D52" i="131"/>
  <c r="E52" i="131"/>
  <c r="C53" i="131"/>
  <c r="D53" i="131"/>
  <c r="E53" i="131"/>
  <c r="C54" i="131"/>
  <c r="D54" i="131"/>
  <c r="E54" i="131"/>
  <c r="C55" i="131"/>
  <c r="D55" i="131"/>
  <c r="E55" i="131"/>
  <c r="C56" i="131"/>
  <c r="D56" i="131"/>
  <c r="E56" i="131"/>
  <c r="C57" i="131"/>
  <c r="D57" i="131"/>
  <c r="E57" i="131"/>
  <c r="C58" i="131"/>
  <c r="D58" i="131"/>
  <c r="E58" i="131"/>
  <c r="C59" i="131"/>
  <c r="D59" i="131"/>
  <c r="E59" i="131"/>
  <c r="C60" i="131"/>
  <c r="D60" i="131"/>
  <c r="E60" i="131"/>
  <c r="C61" i="131"/>
  <c r="D61" i="131"/>
  <c r="E61" i="131"/>
  <c r="C62" i="131"/>
  <c r="D62" i="131"/>
  <c r="E62" i="131"/>
  <c r="C63" i="131"/>
  <c r="D63" i="131"/>
  <c r="E63" i="131"/>
  <c r="C64" i="131"/>
  <c r="D64" i="131"/>
  <c r="E64" i="131"/>
  <c r="C65" i="131"/>
  <c r="D65" i="131"/>
  <c r="E65" i="131"/>
  <c r="C66" i="131"/>
  <c r="D66" i="131"/>
  <c r="E66" i="131"/>
  <c r="C67" i="131"/>
  <c r="D67" i="131"/>
  <c r="E67" i="131"/>
  <c r="C68" i="131"/>
  <c r="D68" i="131"/>
  <c r="E68" i="131"/>
  <c r="C69" i="131"/>
  <c r="D69" i="131"/>
  <c r="E69" i="131"/>
  <c r="C70" i="131"/>
  <c r="D70" i="131"/>
  <c r="E70" i="131"/>
  <c r="C71" i="131"/>
  <c r="D71" i="131"/>
  <c r="E71" i="131"/>
  <c r="C72" i="131"/>
  <c r="D72" i="131"/>
  <c r="E72" i="131"/>
  <c r="C73" i="131"/>
  <c r="D73" i="131"/>
  <c r="E73" i="131"/>
  <c r="C74" i="131"/>
  <c r="D74" i="131"/>
  <c r="E74" i="131"/>
  <c r="C75" i="131"/>
  <c r="D75" i="131"/>
  <c r="E75" i="131"/>
  <c r="C76" i="131"/>
  <c r="D76" i="131"/>
  <c r="E76" i="131"/>
  <c r="C77" i="131"/>
  <c r="D77" i="131"/>
  <c r="E77" i="131"/>
  <c r="C78" i="131"/>
  <c r="D78" i="131"/>
  <c r="E78" i="131"/>
  <c r="C79" i="131"/>
  <c r="D79" i="131"/>
  <c r="E79" i="131"/>
  <c r="C80" i="131"/>
  <c r="D80" i="131"/>
  <c r="E80" i="131"/>
  <c r="C81" i="131"/>
  <c r="D81" i="131"/>
  <c r="E81" i="131"/>
  <c r="C82" i="131"/>
  <c r="D82" i="131"/>
  <c r="E82" i="131"/>
  <c r="C83" i="131"/>
  <c r="D83" i="131"/>
  <c r="E83" i="131"/>
  <c r="C84" i="131"/>
  <c r="D84" i="131"/>
  <c r="E84" i="131"/>
  <c r="C85" i="131"/>
  <c r="D85" i="131"/>
  <c r="E85" i="131"/>
  <c r="C86" i="131"/>
  <c r="D86" i="131"/>
  <c r="E86" i="131"/>
  <c r="C87" i="131"/>
  <c r="D87" i="131"/>
  <c r="E87" i="131"/>
  <c r="C88" i="131"/>
  <c r="D88" i="131"/>
  <c r="E88" i="131"/>
  <c r="C89" i="131"/>
  <c r="D89" i="131"/>
  <c r="E89" i="131"/>
  <c r="C90" i="131"/>
  <c r="D90" i="131"/>
  <c r="E90" i="131"/>
  <c r="D3" i="131"/>
  <c r="E3" i="131"/>
  <c r="C3" i="131"/>
  <c r="E83" i="130"/>
  <c r="D83" i="130"/>
  <c r="C83" i="130"/>
  <c r="E81" i="130"/>
  <c r="D81" i="130"/>
  <c r="C81" i="130"/>
  <c r="E77" i="130"/>
  <c r="D77" i="130"/>
  <c r="C77" i="130"/>
  <c r="E73" i="130"/>
  <c r="D73" i="130"/>
  <c r="C73" i="130"/>
  <c r="E71" i="130"/>
  <c r="D71" i="130"/>
  <c r="C71" i="130"/>
  <c r="E67" i="130"/>
  <c r="D67" i="130"/>
  <c r="C67" i="130"/>
  <c r="E63" i="130"/>
  <c r="D63" i="130"/>
  <c r="C63" i="130"/>
  <c r="E58" i="130"/>
  <c r="D58" i="130"/>
  <c r="C58" i="130"/>
  <c r="E50" i="130"/>
  <c r="D50" i="130"/>
  <c r="C50" i="130"/>
  <c r="E42" i="130"/>
  <c r="D42" i="130"/>
  <c r="C42" i="130"/>
  <c r="E38" i="130"/>
  <c r="D38" i="130"/>
  <c r="C38" i="130"/>
  <c r="E31" i="130"/>
  <c r="D31" i="130"/>
  <c r="C31" i="130"/>
  <c r="E25" i="130"/>
  <c r="D25" i="130"/>
  <c r="C25" i="130"/>
  <c r="E16" i="130"/>
  <c r="D16" i="130"/>
  <c r="C16" i="130"/>
  <c r="E13" i="130"/>
  <c r="D13" i="130"/>
  <c r="C13" i="130"/>
  <c r="E7" i="130"/>
  <c r="D7" i="130"/>
  <c r="C7" i="130"/>
  <c r="E3" i="130"/>
  <c r="D3" i="130"/>
  <c r="C3" i="130"/>
  <c r="E83" i="129"/>
  <c r="D83" i="129"/>
  <c r="C83" i="129"/>
  <c r="E81" i="129"/>
  <c r="D81" i="129"/>
  <c r="C81" i="129"/>
  <c r="E77" i="129"/>
  <c r="D77" i="129"/>
  <c r="C77" i="129"/>
  <c r="E73" i="129"/>
  <c r="D73" i="129"/>
  <c r="C73" i="129"/>
  <c r="E71" i="129"/>
  <c r="D71" i="129"/>
  <c r="C71" i="129"/>
  <c r="E67" i="129"/>
  <c r="D67" i="129"/>
  <c r="C67" i="129"/>
  <c r="E63" i="129"/>
  <c r="D63" i="129"/>
  <c r="C63" i="129"/>
  <c r="E58" i="129"/>
  <c r="D58" i="129"/>
  <c r="C58" i="129"/>
  <c r="E50" i="129"/>
  <c r="D50" i="129"/>
  <c r="C50" i="129"/>
  <c r="E42" i="129"/>
  <c r="D42" i="129"/>
  <c r="C42" i="129"/>
  <c r="E38" i="129"/>
  <c r="D38" i="129"/>
  <c r="C38" i="129"/>
  <c r="E31" i="129"/>
  <c r="D31" i="129"/>
  <c r="C31" i="129"/>
  <c r="E25" i="129"/>
  <c r="D25" i="129"/>
  <c r="C25" i="129"/>
  <c r="E16" i="129"/>
  <c r="D16" i="129"/>
  <c r="C16" i="129"/>
  <c r="E13" i="129"/>
  <c r="D13" i="129"/>
  <c r="C13" i="129"/>
  <c r="E7" i="129"/>
  <c r="D7" i="129"/>
  <c r="C7" i="129"/>
  <c r="E3" i="129"/>
  <c r="D3" i="129"/>
  <c r="C3" i="129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N101" i="14"/>
  <c r="M101" i="14"/>
  <c r="L101" i="14"/>
  <c r="K101" i="14"/>
  <c r="J101" i="14"/>
  <c r="I101" i="14"/>
  <c r="H101" i="14"/>
  <c r="G101" i="14"/>
  <c r="F101" i="14"/>
  <c r="E101" i="14"/>
  <c r="D101" i="14"/>
  <c r="C101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N3" i="14"/>
  <c r="M3" i="14"/>
  <c r="L3" i="14"/>
  <c r="K3" i="14"/>
  <c r="J3" i="14"/>
  <c r="I3" i="14"/>
  <c r="H3" i="14"/>
  <c r="G3" i="14"/>
  <c r="F3" i="14"/>
  <c r="E3" i="14"/>
  <c r="D3" i="14"/>
  <c r="C3" i="14"/>
  <c r="N101" i="13"/>
  <c r="M101" i="13"/>
  <c r="L101" i="13"/>
  <c r="K101" i="13"/>
  <c r="J101" i="13"/>
  <c r="I101" i="13"/>
  <c r="H101" i="13"/>
  <c r="G101" i="13"/>
  <c r="F101" i="13"/>
  <c r="E101" i="13"/>
  <c r="D101" i="13"/>
  <c r="D109" i="13" s="1"/>
  <c r="D111" i="13" s="1"/>
  <c r="C101" i="13"/>
  <c r="N99" i="13"/>
  <c r="M99" i="13"/>
  <c r="L99" i="13"/>
  <c r="K99" i="13"/>
  <c r="J99" i="13"/>
  <c r="I99" i="13"/>
  <c r="H99" i="13"/>
  <c r="G99" i="13"/>
  <c r="G109" i="13" s="1"/>
  <c r="G111" i="13" s="1"/>
  <c r="F99" i="13"/>
  <c r="E99" i="13"/>
  <c r="D99" i="13"/>
  <c r="C99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N8" i="13"/>
  <c r="M8" i="13"/>
  <c r="L8" i="13"/>
  <c r="K8" i="13"/>
  <c r="J8" i="13"/>
  <c r="I8" i="13"/>
  <c r="H8" i="13"/>
  <c r="G8" i="13"/>
  <c r="F8" i="13"/>
  <c r="E8" i="13"/>
  <c r="D8" i="13"/>
  <c r="C8" i="13"/>
  <c r="N3" i="13"/>
  <c r="M3" i="13"/>
  <c r="L3" i="13"/>
  <c r="K3" i="13"/>
  <c r="J3" i="13"/>
  <c r="I3" i="13"/>
  <c r="H3" i="13"/>
  <c r="G3" i="13"/>
  <c r="F3" i="13"/>
  <c r="E3" i="13"/>
  <c r="D3" i="13"/>
  <c r="C3" i="13"/>
  <c r="J7" i="11"/>
  <c r="J8" i="11"/>
  <c r="J9" i="11"/>
  <c r="J10" i="11"/>
  <c r="J11" i="11"/>
  <c r="J15" i="11"/>
  <c r="J17" i="11"/>
  <c r="J18" i="11"/>
  <c r="J19" i="11"/>
  <c r="J23" i="11"/>
  <c r="J25" i="11"/>
  <c r="J26" i="11"/>
  <c r="J27" i="11"/>
  <c r="J31" i="11"/>
  <c r="J33" i="11"/>
  <c r="J34" i="11"/>
  <c r="J35" i="11"/>
  <c r="J39" i="11"/>
  <c r="J41" i="11"/>
  <c r="J42" i="11"/>
  <c r="J43" i="11"/>
  <c r="J47" i="11"/>
  <c r="J49" i="11"/>
  <c r="J50" i="11"/>
  <c r="J51" i="11"/>
  <c r="J55" i="11"/>
  <c r="J57" i="11"/>
  <c r="J58" i="11"/>
  <c r="J59" i="11"/>
  <c r="J63" i="11"/>
  <c r="J65" i="11"/>
  <c r="J66" i="11"/>
  <c r="J67" i="11"/>
  <c r="J71" i="11"/>
  <c r="J73" i="11"/>
  <c r="J74" i="11"/>
  <c r="J75" i="11"/>
  <c r="J79" i="11"/>
  <c r="J81" i="11"/>
  <c r="J82" i="11"/>
  <c r="J83" i="11"/>
  <c r="J87" i="11"/>
  <c r="J89" i="11"/>
  <c r="J90" i="11"/>
  <c r="J91" i="11"/>
  <c r="J95" i="11"/>
  <c r="J97" i="11"/>
  <c r="J98" i="11"/>
  <c r="J99" i="11"/>
  <c r="J103" i="11"/>
  <c r="J105" i="11"/>
  <c r="J106" i="11"/>
  <c r="J107" i="11"/>
  <c r="J111" i="11"/>
  <c r="E4" i="11"/>
  <c r="C5" i="11"/>
  <c r="G5" i="11" s="1"/>
  <c r="C6" i="11"/>
  <c r="J6" i="11" s="1"/>
  <c r="C7" i="11"/>
  <c r="C8" i="11"/>
  <c r="I8" i="11" s="1"/>
  <c r="C9" i="11"/>
  <c r="C10" i="11"/>
  <c r="G10" i="11" s="1"/>
  <c r="C11" i="11"/>
  <c r="I11" i="11" s="1"/>
  <c r="C12" i="11"/>
  <c r="H12" i="11" s="1"/>
  <c r="C13" i="11"/>
  <c r="I13" i="11" s="1"/>
  <c r="C14" i="11"/>
  <c r="J14" i="11" s="1"/>
  <c r="C15" i="11"/>
  <c r="C16" i="11"/>
  <c r="J16" i="11" s="1"/>
  <c r="I17" i="11"/>
  <c r="C18" i="11"/>
  <c r="I18" i="11" s="1"/>
  <c r="C19" i="11"/>
  <c r="I19" i="11" s="1"/>
  <c r="C20" i="11"/>
  <c r="J20" i="11" s="1"/>
  <c r="C21" i="11"/>
  <c r="H21" i="11" s="1"/>
  <c r="C22" i="11"/>
  <c r="J22" i="11" s="1"/>
  <c r="C23" i="11"/>
  <c r="C24" i="11"/>
  <c r="I24" i="11" s="1"/>
  <c r="C25" i="11"/>
  <c r="I25" i="11" s="1"/>
  <c r="C26" i="11"/>
  <c r="I26" i="11" s="1"/>
  <c r="C27" i="11"/>
  <c r="I27" i="11" s="1"/>
  <c r="C28" i="11"/>
  <c r="I28" i="11" s="1"/>
  <c r="C29" i="11"/>
  <c r="G29" i="11" s="1"/>
  <c r="C30" i="11"/>
  <c r="J30" i="11" s="1"/>
  <c r="C31" i="11"/>
  <c r="C32" i="11"/>
  <c r="H32" i="11" s="1"/>
  <c r="C33" i="11"/>
  <c r="H33" i="11" s="1"/>
  <c r="C34" i="11"/>
  <c r="G34" i="11" s="1"/>
  <c r="C35" i="11"/>
  <c r="I35" i="11" s="1"/>
  <c r="C36" i="11"/>
  <c r="H36" i="11" s="1"/>
  <c r="C37" i="11"/>
  <c r="H37" i="11" s="1"/>
  <c r="C38" i="11"/>
  <c r="J38" i="11" s="1"/>
  <c r="C39" i="11"/>
  <c r="C40" i="11"/>
  <c r="G40" i="11" s="1"/>
  <c r="C41" i="11"/>
  <c r="G41" i="11" s="1"/>
  <c r="C42" i="11"/>
  <c r="G42" i="11" s="1"/>
  <c r="C43" i="11"/>
  <c r="C44" i="11"/>
  <c r="I44" i="11" s="1"/>
  <c r="C45" i="11"/>
  <c r="I45" i="11" s="1"/>
  <c r="C46" i="11"/>
  <c r="J46" i="11" s="1"/>
  <c r="C47" i="11"/>
  <c r="C48" i="11"/>
  <c r="I48" i="11" s="1"/>
  <c r="C49" i="11"/>
  <c r="G49" i="11" s="1"/>
  <c r="C50" i="11"/>
  <c r="H50" i="11" s="1"/>
  <c r="C51" i="11"/>
  <c r="C52" i="11"/>
  <c r="H52" i="11" s="1"/>
  <c r="C53" i="11"/>
  <c r="G53" i="11" s="1"/>
  <c r="C54" i="11"/>
  <c r="J54" i="11" s="1"/>
  <c r="C55" i="11"/>
  <c r="C56" i="11"/>
  <c r="J56" i="11" s="1"/>
  <c r="C57" i="11"/>
  <c r="I57" i="11" s="1"/>
  <c r="C58" i="11"/>
  <c r="I58" i="11" s="1"/>
  <c r="C59" i="11"/>
  <c r="I59" i="11" s="1"/>
  <c r="C60" i="11"/>
  <c r="G60" i="11" s="1"/>
  <c r="C61" i="11"/>
  <c r="I61" i="11" s="1"/>
  <c r="C62" i="11"/>
  <c r="J62" i="11" s="1"/>
  <c r="C63" i="11"/>
  <c r="C64" i="11"/>
  <c r="I64" i="11" s="1"/>
  <c r="C65" i="11"/>
  <c r="G65" i="11" s="1"/>
  <c r="C66" i="11"/>
  <c r="H66" i="11" s="1"/>
  <c r="C67" i="11"/>
  <c r="G67" i="11" s="1"/>
  <c r="C68" i="11"/>
  <c r="I68" i="11" s="1"/>
  <c r="C69" i="11"/>
  <c r="H69" i="11" s="1"/>
  <c r="C70" i="11"/>
  <c r="J70" i="11" s="1"/>
  <c r="C71" i="11"/>
  <c r="C72" i="11"/>
  <c r="I72" i="11" s="1"/>
  <c r="C73" i="11"/>
  <c r="I73" i="11" s="1"/>
  <c r="C74" i="11"/>
  <c r="G74" i="11" s="1"/>
  <c r="C75" i="11"/>
  <c r="I75" i="11" s="1"/>
  <c r="C76" i="11"/>
  <c r="I76" i="11" s="1"/>
  <c r="C77" i="11"/>
  <c r="G77" i="11" s="1"/>
  <c r="C78" i="11"/>
  <c r="J78" i="11" s="1"/>
  <c r="C79" i="11"/>
  <c r="C80" i="11"/>
  <c r="J80" i="11" s="1"/>
  <c r="C81" i="11"/>
  <c r="H81" i="11" s="1"/>
  <c r="C82" i="11"/>
  <c r="G82" i="11" s="1"/>
  <c r="C83" i="11"/>
  <c r="I83" i="11" s="1"/>
  <c r="C84" i="11"/>
  <c r="I84" i="11" s="1"/>
  <c r="C85" i="11"/>
  <c r="J85" i="11" s="1"/>
  <c r="C86" i="11"/>
  <c r="J86" i="11" s="1"/>
  <c r="C87" i="11"/>
  <c r="I87" i="11" s="1"/>
  <c r="C88" i="11"/>
  <c r="I88" i="11" s="1"/>
  <c r="C89" i="11"/>
  <c r="C90" i="11"/>
  <c r="I90" i="11" s="1"/>
  <c r="C91" i="11"/>
  <c r="I91" i="11" s="1"/>
  <c r="C92" i="11"/>
  <c r="I92" i="11" s="1"/>
  <c r="C93" i="11"/>
  <c r="H93" i="11" s="1"/>
  <c r="C94" i="11"/>
  <c r="J94" i="11" s="1"/>
  <c r="C95" i="11"/>
  <c r="C96" i="11"/>
  <c r="I96" i="11" s="1"/>
  <c r="C97" i="11"/>
  <c r="I97" i="11" s="1"/>
  <c r="C98" i="11"/>
  <c r="I98" i="11" s="1"/>
  <c r="C99" i="11"/>
  <c r="I99" i="11" s="1"/>
  <c r="C100" i="11"/>
  <c r="G100" i="11" s="1"/>
  <c r="C101" i="11"/>
  <c r="H101" i="11" s="1"/>
  <c r="C102" i="11"/>
  <c r="J102" i="11" s="1"/>
  <c r="C103" i="11"/>
  <c r="C104" i="11"/>
  <c r="I104" i="11" s="1"/>
  <c r="C105" i="11"/>
  <c r="H105" i="11" s="1"/>
  <c r="C106" i="11"/>
  <c r="I106" i="11" s="1"/>
  <c r="C107" i="11"/>
  <c r="G107" i="11" s="1"/>
  <c r="C108" i="11"/>
  <c r="I108" i="11" s="1"/>
  <c r="C109" i="11"/>
  <c r="G109" i="11" s="1"/>
  <c r="C110" i="11"/>
  <c r="J110" i="11" s="1"/>
  <c r="C111" i="11"/>
  <c r="I111" i="11" s="1"/>
  <c r="C112" i="11"/>
  <c r="J112" i="11" s="1"/>
  <c r="H47" i="11"/>
  <c r="I55" i="11"/>
  <c r="I63" i="11"/>
  <c r="I71" i="11"/>
  <c r="G79" i="11"/>
  <c r="I95" i="11"/>
  <c r="H103" i="11"/>
  <c r="G111" i="11"/>
  <c r="C4" i="11"/>
  <c r="J4" i="11" s="1"/>
  <c r="H111" i="11"/>
  <c r="I103" i="11"/>
  <c r="F102" i="11"/>
  <c r="I102" i="11" s="1"/>
  <c r="E102" i="11"/>
  <c r="H102" i="11" s="1"/>
  <c r="D102" i="11"/>
  <c r="G102" i="11" s="1"/>
  <c r="F100" i="11"/>
  <c r="E100" i="11"/>
  <c r="D100" i="11"/>
  <c r="H96" i="11"/>
  <c r="F95" i="11"/>
  <c r="E95" i="11"/>
  <c r="D95" i="11"/>
  <c r="G95" i="11" s="1"/>
  <c r="I94" i="11"/>
  <c r="H94" i="11"/>
  <c r="G94" i="11"/>
  <c r="F91" i="11"/>
  <c r="E91" i="11"/>
  <c r="D91" i="11"/>
  <c r="F89" i="11"/>
  <c r="E89" i="11"/>
  <c r="D89" i="11"/>
  <c r="G87" i="11"/>
  <c r="I86" i="11"/>
  <c r="H86" i="11"/>
  <c r="G86" i="11"/>
  <c r="F85" i="11"/>
  <c r="E85" i="11"/>
  <c r="D85" i="11"/>
  <c r="F80" i="11"/>
  <c r="E80" i="11"/>
  <c r="D80" i="11"/>
  <c r="I79" i="11"/>
  <c r="H79" i="11"/>
  <c r="I78" i="11"/>
  <c r="H78" i="11"/>
  <c r="G78" i="11"/>
  <c r="F74" i="11"/>
  <c r="E74" i="11"/>
  <c r="D74" i="11"/>
  <c r="G71" i="11"/>
  <c r="I70" i="11"/>
  <c r="H70" i="11"/>
  <c r="G70" i="11"/>
  <c r="F65" i="11"/>
  <c r="E65" i="11"/>
  <c r="D65" i="11"/>
  <c r="H63" i="11"/>
  <c r="I62" i="11"/>
  <c r="H62" i="11"/>
  <c r="G62" i="11"/>
  <c r="F56" i="11"/>
  <c r="I56" i="11" s="1"/>
  <c r="E56" i="11"/>
  <c r="D56" i="11"/>
  <c r="H55" i="11"/>
  <c r="I54" i="11"/>
  <c r="H54" i="11"/>
  <c r="G54" i="11"/>
  <c r="F51" i="11"/>
  <c r="E51" i="11"/>
  <c r="D51" i="11"/>
  <c r="I47" i="11"/>
  <c r="G47" i="11"/>
  <c r="I46" i="11"/>
  <c r="H46" i="11"/>
  <c r="G46" i="11"/>
  <c r="G45" i="11"/>
  <c r="F43" i="11"/>
  <c r="E43" i="11"/>
  <c r="D43" i="11"/>
  <c r="H40" i="11"/>
  <c r="I39" i="11"/>
  <c r="H39" i="11"/>
  <c r="G39" i="11"/>
  <c r="I38" i="11"/>
  <c r="H38" i="11"/>
  <c r="G38" i="11"/>
  <c r="I32" i="11"/>
  <c r="G32" i="11"/>
  <c r="I31" i="11"/>
  <c r="H31" i="11"/>
  <c r="G31" i="11"/>
  <c r="F30" i="11"/>
  <c r="I30" i="11" s="1"/>
  <c r="E30" i="11"/>
  <c r="H30" i="11" s="1"/>
  <c r="D30" i="11"/>
  <c r="G30" i="11" s="1"/>
  <c r="H24" i="11"/>
  <c r="I23" i="11"/>
  <c r="H23" i="11"/>
  <c r="G23" i="11"/>
  <c r="I22" i="11"/>
  <c r="H22" i="11"/>
  <c r="G22" i="11"/>
  <c r="I21" i="11"/>
  <c r="F20" i="11"/>
  <c r="E20" i="11"/>
  <c r="D20" i="11"/>
  <c r="F16" i="11"/>
  <c r="E16" i="11"/>
  <c r="D16" i="11"/>
  <c r="I15" i="11"/>
  <c r="H15" i="11"/>
  <c r="G15" i="11"/>
  <c r="I14" i="11"/>
  <c r="H14" i="11"/>
  <c r="G14" i="11"/>
  <c r="F9" i="11"/>
  <c r="E9" i="11"/>
  <c r="D9" i="11"/>
  <c r="H8" i="11"/>
  <c r="G8" i="11"/>
  <c r="I7" i="11"/>
  <c r="H7" i="11"/>
  <c r="G7" i="11"/>
  <c r="I6" i="11"/>
  <c r="H6" i="11"/>
  <c r="G6" i="11"/>
  <c r="F4" i="11"/>
  <c r="D4" i="11"/>
  <c r="K87" i="141"/>
  <c r="K88" i="141"/>
  <c r="K89" i="141"/>
  <c r="K90" i="141"/>
  <c r="K91" i="141"/>
  <c r="K92" i="141"/>
  <c r="K93" i="141"/>
  <c r="K94" i="141"/>
  <c r="K95" i="141"/>
  <c r="K96" i="141"/>
  <c r="K97" i="141"/>
  <c r="K98" i="141"/>
  <c r="K99" i="141"/>
  <c r="K100" i="141"/>
  <c r="K101" i="141"/>
  <c r="K102" i="141"/>
  <c r="K103" i="141"/>
  <c r="K104" i="141"/>
  <c r="K105" i="141"/>
  <c r="K106" i="141"/>
  <c r="K107" i="141"/>
  <c r="K108" i="141"/>
  <c r="K109" i="141"/>
  <c r="K110" i="141"/>
  <c r="K111" i="141"/>
  <c r="K86" i="141"/>
  <c r="F4" i="165"/>
  <c r="G4" i="165"/>
  <c r="F5" i="165"/>
  <c r="G5" i="165"/>
  <c r="F6" i="165"/>
  <c r="G6" i="165"/>
  <c r="F7" i="165"/>
  <c r="G7" i="165"/>
  <c r="F8" i="165"/>
  <c r="G8" i="165"/>
  <c r="F9" i="165"/>
  <c r="G9" i="165"/>
  <c r="F10" i="165"/>
  <c r="G10" i="165"/>
  <c r="F11" i="165"/>
  <c r="G11" i="165"/>
  <c r="F12" i="165"/>
  <c r="G12" i="165"/>
  <c r="F13" i="165"/>
  <c r="G13" i="165"/>
  <c r="F14" i="165"/>
  <c r="G14" i="165"/>
  <c r="F15" i="165"/>
  <c r="G15" i="165"/>
  <c r="F16" i="165"/>
  <c r="G16" i="165"/>
  <c r="F17" i="165"/>
  <c r="G17" i="165"/>
  <c r="F18" i="165"/>
  <c r="G18" i="165"/>
  <c r="F19" i="165"/>
  <c r="G19" i="165"/>
  <c r="F20" i="165"/>
  <c r="G20" i="165"/>
  <c r="F21" i="165"/>
  <c r="G21" i="165"/>
  <c r="F22" i="165"/>
  <c r="G22" i="165"/>
  <c r="F23" i="165"/>
  <c r="G23" i="165"/>
  <c r="F24" i="165"/>
  <c r="G24" i="165"/>
  <c r="F25" i="165"/>
  <c r="G25" i="165"/>
  <c r="F26" i="165"/>
  <c r="G26" i="165"/>
  <c r="F27" i="165"/>
  <c r="G27" i="165"/>
  <c r="F28" i="165"/>
  <c r="G28" i="165"/>
  <c r="F29" i="165"/>
  <c r="G29" i="165"/>
  <c r="F30" i="165"/>
  <c r="G30" i="165"/>
  <c r="F31" i="165"/>
  <c r="G31" i="165"/>
  <c r="F32" i="165"/>
  <c r="G32" i="165"/>
  <c r="F33" i="165"/>
  <c r="G33" i="165"/>
  <c r="F34" i="165"/>
  <c r="G34" i="165"/>
  <c r="F35" i="165"/>
  <c r="G35" i="165"/>
  <c r="F36" i="165"/>
  <c r="G36" i="165"/>
  <c r="F37" i="165"/>
  <c r="G37" i="165"/>
  <c r="F38" i="165"/>
  <c r="G38" i="165"/>
  <c r="F39" i="165"/>
  <c r="G39" i="165"/>
  <c r="F40" i="165"/>
  <c r="G40" i="165"/>
  <c r="F41" i="165"/>
  <c r="G41" i="165"/>
  <c r="F42" i="165"/>
  <c r="G42" i="165"/>
  <c r="F43" i="165"/>
  <c r="G43" i="165"/>
  <c r="F44" i="165"/>
  <c r="G44" i="165"/>
  <c r="F45" i="165"/>
  <c r="G45" i="165"/>
  <c r="F46" i="165"/>
  <c r="G46" i="165"/>
  <c r="F47" i="165"/>
  <c r="G47" i="165"/>
  <c r="F48" i="165"/>
  <c r="G48" i="165"/>
  <c r="F49" i="165"/>
  <c r="G49" i="165"/>
  <c r="F50" i="165"/>
  <c r="G50" i="165"/>
  <c r="F51" i="165"/>
  <c r="G51" i="165"/>
  <c r="F52" i="165"/>
  <c r="G52" i="165"/>
  <c r="F53" i="165"/>
  <c r="G53" i="165"/>
  <c r="F54" i="165"/>
  <c r="G54" i="165"/>
  <c r="F55" i="165"/>
  <c r="G55" i="165"/>
  <c r="F56" i="165"/>
  <c r="G56" i="165"/>
  <c r="F57" i="165"/>
  <c r="G57" i="165"/>
  <c r="F58" i="165"/>
  <c r="G58" i="165"/>
  <c r="F59" i="165"/>
  <c r="G59" i="165"/>
  <c r="F60" i="165"/>
  <c r="G60" i="165"/>
  <c r="F61" i="165"/>
  <c r="G61" i="165"/>
  <c r="F62" i="165"/>
  <c r="G62" i="165"/>
  <c r="F63" i="165"/>
  <c r="G63" i="165"/>
  <c r="F64" i="165"/>
  <c r="G64" i="165"/>
  <c r="F65" i="165"/>
  <c r="G65" i="165"/>
  <c r="F66" i="165"/>
  <c r="G66" i="165"/>
  <c r="F67" i="165"/>
  <c r="G67" i="165"/>
  <c r="F68" i="165"/>
  <c r="G68" i="165"/>
  <c r="F69" i="165"/>
  <c r="G69" i="165"/>
  <c r="F70" i="165"/>
  <c r="G70" i="165"/>
  <c r="F71" i="165"/>
  <c r="G71" i="165"/>
  <c r="F72" i="165"/>
  <c r="G72" i="165"/>
  <c r="F73" i="165"/>
  <c r="G73" i="165"/>
  <c r="F74" i="165"/>
  <c r="G74" i="165"/>
  <c r="F75" i="165"/>
  <c r="G75" i="165"/>
  <c r="F76" i="165"/>
  <c r="G76" i="165"/>
  <c r="F77" i="165"/>
  <c r="G77" i="165"/>
  <c r="F78" i="165"/>
  <c r="G78" i="165"/>
  <c r="F79" i="165"/>
  <c r="G79" i="165"/>
  <c r="F80" i="165"/>
  <c r="G80" i="165"/>
  <c r="F81" i="165"/>
  <c r="G81" i="165"/>
  <c r="F82" i="165"/>
  <c r="G82" i="165"/>
  <c r="F83" i="165"/>
  <c r="G83" i="165"/>
  <c r="F84" i="165"/>
  <c r="G84" i="165"/>
  <c r="F85" i="165"/>
  <c r="G85" i="165"/>
  <c r="F86" i="165"/>
  <c r="G86" i="165"/>
  <c r="F87" i="165"/>
  <c r="G87" i="165"/>
  <c r="F88" i="165"/>
  <c r="G88" i="165"/>
  <c r="F89" i="165"/>
  <c r="G89" i="165"/>
  <c r="F90" i="165"/>
  <c r="G90" i="165"/>
  <c r="G3" i="165"/>
  <c r="F3" i="165"/>
  <c r="I109" i="12"/>
  <c r="C4" i="160"/>
  <c r="E4" i="160"/>
  <c r="F4" i="160"/>
  <c r="C5" i="160"/>
  <c r="E5" i="160"/>
  <c r="F5" i="160"/>
  <c r="C6" i="160"/>
  <c r="E6" i="160"/>
  <c r="F6" i="160"/>
  <c r="C7" i="160"/>
  <c r="E7" i="160"/>
  <c r="F7" i="160"/>
  <c r="C8" i="160"/>
  <c r="E8" i="160"/>
  <c r="F8" i="160"/>
  <c r="C9" i="160"/>
  <c r="E9" i="160"/>
  <c r="F9" i="160"/>
  <c r="C10" i="160"/>
  <c r="E10" i="160"/>
  <c r="F10" i="160"/>
  <c r="C11" i="160"/>
  <c r="E11" i="160"/>
  <c r="F11" i="160"/>
  <c r="C12" i="160"/>
  <c r="E12" i="160"/>
  <c r="F12" i="160"/>
  <c r="C13" i="160"/>
  <c r="E13" i="160"/>
  <c r="F13" i="160"/>
  <c r="C14" i="160"/>
  <c r="E14" i="160"/>
  <c r="F14" i="160"/>
  <c r="C15" i="160"/>
  <c r="E15" i="160"/>
  <c r="F15" i="160"/>
  <c r="C16" i="160"/>
  <c r="E16" i="160"/>
  <c r="F16" i="160"/>
  <c r="C17" i="160"/>
  <c r="E17" i="160"/>
  <c r="F17" i="160"/>
  <c r="C18" i="160"/>
  <c r="E18" i="160"/>
  <c r="F18" i="160"/>
  <c r="C19" i="160"/>
  <c r="E19" i="160"/>
  <c r="F19" i="160"/>
  <c r="C20" i="160"/>
  <c r="E20" i="160"/>
  <c r="F20" i="160"/>
  <c r="C21" i="160"/>
  <c r="E21" i="160"/>
  <c r="F21" i="160"/>
  <c r="C22" i="160"/>
  <c r="E22" i="160"/>
  <c r="F22" i="160"/>
  <c r="C23" i="160"/>
  <c r="E23" i="160"/>
  <c r="F23" i="160"/>
  <c r="C24" i="160"/>
  <c r="E24" i="160"/>
  <c r="F24" i="160"/>
  <c r="C25" i="160"/>
  <c r="E25" i="160"/>
  <c r="F25" i="160"/>
  <c r="C26" i="160"/>
  <c r="E26" i="160"/>
  <c r="F26" i="160"/>
  <c r="C27" i="160"/>
  <c r="E27" i="160"/>
  <c r="F27" i="160"/>
  <c r="C28" i="160"/>
  <c r="E28" i="160"/>
  <c r="F28" i="160"/>
  <c r="C29" i="160"/>
  <c r="E29" i="160"/>
  <c r="F29" i="160"/>
  <c r="C30" i="160"/>
  <c r="E30" i="160"/>
  <c r="F30" i="160"/>
  <c r="C31" i="160"/>
  <c r="E31" i="160"/>
  <c r="F31" i="160"/>
  <c r="C32" i="160"/>
  <c r="E32" i="160"/>
  <c r="F32" i="160"/>
  <c r="C33" i="160"/>
  <c r="E33" i="160"/>
  <c r="F33" i="160"/>
  <c r="C34" i="160"/>
  <c r="E34" i="160"/>
  <c r="F34" i="160"/>
  <c r="C35" i="160"/>
  <c r="E35" i="160"/>
  <c r="F35" i="160"/>
  <c r="C36" i="160"/>
  <c r="E36" i="160"/>
  <c r="F36" i="160"/>
  <c r="C37" i="160"/>
  <c r="E37" i="160"/>
  <c r="F37" i="160"/>
  <c r="C38" i="160"/>
  <c r="E38" i="160"/>
  <c r="F38" i="160"/>
  <c r="C39" i="160"/>
  <c r="E39" i="160"/>
  <c r="F39" i="160"/>
  <c r="C40" i="160"/>
  <c r="E40" i="160"/>
  <c r="F40" i="160"/>
  <c r="C41" i="160"/>
  <c r="E41" i="160"/>
  <c r="F41" i="160"/>
  <c r="C42" i="160"/>
  <c r="E42" i="160"/>
  <c r="F42" i="160"/>
  <c r="C43" i="160"/>
  <c r="E43" i="160"/>
  <c r="F43" i="160"/>
  <c r="C44" i="160"/>
  <c r="E44" i="160"/>
  <c r="F44" i="160"/>
  <c r="C45" i="160"/>
  <c r="E45" i="160"/>
  <c r="F45" i="160"/>
  <c r="C46" i="160"/>
  <c r="E46" i="160"/>
  <c r="F46" i="160"/>
  <c r="C47" i="160"/>
  <c r="E47" i="160"/>
  <c r="F47" i="160"/>
  <c r="C48" i="160"/>
  <c r="E48" i="160"/>
  <c r="F48" i="160"/>
  <c r="C49" i="160"/>
  <c r="E49" i="160"/>
  <c r="F49" i="160"/>
  <c r="C50" i="160"/>
  <c r="E50" i="160"/>
  <c r="F50" i="160"/>
  <c r="C51" i="160"/>
  <c r="E51" i="160"/>
  <c r="F51" i="160"/>
  <c r="C52" i="160"/>
  <c r="E52" i="160"/>
  <c r="F52" i="160"/>
  <c r="C53" i="160"/>
  <c r="E53" i="160"/>
  <c r="F53" i="160"/>
  <c r="C54" i="160"/>
  <c r="E54" i="160"/>
  <c r="F54" i="160"/>
  <c r="C55" i="160"/>
  <c r="E55" i="160"/>
  <c r="F55" i="160"/>
  <c r="C56" i="160"/>
  <c r="E56" i="160"/>
  <c r="F56" i="160"/>
  <c r="C57" i="160"/>
  <c r="E57" i="160"/>
  <c r="F57" i="160"/>
  <c r="C58" i="160"/>
  <c r="E58" i="160"/>
  <c r="F58" i="160"/>
  <c r="C59" i="160"/>
  <c r="E59" i="160"/>
  <c r="F59" i="160"/>
  <c r="C60" i="160"/>
  <c r="E60" i="160"/>
  <c r="F60" i="160"/>
  <c r="C61" i="160"/>
  <c r="E61" i="160"/>
  <c r="F61" i="160"/>
  <c r="C62" i="160"/>
  <c r="E62" i="160"/>
  <c r="F62" i="160"/>
  <c r="C63" i="160"/>
  <c r="E63" i="160"/>
  <c r="F63" i="160"/>
  <c r="C64" i="160"/>
  <c r="E64" i="160"/>
  <c r="F64" i="160"/>
  <c r="C65" i="160"/>
  <c r="E65" i="160"/>
  <c r="F65" i="160"/>
  <c r="C66" i="160"/>
  <c r="E66" i="160"/>
  <c r="F66" i="160"/>
  <c r="C67" i="160"/>
  <c r="E67" i="160"/>
  <c r="F67" i="160"/>
  <c r="C68" i="160"/>
  <c r="E68" i="160"/>
  <c r="F68" i="160"/>
  <c r="C69" i="160"/>
  <c r="E69" i="160"/>
  <c r="F69" i="160"/>
  <c r="C70" i="160"/>
  <c r="E70" i="160"/>
  <c r="F70" i="160"/>
  <c r="C71" i="160"/>
  <c r="E71" i="160"/>
  <c r="F71" i="160"/>
  <c r="C72" i="160"/>
  <c r="E72" i="160"/>
  <c r="F72" i="160"/>
  <c r="C73" i="160"/>
  <c r="E73" i="160"/>
  <c r="F73" i="160"/>
  <c r="C74" i="160"/>
  <c r="E74" i="160"/>
  <c r="F74" i="160"/>
  <c r="C75" i="160"/>
  <c r="E75" i="160"/>
  <c r="F75" i="160"/>
  <c r="C76" i="160"/>
  <c r="E76" i="160"/>
  <c r="F76" i="160"/>
  <c r="C77" i="160"/>
  <c r="E77" i="160"/>
  <c r="F77" i="160"/>
  <c r="C78" i="160"/>
  <c r="E78" i="160"/>
  <c r="F78" i="160"/>
  <c r="C79" i="160"/>
  <c r="E79" i="160"/>
  <c r="F79" i="160"/>
  <c r="C80" i="160"/>
  <c r="E80" i="160"/>
  <c r="F80" i="160"/>
  <c r="C81" i="160"/>
  <c r="E81" i="160"/>
  <c r="F81" i="160"/>
  <c r="C82" i="160"/>
  <c r="E82" i="160"/>
  <c r="F82" i="160"/>
  <c r="C83" i="160"/>
  <c r="E83" i="160"/>
  <c r="F83" i="160"/>
  <c r="C84" i="160"/>
  <c r="E84" i="160"/>
  <c r="F84" i="160"/>
  <c r="C85" i="160"/>
  <c r="E85" i="160"/>
  <c r="F85" i="160"/>
  <c r="C86" i="160"/>
  <c r="E86" i="160"/>
  <c r="F86" i="160"/>
  <c r="C87" i="160"/>
  <c r="E87" i="160"/>
  <c r="F87" i="160"/>
  <c r="C88" i="160"/>
  <c r="E88" i="160"/>
  <c r="F88" i="160"/>
  <c r="C89" i="160"/>
  <c r="E89" i="160"/>
  <c r="F89" i="160"/>
  <c r="C90" i="160"/>
  <c r="E90" i="160"/>
  <c r="F90" i="160"/>
  <c r="C91" i="160"/>
  <c r="E91" i="160"/>
  <c r="F91" i="160"/>
  <c r="C92" i="160"/>
  <c r="E92" i="160"/>
  <c r="F92" i="160"/>
  <c r="C93" i="160"/>
  <c r="E93" i="160"/>
  <c r="F93" i="160"/>
  <c r="C94" i="160"/>
  <c r="E94" i="160"/>
  <c r="F94" i="160"/>
  <c r="C95" i="160"/>
  <c r="E95" i="160"/>
  <c r="F95" i="160"/>
  <c r="C96" i="160"/>
  <c r="E96" i="160"/>
  <c r="F96" i="160"/>
  <c r="C97" i="160"/>
  <c r="E97" i="160"/>
  <c r="F97" i="160"/>
  <c r="C98" i="160"/>
  <c r="E98" i="160"/>
  <c r="F98" i="160"/>
  <c r="C99" i="160"/>
  <c r="E99" i="160"/>
  <c r="F99" i="160"/>
  <c r="C100" i="160"/>
  <c r="E100" i="160"/>
  <c r="F100" i="160"/>
  <c r="C101" i="160"/>
  <c r="E101" i="160"/>
  <c r="F101" i="160"/>
  <c r="C102" i="160"/>
  <c r="E102" i="160"/>
  <c r="F102" i="160"/>
  <c r="C103" i="160"/>
  <c r="E103" i="160"/>
  <c r="F103" i="160"/>
  <c r="C104" i="160"/>
  <c r="E104" i="160"/>
  <c r="F104" i="160"/>
  <c r="C105" i="160"/>
  <c r="E105" i="160"/>
  <c r="F105" i="160"/>
  <c r="C106" i="160"/>
  <c r="E106" i="160"/>
  <c r="F106" i="160"/>
  <c r="C107" i="160"/>
  <c r="E107" i="160"/>
  <c r="F107" i="160"/>
  <c r="C108" i="160"/>
  <c r="E108" i="160"/>
  <c r="F108" i="160"/>
  <c r="C109" i="160"/>
  <c r="E109" i="160"/>
  <c r="F109" i="160"/>
  <c r="C110" i="160"/>
  <c r="E110" i="160"/>
  <c r="F110" i="160"/>
  <c r="C111" i="160"/>
  <c r="E111" i="160"/>
  <c r="F111" i="160"/>
  <c r="C4" i="159"/>
  <c r="D4" i="160" s="1"/>
  <c r="C5" i="159"/>
  <c r="D5" i="160" s="1"/>
  <c r="C6" i="159"/>
  <c r="D6" i="160" s="1"/>
  <c r="C7" i="159"/>
  <c r="D7" i="160" s="1"/>
  <c r="C8" i="159"/>
  <c r="D8" i="160" s="1"/>
  <c r="C9" i="159"/>
  <c r="D9" i="160" s="1"/>
  <c r="C10" i="159"/>
  <c r="D10" i="160" s="1"/>
  <c r="C11" i="159"/>
  <c r="D11" i="160" s="1"/>
  <c r="C12" i="159"/>
  <c r="D12" i="160" s="1"/>
  <c r="C13" i="159"/>
  <c r="D13" i="160" s="1"/>
  <c r="C14" i="159"/>
  <c r="D14" i="160" s="1"/>
  <c r="C15" i="159"/>
  <c r="D15" i="160" s="1"/>
  <c r="C16" i="159"/>
  <c r="D16" i="160" s="1"/>
  <c r="C17" i="159"/>
  <c r="D17" i="160" s="1"/>
  <c r="C18" i="159"/>
  <c r="D18" i="160" s="1"/>
  <c r="C19" i="159"/>
  <c r="D19" i="160" s="1"/>
  <c r="C20" i="159"/>
  <c r="D20" i="160" s="1"/>
  <c r="C21" i="159"/>
  <c r="D21" i="160" s="1"/>
  <c r="C22" i="159"/>
  <c r="D22" i="160" s="1"/>
  <c r="C23" i="159"/>
  <c r="D23" i="160" s="1"/>
  <c r="C24" i="159"/>
  <c r="D24" i="160" s="1"/>
  <c r="C25" i="159"/>
  <c r="D25" i="160" s="1"/>
  <c r="C26" i="159"/>
  <c r="D26" i="160" s="1"/>
  <c r="C27" i="159"/>
  <c r="D27" i="160" s="1"/>
  <c r="C28" i="159"/>
  <c r="D28" i="160" s="1"/>
  <c r="C29" i="159"/>
  <c r="D29" i="160" s="1"/>
  <c r="C30" i="159"/>
  <c r="D30" i="160" s="1"/>
  <c r="C31" i="159"/>
  <c r="D31" i="160" s="1"/>
  <c r="C32" i="159"/>
  <c r="D32" i="160" s="1"/>
  <c r="C33" i="159"/>
  <c r="D33" i="160" s="1"/>
  <c r="C34" i="159"/>
  <c r="D34" i="160" s="1"/>
  <c r="C35" i="159"/>
  <c r="D35" i="160" s="1"/>
  <c r="C36" i="159"/>
  <c r="D36" i="160" s="1"/>
  <c r="C37" i="159"/>
  <c r="D37" i="160" s="1"/>
  <c r="C38" i="159"/>
  <c r="D38" i="160" s="1"/>
  <c r="C39" i="159"/>
  <c r="D39" i="160" s="1"/>
  <c r="C40" i="159"/>
  <c r="D40" i="160" s="1"/>
  <c r="C41" i="159"/>
  <c r="D41" i="160" s="1"/>
  <c r="C42" i="159"/>
  <c r="D42" i="160" s="1"/>
  <c r="C43" i="159"/>
  <c r="D43" i="160" s="1"/>
  <c r="C44" i="159"/>
  <c r="D44" i="160" s="1"/>
  <c r="C45" i="159"/>
  <c r="D45" i="160" s="1"/>
  <c r="C46" i="159"/>
  <c r="D46" i="160" s="1"/>
  <c r="C47" i="159"/>
  <c r="D47" i="160" s="1"/>
  <c r="C48" i="159"/>
  <c r="D48" i="160" s="1"/>
  <c r="C49" i="159"/>
  <c r="D49" i="160" s="1"/>
  <c r="C50" i="159"/>
  <c r="D50" i="160" s="1"/>
  <c r="C51" i="159"/>
  <c r="D51" i="160" s="1"/>
  <c r="C52" i="159"/>
  <c r="D52" i="160" s="1"/>
  <c r="C53" i="159"/>
  <c r="D53" i="160" s="1"/>
  <c r="C54" i="159"/>
  <c r="D54" i="160" s="1"/>
  <c r="C55" i="159"/>
  <c r="D55" i="160" s="1"/>
  <c r="C56" i="159"/>
  <c r="D56" i="160" s="1"/>
  <c r="C57" i="159"/>
  <c r="D57" i="160" s="1"/>
  <c r="C58" i="159"/>
  <c r="D58" i="160" s="1"/>
  <c r="C59" i="159"/>
  <c r="D59" i="160" s="1"/>
  <c r="C60" i="159"/>
  <c r="D60" i="160" s="1"/>
  <c r="C61" i="159"/>
  <c r="D61" i="160" s="1"/>
  <c r="C62" i="159"/>
  <c r="D62" i="160" s="1"/>
  <c r="C63" i="159"/>
  <c r="D63" i="160" s="1"/>
  <c r="C64" i="159"/>
  <c r="D64" i="160" s="1"/>
  <c r="C65" i="159"/>
  <c r="D65" i="160" s="1"/>
  <c r="C66" i="159"/>
  <c r="D66" i="160" s="1"/>
  <c r="C67" i="159"/>
  <c r="D67" i="160" s="1"/>
  <c r="C68" i="159"/>
  <c r="D68" i="160" s="1"/>
  <c r="C69" i="159"/>
  <c r="D69" i="160" s="1"/>
  <c r="C70" i="159"/>
  <c r="D70" i="160" s="1"/>
  <c r="C71" i="159"/>
  <c r="D71" i="160" s="1"/>
  <c r="C72" i="159"/>
  <c r="D72" i="160" s="1"/>
  <c r="C73" i="159"/>
  <c r="D73" i="160" s="1"/>
  <c r="C74" i="159"/>
  <c r="D74" i="160" s="1"/>
  <c r="C75" i="159"/>
  <c r="D75" i="160" s="1"/>
  <c r="C76" i="159"/>
  <c r="D76" i="160" s="1"/>
  <c r="C77" i="159"/>
  <c r="D77" i="160" s="1"/>
  <c r="C78" i="159"/>
  <c r="D78" i="160" s="1"/>
  <c r="C79" i="159"/>
  <c r="D79" i="160" s="1"/>
  <c r="C80" i="159"/>
  <c r="D80" i="160" s="1"/>
  <c r="C81" i="159"/>
  <c r="D81" i="160" s="1"/>
  <c r="C82" i="159"/>
  <c r="D82" i="160" s="1"/>
  <c r="C83" i="159"/>
  <c r="D83" i="160" s="1"/>
  <c r="C84" i="159"/>
  <c r="D84" i="160" s="1"/>
  <c r="C85" i="159"/>
  <c r="D85" i="160" s="1"/>
  <c r="C86" i="159"/>
  <c r="D86" i="160" s="1"/>
  <c r="C87" i="159"/>
  <c r="D87" i="160" s="1"/>
  <c r="C88" i="159"/>
  <c r="D88" i="160" s="1"/>
  <c r="C89" i="159"/>
  <c r="D89" i="160" s="1"/>
  <c r="C90" i="159"/>
  <c r="D90" i="160" s="1"/>
  <c r="C91" i="159"/>
  <c r="D91" i="160" s="1"/>
  <c r="C92" i="159"/>
  <c r="D92" i="160" s="1"/>
  <c r="C93" i="159"/>
  <c r="D93" i="160" s="1"/>
  <c r="C94" i="159"/>
  <c r="D94" i="160" s="1"/>
  <c r="C95" i="159"/>
  <c r="D95" i="160" s="1"/>
  <c r="C96" i="159"/>
  <c r="D96" i="160" s="1"/>
  <c r="C97" i="159"/>
  <c r="D97" i="160" s="1"/>
  <c r="C98" i="159"/>
  <c r="D98" i="160" s="1"/>
  <c r="C99" i="159"/>
  <c r="D99" i="160" s="1"/>
  <c r="C100" i="159"/>
  <c r="D100" i="160" s="1"/>
  <c r="C101" i="159"/>
  <c r="D101" i="160" s="1"/>
  <c r="C102" i="159"/>
  <c r="D102" i="160" s="1"/>
  <c r="C103" i="159"/>
  <c r="D103" i="160" s="1"/>
  <c r="C104" i="159"/>
  <c r="D104" i="160" s="1"/>
  <c r="C105" i="159"/>
  <c r="D105" i="160" s="1"/>
  <c r="C106" i="159"/>
  <c r="D106" i="160" s="1"/>
  <c r="C107" i="159"/>
  <c r="D107" i="160" s="1"/>
  <c r="C108" i="159"/>
  <c r="D108" i="160" s="1"/>
  <c r="C109" i="159"/>
  <c r="D109" i="160" s="1"/>
  <c r="C110" i="159"/>
  <c r="D110" i="160" s="1"/>
  <c r="C111" i="159"/>
  <c r="D111" i="160" s="1"/>
  <c r="C3" i="159"/>
  <c r="C90" i="137" l="1"/>
  <c r="D90" i="137"/>
  <c r="E90" i="137"/>
  <c r="F90" i="137"/>
  <c r="G90" i="137"/>
  <c r="D91" i="136"/>
  <c r="E91" i="136"/>
  <c r="F91" i="136"/>
  <c r="G91" i="136"/>
  <c r="H91" i="136"/>
  <c r="I91" i="136"/>
  <c r="J91" i="136"/>
  <c r="C91" i="136"/>
  <c r="K91" i="136"/>
  <c r="C91" i="135"/>
  <c r="D91" i="135"/>
  <c r="F91" i="135"/>
  <c r="E91" i="135"/>
  <c r="G91" i="135"/>
  <c r="H91" i="135"/>
  <c r="I91" i="135"/>
  <c r="J91" i="135"/>
  <c r="I91" i="134"/>
  <c r="K78" i="134"/>
  <c r="G91" i="134"/>
  <c r="J91" i="134"/>
  <c r="K26" i="134"/>
  <c r="D91" i="134"/>
  <c r="H64" i="134"/>
  <c r="H78" i="134"/>
  <c r="K17" i="134"/>
  <c r="H32" i="134"/>
  <c r="F91" i="134"/>
  <c r="H91" i="134"/>
  <c r="H84" i="134"/>
  <c r="C91" i="133"/>
  <c r="D91" i="133"/>
  <c r="F91" i="133"/>
  <c r="G91" i="133"/>
  <c r="I91" i="133"/>
  <c r="J91" i="133"/>
  <c r="J91" i="132"/>
  <c r="I91" i="132"/>
  <c r="G91" i="132"/>
  <c r="F91" i="132"/>
  <c r="D91" i="132"/>
  <c r="C91" i="132"/>
  <c r="C90" i="130"/>
  <c r="D90" i="130"/>
  <c r="E90" i="130"/>
  <c r="D90" i="129"/>
  <c r="C90" i="129"/>
  <c r="E90" i="129"/>
  <c r="J109" i="14"/>
  <c r="J111" i="14" s="1"/>
  <c r="C109" i="14"/>
  <c r="C111" i="14" s="1"/>
  <c r="K109" i="14"/>
  <c r="K111" i="14" s="1"/>
  <c r="L109" i="14"/>
  <c r="L111" i="14" s="1"/>
  <c r="F109" i="14"/>
  <c r="F111" i="14" s="1"/>
  <c r="N109" i="14"/>
  <c r="N111" i="14" s="1"/>
  <c r="H109" i="14"/>
  <c r="H111" i="14" s="1"/>
  <c r="M109" i="14"/>
  <c r="M111" i="14" s="1"/>
  <c r="G109" i="14"/>
  <c r="G111" i="14" s="1"/>
  <c r="D109" i="14"/>
  <c r="D111" i="14" s="1"/>
  <c r="E109" i="14"/>
  <c r="E111" i="14" s="1"/>
  <c r="I109" i="14"/>
  <c r="I111" i="14" s="1"/>
  <c r="H109" i="13"/>
  <c r="H111" i="13" s="1"/>
  <c r="L109" i="13"/>
  <c r="L111" i="13" s="1"/>
  <c r="I109" i="13"/>
  <c r="I111" i="13" s="1"/>
  <c r="M109" i="13"/>
  <c r="M111" i="13" s="1"/>
  <c r="J109" i="13"/>
  <c r="J111" i="13" s="1"/>
  <c r="F109" i="13"/>
  <c r="F111" i="13" s="1"/>
  <c r="N109" i="13"/>
  <c r="N111" i="13" s="1"/>
  <c r="K109" i="13"/>
  <c r="K111" i="13" s="1"/>
  <c r="E109" i="13"/>
  <c r="E111" i="13" s="1"/>
  <c r="C109" i="13"/>
  <c r="C111" i="13" s="1"/>
  <c r="I93" i="11"/>
  <c r="G61" i="11"/>
  <c r="H4" i="11"/>
  <c r="G13" i="11"/>
  <c r="I36" i="11"/>
  <c r="H61" i="11"/>
  <c r="I69" i="11"/>
  <c r="H77" i="11"/>
  <c r="J104" i="11"/>
  <c r="J96" i="11"/>
  <c r="J88" i="11"/>
  <c r="J72" i="11"/>
  <c r="J64" i="11"/>
  <c r="J48" i="11"/>
  <c r="J40" i="11"/>
  <c r="J32" i="11"/>
  <c r="J24" i="11"/>
  <c r="I4" i="11"/>
  <c r="I37" i="11"/>
  <c r="I40" i="11"/>
  <c r="H100" i="11"/>
  <c r="H5" i="11"/>
  <c r="I12" i="11"/>
  <c r="I29" i="11"/>
  <c r="I53" i="11"/>
  <c r="I5" i="11"/>
  <c r="G48" i="11"/>
  <c r="G84" i="11"/>
  <c r="J109" i="11"/>
  <c r="J101" i="11"/>
  <c r="J93" i="11"/>
  <c r="J77" i="11"/>
  <c r="J69" i="11"/>
  <c r="J61" i="11"/>
  <c r="J53" i="11"/>
  <c r="J45" i="11"/>
  <c r="J37" i="11"/>
  <c r="J29" i="11"/>
  <c r="J21" i="11"/>
  <c r="J13" i="11"/>
  <c r="J5" i="11"/>
  <c r="H29" i="11"/>
  <c r="G24" i="11"/>
  <c r="J108" i="11"/>
  <c r="J100" i="11"/>
  <c r="J92" i="11"/>
  <c r="J84" i="11"/>
  <c r="J76" i="11"/>
  <c r="J68" i="11"/>
  <c r="J60" i="11"/>
  <c r="J52" i="11"/>
  <c r="J44" i="11"/>
  <c r="J36" i="11"/>
  <c r="J28" i="11"/>
  <c r="J12" i="11"/>
  <c r="I89" i="11"/>
  <c r="H43" i="11"/>
  <c r="H85" i="11"/>
  <c r="G51" i="11"/>
  <c r="G17" i="11"/>
  <c r="I9" i="11"/>
  <c r="H109" i="11"/>
  <c r="I82" i="11"/>
  <c r="H25" i="11"/>
  <c r="G72" i="11"/>
  <c r="I101" i="11"/>
  <c r="I109" i="11"/>
  <c r="H65" i="11"/>
  <c r="H72" i="11"/>
  <c r="G96" i="11"/>
  <c r="I77" i="11"/>
  <c r="G88" i="11"/>
  <c r="G64" i="11"/>
  <c r="H104" i="11"/>
  <c r="G18" i="11"/>
  <c r="H53" i="11"/>
  <c r="I85" i="11"/>
  <c r="H45" i="11"/>
  <c r="H49" i="11"/>
  <c r="I81" i="11"/>
  <c r="H13" i="11"/>
  <c r="G21" i="11"/>
  <c r="G37" i="11"/>
  <c r="G69" i="11"/>
  <c r="G85" i="11"/>
  <c r="G93" i="11"/>
  <c r="G101" i="11"/>
  <c r="G104" i="11"/>
  <c r="H89" i="11"/>
  <c r="H97" i="11"/>
  <c r="I105" i="11"/>
  <c r="G33" i="11"/>
  <c r="G12" i="11"/>
  <c r="H17" i="11"/>
  <c r="I49" i="11"/>
  <c r="G57" i="11"/>
  <c r="H84" i="11"/>
  <c r="I100" i="11"/>
  <c r="G108" i="11"/>
  <c r="H60" i="11"/>
  <c r="G25" i="11"/>
  <c r="G44" i="11"/>
  <c r="H57" i="11"/>
  <c r="H108" i="11"/>
  <c r="H44" i="11"/>
  <c r="H76" i="11"/>
  <c r="G20" i="11"/>
  <c r="I60" i="11"/>
  <c r="G16" i="11"/>
  <c r="H20" i="11"/>
  <c r="G28" i="11"/>
  <c r="I33" i="11"/>
  <c r="H41" i="11"/>
  <c r="H48" i="11"/>
  <c r="G52" i="11"/>
  <c r="H64" i="11"/>
  <c r="G80" i="11"/>
  <c r="H88" i="11"/>
  <c r="H73" i="11"/>
  <c r="H68" i="11"/>
  <c r="G76" i="11"/>
  <c r="G9" i="11"/>
  <c r="H16" i="11"/>
  <c r="I20" i="11"/>
  <c r="H28" i="11"/>
  <c r="G36" i="11"/>
  <c r="I41" i="11"/>
  <c r="I52" i="11"/>
  <c r="G56" i="11"/>
  <c r="G73" i="11"/>
  <c r="H80" i="11"/>
  <c r="H92" i="11"/>
  <c r="G105" i="11"/>
  <c r="H9" i="11"/>
  <c r="I16" i="11"/>
  <c r="H56" i="11"/>
  <c r="I80" i="11"/>
  <c r="G89" i="11"/>
  <c r="H74" i="11"/>
  <c r="H82" i="11"/>
  <c r="G98" i="11"/>
  <c r="I42" i="11"/>
  <c r="G26" i="11"/>
  <c r="I43" i="11"/>
  <c r="I34" i="11"/>
  <c r="I10" i="11"/>
  <c r="H67" i="11"/>
  <c r="H59" i="11"/>
  <c r="I51" i="11"/>
  <c r="I74" i="11"/>
  <c r="H51" i="11"/>
  <c r="G59" i="11"/>
  <c r="I66" i="11"/>
  <c r="H98" i="11"/>
  <c r="H107" i="11"/>
  <c r="H91" i="11"/>
  <c r="H10" i="11"/>
  <c r="H18" i="11"/>
  <c r="H26" i="11"/>
  <c r="H34" i="11"/>
  <c r="H42" i="11"/>
  <c r="I67" i="11"/>
  <c r="H87" i="11"/>
  <c r="H99" i="11"/>
  <c r="G103" i="11"/>
  <c r="G99" i="11"/>
  <c r="G50" i="11"/>
  <c r="G55" i="11"/>
  <c r="G63" i="11"/>
  <c r="I65" i="11"/>
  <c r="G68" i="11"/>
  <c r="G75" i="11"/>
  <c r="G83" i="11"/>
  <c r="G90" i="11"/>
  <c r="G92" i="11"/>
  <c r="G97" i="11"/>
  <c r="G106" i="11"/>
  <c r="G35" i="11"/>
  <c r="H75" i="11"/>
  <c r="H83" i="11"/>
  <c r="H90" i="11"/>
  <c r="H106" i="11"/>
  <c r="G19" i="11"/>
  <c r="G27" i="11"/>
  <c r="G43" i="11"/>
  <c r="H11" i="11"/>
  <c r="H19" i="11"/>
  <c r="H27" i="11"/>
  <c r="H35" i="11"/>
  <c r="I50" i="11"/>
  <c r="H58" i="11"/>
  <c r="G66" i="11"/>
  <c r="H71" i="11"/>
  <c r="G81" i="11"/>
  <c r="H95" i="11"/>
  <c r="I107" i="11"/>
  <c r="G11" i="11"/>
  <c r="G58" i="11"/>
  <c r="G91" i="11"/>
  <c r="G4" i="11"/>
  <c r="E110" i="11"/>
  <c r="F110" i="11"/>
  <c r="D110" i="11"/>
  <c r="C112" i="125"/>
  <c r="C113" i="125"/>
  <c r="D4" i="113"/>
  <c r="D5" i="113"/>
  <c r="D6" i="113"/>
  <c r="D7" i="113"/>
  <c r="D8" i="113"/>
  <c r="D9" i="113"/>
  <c r="D10" i="113"/>
  <c r="D11" i="113"/>
  <c r="D12" i="113"/>
  <c r="D13" i="113"/>
  <c r="D14" i="113"/>
  <c r="D15" i="113"/>
  <c r="D16" i="113"/>
  <c r="D17" i="113"/>
  <c r="D18" i="113"/>
  <c r="D19" i="113"/>
  <c r="D20" i="113"/>
  <c r="D21" i="113"/>
  <c r="D22" i="113"/>
  <c r="D23" i="113"/>
  <c r="D24" i="113"/>
  <c r="D25" i="113"/>
  <c r="D26" i="113"/>
  <c r="D27" i="113"/>
  <c r="D28" i="113"/>
  <c r="D29" i="113"/>
  <c r="D30" i="113"/>
  <c r="D31" i="113"/>
  <c r="D32" i="113"/>
  <c r="D33" i="113"/>
  <c r="D34" i="113"/>
  <c r="D35" i="113"/>
  <c r="D36" i="113"/>
  <c r="D37" i="113"/>
  <c r="D38" i="113"/>
  <c r="D39" i="113"/>
  <c r="D40" i="113"/>
  <c r="D41" i="113"/>
  <c r="D42" i="113"/>
  <c r="D43" i="113"/>
  <c r="D44" i="113"/>
  <c r="D45" i="113"/>
  <c r="D46" i="113"/>
  <c r="D47" i="113"/>
  <c r="D48" i="113"/>
  <c r="D49" i="113"/>
  <c r="D50" i="113"/>
  <c r="D51" i="113"/>
  <c r="D52" i="113"/>
  <c r="D53" i="113"/>
  <c r="D54" i="113"/>
  <c r="D55" i="113"/>
  <c r="D56" i="113"/>
  <c r="D57" i="113"/>
  <c r="D58" i="113"/>
  <c r="D59" i="113"/>
  <c r="D60" i="113"/>
  <c r="D61" i="113"/>
  <c r="D62" i="113"/>
  <c r="D63" i="113"/>
  <c r="D64" i="113"/>
  <c r="D65" i="113"/>
  <c r="D66" i="113"/>
  <c r="D67" i="113"/>
  <c r="D68" i="113"/>
  <c r="D69" i="113"/>
  <c r="D70" i="113"/>
  <c r="D71" i="113"/>
  <c r="D72" i="113"/>
  <c r="D73" i="113"/>
  <c r="D74" i="113"/>
  <c r="D75" i="113"/>
  <c r="D76" i="113"/>
  <c r="D77" i="113"/>
  <c r="D78" i="113"/>
  <c r="D79" i="113"/>
  <c r="D80" i="113"/>
  <c r="D81" i="113"/>
  <c r="D82" i="113"/>
  <c r="D83" i="113"/>
  <c r="D84" i="113"/>
  <c r="D85" i="113"/>
  <c r="D86" i="113"/>
  <c r="D87" i="113"/>
  <c r="D88" i="113"/>
  <c r="D89" i="113"/>
  <c r="D90" i="113"/>
  <c r="D91" i="113"/>
  <c r="D92" i="113"/>
  <c r="D93" i="113"/>
  <c r="D94" i="113"/>
  <c r="D95" i="113"/>
  <c r="D96" i="113"/>
  <c r="D97" i="113"/>
  <c r="D98" i="113"/>
  <c r="D99" i="113"/>
  <c r="D100" i="113"/>
  <c r="D101" i="113"/>
  <c r="D102" i="113"/>
  <c r="D103" i="113"/>
  <c r="D104" i="113"/>
  <c r="D105" i="113"/>
  <c r="D106" i="113"/>
  <c r="D107" i="113"/>
  <c r="D108" i="113"/>
  <c r="D109" i="113"/>
  <c r="D110" i="113"/>
  <c r="D111" i="113"/>
  <c r="F4" i="106"/>
  <c r="G4" i="106"/>
  <c r="H4" i="106"/>
  <c r="F5" i="106"/>
  <c r="G5" i="106"/>
  <c r="H5" i="106"/>
  <c r="F6" i="106"/>
  <c r="G6" i="106"/>
  <c r="H6" i="106"/>
  <c r="F7" i="106"/>
  <c r="G7" i="106"/>
  <c r="H7" i="106"/>
  <c r="F8" i="106"/>
  <c r="G8" i="106"/>
  <c r="H8" i="106"/>
  <c r="F9" i="106"/>
  <c r="G9" i="106"/>
  <c r="H9" i="106"/>
  <c r="F10" i="106"/>
  <c r="G10" i="106"/>
  <c r="H10" i="106"/>
  <c r="F11" i="106"/>
  <c r="G11" i="106"/>
  <c r="H11" i="106"/>
  <c r="F12" i="106"/>
  <c r="G12" i="106"/>
  <c r="H12" i="106"/>
  <c r="F13" i="106"/>
  <c r="G13" i="106"/>
  <c r="H13" i="106"/>
  <c r="F14" i="106"/>
  <c r="G14" i="106"/>
  <c r="H14" i="106"/>
  <c r="F15" i="106"/>
  <c r="G15" i="106"/>
  <c r="H15" i="106"/>
  <c r="F16" i="106"/>
  <c r="G16" i="106"/>
  <c r="H16" i="106"/>
  <c r="F17" i="106"/>
  <c r="G17" i="106"/>
  <c r="H17" i="106"/>
  <c r="F18" i="106"/>
  <c r="G18" i="106"/>
  <c r="H18" i="106"/>
  <c r="F19" i="106"/>
  <c r="G19" i="106"/>
  <c r="H19" i="106"/>
  <c r="F20" i="106"/>
  <c r="G20" i="106"/>
  <c r="H20" i="106"/>
  <c r="F21" i="106"/>
  <c r="G21" i="106"/>
  <c r="H21" i="106"/>
  <c r="F22" i="106"/>
  <c r="G22" i="106"/>
  <c r="H22" i="106"/>
  <c r="F23" i="106"/>
  <c r="G23" i="106"/>
  <c r="H23" i="106"/>
  <c r="F24" i="106"/>
  <c r="G24" i="106"/>
  <c r="H24" i="106"/>
  <c r="F25" i="106"/>
  <c r="G25" i="106"/>
  <c r="H25" i="106"/>
  <c r="F26" i="106"/>
  <c r="G26" i="106"/>
  <c r="H26" i="106"/>
  <c r="F27" i="106"/>
  <c r="G27" i="106"/>
  <c r="H27" i="106"/>
  <c r="F28" i="106"/>
  <c r="G28" i="106"/>
  <c r="H28" i="106"/>
  <c r="F29" i="106"/>
  <c r="G29" i="106"/>
  <c r="H29" i="106"/>
  <c r="F30" i="106"/>
  <c r="G30" i="106"/>
  <c r="H30" i="106"/>
  <c r="F31" i="106"/>
  <c r="G31" i="106"/>
  <c r="H31" i="106"/>
  <c r="F32" i="106"/>
  <c r="G32" i="106"/>
  <c r="H32" i="106"/>
  <c r="F33" i="106"/>
  <c r="G33" i="106"/>
  <c r="H33" i="106"/>
  <c r="F34" i="106"/>
  <c r="G34" i="106"/>
  <c r="H34" i="106"/>
  <c r="F35" i="106"/>
  <c r="G35" i="106"/>
  <c r="H35" i="106"/>
  <c r="F36" i="106"/>
  <c r="G36" i="106"/>
  <c r="H36" i="106"/>
  <c r="F37" i="106"/>
  <c r="G37" i="106"/>
  <c r="H37" i="106"/>
  <c r="F38" i="106"/>
  <c r="G38" i="106"/>
  <c r="H38" i="106"/>
  <c r="F39" i="106"/>
  <c r="G39" i="106"/>
  <c r="H39" i="106"/>
  <c r="F40" i="106"/>
  <c r="G40" i="106"/>
  <c r="H40" i="106"/>
  <c r="F41" i="106"/>
  <c r="G41" i="106"/>
  <c r="H41" i="106"/>
  <c r="F42" i="106"/>
  <c r="G42" i="106"/>
  <c r="H42" i="106"/>
  <c r="F43" i="106"/>
  <c r="G43" i="106"/>
  <c r="H43" i="106"/>
  <c r="F44" i="106"/>
  <c r="G44" i="106"/>
  <c r="H44" i="106"/>
  <c r="F45" i="106"/>
  <c r="G45" i="106"/>
  <c r="H45" i="106"/>
  <c r="F46" i="106"/>
  <c r="G46" i="106"/>
  <c r="H46" i="106"/>
  <c r="F47" i="106"/>
  <c r="G47" i="106"/>
  <c r="H47" i="106"/>
  <c r="F48" i="106"/>
  <c r="G48" i="106"/>
  <c r="H48" i="106"/>
  <c r="F49" i="106"/>
  <c r="G49" i="106"/>
  <c r="H49" i="106"/>
  <c r="F50" i="106"/>
  <c r="G50" i="106"/>
  <c r="H50" i="106"/>
  <c r="F51" i="106"/>
  <c r="G51" i="106"/>
  <c r="H51" i="106"/>
  <c r="F52" i="106"/>
  <c r="G52" i="106"/>
  <c r="H52" i="106"/>
  <c r="F53" i="106"/>
  <c r="G53" i="106"/>
  <c r="H53" i="106"/>
  <c r="F54" i="106"/>
  <c r="G54" i="106"/>
  <c r="H54" i="106"/>
  <c r="F55" i="106"/>
  <c r="G55" i="106"/>
  <c r="H55" i="106"/>
  <c r="F56" i="106"/>
  <c r="G56" i="106"/>
  <c r="H56" i="106"/>
  <c r="F57" i="106"/>
  <c r="G57" i="106"/>
  <c r="H57" i="106"/>
  <c r="F58" i="106"/>
  <c r="G58" i="106"/>
  <c r="H58" i="106"/>
  <c r="F59" i="106"/>
  <c r="G59" i="106"/>
  <c r="H59" i="106"/>
  <c r="F60" i="106"/>
  <c r="G60" i="106"/>
  <c r="H60" i="106"/>
  <c r="F61" i="106"/>
  <c r="G61" i="106"/>
  <c r="H61" i="106"/>
  <c r="F62" i="106"/>
  <c r="G62" i="106"/>
  <c r="H62" i="106"/>
  <c r="F63" i="106"/>
  <c r="G63" i="106"/>
  <c r="H63" i="106"/>
  <c r="F64" i="106"/>
  <c r="G64" i="106"/>
  <c r="H64" i="106"/>
  <c r="F65" i="106"/>
  <c r="G65" i="106"/>
  <c r="H65" i="106"/>
  <c r="F66" i="106"/>
  <c r="G66" i="106"/>
  <c r="H66" i="106"/>
  <c r="F67" i="106"/>
  <c r="G67" i="106"/>
  <c r="H67" i="106"/>
  <c r="F68" i="106"/>
  <c r="G68" i="106"/>
  <c r="H68" i="106"/>
  <c r="F69" i="106"/>
  <c r="G69" i="106"/>
  <c r="H69" i="106"/>
  <c r="F70" i="106"/>
  <c r="G70" i="106"/>
  <c r="H70" i="106"/>
  <c r="F71" i="106"/>
  <c r="G71" i="106"/>
  <c r="H71" i="106"/>
  <c r="F72" i="106"/>
  <c r="G72" i="106"/>
  <c r="H72" i="106"/>
  <c r="F73" i="106"/>
  <c r="G73" i="106"/>
  <c r="H73" i="106"/>
  <c r="F74" i="106"/>
  <c r="G74" i="106"/>
  <c r="H74" i="106"/>
  <c r="F75" i="106"/>
  <c r="G75" i="106"/>
  <c r="H75" i="106"/>
  <c r="F76" i="106"/>
  <c r="G76" i="106"/>
  <c r="H76" i="106"/>
  <c r="F77" i="106"/>
  <c r="G77" i="106"/>
  <c r="H77" i="106"/>
  <c r="F78" i="106"/>
  <c r="G78" i="106"/>
  <c r="H78" i="106"/>
  <c r="F79" i="106"/>
  <c r="G79" i="106"/>
  <c r="H79" i="106"/>
  <c r="F80" i="106"/>
  <c r="G80" i="106"/>
  <c r="H80" i="106"/>
  <c r="F81" i="106"/>
  <c r="G81" i="106"/>
  <c r="H81" i="106"/>
  <c r="F82" i="106"/>
  <c r="G82" i="106"/>
  <c r="H82" i="106"/>
  <c r="F83" i="106"/>
  <c r="G83" i="106"/>
  <c r="H83" i="106"/>
  <c r="F84" i="106"/>
  <c r="G84" i="106"/>
  <c r="H84" i="106"/>
  <c r="F85" i="106"/>
  <c r="G85" i="106"/>
  <c r="H85" i="106"/>
  <c r="F86" i="106"/>
  <c r="G86" i="106"/>
  <c r="H86" i="106"/>
  <c r="F87" i="106"/>
  <c r="G87" i="106"/>
  <c r="H87" i="106"/>
  <c r="F88" i="106"/>
  <c r="G88" i="106"/>
  <c r="H88" i="106"/>
  <c r="F89" i="106"/>
  <c r="G89" i="106"/>
  <c r="H89" i="106"/>
  <c r="F90" i="106"/>
  <c r="G90" i="106"/>
  <c r="H90" i="106"/>
  <c r="F91" i="106"/>
  <c r="G91" i="106"/>
  <c r="H91" i="106"/>
  <c r="F92" i="106"/>
  <c r="G92" i="106"/>
  <c r="H92" i="106"/>
  <c r="F93" i="106"/>
  <c r="G93" i="106"/>
  <c r="H93" i="106"/>
  <c r="F94" i="106"/>
  <c r="G94" i="106"/>
  <c r="H94" i="106"/>
  <c r="F95" i="106"/>
  <c r="G95" i="106"/>
  <c r="H95" i="106"/>
  <c r="F96" i="106"/>
  <c r="G96" i="106"/>
  <c r="H96" i="106"/>
  <c r="F97" i="106"/>
  <c r="G97" i="106"/>
  <c r="H97" i="106"/>
  <c r="F98" i="106"/>
  <c r="G98" i="106"/>
  <c r="H98" i="106"/>
  <c r="F99" i="106"/>
  <c r="G99" i="106"/>
  <c r="H99" i="106"/>
  <c r="F100" i="106"/>
  <c r="G100" i="106"/>
  <c r="H100" i="106"/>
  <c r="F101" i="106"/>
  <c r="G101" i="106"/>
  <c r="H101" i="106"/>
  <c r="F102" i="106"/>
  <c r="G102" i="106"/>
  <c r="H102" i="106"/>
  <c r="F103" i="106"/>
  <c r="G103" i="106"/>
  <c r="H103" i="106"/>
  <c r="F104" i="106"/>
  <c r="G104" i="106"/>
  <c r="H104" i="106"/>
  <c r="F105" i="106"/>
  <c r="G105" i="106"/>
  <c r="H105" i="106"/>
  <c r="F106" i="106"/>
  <c r="G106" i="106"/>
  <c r="H106" i="106"/>
  <c r="F107" i="106"/>
  <c r="G107" i="106"/>
  <c r="H107" i="106"/>
  <c r="F108" i="106"/>
  <c r="G108" i="106"/>
  <c r="H108" i="106"/>
  <c r="F109" i="106"/>
  <c r="G109" i="106"/>
  <c r="H109" i="106"/>
  <c r="F110" i="106"/>
  <c r="G110" i="106"/>
  <c r="H110" i="106"/>
  <c r="F111" i="106"/>
  <c r="G111" i="106"/>
  <c r="H111" i="106"/>
  <c r="G3" i="106"/>
  <c r="H3" i="106"/>
  <c r="F3" i="106"/>
  <c r="E4" i="105"/>
  <c r="F4" i="105"/>
  <c r="E5" i="105"/>
  <c r="F5" i="105"/>
  <c r="E6" i="105"/>
  <c r="F6" i="105"/>
  <c r="E7" i="105"/>
  <c r="F7" i="105"/>
  <c r="E8" i="105"/>
  <c r="F8" i="105"/>
  <c r="E9" i="105"/>
  <c r="F9" i="105"/>
  <c r="E10" i="105"/>
  <c r="F10" i="105"/>
  <c r="E11" i="105"/>
  <c r="F11" i="105"/>
  <c r="E12" i="105"/>
  <c r="F12" i="105"/>
  <c r="E13" i="105"/>
  <c r="F13" i="105"/>
  <c r="E14" i="105"/>
  <c r="F14" i="105"/>
  <c r="E15" i="105"/>
  <c r="F15" i="105"/>
  <c r="E16" i="105"/>
  <c r="F16" i="105"/>
  <c r="E17" i="105"/>
  <c r="F17" i="105"/>
  <c r="E18" i="105"/>
  <c r="F18" i="105"/>
  <c r="E19" i="105"/>
  <c r="F19" i="105"/>
  <c r="E20" i="105"/>
  <c r="F20" i="105"/>
  <c r="E21" i="105"/>
  <c r="F21" i="105"/>
  <c r="E22" i="105"/>
  <c r="F22" i="105"/>
  <c r="E23" i="105"/>
  <c r="F23" i="105"/>
  <c r="E24" i="105"/>
  <c r="F24" i="105"/>
  <c r="E25" i="105"/>
  <c r="F25" i="105"/>
  <c r="E26" i="105"/>
  <c r="F26" i="105"/>
  <c r="E27" i="105"/>
  <c r="F27" i="105"/>
  <c r="E28" i="105"/>
  <c r="F28" i="105"/>
  <c r="E29" i="105"/>
  <c r="F29" i="105"/>
  <c r="E30" i="105"/>
  <c r="F30" i="105"/>
  <c r="E31" i="105"/>
  <c r="F31" i="105"/>
  <c r="E32" i="105"/>
  <c r="F32" i="105"/>
  <c r="E33" i="105"/>
  <c r="F33" i="105"/>
  <c r="E34" i="105"/>
  <c r="F34" i="105"/>
  <c r="E35" i="105"/>
  <c r="F35" i="105"/>
  <c r="E36" i="105"/>
  <c r="F36" i="105"/>
  <c r="E37" i="105"/>
  <c r="F37" i="105"/>
  <c r="E38" i="105"/>
  <c r="F38" i="105"/>
  <c r="E39" i="105"/>
  <c r="F39" i="105"/>
  <c r="E40" i="105"/>
  <c r="F40" i="105"/>
  <c r="E41" i="105"/>
  <c r="F41" i="105"/>
  <c r="E42" i="105"/>
  <c r="F42" i="105"/>
  <c r="E43" i="105"/>
  <c r="F43" i="105"/>
  <c r="E44" i="105"/>
  <c r="F44" i="105"/>
  <c r="E45" i="105"/>
  <c r="F45" i="105"/>
  <c r="E46" i="105"/>
  <c r="F46" i="105"/>
  <c r="E47" i="105"/>
  <c r="F47" i="105"/>
  <c r="E48" i="105"/>
  <c r="F48" i="105"/>
  <c r="E49" i="105"/>
  <c r="F49" i="105"/>
  <c r="E50" i="105"/>
  <c r="F50" i="105"/>
  <c r="E51" i="105"/>
  <c r="F51" i="105"/>
  <c r="E52" i="105"/>
  <c r="F52" i="105"/>
  <c r="E53" i="105"/>
  <c r="F53" i="105"/>
  <c r="E54" i="105"/>
  <c r="F54" i="105"/>
  <c r="E55" i="105"/>
  <c r="F55" i="105"/>
  <c r="E56" i="105"/>
  <c r="F56" i="105"/>
  <c r="E57" i="105"/>
  <c r="F57" i="105"/>
  <c r="E58" i="105"/>
  <c r="F58" i="105"/>
  <c r="E59" i="105"/>
  <c r="F59" i="105"/>
  <c r="E60" i="105"/>
  <c r="F60" i="105"/>
  <c r="E61" i="105"/>
  <c r="F61" i="105"/>
  <c r="E62" i="105"/>
  <c r="F62" i="105"/>
  <c r="E63" i="105"/>
  <c r="F63" i="105"/>
  <c r="E64" i="105"/>
  <c r="F64" i="105"/>
  <c r="E65" i="105"/>
  <c r="F65" i="105"/>
  <c r="E66" i="105"/>
  <c r="F66" i="105"/>
  <c r="E67" i="105"/>
  <c r="F67" i="105"/>
  <c r="E68" i="105"/>
  <c r="F68" i="105"/>
  <c r="E69" i="105"/>
  <c r="F69" i="105"/>
  <c r="E70" i="105"/>
  <c r="F70" i="105"/>
  <c r="E71" i="105"/>
  <c r="F71" i="105"/>
  <c r="E72" i="105"/>
  <c r="F72" i="105"/>
  <c r="E73" i="105"/>
  <c r="F73" i="105"/>
  <c r="E74" i="105"/>
  <c r="F74" i="105"/>
  <c r="E75" i="105"/>
  <c r="F75" i="105"/>
  <c r="E76" i="105"/>
  <c r="F76" i="105"/>
  <c r="E77" i="105"/>
  <c r="F77" i="105"/>
  <c r="E78" i="105"/>
  <c r="F78" i="105"/>
  <c r="E79" i="105"/>
  <c r="F79" i="105"/>
  <c r="E80" i="105"/>
  <c r="F80" i="105"/>
  <c r="E81" i="105"/>
  <c r="F81" i="105"/>
  <c r="E82" i="105"/>
  <c r="F82" i="105"/>
  <c r="E83" i="105"/>
  <c r="F83" i="105"/>
  <c r="E84" i="105"/>
  <c r="F84" i="105"/>
  <c r="E85" i="105"/>
  <c r="F85" i="105"/>
  <c r="E86" i="105"/>
  <c r="F86" i="105"/>
  <c r="E87" i="105"/>
  <c r="F87" i="105"/>
  <c r="E88" i="105"/>
  <c r="F88" i="105"/>
  <c r="E89" i="105"/>
  <c r="F89" i="105"/>
  <c r="E90" i="105"/>
  <c r="F90" i="105"/>
  <c r="E91" i="105"/>
  <c r="F91" i="105"/>
  <c r="E92" i="105"/>
  <c r="F92" i="105"/>
  <c r="E93" i="105"/>
  <c r="F93" i="105"/>
  <c r="E94" i="105"/>
  <c r="F94" i="105"/>
  <c r="E95" i="105"/>
  <c r="F95" i="105"/>
  <c r="E96" i="105"/>
  <c r="F96" i="105"/>
  <c r="E97" i="105"/>
  <c r="F97" i="105"/>
  <c r="E98" i="105"/>
  <c r="F98" i="105"/>
  <c r="E99" i="105"/>
  <c r="F99" i="105"/>
  <c r="E100" i="105"/>
  <c r="F100" i="105"/>
  <c r="E101" i="105"/>
  <c r="F101" i="105"/>
  <c r="E102" i="105"/>
  <c r="F102" i="105"/>
  <c r="E103" i="105"/>
  <c r="F103" i="105"/>
  <c r="E104" i="105"/>
  <c r="F104" i="105"/>
  <c r="E105" i="105"/>
  <c r="F105" i="105"/>
  <c r="E106" i="105"/>
  <c r="F106" i="105"/>
  <c r="E107" i="105"/>
  <c r="F107" i="105"/>
  <c r="E108" i="105"/>
  <c r="F108" i="105"/>
  <c r="E109" i="105"/>
  <c r="F109" i="105"/>
  <c r="E110" i="105"/>
  <c r="F110" i="105"/>
  <c r="E111" i="105"/>
  <c r="F111" i="105"/>
  <c r="F3" i="105"/>
  <c r="E3" i="105"/>
  <c r="E4" i="107"/>
  <c r="F4" i="107"/>
  <c r="E5" i="107"/>
  <c r="F5" i="107"/>
  <c r="E6" i="107"/>
  <c r="F6" i="107"/>
  <c r="E7" i="107"/>
  <c r="F7" i="107"/>
  <c r="E8" i="107"/>
  <c r="F8" i="107"/>
  <c r="E9" i="107"/>
  <c r="F9" i="107"/>
  <c r="E10" i="107"/>
  <c r="F10" i="107"/>
  <c r="E11" i="107"/>
  <c r="F11" i="107"/>
  <c r="E12" i="107"/>
  <c r="F12" i="107"/>
  <c r="E13" i="107"/>
  <c r="F13" i="107"/>
  <c r="E14" i="107"/>
  <c r="F14" i="107"/>
  <c r="E15" i="107"/>
  <c r="F15" i="107"/>
  <c r="E16" i="107"/>
  <c r="F16" i="107"/>
  <c r="E17" i="107"/>
  <c r="F17" i="107"/>
  <c r="E18" i="107"/>
  <c r="F18" i="107"/>
  <c r="E19" i="107"/>
  <c r="F19" i="107"/>
  <c r="E20" i="107"/>
  <c r="F20" i="107"/>
  <c r="E21" i="107"/>
  <c r="F21" i="107"/>
  <c r="E22" i="107"/>
  <c r="F22" i="107"/>
  <c r="E23" i="107"/>
  <c r="F23" i="107"/>
  <c r="E24" i="107"/>
  <c r="F24" i="107"/>
  <c r="E25" i="107"/>
  <c r="F25" i="107"/>
  <c r="E26" i="107"/>
  <c r="F26" i="107"/>
  <c r="E27" i="107"/>
  <c r="F27" i="107"/>
  <c r="E28" i="107"/>
  <c r="F28" i="107"/>
  <c r="E29" i="107"/>
  <c r="F29" i="107"/>
  <c r="E30" i="107"/>
  <c r="F30" i="107"/>
  <c r="E31" i="107"/>
  <c r="F31" i="107"/>
  <c r="E32" i="107"/>
  <c r="F32" i="107"/>
  <c r="E33" i="107"/>
  <c r="F33" i="107"/>
  <c r="E34" i="107"/>
  <c r="F34" i="107"/>
  <c r="E35" i="107"/>
  <c r="F35" i="107"/>
  <c r="E36" i="107"/>
  <c r="F36" i="107"/>
  <c r="E37" i="107"/>
  <c r="F37" i="107"/>
  <c r="E38" i="107"/>
  <c r="F38" i="107"/>
  <c r="E39" i="107"/>
  <c r="F39" i="107"/>
  <c r="E40" i="107"/>
  <c r="F40" i="107"/>
  <c r="E41" i="107"/>
  <c r="F41" i="107"/>
  <c r="E42" i="107"/>
  <c r="F42" i="107"/>
  <c r="E43" i="107"/>
  <c r="F43" i="107"/>
  <c r="E44" i="107"/>
  <c r="F44" i="107"/>
  <c r="E45" i="107"/>
  <c r="F45" i="107"/>
  <c r="E46" i="107"/>
  <c r="F46" i="107"/>
  <c r="E47" i="107"/>
  <c r="F47" i="107"/>
  <c r="E48" i="107"/>
  <c r="F48" i="107"/>
  <c r="E49" i="107"/>
  <c r="F49" i="107"/>
  <c r="E50" i="107"/>
  <c r="F50" i="107"/>
  <c r="E51" i="107"/>
  <c r="F51" i="107"/>
  <c r="E52" i="107"/>
  <c r="F52" i="107"/>
  <c r="E53" i="107"/>
  <c r="F53" i="107"/>
  <c r="E54" i="107"/>
  <c r="F54" i="107"/>
  <c r="E55" i="107"/>
  <c r="F55" i="107"/>
  <c r="E56" i="107"/>
  <c r="F56" i="107"/>
  <c r="E57" i="107"/>
  <c r="F57" i="107"/>
  <c r="E58" i="107"/>
  <c r="F58" i="107"/>
  <c r="E59" i="107"/>
  <c r="F59" i="107"/>
  <c r="E60" i="107"/>
  <c r="F60" i="107"/>
  <c r="E61" i="107"/>
  <c r="F61" i="107"/>
  <c r="E62" i="107"/>
  <c r="F62" i="107"/>
  <c r="E63" i="107"/>
  <c r="F63" i="107"/>
  <c r="E64" i="107"/>
  <c r="F64" i="107"/>
  <c r="E65" i="107"/>
  <c r="F65" i="107"/>
  <c r="E66" i="107"/>
  <c r="F66" i="107"/>
  <c r="E67" i="107"/>
  <c r="F67" i="107"/>
  <c r="E68" i="107"/>
  <c r="F68" i="107"/>
  <c r="E69" i="107"/>
  <c r="F69" i="107"/>
  <c r="E70" i="107"/>
  <c r="F70" i="107"/>
  <c r="E71" i="107"/>
  <c r="F71" i="107"/>
  <c r="E72" i="107"/>
  <c r="F72" i="107"/>
  <c r="E73" i="107"/>
  <c r="F73" i="107"/>
  <c r="E74" i="107"/>
  <c r="F74" i="107"/>
  <c r="E75" i="107"/>
  <c r="F75" i="107"/>
  <c r="E76" i="107"/>
  <c r="F76" i="107"/>
  <c r="E77" i="107"/>
  <c r="F77" i="107"/>
  <c r="E78" i="107"/>
  <c r="F78" i="107"/>
  <c r="E79" i="107"/>
  <c r="F79" i="107"/>
  <c r="E80" i="107"/>
  <c r="F80" i="107"/>
  <c r="E81" i="107"/>
  <c r="F81" i="107"/>
  <c r="E82" i="107"/>
  <c r="F82" i="107"/>
  <c r="E83" i="107"/>
  <c r="F83" i="107"/>
  <c r="E84" i="107"/>
  <c r="F84" i="107"/>
  <c r="E85" i="107"/>
  <c r="F85" i="107"/>
  <c r="E86" i="107"/>
  <c r="F86" i="107"/>
  <c r="E87" i="107"/>
  <c r="F87" i="107"/>
  <c r="E88" i="107"/>
  <c r="F88" i="107"/>
  <c r="E89" i="107"/>
  <c r="F89" i="107"/>
  <c r="E90" i="107"/>
  <c r="F90" i="107"/>
  <c r="E91" i="107"/>
  <c r="F91" i="107"/>
  <c r="E92" i="107"/>
  <c r="F92" i="107"/>
  <c r="E93" i="107"/>
  <c r="F93" i="107"/>
  <c r="E94" i="107"/>
  <c r="F94" i="107"/>
  <c r="E95" i="107"/>
  <c r="F95" i="107"/>
  <c r="E96" i="107"/>
  <c r="F96" i="107"/>
  <c r="E97" i="107"/>
  <c r="F97" i="107"/>
  <c r="E98" i="107"/>
  <c r="F98" i="107"/>
  <c r="E99" i="107"/>
  <c r="F99" i="107"/>
  <c r="E100" i="107"/>
  <c r="F100" i="107"/>
  <c r="E101" i="107"/>
  <c r="F101" i="107"/>
  <c r="E102" i="107"/>
  <c r="F102" i="107"/>
  <c r="E103" i="107"/>
  <c r="F103" i="107"/>
  <c r="E104" i="107"/>
  <c r="F104" i="107"/>
  <c r="E105" i="107"/>
  <c r="F105" i="107"/>
  <c r="E106" i="107"/>
  <c r="F106" i="107"/>
  <c r="E107" i="107"/>
  <c r="F107" i="107"/>
  <c r="E108" i="107"/>
  <c r="F108" i="107"/>
  <c r="E109" i="107"/>
  <c r="F109" i="107"/>
  <c r="E110" i="107"/>
  <c r="F110" i="107"/>
  <c r="E111" i="107"/>
  <c r="F111" i="107"/>
  <c r="F3" i="107"/>
  <c r="E3" i="107"/>
  <c r="K6" i="92"/>
  <c r="L6" i="92"/>
  <c r="M6" i="92"/>
  <c r="K7" i="92"/>
  <c r="L7" i="92"/>
  <c r="M7" i="92"/>
  <c r="K8" i="92"/>
  <c r="L8" i="92"/>
  <c r="M8" i="92"/>
  <c r="K9" i="92"/>
  <c r="L9" i="92"/>
  <c r="M9" i="92"/>
  <c r="K10" i="92"/>
  <c r="L10" i="92"/>
  <c r="M10" i="92"/>
  <c r="K11" i="92"/>
  <c r="L11" i="92"/>
  <c r="M11" i="92"/>
  <c r="K12" i="92"/>
  <c r="L12" i="92"/>
  <c r="M12" i="92"/>
  <c r="K13" i="92"/>
  <c r="L13" i="92"/>
  <c r="M13" i="92"/>
  <c r="K14" i="92"/>
  <c r="L14" i="92"/>
  <c r="M14" i="92"/>
  <c r="K15" i="92"/>
  <c r="L15" i="92"/>
  <c r="M15" i="92"/>
  <c r="K16" i="92"/>
  <c r="L16" i="92"/>
  <c r="M16" i="92"/>
  <c r="K17" i="92"/>
  <c r="L17" i="92"/>
  <c r="M17" i="92"/>
  <c r="K18" i="92"/>
  <c r="L18" i="92"/>
  <c r="M18" i="92"/>
  <c r="K19" i="92"/>
  <c r="L19" i="92"/>
  <c r="M19" i="92"/>
  <c r="K20" i="92"/>
  <c r="L20" i="92"/>
  <c r="M20" i="92"/>
  <c r="K21" i="92"/>
  <c r="L21" i="92"/>
  <c r="M21" i="92"/>
  <c r="K22" i="92"/>
  <c r="L22" i="92"/>
  <c r="M22" i="92"/>
  <c r="K23" i="92"/>
  <c r="L23" i="92"/>
  <c r="M23" i="92"/>
  <c r="K24" i="92"/>
  <c r="L24" i="92"/>
  <c r="M24" i="92"/>
  <c r="K25" i="92"/>
  <c r="L25" i="92"/>
  <c r="M25" i="92"/>
  <c r="K26" i="92"/>
  <c r="L26" i="92"/>
  <c r="M26" i="92"/>
  <c r="K27" i="92"/>
  <c r="L27" i="92"/>
  <c r="M27" i="92"/>
  <c r="K28" i="92"/>
  <c r="L28" i="92"/>
  <c r="M28" i="92"/>
  <c r="K29" i="92"/>
  <c r="L29" i="92"/>
  <c r="M29" i="92"/>
  <c r="K30" i="92"/>
  <c r="L30" i="92"/>
  <c r="M30" i="92"/>
  <c r="K31" i="92"/>
  <c r="L31" i="92"/>
  <c r="M31" i="92"/>
  <c r="K32" i="92"/>
  <c r="L32" i="92"/>
  <c r="M32" i="92"/>
  <c r="K33" i="92"/>
  <c r="L33" i="92"/>
  <c r="M33" i="92"/>
  <c r="K34" i="92"/>
  <c r="L34" i="92"/>
  <c r="M34" i="92"/>
  <c r="K35" i="92"/>
  <c r="L35" i="92"/>
  <c r="M35" i="92"/>
  <c r="K36" i="92"/>
  <c r="L36" i="92"/>
  <c r="M36" i="92"/>
  <c r="K37" i="92"/>
  <c r="L37" i="92"/>
  <c r="M37" i="92"/>
  <c r="K38" i="92"/>
  <c r="L38" i="92"/>
  <c r="M38" i="92"/>
  <c r="K39" i="92"/>
  <c r="L39" i="92"/>
  <c r="M39" i="92"/>
  <c r="K40" i="92"/>
  <c r="L40" i="92"/>
  <c r="M40" i="92"/>
  <c r="K41" i="92"/>
  <c r="L41" i="92"/>
  <c r="M41" i="92"/>
  <c r="K42" i="92"/>
  <c r="L42" i="92"/>
  <c r="M42" i="92"/>
  <c r="K43" i="92"/>
  <c r="L43" i="92"/>
  <c r="M43" i="92"/>
  <c r="K44" i="92"/>
  <c r="L44" i="92"/>
  <c r="M44" i="92"/>
  <c r="K45" i="92"/>
  <c r="L45" i="92"/>
  <c r="M45" i="92"/>
  <c r="K46" i="92"/>
  <c r="L46" i="92"/>
  <c r="M46" i="92"/>
  <c r="K47" i="92"/>
  <c r="L47" i="92"/>
  <c r="M47" i="92"/>
  <c r="K48" i="92"/>
  <c r="L48" i="92"/>
  <c r="M48" i="92"/>
  <c r="K49" i="92"/>
  <c r="L49" i="92"/>
  <c r="M49" i="92"/>
  <c r="K50" i="92"/>
  <c r="L50" i="92"/>
  <c r="M50" i="92"/>
  <c r="K51" i="92"/>
  <c r="L51" i="92"/>
  <c r="M51" i="92"/>
  <c r="K52" i="92"/>
  <c r="L52" i="92"/>
  <c r="M52" i="92"/>
  <c r="K53" i="92"/>
  <c r="L53" i="92"/>
  <c r="M53" i="92"/>
  <c r="K54" i="92"/>
  <c r="L54" i="92"/>
  <c r="M54" i="92"/>
  <c r="K55" i="92"/>
  <c r="L55" i="92"/>
  <c r="M55" i="92"/>
  <c r="K56" i="92"/>
  <c r="L56" i="92"/>
  <c r="M56" i="92"/>
  <c r="K57" i="92"/>
  <c r="L57" i="92"/>
  <c r="M57" i="92"/>
  <c r="K58" i="92"/>
  <c r="L58" i="92"/>
  <c r="M58" i="92"/>
  <c r="K59" i="92"/>
  <c r="L59" i="92"/>
  <c r="M59" i="92"/>
  <c r="K60" i="92"/>
  <c r="L60" i="92"/>
  <c r="M60" i="92"/>
  <c r="K61" i="92"/>
  <c r="L61" i="92"/>
  <c r="M61" i="92"/>
  <c r="K62" i="92"/>
  <c r="L62" i="92"/>
  <c r="M62" i="92"/>
  <c r="K63" i="92"/>
  <c r="L63" i="92"/>
  <c r="M63" i="92"/>
  <c r="K64" i="92"/>
  <c r="L64" i="92"/>
  <c r="M64" i="92"/>
  <c r="K65" i="92"/>
  <c r="L65" i="92"/>
  <c r="M65" i="92"/>
  <c r="K66" i="92"/>
  <c r="L66" i="92"/>
  <c r="M66" i="92"/>
  <c r="K67" i="92"/>
  <c r="L67" i="92"/>
  <c r="M67" i="92"/>
  <c r="K68" i="92"/>
  <c r="L68" i="92"/>
  <c r="M68" i="92"/>
  <c r="K69" i="92"/>
  <c r="L69" i="92"/>
  <c r="M69" i="92"/>
  <c r="K70" i="92"/>
  <c r="L70" i="92"/>
  <c r="M70" i="92"/>
  <c r="K71" i="92"/>
  <c r="L71" i="92"/>
  <c r="M71" i="92"/>
  <c r="K72" i="92"/>
  <c r="L72" i="92"/>
  <c r="M72" i="92"/>
  <c r="K73" i="92"/>
  <c r="L73" i="92"/>
  <c r="M73" i="92"/>
  <c r="K74" i="92"/>
  <c r="L74" i="92"/>
  <c r="M74" i="92"/>
  <c r="K75" i="92"/>
  <c r="L75" i="92"/>
  <c r="M75" i="92"/>
  <c r="K76" i="92"/>
  <c r="L76" i="92"/>
  <c r="M76" i="92"/>
  <c r="K77" i="92"/>
  <c r="L77" i="92"/>
  <c r="M77" i="92"/>
  <c r="K78" i="92"/>
  <c r="L78" i="92"/>
  <c r="M78" i="92"/>
  <c r="K79" i="92"/>
  <c r="L79" i="92"/>
  <c r="M79" i="92"/>
  <c r="K80" i="92"/>
  <c r="L80" i="92"/>
  <c r="M80" i="92"/>
  <c r="K81" i="92"/>
  <c r="L81" i="92"/>
  <c r="M81" i="92"/>
  <c r="K82" i="92"/>
  <c r="L82" i="92"/>
  <c r="M82" i="92"/>
  <c r="K83" i="92"/>
  <c r="L83" i="92"/>
  <c r="M83" i="92"/>
  <c r="K84" i="92"/>
  <c r="L84" i="92"/>
  <c r="M84" i="92"/>
  <c r="K85" i="92"/>
  <c r="L85" i="92"/>
  <c r="M85" i="92"/>
  <c r="K86" i="92"/>
  <c r="L86" i="92"/>
  <c r="M86" i="92"/>
  <c r="K87" i="92"/>
  <c r="L87" i="92"/>
  <c r="M87" i="92"/>
  <c r="K88" i="92"/>
  <c r="L88" i="92"/>
  <c r="M88" i="92"/>
  <c r="K89" i="92"/>
  <c r="L89" i="92"/>
  <c r="M89" i="92"/>
  <c r="K90" i="92"/>
  <c r="L90" i="92"/>
  <c r="M90" i="92"/>
  <c r="K91" i="92"/>
  <c r="L91" i="92"/>
  <c r="M91" i="92"/>
  <c r="K92" i="92"/>
  <c r="L92" i="92"/>
  <c r="M92" i="92"/>
  <c r="K93" i="92"/>
  <c r="L93" i="92"/>
  <c r="M93" i="92"/>
  <c r="K94" i="92"/>
  <c r="L94" i="92"/>
  <c r="M94" i="92"/>
  <c r="K95" i="92"/>
  <c r="L95" i="92"/>
  <c r="M95" i="92"/>
  <c r="K96" i="92"/>
  <c r="L96" i="92"/>
  <c r="M96" i="92"/>
  <c r="K97" i="92"/>
  <c r="L97" i="92"/>
  <c r="M97" i="92"/>
  <c r="K98" i="92"/>
  <c r="L98" i="92"/>
  <c r="M98" i="92"/>
  <c r="K99" i="92"/>
  <c r="L99" i="92"/>
  <c r="M99" i="92"/>
  <c r="K100" i="92"/>
  <c r="L100" i="92"/>
  <c r="M100" i="92"/>
  <c r="K101" i="92"/>
  <c r="L101" i="92"/>
  <c r="M101" i="92"/>
  <c r="K102" i="92"/>
  <c r="L102" i="92"/>
  <c r="M102" i="92"/>
  <c r="K103" i="92"/>
  <c r="L103" i="92"/>
  <c r="M103" i="92"/>
  <c r="K104" i="92"/>
  <c r="L104" i="92"/>
  <c r="M104" i="92"/>
  <c r="K105" i="92"/>
  <c r="L105" i="92"/>
  <c r="M105" i="92"/>
  <c r="K106" i="92"/>
  <c r="L106" i="92"/>
  <c r="M106" i="92"/>
  <c r="K107" i="92"/>
  <c r="L107" i="92"/>
  <c r="M107" i="92"/>
  <c r="K108" i="92"/>
  <c r="L108" i="92"/>
  <c r="M108" i="92"/>
  <c r="K109" i="92"/>
  <c r="L109" i="92"/>
  <c r="M109" i="92"/>
  <c r="K110" i="92"/>
  <c r="L110" i="92"/>
  <c r="M110" i="92"/>
  <c r="K111" i="92"/>
  <c r="L111" i="92"/>
  <c r="M111" i="92"/>
  <c r="K112" i="92"/>
  <c r="L112" i="92"/>
  <c r="M112" i="92"/>
  <c r="K113" i="92"/>
  <c r="L113" i="92"/>
  <c r="M113" i="92"/>
  <c r="K114" i="92"/>
  <c r="L114" i="92"/>
  <c r="M114" i="92"/>
  <c r="K115" i="92"/>
  <c r="L115" i="92"/>
  <c r="M115" i="92"/>
  <c r="K116" i="92"/>
  <c r="L116" i="92"/>
  <c r="M116" i="92"/>
  <c r="K117" i="92"/>
  <c r="L117" i="92"/>
  <c r="M117" i="92"/>
  <c r="K118" i="92"/>
  <c r="L118" i="92"/>
  <c r="M118" i="92"/>
  <c r="K119" i="92"/>
  <c r="L119" i="92"/>
  <c r="M119" i="92"/>
  <c r="K120" i="92"/>
  <c r="L120" i="92"/>
  <c r="M120" i="92"/>
  <c r="K121" i="92"/>
  <c r="L121" i="92"/>
  <c r="M121" i="92"/>
  <c r="K122" i="92"/>
  <c r="L122" i="92"/>
  <c r="M122" i="92"/>
  <c r="K123" i="92"/>
  <c r="L123" i="92"/>
  <c r="M123" i="92"/>
  <c r="K124" i="92"/>
  <c r="L124" i="92"/>
  <c r="M124" i="92"/>
  <c r="K125" i="92"/>
  <c r="L125" i="92"/>
  <c r="M125" i="92"/>
  <c r="K126" i="92"/>
  <c r="L126" i="92"/>
  <c r="M126" i="92"/>
  <c r="K127" i="92"/>
  <c r="L127" i="92"/>
  <c r="M127" i="92"/>
  <c r="K128" i="92"/>
  <c r="L128" i="92"/>
  <c r="M128" i="92"/>
  <c r="K129" i="92"/>
  <c r="L129" i="92"/>
  <c r="M129" i="92"/>
  <c r="K130" i="92"/>
  <c r="L130" i="92"/>
  <c r="M130" i="92"/>
  <c r="K131" i="92"/>
  <c r="L131" i="92"/>
  <c r="M131" i="92"/>
  <c r="K132" i="92"/>
  <c r="L132" i="92"/>
  <c r="M132" i="92"/>
  <c r="K133" i="92"/>
  <c r="L133" i="92"/>
  <c r="M133" i="92"/>
  <c r="K134" i="92"/>
  <c r="L134" i="92"/>
  <c r="M134" i="92"/>
  <c r="K135" i="92"/>
  <c r="L135" i="92"/>
  <c r="M135" i="92"/>
  <c r="K136" i="92"/>
  <c r="L136" i="92"/>
  <c r="M136" i="92"/>
  <c r="K137" i="92"/>
  <c r="L137" i="92"/>
  <c r="M137" i="92"/>
  <c r="K138" i="92"/>
  <c r="L138" i="92"/>
  <c r="M138" i="92"/>
  <c r="K139" i="92"/>
  <c r="L139" i="92"/>
  <c r="M139" i="92"/>
  <c r="K140" i="92"/>
  <c r="L140" i="92"/>
  <c r="M140" i="92"/>
  <c r="K141" i="92"/>
  <c r="L141" i="92"/>
  <c r="M141" i="92"/>
  <c r="K142" i="92"/>
  <c r="L142" i="92"/>
  <c r="M142" i="92"/>
  <c r="K143" i="92"/>
  <c r="L143" i="92"/>
  <c r="M143" i="92"/>
  <c r="K144" i="92"/>
  <c r="L144" i="92"/>
  <c r="M144" i="92"/>
  <c r="K145" i="92"/>
  <c r="L145" i="92"/>
  <c r="M145" i="92"/>
  <c r="K146" i="92"/>
  <c r="L146" i="92"/>
  <c r="M146" i="92"/>
  <c r="K147" i="92"/>
  <c r="L147" i="92"/>
  <c r="M147" i="92"/>
  <c r="K148" i="92"/>
  <c r="L148" i="92"/>
  <c r="M148" i="92"/>
  <c r="K149" i="92"/>
  <c r="L149" i="92"/>
  <c r="M149" i="92"/>
  <c r="K150" i="92"/>
  <c r="L150" i="92"/>
  <c r="M150" i="92"/>
  <c r="K151" i="92"/>
  <c r="L151" i="92"/>
  <c r="M151" i="92"/>
  <c r="K152" i="92"/>
  <c r="L152" i="92"/>
  <c r="M152" i="92"/>
  <c r="K153" i="92"/>
  <c r="L153" i="92"/>
  <c r="M153" i="92"/>
  <c r="K154" i="92"/>
  <c r="L154" i="92"/>
  <c r="M154" i="92"/>
  <c r="K155" i="92"/>
  <c r="L155" i="92"/>
  <c r="M155" i="92"/>
  <c r="K156" i="92"/>
  <c r="L156" i="92"/>
  <c r="M156" i="92"/>
  <c r="K157" i="92"/>
  <c r="L157" i="92"/>
  <c r="M157" i="92"/>
  <c r="K158" i="92"/>
  <c r="L158" i="92"/>
  <c r="M158" i="92"/>
  <c r="K159" i="92"/>
  <c r="L159" i="92"/>
  <c r="M159" i="92"/>
  <c r="K160" i="92"/>
  <c r="L160" i="92"/>
  <c r="M160" i="92"/>
  <c r="K161" i="92"/>
  <c r="L161" i="92"/>
  <c r="M161" i="92"/>
  <c r="K162" i="92"/>
  <c r="L162" i="92"/>
  <c r="M162" i="92"/>
  <c r="K163" i="92"/>
  <c r="L163" i="92"/>
  <c r="M163" i="92"/>
  <c r="K164" i="92"/>
  <c r="L164" i="92"/>
  <c r="M164" i="92"/>
  <c r="K165" i="92"/>
  <c r="L165" i="92"/>
  <c r="M165" i="92"/>
  <c r="K166" i="92"/>
  <c r="L166" i="92"/>
  <c r="M166" i="92"/>
  <c r="K167" i="92"/>
  <c r="L167" i="92"/>
  <c r="M167" i="92"/>
  <c r="K168" i="92"/>
  <c r="L168" i="92"/>
  <c r="M168" i="92"/>
  <c r="K169" i="92"/>
  <c r="L169" i="92"/>
  <c r="M169" i="92"/>
  <c r="K170" i="92"/>
  <c r="L170" i="92"/>
  <c r="M170" i="92"/>
  <c r="K171" i="92"/>
  <c r="L171" i="92"/>
  <c r="M171" i="92"/>
  <c r="K172" i="92"/>
  <c r="L172" i="92"/>
  <c r="M172" i="92"/>
  <c r="K173" i="92"/>
  <c r="L173" i="92"/>
  <c r="M173" i="92"/>
  <c r="K174" i="92"/>
  <c r="L174" i="92"/>
  <c r="M174" i="92"/>
  <c r="K175" i="92"/>
  <c r="L175" i="92"/>
  <c r="M175" i="92"/>
  <c r="K176" i="92"/>
  <c r="L176" i="92"/>
  <c r="M176" i="92"/>
  <c r="K177" i="92"/>
  <c r="L177" i="92"/>
  <c r="M177" i="92"/>
  <c r="K178" i="92"/>
  <c r="L178" i="92"/>
  <c r="M178" i="92"/>
  <c r="K179" i="92"/>
  <c r="L179" i="92"/>
  <c r="M179" i="92"/>
  <c r="K180" i="92"/>
  <c r="L180" i="92"/>
  <c r="M180" i="92"/>
  <c r="K181" i="92"/>
  <c r="L181" i="92"/>
  <c r="M181" i="92"/>
  <c r="K182" i="92"/>
  <c r="L182" i="92"/>
  <c r="M182" i="92"/>
  <c r="K183" i="92"/>
  <c r="L183" i="92"/>
  <c r="M183" i="92"/>
  <c r="K184" i="92"/>
  <c r="L184" i="92"/>
  <c r="M184" i="92"/>
  <c r="K185" i="92"/>
  <c r="L185" i="92"/>
  <c r="M185" i="92"/>
  <c r="K186" i="92"/>
  <c r="L186" i="92"/>
  <c r="M186" i="92"/>
  <c r="K187" i="92"/>
  <c r="L187" i="92"/>
  <c r="M187" i="92"/>
  <c r="K188" i="92"/>
  <c r="L188" i="92"/>
  <c r="M188" i="92"/>
  <c r="K189" i="92"/>
  <c r="L189" i="92"/>
  <c r="M189" i="92"/>
  <c r="K190" i="92"/>
  <c r="L190" i="92"/>
  <c r="M190" i="92"/>
  <c r="K191" i="92"/>
  <c r="L191" i="92"/>
  <c r="M191" i="92"/>
  <c r="K192" i="92"/>
  <c r="L192" i="92"/>
  <c r="M192" i="92"/>
  <c r="K193" i="92"/>
  <c r="L193" i="92"/>
  <c r="M193" i="92"/>
  <c r="K194" i="92"/>
  <c r="L194" i="92"/>
  <c r="M194" i="92"/>
  <c r="K195" i="92"/>
  <c r="L195" i="92"/>
  <c r="M195" i="92"/>
  <c r="K196" i="92"/>
  <c r="L196" i="92"/>
  <c r="M196" i="92"/>
  <c r="K197" i="92"/>
  <c r="L197" i="92"/>
  <c r="M197" i="92"/>
  <c r="K198" i="92"/>
  <c r="L198" i="92"/>
  <c r="M198" i="92"/>
  <c r="K199" i="92"/>
  <c r="L199" i="92"/>
  <c r="M199" i="92"/>
  <c r="K200" i="92"/>
  <c r="L200" i="92"/>
  <c r="M200" i="92"/>
  <c r="K201" i="92"/>
  <c r="L201" i="92"/>
  <c r="M201" i="92"/>
  <c r="K202" i="92"/>
  <c r="L202" i="92"/>
  <c r="M202" i="92"/>
  <c r="K203" i="92"/>
  <c r="L203" i="92"/>
  <c r="M203" i="92"/>
  <c r="K204" i="92"/>
  <c r="L204" i="92"/>
  <c r="M204" i="92"/>
  <c r="K205" i="92"/>
  <c r="L205" i="92"/>
  <c r="M205" i="92"/>
  <c r="K206" i="92"/>
  <c r="L206" i="92"/>
  <c r="M206" i="92"/>
  <c r="K207" i="92"/>
  <c r="L207" i="92"/>
  <c r="M207" i="92"/>
  <c r="K208" i="92"/>
  <c r="L208" i="92"/>
  <c r="M208" i="92"/>
  <c r="K209" i="92"/>
  <c r="L209" i="92"/>
  <c r="M209" i="92"/>
  <c r="K210" i="92"/>
  <c r="L210" i="92"/>
  <c r="M210" i="92"/>
  <c r="K211" i="92"/>
  <c r="L211" i="92"/>
  <c r="M211" i="92"/>
  <c r="K212" i="92"/>
  <c r="L212" i="92"/>
  <c r="M212" i="92"/>
  <c r="K213" i="92"/>
  <c r="L213" i="92"/>
  <c r="M213" i="92"/>
  <c r="K214" i="92"/>
  <c r="L214" i="92"/>
  <c r="M214" i="92"/>
  <c r="K215" i="92"/>
  <c r="L215" i="92"/>
  <c r="M215" i="92"/>
  <c r="K216" i="92"/>
  <c r="L216" i="92"/>
  <c r="M216" i="92"/>
  <c r="K217" i="92"/>
  <c r="L217" i="92"/>
  <c r="M217" i="92"/>
  <c r="K218" i="92"/>
  <c r="L218" i="92"/>
  <c r="M218" i="92"/>
  <c r="K219" i="92"/>
  <c r="L219" i="92"/>
  <c r="M219" i="92"/>
  <c r="K220" i="92"/>
  <c r="L220" i="92"/>
  <c r="M220" i="92"/>
  <c r="K221" i="92"/>
  <c r="L221" i="92"/>
  <c r="M221" i="92"/>
  <c r="K222" i="92"/>
  <c r="L222" i="92"/>
  <c r="M222" i="92"/>
  <c r="K223" i="92"/>
  <c r="L223" i="92"/>
  <c r="M223" i="92"/>
  <c r="K224" i="92"/>
  <c r="L224" i="92"/>
  <c r="M224" i="92"/>
  <c r="K225" i="92"/>
  <c r="L225" i="92"/>
  <c r="M225" i="92"/>
  <c r="K226" i="92"/>
  <c r="L226" i="92"/>
  <c r="M226" i="92"/>
  <c r="K227" i="92"/>
  <c r="L227" i="92"/>
  <c r="M227" i="92"/>
  <c r="K228" i="92"/>
  <c r="L228" i="92"/>
  <c r="M228" i="92"/>
  <c r="K229" i="92"/>
  <c r="L229" i="92"/>
  <c r="M229" i="92"/>
  <c r="K230" i="92"/>
  <c r="L230" i="92"/>
  <c r="M230" i="92"/>
  <c r="K231" i="92"/>
  <c r="L231" i="92"/>
  <c r="M231" i="92"/>
  <c r="K232" i="92"/>
  <c r="L232" i="92"/>
  <c r="M232" i="92"/>
  <c r="K233" i="92"/>
  <c r="L233" i="92"/>
  <c r="M233" i="92"/>
  <c r="K234" i="92"/>
  <c r="L234" i="92"/>
  <c r="M234" i="92"/>
  <c r="K235" i="92"/>
  <c r="L235" i="92"/>
  <c r="M235" i="92"/>
  <c r="K236" i="92"/>
  <c r="L236" i="92"/>
  <c r="M236" i="92"/>
  <c r="K237" i="92"/>
  <c r="L237" i="92"/>
  <c r="M237" i="92"/>
  <c r="K238" i="92"/>
  <c r="L238" i="92"/>
  <c r="M238" i="92"/>
  <c r="K239" i="92"/>
  <c r="L239" i="92"/>
  <c r="M239" i="92"/>
  <c r="K240" i="92"/>
  <c r="L240" i="92"/>
  <c r="M240" i="92"/>
  <c r="K241" i="92"/>
  <c r="L241" i="92"/>
  <c r="M241" i="92"/>
  <c r="K242" i="92"/>
  <c r="L242" i="92"/>
  <c r="M242" i="92"/>
  <c r="K243" i="92"/>
  <c r="L243" i="92"/>
  <c r="M243" i="92"/>
  <c r="K244" i="92"/>
  <c r="L244" i="92"/>
  <c r="M244" i="92"/>
  <c r="K245" i="92"/>
  <c r="L245" i="92"/>
  <c r="M245" i="92"/>
  <c r="K246" i="92"/>
  <c r="L246" i="92"/>
  <c r="M246" i="92"/>
  <c r="K247" i="92"/>
  <c r="L247" i="92"/>
  <c r="M247" i="92"/>
  <c r="K248" i="92"/>
  <c r="L248" i="92"/>
  <c r="M248" i="92"/>
  <c r="K249" i="92"/>
  <c r="L249" i="92"/>
  <c r="M249" i="92"/>
  <c r="K250" i="92"/>
  <c r="L250" i="92"/>
  <c r="M250" i="92"/>
  <c r="K251" i="92"/>
  <c r="L251" i="92"/>
  <c r="M251" i="92"/>
  <c r="K252" i="92"/>
  <c r="L252" i="92"/>
  <c r="M252" i="92"/>
  <c r="K253" i="92"/>
  <c r="L253" i="92"/>
  <c r="M253" i="92"/>
  <c r="K254" i="92"/>
  <c r="L254" i="92"/>
  <c r="M254" i="92"/>
  <c r="K255" i="92"/>
  <c r="L255" i="92"/>
  <c r="M255" i="92"/>
  <c r="K256" i="92"/>
  <c r="L256" i="92"/>
  <c r="M256" i="92"/>
  <c r="K257" i="92"/>
  <c r="L257" i="92"/>
  <c r="M257" i="92"/>
  <c r="K258" i="92"/>
  <c r="L258" i="92"/>
  <c r="M258" i="92"/>
  <c r="K259" i="92"/>
  <c r="L259" i="92"/>
  <c r="M259" i="92"/>
  <c r="K260" i="92"/>
  <c r="L260" i="92"/>
  <c r="M260" i="92"/>
  <c r="K261" i="92"/>
  <c r="L261" i="92"/>
  <c r="M261" i="92"/>
  <c r="K262" i="92"/>
  <c r="L262" i="92"/>
  <c r="M262" i="92"/>
  <c r="K263" i="92"/>
  <c r="L263" i="92"/>
  <c r="M263" i="92"/>
  <c r="K264" i="92"/>
  <c r="L264" i="92"/>
  <c r="M264" i="92"/>
  <c r="K265" i="92"/>
  <c r="L265" i="92"/>
  <c r="M265" i="92"/>
  <c r="K266" i="92"/>
  <c r="L266" i="92"/>
  <c r="M266" i="92"/>
  <c r="K267" i="92"/>
  <c r="L267" i="92"/>
  <c r="M267" i="92"/>
  <c r="K268" i="92"/>
  <c r="L268" i="92"/>
  <c r="M268" i="92"/>
  <c r="K269" i="92"/>
  <c r="L269" i="92"/>
  <c r="M269" i="92"/>
  <c r="M5" i="92"/>
  <c r="L5" i="92"/>
  <c r="K5" i="92"/>
  <c r="E4" i="86"/>
  <c r="E5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4" i="83"/>
  <c r="E5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1" i="83"/>
  <c r="H4" i="83"/>
  <c r="G4" i="74"/>
  <c r="H4" i="74"/>
  <c r="G5" i="74"/>
  <c r="H5" i="74"/>
  <c r="G6" i="74"/>
  <c r="H6" i="74"/>
  <c r="G7" i="74"/>
  <c r="H7" i="74"/>
  <c r="G8" i="74"/>
  <c r="H8" i="74"/>
  <c r="G9" i="74"/>
  <c r="H9" i="74"/>
  <c r="G10" i="74"/>
  <c r="H10" i="74"/>
  <c r="G11" i="74"/>
  <c r="H11" i="74"/>
  <c r="G12" i="74"/>
  <c r="H12" i="74"/>
  <c r="G13" i="74"/>
  <c r="H13" i="74"/>
  <c r="G14" i="74"/>
  <c r="H14" i="74"/>
  <c r="G15" i="74"/>
  <c r="H15" i="74"/>
  <c r="G16" i="74"/>
  <c r="H16" i="74"/>
  <c r="G17" i="74"/>
  <c r="H17" i="74"/>
  <c r="G18" i="74"/>
  <c r="H18" i="74"/>
  <c r="G19" i="74"/>
  <c r="H19" i="74"/>
  <c r="G20" i="74"/>
  <c r="H20" i="74"/>
  <c r="G21" i="74"/>
  <c r="H21" i="74"/>
  <c r="G22" i="74"/>
  <c r="H22" i="74"/>
  <c r="G23" i="74"/>
  <c r="H23" i="74"/>
  <c r="G24" i="74"/>
  <c r="H24" i="74"/>
  <c r="G25" i="74"/>
  <c r="H25" i="74"/>
  <c r="G26" i="74"/>
  <c r="H26" i="74"/>
  <c r="G27" i="74"/>
  <c r="H27" i="74"/>
  <c r="G28" i="74"/>
  <c r="H28" i="74"/>
  <c r="G29" i="74"/>
  <c r="H29" i="74"/>
  <c r="G30" i="74"/>
  <c r="H30" i="74"/>
  <c r="G31" i="74"/>
  <c r="H31" i="74"/>
  <c r="G32" i="74"/>
  <c r="H32" i="74"/>
  <c r="G33" i="74"/>
  <c r="H33" i="74"/>
  <c r="G34" i="74"/>
  <c r="H34" i="74"/>
  <c r="G35" i="74"/>
  <c r="H35" i="74"/>
  <c r="G36" i="74"/>
  <c r="H36" i="74"/>
  <c r="G37" i="74"/>
  <c r="H37" i="74"/>
  <c r="G38" i="74"/>
  <c r="H38" i="74"/>
  <c r="G39" i="74"/>
  <c r="H39" i="74"/>
  <c r="G40" i="74"/>
  <c r="H40" i="74"/>
  <c r="G41" i="74"/>
  <c r="H41" i="74"/>
  <c r="G42" i="74"/>
  <c r="H42" i="74"/>
  <c r="G43" i="74"/>
  <c r="H43" i="74"/>
  <c r="G44" i="74"/>
  <c r="H44" i="74"/>
  <c r="G45" i="74"/>
  <c r="H45" i="74"/>
  <c r="G46" i="74"/>
  <c r="H46" i="74"/>
  <c r="G47" i="74"/>
  <c r="H47" i="74"/>
  <c r="G48" i="74"/>
  <c r="H48" i="74"/>
  <c r="G49" i="74"/>
  <c r="H49" i="74"/>
  <c r="G50" i="74"/>
  <c r="H50" i="74"/>
  <c r="G51" i="74"/>
  <c r="H51" i="74"/>
  <c r="G52" i="74"/>
  <c r="H52" i="74"/>
  <c r="G53" i="74"/>
  <c r="H53" i="74"/>
  <c r="G54" i="74"/>
  <c r="H54" i="74"/>
  <c r="G55" i="74"/>
  <c r="H55" i="74"/>
  <c r="G56" i="74"/>
  <c r="H56" i="74"/>
  <c r="G57" i="74"/>
  <c r="H57" i="74"/>
  <c r="G58" i="74"/>
  <c r="H58" i="74"/>
  <c r="G59" i="74"/>
  <c r="H59" i="74"/>
  <c r="G60" i="74"/>
  <c r="H60" i="74"/>
  <c r="G61" i="74"/>
  <c r="H61" i="74"/>
  <c r="G62" i="74"/>
  <c r="H62" i="74"/>
  <c r="G63" i="74"/>
  <c r="H63" i="74"/>
  <c r="G64" i="74"/>
  <c r="H64" i="74"/>
  <c r="G65" i="74"/>
  <c r="H65" i="74"/>
  <c r="G66" i="74"/>
  <c r="H66" i="74"/>
  <c r="G67" i="74"/>
  <c r="H67" i="74"/>
  <c r="G68" i="74"/>
  <c r="H68" i="74"/>
  <c r="G69" i="74"/>
  <c r="H69" i="74"/>
  <c r="G70" i="74"/>
  <c r="H70" i="74"/>
  <c r="G71" i="74"/>
  <c r="H71" i="74"/>
  <c r="G72" i="74"/>
  <c r="H72" i="74"/>
  <c r="G73" i="74"/>
  <c r="H73" i="74"/>
  <c r="G74" i="74"/>
  <c r="H74" i="74"/>
  <c r="G75" i="74"/>
  <c r="H75" i="74"/>
  <c r="G76" i="74"/>
  <c r="H76" i="74"/>
  <c r="G77" i="74"/>
  <c r="H77" i="74"/>
  <c r="G78" i="74"/>
  <c r="H78" i="74"/>
  <c r="G79" i="74"/>
  <c r="H79" i="74"/>
  <c r="G80" i="74"/>
  <c r="H80" i="74"/>
  <c r="G81" i="74"/>
  <c r="H81" i="74"/>
  <c r="G82" i="74"/>
  <c r="H82" i="74"/>
  <c r="G83" i="74"/>
  <c r="H83" i="74"/>
  <c r="G84" i="74"/>
  <c r="H84" i="74"/>
  <c r="G85" i="74"/>
  <c r="H85" i="74"/>
  <c r="G86" i="74"/>
  <c r="H86" i="74"/>
  <c r="G87" i="74"/>
  <c r="H87" i="74"/>
  <c r="G88" i="74"/>
  <c r="H88" i="74"/>
  <c r="G89" i="74"/>
  <c r="H89" i="74"/>
  <c r="G90" i="74"/>
  <c r="H90" i="74"/>
  <c r="H3" i="74"/>
  <c r="G3" i="74"/>
  <c r="L112" i="15"/>
  <c r="G112" i="15"/>
  <c r="D112" i="15"/>
  <c r="L111" i="15"/>
  <c r="G111" i="15"/>
  <c r="D111" i="15"/>
  <c r="L110" i="15"/>
  <c r="G110" i="15"/>
  <c r="D110" i="15"/>
  <c r="L109" i="15"/>
  <c r="G109" i="15"/>
  <c r="D109" i="15"/>
  <c r="L108" i="15"/>
  <c r="G108" i="15"/>
  <c r="D108" i="15"/>
  <c r="L107" i="15"/>
  <c r="G107" i="15"/>
  <c r="J107" i="15" s="1"/>
  <c r="D107" i="15"/>
  <c r="L106" i="15"/>
  <c r="G106" i="15"/>
  <c r="D106" i="15"/>
  <c r="L105" i="15"/>
  <c r="J105" i="15"/>
  <c r="G105" i="15"/>
  <c r="D105" i="15"/>
  <c r="L104" i="15"/>
  <c r="G104" i="15"/>
  <c r="J104" i="15" s="1"/>
  <c r="D104" i="15"/>
  <c r="L103" i="15"/>
  <c r="G103" i="15"/>
  <c r="D103" i="15"/>
  <c r="J103" i="15" s="1"/>
  <c r="L102" i="15"/>
  <c r="G102" i="15"/>
  <c r="D102" i="15"/>
  <c r="L101" i="15"/>
  <c r="G101" i="15"/>
  <c r="D101" i="15"/>
  <c r="L100" i="15"/>
  <c r="G100" i="15"/>
  <c r="D100" i="15"/>
  <c r="L99" i="15"/>
  <c r="G99" i="15"/>
  <c r="D99" i="15"/>
  <c r="L98" i="15"/>
  <c r="G98" i="15"/>
  <c r="D98" i="15"/>
  <c r="J98" i="15" s="1"/>
  <c r="L97" i="15"/>
  <c r="G97" i="15"/>
  <c r="D97" i="15"/>
  <c r="J97" i="15" s="1"/>
  <c r="L96" i="15"/>
  <c r="G96" i="15"/>
  <c r="D96" i="15"/>
  <c r="J96" i="15" s="1"/>
  <c r="L95" i="15"/>
  <c r="G95" i="15"/>
  <c r="D95" i="15"/>
  <c r="L94" i="15"/>
  <c r="G94" i="15"/>
  <c r="D94" i="15"/>
  <c r="J94" i="15" s="1"/>
  <c r="L93" i="15"/>
  <c r="G93" i="15"/>
  <c r="D93" i="15"/>
  <c r="L92" i="15"/>
  <c r="G92" i="15"/>
  <c r="D92" i="15"/>
  <c r="L91" i="15"/>
  <c r="G91" i="15"/>
  <c r="J91" i="15" s="1"/>
  <c r="D91" i="15"/>
  <c r="L90" i="15"/>
  <c r="G90" i="15"/>
  <c r="D90" i="15"/>
  <c r="J90" i="15" s="1"/>
  <c r="L89" i="15"/>
  <c r="G89" i="15"/>
  <c r="J89" i="15" s="1"/>
  <c r="D89" i="15"/>
  <c r="L88" i="15"/>
  <c r="G88" i="15"/>
  <c r="D88" i="15"/>
  <c r="L87" i="15"/>
  <c r="G87" i="15"/>
  <c r="J87" i="15" s="1"/>
  <c r="D87" i="15"/>
  <c r="L86" i="15"/>
  <c r="G86" i="15"/>
  <c r="D86" i="15"/>
  <c r="J86" i="15" s="1"/>
  <c r="L85" i="15"/>
  <c r="G85" i="15"/>
  <c r="D85" i="15"/>
  <c r="L84" i="15"/>
  <c r="G84" i="15"/>
  <c r="D84" i="15"/>
  <c r="L83" i="15"/>
  <c r="G83" i="15"/>
  <c r="J83" i="15" s="1"/>
  <c r="D83" i="15"/>
  <c r="L82" i="15"/>
  <c r="J82" i="15"/>
  <c r="G82" i="15"/>
  <c r="D82" i="15"/>
  <c r="L81" i="15"/>
  <c r="G81" i="15"/>
  <c r="D81" i="15"/>
  <c r="L80" i="15"/>
  <c r="G80" i="15"/>
  <c r="D80" i="15"/>
  <c r="J80" i="15" s="1"/>
  <c r="L79" i="15"/>
  <c r="G79" i="15"/>
  <c r="D79" i="15"/>
  <c r="L78" i="15"/>
  <c r="G78" i="15"/>
  <c r="D78" i="15"/>
  <c r="J78" i="15" s="1"/>
  <c r="L77" i="15"/>
  <c r="G77" i="15"/>
  <c r="D77" i="15"/>
  <c r="L76" i="15"/>
  <c r="G76" i="15"/>
  <c r="D76" i="15"/>
  <c r="L75" i="15"/>
  <c r="G75" i="15"/>
  <c r="J75" i="15" s="1"/>
  <c r="D75" i="15"/>
  <c r="L74" i="15"/>
  <c r="J74" i="15"/>
  <c r="G74" i="15"/>
  <c r="D74" i="15"/>
  <c r="L73" i="15"/>
  <c r="G73" i="15"/>
  <c r="J73" i="15" s="1"/>
  <c r="D73" i="15"/>
  <c r="L72" i="15"/>
  <c r="G72" i="15"/>
  <c r="D72" i="15"/>
  <c r="J72" i="15" s="1"/>
  <c r="L71" i="15"/>
  <c r="J71" i="15"/>
  <c r="G71" i="15"/>
  <c r="D71" i="15"/>
  <c r="L70" i="15"/>
  <c r="G70" i="15"/>
  <c r="D70" i="15"/>
  <c r="J70" i="15" s="1"/>
  <c r="L69" i="15"/>
  <c r="G69" i="15"/>
  <c r="D69" i="15"/>
  <c r="L68" i="15"/>
  <c r="G68" i="15"/>
  <c r="D68" i="15"/>
  <c r="L67" i="15"/>
  <c r="G67" i="15"/>
  <c r="D67" i="15"/>
  <c r="L66" i="15"/>
  <c r="G66" i="15"/>
  <c r="D66" i="15"/>
  <c r="L65" i="15"/>
  <c r="G65" i="15"/>
  <c r="D65" i="15"/>
  <c r="L64" i="15"/>
  <c r="G64" i="15"/>
  <c r="D64" i="15"/>
  <c r="L63" i="15"/>
  <c r="G63" i="15"/>
  <c r="D63" i="15"/>
  <c r="L62" i="15"/>
  <c r="G62" i="15"/>
  <c r="D62" i="15"/>
  <c r="L61" i="15"/>
  <c r="G61" i="15"/>
  <c r="D61" i="15"/>
  <c r="L60" i="15"/>
  <c r="G60" i="15"/>
  <c r="D60" i="15"/>
  <c r="L59" i="15"/>
  <c r="G59" i="15"/>
  <c r="J59" i="15" s="1"/>
  <c r="D59" i="15"/>
  <c r="L58" i="15"/>
  <c r="G58" i="15"/>
  <c r="D58" i="15"/>
  <c r="L57" i="15"/>
  <c r="G57" i="15"/>
  <c r="D57" i="15"/>
  <c r="L56" i="15"/>
  <c r="G56" i="15"/>
  <c r="D56" i="15"/>
  <c r="L55" i="15"/>
  <c r="G55" i="15"/>
  <c r="D55" i="15"/>
  <c r="L54" i="15"/>
  <c r="G54" i="15"/>
  <c r="D54" i="15"/>
  <c r="L53" i="15"/>
  <c r="G53" i="15"/>
  <c r="D53" i="15"/>
  <c r="L52" i="15"/>
  <c r="G52" i="15"/>
  <c r="D52" i="15"/>
  <c r="L51" i="15"/>
  <c r="G51" i="15"/>
  <c r="D51" i="15"/>
  <c r="L50" i="15"/>
  <c r="J50" i="15"/>
  <c r="G50" i="15"/>
  <c r="D50" i="15"/>
  <c r="L49" i="15"/>
  <c r="G49" i="15"/>
  <c r="D49" i="15"/>
  <c r="L48" i="15"/>
  <c r="G48" i="15"/>
  <c r="D48" i="15"/>
  <c r="J48" i="15" s="1"/>
  <c r="L47" i="15"/>
  <c r="G47" i="15"/>
  <c r="D47" i="15"/>
  <c r="L46" i="15"/>
  <c r="G46" i="15"/>
  <c r="D46" i="15"/>
  <c r="J46" i="15" s="1"/>
  <c r="L45" i="15"/>
  <c r="G45" i="15"/>
  <c r="D45" i="15"/>
  <c r="L44" i="15"/>
  <c r="G44" i="15"/>
  <c r="D44" i="15"/>
  <c r="L43" i="15"/>
  <c r="G43" i="15"/>
  <c r="D43" i="15"/>
  <c r="L42" i="15"/>
  <c r="J42" i="15"/>
  <c r="G42" i="15"/>
  <c r="D42" i="15"/>
  <c r="L41" i="15"/>
  <c r="G41" i="15"/>
  <c r="D41" i="15"/>
  <c r="J41" i="15" s="1"/>
  <c r="L40" i="15"/>
  <c r="G40" i="15"/>
  <c r="D40" i="15"/>
  <c r="L39" i="15"/>
  <c r="G39" i="15"/>
  <c r="D39" i="15"/>
  <c r="L38" i="15"/>
  <c r="G38" i="15"/>
  <c r="D38" i="15"/>
  <c r="L37" i="15"/>
  <c r="G37" i="15"/>
  <c r="D37" i="15"/>
  <c r="L36" i="15"/>
  <c r="G36" i="15"/>
  <c r="D36" i="15"/>
  <c r="L35" i="15"/>
  <c r="G35" i="15"/>
  <c r="J35" i="15" s="1"/>
  <c r="D35" i="15"/>
  <c r="L34" i="15"/>
  <c r="J34" i="15"/>
  <c r="G34" i="15"/>
  <c r="D34" i="15"/>
  <c r="L33" i="15"/>
  <c r="G33" i="15"/>
  <c r="J33" i="15" s="1"/>
  <c r="D33" i="15"/>
  <c r="L32" i="15"/>
  <c r="G32" i="15"/>
  <c r="D32" i="15"/>
  <c r="L31" i="15"/>
  <c r="G31" i="15"/>
  <c r="D31" i="15"/>
  <c r="L30" i="15"/>
  <c r="G30" i="15"/>
  <c r="D30" i="15"/>
  <c r="J30" i="15" s="1"/>
  <c r="L29" i="15"/>
  <c r="G29" i="15"/>
  <c r="D29" i="15"/>
  <c r="L28" i="15"/>
  <c r="G28" i="15"/>
  <c r="D28" i="15"/>
  <c r="L27" i="15"/>
  <c r="G27" i="15"/>
  <c r="D27" i="15"/>
  <c r="L26" i="15"/>
  <c r="G26" i="15"/>
  <c r="D26" i="15"/>
  <c r="L25" i="15"/>
  <c r="G25" i="15"/>
  <c r="J25" i="15" s="1"/>
  <c r="D25" i="15"/>
  <c r="L24" i="15"/>
  <c r="G24" i="15"/>
  <c r="D24" i="15"/>
  <c r="J24" i="15" s="1"/>
  <c r="L23" i="15"/>
  <c r="G23" i="15"/>
  <c r="D23" i="15"/>
  <c r="J23" i="15" s="1"/>
  <c r="L22" i="15"/>
  <c r="G22" i="15"/>
  <c r="D22" i="15"/>
  <c r="J22" i="15" s="1"/>
  <c r="L21" i="15"/>
  <c r="G21" i="15"/>
  <c r="D21" i="15"/>
  <c r="L20" i="15"/>
  <c r="G20" i="15"/>
  <c r="D20" i="15"/>
  <c r="L19" i="15"/>
  <c r="G19" i="15"/>
  <c r="D19" i="15"/>
  <c r="L18" i="15"/>
  <c r="G18" i="15"/>
  <c r="D18" i="15"/>
  <c r="L17" i="15"/>
  <c r="J17" i="15"/>
  <c r="G17" i="15"/>
  <c r="D17" i="15"/>
  <c r="L16" i="15"/>
  <c r="G16" i="15"/>
  <c r="D16" i="15"/>
  <c r="L15" i="15"/>
  <c r="G15" i="15"/>
  <c r="D15" i="15"/>
  <c r="L14" i="15"/>
  <c r="G14" i="15"/>
  <c r="D14" i="15"/>
  <c r="J14" i="15" s="1"/>
  <c r="L13" i="15"/>
  <c r="G13" i="15"/>
  <c r="D13" i="15"/>
  <c r="L12" i="15"/>
  <c r="G12" i="15"/>
  <c r="D12" i="15"/>
  <c r="L11" i="15"/>
  <c r="G11" i="15"/>
  <c r="D11" i="15"/>
  <c r="L10" i="15"/>
  <c r="G10" i="15"/>
  <c r="D10" i="15"/>
  <c r="L9" i="15"/>
  <c r="G9" i="15"/>
  <c r="D9" i="15"/>
  <c r="L8" i="15"/>
  <c r="G8" i="15"/>
  <c r="D8" i="15"/>
  <c r="J8" i="15" s="1"/>
  <c r="L7" i="15"/>
  <c r="G7" i="15"/>
  <c r="D7" i="15"/>
  <c r="L6" i="15"/>
  <c r="G6" i="15"/>
  <c r="D6" i="15"/>
  <c r="L5" i="15"/>
  <c r="G5" i="15"/>
  <c r="D5" i="15"/>
  <c r="K91" i="134" l="1"/>
  <c r="G110" i="11"/>
  <c r="D112" i="11"/>
  <c r="G112" i="11" s="1"/>
  <c r="I110" i="11"/>
  <c r="F112" i="11"/>
  <c r="I112" i="11" s="1"/>
  <c r="E112" i="11"/>
  <c r="H112" i="11" s="1"/>
  <c r="H110" i="11"/>
  <c r="J26" i="15"/>
  <c r="J32" i="15"/>
  <c r="J38" i="15"/>
  <c r="J40" i="15"/>
  <c r="J64" i="15"/>
  <c r="J10" i="15"/>
  <c r="J110" i="15"/>
  <c r="J54" i="15"/>
  <c r="J6" i="15"/>
  <c r="J9" i="15"/>
  <c r="J18" i="15"/>
  <c r="J102" i="15"/>
  <c r="J106" i="15"/>
  <c r="J15" i="15"/>
  <c r="J56" i="15"/>
  <c r="J62" i="15"/>
  <c r="J65" i="15"/>
  <c r="J88" i="15"/>
  <c r="J19" i="15"/>
  <c r="J99" i="15"/>
  <c r="J16" i="15"/>
  <c r="J27" i="15"/>
  <c r="J49" i="15"/>
  <c r="J67" i="15"/>
  <c r="J81" i="15"/>
  <c r="J57" i="15"/>
  <c r="J58" i="15"/>
  <c r="J66" i="15"/>
  <c r="J43" i="15"/>
  <c r="J51" i="15"/>
  <c r="J112" i="15"/>
  <c r="J12" i="15"/>
  <c r="J20" i="15"/>
  <c r="J28" i="15"/>
  <c r="J36" i="15"/>
  <c r="J44" i="15"/>
  <c r="J52" i="15"/>
  <c r="J60" i="15"/>
  <c r="J68" i="15"/>
  <c r="J76" i="15"/>
  <c r="J84" i="15"/>
  <c r="J92" i="15"/>
  <c r="J100" i="15"/>
  <c r="J108" i="15"/>
  <c r="J11" i="15"/>
  <c r="J7" i="15"/>
  <c r="J31" i="15"/>
  <c r="J39" i="15"/>
  <c r="J47" i="15"/>
  <c r="J55" i="15"/>
  <c r="J63" i="15"/>
  <c r="J79" i="15"/>
  <c r="J95" i="15"/>
  <c r="J111" i="15"/>
  <c r="J5" i="15"/>
  <c r="J13" i="15"/>
  <c r="J21" i="15"/>
  <c r="J29" i="15"/>
  <c r="J37" i="15"/>
  <c r="J45" i="15"/>
  <c r="J53" i="15"/>
  <c r="J61" i="15"/>
  <c r="J69" i="15"/>
  <c r="J77" i="15"/>
  <c r="J85" i="15"/>
  <c r="J93" i="15"/>
  <c r="J101" i="15"/>
  <c r="J109" i="15"/>
  <c r="G91" i="164" l="1"/>
  <c r="G90" i="164"/>
  <c r="G89" i="164"/>
  <c r="G88" i="164"/>
  <c r="G87" i="164"/>
  <c r="G86" i="164"/>
  <c r="G85" i="164"/>
  <c r="G84" i="164"/>
  <c r="G83" i="164"/>
  <c r="G82" i="164"/>
  <c r="G81" i="164"/>
  <c r="G80" i="164"/>
  <c r="G79" i="164"/>
  <c r="G78" i="164"/>
  <c r="G77" i="164"/>
  <c r="G76" i="164"/>
  <c r="G75" i="164"/>
  <c r="G74" i="164"/>
  <c r="G73" i="164"/>
  <c r="G72" i="164"/>
  <c r="G71" i="164"/>
  <c r="G70" i="164"/>
  <c r="G69" i="164"/>
  <c r="G68" i="164"/>
  <c r="G67" i="164"/>
  <c r="G66" i="164"/>
  <c r="G65" i="164"/>
  <c r="G64" i="164"/>
  <c r="G63" i="164"/>
  <c r="G62" i="164"/>
  <c r="G61" i="164"/>
  <c r="G60" i="164"/>
  <c r="G59" i="164"/>
  <c r="G58" i="164"/>
  <c r="G57" i="164"/>
  <c r="G56" i="164"/>
  <c r="G55" i="164"/>
  <c r="G54" i="164"/>
  <c r="G53" i="164"/>
  <c r="G52" i="164"/>
  <c r="G51" i="164"/>
  <c r="G50" i="164"/>
  <c r="G49" i="164"/>
  <c r="G48" i="164"/>
  <c r="G47" i="164"/>
  <c r="G46" i="164"/>
  <c r="G45" i="164"/>
  <c r="G44" i="164"/>
  <c r="G43" i="164"/>
  <c r="G42" i="164"/>
  <c r="G41" i="164"/>
  <c r="G40" i="164"/>
  <c r="G39" i="164"/>
  <c r="G38" i="164"/>
  <c r="G37" i="164"/>
  <c r="G36" i="164"/>
  <c r="G35" i="164"/>
  <c r="G34" i="164"/>
  <c r="G33" i="164"/>
  <c r="G32" i="164"/>
  <c r="G31" i="164"/>
  <c r="G30" i="164"/>
  <c r="G29" i="164"/>
  <c r="G28" i="164"/>
  <c r="G27" i="164"/>
  <c r="G26" i="164"/>
  <c r="G25" i="164"/>
  <c r="G24" i="164"/>
  <c r="G23" i="164"/>
  <c r="G22" i="164"/>
  <c r="G21" i="164"/>
  <c r="G20" i="164"/>
  <c r="G19" i="164"/>
  <c r="G18" i="164"/>
  <c r="G17" i="164"/>
  <c r="G16" i="164"/>
  <c r="G15" i="164"/>
  <c r="G14" i="164"/>
  <c r="G13" i="164"/>
  <c r="G12" i="164"/>
  <c r="G11" i="164"/>
  <c r="G10" i="164"/>
  <c r="G9" i="164"/>
  <c r="G8" i="164"/>
  <c r="G7" i="164"/>
  <c r="G6" i="164"/>
  <c r="G5" i="164"/>
  <c r="G4" i="164"/>
  <c r="F3" i="160"/>
  <c r="E3" i="160"/>
  <c r="D3" i="160"/>
  <c r="C3" i="160"/>
  <c r="G22" i="148"/>
  <c r="F22" i="148"/>
  <c r="E22" i="148"/>
  <c r="D22" i="148"/>
  <c r="C22" i="148"/>
  <c r="B22" i="148"/>
  <c r="E45" i="147"/>
  <c r="D45" i="147"/>
  <c r="C45" i="147"/>
  <c r="B45" i="147"/>
  <c r="E22" i="147"/>
  <c r="D22" i="147"/>
  <c r="C22" i="147"/>
  <c r="B22" i="147"/>
  <c r="F22" i="147"/>
  <c r="C108" i="146"/>
  <c r="D108" i="146" s="1"/>
  <c r="C107" i="146"/>
  <c r="D107" i="146" s="1"/>
  <c r="F92" i="4" s="1"/>
  <c r="C106" i="146"/>
  <c r="D106" i="146" s="1"/>
  <c r="C105" i="146"/>
  <c r="D105" i="146" s="1"/>
  <c r="C104" i="146"/>
  <c r="D104" i="146" s="1"/>
  <c r="C103" i="146"/>
  <c r="D103" i="146" s="1"/>
  <c r="C102" i="146"/>
  <c r="D102" i="146" s="1"/>
  <c r="C100" i="146"/>
  <c r="D100" i="146" s="1"/>
  <c r="C98" i="146"/>
  <c r="D98" i="146" s="1"/>
  <c r="C97" i="146"/>
  <c r="D97" i="146" s="1"/>
  <c r="C96" i="146"/>
  <c r="D96" i="146" s="1"/>
  <c r="C95" i="146"/>
  <c r="D95" i="146" s="1"/>
  <c r="C93" i="146"/>
  <c r="D93" i="146" s="1"/>
  <c r="C92" i="146"/>
  <c r="D92" i="146" s="1"/>
  <c r="C91" i="146"/>
  <c r="D91" i="146" s="1"/>
  <c r="C89" i="146"/>
  <c r="C88" i="146" s="1"/>
  <c r="D88" i="146" s="1"/>
  <c r="C87" i="146"/>
  <c r="D87" i="146" s="1"/>
  <c r="C86" i="146"/>
  <c r="D86" i="146" s="1"/>
  <c r="C85" i="146"/>
  <c r="D83" i="146"/>
  <c r="C83" i="146"/>
  <c r="C82" i="146"/>
  <c r="D82" i="146" s="1"/>
  <c r="C81" i="146"/>
  <c r="D81" i="146" s="1"/>
  <c r="C80" i="146"/>
  <c r="D80" i="146" s="1"/>
  <c r="C78" i="146"/>
  <c r="D78" i="146" s="1"/>
  <c r="C77" i="146"/>
  <c r="D77" i="146" s="1"/>
  <c r="C76" i="146"/>
  <c r="D76" i="146" s="1"/>
  <c r="D75" i="146"/>
  <c r="C75" i="146"/>
  <c r="C74" i="146"/>
  <c r="D74" i="146" s="1"/>
  <c r="C73" i="146"/>
  <c r="D73" i="146" s="1"/>
  <c r="C72" i="146"/>
  <c r="D72" i="146" s="1"/>
  <c r="C71" i="146"/>
  <c r="D71" i="146" s="1"/>
  <c r="C70" i="146"/>
  <c r="D70" i="146" s="1"/>
  <c r="C69" i="146"/>
  <c r="D69" i="146" s="1"/>
  <c r="C68" i="146"/>
  <c r="D68" i="146" s="1"/>
  <c r="C67" i="146"/>
  <c r="D67" i="146" s="1"/>
  <c r="C66" i="146"/>
  <c r="D66" i="146" s="1"/>
  <c r="C65" i="146"/>
  <c r="C63" i="146"/>
  <c r="D63" i="146" s="1"/>
  <c r="C62" i="146"/>
  <c r="D62" i="146" s="1"/>
  <c r="C61" i="146"/>
  <c r="D61" i="146" s="1"/>
  <c r="C60" i="146"/>
  <c r="D60" i="146" s="1"/>
  <c r="C59" i="146"/>
  <c r="D59" i="146" s="1"/>
  <c r="C58" i="146"/>
  <c r="D58" i="146" s="1"/>
  <c r="C57" i="146"/>
  <c r="D57" i="146" s="1"/>
  <c r="C56" i="146"/>
  <c r="D56" i="146" s="1"/>
  <c r="C54" i="146"/>
  <c r="D54" i="146" s="1"/>
  <c r="C53" i="146"/>
  <c r="D53" i="146" s="1"/>
  <c r="C52" i="146"/>
  <c r="D52" i="146" s="1"/>
  <c r="C51" i="146"/>
  <c r="D51" i="146" s="1"/>
  <c r="C49" i="146"/>
  <c r="D49" i="146" s="1"/>
  <c r="C48" i="146"/>
  <c r="D48" i="146" s="1"/>
  <c r="C47" i="146"/>
  <c r="D47" i="146" s="1"/>
  <c r="C46" i="146"/>
  <c r="D46" i="146" s="1"/>
  <c r="C45" i="146"/>
  <c r="D45" i="146" s="1"/>
  <c r="C44" i="146"/>
  <c r="D44" i="146" s="1"/>
  <c r="C43" i="146"/>
  <c r="D43" i="146" s="1"/>
  <c r="C41" i="146"/>
  <c r="D41" i="146" s="1"/>
  <c r="C40" i="146"/>
  <c r="D40" i="146" s="1"/>
  <c r="C39" i="146"/>
  <c r="D39" i="146" s="1"/>
  <c r="C38" i="146"/>
  <c r="D38" i="146" s="1"/>
  <c r="C37" i="146"/>
  <c r="D37" i="146" s="1"/>
  <c r="C36" i="146"/>
  <c r="D36" i="146" s="1"/>
  <c r="D35" i="146"/>
  <c r="C35" i="146"/>
  <c r="C34" i="146"/>
  <c r="D34" i="146" s="1"/>
  <c r="C33" i="146"/>
  <c r="D33" i="146" s="1"/>
  <c r="C32" i="146"/>
  <c r="D32" i="146" s="1"/>
  <c r="C31" i="146"/>
  <c r="D31" i="146" s="1"/>
  <c r="C30" i="146"/>
  <c r="D30" i="146" s="1"/>
  <c r="C28" i="146"/>
  <c r="D28" i="146" s="1"/>
  <c r="C27" i="146"/>
  <c r="D27" i="146" s="1"/>
  <c r="C26" i="146"/>
  <c r="D26" i="146" s="1"/>
  <c r="C25" i="146"/>
  <c r="D25" i="146" s="1"/>
  <c r="C24" i="146"/>
  <c r="D24" i="146" s="1"/>
  <c r="C23" i="146"/>
  <c r="D23" i="146" s="1"/>
  <c r="C22" i="146"/>
  <c r="D22" i="146" s="1"/>
  <c r="C21" i="146"/>
  <c r="D21" i="146" s="1"/>
  <c r="C20" i="146"/>
  <c r="D20" i="146" s="1"/>
  <c r="C18" i="146"/>
  <c r="D18" i="146" s="1"/>
  <c r="C17" i="146"/>
  <c r="D17" i="146" s="1"/>
  <c r="C16" i="146"/>
  <c r="D16" i="146" s="1"/>
  <c r="C14" i="146"/>
  <c r="D14" i="146" s="1"/>
  <c r="C13" i="146"/>
  <c r="D13" i="146" s="1"/>
  <c r="C12" i="146"/>
  <c r="D12" i="146" s="1"/>
  <c r="C11" i="146"/>
  <c r="D11" i="146" s="1"/>
  <c r="C10" i="146"/>
  <c r="D10" i="146" s="1"/>
  <c r="C9" i="146"/>
  <c r="C7" i="146"/>
  <c r="D7" i="146" s="1"/>
  <c r="C6" i="146"/>
  <c r="D6" i="146" s="1"/>
  <c r="C5" i="146"/>
  <c r="C4" i="146"/>
  <c r="D4" i="146" s="1"/>
  <c r="K85" i="141"/>
  <c r="K84" i="141"/>
  <c r="K83" i="141"/>
  <c r="K82" i="141"/>
  <c r="K81" i="141"/>
  <c r="K80" i="141"/>
  <c r="K79" i="141"/>
  <c r="K78" i="141"/>
  <c r="K77" i="141"/>
  <c r="K76" i="141"/>
  <c r="K75" i="141"/>
  <c r="K74" i="141"/>
  <c r="K73" i="141"/>
  <c r="K72" i="141"/>
  <c r="K71" i="141"/>
  <c r="K70" i="141"/>
  <c r="K69" i="141"/>
  <c r="K68" i="141"/>
  <c r="K67" i="141"/>
  <c r="K66" i="141"/>
  <c r="K65" i="141"/>
  <c r="K64" i="141"/>
  <c r="K63" i="141"/>
  <c r="K62" i="141"/>
  <c r="K61" i="141"/>
  <c r="K60" i="141"/>
  <c r="K59" i="141"/>
  <c r="K58" i="141"/>
  <c r="K57" i="141"/>
  <c r="K56" i="141"/>
  <c r="K55" i="141"/>
  <c r="K54" i="141"/>
  <c r="K53" i="141"/>
  <c r="K52" i="141"/>
  <c r="K51" i="141"/>
  <c r="K50" i="141"/>
  <c r="K49" i="141"/>
  <c r="K48" i="141"/>
  <c r="K47" i="141"/>
  <c r="K46" i="141"/>
  <c r="K45" i="141"/>
  <c r="K44" i="141"/>
  <c r="K43" i="141"/>
  <c r="K42" i="141"/>
  <c r="K41" i="141"/>
  <c r="K40" i="141"/>
  <c r="K39" i="141"/>
  <c r="K38" i="141"/>
  <c r="K37" i="141"/>
  <c r="K36" i="141"/>
  <c r="K35" i="141"/>
  <c r="K34" i="141"/>
  <c r="K33" i="141"/>
  <c r="K32" i="141"/>
  <c r="K31" i="141"/>
  <c r="K30" i="141"/>
  <c r="K29" i="141"/>
  <c r="K28" i="141"/>
  <c r="K27" i="141"/>
  <c r="K26" i="141"/>
  <c r="K25" i="141"/>
  <c r="K24" i="141"/>
  <c r="K23" i="141"/>
  <c r="K22" i="141"/>
  <c r="K21" i="141"/>
  <c r="K20" i="141"/>
  <c r="K19" i="141"/>
  <c r="K18" i="141"/>
  <c r="K17" i="141"/>
  <c r="K16" i="141"/>
  <c r="K15" i="141"/>
  <c r="K14" i="141"/>
  <c r="K13" i="141"/>
  <c r="K12" i="141"/>
  <c r="K11" i="141"/>
  <c r="K10" i="141"/>
  <c r="K9" i="141"/>
  <c r="K8" i="141"/>
  <c r="K7" i="141"/>
  <c r="K6" i="141"/>
  <c r="K5" i="141"/>
  <c r="K4" i="141"/>
  <c r="K3" i="141"/>
  <c r="E91" i="134"/>
  <c r="E90" i="134"/>
  <c r="E89" i="134"/>
  <c r="E88" i="134"/>
  <c r="F52" i="3"/>
  <c r="E87" i="134"/>
  <c r="E86" i="134"/>
  <c r="E85" i="134"/>
  <c r="E84" i="134"/>
  <c r="E83" i="134"/>
  <c r="E82" i="134"/>
  <c r="E81" i="134"/>
  <c r="E80" i="134"/>
  <c r="E79" i="134"/>
  <c r="E78" i="134"/>
  <c r="E77" i="134"/>
  <c r="E76" i="134"/>
  <c r="E75" i="134"/>
  <c r="E74" i="134"/>
  <c r="E73" i="134"/>
  <c r="E72" i="134"/>
  <c r="E71" i="134"/>
  <c r="E70" i="134"/>
  <c r="E69" i="134"/>
  <c r="E68" i="134"/>
  <c r="E67" i="134"/>
  <c r="E66" i="134"/>
  <c r="E65" i="134"/>
  <c r="E64" i="134"/>
  <c r="E63" i="134"/>
  <c r="E62" i="134"/>
  <c r="E61" i="134"/>
  <c r="E60" i="134"/>
  <c r="E59" i="134"/>
  <c r="E58" i="134"/>
  <c r="E57" i="134"/>
  <c r="E56" i="134"/>
  <c r="E55" i="134"/>
  <c r="E54" i="134"/>
  <c r="E53" i="134"/>
  <c r="E52" i="134"/>
  <c r="E51" i="134"/>
  <c r="E50" i="134"/>
  <c r="E49" i="134"/>
  <c r="E48" i="134"/>
  <c r="E47" i="134"/>
  <c r="E46" i="134"/>
  <c r="E45" i="134"/>
  <c r="E44" i="134"/>
  <c r="E43" i="134"/>
  <c r="E42" i="134"/>
  <c r="E41" i="134"/>
  <c r="E40" i="134"/>
  <c r="E39" i="134"/>
  <c r="E38" i="134"/>
  <c r="E37" i="134"/>
  <c r="E36" i="134"/>
  <c r="E35" i="134"/>
  <c r="E34" i="134"/>
  <c r="E33" i="134"/>
  <c r="E32" i="134"/>
  <c r="E31" i="134"/>
  <c r="E30" i="134"/>
  <c r="E29" i="134"/>
  <c r="E28" i="134"/>
  <c r="E27" i="134"/>
  <c r="E26" i="134"/>
  <c r="E25" i="134"/>
  <c r="E24" i="134"/>
  <c r="E23" i="134"/>
  <c r="E22" i="134"/>
  <c r="E21" i="134"/>
  <c r="E20" i="134"/>
  <c r="E19" i="134"/>
  <c r="E18" i="134"/>
  <c r="E17" i="134"/>
  <c r="E16" i="134"/>
  <c r="E15" i="134"/>
  <c r="E14" i="134"/>
  <c r="E13" i="134"/>
  <c r="E12" i="134"/>
  <c r="E11" i="134"/>
  <c r="E10" i="134"/>
  <c r="E9" i="134"/>
  <c r="E8" i="134"/>
  <c r="E7" i="134"/>
  <c r="E6" i="134"/>
  <c r="E5" i="134"/>
  <c r="E4" i="134"/>
  <c r="K91" i="133"/>
  <c r="H91" i="133"/>
  <c r="E91" i="133"/>
  <c r="K90" i="133"/>
  <c r="H90" i="133"/>
  <c r="E90" i="133"/>
  <c r="K89" i="133"/>
  <c r="H89" i="133"/>
  <c r="E89" i="133"/>
  <c r="K88" i="133"/>
  <c r="H88" i="133"/>
  <c r="E88" i="133"/>
  <c r="K87" i="133"/>
  <c r="H87" i="133"/>
  <c r="E87" i="133"/>
  <c r="K86" i="133"/>
  <c r="H86" i="133"/>
  <c r="E86" i="133"/>
  <c r="K85" i="133"/>
  <c r="H85" i="133"/>
  <c r="E85" i="133"/>
  <c r="K84" i="133"/>
  <c r="H84" i="133"/>
  <c r="E84" i="133"/>
  <c r="K83" i="133"/>
  <c r="H83" i="133"/>
  <c r="E83" i="133"/>
  <c r="K82" i="133"/>
  <c r="H82" i="133"/>
  <c r="E82" i="133"/>
  <c r="K81" i="133"/>
  <c r="H81" i="133"/>
  <c r="E81" i="133"/>
  <c r="K80" i="133"/>
  <c r="H80" i="133"/>
  <c r="E80" i="133"/>
  <c r="K79" i="133"/>
  <c r="H79" i="133"/>
  <c r="E79" i="133"/>
  <c r="K78" i="133"/>
  <c r="H78" i="133"/>
  <c r="E78" i="133"/>
  <c r="K77" i="133"/>
  <c r="H77" i="133"/>
  <c r="E77" i="133"/>
  <c r="K76" i="133"/>
  <c r="H76" i="133"/>
  <c r="E76" i="133"/>
  <c r="K75" i="133"/>
  <c r="H75" i="133"/>
  <c r="E75" i="133"/>
  <c r="K74" i="133"/>
  <c r="H74" i="133"/>
  <c r="E74" i="133"/>
  <c r="K73" i="133"/>
  <c r="H73" i="133"/>
  <c r="E73" i="133"/>
  <c r="K72" i="133"/>
  <c r="H72" i="133"/>
  <c r="E72" i="133"/>
  <c r="K71" i="133"/>
  <c r="H71" i="133"/>
  <c r="E71" i="133"/>
  <c r="K70" i="133"/>
  <c r="H70" i="133"/>
  <c r="E70" i="133"/>
  <c r="K69" i="133"/>
  <c r="H69" i="133"/>
  <c r="E69" i="133"/>
  <c r="K68" i="133"/>
  <c r="H68" i="133"/>
  <c r="E68" i="133"/>
  <c r="K67" i="133"/>
  <c r="H67" i="133"/>
  <c r="E67" i="133"/>
  <c r="K66" i="133"/>
  <c r="H66" i="133"/>
  <c r="E66" i="133"/>
  <c r="K65" i="133"/>
  <c r="H65" i="133"/>
  <c r="E65" i="133"/>
  <c r="K64" i="133"/>
  <c r="H64" i="133"/>
  <c r="E64" i="133"/>
  <c r="K63" i="133"/>
  <c r="H63" i="133"/>
  <c r="E63" i="133"/>
  <c r="K62" i="133"/>
  <c r="H62" i="133"/>
  <c r="E62" i="133"/>
  <c r="K61" i="133"/>
  <c r="H61" i="133"/>
  <c r="E61" i="133"/>
  <c r="K60" i="133"/>
  <c r="H60" i="133"/>
  <c r="E60" i="133"/>
  <c r="K59" i="133"/>
  <c r="H59" i="133"/>
  <c r="E59" i="133"/>
  <c r="K58" i="133"/>
  <c r="H58" i="133"/>
  <c r="E58" i="133"/>
  <c r="K57" i="133"/>
  <c r="H57" i="133"/>
  <c r="E57" i="133"/>
  <c r="K56" i="133"/>
  <c r="H56" i="133"/>
  <c r="E56" i="133"/>
  <c r="K55" i="133"/>
  <c r="H55" i="133"/>
  <c r="E55" i="133"/>
  <c r="K54" i="133"/>
  <c r="H54" i="133"/>
  <c r="E54" i="133"/>
  <c r="K53" i="133"/>
  <c r="H53" i="133"/>
  <c r="E53" i="133"/>
  <c r="K52" i="133"/>
  <c r="H52" i="133"/>
  <c r="E52" i="133"/>
  <c r="K51" i="133"/>
  <c r="H51" i="133"/>
  <c r="E51" i="133"/>
  <c r="K50" i="133"/>
  <c r="H50" i="133"/>
  <c r="E50" i="133"/>
  <c r="K49" i="133"/>
  <c r="H49" i="133"/>
  <c r="E49" i="133"/>
  <c r="K48" i="133"/>
  <c r="H48" i="133"/>
  <c r="E48" i="133"/>
  <c r="K47" i="133"/>
  <c r="H47" i="133"/>
  <c r="E47" i="133"/>
  <c r="K46" i="133"/>
  <c r="H46" i="133"/>
  <c r="E46" i="133"/>
  <c r="K45" i="133"/>
  <c r="H45" i="133"/>
  <c r="E45" i="133"/>
  <c r="K44" i="133"/>
  <c r="H44" i="133"/>
  <c r="E44" i="133"/>
  <c r="K43" i="133"/>
  <c r="H43" i="133"/>
  <c r="E43" i="133"/>
  <c r="K42" i="133"/>
  <c r="H42" i="133"/>
  <c r="E42" i="133"/>
  <c r="K41" i="133"/>
  <c r="H41" i="133"/>
  <c r="E41" i="133"/>
  <c r="K40" i="133"/>
  <c r="H40" i="133"/>
  <c r="E40" i="133"/>
  <c r="K39" i="133"/>
  <c r="H39" i="133"/>
  <c r="E39" i="133"/>
  <c r="K38" i="133"/>
  <c r="H38" i="133"/>
  <c r="E38" i="133"/>
  <c r="K37" i="133"/>
  <c r="H37" i="133"/>
  <c r="E37" i="133"/>
  <c r="K36" i="133"/>
  <c r="H36" i="133"/>
  <c r="E36" i="133"/>
  <c r="K35" i="133"/>
  <c r="H35" i="133"/>
  <c r="E35" i="133"/>
  <c r="K34" i="133"/>
  <c r="H34" i="133"/>
  <c r="E34" i="133"/>
  <c r="K33" i="133"/>
  <c r="H33" i="133"/>
  <c r="E33" i="133"/>
  <c r="K32" i="133"/>
  <c r="H32" i="133"/>
  <c r="E32" i="133"/>
  <c r="K31" i="133"/>
  <c r="H31" i="133"/>
  <c r="E31" i="133"/>
  <c r="K30" i="133"/>
  <c r="H30" i="133"/>
  <c r="E30" i="133"/>
  <c r="K29" i="133"/>
  <c r="H29" i="133"/>
  <c r="E29" i="133"/>
  <c r="K28" i="133"/>
  <c r="H28" i="133"/>
  <c r="E28" i="133"/>
  <c r="K27" i="133"/>
  <c r="H27" i="133"/>
  <c r="E27" i="133"/>
  <c r="K26" i="133"/>
  <c r="H26" i="133"/>
  <c r="E26" i="133"/>
  <c r="K25" i="133"/>
  <c r="H25" i="133"/>
  <c r="E25" i="133"/>
  <c r="K24" i="133"/>
  <c r="H24" i="133"/>
  <c r="E24" i="133"/>
  <c r="K23" i="133"/>
  <c r="H23" i="133"/>
  <c r="E23" i="133"/>
  <c r="K22" i="133"/>
  <c r="H22" i="133"/>
  <c r="E22" i="133"/>
  <c r="K21" i="133"/>
  <c r="H21" i="133"/>
  <c r="E21" i="133"/>
  <c r="K20" i="133"/>
  <c r="H20" i="133"/>
  <c r="E20" i="133"/>
  <c r="K19" i="133"/>
  <c r="H19" i="133"/>
  <c r="E19" i="133"/>
  <c r="K18" i="133"/>
  <c r="H18" i="133"/>
  <c r="E18" i="133"/>
  <c r="K17" i="133"/>
  <c r="H17" i="133"/>
  <c r="E17" i="133"/>
  <c r="K16" i="133"/>
  <c r="H16" i="133"/>
  <c r="E16" i="133"/>
  <c r="K15" i="133"/>
  <c r="H15" i="133"/>
  <c r="E15" i="133"/>
  <c r="K14" i="133"/>
  <c r="H14" i="133"/>
  <c r="E14" i="133"/>
  <c r="K13" i="133"/>
  <c r="H13" i="133"/>
  <c r="E13" i="133"/>
  <c r="K12" i="133"/>
  <c r="H12" i="133"/>
  <c r="E12" i="133"/>
  <c r="K11" i="133"/>
  <c r="H11" i="133"/>
  <c r="E11" i="133"/>
  <c r="K10" i="133"/>
  <c r="H10" i="133"/>
  <c r="E10" i="133"/>
  <c r="K9" i="133"/>
  <c r="H9" i="133"/>
  <c r="E9" i="133"/>
  <c r="K8" i="133"/>
  <c r="H8" i="133"/>
  <c r="E8" i="133"/>
  <c r="K7" i="133"/>
  <c r="H7" i="133"/>
  <c r="E7" i="133"/>
  <c r="K6" i="133"/>
  <c r="H6" i="133"/>
  <c r="E6" i="133"/>
  <c r="K5" i="133"/>
  <c r="H5" i="133"/>
  <c r="E5" i="133"/>
  <c r="K4" i="133"/>
  <c r="H4" i="133"/>
  <c r="E4" i="133"/>
  <c r="K91" i="132"/>
  <c r="H91" i="132"/>
  <c r="E91" i="132"/>
  <c r="K90" i="132"/>
  <c r="H90" i="132"/>
  <c r="E90" i="132"/>
  <c r="K89" i="132"/>
  <c r="H89" i="132"/>
  <c r="E89" i="132"/>
  <c r="K88" i="132"/>
  <c r="H88" i="132"/>
  <c r="E88" i="132"/>
  <c r="K87" i="132"/>
  <c r="H87" i="132"/>
  <c r="E87" i="132"/>
  <c r="F64" i="4" s="1"/>
  <c r="K86" i="132"/>
  <c r="H86" i="132"/>
  <c r="E86" i="132"/>
  <c r="K85" i="132"/>
  <c r="H85" i="132"/>
  <c r="E85" i="132"/>
  <c r="K84" i="132"/>
  <c r="H84" i="132"/>
  <c r="E84" i="132"/>
  <c r="K83" i="132"/>
  <c r="H83" i="132"/>
  <c r="E83" i="132"/>
  <c r="K82" i="132"/>
  <c r="H82" i="132"/>
  <c r="E82" i="132"/>
  <c r="K81" i="132"/>
  <c r="H81" i="132"/>
  <c r="E81" i="132"/>
  <c r="K80" i="132"/>
  <c r="H80" i="132"/>
  <c r="E80" i="132"/>
  <c r="K79" i="132"/>
  <c r="H79" i="132"/>
  <c r="E79" i="132"/>
  <c r="K78" i="132"/>
  <c r="H78" i="132"/>
  <c r="E78" i="132"/>
  <c r="K77" i="132"/>
  <c r="H77" i="132"/>
  <c r="E77" i="132"/>
  <c r="K76" i="132"/>
  <c r="H76" i="132"/>
  <c r="E76" i="132"/>
  <c r="K75" i="132"/>
  <c r="H75" i="132"/>
  <c r="E75" i="132"/>
  <c r="K74" i="132"/>
  <c r="H74" i="132"/>
  <c r="E74" i="132"/>
  <c r="K73" i="132"/>
  <c r="H73" i="132"/>
  <c r="E73" i="132"/>
  <c r="K72" i="132"/>
  <c r="H72" i="132"/>
  <c r="E72" i="132"/>
  <c r="K71" i="132"/>
  <c r="H71" i="132"/>
  <c r="E71" i="132"/>
  <c r="K70" i="132"/>
  <c r="H70" i="132"/>
  <c r="E70" i="132"/>
  <c r="K69" i="132"/>
  <c r="H69" i="132"/>
  <c r="E69" i="132"/>
  <c r="K68" i="132"/>
  <c r="H68" i="132"/>
  <c r="E68" i="132"/>
  <c r="K67" i="132"/>
  <c r="H67" i="132"/>
  <c r="E67" i="132"/>
  <c r="K66" i="132"/>
  <c r="H66" i="132"/>
  <c r="E66" i="132"/>
  <c r="K65" i="132"/>
  <c r="H65" i="132"/>
  <c r="E65" i="132"/>
  <c r="K64" i="132"/>
  <c r="H64" i="132"/>
  <c r="E64" i="132"/>
  <c r="K63" i="132"/>
  <c r="H63" i="132"/>
  <c r="E63" i="132"/>
  <c r="K62" i="132"/>
  <c r="H62" i="132"/>
  <c r="E62" i="132"/>
  <c r="K61" i="132"/>
  <c r="H61" i="132"/>
  <c r="E61" i="132"/>
  <c r="K60" i="132"/>
  <c r="H60" i="132"/>
  <c r="E60" i="132"/>
  <c r="K59" i="132"/>
  <c r="H59" i="132"/>
  <c r="E59" i="132"/>
  <c r="K58" i="132"/>
  <c r="H58" i="132"/>
  <c r="E58" i="132"/>
  <c r="K57" i="132"/>
  <c r="H57" i="132"/>
  <c r="E57" i="132"/>
  <c r="K56" i="132"/>
  <c r="H56" i="132"/>
  <c r="E56" i="132"/>
  <c r="K55" i="132"/>
  <c r="H55" i="132"/>
  <c r="E55" i="132"/>
  <c r="K54" i="132"/>
  <c r="H54" i="132"/>
  <c r="E54" i="132"/>
  <c r="K53" i="132"/>
  <c r="H53" i="132"/>
  <c r="E53" i="132"/>
  <c r="K52" i="132"/>
  <c r="H52" i="132"/>
  <c r="E52" i="132"/>
  <c r="K51" i="132"/>
  <c r="H51" i="132"/>
  <c r="E51" i="132"/>
  <c r="K50" i="132"/>
  <c r="H50" i="132"/>
  <c r="E50" i="132"/>
  <c r="K49" i="132"/>
  <c r="H49" i="132"/>
  <c r="E49" i="132"/>
  <c r="K48" i="132"/>
  <c r="H48" i="132"/>
  <c r="E48" i="132"/>
  <c r="K47" i="132"/>
  <c r="H47" i="132"/>
  <c r="E47" i="132"/>
  <c r="K46" i="132"/>
  <c r="H46" i="132"/>
  <c r="E46" i="132"/>
  <c r="K45" i="132"/>
  <c r="H45" i="132"/>
  <c r="E45" i="132"/>
  <c r="K44" i="132"/>
  <c r="H44" i="132"/>
  <c r="E44" i="132"/>
  <c r="K43" i="132"/>
  <c r="H43" i="132"/>
  <c r="E43" i="132"/>
  <c r="K42" i="132"/>
  <c r="H42" i="132"/>
  <c r="E42" i="132"/>
  <c r="K41" i="132"/>
  <c r="H41" i="132"/>
  <c r="E41" i="132"/>
  <c r="K40" i="132"/>
  <c r="H40" i="132"/>
  <c r="E40" i="132"/>
  <c r="K39" i="132"/>
  <c r="H39" i="132"/>
  <c r="E39" i="132"/>
  <c r="K38" i="132"/>
  <c r="H38" i="132"/>
  <c r="E38" i="132"/>
  <c r="K37" i="132"/>
  <c r="H37" i="132"/>
  <c r="E37" i="132"/>
  <c r="K36" i="132"/>
  <c r="H36" i="132"/>
  <c r="E36" i="132"/>
  <c r="K35" i="132"/>
  <c r="H35" i="132"/>
  <c r="E35" i="132"/>
  <c r="K34" i="132"/>
  <c r="H34" i="132"/>
  <c r="E34" i="132"/>
  <c r="K33" i="132"/>
  <c r="H33" i="132"/>
  <c r="E33" i="132"/>
  <c r="K32" i="132"/>
  <c r="H32" i="132"/>
  <c r="E32" i="132"/>
  <c r="K31" i="132"/>
  <c r="H31" i="132"/>
  <c r="E31" i="132"/>
  <c r="K30" i="132"/>
  <c r="H30" i="132"/>
  <c r="E30" i="132"/>
  <c r="K29" i="132"/>
  <c r="H29" i="132"/>
  <c r="E29" i="132"/>
  <c r="K28" i="132"/>
  <c r="H28" i="132"/>
  <c r="E28" i="132"/>
  <c r="K27" i="132"/>
  <c r="H27" i="132"/>
  <c r="E27" i="132"/>
  <c r="K26" i="132"/>
  <c r="H26" i="132"/>
  <c r="E26" i="132"/>
  <c r="K25" i="132"/>
  <c r="H25" i="132"/>
  <c r="E25" i="132"/>
  <c r="K24" i="132"/>
  <c r="H24" i="132"/>
  <c r="E24" i="132"/>
  <c r="K23" i="132"/>
  <c r="H23" i="132"/>
  <c r="E23" i="132"/>
  <c r="K22" i="132"/>
  <c r="H22" i="132"/>
  <c r="E22" i="132"/>
  <c r="K21" i="132"/>
  <c r="H21" i="132"/>
  <c r="E21" i="132"/>
  <c r="K20" i="132"/>
  <c r="H20" i="132"/>
  <c r="E20" i="132"/>
  <c r="K19" i="132"/>
  <c r="H19" i="132"/>
  <c r="E19" i="132"/>
  <c r="K18" i="132"/>
  <c r="H18" i="132"/>
  <c r="E18" i="132"/>
  <c r="K17" i="132"/>
  <c r="H17" i="132"/>
  <c r="E17" i="132"/>
  <c r="K16" i="132"/>
  <c r="H16" i="132"/>
  <c r="E16" i="132"/>
  <c r="K15" i="132"/>
  <c r="H15" i="132"/>
  <c r="E15" i="132"/>
  <c r="K14" i="132"/>
  <c r="H14" i="132"/>
  <c r="E14" i="132"/>
  <c r="K13" i="132"/>
  <c r="H13" i="132"/>
  <c r="E13" i="132"/>
  <c r="K12" i="132"/>
  <c r="H12" i="132"/>
  <c r="E12" i="132"/>
  <c r="K11" i="132"/>
  <c r="H11" i="132"/>
  <c r="E11" i="132"/>
  <c r="K10" i="132"/>
  <c r="H10" i="132"/>
  <c r="E10" i="132"/>
  <c r="K9" i="132"/>
  <c r="H9" i="132"/>
  <c r="E9" i="132"/>
  <c r="K8" i="132"/>
  <c r="H8" i="132"/>
  <c r="E8" i="132"/>
  <c r="K7" i="132"/>
  <c r="H7" i="132"/>
  <c r="E7" i="132"/>
  <c r="K6" i="132"/>
  <c r="H6" i="132"/>
  <c r="E6" i="132"/>
  <c r="K5" i="132"/>
  <c r="H5" i="132"/>
  <c r="E5" i="132"/>
  <c r="K4" i="132"/>
  <c r="H4" i="132"/>
  <c r="E4" i="132"/>
  <c r="G90" i="131"/>
  <c r="F90" i="131"/>
  <c r="G89" i="131"/>
  <c r="F89" i="131"/>
  <c r="G88" i="131"/>
  <c r="F88" i="131"/>
  <c r="G87" i="131"/>
  <c r="F87" i="131"/>
  <c r="G86" i="131"/>
  <c r="F86" i="131"/>
  <c r="G85" i="131"/>
  <c r="F85" i="131"/>
  <c r="G84" i="131"/>
  <c r="F84" i="131"/>
  <c r="G83" i="131"/>
  <c r="F83" i="131"/>
  <c r="G82" i="131"/>
  <c r="F82" i="131"/>
  <c r="G81" i="131"/>
  <c r="F81" i="131"/>
  <c r="G80" i="131"/>
  <c r="F80" i="131"/>
  <c r="G79" i="131"/>
  <c r="F79" i="131"/>
  <c r="G78" i="131"/>
  <c r="F78" i="131"/>
  <c r="G77" i="131"/>
  <c r="F77" i="131"/>
  <c r="G76" i="131"/>
  <c r="F76" i="131"/>
  <c r="G75" i="131"/>
  <c r="F75" i="131"/>
  <c r="G74" i="131"/>
  <c r="F74" i="131"/>
  <c r="G73" i="131"/>
  <c r="F73" i="131"/>
  <c r="G72" i="131"/>
  <c r="F72" i="131"/>
  <c r="G71" i="131"/>
  <c r="F71" i="131"/>
  <c r="G70" i="131"/>
  <c r="F70" i="131"/>
  <c r="G69" i="131"/>
  <c r="F69" i="131"/>
  <c r="G68" i="131"/>
  <c r="F68" i="131"/>
  <c r="G67" i="131"/>
  <c r="F67" i="131"/>
  <c r="G66" i="131"/>
  <c r="F66" i="131"/>
  <c r="G65" i="131"/>
  <c r="F65" i="131"/>
  <c r="G64" i="131"/>
  <c r="F64" i="131"/>
  <c r="G63" i="131"/>
  <c r="F63" i="131"/>
  <c r="G62" i="131"/>
  <c r="F62" i="131"/>
  <c r="G61" i="131"/>
  <c r="F61" i="131"/>
  <c r="G60" i="131"/>
  <c r="F60" i="131"/>
  <c r="G59" i="131"/>
  <c r="F59" i="131"/>
  <c r="G58" i="131"/>
  <c r="F58" i="131"/>
  <c r="G57" i="131"/>
  <c r="F57" i="131"/>
  <c r="G56" i="131"/>
  <c r="F56" i="131"/>
  <c r="G55" i="131"/>
  <c r="F55" i="131"/>
  <c r="G54" i="131"/>
  <c r="F54" i="131"/>
  <c r="G53" i="131"/>
  <c r="F53" i="131"/>
  <c r="G52" i="131"/>
  <c r="F52" i="131"/>
  <c r="G51" i="131"/>
  <c r="F51" i="131"/>
  <c r="G50" i="131"/>
  <c r="F50" i="131"/>
  <c r="G49" i="131"/>
  <c r="F49" i="131"/>
  <c r="G48" i="131"/>
  <c r="F48" i="131"/>
  <c r="G47" i="131"/>
  <c r="F47" i="131"/>
  <c r="G46" i="131"/>
  <c r="F46" i="131"/>
  <c r="G45" i="131"/>
  <c r="F45" i="131"/>
  <c r="G44" i="131"/>
  <c r="F44" i="131"/>
  <c r="G43" i="131"/>
  <c r="F43" i="131"/>
  <c r="G42" i="131"/>
  <c r="F42" i="131"/>
  <c r="G41" i="131"/>
  <c r="F41" i="131"/>
  <c r="G40" i="131"/>
  <c r="F40" i="131"/>
  <c r="G39" i="131"/>
  <c r="F39" i="131"/>
  <c r="G38" i="131"/>
  <c r="F38" i="131"/>
  <c r="G37" i="131"/>
  <c r="F37" i="131"/>
  <c r="G36" i="131"/>
  <c r="F36" i="131"/>
  <c r="G35" i="131"/>
  <c r="F35" i="131"/>
  <c r="G34" i="131"/>
  <c r="F34" i="131"/>
  <c r="G33" i="131"/>
  <c r="F33" i="131"/>
  <c r="G32" i="131"/>
  <c r="F32" i="131"/>
  <c r="G31" i="131"/>
  <c r="F31" i="131"/>
  <c r="G30" i="131"/>
  <c r="F30" i="131"/>
  <c r="G29" i="131"/>
  <c r="F29" i="131"/>
  <c r="G28" i="131"/>
  <c r="F28" i="131"/>
  <c r="G27" i="131"/>
  <c r="F27" i="131"/>
  <c r="G26" i="131"/>
  <c r="F26" i="131"/>
  <c r="G25" i="131"/>
  <c r="F25" i="131"/>
  <c r="G24" i="131"/>
  <c r="F24" i="131"/>
  <c r="G23" i="131"/>
  <c r="F23" i="131"/>
  <c r="G22" i="131"/>
  <c r="F22" i="131"/>
  <c r="G21" i="131"/>
  <c r="F21" i="131"/>
  <c r="G20" i="131"/>
  <c r="F20" i="131"/>
  <c r="G19" i="131"/>
  <c r="F19" i="131"/>
  <c r="G18" i="131"/>
  <c r="F18" i="131"/>
  <c r="G17" i="131"/>
  <c r="F17" i="131"/>
  <c r="G16" i="131"/>
  <c r="F16" i="131"/>
  <c r="G15" i="131"/>
  <c r="F15" i="131"/>
  <c r="G14" i="131"/>
  <c r="F14" i="131"/>
  <c r="G13" i="131"/>
  <c r="F13" i="131"/>
  <c r="G12" i="131"/>
  <c r="F12" i="131"/>
  <c r="G11" i="131"/>
  <c r="F11" i="131"/>
  <c r="G10" i="131"/>
  <c r="F10" i="131"/>
  <c r="G9" i="131"/>
  <c r="F9" i="131"/>
  <c r="G8" i="131"/>
  <c r="F8" i="131"/>
  <c r="G7" i="131"/>
  <c r="F7" i="131"/>
  <c r="G6" i="131"/>
  <c r="F6" i="131"/>
  <c r="G5" i="131"/>
  <c r="F5" i="131"/>
  <c r="G4" i="131"/>
  <c r="F4" i="131"/>
  <c r="G3" i="131"/>
  <c r="F3" i="131"/>
  <c r="G90" i="130"/>
  <c r="F90" i="130"/>
  <c r="G89" i="130"/>
  <c r="F89" i="130"/>
  <c r="G88" i="130"/>
  <c r="F88" i="130"/>
  <c r="G87" i="130"/>
  <c r="F87" i="130"/>
  <c r="G86" i="130"/>
  <c r="F86" i="130"/>
  <c r="G85" i="130"/>
  <c r="F85" i="130"/>
  <c r="G84" i="130"/>
  <c r="F84" i="130"/>
  <c r="G83" i="130"/>
  <c r="F83" i="130"/>
  <c r="G82" i="130"/>
  <c r="F82" i="130"/>
  <c r="G81" i="130"/>
  <c r="F81" i="130"/>
  <c r="G80" i="130"/>
  <c r="F80" i="130"/>
  <c r="G79" i="130"/>
  <c r="F79" i="130"/>
  <c r="G78" i="130"/>
  <c r="F78" i="130"/>
  <c r="G77" i="130"/>
  <c r="F77" i="130"/>
  <c r="G76" i="130"/>
  <c r="F76" i="130"/>
  <c r="G75" i="130"/>
  <c r="F75" i="130"/>
  <c r="G74" i="130"/>
  <c r="F74" i="130"/>
  <c r="G73" i="130"/>
  <c r="F73" i="130"/>
  <c r="G72" i="130"/>
  <c r="F72" i="130"/>
  <c r="G71" i="130"/>
  <c r="F71" i="130"/>
  <c r="G70" i="130"/>
  <c r="F70" i="130"/>
  <c r="G69" i="130"/>
  <c r="F69" i="130"/>
  <c r="G68" i="130"/>
  <c r="F68" i="130"/>
  <c r="G67" i="130"/>
  <c r="F67" i="130"/>
  <c r="G66" i="130"/>
  <c r="F66" i="130"/>
  <c r="G65" i="130"/>
  <c r="F65" i="130"/>
  <c r="G64" i="130"/>
  <c r="F64" i="130"/>
  <c r="G63" i="130"/>
  <c r="F63" i="130"/>
  <c r="G62" i="130"/>
  <c r="F62" i="130"/>
  <c r="G61" i="130"/>
  <c r="F61" i="130"/>
  <c r="G60" i="130"/>
  <c r="F60" i="130"/>
  <c r="G59" i="130"/>
  <c r="F59" i="130"/>
  <c r="G58" i="130"/>
  <c r="F58" i="130"/>
  <c r="G57" i="130"/>
  <c r="F57" i="130"/>
  <c r="G56" i="130"/>
  <c r="F56" i="130"/>
  <c r="G55" i="130"/>
  <c r="F55" i="130"/>
  <c r="G54" i="130"/>
  <c r="F54" i="130"/>
  <c r="G53" i="130"/>
  <c r="F53" i="130"/>
  <c r="G52" i="130"/>
  <c r="F52" i="130"/>
  <c r="G51" i="130"/>
  <c r="F51" i="130"/>
  <c r="G50" i="130"/>
  <c r="F50" i="130"/>
  <c r="G49" i="130"/>
  <c r="F49" i="130"/>
  <c r="G48" i="130"/>
  <c r="F48" i="130"/>
  <c r="G47" i="130"/>
  <c r="F47" i="130"/>
  <c r="G46" i="130"/>
  <c r="F46" i="130"/>
  <c r="G45" i="130"/>
  <c r="F45" i="130"/>
  <c r="G44" i="130"/>
  <c r="F44" i="130"/>
  <c r="G43" i="130"/>
  <c r="F43" i="130"/>
  <c r="G42" i="130"/>
  <c r="F42" i="130"/>
  <c r="G41" i="130"/>
  <c r="F41" i="130"/>
  <c r="G40" i="130"/>
  <c r="F40" i="130"/>
  <c r="G39" i="130"/>
  <c r="F39" i="130"/>
  <c r="G38" i="130"/>
  <c r="F38" i="130"/>
  <c r="G37" i="130"/>
  <c r="F37" i="130"/>
  <c r="G36" i="130"/>
  <c r="F36" i="130"/>
  <c r="G35" i="130"/>
  <c r="F35" i="130"/>
  <c r="G34" i="130"/>
  <c r="F34" i="130"/>
  <c r="G33" i="130"/>
  <c r="F33" i="130"/>
  <c r="G32" i="130"/>
  <c r="F32" i="130"/>
  <c r="G31" i="130"/>
  <c r="F31" i="130"/>
  <c r="G30" i="130"/>
  <c r="F30" i="130"/>
  <c r="G29" i="130"/>
  <c r="F29" i="130"/>
  <c r="G28" i="130"/>
  <c r="F28" i="130"/>
  <c r="G27" i="130"/>
  <c r="F27" i="130"/>
  <c r="G26" i="130"/>
  <c r="F26" i="130"/>
  <c r="G25" i="130"/>
  <c r="F25" i="130"/>
  <c r="G24" i="130"/>
  <c r="F24" i="130"/>
  <c r="G23" i="130"/>
  <c r="F23" i="130"/>
  <c r="G22" i="130"/>
  <c r="F22" i="130"/>
  <c r="G21" i="130"/>
  <c r="F21" i="130"/>
  <c r="G20" i="130"/>
  <c r="F20" i="130"/>
  <c r="G19" i="130"/>
  <c r="F19" i="130"/>
  <c r="G18" i="130"/>
  <c r="F18" i="130"/>
  <c r="G17" i="130"/>
  <c r="F17" i="130"/>
  <c r="G16" i="130"/>
  <c r="F16" i="130"/>
  <c r="G15" i="130"/>
  <c r="F15" i="130"/>
  <c r="G14" i="130"/>
  <c r="F14" i="130"/>
  <c r="G13" i="130"/>
  <c r="F13" i="130"/>
  <c r="G12" i="130"/>
  <c r="F12" i="130"/>
  <c r="G11" i="130"/>
  <c r="F11" i="130"/>
  <c r="G10" i="130"/>
  <c r="F10" i="130"/>
  <c r="G9" i="130"/>
  <c r="F9" i="130"/>
  <c r="G8" i="130"/>
  <c r="F8" i="130"/>
  <c r="G7" i="130"/>
  <c r="F7" i="130"/>
  <c r="G6" i="130"/>
  <c r="F6" i="130"/>
  <c r="G5" i="130"/>
  <c r="F5" i="130"/>
  <c r="G4" i="130"/>
  <c r="F4" i="130"/>
  <c r="G3" i="130"/>
  <c r="F3" i="130"/>
  <c r="G90" i="129"/>
  <c r="F90" i="129"/>
  <c r="G89" i="129"/>
  <c r="F89" i="129"/>
  <c r="G88" i="129"/>
  <c r="F88" i="129"/>
  <c r="G87" i="129"/>
  <c r="F87" i="129"/>
  <c r="G86" i="129"/>
  <c r="F86" i="129"/>
  <c r="G85" i="129"/>
  <c r="F85" i="129"/>
  <c r="G84" i="129"/>
  <c r="F84" i="129"/>
  <c r="G83" i="129"/>
  <c r="F83" i="129"/>
  <c r="G82" i="129"/>
  <c r="F82" i="129"/>
  <c r="G81" i="129"/>
  <c r="F81" i="129"/>
  <c r="G80" i="129"/>
  <c r="F80" i="129"/>
  <c r="G79" i="129"/>
  <c r="F79" i="129"/>
  <c r="G78" i="129"/>
  <c r="F78" i="129"/>
  <c r="G77" i="129"/>
  <c r="F77" i="129"/>
  <c r="G76" i="129"/>
  <c r="F76" i="129"/>
  <c r="G75" i="129"/>
  <c r="F75" i="129"/>
  <c r="G74" i="129"/>
  <c r="F74" i="129"/>
  <c r="G73" i="129"/>
  <c r="F73" i="129"/>
  <c r="G72" i="129"/>
  <c r="F72" i="129"/>
  <c r="G71" i="129"/>
  <c r="F71" i="129"/>
  <c r="G70" i="129"/>
  <c r="F70" i="129"/>
  <c r="G69" i="129"/>
  <c r="F69" i="129"/>
  <c r="G68" i="129"/>
  <c r="F68" i="129"/>
  <c r="G67" i="129"/>
  <c r="F67" i="129"/>
  <c r="G66" i="129"/>
  <c r="F66" i="129"/>
  <c r="G65" i="129"/>
  <c r="F65" i="129"/>
  <c r="G64" i="129"/>
  <c r="F64" i="129"/>
  <c r="G63" i="129"/>
  <c r="F63" i="129"/>
  <c r="G62" i="129"/>
  <c r="F62" i="129"/>
  <c r="G61" i="129"/>
  <c r="F61" i="129"/>
  <c r="G60" i="129"/>
  <c r="F60" i="129"/>
  <c r="G59" i="129"/>
  <c r="F59" i="129"/>
  <c r="G58" i="129"/>
  <c r="F58" i="129"/>
  <c r="G57" i="129"/>
  <c r="F57" i="129"/>
  <c r="G56" i="129"/>
  <c r="F56" i="129"/>
  <c r="G55" i="129"/>
  <c r="F55" i="129"/>
  <c r="G54" i="129"/>
  <c r="F54" i="129"/>
  <c r="G53" i="129"/>
  <c r="F53" i="129"/>
  <c r="G52" i="129"/>
  <c r="F52" i="129"/>
  <c r="G51" i="129"/>
  <c r="F51" i="129"/>
  <c r="G50" i="129"/>
  <c r="F50" i="129"/>
  <c r="G49" i="129"/>
  <c r="F49" i="129"/>
  <c r="G48" i="129"/>
  <c r="F48" i="129"/>
  <c r="G47" i="129"/>
  <c r="F47" i="129"/>
  <c r="G46" i="129"/>
  <c r="F46" i="129"/>
  <c r="G45" i="129"/>
  <c r="F45" i="129"/>
  <c r="G44" i="129"/>
  <c r="F44" i="129"/>
  <c r="G43" i="129"/>
  <c r="F43" i="129"/>
  <c r="G42" i="129"/>
  <c r="F42" i="129"/>
  <c r="G41" i="129"/>
  <c r="F41" i="129"/>
  <c r="G40" i="129"/>
  <c r="F40" i="129"/>
  <c r="G39" i="129"/>
  <c r="F39" i="129"/>
  <c r="G38" i="129"/>
  <c r="F38" i="129"/>
  <c r="G37" i="129"/>
  <c r="F37" i="129"/>
  <c r="G36" i="129"/>
  <c r="F36" i="129"/>
  <c r="G35" i="129"/>
  <c r="F35" i="129"/>
  <c r="G34" i="129"/>
  <c r="F34" i="129"/>
  <c r="G33" i="129"/>
  <c r="F33" i="129"/>
  <c r="G32" i="129"/>
  <c r="F32" i="129"/>
  <c r="G31" i="129"/>
  <c r="F31" i="129"/>
  <c r="G30" i="129"/>
  <c r="F30" i="129"/>
  <c r="G29" i="129"/>
  <c r="F29" i="129"/>
  <c r="G28" i="129"/>
  <c r="F28" i="129"/>
  <c r="G27" i="129"/>
  <c r="F27" i="129"/>
  <c r="G26" i="129"/>
  <c r="F26" i="129"/>
  <c r="G25" i="129"/>
  <c r="F25" i="129"/>
  <c r="G24" i="129"/>
  <c r="F24" i="129"/>
  <c r="G23" i="129"/>
  <c r="F23" i="129"/>
  <c r="G22" i="129"/>
  <c r="F22" i="129"/>
  <c r="G21" i="129"/>
  <c r="F21" i="129"/>
  <c r="G20" i="129"/>
  <c r="F20" i="129"/>
  <c r="G19" i="129"/>
  <c r="F19" i="129"/>
  <c r="G18" i="129"/>
  <c r="F18" i="129"/>
  <c r="G17" i="129"/>
  <c r="F17" i="129"/>
  <c r="G16" i="129"/>
  <c r="F16" i="129"/>
  <c r="G15" i="129"/>
  <c r="F15" i="129"/>
  <c r="G14" i="129"/>
  <c r="F14" i="129"/>
  <c r="G13" i="129"/>
  <c r="F13" i="129"/>
  <c r="G12" i="129"/>
  <c r="F12" i="129"/>
  <c r="G11" i="129"/>
  <c r="F11" i="129"/>
  <c r="G10" i="129"/>
  <c r="F10" i="129"/>
  <c r="G9" i="129"/>
  <c r="F9" i="129"/>
  <c r="G8" i="129"/>
  <c r="F8" i="129"/>
  <c r="G7" i="129"/>
  <c r="F7" i="129"/>
  <c r="G6" i="129"/>
  <c r="F6" i="129"/>
  <c r="G5" i="129"/>
  <c r="F5" i="129"/>
  <c r="G4" i="129"/>
  <c r="F4" i="129"/>
  <c r="G3" i="129"/>
  <c r="F3" i="129"/>
  <c r="F91" i="128"/>
  <c r="G91" i="128" s="1"/>
  <c r="H91" i="128" s="1"/>
  <c r="F90" i="128"/>
  <c r="G90" i="128" s="1"/>
  <c r="H90" i="128" s="1"/>
  <c r="F89" i="128"/>
  <c r="G89" i="128" s="1"/>
  <c r="H89" i="128" s="1"/>
  <c r="F88" i="128"/>
  <c r="G88" i="128" s="1"/>
  <c r="H88" i="128" s="1"/>
  <c r="F87" i="128"/>
  <c r="G87" i="128" s="1"/>
  <c r="H87" i="128" s="1"/>
  <c r="F86" i="128"/>
  <c r="G86" i="128" s="1"/>
  <c r="H86" i="128" s="1"/>
  <c r="F85" i="128"/>
  <c r="G85" i="128" s="1"/>
  <c r="H85" i="128" s="1"/>
  <c r="G84" i="128"/>
  <c r="H84" i="128" s="1"/>
  <c r="F84" i="128"/>
  <c r="F83" i="128"/>
  <c r="G83" i="128" s="1"/>
  <c r="H83" i="128" s="1"/>
  <c r="F82" i="128"/>
  <c r="G82" i="128" s="1"/>
  <c r="H82" i="128" s="1"/>
  <c r="F81" i="128"/>
  <c r="G81" i="128" s="1"/>
  <c r="H81" i="128" s="1"/>
  <c r="F80" i="128"/>
  <c r="G80" i="128" s="1"/>
  <c r="H80" i="128" s="1"/>
  <c r="F79" i="128"/>
  <c r="G79" i="128" s="1"/>
  <c r="H79" i="128" s="1"/>
  <c r="F78" i="128"/>
  <c r="G78" i="128" s="1"/>
  <c r="H78" i="128" s="1"/>
  <c r="G77" i="128"/>
  <c r="H77" i="128" s="1"/>
  <c r="F77" i="128"/>
  <c r="F76" i="128"/>
  <c r="G76" i="128" s="1"/>
  <c r="H76" i="128" s="1"/>
  <c r="F75" i="128"/>
  <c r="G75" i="128" s="1"/>
  <c r="H75" i="128" s="1"/>
  <c r="F74" i="128"/>
  <c r="G74" i="128" s="1"/>
  <c r="H74" i="128" s="1"/>
  <c r="H73" i="128"/>
  <c r="G73" i="128"/>
  <c r="F73" i="128"/>
  <c r="F72" i="128"/>
  <c r="G72" i="128" s="1"/>
  <c r="H72" i="128" s="1"/>
  <c r="G71" i="128"/>
  <c r="H71" i="128" s="1"/>
  <c r="F71" i="128"/>
  <c r="F70" i="128"/>
  <c r="G70" i="128" s="1"/>
  <c r="H70" i="128" s="1"/>
  <c r="G69" i="128"/>
  <c r="H69" i="128" s="1"/>
  <c r="F69" i="128"/>
  <c r="F68" i="128"/>
  <c r="G68" i="128" s="1"/>
  <c r="H68" i="128" s="1"/>
  <c r="F67" i="128"/>
  <c r="G67" i="128" s="1"/>
  <c r="H67" i="128" s="1"/>
  <c r="F66" i="128"/>
  <c r="G66" i="128" s="1"/>
  <c r="H66" i="128" s="1"/>
  <c r="H65" i="128"/>
  <c r="G65" i="128"/>
  <c r="F65" i="128"/>
  <c r="F64" i="128"/>
  <c r="G64" i="128" s="1"/>
  <c r="H64" i="128" s="1"/>
  <c r="F63" i="128"/>
  <c r="G63" i="128" s="1"/>
  <c r="H63" i="128" s="1"/>
  <c r="F62" i="128"/>
  <c r="G62" i="128" s="1"/>
  <c r="H62" i="128" s="1"/>
  <c r="G61" i="128"/>
  <c r="H61" i="128" s="1"/>
  <c r="F61" i="128"/>
  <c r="F60" i="128"/>
  <c r="G60" i="128" s="1"/>
  <c r="H60" i="128" s="1"/>
  <c r="F59" i="128"/>
  <c r="G59" i="128" s="1"/>
  <c r="H59" i="128" s="1"/>
  <c r="G58" i="128"/>
  <c r="H58" i="128" s="1"/>
  <c r="F58" i="128"/>
  <c r="H57" i="128"/>
  <c r="G57" i="128"/>
  <c r="F57" i="128"/>
  <c r="F56" i="128"/>
  <c r="G56" i="128" s="1"/>
  <c r="H56" i="128" s="1"/>
  <c r="F55" i="128"/>
  <c r="G55" i="128" s="1"/>
  <c r="H55" i="128" s="1"/>
  <c r="F54" i="128"/>
  <c r="G54" i="128" s="1"/>
  <c r="H54" i="128" s="1"/>
  <c r="F53" i="128"/>
  <c r="G53" i="128" s="1"/>
  <c r="H53" i="128" s="1"/>
  <c r="H52" i="128"/>
  <c r="G52" i="128"/>
  <c r="F52" i="128"/>
  <c r="F51" i="128"/>
  <c r="G51" i="128" s="1"/>
  <c r="H51" i="128" s="1"/>
  <c r="G50" i="128"/>
  <c r="H50" i="128" s="1"/>
  <c r="F50" i="128"/>
  <c r="G49" i="128"/>
  <c r="H49" i="128" s="1"/>
  <c r="F49" i="128"/>
  <c r="F48" i="128"/>
  <c r="G48" i="128" s="1"/>
  <c r="H48" i="128" s="1"/>
  <c r="G47" i="128"/>
  <c r="H47" i="128" s="1"/>
  <c r="F47" i="128"/>
  <c r="F46" i="128"/>
  <c r="G46" i="128" s="1"/>
  <c r="H46" i="128" s="1"/>
  <c r="F45" i="128"/>
  <c r="G45" i="128" s="1"/>
  <c r="H45" i="128" s="1"/>
  <c r="F44" i="128"/>
  <c r="G44" i="128" s="1"/>
  <c r="H44" i="128" s="1"/>
  <c r="F43" i="128"/>
  <c r="G43" i="128" s="1"/>
  <c r="H43" i="128" s="1"/>
  <c r="G42" i="128"/>
  <c r="H42" i="128" s="1"/>
  <c r="F42" i="128"/>
  <c r="G41" i="128"/>
  <c r="H41" i="128" s="1"/>
  <c r="F41" i="128"/>
  <c r="F40" i="128"/>
  <c r="G40" i="128" s="1"/>
  <c r="H40" i="128" s="1"/>
  <c r="F39" i="128"/>
  <c r="G39" i="128" s="1"/>
  <c r="H39" i="128" s="1"/>
  <c r="F38" i="128"/>
  <c r="G38" i="128" s="1"/>
  <c r="H38" i="128" s="1"/>
  <c r="F37" i="128"/>
  <c r="G37" i="128" s="1"/>
  <c r="H37" i="128" s="1"/>
  <c r="G36" i="128"/>
  <c r="H36" i="128" s="1"/>
  <c r="F36" i="128"/>
  <c r="F35" i="128"/>
  <c r="G35" i="128" s="1"/>
  <c r="H35" i="128" s="1"/>
  <c r="G34" i="128"/>
  <c r="H34" i="128" s="1"/>
  <c r="F34" i="128"/>
  <c r="G33" i="128"/>
  <c r="H33" i="128" s="1"/>
  <c r="F33" i="128"/>
  <c r="F32" i="128"/>
  <c r="G32" i="128" s="1"/>
  <c r="H32" i="128" s="1"/>
  <c r="G31" i="128"/>
  <c r="H31" i="128" s="1"/>
  <c r="F31" i="128"/>
  <c r="F30" i="128"/>
  <c r="G30" i="128" s="1"/>
  <c r="H30" i="128" s="1"/>
  <c r="F29" i="128"/>
  <c r="G29" i="128" s="1"/>
  <c r="H29" i="128" s="1"/>
  <c r="G28" i="128"/>
  <c r="H28" i="128" s="1"/>
  <c r="F28" i="128"/>
  <c r="F27" i="128"/>
  <c r="G27" i="128" s="1"/>
  <c r="H27" i="128" s="1"/>
  <c r="F26" i="128"/>
  <c r="G26" i="128" s="1"/>
  <c r="H26" i="128" s="1"/>
  <c r="F25" i="128"/>
  <c r="G25" i="128" s="1"/>
  <c r="H25" i="128" s="1"/>
  <c r="G24" i="128"/>
  <c r="H24" i="128" s="1"/>
  <c r="F24" i="128"/>
  <c r="F23" i="128"/>
  <c r="G23" i="128" s="1"/>
  <c r="H23" i="128" s="1"/>
  <c r="F22" i="128"/>
  <c r="G22" i="128" s="1"/>
  <c r="H22" i="128" s="1"/>
  <c r="F21" i="128"/>
  <c r="G21" i="128" s="1"/>
  <c r="H21" i="128" s="1"/>
  <c r="F20" i="128"/>
  <c r="G20" i="128" s="1"/>
  <c r="H20" i="128" s="1"/>
  <c r="F19" i="128"/>
  <c r="G19" i="128" s="1"/>
  <c r="H19" i="128" s="1"/>
  <c r="F18" i="128"/>
  <c r="G18" i="128" s="1"/>
  <c r="H18" i="128" s="1"/>
  <c r="F17" i="128"/>
  <c r="G17" i="128" s="1"/>
  <c r="H17" i="128" s="1"/>
  <c r="F16" i="128"/>
  <c r="G16" i="128" s="1"/>
  <c r="H16" i="128" s="1"/>
  <c r="F15" i="128"/>
  <c r="G15" i="128" s="1"/>
  <c r="H15" i="128" s="1"/>
  <c r="F14" i="128"/>
  <c r="G14" i="128" s="1"/>
  <c r="H14" i="128" s="1"/>
  <c r="G13" i="128"/>
  <c r="H13" i="128" s="1"/>
  <c r="F13" i="128"/>
  <c r="G12" i="128"/>
  <c r="H12" i="128" s="1"/>
  <c r="F12" i="128"/>
  <c r="F11" i="128"/>
  <c r="G11" i="128" s="1"/>
  <c r="H11" i="128" s="1"/>
  <c r="H10" i="128"/>
  <c r="G10" i="128"/>
  <c r="F10" i="128"/>
  <c r="F9" i="128"/>
  <c r="G9" i="128" s="1"/>
  <c r="H9" i="128" s="1"/>
  <c r="F8" i="128"/>
  <c r="G8" i="128" s="1"/>
  <c r="H8" i="128" s="1"/>
  <c r="G7" i="128"/>
  <c r="H7" i="128" s="1"/>
  <c r="F7" i="128"/>
  <c r="F6" i="128"/>
  <c r="G6" i="128" s="1"/>
  <c r="H6" i="128" s="1"/>
  <c r="F5" i="128"/>
  <c r="G5" i="128" s="1"/>
  <c r="H5" i="128" s="1"/>
  <c r="F4" i="128"/>
  <c r="G4" i="128" s="1"/>
  <c r="H4" i="128" s="1"/>
  <c r="F91" i="127"/>
  <c r="G91" i="127" s="1"/>
  <c r="F90" i="127"/>
  <c r="G90" i="127" s="1"/>
  <c r="F89" i="127"/>
  <c r="G89" i="127" s="1"/>
  <c r="F88" i="127"/>
  <c r="G88" i="127" s="1"/>
  <c r="F87" i="127"/>
  <c r="G87" i="127" s="1"/>
  <c r="F86" i="127"/>
  <c r="G86" i="127" s="1"/>
  <c r="F85" i="127"/>
  <c r="G85" i="127" s="1"/>
  <c r="G84" i="127"/>
  <c r="F84" i="127"/>
  <c r="F83" i="127"/>
  <c r="G83" i="127" s="1"/>
  <c r="F82" i="127"/>
  <c r="G82" i="127" s="1"/>
  <c r="F81" i="127"/>
  <c r="G81" i="127" s="1"/>
  <c r="F80" i="127"/>
  <c r="G80" i="127" s="1"/>
  <c r="F79" i="127"/>
  <c r="G79" i="127" s="1"/>
  <c r="F78" i="127"/>
  <c r="G78" i="127" s="1"/>
  <c r="F77" i="127"/>
  <c r="G77" i="127" s="1"/>
  <c r="F76" i="127"/>
  <c r="G76" i="127" s="1"/>
  <c r="F75" i="127"/>
  <c r="G75" i="127" s="1"/>
  <c r="G74" i="127"/>
  <c r="F74" i="127"/>
  <c r="G73" i="127"/>
  <c r="F73" i="127"/>
  <c r="G72" i="127"/>
  <c r="F72" i="127"/>
  <c r="F71" i="127"/>
  <c r="G71" i="127" s="1"/>
  <c r="F70" i="127"/>
  <c r="G70" i="127" s="1"/>
  <c r="G69" i="127"/>
  <c r="F69" i="127"/>
  <c r="G68" i="127"/>
  <c r="F68" i="127"/>
  <c r="F67" i="127"/>
  <c r="G67" i="127" s="1"/>
  <c r="F66" i="127"/>
  <c r="G66" i="127" s="1"/>
  <c r="G65" i="127"/>
  <c r="F65" i="127"/>
  <c r="F64" i="127"/>
  <c r="G64" i="127" s="1"/>
  <c r="F63" i="127"/>
  <c r="G63" i="127" s="1"/>
  <c r="F62" i="127"/>
  <c r="G62" i="127" s="1"/>
  <c r="F61" i="127"/>
  <c r="G61" i="127" s="1"/>
  <c r="F60" i="127"/>
  <c r="G60" i="127" s="1"/>
  <c r="F59" i="127"/>
  <c r="G59" i="127" s="1"/>
  <c r="F58" i="127"/>
  <c r="G58" i="127" s="1"/>
  <c r="G57" i="127"/>
  <c r="F57" i="127"/>
  <c r="G56" i="127"/>
  <c r="F56" i="127"/>
  <c r="F55" i="127"/>
  <c r="G55" i="127" s="1"/>
  <c r="G54" i="127"/>
  <c r="F54" i="127"/>
  <c r="F53" i="127"/>
  <c r="G53" i="127" s="1"/>
  <c r="F52" i="127"/>
  <c r="G52" i="127" s="1"/>
  <c r="F51" i="127"/>
  <c r="G51" i="127" s="1"/>
  <c r="F50" i="127"/>
  <c r="G50" i="127" s="1"/>
  <c r="F49" i="127"/>
  <c r="G49" i="127" s="1"/>
  <c r="F48" i="127"/>
  <c r="G48" i="127" s="1"/>
  <c r="F47" i="127"/>
  <c r="G47" i="127" s="1"/>
  <c r="G46" i="127"/>
  <c r="F46" i="127"/>
  <c r="F45" i="127"/>
  <c r="G45" i="127" s="1"/>
  <c r="G44" i="127"/>
  <c r="F44" i="127"/>
  <c r="F43" i="127"/>
  <c r="G43" i="127" s="1"/>
  <c r="F42" i="127"/>
  <c r="G42" i="127" s="1"/>
  <c r="F41" i="127"/>
  <c r="G41" i="127" s="1"/>
  <c r="F40" i="127"/>
  <c r="G40" i="127" s="1"/>
  <c r="F39" i="127"/>
  <c r="G39" i="127" s="1"/>
  <c r="F38" i="127"/>
  <c r="G38" i="127" s="1"/>
  <c r="F37" i="127"/>
  <c r="G37" i="127" s="1"/>
  <c r="F36" i="127"/>
  <c r="G36" i="127" s="1"/>
  <c r="F35" i="127"/>
  <c r="G35" i="127" s="1"/>
  <c r="G34" i="127"/>
  <c r="F34" i="127"/>
  <c r="G33" i="127"/>
  <c r="F33" i="127"/>
  <c r="G32" i="127"/>
  <c r="F32" i="127"/>
  <c r="F31" i="127"/>
  <c r="G31" i="127" s="1"/>
  <c r="F30" i="127"/>
  <c r="G30" i="127" s="1"/>
  <c r="F29" i="127"/>
  <c r="G29" i="127" s="1"/>
  <c r="F28" i="127"/>
  <c r="G28" i="127" s="1"/>
  <c r="F27" i="127"/>
  <c r="G27" i="127" s="1"/>
  <c r="F26" i="127"/>
  <c r="G26" i="127" s="1"/>
  <c r="F25" i="127"/>
  <c r="G25" i="127" s="1"/>
  <c r="G24" i="127"/>
  <c r="F24" i="127"/>
  <c r="F23" i="127"/>
  <c r="G23" i="127" s="1"/>
  <c r="G22" i="127"/>
  <c r="F22" i="127"/>
  <c r="F21" i="127"/>
  <c r="G21" i="127" s="1"/>
  <c r="F20" i="127"/>
  <c r="G20" i="127" s="1"/>
  <c r="F19" i="127"/>
  <c r="G19" i="127" s="1"/>
  <c r="G18" i="127"/>
  <c r="F18" i="127"/>
  <c r="F17" i="127"/>
  <c r="G17" i="127" s="1"/>
  <c r="F16" i="127"/>
  <c r="G16" i="127" s="1"/>
  <c r="F15" i="127"/>
  <c r="G15" i="127" s="1"/>
  <c r="F14" i="127"/>
  <c r="G14" i="127" s="1"/>
  <c r="G13" i="127"/>
  <c r="F13" i="127"/>
  <c r="G12" i="127"/>
  <c r="F12" i="127"/>
  <c r="F11" i="127"/>
  <c r="G11" i="127" s="1"/>
  <c r="F10" i="127"/>
  <c r="G10" i="127" s="1"/>
  <c r="F9" i="127"/>
  <c r="G9" i="127" s="1"/>
  <c r="F8" i="127"/>
  <c r="G8" i="127" s="1"/>
  <c r="F7" i="127"/>
  <c r="G7" i="127" s="1"/>
  <c r="F6" i="127"/>
  <c r="G6" i="127" s="1"/>
  <c r="F5" i="127"/>
  <c r="G5" i="127" s="1"/>
  <c r="F4" i="127"/>
  <c r="G4" i="127" s="1"/>
  <c r="G91" i="126"/>
  <c r="H91" i="126" s="1"/>
  <c r="G90" i="126"/>
  <c r="H90" i="126" s="1"/>
  <c r="G89" i="126"/>
  <c r="H89" i="126" s="1"/>
  <c r="G88" i="126"/>
  <c r="H88" i="126" s="1"/>
  <c r="G87" i="126"/>
  <c r="H87" i="126" s="1"/>
  <c r="G86" i="126"/>
  <c r="H86" i="126" s="1"/>
  <c r="G85" i="126"/>
  <c r="H85" i="126" s="1"/>
  <c r="G84" i="126"/>
  <c r="H84" i="126" s="1"/>
  <c r="G83" i="126"/>
  <c r="H83" i="126" s="1"/>
  <c r="G82" i="126"/>
  <c r="H82" i="126" s="1"/>
  <c r="G81" i="126"/>
  <c r="H81" i="126" s="1"/>
  <c r="G80" i="126"/>
  <c r="H80" i="126" s="1"/>
  <c r="G79" i="126"/>
  <c r="H79" i="126" s="1"/>
  <c r="G78" i="126"/>
  <c r="H78" i="126" s="1"/>
  <c r="G77" i="126"/>
  <c r="H77" i="126" s="1"/>
  <c r="G76" i="126"/>
  <c r="H76" i="126" s="1"/>
  <c r="G75" i="126"/>
  <c r="H75" i="126" s="1"/>
  <c r="G74" i="126"/>
  <c r="H74" i="126" s="1"/>
  <c r="G73" i="126"/>
  <c r="H73" i="126" s="1"/>
  <c r="G72" i="126"/>
  <c r="H72" i="126" s="1"/>
  <c r="G71" i="126"/>
  <c r="H71" i="126" s="1"/>
  <c r="G70" i="126"/>
  <c r="H70" i="126" s="1"/>
  <c r="G69" i="126"/>
  <c r="H69" i="126" s="1"/>
  <c r="G68" i="126"/>
  <c r="H68" i="126" s="1"/>
  <c r="G67" i="126"/>
  <c r="H67" i="126" s="1"/>
  <c r="G66" i="126"/>
  <c r="H66" i="126" s="1"/>
  <c r="G65" i="126"/>
  <c r="H65" i="126" s="1"/>
  <c r="G64" i="126"/>
  <c r="H64" i="126" s="1"/>
  <c r="G63" i="126"/>
  <c r="H63" i="126" s="1"/>
  <c r="G62" i="126"/>
  <c r="H62" i="126" s="1"/>
  <c r="G61" i="126"/>
  <c r="H61" i="126" s="1"/>
  <c r="H60" i="126"/>
  <c r="G60" i="126"/>
  <c r="G59" i="126"/>
  <c r="H59" i="126" s="1"/>
  <c r="G58" i="126"/>
  <c r="H58" i="126" s="1"/>
  <c r="G57" i="126"/>
  <c r="H57" i="126" s="1"/>
  <c r="G56" i="126"/>
  <c r="H56" i="126" s="1"/>
  <c r="G55" i="126"/>
  <c r="H55" i="126" s="1"/>
  <c r="G54" i="126"/>
  <c r="H54" i="126" s="1"/>
  <c r="G53" i="126"/>
  <c r="H53" i="126" s="1"/>
  <c r="G52" i="126"/>
  <c r="H52" i="126" s="1"/>
  <c r="G51" i="126"/>
  <c r="H51" i="126" s="1"/>
  <c r="G50" i="126"/>
  <c r="H50" i="126" s="1"/>
  <c r="H49" i="126"/>
  <c r="G49" i="126"/>
  <c r="G48" i="126"/>
  <c r="H48" i="126" s="1"/>
  <c r="G47" i="126"/>
  <c r="H47" i="126" s="1"/>
  <c r="G46" i="126"/>
  <c r="H46" i="126" s="1"/>
  <c r="G45" i="126"/>
  <c r="H45" i="126" s="1"/>
  <c r="G44" i="126"/>
  <c r="H44" i="126" s="1"/>
  <c r="G43" i="126"/>
  <c r="H43" i="126" s="1"/>
  <c r="G42" i="126"/>
  <c r="H42" i="126" s="1"/>
  <c r="G41" i="126"/>
  <c r="H41" i="126" s="1"/>
  <c r="G40" i="126"/>
  <c r="H40" i="126" s="1"/>
  <c r="G39" i="126"/>
  <c r="H39" i="126" s="1"/>
  <c r="H38" i="126"/>
  <c r="G38" i="126"/>
  <c r="G37" i="126"/>
  <c r="H37" i="126" s="1"/>
  <c r="G36" i="126"/>
  <c r="H36" i="126" s="1"/>
  <c r="G35" i="126"/>
  <c r="H35" i="126" s="1"/>
  <c r="G34" i="126"/>
  <c r="H34" i="126" s="1"/>
  <c r="G33" i="126"/>
  <c r="H33" i="126" s="1"/>
  <c r="G32" i="126"/>
  <c r="H32" i="126" s="1"/>
  <c r="G31" i="126"/>
  <c r="H31" i="126" s="1"/>
  <c r="G30" i="126"/>
  <c r="H30" i="126" s="1"/>
  <c r="G29" i="126"/>
  <c r="H29" i="126" s="1"/>
  <c r="G28" i="126"/>
  <c r="H28" i="126" s="1"/>
  <c r="G27" i="126"/>
  <c r="H27" i="126" s="1"/>
  <c r="G26" i="126"/>
  <c r="H26" i="126" s="1"/>
  <c r="G25" i="126"/>
  <c r="H25" i="126" s="1"/>
  <c r="G24" i="126"/>
  <c r="H24" i="126" s="1"/>
  <c r="G23" i="126"/>
  <c r="H23" i="126" s="1"/>
  <c r="G22" i="126"/>
  <c r="H22" i="126" s="1"/>
  <c r="G21" i="126"/>
  <c r="H21" i="126" s="1"/>
  <c r="G20" i="126"/>
  <c r="H20" i="126" s="1"/>
  <c r="G19" i="126"/>
  <c r="H19" i="126" s="1"/>
  <c r="G18" i="126"/>
  <c r="H18" i="126" s="1"/>
  <c r="G17" i="126"/>
  <c r="H17" i="126" s="1"/>
  <c r="G16" i="126"/>
  <c r="H16" i="126" s="1"/>
  <c r="G15" i="126"/>
  <c r="H15" i="126" s="1"/>
  <c r="G14" i="126"/>
  <c r="H14" i="126" s="1"/>
  <c r="G13" i="126"/>
  <c r="H13" i="126" s="1"/>
  <c r="G12" i="126"/>
  <c r="H12" i="126" s="1"/>
  <c r="G11" i="126"/>
  <c r="H11" i="126" s="1"/>
  <c r="G10" i="126"/>
  <c r="H10" i="126" s="1"/>
  <c r="G9" i="126"/>
  <c r="H9" i="126" s="1"/>
  <c r="G8" i="126"/>
  <c r="H8" i="126" s="1"/>
  <c r="G7" i="126"/>
  <c r="H7" i="126" s="1"/>
  <c r="G6" i="126"/>
  <c r="H6" i="126" s="1"/>
  <c r="G5" i="126"/>
  <c r="H5" i="126" s="1"/>
  <c r="G4" i="126"/>
  <c r="H4" i="126" s="1"/>
  <c r="M113" i="125"/>
  <c r="L113" i="125"/>
  <c r="K113" i="125"/>
  <c r="J113" i="125"/>
  <c r="M112" i="125"/>
  <c r="L112" i="125"/>
  <c r="K112" i="125"/>
  <c r="J112" i="125"/>
  <c r="L111" i="125"/>
  <c r="C111" i="125"/>
  <c r="J111" i="125" s="1"/>
  <c r="L110" i="125"/>
  <c r="C110" i="125"/>
  <c r="K110" i="125" s="1"/>
  <c r="M109" i="125"/>
  <c r="L109" i="125"/>
  <c r="K109" i="125"/>
  <c r="J109" i="125"/>
  <c r="C109" i="125"/>
  <c r="M108" i="125"/>
  <c r="L108" i="125"/>
  <c r="K108" i="125"/>
  <c r="J108" i="125"/>
  <c r="C108" i="125"/>
  <c r="L107" i="125"/>
  <c r="J107" i="125"/>
  <c r="C107" i="125"/>
  <c r="M107" i="125" s="1"/>
  <c r="L106" i="125"/>
  <c r="J106" i="125"/>
  <c r="C106" i="125"/>
  <c r="L105" i="125"/>
  <c r="C105" i="125"/>
  <c r="M105" i="125" s="1"/>
  <c r="M104" i="125"/>
  <c r="L104" i="125"/>
  <c r="K104" i="125"/>
  <c r="J104" i="125"/>
  <c r="C104" i="125"/>
  <c r="L103" i="125"/>
  <c r="C103" i="125"/>
  <c r="J103" i="125" s="1"/>
  <c r="M102" i="125"/>
  <c r="L102" i="125"/>
  <c r="K102" i="125"/>
  <c r="J102" i="125"/>
  <c r="C102" i="125"/>
  <c r="M101" i="125"/>
  <c r="L101" i="125"/>
  <c r="K101" i="125"/>
  <c r="J101" i="125"/>
  <c r="C101" i="125"/>
  <c r="L100" i="125"/>
  <c r="J100" i="125"/>
  <c r="C100" i="125"/>
  <c r="K100" i="125" s="1"/>
  <c r="L99" i="125"/>
  <c r="J99" i="125"/>
  <c r="C99" i="125"/>
  <c r="M99" i="125" s="1"/>
  <c r="L98" i="125"/>
  <c r="C98" i="125"/>
  <c r="M97" i="125"/>
  <c r="L97" i="125"/>
  <c r="K97" i="125"/>
  <c r="J97" i="125"/>
  <c r="C97" i="125"/>
  <c r="L96" i="125"/>
  <c r="C96" i="125"/>
  <c r="M96" i="125" s="1"/>
  <c r="L95" i="125"/>
  <c r="C95" i="125"/>
  <c r="J95" i="125" s="1"/>
  <c r="L94" i="125"/>
  <c r="J94" i="125"/>
  <c r="C94" i="125"/>
  <c r="K94" i="125" s="1"/>
  <c r="L93" i="125"/>
  <c r="C93" i="125"/>
  <c r="L92" i="125"/>
  <c r="C92" i="125"/>
  <c r="M92" i="125" s="1"/>
  <c r="L91" i="125"/>
  <c r="J91" i="125"/>
  <c r="C91" i="125"/>
  <c r="M91" i="125" s="1"/>
  <c r="L90" i="125"/>
  <c r="J90" i="125"/>
  <c r="C90" i="125"/>
  <c r="M89" i="125"/>
  <c r="L89" i="125"/>
  <c r="K89" i="125"/>
  <c r="J89" i="125"/>
  <c r="C89" i="125"/>
  <c r="L88" i="125"/>
  <c r="C88" i="125"/>
  <c r="M88" i="125" s="1"/>
  <c r="L87" i="125"/>
  <c r="J87" i="125"/>
  <c r="C87" i="125"/>
  <c r="K87" i="125" s="1"/>
  <c r="L86" i="125"/>
  <c r="C86" i="125"/>
  <c r="K86" i="125" s="1"/>
  <c r="L85" i="125"/>
  <c r="C85" i="125"/>
  <c r="L84" i="125"/>
  <c r="C84" i="125"/>
  <c r="J84" i="125" s="1"/>
  <c r="L83" i="125"/>
  <c r="C83" i="125"/>
  <c r="M83" i="125" s="1"/>
  <c r="M82" i="125"/>
  <c r="L82" i="125"/>
  <c r="K82" i="125"/>
  <c r="J82" i="125"/>
  <c r="C82" i="125"/>
  <c r="L81" i="125"/>
  <c r="C81" i="125"/>
  <c r="M81" i="125" s="1"/>
  <c r="M80" i="125"/>
  <c r="L80" i="125"/>
  <c r="K80" i="125"/>
  <c r="J80" i="125"/>
  <c r="C80" i="125"/>
  <c r="L79" i="125"/>
  <c r="J79" i="125"/>
  <c r="C79" i="125"/>
  <c r="M79" i="125" s="1"/>
  <c r="L78" i="125"/>
  <c r="C78" i="125"/>
  <c r="K78" i="125" s="1"/>
  <c r="M77" i="125"/>
  <c r="L77" i="125"/>
  <c r="K77" i="125"/>
  <c r="J77" i="125"/>
  <c r="C77" i="125"/>
  <c r="M76" i="125"/>
  <c r="L76" i="125"/>
  <c r="K76" i="125"/>
  <c r="J76" i="125"/>
  <c r="C76" i="125"/>
  <c r="L75" i="125"/>
  <c r="C75" i="125"/>
  <c r="M75" i="125" s="1"/>
  <c r="L74" i="125"/>
  <c r="C74" i="125"/>
  <c r="L73" i="125"/>
  <c r="J73" i="125"/>
  <c r="C73" i="125"/>
  <c r="M73" i="125" s="1"/>
  <c r="M72" i="125"/>
  <c r="L72" i="125"/>
  <c r="K72" i="125"/>
  <c r="J72" i="125"/>
  <c r="C72" i="125"/>
  <c r="L71" i="125"/>
  <c r="C71" i="125"/>
  <c r="J71" i="125" s="1"/>
  <c r="L70" i="125"/>
  <c r="C70" i="125"/>
  <c r="K70" i="125" s="1"/>
  <c r="L69" i="125"/>
  <c r="C69" i="125"/>
  <c r="L68" i="125"/>
  <c r="C68" i="125"/>
  <c r="K68" i="125" s="1"/>
  <c r="M67" i="125"/>
  <c r="L67" i="125"/>
  <c r="K67" i="125"/>
  <c r="J67" i="125"/>
  <c r="C67" i="125"/>
  <c r="L66" i="125"/>
  <c r="C66" i="125"/>
  <c r="M65" i="125"/>
  <c r="L65" i="125"/>
  <c r="K65" i="125"/>
  <c r="J65" i="125"/>
  <c r="C65" i="125"/>
  <c r="L64" i="125"/>
  <c r="C64" i="125"/>
  <c r="M64" i="125" s="1"/>
  <c r="L63" i="125"/>
  <c r="J63" i="125"/>
  <c r="C63" i="125"/>
  <c r="M63" i="125" s="1"/>
  <c r="L62" i="125"/>
  <c r="C62" i="125"/>
  <c r="K62" i="125" s="1"/>
  <c r="L61" i="125"/>
  <c r="C61" i="125"/>
  <c r="L60" i="125"/>
  <c r="J60" i="125"/>
  <c r="C60" i="125"/>
  <c r="K60" i="125" s="1"/>
  <c r="M59" i="125"/>
  <c r="L59" i="125"/>
  <c r="K59" i="125"/>
  <c r="J59" i="125"/>
  <c r="C59" i="125"/>
  <c r="M58" i="125"/>
  <c r="L58" i="125"/>
  <c r="K58" i="125"/>
  <c r="J58" i="125"/>
  <c r="C58" i="125"/>
  <c r="L57" i="125"/>
  <c r="C57" i="125"/>
  <c r="K57" i="125" s="1"/>
  <c r="L56" i="125"/>
  <c r="J56" i="125"/>
  <c r="C56" i="125"/>
  <c r="M56" i="125" s="1"/>
  <c r="L55" i="125"/>
  <c r="C55" i="125"/>
  <c r="J55" i="125" s="1"/>
  <c r="L54" i="125"/>
  <c r="J54" i="125"/>
  <c r="C54" i="125"/>
  <c r="K54" i="125" s="1"/>
  <c r="M53" i="125"/>
  <c r="L53" i="125"/>
  <c r="K53" i="125"/>
  <c r="J53" i="125"/>
  <c r="C53" i="125"/>
  <c r="L52" i="125"/>
  <c r="C52" i="125"/>
  <c r="J52" i="125" s="1"/>
  <c r="L51" i="125"/>
  <c r="J51" i="125"/>
  <c r="C51" i="125"/>
  <c r="M51" i="125" s="1"/>
  <c r="L50" i="125"/>
  <c r="C50" i="125"/>
  <c r="L49" i="125"/>
  <c r="C49" i="125"/>
  <c r="K49" i="125" s="1"/>
  <c r="L48" i="125"/>
  <c r="C48" i="125"/>
  <c r="M48" i="125" s="1"/>
  <c r="L47" i="125"/>
  <c r="J47" i="125"/>
  <c r="C47" i="125"/>
  <c r="K47" i="125" s="1"/>
  <c r="M46" i="125"/>
  <c r="L46" i="125"/>
  <c r="K46" i="125"/>
  <c r="C46" i="125"/>
  <c r="J46" i="125" s="1"/>
  <c r="M45" i="125"/>
  <c r="L45" i="125"/>
  <c r="K45" i="125"/>
  <c r="J45" i="125"/>
  <c r="C45" i="125"/>
  <c r="L44" i="125"/>
  <c r="C44" i="125"/>
  <c r="K44" i="125" s="1"/>
  <c r="M43" i="125"/>
  <c r="L43" i="125"/>
  <c r="K43" i="125"/>
  <c r="J43" i="125"/>
  <c r="C43" i="125"/>
  <c r="L42" i="125"/>
  <c r="J42" i="125"/>
  <c r="C42" i="125"/>
  <c r="L41" i="125"/>
  <c r="C41" i="125"/>
  <c r="J41" i="125" s="1"/>
  <c r="M40" i="125"/>
  <c r="L40" i="125"/>
  <c r="K40" i="125"/>
  <c r="J40" i="125"/>
  <c r="C40" i="125"/>
  <c r="L39" i="125"/>
  <c r="C39" i="125"/>
  <c r="J39" i="125" s="1"/>
  <c r="M38" i="125"/>
  <c r="L38" i="125"/>
  <c r="K38" i="125"/>
  <c r="J38" i="125"/>
  <c r="C38" i="125"/>
  <c r="M37" i="125"/>
  <c r="L37" i="125"/>
  <c r="K37" i="125"/>
  <c r="J37" i="125"/>
  <c r="C37" i="125"/>
  <c r="M36" i="125"/>
  <c r="L36" i="125"/>
  <c r="K36" i="125"/>
  <c r="J36" i="125"/>
  <c r="C36" i="125"/>
  <c r="M35" i="125"/>
  <c r="L35" i="125"/>
  <c r="K35" i="125"/>
  <c r="J35" i="125"/>
  <c r="C35" i="125"/>
  <c r="M34" i="125"/>
  <c r="L34" i="125"/>
  <c r="K34" i="125"/>
  <c r="J34" i="125"/>
  <c r="C34" i="125"/>
  <c r="M33" i="125"/>
  <c r="L33" i="125"/>
  <c r="K33" i="125"/>
  <c r="J33" i="125"/>
  <c r="C33" i="125"/>
  <c r="M32" i="125"/>
  <c r="L32" i="125"/>
  <c r="K32" i="125"/>
  <c r="J32" i="125"/>
  <c r="C32" i="125"/>
  <c r="L31" i="125"/>
  <c r="C31" i="125"/>
  <c r="J31" i="125" s="1"/>
  <c r="L30" i="125"/>
  <c r="C30" i="125"/>
  <c r="K30" i="125" s="1"/>
  <c r="L29" i="125"/>
  <c r="C29" i="125"/>
  <c r="J29" i="125" s="1"/>
  <c r="L28" i="125"/>
  <c r="C28" i="125"/>
  <c r="K28" i="125" s="1"/>
  <c r="L27" i="125"/>
  <c r="J27" i="125"/>
  <c r="C27" i="125"/>
  <c r="M27" i="125" s="1"/>
  <c r="L26" i="125"/>
  <c r="J26" i="125"/>
  <c r="C26" i="125"/>
  <c r="L25" i="125"/>
  <c r="C25" i="125"/>
  <c r="J25" i="125" s="1"/>
  <c r="L24" i="125"/>
  <c r="J24" i="125"/>
  <c r="C24" i="125"/>
  <c r="M24" i="125" s="1"/>
  <c r="L23" i="125"/>
  <c r="C23" i="125"/>
  <c r="J23" i="125" s="1"/>
  <c r="M22" i="125"/>
  <c r="L22" i="125"/>
  <c r="K22" i="125"/>
  <c r="J22" i="125"/>
  <c r="C22" i="125"/>
  <c r="L21" i="125"/>
  <c r="C21" i="125"/>
  <c r="L20" i="125"/>
  <c r="C20" i="125"/>
  <c r="K20" i="125" s="1"/>
  <c r="L19" i="125"/>
  <c r="J19" i="125"/>
  <c r="C19" i="125"/>
  <c r="M19" i="125" s="1"/>
  <c r="M18" i="125"/>
  <c r="L18" i="125"/>
  <c r="K18" i="125"/>
  <c r="J18" i="125"/>
  <c r="C18" i="125"/>
  <c r="L17" i="125"/>
  <c r="C17" i="125"/>
  <c r="M17" i="125" s="1"/>
  <c r="L16" i="125"/>
  <c r="J16" i="125"/>
  <c r="C16" i="125"/>
  <c r="M16" i="125" s="1"/>
  <c r="L15" i="125"/>
  <c r="C15" i="125"/>
  <c r="J15" i="125" s="1"/>
  <c r="L14" i="125"/>
  <c r="C14" i="125"/>
  <c r="K14" i="125" s="1"/>
  <c r="L13" i="125"/>
  <c r="C13" i="125"/>
  <c r="J13" i="125" s="1"/>
  <c r="L12" i="125"/>
  <c r="C12" i="125"/>
  <c r="K12" i="125" s="1"/>
  <c r="M11" i="125"/>
  <c r="L11" i="125"/>
  <c r="K11" i="125"/>
  <c r="J11" i="125"/>
  <c r="C11" i="125"/>
  <c r="L10" i="125"/>
  <c r="C10" i="125"/>
  <c r="M10" i="125" s="1"/>
  <c r="L9" i="125"/>
  <c r="C9" i="125"/>
  <c r="M9" i="125" s="1"/>
  <c r="L8" i="125"/>
  <c r="C8" i="125"/>
  <c r="M8" i="125" s="1"/>
  <c r="L7" i="125"/>
  <c r="J7" i="125"/>
  <c r="C7" i="125"/>
  <c r="M7" i="125" s="1"/>
  <c r="M6" i="125"/>
  <c r="L6" i="125"/>
  <c r="K6" i="125"/>
  <c r="J6" i="125"/>
  <c r="C6" i="125"/>
  <c r="L5" i="125"/>
  <c r="C5" i="125"/>
  <c r="N112" i="123"/>
  <c r="M112" i="123"/>
  <c r="L112" i="123"/>
  <c r="K112" i="123"/>
  <c r="J112" i="123"/>
  <c r="N111" i="123"/>
  <c r="M111" i="123"/>
  <c r="L111" i="123"/>
  <c r="K111" i="123"/>
  <c r="J111" i="123"/>
  <c r="N110" i="123"/>
  <c r="M110" i="123"/>
  <c r="L110" i="123"/>
  <c r="K110" i="123"/>
  <c r="J110" i="123"/>
  <c r="N109" i="123"/>
  <c r="M109" i="123"/>
  <c r="L109" i="123"/>
  <c r="K109" i="123"/>
  <c r="J109" i="123"/>
  <c r="N108" i="123"/>
  <c r="M108" i="123"/>
  <c r="L108" i="123"/>
  <c r="F162" i="4" s="1"/>
  <c r="K108" i="123"/>
  <c r="J108" i="123"/>
  <c r="F161" i="4" s="1"/>
  <c r="N107" i="123"/>
  <c r="M107" i="123"/>
  <c r="L107" i="123"/>
  <c r="K107" i="123"/>
  <c r="J107" i="123"/>
  <c r="N106" i="123"/>
  <c r="M106" i="123"/>
  <c r="L106" i="123"/>
  <c r="K106" i="123"/>
  <c r="J106" i="123"/>
  <c r="N105" i="123"/>
  <c r="M105" i="123"/>
  <c r="L105" i="123"/>
  <c r="K105" i="123"/>
  <c r="J105" i="123"/>
  <c r="N104" i="123"/>
  <c r="M104" i="123"/>
  <c r="L104" i="123"/>
  <c r="K104" i="123"/>
  <c r="J104" i="123"/>
  <c r="N103" i="123"/>
  <c r="M103" i="123"/>
  <c r="L103" i="123"/>
  <c r="K103" i="123"/>
  <c r="J103" i="123"/>
  <c r="N102" i="123"/>
  <c r="M102" i="123"/>
  <c r="L102" i="123"/>
  <c r="K102" i="123"/>
  <c r="J102" i="123"/>
  <c r="N101" i="123"/>
  <c r="M101" i="123"/>
  <c r="L101" i="123"/>
  <c r="K101" i="123"/>
  <c r="J101" i="123"/>
  <c r="N100" i="123"/>
  <c r="M100" i="123"/>
  <c r="L100" i="123"/>
  <c r="K100" i="123"/>
  <c r="J100" i="123"/>
  <c r="N99" i="123"/>
  <c r="M99" i="123"/>
  <c r="L99" i="123"/>
  <c r="K99" i="123"/>
  <c r="J99" i="123"/>
  <c r="N98" i="123"/>
  <c r="M98" i="123"/>
  <c r="L98" i="123"/>
  <c r="K98" i="123"/>
  <c r="J98" i="123"/>
  <c r="N97" i="123"/>
  <c r="M97" i="123"/>
  <c r="L97" i="123"/>
  <c r="K97" i="123"/>
  <c r="J97" i="123"/>
  <c r="N95" i="123"/>
  <c r="M95" i="123"/>
  <c r="L95" i="123"/>
  <c r="K95" i="123"/>
  <c r="J95" i="123"/>
  <c r="N94" i="123"/>
  <c r="M94" i="123"/>
  <c r="L94" i="123"/>
  <c r="K94" i="123"/>
  <c r="J94" i="123"/>
  <c r="N93" i="123"/>
  <c r="M93" i="123"/>
  <c r="L93" i="123"/>
  <c r="K93" i="123"/>
  <c r="J93" i="123"/>
  <c r="N92" i="123"/>
  <c r="M92" i="123"/>
  <c r="L92" i="123"/>
  <c r="K92" i="123"/>
  <c r="J92" i="123"/>
  <c r="N91" i="123"/>
  <c r="M91" i="123"/>
  <c r="L91" i="123"/>
  <c r="K91" i="123"/>
  <c r="J91" i="123"/>
  <c r="N90" i="123"/>
  <c r="M90" i="123"/>
  <c r="L90" i="123"/>
  <c r="K90" i="123"/>
  <c r="J90" i="123"/>
  <c r="N89" i="123"/>
  <c r="M89" i="123"/>
  <c r="L89" i="123"/>
  <c r="K89" i="123"/>
  <c r="J89" i="123"/>
  <c r="N88" i="123"/>
  <c r="M88" i="123"/>
  <c r="L88" i="123"/>
  <c r="K88" i="123"/>
  <c r="J88" i="123"/>
  <c r="N87" i="123"/>
  <c r="M87" i="123"/>
  <c r="L87" i="123"/>
  <c r="K87" i="123"/>
  <c r="J87" i="123"/>
  <c r="N86" i="123"/>
  <c r="M86" i="123"/>
  <c r="L86" i="123"/>
  <c r="K86" i="123"/>
  <c r="J86" i="123"/>
  <c r="N85" i="123"/>
  <c r="M85" i="123"/>
  <c r="L85" i="123"/>
  <c r="K85" i="123"/>
  <c r="J85" i="123"/>
  <c r="N84" i="123"/>
  <c r="M84" i="123"/>
  <c r="L84" i="123"/>
  <c r="K84" i="123"/>
  <c r="J84" i="123"/>
  <c r="N83" i="123"/>
  <c r="M83" i="123"/>
  <c r="L83" i="123"/>
  <c r="K83" i="123"/>
  <c r="J83" i="123"/>
  <c r="N82" i="123"/>
  <c r="M82" i="123"/>
  <c r="L82" i="123"/>
  <c r="K82" i="123"/>
  <c r="J82" i="123"/>
  <c r="N81" i="123"/>
  <c r="M81" i="123"/>
  <c r="L81" i="123"/>
  <c r="K81" i="123"/>
  <c r="J81" i="123"/>
  <c r="N80" i="123"/>
  <c r="M80" i="123"/>
  <c r="L80" i="123"/>
  <c r="K80" i="123"/>
  <c r="J80" i="123"/>
  <c r="N79" i="123"/>
  <c r="M79" i="123"/>
  <c r="L79" i="123"/>
  <c r="K79" i="123"/>
  <c r="J79" i="123"/>
  <c r="N78" i="123"/>
  <c r="M78" i="123"/>
  <c r="L78" i="123"/>
  <c r="K78" i="123"/>
  <c r="J78" i="123"/>
  <c r="N76" i="123"/>
  <c r="M76" i="123"/>
  <c r="L76" i="123"/>
  <c r="K76" i="123"/>
  <c r="J76" i="123"/>
  <c r="N75" i="123"/>
  <c r="M75" i="123"/>
  <c r="L75" i="123"/>
  <c r="K75" i="123"/>
  <c r="J75" i="123"/>
  <c r="N74" i="123"/>
  <c r="M74" i="123"/>
  <c r="L74" i="123"/>
  <c r="K74" i="123"/>
  <c r="J74" i="123"/>
  <c r="N73" i="123"/>
  <c r="M73" i="123"/>
  <c r="L73" i="123"/>
  <c r="K73" i="123"/>
  <c r="J73" i="123"/>
  <c r="N72" i="123"/>
  <c r="M72" i="123"/>
  <c r="L72" i="123"/>
  <c r="K72" i="123"/>
  <c r="J72" i="123"/>
  <c r="N71" i="123"/>
  <c r="M71" i="123"/>
  <c r="L71" i="123"/>
  <c r="K71" i="123"/>
  <c r="J71" i="123"/>
  <c r="N70" i="123"/>
  <c r="M70" i="123"/>
  <c r="L70" i="123"/>
  <c r="K70" i="123"/>
  <c r="J70" i="123"/>
  <c r="N68" i="123"/>
  <c r="M68" i="123"/>
  <c r="L68" i="123"/>
  <c r="K68" i="123"/>
  <c r="J68" i="123"/>
  <c r="N67" i="123"/>
  <c r="M67" i="123"/>
  <c r="L67" i="123"/>
  <c r="K67" i="123"/>
  <c r="J67" i="123"/>
  <c r="N66" i="123"/>
  <c r="M66" i="123"/>
  <c r="L66" i="123"/>
  <c r="K66" i="123"/>
  <c r="J66" i="123"/>
  <c r="N65" i="123"/>
  <c r="M65" i="123"/>
  <c r="L65" i="123"/>
  <c r="K65" i="123"/>
  <c r="J65" i="123"/>
  <c r="N64" i="123"/>
  <c r="M64" i="123"/>
  <c r="L64" i="123"/>
  <c r="K64" i="123"/>
  <c r="J64" i="123"/>
  <c r="N63" i="123"/>
  <c r="M63" i="123"/>
  <c r="L63" i="123"/>
  <c r="K63" i="123"/>
  <c r="J63" i="123"/>
  <c r="N62" i="123"/>
  <c r="M62" i="123"/>
  <c r="L62" i="123"/>
  <c r="K62" i="123"/>
  <c r="J62" i="123"/>
  <c r="N61" i="123"/>
  <c r="M61" i="123"/>
  <c r="L61" i="123"/>
  <c r="K61" i="123"/>
  <c r="J61" i="123"/>
  <c r="N60" i="123"/>
  <c r="M60" i="123"/>
  <c r="L60" i="123"/>
  <c r="K60" i="123"/>
  <c r="J60" i="123"/>
  <c r="N59" i="123"/>
  <c r="M59" i="123"/>
  <c r="L59" i="123"/>
  <c r="K59" i="123"/>
  <c r="J59" i="123"/>
  <c r="N58" i="123"/>
  <c r="M58" i="123"/>
  <c r="L58" i="123"/>
  <c r="K58" i="123"/>
  <c r="J58" i="123"/>
  <c r="N56" i="123"/>
  <c r="M56" i="123"/>
  <c r="L56" i="123"/>
  <c r="K56" i="123"/>
  <c r="J56" i="123"/>
  <c r="N55" i="123"/>
  <c r="M55" i="123"/>
  <c r="L55" i="123"/>
  <c r="K55" i="123"/>
  <c r="J55" i="123"/>
  <c r="N54" i="123"/>
  <c r="M54" i="123"/>
  <c r="L54" i="123"/>
  <c r="K54" i="123"/>
  <c r="J54" i="123"/>
  <c r="N53" i="123"/>
  <c r="M53" i="123"/>
  <c r="L53" i="123"/>
  <c r="K53" i="123"/>
  <c r="J53" i="123"/>
  <c r="N52" i="123"/>
  <c r="M52" i="123"/>
  <c r="L52" i="123"/>
  <c r="K52" i="123"/>
  <c r="J52" i="123"/>
  <c r="N51" i="123"/>
  <c r="M51" i="123"/>
  <c r="L51" i="123"/>
  <c r="K51" i="123"/>
  <c r="J51" i="123"/>
  <c r="N50" i="123"/>
  <c r="M50" i="123"/>
  <c r="L50" i="123"/>
  <c r="K50" i="123"/>
  <c r="J50" i="123"/>
  <c r="N49" i="123"/>
  <c r="M49" i="123"/>
  <c r="L49" i="123"/>
  <c r="K49" i="123"/>
  <c r="J49" i="123"/>
  <c r="N48" i="123"/>
  <c r="M48" i="123"/>
  <c r="L48" i="123"/>
  <c r="K48" i="123"/>
  <c r="J48" i="123"/>
  <c r="N47" i="123"/>
  <c r="M47" i="123"/>
  <c r="L47" i="123"/>
  <c r="K47" i="123"/>
  <c r="J47" i="123"/>
  <c r="N46" i="123"/>
  <c r="M46" i="123"/>
  <c r="L46" i="123"/>
  <c r="K46" i="123"/>
  <c r="J46" i="123"/>
  <c r="N45" i="123"/>
  <c r="M45" i="123"/>
  <c r="L45" i="123"/>
  <c r="K45" i="123"/>
  <c r="J45" i="123"/>
  <c r="N44" i="123"/>
  <c r="M44" i="123"/>
  <c r="L44" i="123"/>
  <c r="K44" i="123"/>
  <c r="J44" i="123"/>
  <c r="N43" i="123"/>
  <c r="M43" i="123"/>
  <c r="L43" i="123"/>
  <c r="K43" i="123"/>
  <c r="J43" i="123"/>
  <c r="N42" i="123"/>
  <c r="M42" i="123"/>
  <c r="L42" i="123"/>
  <c r="K42" i="123"/>
  <c r="J42" i="123"/>
  <c r="N41" i="123"/>
  <c r="M41" i="123"/>
  <c r="L41" i="123"/>
  <c r="K41" i="123"/>
  <c r="J41" i="123"/>
  <c r="N40" i="123"/>
  <c r="M40" i="123"/>
  <c r="L40" i="123"/>
  <c r="K40" i="123"/>
  <c r="J40" i="123"/>
  <c r="N39" i="123"/>
  <c r="M39" i="123"/>
  <c r="L39" i="123"/>
  <c r="K39" i="123"/>
  <c r="J39" i="123"/>
  <c r="N38" i="123"/>
  <c r="M38" i="123"/>
  <c r="L38" i="123"/>
  <c r="K38" i="123"/>
  <c r="J38" i="123"/>
  <c r="N37" i="123"/>
  <c r="M37" i="123"/>
  <c r="L37" i="123"/>
  <c r="K37" i="123"/>
  <c r="J37" i="123"/>
  <c r="N36" i="123"/>
  <c r="M36" i="123"/>
  <c r="L36" i="123"/>
  <c r="K36" i="123"/>
  <c r="J36" i="123"/>
  <c r="N35" i="123"/>
  <c r="M35" i="123"/>
  <c r="L35" i="123"/>
  <c r="K35" i="123"/>
  <c r="J35" i="123"/>
  <c r="N34" i="123"/>
  <c r="M34" i="123"/>
  <c r="L34" i="123"/>
  <c r="K34" i="123"/>
  <c r="J34" i="123"/>
  <c r="N33" i="123"/>
  <c r="M33" i="123"/>
  <c r="L33" i="123"/>
  <c r="K33" i="123"/>
  <c r="J33" i="123"/>
  <c r="N32" i="123"/>
  <c r="M32" i="123"/>
  <c r="L32" i="123"/>
  <c r="K32" i="123"/>
  <c r="J32" i="123"/>
  <c r="N31" i="123"/>
  <c r="M31" i="123"/>
  <c r="L31" i="123"/>
  <c r="K31" i="123"/>
  <c r="J31" i="123"/>
  <c r="N30" i="123"/>
  <c r="M30" i="123"/>
  <c r="L30" i="123"/>
  <c r="K30" i="123"/>
  <c r="J30" i="123"/>
  <c r="N29" i="123"/>
  <c r="M29" i="123"/>
  <c r="L29" i="123"/>
  <c r="K29" i="123"/>
  <c r="J29" i="123"/>
  <c r="N28" i="123"/>
  <c r="M28" i="123"/>
  <c r="L28" i="123"/>
  <c r="K28" i="123"/>
  <c r="J28" i="123"/>
  <c r="N27" i="123"/>
  <c r="M27" i="123"/>
  <c r="L27" i="123"/>
  <c r="K27" i="123"/>
  <c r="J27" i="123"/>
  <c r="N26" i="123"/>
  <c r="M26" i="123"/>
  <c r="L26" i="123"/>
  <c r="K26" i="123"/>
  <c r="J26" i="123"/>
  <c r="N25" i="123"/>
  <c r="M25" i="123"/>
  <c r="L25" i="123"/>
  <c r="K25" i="123"/>
  <c r="J25" i="123"/>
  <c r="N24" i="123"/>
  <c r="M24" i="123"/>
  <c r="L24" i="123"/>
  <c r="K24" i="123"/>
  <c r="J24" i="123"/>
  <c r="N22" i="123"/>
  <c r="M22" i="123"/>
  <c r="L22" i="123"/>
  <c r="K22" i="123"/>
  <c r="J22" i="123"/>
  <c r="N21" i="123"/>
  <c r="M21" i="123"/>
  <c r="L21" i="123"/>
  <c r="K21" i="123"/>
  <c r="J21" i="123"/>
  <c r="N19" i="123"/>
  <c r="M19" i="123"/>
  <c r="L19" i="123"/>
  <c r="K19" i="123"/>
  <c r="J19" i="123"/>
  <c r="N17" i="123"/>
  <c r="M17" i="123"/>
  <c r="L17" i="123"/>
  <c r="K17" i="123"/>
  <c r="J17" i="123"/>
  <c r="N16" i="123"/>
  <c r="M16" i="123"/>
  <c r="L16" i="123"/>
  <c r="K16" i="123"/>
  <c r="J16" i="123"/>
  <c r="N15" i="123"/>
  <c r="M15" i="123"/>
  <c r="L15" i="123"/>
  <c r="K15" i="123"/>
  <c r="J15" i="123"/>
  <c r="N14" i="123"/>
  <c r="M14" i="123"/>
  <c r="L14" i="123"/>
  <c r="K14" i="123"/>
  <c r="J14" i="123"/>
  <c r="N13" i="123"/>
  <c r="M13" i="123"/>
  <c r="L13" i="123"/>
  <c r="K13" i="123"/>
  <c r="J13" i="123"/>
  <c r="N12" i="123"/>
  <c r="M12" i="123"/>
  <c r="L12" i="123"/>
  <c r="K12" i="123"/>
  <c r="J12" i="123"/>
  <c r="N11" i="123"/>
  <c r="M11" i="123"/>
  <c r="L11" i="123"/>
  <c r="K11" i="123"/>
  <c r="J11" i="123"/>
  <c r="N10" i="123"/>
  <c r="M10" i="123"/>
  <c r="L10" i="123"/>
  <c r="K10" i="123"/>
  <c r="J10" i="123"/>
  <c r="N9" i="123"/>
  <c r="M9" i="123"/>
  <c r="L9" i="123"/>
  <c r="K9" i="123"/>
  <c r="J9" i="123"/>
  <c r="N8" i="123"/>
  <c r="M8" i="123"/>
  <c r="L8" i="123"/>
  <c r="K8" i="123"/>
  <c r="J8" i="123"/>
  <c r="N7" i="123"/>
  <c r="M7" i="123"/>
  <c r="L7" i="123"/>
  <c r="K7" i="123"/>
  <c r="J7" i="123"/>
  <c r="N6" i="123"/>
  <c r="M6" i="123"/>
  <c r="L6" i="123"/>
  <c r="K6" i="123"/>
  <c r="J6" i="123"/>
  <c r="N5" i="123"/>
  <c r="M5" i="123"/>
  <c r="L5" i="123"/>
  <c r="K5" i="123"/>
  <c r="J5" i="123"/>
  <c r="N4" i="123"/>
  <c r="M4" i="123"/>
  <c r="L4" i="123"/>
  <c r="K4" i="123"/>
  <c r="J4" i="123"/>
  <c r="H42" i="122"/>
  <c r="F42" i="122"/>
  <c r="D42" i="122"/>
  <c r="H41" i="122"/>
  <c r="F41" i="122"/>
  <c r="D41" i="122"/>
  <c r="H40" i="122"/>
  <c r="F40" i="122"/>
  <c r="D40" i="122"/>
  <c r="H39" i="122"/>
  <c r="F39" i="122"/>
  <c r="D39" i="122"/>
  <c r="H38" i="122"/>
  <c r="F38" i="122"/>
  <c r="D38" i="122"/>
  <c r="H37" i="122"/>
  <c r="F37" i="122"/>
  <c r="D37" i="122"/>
  <c r="H36" i="122"/>
  <c r="F36" i="122"/>
  <c r="D36" i="122"/>
  <c r="H35" i="122"/>
  <c r="F35" i="122"/>
  <c r="D35" i="122"/>
  <c r="H34" i="122"/>
  <c r="F34" i="122"/>
  <c r="D34" i="122"/>
  <c r="H33" i="122"/>
  <c r="F33" i="122"/>
  <c r="D33" i="122"/>
  <c r="H32" i="122"/>
  <c r="F32" i="122"/>
  <c r="D32" i="122"/>
  <c r="H31" i="122"/>
  <c r="F31" i="122"/>
  <c r="D31" i="122"/>
  <c r="H30" i="122"/>
  <c r="F30" i="122"/>
  <c r="D30" i="122"/>
  <c r="H29" i="122"/>
  <c r="F29" i="122"/>
  <c r="D29" i="122"/>
  <c r="H28" i="122"/>
  <c r="F28" i="122"/>
  <c r="D28" i="122"/>
  <c r="H27" i="122"/>
  <c r="F27" i="122"/>
  <c r="D27" i="122"/>
  <c r="H26" i="122"/>
  <c r="F26" i="122"/>
  <c r="D26" i="122"/>
  <c r="H25" i="122"/>
  <c r="F25" i="122"/>
  <c r="D25" i="122"/>
  <c r="J20" i="122"/>
  <c r="H20" i="122"/>
  <c r="F20" i="122"/>
  <c r="D20" i="122"/>
  <c r="J19" i="122"/>
  <c r="H19" i="122"/>
  <c r="F19" i="122"/>
  <c r="D19" i="122"/>
  <c r="J18" i="122"/>
  <c r="H18" i="122"/>
  <c r="F18" i="122"/>
  <c r="D18" i="122"/>
  <c r="J17" i="122"/>
  <c r="H17" i="122"/>
  <c r="F17" i="122"/>
  <c r="D17" i="122"/>
  <c r="J16" i="122"/>
  <c r="H16" i="122"/>
  <c r="F16" i="122"/>
  <c r="D16" i="122"/>
  <c r="J15" i="122"/>
  <c r="H15" i="122"/>
  <c r="F15" i="122"/>
  <c r="D15" i="122"/>
  <c r="J14" i="122"/>
  <c r="H14" i="122"/>
  <c r="F14" i="122"/>
  <c r="D14" i="122"/>
  <c r="J13" i="122"/>
  <c r="H13" i="122"/>
  <c r="F13" i="122"/>
  <c r="D13" i="122"/>
  <c r="J12" i="122"/>
  <c r="H12" i="122"/>
  <c r="F12" i="122"/>
  <c r="D12" i="122"/>
  <c r="J11" i="122"/>
  <c r="H11" i="122"/>
  <c r="F11" i="122"/>
  <c r="D11" i="122"/>
  <c r="J10" i="122"/>
  <c r="H10" i="122"/>
  <c r="F10" i="122"/>
  <c r="D10" i="122"/>
  <c r="J9" i="122"/>
  <c r="H9" i="122"/>
  <c r="F9" i="122"/>
  <c r="D9" i="122"/>
  <c r="J8" i="122"/>
  <c r="H8" i="122"/>
  <c r="F8" i="122"/>
  <c r="D8" i="122"/>
  <c r="J7" i="122"/>
  <c r="H7" i="122"/>
  <c r="F7" i="122"/>
  <c r="D7" i="122"/>
  <c r="J6" i="122"/>
  <c r="H6" i="122"/>
  <c r="F6" i="122"/>
  <c r="D6" i="122"/>
  <c r="J5" i="122"/>
  <c r="H5" i="122"/>
  <c r="F5" i="122"/>
  <c r="D5" i="122"/>
  <c r="J4" i="122"/>
  <c r="H4" i="122"/>
  <c r="F4" i="122"/>
  <c r="D4" i="122"/>
  <c r="J3" i="122"/>
  <c r="H3" i="122"/>
  <c r="F3" i="122"/>
  <c r="D3" i="122"/>
  <c r="H112" i="121"/>
  <c r="G112" i="121"/>
  <c r="F112" i="121"/>
  <c r="E112" i="121"/>
  <c r="D112" i="121"/>
  <c r="C112" i="121"/>
  <c r="J111" i="121"/>
  <c r="H111" i="121"/>
  <c r="G111" i="121"/>
  <c r="F111" i="121"/>
  <c r="E111" i="121"/>
  <c r="D111" i="121"/>
  <c r="C111" i="121"/>
  <c r="H110" i="121"/>
  <c r="G110" i="121"/>
  <c r="F110" i="121"/>
  <c r="E110" i="121"/>
  <c r="D110" i="121"/>
  <c r="C110" i="121"/>
  <c r="H109" i="121"/>
  <c r="G109" i="121"/>
  <c r="F109" i="121"/>
  <c r="E109" i="121"/>
  <c r="D109" i="121"/>
  <c r="C109" i="121"/>
  <c r="H108" i="121"/>
  <c r="G108" i="121"/>
  <c r="F108" i="121"/>
  <c r="E108" i="121"/>
  <c r="D108" i="121"/>
  <c r="C108" i="121"/>
  <c r="H107" i="121"/>
  <c r="G107" i="121"/>
  <c r="F107" i="121"/>
  <c r="E107" i="121"/>
  <c r="D107" i="121"/>
  <c r="C107" i="121"/>
  <c r="H106" i="121"/>
  <c r="G106" i="121"/>
  <c r="F106" i="121"/>
  <c r="E106" i="121"/>
  <c r="D106" i="121"/>
  <c r="C106" i="121"/>
  <c r="H105" i="121"/>
  <c r="G105" i="121"/>
  <c r="F105" i="121"/>
  <c r="E105" i="121"/>
  <c r="D105" i="121"/>
  <c r="C105" i="121"/>
  <c r="H104" i="121"/>
  <c r="G104" i="121"/>
  <c r="F104" i="121"/>
  <c r="E104" i="121"/>
  <c r="D104" i="121"/>
  <c r="C104" i="121"/>
  <c r="J103" i="121"/>
  <c r="H103" i="121"/>
  <c r="G103" i="121"/>
  <c r="F103" i="121"/>
  <c r="E103" i="121"/>
  <c r="D103" i="121"/>
  <c r="C103" i="121"/>
  <c r="H102" i="121"/>
  <c r="G102" i="121"/>
  <c r="F102" i="121"/>
  <c r="E102" i="121"/>
  <c r="D102" i="121"/>
  <c r="C102" i="121"/>
  <c r="H101" i="121"/>
  <c r="G101" i="121"/>
  <c r="F101" i="121"/>
  <c r="E101" i="121"/>
  <c r="D101" i="121"/>
  <c r="C101" i="121"/>
  <c r="H100" i="121"/>
  <c r="G100" i="121"/>
  <c r="F100" i="121"/>
  <c r="E100" i="121"/>
  <c r="D100" i="121"/>
  <c r="C100" i="121"/>
  <c r="H99" i="121"/>
  <c r="G99" i="121"/>
  <c r="F99" i="121"/>
  <c r="E99" i="121"/>
  <c r="D99" i="121"/>
  <c r="C99" i="121"/>
  <c r="H98" i="121"/>
  <c r="G98" i="121"/>
  <c r="F98" i="121"/>
  <c r="E98" i="121"/>
  <c r="D98" i="121"/>
  <c r="C98" i="121"/>
  <c r="H97" i="121"/>
  <c r="G97" i="121"/>
  <c r="F97" i="121"/>
  <c r="E97" i="121"/>
  <c r="D97" i="121"/>
  <c r="C97" i="121"/>
  <c r="J96" i="121"/>
  <c r="H96" i="121"/>
  <c r="G96" i="121"/>
  <c r="F96" i="121"/>
  <c r="E96" i="121"/>
  <c r="D96" i="121"/>
  <c r="C96" i="121"/>
  <c r="H95" i="121"/>
  <c r="G95" i="121"/>
  <c r="F95" i="121"/>
  <c r="E95" i="121"/>
  <c r="D95" i="121"/>
  <c r="C95" i="121"/>
  <c r="H94" i="121"/>
  <c r="G94" i="121"/>
  <c r="F94" i="121"/>
  <c r="E94" i="121"/>
  <c r="D94" i="121"/>
  <c r="C94" i="121"/>
  <c r="H93" i="121"/>
  <c r="G93" i="121"/>
  <c r="F93" i="121"/>
  <c r="E93" i="121"/>
  <c r="D93" i="121"/>
  <c r="C93" i="121"/>
  <c r="H92" i="121"/>
  <c r="G92" i="121"/>
  <c r="F92" i="121"/>
  <c r="E92" i="121"/>
  <c r="D92" i="121"/>
  <c r="C92" i="121"/>
  <c r="H91" i="121"/>
  <c r="G91" i="121"/>
  <c r="F91" i="121"/>
  <c r="E91" i="121"/>
  <c r="D91" i="121"/>
  <c r="C91" i="121"/>
  <c r="H90" i="121"/>
  <c r="G90" i="121"/>
  <c r="F90" i="121"/>
  <c r="E90" i="121"/>
  <c r="D90" i="121"/>
  <c r="C90" i="121"/>
  <c r="H89" i="121"/>
  <c r="G89" i="121"/>
  <c r="F89" i="121"/>
  <c r="E89" i="121"/>
  <c r="D89" i="121"/>
  <c r="C89" i="121"/>
  <c r="H88" i="121"/>
  <c r="G88" i="121"/>
  <c r="F88" i="121"/>
  <c r="E88" i="121"/>
  <c r="D88" i="121"/>
  <c r="C88" i="121"/>
  <c r="H87" i="121"/>
  <c r="G87" i="121"/>
  <c r="F87" i="121"/>
  <c r="E87" i="121"/>
  <c r="D87" i="121"/>
  <c r="C87" i="121"/>
  <c r="H86" i="121"/>
  <c r="G86" i="121"/>
  <c r="F86" i="121"/>
  <c r="E86" i="121"/>
  <c r="D86" i="121"/>
  <c r="C86" i="121"/>
  <c r="H85" i="121"/>
  <c r="G85" i="121"/>
  <c r="F85" i="121"/>
  <c r="E85" i="121"/>
  <c r="D85" i="121"/>
  <c r="C85" i="121"/>
  <c r="H84" i="121"/>
  <c r="G84" i="121"/>
  <c r="F84" i="121"/>
  <c r="E84" i="121"/>
  <c r="D84" i="121"/>
  <c r="C84" i="121"/>
  <c r="H83" i="121"/>
  <c r="G83" i="121"/>
  <c r="F83" i="121"/>
  <c r="E83" i="121"/>
  <c r="D83" i="121"/>
  <c r="C83" i="121"/>
  <c r="H82" i="121"/>
  <c r="G82" i="121"/>
  <c r="F82" i="121"/>
  <c r="E82" i="121"/>
  <c r="D82" i="121"/>
  <c r="C82" i="121"/>
  <c r="J81" i="121"/>
  <c r="H81" i="121"/>
  <c r="G81" i="121"/>
  <c r="F81" i="121"/>
  <c r="E81" i="121"/>
  <c r="D81" i="121"/>
  <c r="C81" i="121"/>
  <c r="H80" i="121"/>
  <c r="G80" i="121"/>
  <c r="F80" i="121"/>
  <c r="E80" i="121"/>
  <c r="D80" i="121"/>
  <c r="C80" i="121"/>
  <c r="H79" i="121"/>
  <c r="G79" i="121"/>
  <c r="F79" i="121"/>
  <c r="E79" i="121"/>
  <c r="D79" i="121"/>
  <c r="C79" i="121"/>
  <c r="H78" i="121"/>
  <c r="G78" i="121"/>
  <c r="F78" i="121"/>
  <c r="E78" i="121"/>
  <c r="D78" i="121"/>
  <c r="C78" i="121"/>
  <c r="H77" i="121"/>
  <c r="G77" i="121"/>
  <c r="F77" i="121"/>
  <c r="E77" i="121"/>
  <c r="D77" i="121"/>
  <c r="C77" i="121"/>
  <c r="H76" i="121"/>
  <c r="G76" i="121"/>
  <c r="F76" i="121"/>
  <c r="E76" i="121"/>
  <c r="D76" i="121"/>
  <c r="C76" i="121"/>
  <c r="J75" i="121"/>
  <c r="H75" i="121"/>
  <c r="G75" i="121"/>
  <c r="F75" i="121"/>
  <c r="E75" i="121"/>
  <c r="D75" i="121"/>
  <c r="C75" i="121"/>
  <c r="H74" i="121"/>
  <c r="G74" i="121"/>
  <c r="F74" i="121"/>
  <c r="E74" i="121"/>
  <c r="D74" i="121"/>
  <c r="C74" i="121"/>
  <c r="H73" i="121"/>
  <c r="G73" i="121"/>
  <c r="F73" i="121"/>
  <c r="E73" i="121"/>
  <c r="D73" i="121"/>
  <c r="C73" i="121"/>
  <c r="H72" i="121"/>
  <c r="G72" i="121"/>
  <c r="F72" i="121"/>
  <c r="E72" i="121"/>
  <c r="D72" i="121"/>
  <c r="C72" i="121"/>
  <c r="H71" i="121"/>
  <c r="G71" i="121"/>
  <c r="F71" i="121"/>
  <c r="E71" i="121"/>
  <c r="D71" i="121"/>
  <c r="C71" i="121"/>
  <c r="H70" i="121"/>
  <c r="G70" i="121"/>
  <c r="F70" i="121"/>
  <c r="E70" i="121"/>
  <c r="D70" i="121"/>
  <c r="C70" i="121"/>
  <c r="H69" i="121"/>
  <c r="G69" i="121"/>
  <c r="F69" i="121"/>
  <c r="E69" i="121"/>
  <c r="D69" i="121"/>
  <c r="C69" i="121"/>
  <c r="H68" i="121"/>
  <c r="G68" i="121"/>
  <c r="F68" i="121"/>
  <c r="E68" i="121"/>
  <c r="D68" i="121"/>
  <c r="C68" i="121"/>
  <c r="H67" i="121"/>
  <c r="G67" i="121"/>
  <c r="F67" i="121"/>
  <c r="E67" i="121"/>
  <c r="D67" i="121"/>
  <c r="C67" i="121"/>
  <c r="J66" i="121"/>
  <c r="H66" i="121"/>
  <c r="G66" i="121"/>
  <c r="F66" i="121"/>
  <c r="E66" i="121"/>
  <c r="D66" i="121"/>
  <c r="C66" i="121"/>
  <c r="H65" i="121"/>
  <c r="G65" i="121"/>
  <c r="F65" i="121"/>
  <c r="E65" i="121"/>
  <c r="D65" i="121"/>
  <c r="C65" i="121"/>
  <c r="H64" i="121"/>
  <c r="G64" i="121"/>
  <c r="F64" i="121"/>
  <c r="E64" i="121"/>
  <c r="D64" i="121"/>
  <c r="I64" i="121" s="1"/>
  <c r="J64" i="121" s="1"/>
  <c r="C64" i="121"/>
  <c r="H63" i="121"/>
  <c r="G63" i="121"/>
  <c r="F63" i="121"/>
  <c r="E63" i="121"/>
  <c r="D63" i="121"/>
  <c r="C63" i="121"/>
  <c r="H62" i="121"/>
  <c r="G62" i="121"/>
  <c r="F62" i="121"/>
  <c r="E62" i="121"/>
  <c r="D62" i="121"/>
  <c r="C62" i="121"/>
  <c r="H61" i="121"/>
  <c r="G61" i="121"/>
  <c r="F61" i="121"/>
  <c r="E61" i="121"/>
  <c r="D61" i="121"/>
  <c r="C61" i="121"/>
  <c r="H60" i="121"/>
  <c r="G60" i="121"/>
  <c r="F60" i="121"/>
  <c r="E60" i="121"/>
  <c r="D60" i="121"/>
  <c r="I60" i="121" s="1"/>
  <c r="J60" i="121" s="1"/>
  <c r="C60" i="121"/>
  <c r="H59" i="121"/>
  <c r="G59" i="121"/>
  <c r="F59" i="121"/>
  <c r="E59" i="121"/>
  <c r="D59" i="121"/>
  <c r="C59" i="121"/>
  <c r="H58" i="121"/>
  <c r="G58" i="121"/>
  <c r="F58" i="121"/>
  <c r="E58" i="121"/>
  <c r="D58" i="121"/>
  <c r="C58" i="121"/>
  <c r="J57" i="121"/>
  <c r="H57" i="121"/>
  <c r="G57" i="121"/>
  <c r="F57" i="121"/>
  <c r="E57" i="121"/>
  <c r="D57" i="121"/>
  <c r="C57" i="121"/>
  <c r="H56" i="121"/>
  <c r="G56" i="121"/>
  <c r="F56" i="121"/>
  <c r="E56" i="121"/>
  <c r="D56" i="121"/>
  <c r="C56" i="121"/>
  <c r="H55" i="121"/>
  <c r="G55" i="121"/>
  <c r="F55" i="121"/>
  <c r="E55" i="121"/>
  <c r="D55" i="121"/>
  <c r="C55" i="121"/>
  <c r="H54" i="121"/>
  <c r="G54" i="121"/>
  <c r="F54" i="121"/>
  <c r="E54" i="121"/>
  <c r="D54" i="121"/>
  <c r="C54" i="121"/>
  <c r="H53" i="121"/>
  <c r="G53" i="121"/>
  <c r="F53" i="121"/>
  <c r="E53" i="121"/>
  <c r="D53" i="121"/>
  <c r="C53" i="121"/>
  <c r="J52" i="121"/>
  <c r="H52" i="121"/>
  <c r="G52" i="121"/>
  <c r="F52" i="121"/>
  <c r="E52" i="121"/>
  <c r="D52" i="121"/>
  <c r="C52" i="121"/>
  <c r="H51" i="121"/>
  <c r="G51" i="121"/>
  <c r="F51" i="121"/>
  <c r="E51" i="121"/>
  <c r="D51" i="121"/>
  <c r="C51" i="121"/>
  <c r="H50" i="121"/>
  <c r="G50" i="121"/>
  <c r="F50" i="121"/>
  <c r="E50" i="121"/>
  <c r="D50" i="121"/>
  <c r="C50" i="121"/>
  <c r="H49" i="121"/>
  <c r="G49" i="121"/>
  <c r="F49" i="121"/>
  <c r="E49" i="121"/>
  <c r="D49" i="121"/>
  <c r="C49" i="121"/>
  <c r="H48" i="121"/>
  <c r="G48" i="121"/>
  <c r="F48" i="121"/>
  <c r="E48" i="121"/>
  <c r="D48" i="121"/>
  <c r="C48" i="121"/>
  <c r="H47" i="121"/>
  <c r="G47" i="121"/>
  <c r="F47" i="121"/>
  <c r="E47" i="121"/>
  <c r="D47" i="121"/>
  <c r="C47" i="121"/>
  <c r="H46" i="121"/>
  <c r="G46" i="121"/>
  <c r="F46" i="121"/>
  <c r="E46" i="121"/>
  <c r="D46" i="121"/>
  <c r="C46" i="121"/>
  <c r="H45" i="121"/>
  <c r="G45" i="121"/>
  <c r="F45" i="121"/>
  <c r="E45" i="121"/>
  <c r="D45" i="121"/>
  <c r="C45" i="121"/>
  <c r="J44" i="121"/>
  <c r="H44" i="121"/>
  <c r="G44" i="121"/>
  <c r="F44" i="121"/>
  <c r="E44" i="121"/>
  <c r="D44" i="121"/>
  <c r="C44" i="121"/>
  <c r="H43" i="121"/>
  <c r="G43" i="121"/>
  <c r="F43" i="121"/>
  <c r="E43" i="121"/>
  <c r="D43" i="121"/>
  <c r="C43" i="121"/>
  <c r="H42" i="121"/>
  <c r="G42" i="121"/>
  <c r="F42" i="121"/>
  <c r="E42" i="121"/>
  <c r="D42" i="121"/>
  <c r="C42" i="121"/>
  <c r="H41" i="121"/>
  <c r="G41" i="121"/>
  <c r="F41" i="121"/>
  <c r="E41" i="121"/>
  <c r="D41" i="121"/>
  <c r="C41" i="121"/>
  <c r="H40" i="121"/>
  <c r="G40" i="121"/>
  <c r="F40" i="121"/>
  <c r="E40" i="121"/>
  <c r="D40" i="121"/>
  <c r="C40" i="121"/>
  <c r="H39" i="121"/>
  <c r="G39" i="121"/>
  <c r="F39" i="121"/>
  <c r="E39" i="121"/>
  <c r="D39" i="121"/>
  <c r="C39" i="121"/>
  <c r="H38" i="121"/>
  <c r="G38" i="121"/>
  <c r="F38" i="121"/>
  <c r="E38" i="121"/>
  <c r="D38" i="121"/>
  <c r="C38" i="121"/>
  <c r="J37" i="121"/>
  <c r="H37" i="121"/>
  <c r="G37" i="121"/>
  <c r="F37" i="121"/>
  <c r="E37" i="121"/>
  <c r="D37" i="121"/>
  <c r="C37" i="121"/>
  <c r="J36" i="121"/>
  <c r="H36" i="121"/>
  <c r="G36" i="121"/>
  <c r="F36" i="121"/>
  <c r="E36" i="121"/>
  <c r="D36" i="121"/>
  <c r="C36" i="121"/>
  <c r="J35" i="121"/>
  <c r="H35" i="121"/>
  <c r="G35" i="121"/>
  <c r="F35" i="121"/>
  <c r="E35" i="121"/>
  <c r="D35" i="121"/>
  <c r="C35" i="121"/>
  <c r="J34" i="121"/>
  <c r="H34" i="121"/>
  <c r="G34" i="121"/>
  <c r="F34" i="121"/>
  <c r="E34" i="121"/>
  <c r="D34" i="121"/>
  <c r="C34" i="121"/>
  <c r="J33" i="121"/>
  <c r="H33" i="121"/>
  <c r="G33" i="121"/>
  <c r="F33" i="121"/>
  <c r="E33" i="121"/>
  <c r="D33" i="121"/>
  <c r="C33" i="121"/>
  <c r="J32" i="121"/>
  <c r="H32" i="121"/>
  <c r="G32" i="121"/>
  <c r="F32" i="121"/>
  <c r="E32" i="121"/>
  <c r="D32" i="121"/>
  <c r="C32" i="121"/>
  <c r="J31" i="121"/>
  <c r="H31" i="121"/>
  <c r="G31" i="121"/>
  <c r="F31" i="121"/>
  <c r="E31" i="121"/>
  <c r="D31" i="121"/>
  <c r="C31" i="121"/>
  <c r="H30" i="121"/>
  <c r="G30" i="121"/>
  <c r="F30" i="121"/>
  <c r="E30" i="121"/>
  <c r="D30" i="121"/>
  <c r="C30" i="121"/>
  <c r="H29" i="121"/>
  <c r="G29" i="121"/>
  <c r="F29" i="121"/>
  <c r="E29" i="121"/>
  <c r="D29" i="121"/>
  <c r="C29" i="121"/>
  <c r="H28" i="121"/>
  <c r="G28" i="121"/>
  <c r="F28" i="121"/>
  <c r="E28" i="121"/>
  <c r="D28" i="121"/>
  <c r="C28" i="121"/>
  <c r="H27" i="121"/>
  <c r="G27" i="121"/>
  <c r="F27" i="121"/>
  <c r="E27" i="121"/>
  <c r="D27" i="121"/>
  <c r="I27" i="121" s="1"/>
  <c r="J27" i="121" s="1"/>
  <c r="C27" i="121"/>
  <c r="H26" i="121"/>
  <c r="G26" i="121"/>
  <c r="F26" i="121"/>
  <c r="E26" i="121"/>
  <c r="D26" i="121"/>
  <c r="C26" i="121"/>
  <c r="I26" i="121" s="1"/>
  <c r="J26" i="121" s="1"/>
  <c r="H25" i="121"/>
  <c r="G25" i="121"/>
  <c r="F25" i="121"/>
  <c r="E25" i="121"/>
  <c r="D25" i="121"/>
  <c r="C25" i="121"/>
  <c r="H24" i="121"/>
  <c r="G24" i="121"/>
  <c r="F24" i="121"/>
  <c r="E24" i="121"/>
  <c r="D24" i="121"/>
  <c r="C24" i="121"/>
  <c r="H23" i="121"/>
  <c r="G23" i="121"/>
  <c r="F23" i="121"/>
  <c r="E23" i="121"/>
  <c r="D23" i="121"/>
  <c r="C23" i="121"/>
  <c r="H22" i="121"/>
  <c r="G22" i="121"/>
  <c r="F22" i="121"/>
  <c r="E22" i="121"/>
  <c r="D22" i="121"/>
  <c r="C22" i="121"/>
  <c r="J21" i="121"/>
  <c r="H21" i="121"/>
  <c r="G21" i="121"/>
  <c r="F21" i="121"/>
  <c r="E21" i="121"/>
  <c r="D21" i="121"/>
  <c r="C21" i="121"/>
  <c r="H20" i="121"/>
  <c r="G20" i="121"/>
  <c r="F20" i="121"/>
  <c r="E20" i="121"/>
  <c r="D20" i="121"/>
  <c r="C20" i="121"/>
  <c r="H19" i="121"/>
  <c r="G19" i="121"/>
  <c r="F19" i="121"/>
  <c r="E19" i="121"/>
  <c r="D19" i="121"/>
  <c r="C19" i="121"/>
  <c r="H18" i="121"/>
  <c r="G18" i="121"/>
  <c r="F18" i="121"/>
  <c r="E18" i="121"/>
  <c r="D18" i="121"/>
  <c r="C18" i="121"/>
  <c r="J17" i="121"/>
  <c r="H17" i="121"/>
  <c r="G17" i="121"/>
  <c r="F17" i="121"/>
  <c r="E17" i="121"/>
  <c r="D17" i="121"/>
  <c r="C17" i="121"/>
  <c r="I17" i="121" s="1"/>
  <c r="H16" i="121"/>
  <c r="G16" i="121"/>
  <c r="F16" i="121"/>
  <c r="E16" i="121"/>
  <c r="D16" i="121"/>
  <c r="C16" i="121"/>
  <c r="H15" i="121"/>
  <c r="G15" i="121"/>
  <c r="F15" i="121"/>
  <c r="E15" i="121"/>
  <c r="D15" i="121"/>
  <c r="C15" i="121"/>
  <c r="H14" i="121"/>
  <c r="G14" i="121"/>
  <c r="F14" i="121"/>
  <c r="E14" i="121"/>
  <c r="D14" i="121"/>
  <c r="C14" i="121"/>
  <c r="H13" i="121"/>
  <c r="G13" i="121"/>
  <c r="F13" i="121"/>
  <c r="E13" i="121"/>
  <c r="D13" i="121"/>
  <c r="C13" i="121"/>
  <c r="H12" i="121"/>
  <c r="G12" i="121"/>
  <c r="F12" i="121"/>
  <c r="E12" i="121"/>
  <c r="D12" i="121"/>
  <c r="C12" i="121"/>
  <c r="H11" i="121"/>
  <c r="G11" i="121"/>
  <c r="I11" i="121" s="1"/>
  <c r="J11" i="121" s="1"/>
  <c r="F11" i="121"/>
  <c r="E11" i="121"/>
  <c r="D11" i="121"/>
  <c r="C11" i="121"/>
  <c r="J10" i="121"/>
  <c r="H10" i="121"/>
  <c r="G10" i="121"/>
  <c r="F10" i="121"/>
  <c r="E10" i="121"/>
  <c r="D10" i="121"/>
  <c r="C10" i="121"/>
  <c r="H9" i="121"/>
  <c r="G9" i="121"/>
  <c r="F9" i="121"/>
  <c r="E9" i="121"/>
  <c r="D9" i="121"/>
  <c r="I9" i="121" s="1"/>
  <c r="J9" i="121" s="1"/>
  <c r="C9" i="121"/>
  <c r="H8" i="121"/>
  <c r="G8" i="121"/>
  <c r="F8" i="121"/>
  <c r="E8" i="121"/>
  <c r="D8" i="121"/>
  <c r="C8" i="121"/>
  <c r="H7" i="121"/>
  <c r="G7" i="121"/>
  <c r="F7" i="121"/>
  <c r="E7" i="121"/>
  <c r="D7" i="121"/>
  <c r="C7" i="121"/>
  <c r="H6" i="121"/>
  <c r="G6" i="121"/>
  <c r="F6" i="121"/>
  <c r="E6" i="121"/>
  <c r="D6" i="121"/>
  <c r="C6" i="121"/>
  <c r="J5" i="121"/>
  <c r="H5" i="121"/>
  <c r="G5" i="121"/>
  <c r="F5" i="121"/>
  <c r="E5" i="121"/>
  <c r="D5" i="121"/>
  <c r="C5" i="121"/>
  <c r="H4" i="121"/>
  <c r="G4" i="121"/>
  <c r="F4" i="121"/>
  <c r="E4" i="121"/>
  <c r="D4" i="121"/>
  <c r="C4" i="121"/>
  <c r="F111" i="116"/>
  <c r="F110" i="116"/>
  <c r="F109" i="116"/>
  <c r="F108" i="116"/>
  <c r="F107" i="116"/>
  <c r="F106" i="116"/>
  <c r="F105" i="116"/>
  <c r="F104" i="116"/>
  <c r="F103" i="116"/>
  <c r="F102" i="116"/>
  <c r="F101" i="116"/>
  <c r="F100" i="116"/>
  <c r="F99" i="116"/>
  <c r="F98" i="116"/>
  <c r="F97" i="116"/>
  <c r="F96" i="116"/>
  <c r="F95" i="116"/>
  <c r="F94" i="116"/>
  <c r="F93" i="116"/>
  <c r="F92" i="116"/>
  <c r="F91" i="116"/>
  <c r="F90" i="116"/>
  <c r="F89" i="116"/>
  <c r="F88" i="116"/>
  <c r="F87" i="116"/>
  <c r="F86" i="116"/>
  <c r="F85" i="116"/>
  <c r="F84" i="116"/>
  <c r="F83" i="116"/>
  <c r="F82" i="116"/>
  <c r="F81" i="116"/>
  <c r="F80" i="116"/>
  <c r="F79" i="116"/>
  <c r="F78" i="116"/>
  <c r="F77" i="116"/>
  <c r="F76" i="116"/>
  <c r="F75" i="116"/>
  <c r="F74" i="116"/>
  <c r="F73" i="116"/>
  <c r="F72" i="116"/>
  <c r="F71" i="116"/>
  <c r="F70" i="116"/>
  <c r="F69" i="116"/>
  <c r="F68" i="116"/>
  <c r="F67" i="116"/>
  <c r="F66" i="116"/>
  <c r="F65" i="116"/>
  <c r="F64" i="116"/>
  <c r="F63" i="116"/>
  <c r="F62" i="116"/>
  <c r="F61" i="116"/>
  <c r="F60" i="116"/>
  <c r="F59" i="116"/>
  <c r="F58" i="116"/>
  <c r="F57" i="116"/>
  <c r="F56" i="116"/>
  <c r="F55" i="116"/>
  <c r="F54" i="116"/>
  <c r="F53" i="116"/>
  <c r="F52" i="116"/>
  <c r="F51" i="116"/>
  <c r="F50" i="116"/>
  <c r="F49" i="116"/>
  <c r="F48" i="116"/>
  <c r="F47" i="116"/>
  <c r="F46" i="116"/>
  <c r="F45" i="116"/>
  <c r="F44" i="116"/>
  <c r="F43" i="116"/>
  <c r="F42" i="116"/>
  <c r="F41" i="116"/>
  <c r="F40" i="116"/>
  <c r="F39" i="116"/>
  <c r="F38" i="116"/>
  <c r="F37" i="116"/>
  <c r="F36" i="116"/>
  <c r="F35" i="116"/>
  <c r="F34" i="116"/>
  <c r="F33" i="116"/>
  <c r="F32" i="116"/>
  <c r="F31" i="116"/>
  <c r="F30" i="116"/>
  <c r="F29" i="116"/>
  <c r="F28" i="116"/>
  <c r="F27" i="116"/>
  <c r="F26" i="116"/>
  <c r="F25" i="116"/>
  <c r="F24" i="116"/>
  <c r="F23" i="116"/>
  <c r="F22" i="116"/>
  <c r="F21" i="116"/>
  <c r="F20" i="116"/>
  <c r="F19" i="116"/>
  <c r="F18" i="116"/>
  <c r="F17" i="116"/>
  <c r="F16" i="116"/>
  <c r="F15" i="116"/>
  <c r="F14" i="116"/>
  <c r="F13" i="116"/>
  <c r="F12" i="116"/>
  <c r="F11" i="116"/>
  <c r="F10" i="116"/>
  <c r="F9" i="116"/>
  <c r="F8" i="116"/>
  <c r="F7" i="116"/>
  <c r="F6" i="116"/>
  <c r="F5" i="116"/>
  <c r="F4" i="116"/>
  <c r="F3" i="116"/>
  <c r="H111" i="115"/>
  <c r="G111" i="115"/>
  <c r="H110" i="115"/>
  <c r="G110" i="115"/>
  <c r="H109" i="115"/>
  <c r="G109" i="115"/>
  <c r="H108" i="115"/>
  <c r="G108" i="115"/>
  <c r="H107" i="115"/>
  <c r="G107" i="115"/>
  <c r="H106" i="115"/>
  <c r="G106" i="115"/>
  <c r="H105" i="115"/>
  <c r="G105" i="115"/>
  <c r="H104" i="115"/>
  <c r="G104" i="115"/>
  <c r="H103" i="115"/>
  <c r="G103" i="115"/>
  <c r="H102" i="115"/>
  <c r="G102" i="115"/>
  <c r="H101" i="115"/>
  <c r="G101" i="115"/>
  <c r="H100" i="115"/>
  <c r="G100" i="115"/>
  <c r="H99" i="115"/>
  <c r="G99" i="115"/>
  <c r="H98" i="115"/>
  <c r="G98" i="115"/>
  <c r="H97" i="115"/>
  <c r="G97" i="115"/>
  <c r="H96" i="115"/>
  <c r="G96" i="115"/>
  <c r="H95" i="115"/>
  <c r="G95" i="115"/>
  <c r="H94" i="115"/>
  <c r="G94" i="115"/>
  <c r="H93" i="115"/>
  <c r="G93" i="115"/>
  <c r="H92" i="115"/>
  <c r="G92" i="115"/>
  <c r="H91" i="115"/>
  <c r="G91" i="115"/>
  <c r="H90" i="115"/>
  <c r="G90" i="115"/>
  <c r="H89" i="115"/>
  <c r="G89" i="115"/>
  <c r="H88" i="115"/>
  <c r="G88" i="115"/>
  <c r="H87" i="115"/>
  <c r="G87" i="115"/>
  <c r="H86" i="115"/>
  <c r="G86" i="115"/>
  <c r="H85" i="115"/>
  <c r="G85" i="115"/>
  <c r="H84" i="115"/>
  <c r="G84" i="115"/>
  <c r="H83" i="115"/>
  <c r="G83" i="115"/>
  <c r="H82" i="115"/>
  <c r="G82" i="115"/>
  <c r="H81" i="115"/>
  <c r="G81" i="115"/>
  <c r="H80" i="115"/>
  <c r="G80" i="115"/>
  <c r="H79" i="115"/>
  <c r="G79" i="115"/>
  <c r="H78" i="115"/>
  <c r="G78" i="115"/>
  <c r="H77" i="115"/>
  <c r="G77" i="115"/>
  <c r="H76" i="115"/>
  <c r="G76" i="115"/>
  <c r="H75" i="115"/>
  <c r="G75" i="115"/>
  <c r="H74" i="115"/>
  <c r="G74" i="115"/>
  <c r="H73" i="115"/>
  <c r="G73" i="115"/>
  <c r="H72" i="115"/>
  <c r="G72" i="115"/>
  <c r="H71" i="115"/>
  <c r="G71" i="115"/>
  <c r="H70" i="115"/>
  <c r="G70" i="115"/>
  <c r="H69" i="115"/>
  <c r="G69" i="115"/>
  <c r="H68" i="115"/>
  <c r="G68" i="115"/>
  <c r="H67" i="115"/>
  <c r="G67" i="115"/>
  <c r="H66" i="115"/>
  <c r="G66" i="115"/>
  <c r="H65" i="115"/>
  <c r="G65" i="115"/>
  <c r="H64" i="115"/>
  <c r="G64" i="115"/>
  <c r="H63" i="115"/>
  <c r="G63" i="115"/>
  <c r="H62" i="115"/>
  <c r="G62" i="115"/>
  <c r="H61" i="115"/>
  <c r="G61" i="115"/>
  <c r="H60" i="115"/>
  <c r="G60" i="115"/>
  <c r="H59" i="115"/>
  <c r="G59" i="115"/>
  <c r="H58" i="115"/>
  <c r="G58" i="115"/>
  <c r="H57" i="115"/>
  <c r="G57" i="115"/>
  <c r="H56" i="115"/>
  <c r="G56" i="115"/>
  <c r="H55" i="115"/>
  <c r="G55" i="115"/>
  <c r="H54" i="115"/>
  <c r="G54" i="115"/>
  <c r="H53" i="115"/>
  <c r="G53" i="115"/>
  <c r="H52" i="115"/>
  <c r="G52" i="115"/>
  <c r="H51" i="115"/>
  <c r="G51" i="115"/>
  <c r="H50" i="115"/>
  <c r="G50" i="115"/>
  <c r="H49" i="115"/>
  <c r="G49" i="115"/>
  <c r="H48" i="115"/>
  <c r="G48" i="115"/>
  <c r="H47" i="115"/>
  <c r="G47" i="115"/>
  <c r="H46" i="115"/>
  <c r="G46" i="115"/>
  <c r="H45" i="115"/>
  <c r="G45" i="115"/>
  <c r="H44" i="115"/>
  <c r="G44" i="115"/>
  <c r="H43" i="115"/>
  <c r="G43" i="115"/>
  <c r="H42" i="115"/>
  <c r="G42" i="115"/>
  <c r="H41" i="115"/>
  <c r="G41" i="115"/>
  <c r="H40" i="115"/>
  <c r="G40" i="115"/>
  <c r="H39" i="115"/>
  <c r="G39" i="115"/>
  <c r="H38" i="115"/>
  <c r="G38" i="115"/>
  <c r="H37" i="115"/>
  <c r="G37" i="115"/>
  <c r="H36" i="115"/>
  <c r="G36" i="115"/>
  <c r="H35" i="115"/>
  <c r="G35" i="115"/>
  <c r="H34" i="115"/>
  <c r="G34" i="115"/>
  <c r="H33" i="115"/>
  <c r="G33" i="115"/>
  <c r="H32" i="115"/>
  <c r="G32" i="115"/>
  <c r="H31" i="115"/>
  <c r="G31" i="115"/>
  <c r="H30" i="115"/>
  <c r="G30" i="115"/>
  <c r="H29" i="115"/>
  <c r="G29" i="115"/>
  <c r="H28" i="115"/>
  <c r="G28" i="115"/>
  <c r="H27" i="115"/>
  <c r="G27" i="115"/>
  <c r="H26" i="115"/>
  <c r="G26" i="115"/>
  <c r="H25" i="115"/>
  <c r="G25" i="115"/>
  <c r="H24" i="115"/>
  <c r="G24" i="115"/>
  <c r="H23" i="115"/>
  <c r="G23" i="115"/>
  <c r="H22" i="115"/>
  <c r="G22" i="115"/>
  <c r="H21" i="115"/>
  <c r="G21" i="115"/>
  <c r="H20" i="115"/>
  <c r="G20" i="115"/>
  <c r="H19" i="115"/>
  <c r="G19" i="115"/>
  <c r="H18" i="115"/>
  <c r="G18" i="115"/>
  <c r="H17" i="115"/>
  <c r="G17" i="115"/>
  <c r="H16" i="115"/>
  <c r="G16" i="115"/>
  <c r="H15" i="115"/>
  <c r="G15" i="115"/>
  <c r="H14" i="115"/>
  <c r="G14" i="115"/>
  <c r="H13" i="115"/>
  <c r="G13" i="115"/>
  <c r="H12" i="115"/>
  <c r="G12" i="115"/>
  <c r="H11" i="115"/>
  <c r="G11" i="115"/>
  <c r="H10" i="115"/>
  <c r="G10" i="115"/>
  <c r="H9" i="115"/>
  <c r="G9" i="115"/>
  <c r="H8" i="115"/>
  <c r="G8" i="115"/>
  <c r="H7" i="115"/>
  <c r="G7" i="115"/>
  <c r="H6" i="115"/>
  <c r="G6" i="115"/>
  <c r="H5" i="115"/>
  <c r="G5" i="115"/>
  <c r="H4" i="115"/>
  <c r="G4" i="115"/>
  <c r="H3" i="115"/>
  <c r="G3" i="115"/>
  <c r="E111" i="114"/>
  <c r="E110" i="114"/>
  <c r="E109" i="114"/>
  <c r="E108" i="114"/>
  <c r="E107" i="114"/>
  <c r="F153" i="4" s="1"/>
  <c r="E106" i="114"/>
  <c r="E105" i="114"/>
  <c r="E104" i="114"/>
  <c r="E103" i="114"/>
  <c r="E102" i="114"/>
  <c r="E101" i="114"/>
  <c r="E100" i="114"/>
  <c r="E99" i="114"/>
  <c r="E98" i="114"/>
  <c r="E97" i="114"/>
  <c r="E96" i="114"/>
  <c r="E95" i="114"/>
  <c r="E94" i="114"/>
  <c r="E93" i="114"/>
  <c r="E92" i="114"/>
  <c r="E91" i="114"/>
  <c r="E90" i="114"/>
  <c r="E89" i="114"/>
  <c r="E88" i="114"/>
  <c r="E87" i="114"/>
  <c r="E86" i="114"/>
  <c r="E85" i="114"/>
  <c r="E84" i="114"/>
  <c r="E83" i="114"/>
  <c r="E82" i="114"/>
  <c r="E81" i="114"/>
  <c r="E80" i="114"/>
  <c r="E79" i="114"/>
  <c r="E78" i="114"/>
  <c r="E77" i="114"/>
  <c r="E76" i="114"/>
  <c r="E75" i="114"/>
  <c r="E74" i="114"/>
  <c r="E73" i="114"/>
  <c r="E72" i="114"/>
  <c r="E71" i="114"/>
  <c r="E70" i="114"/>
  <c r="E69" i="114"/>
  <c r="E68" i="114"/>
  <c r="E67" i="114"/>
  <c r="E66" i="114"/>
  <c r="E65" i="114"/>
  <c r="E64" i="114"/>
  <c r="E63" i="114"/>
  <c r="E62" i="114"/>
  <c r="E61" i="114"/>
  <c r="E60" i="114"/>
  <c r="E59" i="114"/>
  <c r="E58" i="114"/>
  <c r="E57" i="114"/>
  <c r="E56" i="114"/>
  <c r="E55" i="114"/>
  <c r="E54" i="114"/>
  <c r="E53" i="114"/>
  <c r="E52" i="114"/>
  <c r="E51" i="114"/>
  <c r="E50" i="114"/>
  <c r="E49" i="114"/>
  <c r="E48" i="114"/>
  <c r="E47" i="114"/>
  <c r="E46" i="114"/>
  <c r="E45" i="114"/>
  <c r="E44" i="114"/>
  <c r="E43" i="114"/>
  <c r="E42" i="114"/>
  <c r="E41" i="114"/>
  <c r="E40" i="114"/>
  <c r="E39" i="114"/>
  <c r="E38" i="114"/>
  <c r="E37" i="114"/>
  <c r="E36" i="114"/>
  <c r="E35" i="114"/>
  <c r="E34" i="114"/>
  <c r="E33" i="114"/>
  <c r="E32" i="114"/>
  <c r="E31" i="114"/>
  <c r="E30" i="114"/>
  <c r="E29" i="114"/>
  <c r="E28" i="114"/>
  <c r="E27" i="114"/>
  <c r="E26" i="114"/>
  <c r="E25" i="114"/>
  <c r="E24" i="114"/>
  <c r="E23" i="114"/>
  <c r="E22" i="114"/>
  <c r="E21" i="114"/>
  <c r="E20" i="114"/>
  <c r="E19" i="114"/>
  <c r="E18" i="114"/>
  <c r="E17" i="114"/>
  <c r="E16" i="114"/>
  <c r="E15" i="114"/>
  <c r="E14" i="114"/>
  <c r="E13" i="114"/>
  <c r="E12" i="114"/>
  <c r="E11" i="114"/>
  <c r="E10" i="114"/>
  <c r="E9" i="114"/>
  <c r="E8" i="114"/>
  <c r="E7" i="114"/>
  <c r="E6" i="114"/>
  <c r="E5" i="114"/>
  <c r="E4" i="114"/>
  <c r="E3" i="114"/>
  <c r="F152" i="4"/>
  <c r="D3" i="113"/>
  <c r="I86" i="112"/>
  <c r="I85" i="112"/>
  <c r="I84" i="112"/>
  <c r="I83" i="112"/>
  <c r="I82" i="112"/>
  <c r="I81" i="112"/>
  <c r="I80" i="112"/>
  <c r="I79" i="112"/>
  <c r="I78" i="112"/>
  <c r="I77" i="112"/>
  <c r="I76" i="112"/>
  <c r="I75" i="112"/>
  <c r="I74" i="112"/>
  <c r="I73" i="112"/>
  <c r="I72" i="112"/>
  <c r="I71" i="112"/>
  <c r="I70" i="112"/>
  <c r="I69" i="112"/>
  <c r="I68" i="112"/>
  <c r="I67" i="112"/>
  <c r="I66" i="112"/>
  <c r="I65" i="112"/>
  <c r="I64" i="112"/>
  <c r="I63" i="112"/>
  <c r="I62" i="112"/>
  <c r="I61" i="112"/>
  <c r="I60" i="112"/>
  <c r="I59" i="112"/>
  <c r="I58" i="112"/>
  <c r="I57" i="112"/>
  <c r="I56" i="112"/>
  <c r="I55" i="112"/>
  <c r="I54" i="112"/>
  <c r="I53" i="112"/>
  <c r="I52" i="112"/>
  <c r="I51" i="112"/>
  <c r="I50" i="112"/>
  <c r="I49" i="112"/>
  <c r="I48" i="112"/>
  <c r="I47" i="112"/>
  <c r="I46" i="112"/>
  <c r="I45" i="112"/>
  <c r="I44" i="112"/>
  <c r="I43" i="112"/>
  <c r="I42" i="112"/>
  <c r="I41" i="112"/>
  <c r="I40" i="112"/>
  <c r="I39" i="112"/>
  <c r="I38" i="112"/>
  <c r="I37" i="112"/>
  <c r="I36" i="112"/>
  <c r="I35" i="112"/>
  <c r="I34" i="112"/>
  <c r="I33" i="112"/>
  <c r="I32" i="112"/>
  <c r="I31" i="112"/>
  <c r="I30" i="112"/>
  <c r="I29" i="112"/>
  <c r="I28" i="112"/>
  <c r="I27" i="112"/>
  <c r="I26" i="112"/>
  <c r="I25" i="112"/>
  <c r="I24" i="112"/>
  <c r="I23" i="112"/>
  <c r="I22" i="112"/>
  <c r="I21" i="112"/>
  <c r="I20" i="112"/>
  <c r="I19" i="112"/>
  <c r="I18" i="112"/>
  <c r="I17" i="112"/>
  <c r="I16" i="112"/>
  <c r="I15" i="112"/>
  <c r="I14" i="112"/>
  <c r="I13" i="112"/>
  <c r="I12" i="112"/>
  <c r="I11" i="112"/>
  <c r="I10" i="112"/>
  <c r="I9" i="112"/>
  <c r="I8" i="112"/>
  <c r="I7" i="112"/>
  <c r="I6" i="112"/>
  <c r="I5" i="112"/>
  <c r="I4" i="112"/>
  <c r="I87" i="111"/>
  <c r="I86" i="111"/>
  <c r="I85" i="111"/>
  <c r="I84" i="111"/>
  <c r="I83" i="111"/>
  <c r="I82" i="111"/>
  <c r="I81" i="111"/>
  <c r="I80" i="111"/>
  <c r="I79" i="111"/>
  <c r="I78" i="111"/>
  <c r="I77" i="111"/>
  <c r="I76" i="111"/>
  <c r="I75" i="111"/>
  <c r="I74" i="111"/>
  <c r="I73" i="111"/>
  <c r="I72" i="111"/>
  <c r="I71" i="111"/>
  <c r="I70" i="111"/>
  <c r="I69" i="111"/>
  <c r="I68" i="111"/>
  <c r="I67" i="111"/>
  <c r="I66" i="111"/>
  <c r="I65" i="111"/>
  <c r="I64" i="111"/>
  <c r="I63" i="111"/>
  <c r="I62" i="111"/>
  <c r="I61" i="111"/>
  <c r="I60" i="111"/>
  <c r="I59" i="111"/>
  <c r="I58" i="111"/>
  <c r="I57" i="111"/>
  <c r="I56" i="111"/>
  <c r="I55" i="111"/>
  <c r="I54" i="111"/>
  <c r="I53" i="111"/>
  <c r="I52" i="111"/>
  <c r="I51" i="111"/>
  <c r="I50" i="111"/>
  <c r="I49" i="111"/>
  <c r="I48" i="111"/>
  <c r="I47" i="111"/>
  <c r="I46" i="111"/>
  <c r="I45" i="111"/>
  <c r="I44" i="111"/>
  <c r="I43" i="111"/>
  <c r="I42" i="111"/>
  <c r="I41" i="111"/>
  <c r="I40" i="111"/>
  <c r="I39" i="111"/>
  <c r="I38" i="111"/>
  <c r="I37" i="111"/>
  <c r="I36" i="111"/>
  <c r="I35" i="111"/>
  <c r="I34" i="111"/>
  <c r="I33" i="111"/>
  <c r="I32" i="111"/>
  <c r="I31" i="111"/>
  <c r="I30" i="111"/>
  <c r="I29" i="111"/>
  <c r="I28" i="111"/>
  <c r="I27" i="111"/>
  <c r="I26" i="111"/>
  <c r="I25" i="111"/>
  <c r="I24" i="111"/>
  <c r="I23" i="111"/>
  <c r="I22" i="111"/>
  <c r="I21" i="111"/>
  <c r="I20" i="111"/>
  <c r="I19" i="111"/>
  <c r="I18" i="111"/>
  <c r="I17" i="111"/>
  <c r="I16" i="111"/>
  <c r="I15" i="111"/>
  <c r="I14" i="111"/>
  <c r="I13" i="111"/>
  <c r="I12" i="111"/>
  <c r="I11" i="111"/>
  <c r="I10" i="111"/>
  <c r="I9" i="111"/>
  <c r="I8" i="111"/>
  <c r="I7" i="111"/>
  <c r="I6" i="111"/>
  <c r="I5" i="111"/>
  <c r="I4" i="111"/>
  <c r="I86" i="110"/>
  <c r="I85" i="110"/>
  <c r="I84" i="110"/>
  <c r="I83" i="110"/>
  <c r="I82" i="110"/>
  <c r="I81" i="110"/>
  <c r="I80" i="110"/>
  <c r="I79" i="110"/>
  <c r="I78" i="110"/>
  <c r="I77" i="110"/>
  <c r="I76" i="110"/>
  <c r="I75" i="110"/>
  <c r="I74" i="110"/>
  <c r="I73" i="110"/>
  <c r="I72" i="110"/>
  <c r="I71" i="110"/>
  <c r="I70" i="110"/>
  <c r="I69" i="110"/>
  <c r="I68" i="110"/>
  <c r="I67" i="110"/>
  <c r="I66" i="110"/>
  <c r="I65" i="110"/>
  <c r="I64" i="110"/>
  <c r="I63" i="110"/>
  <c r="I62" i="110"/>
  <c r="I61" i="110"/>
  <c r="I60" i="110"/>
  <c r="I59" i="110"/>
  <c r="I58" i="110"/>
  <c r="I57" i="110"/>
  <c r="I56" i="110"/>
  <c r="I55" i="110"/>
  <c r="I54" i="110"/>
  <c r="I53" i="110"/>
  <c r="I52" i="110"/>
  <c r="I51" i="110"/>
  <c r="I50" i="110"/>
  <c r="I49" i="110"/>
  <c r="I48" i="110"/>
  <c r="I47" i="110"/>
  <c r="I46" i="110"/>
  <c r="I45" i="110"/>
  <c r="I44" i="110"/>
  <c r="I43" i="110"/>
  <c r="I42" i="110"/>
  <c r="I41" i="110"/>
  <c r="I40" i="110"/>
  <c r="I39" i="110"/>
  <c r="I38" i="110"/>
  <c r="I37" i="110"/>
  <c r="I36" i="110"/>
  <c r="I35" i="110"/>
  <c r="I34" i="110"/>
  <c r="I33" i="110"/>
  <c r="I32" i="110"/>
  <c r="I31" i="110"/>
  <c r="I30" i="110"/>
  <c r="I29" i="110"/>
  <c r="I28" i="110"/>
  <c r="I27" i="110"/>
  <c r="I26" i="110"/>
  <c r="I25" i="110"/>
  <c r="I24" i="110"/>
  <c r="I23" i="110"/>
  <c r="I22" i="110"/>
  <c r="I21" i="110"/>
  <c r="I20" i="110"/>
  <c r="I19" i="110"/>
  <c r="I18" i="110"/>
  <c r="I17" i="110"/>
  <c r="I16" i="110"/>
  <c r="I15" i="110"/>
  <c r="I14" i="110"/>
  <c r="I13" i="110"/>
  <c r="I12" i="110"/>
  <c r="I11" i="110"/>
  <c r="I10" i="110"/>
  <c r="I9" i="110"/>
  <c r="I8" i="110"/>
  <c r="I7" i="110"/>
  <c r="I6" i="110"/>
  <c r="I5" i="110"/>
  <c r="I4" i="110"/>
  <c r="I87" i="109"/>
  <c r="I86" i="109"/>
  <c r="I85" i="109"/>
  <c r="I84" i="109"/>
  <c r="I83" i="109"/>
  <c r="I82" i="109"/>
  <c r="I81" i="109"/>
  <c r="I80" i="109"/>
  <c r="I79" i="109"/>
  <c r="I78" i="109"/>
  <c r="I77" i="109"/>
  <c r="I76" i="109"/>
  <c r="I75" i="109"/>
  <c r="I74" i="109"/>
  <c r="I73" i="109"/>
  <c r="I72" i="109"/>
  <c r="I71" i="109"/>
  <c r="I70" i="109"/>
  <c r="I69" i="109"/>
  <c r="I68" i="109"/>
  <c r="I67" i="109"/>
  <c r="I66" i="109"/>
  <c r="I65" i="109"/>
  <c r="I64" i="109"/>
  <c r="I63" i="109"/>
  <c r="I62" i="109"/>
  <c r="I61" i="109"/>
  <c r="I60" i="109"/>
  <c r="I59" i="109"/>
  <c r="I58" i="109"/>
  <c r="I57" i="109"/>
  <c r="I56" i="109"/>
  <c r="I55" i="109"/>
  <c r="I54" i="109"/>
  <c r="I53" i="109"/>
  <c r="I52" i="109"/>
  <c r="I51" i="109"/>
  <c r="I50" i="109"/>
  <c r="I49" i="109"/>
  <c r="I48" i="109"/>
  <c r="I47" i="109"/>
  <c r="I46" i="109"/>
  <c r="I45" i="109"/>
  <c r="I44" i="109"/>
  <c r="I43" i="109"/>
  <c r="I42" i="109"/>
  <c r="I41" i="109"/>
  <c r="I40" i="109"/>
  <c r="I39" i="109"/>
  <c r="I38" i="109"/>
  <c r="I37" i="109"/>
  <c r="I36" i="109"/>
  <c r="I35" i="109"/>
  <c r="I34" i="109"/>
  <c r="I33" i="109"/>
  <c r="I32" i="109"/>
  <c r="I31" i="109"/>
  <c r="I30" i="109"/>
  <c r="I29" i="109"/>
  <c r="I28" i="109"/>
  <c r="I27" i="109"/>
  <c r="I26" i="109"/>
  <c r="I25" i="109"/>
  <c r="I24" i="109"/>
  <c r="I23" i="109"/>
  <c r="I22" i="109"/>
  <c r="I21" i="109"/>
  <c r="I20" i="109"/>
  <c r="I19" i="109"/>
  <c r="I18" i="109"/>
  <c r="I17" i="109"/>
  <c r="I16" i="109"/>
  <c r="I15" i="109"/>
  <c r="I14" i="109"/>
  <c r="I13" i="109"/>
  <c r="I12" i="109"/>
  <c r="I11" i="109"/>
  <c r="I10" i="109"/>
  <c r="I9" i="109"/>
  <c r="I8" i="109"/>
  <c r="I7" i="109"/>
  <c r="I6" i="109"/>
  <c r="I5" i="109"/>
  <c r="I4" i="109"/>
  <c r="D111" i="104"/>
  <c r="F111" i="104" s="1"/>
  <c r="C111" i="104"/>
  <c r="E111" i="104" s="1"/>
  <c r="D110" i="104"/>
  <c r="F110" i="104" s="1"/>
  <c r="C110" i="104"/>
  <c r="E110" i="104" s="1"/>
  <c r="D109" i="104"/>
  <c r="F109" i="104" s="1"/>
  <c r="C109" i="104"/>
  <c r="E109" i="104" s="1"/>
  <c r="D108" i="104"/>
  <c r="F108" i="104" s="1"/>
  <c r="C108" i="104"/>
  <c r="E108" i="104" s="1"/>
  <c r="D107" i="104"/>
  <c r="F107" i="104" s="1"/>
  <c r="F19" i="3" s="1"/>
  <c r="C107" i="104"/>
  <c r="E107" i="104" s="1"/>
  <c r="F106" i="104"/>
  <c r="D106" i="104"/>
  <c r="C106" i="104"/>
  <c r="E106" i="104" s="1"/>
  <c r="D105" i="104"/>
  <c r="F105" i="104" s="1"/>
  <c r="C105" i="104"/>
  <c r="E105" i="104" s="1"/>
  <c r="D104" i="104"/>
  <c r="F104" i="104" s="1"/>
  <c r="C104" i="104"/>
  <c r="E104" i="104" s="1"/>
  <c r="D103" i="104"/>
  <c r="F103" i="104" s="1"/>
  <c r="C103" i="104"/>
  <c r="E103" i="104" s="1"/>
  <c r="D102" i="104"/>
  <c r="F102" i="104" s="1"/>
  <c r="C102" i="104"/>
  <c r="E102" i="104" s="1"/>
  <c r="D101" i="104"/>
  <c r="F101" i="104" s="1"/>
  <c r="C101" i="104"/>
  <c r="E101" i="104" s="1"/>
  <c r="D100" i="104"/>
  <c r="F100" i="104" s="1"/>
  <c r="C100" i="104"/>
  <c r="E100" i="104" s="1"/>
  <c r="D99" i="104"/>
  <c r="F99" i="104" s="1"/>
  <c r="C99" i="104"/>
  <c r="E99" i="104" s="1"/>
  <c r="D98" i="104"/>
  <c r="F98" i="104" s="1"/>
  <c r="C98" i="104"/>
  <c r="E98" i="104" s="1"/>
  <c r="D97" i="104"/>
  <c r="F97" i="104" s="1"/>
  <c r="C97" i="104"/>
  <c r="E97" i="104" s="1"/>
  <c r="D96" i="104"/>
  <c r="F96" i="104" s="1"/>
  <c r="C96" i="104"/>
  <c r="E96" i="104" s="1"/>
  <c r="D95" i="104"/>
  <c r="F95" i="104" s="1"/>
  <c r="C95" i="104"/>
  <c r="E95" i="104" s="1"/>
  <c r="D94" i="104"/>
  <c r="F94" i="104" s="1"/>
  <c r="C94" i="104"/>
  <c r="E94" i="104" s="1"/>
  <c r="D93" i="104"/>
  <c r="F93" i="104" s="1"/>
  <c r="C93" i="104"/>
  <c r="E93" i="104" s="1"/>
  <c r="D92" i="104"/>
  <c r="F92" i="104" s="1"/>
  <c r="C92" i="104"/>
  <c r="E92" i="104" s="1"/>
  <c r="D91" i="104"/>
  <c r="F91" i="104" s="1"/>
  <c r="C91" i="104"/>
  <c r="E91" i="104" s="1"/>
  <c r="D90" i="104"/>
  <c r="F90" i="104" s="1"/>
  <c r="C90" i="104"/>
  <c r="E90" i="104" s="1"/>
  <c r="D89" i="104"/>
  <c r="F89" i="104" s="1"/>
  <c r="C89" i="104"/>
  <c r="E89" i="104" s="1"/>
  <c r="D88" i="104"/>
  <c r="F88" i="104" s="1"/>
  <c r="C88" i="104"/>
  <c r="E88" i="104" s="1"/>
  <c r="D87" i="104"/>
  <c r="F87" i="104" s="1"/>
  <c r="C87" i="104"/>
  <c r="E87" i="104" s="1"/>
  <c r="D86" i="104"/>
  <c r="F86" i="104" s="1"/>
  <c r="C86" i="104"/>
  <c r="E86" i="104" s="1"/>
  <c r="D85" i="104"/>
  <c r="F85" i="104" s="1"/>
  <c r="C85" i="104"/>
  <c r="E85" i="104" s="1"/>
  <c r="D84" i="104"/>
  <c r="F84" i="104" s="1"/>
  <c r="C84" i="104"/>
  <c r="E84" i="104" s="1"/>
  <c r="D83" i="104"/>
  <c r="F83" i="104" s="1"/>
  <c r="C83" i="104"/>
  <c r="E83" i="104" s="1"/>
  <c r="D82" i="104"/>
  <c r="F82" i="104" s="1"/>
  <c r="C82" i="104"/>
  <c r="E82" i="104" s="1"/>
  <c r="D81" i="104"/>
  <c r="F81" i="104" s="1"/>
  <c r="C81" i="104"/>
  <c r="E81" i="104" s="1"/>
  <c r="D80" i="104"/>
  <c r="F80" i="104" s="1"/>
  <c r="C80" i="104"/>
  <c r="E80" i="104" s="1"/>
  <c r="D79" i="104"/>
  <c r="F79" i="104" s="1"/>
  <c r="C79" i="104"/>
  <c r="E79" i="104" s="1"/>
  <c r="D78" i="104"/>
  <c r="F78" i="104" s="1"/>
  <c r="C78" i="104"/>
  <c r="E78" i="104" s="1"/>
  <c r="D77" i="104"/>
  <c r="F77" i="104" s="1"/>
  <c r="C77" i="104"/>
  <c r="E77" i="104" s="1"/>
  <c r="D76" i="104"/>
  <c r="F76" i="104" s="1"/>
  <c r="C76" i="104"/>
  <c r="E76" i="104" s="1"/>
  <c r="D75" i="104"/>
  <c r="F75" i="104" s="1"/>
  <c r="C75" i="104"/>
  <c r="E75" i="104" s="1"/>
  <c r="D74" i="104"/>
  <c r="F74" i="104" s="1"/>
  <c r="C74" i="104"/>
  <c r="E74" i="104" s="1"/>
  <c r="D73" i="104"/>
  <c r="F73" i="104" s="1"/>
  <c r="C73" i="104"/>
  <c r="E73" i="104" s="1"/>
  <c r="D72" i="104"/>
  <c r="F72" i="104" s="1"/>
  <c r="C72" i="104"/>
  <c r="E72" i="104" s="1"/>
  <c r="D71" i="104"/>
  <c r="F71" i="104" s="1"/>
  <c r="C71" i="104"/>
  <c r="E71" i="104" s="1"/>
  <c r="D70" i="104"/>
  <c r="F70" i="104" s="1"/>
  <c r="C70" i="104"/>
  <c r="E70" i="104" s="1"/>
  <c r="D69" i="104"/>
  <c r="F69" i="104" s="1"/>
  <c r="C69" i="104"/>
  <c r="E69" i="104" s="1"/>
  <c r="D68" i="104"/>
  <c r="F68" i="104" s="1"/>
  <c r="C68" i="104"/>
  <c r="E68" i="104" s="1"/>
  <c r="D67" i="104"/>
  <c r="F67" i="104" s="1"/>
  <c r="C67" i="104"/>
  <c r="E67" i="104" s="1"/>
  <c r="D66" i="104"/>
  <c r="F66" i="104" s="1"/>
  <c r="C66" i="104"/>
  <c r="E66" i="104" s="1"/>
  <c r="F65" i="104"/>
  <c r="D65" i="104"/>
  <c r="C65" i="104"/>
  <c r="E65" i="104" s="1"/>
  <c r="D64" i="104"/>
  <c r="F64" i="104" s="1"/>
  <c r="C64" i="104"/>
  <c r="E64" i="104" s="1"/>
  <c r="D63" i="104"/>
  <c r="F63" i="104" s="1"/>
  <c r="C63" i="104"/>
  <c r="E63" i="104" s="1"/>
  <c r="D62" i="104"/>
  <c r="F62" i="104" s="1"/>
  <c r="C62" i="104"/>
  <c r="E62" i="104" s="1"/>
  <c r="D61" i="104"/>
  <c r="F61" i="104" s="1"/>
  <c r="C61" i="104"/>
  <c r="E61" i="104" s="1"/>
  <c r="D60" i="104"/>
  <c r="F60" i="104" s="1"/>
  <c r="C60" i="104"/>
  <c r="E60" i="104" s="1"/>
  <c r="D59" i="104"/>
  <c r="F59" i="104" s="1"/>
  <c r="C59" i="104"/>
  <c r="E59" i="104" s="1"/>
  <c r="D58" i="104"/>
  <c r="F58" i="104" s="1"/>
  <c r="C58" i="104"/>
  <c r="E58" i="104" s="1"/>
  <c r="D57" i="104"/>
  <c r="F57" i="104" s="1"/>
  <c r="C57" i="104"/>
  <c r="E57" i="104" s="1"/>
  <c r="D56" i="104"/>
  <c r="F56" i="104" s="1"/>
  <c r="C56" i="104"/>
  <c r="E56" i="104" s="1"/>
  <c r="D55" i="104"/>
  <c r="F55" i="104" s="1"/>
  <c r="C55" i="104"/>
  <c r="E55" i="104" s="1"/>
  <c r="D54" i="104"/>
  <c r="F54" i="104" s="1"/>
  <c r="C54" i="104"/>
  <c r="E54" i="104" s="1"/>
  <c r="D53" i="104"/>
  <c r="F53" i="104" s="1"/>
  <c r="C53" i="104"/>
  <c r="E53" i="104" s="1"/>
  <c r="D52" i="104"/>
  <c r="F52" i="104" s="1"/>
  <c r="C52" i="104"/>
  <c r="E52" i="104" s="1"/>
  <c r="D51" i="104"/>
  <c r="F51" i="104" s="1"/>
  <c r="C51" i="104"/>
  <c r="E51" i="104" s="1"/>
  <c r="D50" i="104"/>
  <c r="F50" i="104" s="1"/>
  <c r="C50" i="104"/>
  <c r="E50" i="104" s="1"/>
  <c r="D49" i="104"/>
  <c r="F49" i="104" s="1"/>
  <c r="C49" i="104"/>
  <c r="E49" i="104" s="1"/>
  <c r="D48" i="104"/>
  <c r="F48" i="104" s="1"/>
  <c r="C48" i="104"/>
  <c r="E48" i="104" s="1"/>
  <c r="D47" i="104"/>
  <c r="F47" i="104" s="1"/>
  <c r="C47" i="104"/>
  <c r="E47" i="104" s="1"/>
  <c r="D46" i="104"/>
  <c r="F46" i="104" s="1"/>
  <c r="C46" i="104"/>
  <c r="E46" i="104" s="1"/>
  <c r="D45" i="104"/>
  <c r="F45" i="104" s="1"/>
  <c r="C45" i="104"/>
  <c r="E45" i="104" s="1"/>
  <c r="D44" i="104"/>
  <c r="F44" i="104" s="1"/>
  <c r="C44" i="104"/>
  <c r="E44" i="104" s="1"/>
  <c r="D43" i="104"/>
  <c r="F43" i="104" s="1"/>
  <c r="C43" i="104"/>
  <c r="E43" i="104" s="1"/>
  <c r="D42" i="104"/>
  <c r="F42" i="104" s="1"/>
  <c r="C42" i="104"/>
  <c r="E42" i="104" s="1"/>
  <c r="D41" i="104"/>
  <c r="F41" i="104" s="1"/>
  <c r="C41" i="104"/>
  <c r="E41" i="104" s="1"/>
  <c r="D40" i="104"/>
  <c r="F40" i="104" s="1"/>
  <c r="C40" i="104"/>
  <c r="E40" i="104" s="1"/>
  <c r="D39" i="104"/>
  <c r="F39" i="104" s="1"/>
  <c r="C39" i="104"/>
  <c r="E39" i="104" s="1"/>
  <c r="D38" i="104"/>
  <c r="F38" i="104" s="1"/>
  <c r="C38" i="104"/>
  <c r="E38" i="104" s="1"/>
  <c r="D37" i="104"/>
  <c r="F37" i="104" s="1"/>
  <c r="C37" i="104"/>
  <c r="E37" i="104" s="1"/>
  <c r="D36" i="104"/>
  <c r="F36" i="104" s="1"/>
  <c r="C36" i="104"/>
  <c r="E36" i="104" s="1"/>
  <c r="D35" i="104"/>
  <c r="F35" i="104" s="1"/>
  <c r="C35" i="104"/>
  <c r="E35" i="104" s="1"/>
  <c r="D34" i="104"/>
  <c r="F34" i="104" s="1"/>
  <c r="C34" i="104"/>
  <c r="E34" i="104" s="1"/>
  <c r="D33" i="104"/>
  <c r="F33" i="104" s="1"/>
  <c r="C33" i="104"/>
  <c r="E33" i="104" s="1"/>
  <c r="D32" i="104"/>
  <c r="F32" i="104" s="1"/>
  <c r="C32" i="104"/>
  <c r="E32" i="104" s="1"/>
  <c r="D31" i="104"/>
  <c r="F31" i="104" s="1"/>
  <c r="C31" i="104"/>
  <c r="E31" i="104" s="1"/>
  <c r="D30" i="104"/>
  <c r="F30" i="104" s="1"/>
  <c r="C30" i="104"/>
  <c r="E30" i="104" s="1"/>
  <c r="D29" i="104"/>
  <c r="F29" i="104" s="1"/>
  <c r="C29" i="104"/>
  <c r="E29" i="104" s="1"/>
  <c r="D28" i="104"/>
  <c r="F28" i="104" s="1"/>
  <c r="C28" i="104"/>
  <c r="E28" i="104" s="1"/>
  <c r="D27" i="104"/>
  <c r="F27" i="104" s="1"/>
  <c r="C27" i="104"/>
  <c r="E27" i="104" s="1"/>
  <c r="D26" i="104"/>
  <c r="F26" i="104" s="1"/>
  <c r="C26" i="104"/>
  <c r="E26" i="104" s="1"/>
  <c r="D25" i="104"/>
  <c r="F25" i="104" s="1"/>
  <c r="C25" i="104"/>
  <c r="E25" i="104" s="1"/>
  <c r="D24" i="104"/>
  <c r="F24" i="104" s="1"/>
  <c r="C24" i="104"/>
  <c r="E24" i="104" s="1"/>
  <c r="D23" i="104"/>
  <c r="F23" i="104" s="1"/>
  <c r="C23" i="104"/>
  <c r="E23" i="104" s="1"/>
  <c r="D22" i="104"/>
  <c r="F22" i="104" s="1"/>
  <c r="C22" i="104"/>
  <c r="E22" i="104" s="1"/>
  <c r="D21" i="104"/>
  <c r="F21" i="104" s="1"/>
  <c r="C21" i="104"/>
  <c r="E21" i="104" s="1"/>
  <c r="D20" i="104"/>
  <c r="F20" i="104" s="1"/>
  <c r="C20" i="104"/>
  <c r="E20" i="104" s="1"/>
  <c r="D19" i="104"/>
  <c r="F19" i="104" s="1"/>
  <c r="C19" i="104"/>
  <c r="E19" i="104" s="1"/>
  <c r="D18" i="104"/>
  <c r="F18" i="104" s="1"/>
  <c r="C18" i="104"/>
  <c r="E18" i="104" s="1"/>
  <c r="D17" i="104"/>
  <c r="F17" i="104" s="1"/>
  <c r="C17" i="104"/>
  <c r="E17" i="104" s="1"/>
  <c r="D16" i="104"/>
  <c r="F16" i="104" s="1"/>
  <c r="C16" i="104"/>
  <c r="E16" i="104" s="1"/>
  <c r="D15" i="104"/>
  <c r="F15" i="104" s="1"/>
  <c r="C15" i="104"/>
  <c r="E15" i="104" s="1"/>
  <c r="D14" i="104"/>
  <c r="F14" i="104" s="1"/>
  <c r="C14" i="104"/>
  <c r="E14" i="104" s="1"/>
  <c r="D13" i="104"/>
  <c r="F13" i="104" s="1"/>
  <c r="C13" i="104"/>
  <c r="E13" i="104" s="1"/>
  <c r="F12" i="104"/>
  <c r="E12" i="104"/>
  <c r="D12" i="104"/>
  <c r="C12" i="104"/>
  <c r="D11" i="104"/>
  <c r="F11" i="104" s="1"/>
  <c r="C11" i="104"/>
  <c r="E11" i="104" s="1"/>
  <c r="D10" i="104"/>
  <c r="F10" i="104" s="1"/>
  <c r="C10" i="104"/>
  <c r="E10" i="104" s="1"/>
  <c r="D9" i="104"/>
  <c r="F9" i="104" s="1"/>
  <c r="C9" i="104"/>
  <c r="E9" i="104" s="1"/>
  <c r="D8" i="104"/>
  <c r="F8" i="104" s="1"/>
  <c r="C8" i="104"/>
  <c r="E8" i="104" s="1"/>
  <c r="D7" i="104"/>
  <c r="F7" i="104" s="1"/>
  <c r="C7" i="104"/>
  <c r="E7" i="104" s="1"/>
  <c r="D6" i="104"/>
  <c r="F6" i="104" s="1"/>
  <c r="C6" i="104"/>
  <c r="E6" i="104" s="1"/>
  <c r="F5" i="104"/>
  <c r="D5" i="104"/>
  <c r="C5" i="104"/>
  <c r="E5" i="104" s="1"/>
  <c r="D4" i="104"/>
  <c r="F4" i="104" s="1"/>
  <c r="C4" i="104"/>
  <c r="E4" i="104" s="1"/>
  <c r="D3" i="104"/>
  <c r="F3" i="104" s="1"/>
  <c r="C3" i="104"/>
  <c r="E3" i="104" s="1"/>
  <c r="D111" i="102"/>
  <c r="F111" i="102" s="1"/>
  <c r="C111" i="102"/>
  <c r="E111" i="102" s="1"/>
  <c r="D110" i="102"/>
  <c r="F110" i="102" s="1"/>
  <c r="C110" i="102"/>
  <c r="E110" i="102" s="1"/>
  <c r="D109" i="102"/>
  <c r="F109" i="102" s="1"/>
  <c r="C109" i="102"/>
  <c r="E109" i="102" s="1"/>
  <c r="D108" i="102"/>
  <c r="F108" i="102" s="1"/>
  <c r="C108" i="102"/>
  <c r="E108" i="102" s="1"/>
  <c r="D107" i="102"/>
  <c r="F107" i="102" s="1"/>
  <c r="F141" i="4" s="1"/>
  <c r="C107" i="102"/>
  <c r="E107" i="102" s="1"/>
  <c r="F142" i="4" s="1"/>
  <c r="D106" i="102"/>
  <c r="F106" i="102" s="1"/>
  <c r="C106" i="102"/>
  <c r="E106" i="102" s="1"/>
  <c r="D105" i="102"/>
  <c r="F105" i="102" s="1"/>
  <c r="C105" i="102"/>
  <c r="E105" i="102" s="1"/>
  <c r="D104" i="102"/>
  <c r="F104" i="102" s="1"/>
  <c r="C104" i="102"/>
  <c r="E104" i="102" s="1"/>
  <c r="D103" i="102"/>
  <c r="F103" i="102" s="1"/>
  <c r="C103" i="102"/>
  <c r="E103" i="102" s="1"/>
  <c r="D102" i="102"/>
  <c r="F102" i="102" s="1"/>
  <c r="C102" i="102"/>
  <c r="E102" i="102" s="1"/>
  <c r="D101" i="102"/>
  <c r="F101" i="102" s="1"/>
  <c r="C101" i="102"/>
  <c r="E101" i="102" s="1"/>
  <c r="D100" i="102"/>
  <c r="F100" i="102" s="1"/>
  <c r="C100" i="102"/>
  <c r="E100" i="102" s="1"/>
  <c r="D99" i="102"/>
  <c r="F99" i="102" s="1"/>
  <c r="C99" i="102"/>
  <c r="E99" i="102" s="1"/>
  <c r="F98" i="102"/>
  <c r="D98" i="102"/>
  <c r="C98" i="102"/>
  <c r="E98" i="102" s="1"/>
  <c r="D97" i="102"/>
  <c r="F97" i="102" s="1"/>
  <c r="C97" i="102"/>
  <c r="E97" i="102" s="1"/>
  <c r="D96" i="102"/>
  <c r="F96" i="102" s="1"/>
  <c r="C96" i="102"/>
  <c r="E96" i="102" s="1"/>
  <c r="F95" i="102"/>
  <c r="E95" i="102"/>
  <c r="D95" i="102"/>
  <c r="C95" i="102"/>
  <c r="D94" i="102"/>
  <c r="F94" i="102" s="1"/>
  <c r="C94" i="102"/>
  <c r="E94" i="102" s="1"/>
  <c r="E93" i="102"/>
  <c r="D93" i="102"/>
  <c r="F93" i="102" s="1"/>
  <c r="C93" i="102"/>
  <c r="D92" i="102"/>
  <c r="F92" i="102" s="1"/>
  <c r="C92" i="102"/>
  <c r="E92" i="102" s="1"/>
  <c r="D91" i="102"/>
  <c r="F91" i="102" s="1"/>
  <c r="C91" i="102"/>
  <c r="E91" i="102" s="1"/>
  <c r="D90" i="102"/>
  <c r="F90" i="102" s="1"/>
  <c r="C90" i="102"/>
  <c r="E90" i="102" s="1"/>
  <c r="E89" i="102"/>
  <c r="D89" i="102"/>
  <c r="F89" i="102" s="1"/>
  <c r="C89" i="102"/>
  <c r="D88" i="102"/>
  <c r="F88" i="102" s="1"/>
  <c r="C88" i="102"/>
  <c r="E88" i="102" s="1"/>
  <c r="D87" i="102"/>
  <c r="F87" i="102" s="1"/>
  <c r="C87" i="102"/>
  <c r="E87" i="102" s="1"/>
  <c r="D86" i="102"/>
  <c r="F86" i="102" s="1"/>
  <c r="C86" i="102"/>
  <c r="E86" i="102" s="1"/>
  <c r="D85" i="102"/>
  <c r="F85" i="102" s="1"/>
  <c r="C85" i="102"/>
  <c r="E85" i="102" s="1"/>
  <c r="D84" i="102"/>
  <c r="F84" i="102" s="1"/>
  <c r="C84" i="102"/>
  <c r="E84" i="102" s="1"/>
  <c r="E83" i="102"/>
  <c r="D83" i="102"/>
  <c r="F83" i="102" s="1"/>
  <c r="C83" i="102"/>
  <c r="D82" i="102"/>
  <c r="F82" i="102" s="1"/>
  <c r="C82" i="102"/>
  <c r="E82" i="102" s="1"/>
  <c r="D81" i="102"/>
  <c r="F81" i="102" s="1"/>
  <c r="C81" i="102"/>
  <c r="E81" i="102" s="1"/>
  <c r="E80" i="102"/>
  <c r="D80" i="102"/>
  <c r="F80" i="102" s="1"/>
  <c r="C80" i="102"/>
  <c r="D79" i="102"/>
  <c r="F79" i="102" s="1"/>
  <c r="C79" i="102"/>
  <c r="E79" i="102" s="1"/>
  <c r="D78" i="102"/>
  <c r="F78" i="102" s="1"/>
  <c r="C78" i="102"/>
  <c r="E78" i="102" s="1"/>
  <c r="E77" i="102"/>
  <c r="D77" i="102"/>
  <c r="F77" i="102" s="1"/>
  <c r="C77" i="102"/>
  <c r="D76" i="102"/>
  <c r="F76" i="102" s="1"/>
  <c r="C76" i="102"/>
  <c r="E76" i="102" s="1"/>
  <c r="D75" i="102"/>
  <c r="F75" i="102" s="1"/>
  <c r="C75" i="102"/>
  <c r="E75" i="102" s="1"/>
  <c r="D74" i="102"/>
  <c r="F74" i="102" s="1"/>
  <c r="C74" i="102"/>
  <c r="E74" i="102" s="1"/>
  <c r="D73" i="102"/>
  <c r="F73" i="102" s="1"/>
  <c r="C73" i="102"/>
  <c r="E73" i="102" s="1"/>
  <c r="D72" i="102"/>
  <c r="F72" i="102" s="1"/>
  <c r="C72" i="102"/>
  <c r="E72" i="102" s="1"/>
  <c r="D71" i="102"/>
  <c r="F71" i="102" s="1"/>
  <c r="C71" i="102"/>
  <c r="E71" i="102" s="1"/>
  <c r="D70" i="102"/>
  <c r="F70" i="102" s="1"/>
  <c r="C70" i="102"/>
  <c r="E70" i="102" s="1"/>
  <c r="D69" i="102"/>
  <c r="F69" i="102" s="1"/>
  <c r="C69" i="102"/>
  <c r="E69" i="102" s="1"/>
  <c r="D68" i="102"/>
  <c r="F68" i="102" s="1"/>
  <c r="C68" i="102"/>
  <c r="E68" i="102" s="1"/>
  <c r="D67" i="102"/>
  <c r="F67" i="102" s="1"/>
  <c r="C67" i="102"/>
  <c r="E67" i="102" s="1"/>
  <c r="D66" i="102"/>
  <c r="F66" i="102" s="1"/>
  <c r="C66" i="102"/>
  <c r="E66" i="102" s="1"/>
  <c r="D65" i="102"/>
  <c r="F65" i="102" s="1"/>
  <c r="C65" i="102"/>
  <c r="E65" i="102" s="1"/>
  <c r="D64" i="102"/>
  <c r="F64" i="102" s="1"/>
  <c r="C64" i="102"/>
  <c r="E64" i="102" s="1"/>
  <c r="D63" i="102"/>
  <c r="F63" i="102" s="1"/>
  <c r="C63" i="102"/>
  <c r="E63" i="102" s="1"/>
  <c r="D62" i="102"/>
  <c r="F62" i="102" s="1"/>
  <c r="C62" i="102"/>
  <c r="E62" i="102" s="1"/>
  <c r="D61" i="102"/>
  <c r="F61" i="102" s="1"/>
  <c r="C61" i="102"/>
  <c r="E61" i="102" s="1"/>
  <c r="D60" i="102"/>
  <c r="F60" i="102" s="1"/>
  <c r="C60" i="102"/>
  <c r="E60" i="102" s="1"/>
  <c r="D59" i="102"/>
  <c r="F59" i="102" s="1"/>
  <c r="C59" i="102"/>
  <c r="E59" i="102" s="1"/>
  <c r="E58" i="102"/>
  <c r="D58" i="102"/>
  <c r="F58" i="102" s="1"/>
  <c r="C58" i="102"/>
  <c r="D57" i="102"/>
  <c r="F57" i="102" s="1"/>
  <c r="C57" i="102"/>
  <c r="E57" i="102" s="1"/>
  <c r="D56" i="102"/>
  <c r="F56" i="102" s="1"/>
  <c r="C56" i="102"/>
  <c r="E56" i="102" s="1"/>
  <c r="D55" i="102"/>
  <c r="F55" i="102" s="1"/>
  <c r="C55" i="102"/>
  <c r="E55" i="102" s="1"/>
  <c r="D54" i="102"/>
  <c r="F54" i="102" s="1"/>
  <c r="C54" i="102"/>
  <c r="E54" i="102" s="1"/>
  <c r="D53" i="102"/>
  <c r="F53" i="102" s="1"/>
  <c r="C53" i="102"/>
  <c r="E53" i="102" s="1"/>
  <c r="E52" i="102"/>
  <c r="D52" i="102"/>
  <c r="F52" i="102" s="1"/>
  <c r="C52" i="102"/>
  <c r="E51" i="102"/>
  <c r="D51" i="102"/>
  <c r="F51" i="102" s="1"/>
  <c r="C51" i="102"/>
  <c r="D50" i="102"/>
  <c r="F50" i="102" s="1"/>
  <c r="C50" i="102"/>
  <c r="E50" i="102" s="1"/>
  <c r="D49" i="102"/>
  <c r="F49" i="102" s="1"/>
  <c r="C49" i="102"/>
  <c r="E49" i="102" s="1"/>
  <c r="D48" i="102"/>
  <c r="F48" i="102" s="1"/>
  <c r="C48" i="102"/>
  <c r="E48" i="102" s="1"/>
  <c r="D47" i="102"/>
  <c r="F47" i="102" s="1"/>
  <c r="C47" i="102"/>
  <c r="E47" i="102" s="1"/>
  <c r="E46" i="102"/>
  <c r="D46" i="102"/>
  <c r="F46" i="102" s="1"/>
  <c r="C46" i="102"/>
  <c r="D45" i="102"/>
  <c r="F45" i="102" s="1"/>
  <c r="C45" i="102"/>
  <c r="E45" i="102" s="1"/>
  <c r="D44" i="102"/>
  <c r="F44" i="102" s="1"/>
  <c r="C44" i="102"/>
  <c r="E44" i="102" s="1"/>
  <c r="D43" i="102"/>
  <c r="F43" i="102" s="1"/>
  <c r="C43" i="102"/>
  <c r="E43" i="102" s="1"/>
  <c r="D42" i="102"/>
  <c r="F42" i="102" s="1"/>
  <c r="C42" i="102"/>
  <c r="E42" i="102" s="1"/>
  <c r="D41" i="102"/>
  <c r="F41" i="102" s="1"/>
  <c r="C41" i="102"/>
  <c r="E41" i="102" s="1"/>
  <c r="D40" i="102"/>
  <c r="F40" i="102" s="1"/>
  <c r="C40" i="102"/>
  <c r="E40" i="102" s="1"/>
  <c r="D39" i="102"/>
  <c r="F39" i="102" s="1"/>
  <c r="C39" i="102"/>
  <c r="E39" i="102" s="1"/>
  <c r="D38" i="102"/>
  <c r="F38" i="102" s="1"/>
  <c r="C38" i="102"/>
  <c r="E38" i="102" s="1"/>
  <c r="E37" i="102"/>
  <c r="D37" i="102"/>
  <c r="F37" i="102" s="1"/>
  <c r="C37" i="102"/>
  <c r="D36" i="102"/>
  <c r="F36" i="102" s="1"/>
  <c r="C36" i="102"/>
  <c r="E36" i="102" s="1"/>
  <c r="D35" i="102"/>
  <c r="F35" i="102" s="1"/>
  <c r="C35" i="102"/>
  <c r="E35" i="102" s="1"/>
  <c r="D34" i="102"/>
  <c r="F34" i="102" s="1"/>
  <c r="C34" i="102"/>
  <c r="E34" i="102" s="1"/>
  <c r="D33" i="102"/>
  <c r="F33" i="102" s="1"/>
  <c r="C33" i="102"/>
  <c r="E33" i="102" s="1"/>
  <c r="D32" i="102"/>
  <c r="F32" i="102" s="1"/>
  <c r="C32" i="102"/>
  <c r="E32" i="102" s="1"/>
  <c r="D31" i="102"/>
  <c r="F31" i="102" s="1"/>
  <c r="C31" i="102"/>
  <c r="E31" i="102" s="1"/>
  <c r="D30" i="102"/>
  <c r="F30" i="102" s="1"/>
  <c r="C30" i="102"/>
  <c r="E30" i="102" s="1"/>
  <c r="D29" i="102"/>
  <c r="F29" i="102" s="1"/>
  <c r="C29" i="102"/>
  <c r="E29" i="102" s="1"/>
  <c r="D28" i="102"/>
  <c r="F28" i="102" s="1"/>
  <c r="C28" i="102"/>
  <c r="E28" i="102" s="1"/>
  <c r="D27" i="102"/>
  <c r="F27" i="102" s="1"/>
  <c r="C27" i="102"/>
  <c r="E27" i="102" s="1"/>
  <c r="D26" i="102"/>
  <c r="F26" i="102" s="1"/>
  <c r="C26" i="102"/>
  <c r="E26" i="102" s="1"/>
  <c r="D25" i="102"/>
  <c r="F25" i="102" s="1"/>
  <c r="C25" i="102"/>
  <c r="E25" i="102" s="1"/>
  <c r="D24" i="102"/>
  <c r="F24" i="102" s="1"/>
  <c r="C24" i="102"/>
  <c r="E24" i="102" s="1"/>
  <c r="D23" i="102"/>
  <c r="F23" i="102" s="1"/>
  <c r="C23" i="102"/>
  <c r="E23" i="102" s="1"/>
  <c r="D22" i="102"/>
  <c r="F22" i="102" s="1"/>
  <c r="C22" i="102"/>
  <c r="E22" i="102" s="1"/>
  <c r="D21" i="102"/>
  <c r="F21" i="102" s="1"/>
  <c r="C21" i="102"/>
  <c r="E21" i="102" s="1"/>
  <c r="D20" i="102"/>
  <c r="F20" i="102" s="1"/>
  <c r="C20" i="102"/>
  <c r="E20" i="102" s="1"/>
  <c r="D19" i="102"/>
  <c r="F19" i="102" s="1"/>
  <c r="C19" i="102"/>
  <c r="E19" i="102" s="1"/>
  <c r="E18" i="102"/>
  <c r="D18" i="102"/>
  <c r="F18" i="102" s="1"/>
  <c r="C18" i="102"/>
  <c r="D17" i="102"/>
  <c r="F17" i="102" s="1"/>
  <c r="C17" i="102"/>
  <c r="E17" i="102" s="1"/>
  <c r="D16" i="102"/>
  <c r="F16" i="102" s="1"/>
  <c r="C16" i="102"/>
  <c r="E16" i="102" s="1"/>
  <c r="D15" i="102"/>
  <c r="F15" i="102" s="1"/>
  <c r="C15" i="102"/>
  <c r="E15" i="102" s="1"/>
  <c r="D14" i="102"/>
  <c r="F14" i="102" s="1"/>
  <c r="C14" i="102"/>
  <c r="E14" i="102" s="1"/>
  <c r="D13" i="102"/>
  <c r="F13" i="102" s="1"/>
  <c r="C13" i="102"/>
  <c r="E13" i="102" s="1"/>
  <c r="D12" i="102"/>
  <c r="F12" i="102" s="1"/>
  <c r="C12" i="102"/>
  <c r="E12" i="102" s="1"/>
  <c r="D11" i="102"/>
  <c r="F11" i="102" s="1"/>
  <c r="C11" i="102"/>
  <c r="E11" i="102" s="1"/>
  <c r="D10" i="102"/>
  <c r="F10" i="102" s="1"/>
  <c r="C10" i="102"/>
  <c r="E10" i="102" s="1"/>
  <c r="D9" i="102"/>
  <c r="F9" i="102" s="1"/>
  <c r="C9" i="102"/>
  <c r="E9" i="102" s="1"/>
  <c r="D8" i="102"/>
  <c r="F8" i="102" s="1"/>
  <c r="C8" i="102"/>
  <c r="E8" i="102" s="1"/>
  <c r="D7" i="102"/>
  <c r="F7" i="102" s="1"/>
  <c r="C7" i="102"/>
  <c r="E7" i="102" s="1"/>
  <c r="D6" i="102"/>
  <c r="F6" i="102" s="1"/>
  <c r="C6" i="102"/>
  <c r="E6" i="102" s="1"/>
  <c r="D5" i="102"/>
  <c r="F5" i="102" s="1"/>
  <c r="C5" i="102"/>
  <c r="E5" i="102" s="1"/>
  <c r="D4" i="102"/>
  <c r="F4" i="102" s="1"/>
  <c r="C4" i="102"/>
  <c r="E4" i="102" s="1"/>
  <c r="D3" i="102"/>
  <c r="F3" i="102" s="1"/>
  <c r="C3" i="102"/>
  <c r="E3" i="102" s="1"/>
  <c r="I112" i="100"/>
  <c r="H112" i="100"/>
  <c r="I111" i="100"/>
  <c r="H111" i="100"/>
  <c r="I110" i="100"/>
  <c r="H110" i="100"/>
  <c r="I109" i="100"/>
  <c r="H109" i="100"/>
  <c r="I108" i="100"/>
  <c r="F144" i="4" s="1"/>
  <c r="H108" i="100"/>
  <c r="I107" i="100"/>
  <c r="H107" i="100"/>
  <c r="I106" i="100"/>
  <c r="H106" i="100"/>
  <c r="I105" i="100"/>
  <c r="H105" i="100"/>
  <c r="I104" i="100"/>
  <c r="H104" i="100"/>
  <c r="I103" i="100"/>
  <c r="H103" i="100"/>
  <c r="I102" i="100"/>
  <c r="H102" i="100"/>
  <c r="I101" i="100"/>
  <c r="H101" i="100"/>
  <c r="I100" i="100"/>
  <c r="H100" i="100"/>
  <c r="I99" i="100"/>
  <c r="H99" i="100"/>
  <c r="I98" i="100"/>
  <c r="H98" i="100"/>
  <c r="I97" i="100"/>
  <c r="H97" i="100"/>
  <c r="I96" i="100"/>
  <c r="H96" i="100"/>
  <c r="I95" i="100"/>
  <c r="H95" i="100"/>
  <c r="I94" i="100"/>
  <c r="H94" i="100"/>
  <c r="I93" i="100"/>
  <c r="H93" i="100"/>
  <c r="I92" i="100"/>
  <c r="H92" i="100"/>
  <c r="I91" i="100"/>
  <c r="H91" i="100"/>
  <c r="I90" i="100"/>
  <c r="H90" i="100"/>
  <c r="I89" i="100"/>
  <c r="H89" i="100"/>
  <c r="I88" i="100"/>
  <c r="H88" i="100"/>
  <c r="I87" i="100"/>
  <c r="H87" i="100"/>
  <c r="I86" i="100"/>
  <c r="H86" i="100"/>
  <c r="I85" i="100"/>
  <c r="H85" i="100"/>
  <c r="I84" i="100"/>
  <c r="H84" i="100"/>
  <c r="I83" i="100"/>
  <c r="H83" i="100"/>
  <c r="I82" i="100"/>
  <c r="H82" i="100"/>
  <c r="I81" i="100"/>
  <c r="H81" i="100"/>
  <c r="I80" i="100"/>
  <c r="H80" i="100"/>
  <c r="I79" i="100"/>
  <c r="H79" i="100"/>
  <c r="I78" i="100"/>
  <c r="H78" i="100"/>
  <c r="I77" i="100"/>
  <c r="H77" i="100"/>
  <c r="I76" i="100"/>
  <c r="H76" i="100"/>
  <c r="I75" i="100"/>
  <c r="H75" i="100"/>
  <c r="I74" i="100"/>
  <c r="H74" i="100"/>
  <c r="I73" i="100"/>
  <c r="H73" i="100"/>
  <c r="I72" i="100"/>
  <c r="H72" i="100"/>
  <c r="I71" i="100"/>
  <c r="H71" i="100"/>
  <c r="I70" i="100"/>
  <c r="H70" i="100"/>
  <c r="I69" i="100"/>
  <c r="H69" i="100"/>
  <c r="I68" i="100"/>
  <c r="H68" i="100"/>
  <c r="I67" i="100"/>
  <c r="H67" i="100"/>
  <c r="I66" i="100"/>
  <c r="H66" i="100"/>
  <c r="I65" i="100"/>
  <c r="H65" i="100"/>
  <c r="I64" i="100"/>
  <c r="H64" i="100"/>
  <c r="I63" i="100"/>
  <c r="H63" i="100"/>
  <c r="I62" i="100"/>
  <c r="H62" i="100"/>
  <c r="I61" i="100"/>
  <c r="H61" i="100"/>
  <c r="I60" i="100"/>
  <c r="H60" i="100"/>
  <c r="I59" i="100"/>
  <c r="H59" i="100"/>
  <c r="I58" i="100"/>
  <c r="H58" i="100"/>
  <c r="I57" i="100"/>
  <c r="H57" i="100"/>
  <c r="I56" i="100"/>
  <c r="H56" i="100"/>
  <c r="I55" i="100"/>
  <c r="H55" i="100"/>
  <c r="I54" i="100"/>
  <c r="H54" i="100"/>
  <c r="I53" i="100"/>
  <c r="H53" i="100"/>
  <c r="I52" i="100"/>
  <c r="H52" i="100"/>
  <c r="I51" i="100"/>
  <c r="H51" i="100"/>
  <c r="I50" i="100"/>
  <c r="H50" i="100"/>
  <c r="I49" i="100"/>
  <c r="H49" i="100"/>
  <c r="I48" i="100"/>
  <c r="H48" i="100"/>
  <c r="I47" i="100"/>
  <c r="H47" i="100"/>
  <c r="I46" i="100"/>
  <c r="H46" i="100"/>
  <c r="I45" i="100"/>
  <c r="H45" i="100"/>
  <c r="I44" i="100"/>
  <c r="H44" i="100"/>
  <c r="I43" i="100"/>
  <c r="H43" i="100"/>
  <c r="I42" i="100"/>
  <c r="H42" i="100"/>
  <c r="I41" i="100"/>
  <c r="H41" i="100"/>
  <c r="I40" i="100"/>
  <c r="H40" i="100"/>
  <c r="I39" i="100"/>
  <c r="H39" i="100"/>
  <c r="I38" i="100"/>
  <c r="H38" i="100"/>
  <c r="I37" i="100"/>
  <c r="H37" i="100"/>
  <c r="I36" i="100"/>
  <c r="H36" i="100"/>
  <c r="I35" i="100"/>
  <c r="H35" i="100"/>
  <c r="I34" i="100"/>
  <c r="H34" i="100"/>
  <c r="I33" i="100"/>
  <c r="H33" i="100"/>
  <c r="I32" i="100"/>
  <c r="H32" i="100"/>
  <c r="I31" i="100"/>
  <c r="H31" i="100"/>
  <c r="I30" i="100"/>
  <c r="H30" i="100"/>
  <c r="I29" i="100"/>
  <c r="H29" i="100"/>
  <c r="I28" i="100"/>
  <c r="H28" i="100"/>
  <c r="I27" i="100"/>
  <c r="H27" i="100"/>
  <c r="I26" i="100"/>
  <c r="H26" i="100"/>
  <c r="I25" i="100"/>
  <c r="H25" i="100"/>
  <c r="I24" i="100"/>
  <c r="H24" i="100"/>
  <c r="I23" i="100"/>
  <c r="H23" i="100"/>
  <c r="I22" i="100"/>
  <c r="H22" i="100"/>
  <c r="I21" i="100"/>
  <c r="H21" i="100"/>
  <c r="I20" i="100"/>
  <c r="H20" i="100"/>
  <c r="I19" i="100"/>
  <c r="H19" i="100"/>
  <c r="I18" i="100"/>
  <c r="H18" i="100"/>
  <c r="I17" i="100"/>
  <c r="H17" i="100"/>
  <c r="I16" i="100"/>
  <c r="H16" i="100"/>
  <c r="I15" i="100"/>
  <c r="H15" i="100"/>
  <c r="I14" i="100"/>
  <c r="H14" i="100"/>
  <c r="I13" i="100"/>
  <c r="H13" i="100"/>
  <c r="I12" i="100"/>
  <c r="H12" i="100"/>
  <c r="I11" i="100"/>
  <c r="H11" i="100"/>
  <c r="I10" i="100"/>
  <c r="H10" i="100"/>
  <c r="I9" i="100"/>
  <c r="H9" i="100"/>
  <c r="I8" i="100"/>
  <c r="H8" i="100"/>
  <c r="I7" i="100"/>
  <c r="H7" i="100"/>
  <c r="I6" i="100"/>
  <c r="H6" i="100"/>
  <c r="I5" i="100"/>
  <c r="H5" i="100"/>
  <c r="I4" i="100"/>
  <c r="H4" i="100"/>
  <c r="I111" i="99"/>
  <c r="J111" i="99" s="1"/>
  <c r="I110" i="99"/>
  <c r="J110" i="99" s="1"/>
  <c r="I109" i="99"/>
  <c r="J109" i="99" s="1"/>
  <c r="I108" i="99"/>
  <c r="J108" i="99" s="1"/>
  <c r="I107" i="99"/>
  <c r="J107" i="99" s="1"/>
  <c r="F55" i="4" s="1"/>
  <c r="I106" i="99"/>
  <c r="J106" i="99" s="1"/>
  <c r="I105" i="99"/>
  <c r="J105" i="99" s="1"/>
  <c r="I104" i="99"/>
  <c r="J104" i="99" s="1"/>
  <c r="I103" i="99"/>
  <c r="J103" i="99" s="1"/>
  <c r="I102" i="99"/>
  <c r="J102" i="99" s="1"/>
  <c r="I101" i="99"/>
  <c r="J101" i="99" s="1"/>
  <c r="I100" i="99"/>
  <c r="J100" i="99" s="1"/>
  <c r="I99" i="99"/>
  <c r="J99" i="99" s="1"/>
  <c r="I98" i="99"/>
  <c r="J98" i="99" s="1"/>
  <c r="I97" i="99"/>
  <c r="J97" i="99" s="1"/>
  <c r="I96" i="99"/>
  <c r="J96" i="99" s="1"/>
  <c r="I95" i="99"/>
  <c r="J95" i="99" s="1"/>
  <c r="I94" i="99"/>
  <c r="J94" i="99" s="1"/>
  <c r="I93" i="99"/>
  <c r="J93" i="99" s="1"/>
  <c r="I92" i="99"/>
  <c r="J92" i="99" s="1"/>
  <c r="I91" i="99"/>
  <c r="J91" i="99" s="1"/>
  <c r="J90" i="99"/>
  <c r="I90" i="99"/>
  <c r="I89" i="99"/>
  <c r="J89" i="99" s="1"/>
  <c r="I88" i="99"/>
  <c r="J88" i="99" s="1"/>
  <c r="I87" i="99"/>
  <c r="J87" i="99" s="1"/>
  <c r="I86" i="99"/>
  <c r="J86" i="99" s="1"/>
  <c r="I85" i="99"/>
  <c r="J85" i="99" s="1"/>
  <c r="I84" i="99"/>
  <c r="J84" i="99" s="1"/>
  <c r="I83" i="99"/>
  <c r="J83" i="99" s="1"/>
  <c r="I82" i="99"/>
  <c r="J82" i="99" s="1"/>
  <c r="I81" i="99"/>
  <c r="J81" i="99" s="1"/>
  <c r="I80" i="99"/>
  <c r="J80" i="99" s="1"/>
  <c r="I79" i="99"/>
  <c r="J79" i="99" s="1"/>
  <c r="I78" i="99"/>
  <c r="J78" i="99" s="1"/>
  <c r="I77" i="99"/>
  <c r="J77" i="99" s="1"/>
  <c r="I76" i="99"/>
  <c r="J76" i="99" s="1"/>
  <c r="I75" i="99"/>
  <c r="J75" i="99" s="1"/>
  <c r="I74" i="99"/>
  <c r="J74" i="99" s="1"/>
  <c r="I73" i="99"/>
  <c r="J73" i="99" s="1"/>
  <c r="I72" i="99"/>
  <c r="J72" i="99" s="1"/>
  <c r="I71" i="99"/>
  <c r="J71" i="99" s="1"/>
  <c r="I70" i="99"/>
  <c r="J70" i="99" s="1"/>
  <c r="I69" i="99"/>
  <c r="J69" i="99" s="1"/>
  <c r="I68" i="99"/>
  <c r="J68" i="99" s="1"/>
  <c r="J67" i="99"/>
  <c r="I67" i="99"/>
  <c r="I66" i="99"/>
  <c r="J66" i="99" s="1"/>
  <c r="I65" i="99"/>
  <c r="J65" i="99" s="1"/>
  <c r="I64" i="99"/>
  <c r="J64" i="99" s="1"/>
  <c r="I63" i="99"/>
  <c r="J63" i="99" s="1"/>
  <c r="I62" i="99"/>
  <c r="J62" i="99" s="1"/>
  <c r="I61" i="99"/>
  <c r="J61" i="99" s="1"/>
  <c r="I60" i="99"/>
  <c r="J60" i="99" s="1"/>
  <c r="I59" i="99"/>
  <c r="J59" i="99" s="1"/>
  <c r="I58" i="99"/>
  <c r="J58" i="99" s="1"/>
  <c r="I57" i="99"/>
  <c r="J57" i="99" s="1"/>
  <c r="I56" i="99"/>
  <c r="J56" i="99" s="1"/>
  <c r="I55" i="99"/>
  <c r="J55" i="99" s="1"/>
  <c r="I54" i="99"/>
  <c r="J54" i="99" s="1"/>
  <c r="I53" i="99"/>
  <c r="J53" i="99" s="1"/>
  <c r="I52" i="99"/>
  <c r="J52" i="99" s="1"/>
  <c r="I51" i="99"/>
  <c r="J51" i="99" s="1"/>
  <c r="I50" i="99"/>
  <c r="J50" i="99" s="1"/>
  <c r="I49" i="99"/>
  <c r="J49" i="99" s="1"/>
  <c r="I48" i="99"/>
  <c r="J48" i="99" s="1"/>
  <c r="I47" i="99"/>
  <c r="J47" i="99" s="1"/>
  <c r="I46" i="99"/>
  <c r="J46" i="99" s="1"/>
  <c r="I45" i="99"/>
  <c r="J45" i="99" s="1"/>
  <c r="I44" i="99"/>
  <c r="J44" i="99" s="1"/>
  <c r="I43" i="99"/>
  <c r="J43" i="99" s="1"/>
  <c r="I42" i="99"/>
  <c r="J42" i="99" s="1"/>
  <c r="I41" i="99"/>
  <c r="J41" i="99" s="1"/>
  <c r="I40" i="99"/>
  <c r="J40" i="99" s="1"/>
  <c r="I39" i="99"/>
  <c r="J39" i="99" s="1"/>
  <c r="I38" i="99"/>
  <c r="J38" i="99" s="1"/>
  <c r="I37" i="99"/>
  <c r="J37" i="99" s="1"/>
  <c r="I36" i="99"/>
  <c r="J36" i="99" s="1"/>
  <c r="I35" i="99"/>
  <c r="J35" i="99" s="1"/>
  <c r="J34" i="99"/>
  <c r="I34" i="99"/>
  <c r="I33" i="99"/>
  <c r="J33" i="99" s="1"/>
  <c r="I32" i="99"/>
  <c r="J32" i="99" s="1"/>
  <c r="I31" i="99"/>
  <c r="J31" i="99" s="1"/>
  <c r="I30" i="99"/>
  <c r="J30" i="99" s="1"/>
  <c r="I29" i="99"/>
  <c r="J29" i="99" s="1"/>
  <c r="I28" i="99"/>
  <c r="J28" i="99" s="1"/>
  <c r="I27" i="99"/>
  <c r="J27" i="99" s="1"/>
  <c r="I26" i="99"/>
  <c r="J26" i="99" s="1"/>
  <c r="I25" i="99"/>
  <c r="J25" i="99" s="1"/>
  <c r="I24" i="99"/>
  <c r="J24" i="99" s="1"/>
  <c r="I23" i="99"/>
  <c r="J23" i="99" s="1"/>
  <c r="I22" i="99"/>
  <c r="J22" i="99" s="1"/>
  <c r="I21" i="99"/>
  <c r="J21" i="99" s="1"/>
  <c r="I20" i="99"/>
  <c r="J20" i="99" s="1"/>
  <c r="J19" i="99"/>
  <c r="I19" i="99"/>
  <c r="I18" i="99"/>
  <c r="J18" i="99" s="1"/>
  <c r="I17" i="99"/>
  <c r="J17" i="99" s="1"/>
  <c r="I16" i="99"/>
  <c r="J16" i="99" s="1"/>
  <c r="I15" i="99"/>
  <c r="J15" i="99" s="1"/>
  <c r="I14" i="99"/>
  <c r="J14" i="99" s="1"/>
  <c r="I13" i="99"/>
  <c r="J13" i="99" s="1"/>
  <c r="I12" i="99"/>
  <c r="J12" i="99" s="1"/>
  <c r="I11" i="99"/>
  <c r="J11" i="99" s="1"/>
  <c r="I10" i="99"/>
  <c r="J10" i="99" s="1"/>
  <c r="I9" i="99"/>
  <c r="J9" i="99" s="1"/>
  <c r="I8" i="99"/>
  <c r="J8" i="99" s="1"/>
  <c r="I7" i="99"/>
  <c r="J7" i="99" s="1"/>
  <c r="I6" i="99"/>
  <c r="J6" i="99" s="1"/>
  <c r="I5" i="99"/>
  <c r="J5" i="99" s="1"/>
  <c r="I4" i="99"/>
  <c r="J4" i="99" s="1"/>
  <c r="I3" i="99"/>
  <c r="J3" i="99" s="1"/>
  <c r="F111" i="98"/>
  <c r="F110" i="98"/>
  <c r="F109" i="98"/>
  <c r="F108" i="98"/>
  <c r="F107" i="98"/>
  <c r="F106" i="98"/>
  <c r="F105" i="98"/>
  <c r="F104" i="98"/>
  <c r="F103" i="98"/>
  <c r="F102" i="98"/>
  <c r="F101" i="98"/>
  <c r="F100" i="98"/>
  <c r="F99" i="98"/>
  <c r="F98" i="98"/>
  <c r="F97" i="98"/>
  <c r="F96" i="98"/>
  <c r="F95" i="98"/>
  <c r="F94" i="98"/>
  <c r="F93" i="98"/>
  <c r="F92" i="98"/>
  <c r="F91" i="98"/>
  <c r="F90" i="98"/>
  <c r="F89" i="98"/>
  <c r="F88" i="98"/>
  <c r="F87" i="98"/>
  <c r="F86" i="98"/>
  <c r="F85" i="98"/>
  <c r="F84" i="98"/>
  <c r="F83" i="98"/>
  <c r="F82" i="98"/>
  <c r="F81" i="98"/>
  <c r="F80" i="98"/>
  <c r="F79" i="98"/>
  <c r="F78" i="98"/>
  <c r="F77" i="98"/>
  <c r="F76" i="98"/>
  <c r="F75" i="98"/>
  <c r="F74" i="98"/>
  <c r="F73" i="98"/>
  <c r="F72" i="98"/>
  <c r="F71" i="98"/>
  <c r="F70" i="98"/>
  <c r="F69" i="98"/>
  <c r="F68" i="98"/>
  <c r="F67" i="98"/>
  <c r="F66" i="98"/>
  <c r="F65" i="98"/>
  <c r="F64" i="98"/>
  <c r="F63" i="98"/>
  <c r="F62" i="98"/>
  <c r="F61" i="98"/>
  <c r="F60" i="98"/>
  <c r="F59" i="98"/>
  <c r="F58" i="98"/>
  <c r="F57" i="98"/>
  <c r="F56" i="98"/>
  <c r="F55" i="98"/>
  <c r="F54" i="98"/>
  <c r="F53" i="98"/>
  <c r="F52" i="98"/>
  <c r="F51" i="98"/>
  <c r="F50" i="98"/>
  <c r="F49" i="98"/>
  <c r="F48" i="98"/>
  <c r="F47" i="98"/>
  <c r="F46" i="98"/>
  <c r="F45" i="98"/>
  <c r="F44" i="98"/>
  <c r="F43" i="98"/>
  <c r="F42" i="98"/>
  <c r="F41" i="98"/>
  <c r="F40" i="98"/>
  <c r="F39" i="98"/>
  <c r="F38" i="98"/>
  <c r="F37" i="98"/>
  <c r="F36" i="98"/>
  <c r="F35" i="98"/>
  <c r="F34" i="98"/>
  <c r="F33" i="98"/>
  <c r="F32" i="98"/>
  <c r="F31" i="98"/>
  <c r="F30" i="98"/>
  <c r="F29" i="98"/>
  <c r="F28" i="98"/>
  <c r="F27" i="98"/>
  <c r="F26" i="98"/>
  <c r="F25" i="98"/>
  <c r="F24" i="98"/>
  <c r="F23" i="98"/>
  <c r="F22" i="98"/>
  <c r="F21" i="98"/>
  <c r="F20" i="98"/>
  <c r="F19" i="98"/>
  <c r="F18" i="98"/>
  <c r="F17" i="98"/>
  <c r="F16" i="98"/>
  <c r="F15" i="98"/>
  <c r="F14" i="98"/>
  <c r="F13" i="98"/>
  <c r="F12" i="98"/>
  <c r="F11" i="98"/>
  <c r="F10" i="98"/>
  <c r="F9" i="98"/>
  <c r="F8" i="98"/>
  <c r="F7" i="98"/>
  <c r="F6" i="98"/>
  <c r="F5" i="98"/>
  <c r="F4" i="98"/>
  <c r="F3" i="98"/>
  <c r="K69" i="97"/>
  <c r="J69" i="97"/>
  <c r="I69" i="97"/>
  <c r="H69" i="97"/>
  <c r="G69" i="97"/>
  <c r="F69" i="97"/>
  <c r="E69" i="97"/>
  <c r="D69" i="97"/>
  <c r="C69" i="97"/>
  <c r="B69" i="97"/>
  <c r="M68" i="97"/>
  <c r="L68" i="97"/>
  <c r="M67" i="97"/>
  <c r="L67" i="97"/>
  <c r="M66" i="97"/>
  <c r="L66" i="97"/>
  <c r="M65" i="97"/>
  <c r="L65" i="97"/>
  <c r="M64" i="97"/>
  <c r="L64" i="97"/>
  <c r="M63" i="97"/>
  <c r="L63" i="97"/>
  <c r="M62" i="97"/>
  <c r="L62" i="97"/>
  <c r="M61" i="97"/>
  <c r="L61" i="97"/>
  <c r="M60" i="97"/>
  <c r="L60" i="97"/>
  <c r="M59" i="97"/>
  <c r="L59" i="97"/>
  <c r="M58" i="97"/>
  <c r="L58" i="97"/>
  <c r="M57" i="97"/>
  <c r="L57" i="97"/>
  <c r="M56" i="97"/>
  <c r="L56" i="97"/>
  <c r="M55" i="97"/>
  <c r="L55" i="97"/>
  <c r="M54" i="97"/>
  <c r="L54" i="97"/>
  <c r="M53" i="97"/>
  <c r="L53" i="97"/>
  <c r="M52" i="97"/>
  <c r="L52" i="97"/>
  <c r="M51" i="97"/>
  <c r="L51" i="97"/>
  <c r="M50" i="97"/>
  <c r="L50" i="97"/>
  <c r="M46" i="97"/>
  <c r="L46" i="97"/>
  <c r="K46" i="97"/>
  <c r="J46" i="97"/>
  <c r="I46" i="97"/>
  <c r="H46" i="97"/>
  <c r="G46" i="97"/>
  <c r="F46" i="97"/>
  <c r="E46" i="97"/>
  <c r="D46" i="97"/>
  <c r="C46" i="97"/>
  <c r="B46" i="97"/>
  <c r="M23" i="97"/>
  <c r="L23" i="97"/>
  <c r="K23" i="97"/>
  <c r="J23" i="97"/>
  <c r="I23" i="97"/>
  <c r="H23" i="97"/>
  <c r="G23" i="97"/>
  <c r="F23" i="97"/>
  <c r="E23" i="97"/>
  <c r="D23" i="97"/>
  <c r="C23" i="97"/>
  <c r="B23" i="97"/>
  <c r="E22" i="96"/>
  <c r="D22" i="96"/>
  <c r="C22" i="96"/>
  <c r="B22" i="96"/>
  <c r="K270" i="95"/>
  <c r="J270" i="95"/>
  <c r="I270" i="95"/>
  <c r="H270" i="95"/>
  <c r="G270" i="95"/>
  <c r="F270" i="95"/>
  <c r="E270" i="95"/>
  <c r="D270" i="95"/>
  <c r="C270" i="95"/>
  <c r="B270" i="95"/>
  <c r="M269" i="95" a="1"/>
  <c r="M269" i="95" s="1"/>
  <c r="L269" i="95" a="1"/>
  <c r="L269" i="95" s="1"/>
  <c r="M268" i="95" a="1"/>
  <c r="M268" i="95" s="1"/>
  <c r="L268" i="95" a="1"/>
  <c r="L268" i="95" s="1"/>
  <c r="M267" i="95" a="1"/>
  <c r="M267" i="95" s="1"/>
  <c r="L267" i="95" a="1"/>
  <c r="L267" i="95" s="1"/>
  <c r="M266" i="95" a="1"/>
  <c r="M266" i="95" s="1"/>
  <c r="L266" i="95" a="1"/>
  <c r="L266" i="95" s="1"/>
  <c r="M265" i="95" a="1"/>
  <c r="M265" i="95" s="1"/>
  <c r="L265" i="95" a="1"/>
  <c r="L265" i="95" s="1"/>
  <c r="M264" i="95" a="1"/>
  <c r="M264" i="95" s="1"/>
  <c r="L264" i="95" a="1"/>
  <c r="L264" i="95" s="1"/>
  <c r="M263" i="95" a="1"/>
  <c r="M263" i="95" s="1"/>
  <c r="L263" i="95" a="1"/>
  <c r="L263" i="95" s="1"/>
  <c r="M262" i="95" a="1"/>
  <c r="M262" i="95" s="1"/>
  <c r="L262" i="95" a="1"/>
  <c r="L262" i="95" s="1"/>
  <c r="M261" i="95" a="1"/>
  <c r="M261" i="95" s="1"/>
  <c r="L261" i="95" a="1"/>
  <c r="L261" i="95" s="1"/>
  <c r="M260" i="95" a="1"/>
  <c r="M260" i="95" s="1"/>
  <c r="L260" i="95" a="1"/>
  <c r="L260" i="95" s="1"/>
  <c r="M259" i="95" a="1"/>
  <c r="M259" i="95" s="1"/>
  <c r="L259" i="95" a="1"/>
  <c r="L259" i="95" s="1"/>
  <c r="M258" i="95" a="1"/>
  <c r="M258" i="95" s="1"/>
  <c r="L258" i="95" a="1"/>
  <c r="L258" i="95" s="1"/>
  <c r="M257" i="95" a="1"/>
  <c r="M257" i="95" s="1"/>
  <c r="L257" i="95" a="1"/>
  <c r="L257" i="95" s="1"/>
  <c r="M256" i="95" a="1"/>
  <c r="M256" i="95" s="1"/>
  <c r="L256" i="95" a="1"/>
  <c r="L256" i="95" s="1"/>
  <c r="M255" i="95" a="1"/>
  <c r="M255" i="95" s="1"/>
  <c r="L255" i="95" a="1"/>
  <c r="L255" i="95" s="1"/>
  <c r="M254" i="95" a="1"/>
  <c r="M254" i="95" s="1"/>
  <c r="L254" i="95" a="1"/>
  <c r="L254" i="95" s="1"/>
  <c r="M253" i="95" a="1"/>
  <c r="M253" i="95" s="1"/>
  <c r="L253" i="95" a="1"/>
  <c r="L253" i="95" s="1"/>
  <c r="M252" i="95" a="1"/>
  <c r="M252" i="95" s="1"/>
  <c r="L252" i="95" a="1"/>
  <c r="L252" i="95" s="1"/>
  <c r="M251" i="95" a="1"/>
  <c r="M251" i="95" s="1"/>
  <c r="L251" i="95" a="1"/>
  <c r="L251" i="95" s="1"/>
  <c r="M250" i="95" a="1"/>
  <c r="M250" i="95" s="1"/>
  <c r="L250" i="95" a="1"/>
  <c r="L250" i="95" s="1"/>
  <c r="M249" i="95" a="1"/>
  <c r="M249" i="95" s="1"/>
  <c r="L249" i="95" a="1"/>
  <c r="L249" i="95" s="1"/>
  <c r="M248" i="95" a="1"/>
  <c r="M248" i="95" s="1"/>
  <c r="L248" i="95" a="1"/>
  <c r="L248" i="95" s="1"/>
  <c r="M247" i="95" a="1"/>
  <c r="M247" i="95" s="1"/>
  <c r="L247" i="95" a="1"/>
  <c r="L247" i="95" s="1"/>
  <c r="M246" i="95" a="1"/>
  <c r="M246" i="95" s="1"/>
  <c r="L246" i="95" a="1"/>
  <c r="L246" i="95" s="1"/>
  <c r="M245" i="95" a="1"/>
  <c r="M245" i="95" s="1"/>
  <c r="L245" i="95" a="1"/>
  <c r="L245" i="95" s="1"/>
  <c r="M244" i="95" a="1"/>
  <c r="M244" i="95" s="1"/>
  <c r="L244" i="95" a="1"/>
  <c r="L244" i="95" s="1"/>
  <c r="M243" i="95" a="1"/>
  <c r="M243" i="95" s="1"/>
  <c r="L243" i="95" a="1"/>
  <c r="L243" i="95" s="1"/>
  <c r="M242" i="95" a="1"/>
  <c r="M242" i="95" s="1"/>
  <c r="L242" i="95" a="1"/>
  <c r="L242" i="95" s="1"/>
  <c r="M241" i="95" a="1"/>
  <c r="M241" i="95" s="1"/>
  <c r="L241" i="95" a="1"/>
  <c r="L241" i="95" s="1"/>
  <c r="M240" i="95" a="1"/>
  <c r="M240" i="95" s="1"/>
  <c r="L240" i="95" a="1"/>
  <c r="L240" i="95" s="1"/>
  <c r="M239" i="95" a="1"/>
  <c r="M239" i="95" s="1"/>
  <c r="L239" i="95" a="1"/>
  <c r="L239" i="95" s="1"/>
  <c r="M238" i="95" a="1"/>
  <c r="M238" i="95" s="1"/>
  <c r="L238" i="95" a="1"/>
  <c r="L238" i="95" s="1"/>
  <c r="M237" i="95" a="1"/>
  <c r="M237" i="95" s="1"/>
  <c r="L237" i="95" a="1"/>
  <c r="L237" i="95" s="1"/>
  <c r="M236" i="95" a="1"/>
  <c r="M236" i="95" s="1"/>
  <c r="L236" i="95" a="1"/>
  <c r="L236" i="95" s="1"/>
  <c r="M235" i="95" a="1"/>
  <c r="M235" i="95" s="1"/>
  <c r="L235" i="95" a="1"/>
  <c r="L235" i="95" s="1"/>
  <c r="M234" i="95" a="1"/>
  <c r="M234" i="95" s="1"/>
  <c r="L234" i="95" a="1"/>
  <c r="L234" i="95" s="1"/>
  <c r="M233" i="95" a="1"/>
  <c r="M233" i="95" s="1"/>
  <c r="L233" i="95" a="1"/>
  <c r="L233" i="95" s="1"/>
  <c r="M232" i="95" a="1"/>
  <c r="M232" i="95" s="1"/>
  <c r="L232" i="95" a="1"/>
  <c r="L232" i="95" s="1"/>
  <c r="M231" i="95" a="1"/>
  <c r="M231" i="95" s="1"/>
  <c r="L231" i="95" a="1"/>
  <c r="L231" i="95" s="1"/>
  <c r="M230" i="95" a="1"/>
  <c r="M230" i="95" s="1"/>
  <c r="L230" i="95" a="1"/>
  <c r="L230" i="95" s="1"/>
  <c r="M229" i="95" a="1"/>
  <c r="M229" i="95" s="1"/>
  <c r="L229" i="95" a="1"/>
  <c r="L229" i="95" s="1"/>
  <c r="M228" i="95" a="1"/>
  <c r="M228" i="95" s="1"/>
  <c r="L228" i="95" a="1"/>
  <c r="L228" i="95" s="1"/>
  <c r="M227" i="95" a="1"/>
  <c r="M227" i="95" s="1"/>
  <c r="L227" i="95" a="1"/>
  <c r="L227" i="95" s="1"/>
  <c r="M226" i="95" a="1"/>
  <c r="M226" i="95" s="1"/>
  <c r="L226" i="95" a="1"/>
  <c r="L226" i="95" s="1"/>
  <c r="M225" i="95" a="1"/>
  <c r="M225" i="95" s="1"/>
  <c r="L225" i="95" a="1"/>
  <c r="L225" i="95" s="1"/>
  <c r="M224" i="95" a="1"/>
  <c r="M224" i="95" s="1"/>
  <c r="L224" i="95" a="1"/>
  <c r="L224" i="95" s="1"/>
  <c r="M223" i="95" a="1"/>
  <c r="M223" i="95" s="1"/>
  <c r="L223" i="95" a="1"/>
  <c r="L223" i="95" s="1"/>
  <c r="M222" i="95" a="1"/>
  <c r="M222" i="95" s="1"/>
  <c r="L222" i="95" a="1"/>
  <c r="L222" i="95" s="1"/>
  <c r="M221" i="95" a="1"/>
  <c r="M221" i="95" s="1"/>
  <c r="L221" i="95" a="1"/>
  <c r="L221" i="95" s="1"/>
  <c r="M220" i="95" a="1"/>
  <c r="M220" i="95" s="1"/>
  <c r="L220" i="95" a="1"/>
  <c r="L220" i="95" s="1"/>
  <c r="M219" i="95" a="1"/>
  <c r="M219" i="95" s="1"/>
  <c r="L219" i="95" a="1"/>
  <c r="L219" i="95" s="1"/>
  <c r="M218" i="95" a="1"/>
  <c r="M218" i="95" s="1"/>
  <c r="L218" i="95" a="1"/>
  <c r="L218" i="95" s="1"/>
  <c r="M217" i="95" a="1"/>
  <c r="M217" i="95" s="1"/>
  <c r="L217" i="95" a="1"/>
  <c r="L217" i="95" s="1"/>
  <c r="M216" i="95" a="1"/>
  <c r="M216" i="95" s="1"/>
  <c r="L216" i="95" a="1"/>
  <c r="L216" i="95" s="1"/>
  <c r="M215" i="95" a="1"/>
  <c r="M215" i="95" s="1"/>
  <c r="L215" i="95" a="1"/>
  <c r="L215" i="95" s="1"/>
  <c r="M214" i="95" a="1"/>
  <c r="M214" i="95" s="1"/>
  <c r="L214" i="95" a="1"/>
  <c r="L214" i="95" s="1"/>
  <c r="M213" i="95" a="1"/>
  <c r="M213" i="95" s="1"/>
  <c r="L213" i="95" a="1"/>
  <c r="L213" i="95" s="1"/>
  <c r="M212" i="95" a="1"/>
  <c r="M212" i="95" s="1"/>
  <c r="L212" i="95" a="1"/>
  <c r="L212" i="95" s="1"/>
  <c r="M211" i="95" a="1"/>
  <c r="M211" i="95" s="1"/>
  <c r="L211" i="95" a="1"/>
  <c r="L211" i="95" s="1"/>
  <c r="M210" i="95" a="1"/>
  <c r="M210" i="95" s="1"/>
  <c r="L210" i="95" a="1"/>
  <c r="L210" i="95" s="1"/>
  <c r="M209" i="95" a="1"/>
  <c r="M209" i="95" s="1"/>
  <c r="L209" i="95" a="1"/>
  <c r="L209" i="95" s="1"/>
  <c r="M208" i="95" a="1"/>
  <c r="M208" i="95" s="1"/>
  <c r="L208" i="95" a="1"/>
  <c r="L208" i="95" s="1"/>
  <c r="M207" i="95" a="1"/>
  <c r="M207" i="95" s="1"/>
  <c r="L207" i="95" a="1"/>
  <c r="L207" i="95" s="1"/>
  <c r="M206" i="95" a="1"/>
  <c r="M206" i="95" s="1"/>
  <c r="L206" i="95" a="1"/>
  <c r="L206" i="95" s="1"/>
  <c r="M205" i="95" a="1"/>
  <c r="M205" i="95" s="1"/>
  <c r="L205" i="95" a="1"/>
  <c r="L205" i="95" s="1"/>
  <c r="M204" i="95" a="1"/>
  <c r="M204" i="95" s="1"/>
  <c r="L204" i="95" a="1"/>
  <c r="L204" i="95" s="1"/>
  <c r="M203" i="95" a="1"/>
  <c r="M203" i="95" s="1"/>
  <c r="L203" i="95" a="1"/>
  <c r="L203" i="95" s="1"/>
  <c r="M202" i="95" a="1"/>
  <c r="M202" i="95" s="1"/>
  <c r="L202" i="95" a="1"/>
  <c r="L202" i="95" s="1"/>
  <c r="M201" i="95" a="1"/>
  <c r="M201" i="95" s="1"/>
  <c r="L201" i="95" a="1"/>
  <c r="L201" i="95" s="1"/>
  <c r="M200" i="95" a="1"/>
  <c r="M200" i="95" s="1"/>
  <c r="L200" i="95" a="1"/>
  <c r="L200" i="95" s="1"/>
  <c r="M199" i="95" a="1"/>
  <c r="M199" i="95" s="1"/>
  <c r="L199" i="95" a="1"/>
  <c r="L199" i="95" s="1"/>
  <c r="M198" i="95" a="1"/>
  <c r="M198" i="95" s="1"/>
  <c r="L198" i="95" a="1"/>
  <c r="L198" i="95" s="1"/>
  <c r="M197" i="95" a="1"/>
  <c r="M197" i="95" s="1"/>
  <c r="L197" i="95" a="1"/>
  <c r="L197" i="95" s="1"/>
  <c r="M196" i="95" a="1"/>
  <c r="M196" i="95" s="1"/>
  <c r="L196" i="95" a="1"/>
  <c r="L196" i="95" s="1"/>
  <c r="M195" i="95" a="1"/>
  <c r="M195" i="95" s="1"/>
  <c r="L195" i="95" a="1"/>
  <c r="L195" i="95" s="1"/>
  <c r="M194" i="95" a="1"/>
  <c r="M194" i="95" s="1"/>
  <c r="L194" i="95" a="1"/>
  <c r="L194" i="95" s="1"/>
  <c r="M193" i="95" a="1"/>
  <c r="M193" i="95" s="1"/>
  <c r="L193" i="95" a="1"/>
  <c r="L193" i="95" s="1"/>
  <c r="M192" i="95" a="1"/>
  <c r="M192" i="95" s="1"/>
  <c r="L192" i="95" a="1"/>
  <c r="L192" i="95" s="1"/>
  <c r="M191" i="95" a="1"/>
  <c r="M191" i="95" s="1"/>
  <c r="L191" i="95" a="1"/>
  <c r="L191" i="95" s="1"/>
  <c r="M190" i="95" a="1"/>
  <c r="M190" i="95"/>
  <c r="L190" i="95" a="1"/>
  <c r="L190" i="95" s="1"/>
  <c r="M189" i="95" a="1"/>
  <c r="M189" i="95" s="1"/>
  <c r="L189" i="95" a="1"/>
  <c r="L189" i="95" s="1"/>
  <c r="M188" i="95" a="1"/>
  <c r="M188" i="95" s="1"/>
  <c r="L188" i="95" a="1"/>
  <c r="L188" i="95" s="1"/>
  <c r="M187" i="95" a="1"/>
  <c r="M187" i="95" s="1"/>
  <c r="L187" i="95" a="1"/>
  <c r="L187" i="95" s="1"/>
  <c r="M186" i="95" a="1"/>
  <c r="M186" i="95" s="1"/>
  <c r="L186" i="95" a="1"/>
  <c r="L186" i="95" s="1"/>
  <c r="M185" i="95" a="1"/>
  <c r="M185" i="95" s="1"/>
  <c r="L185" i="95" a="1"/>
  <c r="L185" i="95" s="1"/>
  <c r="M184" i="95" a="1"/>
  <c r="M184" i="95" s="1"/>
  <c r="L184" i="95" a="1"/>
  <c r="L184" i="95" s="1"/>
  <c r="M183" i="95" a="1"/>
  <c r="M183" i="95" s="1"/>
  <c r="L183" i="95" a="1"/>
  <c r="L183" i="95" s="1"/>
  <c r="M182" i="95" a="1"/>
  <c r="M182" i="95" s="1"/>
  <c r="L182" i="95" a="1"/>
  <c r="L182" i="95" s="1"/>
  <c r="M181" i="95" a="1"/>
  <c r="M181" i="95" s="1"/>
  <c r="L181" i="95" a="1"/>
  <c r="L181" i="95" s="1"/>
  <c r="M180" i="95" a="1"/>
  <c r="M180" i="95" s="1"/>
  <c r="L180" i="95" a="1"/>
  <c r="L180" i="95" s="1"/>
  <c r="M179" i="95" a="1"/>
  <c r="M179" i="95" s="1"/>
  <c r="L179" i="95" a="1"/>
  <c r="L179" i="95" s="1"/>
  <c r="M178" i="95" a="1"/>
  <c r="M178" i="95" s="1"/>
  <c r="L178" i="95" a="1"/>
  <c r="L178" i="95" s="1"/>
  <c r="M177" i="95" a="1"/>
  <c r="M177" i="95" s="1"/>
  <c r="L177" i="95" a="1"/>
  <c r="L177" i="95" s="1"/>
  <c r="M176" i="95" a="1"/>
  <c r="M176" i="95" s="1"/>
  <c r="L176" i="95" a="1"/>
  <c r="L176" i="95" s="1"/>
  <c r="M175" i="95" a="1"/>
  <c r="M175" i="95" s="1"/>
  <c r="L175" i="95" a="1"/>
  <c r="L175" i="95" s="1"/>
  <c r="M174" i="95" a="1"/>
  <c r="M174" i="95" s="1"/>
  <c r="L174" i="95" a="1"/>
  <c r="L174" i="95" s="1"/>
  <c r="M173" i="95" a="1"/>
  <c r="M173" i="95" s="1"/>
  <c r="L173" i="95" a="1"/>
  <c r="L173" i="95" s="1"/>
  <c r="M172" i="95" a="1"/>
  <c r="M172" i="95" s="1"/>
  <c r="L172" i="95" a="1"/>
  <c r="L172" i="95" s="1"/>
  <c r="M171" i="95" a="1"/>
  <c r="M171" i="95" s="1"/>
  <c r="L171" i="95" a="1"/>
  <c r="L171" i="95" s="1"/>
  <c r="M170" i="95" a="1"/>
  <c r="M170" i="95" s="1"/>
  <c r="L170" i="95" a="1"/>
  <c r="L170" i="95" s="1"/>
  <c r="M169" i="95" a="1"/>
  <c r="M169" i="95" s="1"/>
  <c r="L169" i="95" a="1"/>
  <c r="L169" i="95" s="1"/>
  <c r="M168" i="95" a="1"/>
  <c r="M168" i="95" s="1"/>
  <c r="L168" i="95" a="1"/>
  <c r="L168" i="95" s="1"/>
  <c r="M167" i="95" a="1"/>
  <c r="M167" i="95" s="1"/>
  <c r="L167" i="95" a="1"/>
  <c r="L167" i="95" s="1"/>
  <c r="M166" i="95" a="1"/>
  <c r="M166" i="95" s="1"/>
  <c r="L166" i="95" a="1"/>
  <c r="L166" i="95" s="1"/>
  <c r="M165" i="95" a="1"/>
  <c r="M165" i="95" s="1"/>
  <c r="L165" i="95" a="1"/>
  <c r="L165" i="95" s="1"/>
  <c r="M164" i="95" a="1"/>
  <c r="M164" i="95" s="1"/>
  <c r="L164" i="95" a="1"/>
  <c r="L164" i="95" s="1"/>
  <c r="M163" i="95" a="1"/>
  <c r="M163" i="95" s="1"/>
  <c r="L163" i="95" a="1"/>
  <c r="L163" i="95" s="1"/>
  <c r="M162" i="95" a="1"/>
  <c r="M162" i="95" s="1"/>
  <c r="L162" i="95" a="1"/>
  <c r="L162" i="95" s="1"/>
  <c r="M161" i="95" a="1"/>
  <c r="M161" i="95" s="1"/>
  <c r="L161" i="95" a="1"/>
  <c r="L161" i="95" s="1"/>
  <c r="M160" i="95" a="1"/>
  <c r="M160" i="95" s="1"/>
  <c r="L160" i="95" a="1"/>
  <c r="L160" i="95" s="1"/>
  <c r="M159" i="95" a="1"/>
  <c r="M159" i="95" s="1"/>
  <c r="L159" i="95" a="1"/>
  <c r="L159" i="95" s="1"/>
  <c r="M158" i="95" a="1"/>
  <c r="M158" i="95" s="1"/>
  <c r="L158" i="95" a="1"/>
  <c r="L158" i="95" s="1"/>
  <c r="M157" i="95" a="1"/>
  <c r="M157" i="95" s="1"/>
  <c r="L157" i="95" a="1"/>
  <c r="L157" i="95" s="1"/>
  <c r="M156" i="95" a="1"/>
  <c r="M156" i="95" s="1"/>
  <c r="L156" i="95" a="1"/>
  <c r="L156" i="95" s="1"/>
  <c r="M155" i="95" a="1"/>
  <c r="M155" i="95" s="1"/>
  <c r="L155" i="95" a="1"/>
  <c r="L155" i="95" s="1"/>
  <c r="M154" i="95" a="1"/>
  <c r="M154" i="95" s="1"/>
  <c r="L154" i="95" a="1"/>
  <c r="L154" i="95" s="1"/>
  <c r="M153" i="95" a="1"/>
  <c r="M153" i="95" s="1"/>
  <c r="L153" i="95" a="1"/>
  <c r="L153" i="95" s="1"/>
  <c r="M152" i="95" a="1"/>
  <c r="M152" i="95" s="1"/>
  <c r="L152" i="95" a="1"/>
  <c r="L152" i="95" s="1"/>
  <c r="M151" i="95" a="1"/>
  <c r="M151" i="95" s="1"/>
  <c r="L151" i="95" a="1"/>
  <c r="L151" i="95" s="1"/>
  <c r="M150" i="95" a="1"/>
  <c r="M150" i="95" s="1"/>
  <c r="L150" i="95" a="1"/>
  <c r="L150" i="95" s="1"/>
  <c r="M149" i="95" a="1"/>
  <c r="M149" i="95" s="1"/>
  <c r="L149" i="95" a="1"/>
  <c r="L149" i="95" s="1"/>
  <c r="M148" i="95" a="1"/>
  <c r="M148" i="95" s="1"/>
  <c r="L148" i="95" a="1"/>
  <c r="L148" i="95" s="1"/>
  <c r="M147" i="95" a="1"/>
  <c r="M147" i="95" s="1"/>
  <c r="L147" i="95" a="1"/>
  <c r="L147" i="95" s="1"/>
  <c r="M146" i="95" a="1"/>
  <c r="M146" i="95" s="1"/>
  <c r="L146" i="95" a="1"/>
  <c r="L146" i="95" s="1"/>
  <c r="M145" i="95" a="1"/>
  <c r="M145" i="95" s="1"/>
  <c r="L145" i="95" a="1"/>
  <c r="L145" i="95" s="1"/>
  <c r="M144" i="95" a="1"/>
  <c r="M144" i="95" s="1"/>
  <c r="L144" i="95" a="1"/>
  <c r="L144" i="95" s="1"/>
  <c r="M143" i="95" a="1"/>
  <c r="M143" i="95" s="1"/>
  <c r="L143" i="95" a="1"/>
  <c r="L143" i="95" s="1"/>
  <c r="M142" i="95" a="1"/>
  <c r="M142" i="95" s="1"/>
  <c r="L142" i="95" a="1"/>
  <c r="L142" i="95" s="1"/>
  <c r="M141" i="95" a="1"/>
  <c r="M141" i="95" s="1"/>
  <c r="L141" i="95" a="1"/>
  <c r="L141" i="95" s="1"/>
  <c r="M140" i="95" a="1"/>
  <c r="M140" i="95" s="1"/>
  <c r="L140" i="95" a="1"/>
  <c r="L140" i="95" s="1"/>
  <c r="M139" i="95" a="1"/>
  <c r="M139" i="95" s="1"/>
  <c r="L139" i="95" a="1"/>
  <c r="L139" i="95" s="1"/>
  <c r="M138" i="95" a="1"/>
  <c r="M138" i="95" s="1"/>
  <c r="L138" i="95" a="1"/>
  <c r="L138" i="95" s="1"/>
  <c r="M137" i="95" a="1"/>
  <c r="M137" i="95" s="1"/>
  <c r="L137" i="95" a="1"/>
  <c r="L137" i="95" s="1"/>
  <c r="M136" i="95" a="1"/>
  <c r="M136" i="95" s="1"/>
  <c r="L136" i="95" a="1"/>
  <c r="L136" i="95" s="1"/>
  <c r="M135" i="95" a="1"/>
  <c r="M135" i="95" s="1"/>
  <c r="L135" i="95" a="1"/>
  <c r="L135" i="95" s="1"/>
  <c r="M134" i="95" a="1"/>
  <c r="M134" i="95" s="1"/>
  <c r="L134" i="95" a="1"/>
  <c r="L134" i="95" s="1"/>
  <c r="M133" i="95" a="1"/>
  <c r="M133" i="95" s="1"/>
  <c r="L133" i="95" a="1"/>
  <c r="L133" i="95" s="1"/>
  <c r="M132" i="95" a="1"/>
  <c r="M132" i="95" s="1"/>
  <c r="L132" i="95" a="1"/>
  <c r="L132" i="95" s="1"/>
  <c r="M131" i="95" a="1"/>
  <c r="M131" i="95" s="1"/>
  <c r="L131" i="95" a="1"/>
  <c r="L131" i="95" s="1"/>
  <c r="M130" i="95" a="1"/>
  <c r="M130" i="95" s="1"/>
  <c r="L130" i="95" a="1"/>
  <c r="L130" i="95" s="1"/>
  <c r="M129" i="95" a="1"/>
  <c r="M129" i="95" s="1"/>
  <c r="L129" i="95" a="1"/>
  <c r="L129" i="95" s="1"/>
  <c r="M128" i="95" a="1"/>
  <c r="M128" i="95" s="1"/>
  <c r="L128" i="95" a="1"/>
  <c r="L128" i="95" s="1"/>
  <c r="M127" i="95" a="1"/>
  <c r="M127" i="95" s="1"/>
  <c r="L127" i="95" a="1"/>
  <c r="L127" i="95" s="1"/>
  <c r="M126" i="95" a="1"/>
  <c r="M126" i="95" s="1"/>
  <c r="L126" i="95" a="1"/>
  <c r="L126" i="95" s="1"/>
  <c r="M125" i="95" a="1"/>
  <c r="M125" i="95" s="1"/>
  <c r="L125" i="95" a="1"/>
  <c r="L125" i="95" s="1"/>
  <c r="M124" i="95" a="1"/>
  <c r="M124" i="95" s="1"/>
  <c r="L124" i="95" a="1"/>
  <c r="L124" i="95" s="1"/>
  <c r="M123" i="95" a="1"/>
  <c r="M123" i="95" s="1"/>
  <c r="L123" i="95" a="1"/>
  <c r="L123" i="95" s="1"/>
  <c r="M122" i="95" a="1"/>
  <c r="M122" i="95" s="1"/>
  <c r="L122" i="95" a="1"/>
  <c r="L122" i="95" s="1"/>
  <c r="M121" i="95" a="1"/>
  <c r="M121" i="95" s="1"/>
  <c r="L121" i="95" a="1"/>
  <c r="L121" i="95" s="1"/>
  <c r="M120" i="95" a="1"/>
  <c r="M120" i="95" s="1"/>
  <c r="L120" i="95" a="1"/>
  <c r="L120" i="95" s="1"/>
  <c r="M119" i="95" a="1"/>
  <c r="M119" i="95" s="1"/>
  <c r="L119" i="95" a="1"/>
  <c r="L119" i="95" s="1"/>
  <c r="M118" i="95" a="1"/>
  <c r="M118" i="95" s="1"/>
  <c r="L118" i="95" a="1"/>
  <c r="L118" i="95" s="1"/>
  <c r="M117" i="95" a="1"/>
  <c r="M117" i="95" s="1"/>
  <c r="L117" i="95" a="1"/>
  <c r="L117" i="95" s="1"/>
  <c r="M116" i="95" a="1"/>
  <c r="M116" i="95" s="1"/>
  <c r="L116" i="95" a="1"/>
  <c r="L116" i="95" s="1"/>
  <c r="M115" i="95" a="1"/>
  <c r="M115" i="95" s="1"/>
  <c r="L115" i="95" a="1"/>
  <c r="L115" i="95" s="1"/>
  <c r="M114" i="95" a="1"/>
  <c r="M114" i="95" s="1"/>
  <c r="L114" i="95" a="1"/>
  <c r="L114" i="95" s="1"/>
  <c r="M113" i="95" a="1"/>
  <c r="M113" i="95" s="1"/>
  <c r="L113" i="95" a="1"/>
  <c r="L113" i="95" s="1"/>
  <c r="M112" i="95" a="1"/>
  <c r="M112" i="95" s="1"/>
  <c r="L112" i="95" a="1"/>
  <c r="L112" i="95" s="1"/>
  <c r="M111" i="95" a="1"/>
  <c r="M111" i="95" s="1"/>
  <c r="L111" i="95" a="1"/>
  <c r="L111" i="95" s="1"/>
  <c r="M110" i="95" a="1"/>
  <c r="M110" i="95" s="1"/>
  <c r="L110" i="95" a="1"/>
  <c r="L110" i="95" s="1"/>
  <c r="M109" i="95" a="1"/>
  <c r="M109" i="95" s="1"/>
  <c r="L109" i="95" a="1"/>
  <c r="L109" i="95" s="1"/>
  <c r="M108" i="95" a="1"/>
  <c r="M108" i="95" s="1"/>
  <c r="L108" i="95" a="1"/>
  <c r="L108" i="95" s="1"/>
  <c r="M107" i="95" a="1"/>
  <c r="M107" i="95" s="1"/>
  <c r="L107" i="95" a="1"/>
  <c r="L107" i="95" s="1"/>
  <c r="M106" i="95" a="1"/>
  <c r="M106" i="95" s="1"/>
  <c r="L106" i="95" a="1"/>
  <c r="L106" i="95" s="1"/>
  <c r="M105" i="95" a="1"/>
  <c r="M105" i="95" s="1"/>
  <c r="L105" i="95" a="1"/>
  <c r="L105" i="95" s="1"/>
  <c r="M104" i="95" a="1"/>
  <c r="M104" i="95" s="1"/>
  <c r="L104" i="95" a="1"/>
  <c r="L104" i="95" s="1"/>
  <c r="M103" i="95" a="1"/>
  <c r="M103" i="95" s="1"/>
  <c r="L103" i="95" a="1"/>
  <c r="L103" i="95" s="1"/>
  <c r="M102" i="95" a="1"/>
  <c r="M102" i="95" s="1"/>
  <c r="L102" i="95" a="1"/>
  <c r="L102" i="95" s="1"/>
  <c r="M101" i="95" a="1"/>
  <c r="M101" i="95" s="1"/>
  <c r="L101" i="95" a="1"/>
  <c r="L101" i="95" s="1"/>
  <c r="M100" i="95" a="1"/>
  <c r="M100" i="95" s="1"/>
  <c r="L100" i="95" a="1"/>
  <c r="L100" i="95" s="1"/>
  <c r="M99" i="95" a="1"/>
  <c r="M99" i="95" s="1"/>
  <c r="L99" i="95" a="1"/>
  <c r="L99" i="95" s="1"/>
  <c r="M98" i="95" a="1"/>
  <c r="M98" i="95" s="1"/>
  <c r="L98" i="95" a="1"/>
  <c r="L98" i="95" s="1"/>
  <c r="M97" i="95" a="1"/>
  <c r="M97" i="95" s="1"/>
  <c r="L97" i="95" a="1"/>
  <c r="L97" i="95" s="1"/>
  <c r="M96" i="95" a="1"/>
  <c r="M96" i="95" s="1"/>
  <c r="L96" i="95" a="1"/>
  <c r="L96" i="95" s="1"/>
  <c r="M95" i="95" a="1"/>
  <c r="M95" i="95" s="1"/>
  <c r="L95" i="95" a="1"/>
  <c r="L95" i="95" s="1"/>
  <c r="M94" i="95" a="1"/>
  <c r="M94" i="95" s="1"/>
  <c r="L94" i="95" a="1"/>
  <c r="L94" i="95" s="1"/>
  <c r="M93" i="95" a="1"/>
  <c r="M93" i="95" s="1"/>
  <c r="L93" i="95" a="1"/>
  <c r="L93" i="95" s="1"/>
  <c r="M92" i="95" a="1"/>
  <c r="M92" i="95" s="1"/>
  <c r="L92" i="95" a="1"/>
  <c r="L92" i="95"/>
  <c r="M91" i="95" a="1"/>
  <c r="M91" i="95" s="1"/>
  <c r="L91" i="95" a="1"/>
  <c r="L91" i="95" s="1"/>
  <c r="M90" i="95" a="1"/>
  <c r="M90" i="95" s="1"/>
  <c r="L90" i="95" a="1"/>
  <c r="L90" i="95" s="1"/>
  <c r="M89" i="95" a="1"/>
  <c r="M89" i="95" s="1"/>
  <c r="L89" i="95" a="1"/>
  <c r="L89" i="95" s="1"/>
  <c r="M88" i="95" a="1"/>
  <c r="M88" i="95" s="1"/>
  <c r="L88" i="95" a="1"/>
  <c r="L88" i="95" s="1"/>
  <c r="M87" i="95" a="1"/>
  <c r="M87" i="95" s="1"/>
  <c r="L87" i="95" a="1"/>
  <c r="L87" i="95" s="1"/>
  <c r="M86" i="95" a="1"/>
  <c r="M86" i="95" s="1"/>
  <c r="L86" i="95" a="1"/>
  <c r="L86" i="95" s="1"/>
  <c r="M85" i="95" a="1"/>
  <c r="M85" i="95" s="1"/>
  <c r="L85" i="95" a="1"/>
  <c r="L85" i="95" s="1"/>
  <c r="M84" i="95" a="1"/>
  <c r="M84" i="95" s="1"/>
  <c r="L84" i="95" a="1"/>
  <c r="L84" i="95" s="1"/>
  <c r="M83" i="95" a="1"/>
  <c r="M83" i="95" s="1"/>
  <c r="L83" i="95" a="1"/>
  <c r="L83" i="95" s="1"/>
  <c r="M82" i="95" a="1"/>
  <c r="M82" i="95" s="1"/>
  <c r="L82" i="95" a="1"/>
  <c r="L82" i="95" s="1"/>
  <c r="M81" i="95" a="1"/>
  <c r="M81" i="95" s="1"/>
  <c r="L81" i="95" a="1"/>
  <c r="L81" i="95" s="1"/>
  <c r="M80" i="95" a="1"/>
  <c r="M80" i="95" s="1"/>
  <c r="L80" i="95" a="1"/>
  <c r="L80" i="95" s="1"/>
  <c r="M79" i="95" a="1"/>
  <c r="M79" i="95" s="1"/>
  <c r="L79" i="95" a="1"/>
  <c r="L79" i="95" s="1"/>
  <c r="M78" i="95" a="1"/>
  <c r="M78" i="95" s="1"/>
  <c r="L78" i="95" a="1"/>
  <c r="L78" i="95" s="1"/>
  <c r="M77" i="95" a="1"/>
  <c r="M77" i="95" s="1"/>
  <c r="L77" i="95" a="1"/>
  <c r="L77" i="95" s="1"/>
  <c r="M76" i="95" a="1"/>
  <c r="M76" i="95" s="1"/>
  <c r="L76" i="95" a="1"/>
  <c r="L76" i="95" s="1"/>
  <c r="M75" i="95" a="1"/>
  <c r="M75" i="95" s="1"/>
  <c r="L75" i="95" a="1"/>
  <c r="L75" i="95" s="1"/>
  <c r="M74" i="95" a="1"/>
  <c r="M74" i="95" s="1"/>
  <c r="L74" i="95" a="1"/>
  <c r="L74" i="95" s="1"/>
  <c r="M73" i="95" a="1"/>
  <c r="M73" i="95" s="1"/>
  <c r="L73" i="95" a="1"/>
  <c r="L73" i="95" s="1"/>
  <c r="M72" i="95" a="1"/>
  <c r="M72" i="95" s="1"/>
  <c r="L72" i="95" a="1"/>
  <c r="L72" i="95" s="1"/>
  <c r="M71" i="95" a="1"/>
  <c r="M71" i="95" s="1"/>
  <c r="L71" i="95" a="1"/>
  <c r="L71" i="95" s="1"/>
  <c r="M70" i="95" a="1"/>
  <c r="M70" i="95" s="1"/>
  <c r="L70" i="95" a="1"/>
  <c r="L70" i="95" s="1"/>
  <c r="M69" i="95" a="1"/>
  <c r="M69" i="95" s="1"/>
  <c r="L69" i="95" a="1"/>
  <c r="L69" i="95" s="1"/>
  <c r="M68" i="95" a="1"/>
  <c r="M68" i="95" s="1"/>
  <c r="L68" i="95" a="1"/>
  <c r="L68" i="95" s="1"/>
  <c r="M67" i="95" a="1"/>
  <c r="M67" i="95" s="1"/>
  <c r="L67" i="95" a="1"/>
  <c r="L67" i="95" s="1"/>
  <c r="M66" i="95" a="1"/>
  <c r="M66" i="95" s="1"/>
  <c r="L66" i="95" a="1"/>
  <c r="L66" i="95" s="1"/>
  <c r="M65" i="95" a="1"/>
  <c r="M65" i="95" s="1"/>
  <c r="L65" i="95" a="1"/>
  <c r="L65" i="95" s="1"/>
  <c r="M64" i="95" a="1"/>
  <c r="M64" i="95" s="1"/>
  <c r="L64" i="95" a="1"/>
  <c r="L64" i="95" s="1"/>
  <c r="M63" i="95" a="1"/>
  <c r="M63" i="95" s="1"/>
  <c r="L63" i="95" a="1"/>
  <c r="L63" i="95" s="1"/>
  <c r="M62" i="95" a="1"/>
  <c r="M62" i="95" s="1"/>
  <c r="L62" i="95" a="1"/>
  <c r="L62" i="95" s="1"/>
  <c r="M61" i="95" a="1"/>
  <c r="M61" i="95" s="1"/>
  <c r="L61" i="95" a="1"/>
  <c r="L61" i="95" s="1"/>
  <c r="M60" i="95" a="1"/>
  <c r="M60" i="95" s="1"/>
  <c r="L60" i="95" a="1"/>
  <c r="L60" i="95" s="1"/>
  <c r="M59" i="95" a="1"/>
  <c r="M59" i="95" s="1"/>
  <c r="L59" i="95" a="1"/>
  <c r="L59" i="95" s="1"/>
  <c r="M58" i="95" a="1"/>
  <c r="M58" i="95" s="1"/>
  <c r="L58" i="95" a="1"/>
  <c r="L58" i="95" s="1"/>
  <c r="M57" i="95" a="1"/>
  <c r="M57" i="95" s="1"/>
  <c r="L57" i="95" a="1"/>
  <c r="L57" i="95" s="1"/>
  <c r="M56" i="95" a="1"/>
  <c r="M56" i="95" s="1"/>
  <c r="L56" i="95" a="1"/>
  <c r="L56" i="95" s="1"/>
  <c r="M55" i="95" a="1"/>
  <c r="M55" i="95" s="1"/>
  <c r="L55" i="95" a="1"/>
  <c r="L55" i="95" s="1"/>
  <c r="M54" i="95" a="1"/>
  <c r="M54" i="95" s="1"/>
  <c r="L54" i="95" a="1"/>
  <c r="L54" i="95" s="1"/>
  <c r="M53" i="95" a="1"/>
  <c r="M53" i="95" s="1"/>
  <c r="L53" i="95" a="1"/>
  <c r="L53" i="95" s="1"/>
  <c r="M52" i="95" a="1"/>
  <c r="M52" i="95" s="1"/>
  <c r="L52" i="95" a="1"/>
  <c r="L52" i="95" s="1"/>
  <c r="M51" i="95" a="1"/>
  <c r="M51" i="95" s="1"/>
  <c r="L51" i="95" a="1"/>
  <c r="L51" i="95" s="1"/>
  <c r="M50" i="95" a="1"/>
  <c r="M50" i="95" s="1"/>
  <c r="L50" i="95" a="1"/>
  <c r="L50" i="95" s="1"/>
  <c r="M49" i="95" a="1"/>
  <c r="M49" i="95" s="1"/>
  <c r="L49" i="95" a="1"/>
  <c r="L49" i="95" s="1"/>
  <c r="M48" i="95" a="1"/>
  <c r="M48" i="95" s="1"/>
  <c r="L48" i="95" a="1"/>
  <c r="L48" i="95" s="1"/>
  <c r="M47" i="95" a="1"/>
  <c r="M47" i="95" s="1"/>
  <c r="L47" i="95" a="1"/>
  <c r="L47" i="95" s="1"/>
  <c r="M46" i="95" a="1"/>
  <c r="M46" i="95" s="1"/>
  <c r="L46" i="95" a="1"/>
  <c r="L46" i="95" s="1"/>
  <c r="M45" i="95" a="1"/>
  <c r="M45" i="95" s="1"/>
  <c r="L45" i="95" a="1"/>
  <c r="L45" i="95" s="1"/>
  <c r="M44" i="95" a="1"/>
  <c r="M44" i="95" s="1"/>
  <c r="L44" i="95" a="1"/>
  <c r="L44" i="95" s="1"/>
  <c r="M43" i="95" a="1"/>
  <c r="M43" i="95" s="1"/>
  <c r="L43" i="95" a="1"/>
  <c r="L43" i="95" s="1"/>
  <c r="M42" i="95" a="1"/>
  <c r="M42" i="95" s="1"/>
  <c r="L42" i="95" a="1"/>
  <c r="L42" i="95" s="1"/>
  <c r="M41" i="95" a="1"/>
  <c r="M41" i="95" s="1"/>
  <c r="L41" i="95" a="1"/>
  <c r="L41" i="95" s="1"/>
  <c r="M40" i="95" a="1"/>
  <c r="M40" i="95" s="1"/>
  <c r="L40" i="95" a="1"/>
  <c r="L40" i="95" s="1"/>
  <c r="M39" i="95" a="1"/>
  <c r="M39" i="95" s="1"/>
  <c r="L39" i="95" a="1"/>
  <c r="L39" i="95" s="1"/>
  <c r="M38" i="95" a="1"/>
  <c r="M38" i="95" s="1"/>
  <c r="L38" i="95" a="1"/>
  <c r="L38" i="95" s="1"/>
  <c r="M37" i="95" a="1"/>
  <c r="M37" i="95" s="1"/>
  <c r="L37" i="95" a="1"/>
  <c r="L37" i="95" s="1"/>
  <c r="M36" i="95" a="1"/>
  <c r="M36" i="95" s="1"/>
  <c r="L36" i="95" a="1"/>
  <c r="L36" i="95" s="1"/>
  <c r="M35" i="95" a="1"/>
  <c r="M35" i="95" s="1"/>
  <c r="L35" i="95" a="1"/>
  <c r="L35" i="95" s="1"/>
  <c r="M34" i="95" a="1"/>
  <c r="M34" i="95" s="1"/>
  <c r="L34" i="95" a="1"/>
  <c r="L34" i="95" s="1"/>
  <c r="M33" i="95" a="1"/>
  <c r="M33" i="95" s="1"/>
  <c r="L33" i="95" a="1"/>
  <c r="L33" i="95" s="1"/>
  <c r="M32" i="95" a="1"/>
  <c r="M32" i="95" s="1"/>
  <c r="L32" i="95" a="1"/>
  <c r="L32" i="95" s="1"/>
  <c r="M31" i="95" a="1"/>
  <c r="M31" i="95" s="1"/>
  <c r="L31" i="95" a="1"/>
  <c r="L31" i="95" s="1"/>
  <c r="M30" i="95" a="1"/>
  <c r="M30" i="95" s="1"/>
  <c r="L30" i="95" a="1"/>
  <c r="L30" i="95" s="1"/>
  <c r="M29" i="95" a="1"/>
  <c r="M29" i="95" s="1"/>
  <c r="L29" i="95" a="1"/>
  <c r="L29" i="95" s="1"/>
  <c r="M28" i="95" a="1"/>
  <c r="M28" i="95" s="1"/>
  <c r="L28" i="95" a="1"/>
  <c r="L28" i="95" s="1"/>
  <c r="M27" i="95" a="1"/>
  <c r="M27" i="95" s="1"/>
  <c r="L27" i="95" a="1"/>
  <c r="L27" i="95" s="1"/>
  <c r="M26" i="95" a="1"/>
  <c r="M26" i="95" s="1"/>
  <c r="L26" i="95" a="1"/>
  <c r="L26" i="95" s="1"/>
  <c r="M25" i="95" a="1"/>
  <c r="M25" i="95" s="1"/>
  <c r="L25" i="95" a="1"/>
  <c r="L25" i="95" s="1"/>
  <c r="M24" i="95" a="1"/>
  <c r="M24" i="95" s="1"/>
  <c r="L24" i="95" a="1"/>
  <c r="L24" i="95" s="1"/>
  <c r="M23" i="95" a="1"/>
  <c r="M23" i="95" s="1"/>
  <c r="L23" i="95" a="1"/>
  <c r="L23" i="95" s="1"/>
  <c r="M22" i="95" a="1"/>
  <c r="M22" i="95" s="1"/>
  <c r="L22" i="95" a="1"/>
  <c r="L22" i="95" s="1"/>
  <c r="M21" i="95" a="1"/>
  <c r="M21" i="95" s="1"/>
  <c r="L21" i="95" a="1"/>
  <c r="L21" i="95" s="1"/>
  <c r="M20" i="95" a="1"/>
  <c r="M20" i="95" s="1"/>
  <c r="L20" i="95" a="1"/>
  <c r="L20" i="95"/>
  <c r="M19" i="95" a="1"/>
  <c r="M19" i="95" s="1"/>
  <c r="L19" i="95" a="1"/>
  <c r="L19" i="95" s="1"/>
  <c r="M18" i="95" a="1"/>
  <c r="M18" i="95" s="1"/>
  <c r="L18" i="95" a="1"/>
  <c r="L18" i="95" s="1"/>
  <c r="M17" i="95" a="1"/>
  <c r="M17" i="95" s="1"/>
  <c r="L17" i="95" a="1"/>
  <c r="L17" i="95" s="1"/>
  <c r="M16" i="95" a="1"/>
  <c r="M16" i="95" s="1"/>
  <c r="L16" i="95" a="1"/>
  <c r="L16" i="95" s="1"/>
  <c r="M15" i="95" a="1"/>
  <c r="M15" i="95" s="1"/>
  <c r="L15" i="95" a="1"/>
  <c r="L15" i="95" s="1"/>
  <c r="M14" i="95" a="1"/>
  <c r="M14" i="95" s="1"/>
  <c r="L14" i="95" a="1"/>
  <c r="L14" i="95" s="1"/>
  <c r="M13" i="95" a="1"/>
  <c r="M13" i="95" s="1"/>
  <c r="L13" i="95" a="1"/>
  <c r="L13" i="95" s="1"/>
  <c r="M12" i="95" a="1"/>
  <c r="M12" i="95" s="1"/>
  <c r="L12" i="95" a="1"/>
  <c r="L12" i="95" s="1"/>
  <c r="M11" i="95" a="1"/>
  <c r="M11" i="95" s="1"/>
  <c r="L11" i="95" a="1"/>
  <c r="L11" i="95" s="1"/>
  <c r="M10" i="95" a="1"/>
  <c r="M10" i="95" s="1"/>
  <c r="L10" i="95" a="1"/>
  <c r="L10" i="95" s="1"/>
  <c r="M9" i="95" a="1"/>
  <c r="M9" i="95" s="1"/>
  <c r="L9" i="95" a="1"/>
  <c r="L9" i="95" s="1"/>
  <c r="M8" i="95" a="1"/>
  <c r="M8" i="95" s="1"/>
  <c r="L8" i="95" a="1"/>
  <c r="L8" i="95" s="1"/>
  <c r="M7" i="95" a="1"/>
  <c r="M7" i="95" s="1"/>
  <c r="L7" i="95" a="1"/>
  <c r="L7" i="95" s="1"/>
  <c r="M6" i="95" a="1"/>
  <c r="M6" i="95" s="1"/>
  <c r="L6" i="95" a="1"/>
  <c r="L6" i="95" s="1"/>
  <c r="M5" i="95" a="1"/>
  <c r="M5" i="95" s="1"/>
  <c r="L5" i="95" a="1"/>
  <c r="L5" i="95" s="1"/>
  <c r="M270" i="94"/>
  <c r="L270" i="94"/>
  <c r="K270" i="94"/>
  <c r="J270" i="94"/>
  <c r="I270" i="94"/>
  <c r="H270" i="94"/>
  <c r="G270" i="94"/>
  <c r="F270" i="94"/>
  <c r="E270" i="94"/>
  <c r="D270" i="94"/>
  <c r="C270" i="94"/>
  <c r="B270" i="94"/>
  <c r="M270" i="93"/>
  <c r="L270" i="93"/>
  <c r="K270" i="93"/>
  <c r="J270" i="93"/>
  <c r="I270" i="93"/>
  <c r="H270" i="93"/>
  <c r="G270" i="93"/>
  <c r="F270" i="93"/>
  <c r="E270" i="93"/>
  <c r="D270" i="93"/>
  <c r="C270" i="93"/>
  <c r="B270" i="93"/>
  <c r="G270" i="92"/>
  <c r="F270" i="92"/>
  <c r="M270" i="92" s="1"/>
  <c r="E270" i="92"/>
  <c r="D270" i="92"/>
  <c r="C270" i="92"/>
  <c r="B270" i="92"/>
  <c r="K270" i="92" s="1"/>
  <c r="I269" i="92" a="1"/>
  <c r="I269" i="92" s="1"/>
  <c r="H269" i="92" a="1"/>
  <c r="H269" i="92" s="1"/>
  <c r="I268" i="92" a="1"/>
  <c r="I268" i="92" s="1"/>
  <c r="H268" i="92" a="1"/>
  <c r="H268" i="92" s="1"/>
  <c r="I267" i="92" a="1"/>
  <c r="I267" i="92" s="1"/>
  <c r="H267" i="92" a="1"/>
  <c r="H267" i="92" s="1"/>
  <c r="I266" i="92" a="1"/>
  <c r="I266" i="92" s="1"/>
  <c r="H266" i="92" a="1"/>
  <c r="H266" i="92" s="1"/>
  <c r="I265" i="92" a="1"/>
  <c r="I265" i="92" s="1"/>
  <c r="H265" i="92" a="1"/>
  <c r="H265" i="92" s="1"/>
  <c r="I264" i="92" a="1"/>
  <c r="I264" i="92" s="1"/>
  <c r="H264" i="92" a="1"/>
  <c r="H264" i="92" s="1"/>
  <c r="I263" i="92" a="1"/>
  <c r="I263" i="92" s="1"/>
  <c r="H263" i="92" a="1"/>
  <c r="H263" i="92" s="1"/>
  <c r="I262" i="92" a="1"/>
  <c r="I262" i="92" s="1"/>
  <c r="H262" i="92" a="1"/>
  <c r="H262" i="92" s="1"/>
  <c r="I261" i="92" a="1"/>
  <c r="I261" i="92" s="1"/>
  <c r="H261" i="92" a="1"/>
  <c r="H261" i="92" s="1"/>
  <c r="I260" i="92" a="1"/>
  <c r="I260" i="92" s="1"/>
  <c r="H260" i="92" a="1"/>
  <c r="H260" i="92" s="1"/>
  <c r="I259" i="92" a="1"/>
  <c r="I259" i="92" s="1"/>
  <c r="H259" i="92" a="1"/>
  <c r="H259" i="92" s="1"/>
  <c r="I258" i="92" a="1"/>
  <c r="I258" i="92" s="1"/>
  <c r="H258" i="92" a="1"/>
  <c r="H258" i="92" s="1"/>
  <c r="I257" i="92" a="1"/>
  <c r="I257" i="92" s="1"/>
  <c r="H257" i="92" a="1"/>
  <c r="H257" i="92" s="1"/>
  <c r="I256" i="92" a="1"/>
  <c r="I256" i="92" s="1"/>
  <c r="H256" i="92" a="1"/>
  <c r="H256" i="92" s="1"/>
  <c r="I255" i="92" a="1"/>
  <c r="I255" i="92" s="1"/>
  <c r="H255" i="92" a="1"/>
  <c r="H255" i="92" s="1"/>
  <c r="I254" i="92" a="1"/>
  <c r="I254" i="92" s="1"/>
  <c r="H254" i="92" a="1"/>
  <c r="H254" i="92" s="1"/>
  <c r="I253" i="92" a="1"/>
  <c r="I253" i="92" s="1"/>
  <c r="H253" i="92" a="1"/>
  <c r="H253" i="92" s="1"/>
  <c r="I252" i="92" a="1"/>
  <c r="I252" i="92" s="1"/>
  <c r="H252" i="92" a="1"/>
  <c r="H252" i="92" s="1"/>
  <c r="I251" i="92" a="1"/>
  <c r="I251" i="92" s="1"/>
  <c r="H251" i="92" a="1"/>
  <c r="H251" i="92" s="1"/>
  <c r="I250" i="92" a="1"/>
  <c r="I250" i="92" s="1"/>
  <c r="H250" i="92" a="1"/>
  <c r="H250" i="92" s="1"/>
  <c r="I249" i="92" a="1"/>
  <c r="I249" i="92" s="1"/>
  <c r="H249" i="92" a="1"/>
  <c r="H249" i="92" s="1"/>
  <c r="I248" i="92" a="1"/>
  <c r="I248" i="92" s="1"/>
  <c r="H248" i="92" a="1"/>
  <c r="H248" i="92" s="1"/>
  <c r="I247" i="92" a="1"/>
  <c r="I247" i="92" s="1"/>
  <c r="H247" i="92" a="1"/>
  <c r="H247" i="92" s="1"/>
  <c r="I246" i="92" a="1"/>
  <c r="I246" i="92" s="1"/>
  <c r="H246" i="92" a="1"/>
  <c r="H246" i="92" s="1"/>
  <c r="I245" i="92" a="1"/>
  <c r="I245" i="92" s="1"/>
  <c r="H245" i="92" a="1"/>
  <c r="H245" i="92" s="1"/>
  <c r="I244" i="92" a="1"/>
  <c r="I244" i="92" s="1"/>
  <c r="H244" i="92" a="1"/>
  <c r="H244" i="92" s="1"/>
  <c r="I243" i="92" a="1"/>
  <c r="I243" i="92" s="1"/>
  <c r="H243" i="92" a="1"/>
  <c r="H243" i="92" s="1"/>
  <c r="I242" i="92" a="1"/>
  <c r="I242" i="92" s="1"/>
  <c r="H242" i="92" a="1"/>
  <c r="H242" i="92" s="1"/>
  <c r="I241" i="92" a="1"/>
  <c r="I241" i="92" s="1"/>
  <c r="H241" i="92" a="1"/>
  <c r="H241" i="92" s="1"/>
  <c r="I240" i="92" a="1"/>
  <c r="I240" i="92" s="1"/>
  <c r="H240" i="92" a="1"/>
  <c r="H240" i="92" s="1"/>
  <c r="I239" i="92" a="1"/>
  <c r="I239" i="92" s="1"/>
  <c r="H239" i="92" a="1"/>
  <c r="H239" i="92" s="1"/>
  <c r="I238" i="92" a="1"/>
  <c r="I238" i="92" s="1"/>
  <c r="H238" i="92" a="1"/>
  <c r="H238" i="92" s="1"/>
  <c r="I237" i="92" a="1"/>
  <c r="I237" i="92" s="1"/>
  <c r="H237" i="92" a="1"/>
  <c r="H237" i="92" s="1"/>
  <c r="I236" i="92" a="1"/>
  <c r="I236" i="92" s="1"/>
  <c r="H236" i="92" a="1"/>
  <c r="H236" i="92" s="1"/>
  <c r="I235" i="92" a="1"/>
  <c r="I235" i="92" s="1"/>
  <c r="H235" i="92" a="1"/>
  <c r="H235" i="92" s="1"/>
  <c r="I234" i="92" a="1"/>
  <c r="I234" i="92" s="1"/>
  <c r="H234" i="92" a="1"/>
  <c r="H234" i="92" s="1"/>
  <c r="I233" i="92" a="1"/>
  <c r="I233" i="92" s="1"/>
  <c r="H233" i="92" a="1"/>
  <c r="H233" i="92" s="1"/>
  <c r="I232" i="92" a="1"/>
  <c r="I232" i="92" s="1"/>
  <c r="H232" i="92" a="1"/>
  <c r="H232" i="92" s="1"/>
  <c r="I231" i="92" a="1"/>
  <c r="I231" i="92" s="1"/>
  <c r="H231" i="92" a="1"/>
  <c r="H231" i="92" s="1"/>
  <c r="I230" i="92" a="1"/>
  <c r="I230" i="92" s="1"/>
  <c r="H230" i="92" a="1"/>
  <c r="H230" i="92" s="1"/>
  <c r="I229" i="92" a="1"/>
  <c r="I229" i="92" s="1"/>
  <c r="H229" i="92" a="1"/>
  <c r="H229" i="92" s="1"/>
  <c r="I228" i="92" a="1"/>
  <c r="I228" i="92" s="1"/>
  <c r="H228" i="92" a="1"/>
  <c r="H228" i="92" s="1"/>
  <c r="I227" i="92" a="1"/>
  <c r="I227" i="92" s="1"/>
  <c r="H227" i="92" a="1"/>
  <c r="H227" i="92" s="1"/>
  <c r="I226" i="92" a="1"/>
  <c r="I226" i="92" s="1"/>
  <c r="H226" i="92" a="1"/>
  <c r="H226" i="92" s="1"/>
  <c r="I225" i="92" a="1"/>
  <c r="I225" i="92" s="1"/>
  <c r="H225" i="92" a="1"/>
  <c r="H225" i="92" s="1"/>
  <c r="I224" i="92" a="1"/>
  <c r="I224" i="92" s="1"/>
  <c r="H224" i="92" a="1"/>
  <c r="H224" i="92" s="1"/>
  <c r="I223" i="92" a="1"/>
  <c r="I223" i="92" s="1"/>
  <c r="H223" i="92" a="1"/>
  <c r="H223" i="92" s="1"/>
  <c r="I222" i="92" a="1"/>
  <c r="I222" i="92" s="1"/>
  <c r="H222" i="92" a="1"/>
  <c r="H222" i="92" s="1"/>
  <c r="I221" i="92" a="1"/>
  <c r="I221" i="92" s="1"/>
  <c r="H221" i="92" a="1"/>
  <c r="H221" i="92" s="1"/>
  <c r="I220" i="92" a="1"/>
  <c r="I220" i="92" s="1"/>
  <c r="H220" i="92" a="1"/>
  <c r="H220" i="92" s="1"/>
  <c r="I219" i="92" a="1"/>
  <c r="I219" i="92" s="1"/>
  <c r="H219" i="92" a="1"/>
  <c r="H219" i="92" s="1"/>
  <c r="I218" i="92" a="1"/>
  <c r="I218" i="92" s="1"/>
  <c r="H218" i="92" a="1"/>
  <c r="H218" i="92" s="1"/>
  <c r="I217" i="92" a="1"/>
  <c r="I217" i="92" s="1"/>
  <c r="H217" i="92" a="1"/>
  <c r="H217" i="92" s="1"/>
  <c r="I216" i="92" a="1"/>
  <c r="I216" i="92" s="1"/>
  <c r="H216" i="92" a="1"/>
  <c r="H216" i="92" s="1"/>
  <c r="I215" i="92" a="1"/>
  <c r="I215" i="92" s="1"/>
  <c r="H215" i="92" a="1"/>
  <c r="H215" i="92" s="1"/>
  <c r="I214" i="92" a="1"/>
  <c r="I214" i="92" s="1"/>
  <c r="H214" i="92" a="1"/>
  <c r="H214" i="92" s="1"/>
  <c r="I213" i="92" a="1"/>
  <c r="I213" i="92" s="1"/>
  <c r="H213" i="92" a="1"/>
  <c r="H213" i="92" s="1"/>
  <c r="I212" i="92" a="1"/>
  <c r="I212" i="92" s="1"/>
  <c r="H212" i="92" a="1"/>
  <c r="H212" i="92" s="1"/>
  <c r="I211" i="92" a="1"/>
  <c r="I211" i="92" s="1"/>
  <c r="H211" i="92" a="1"/>
  <c r="H211" i="92" s="1"/>
  <c r="I210" i="92" a="1"/>
  <c r="I210" i="92" s="1"/>
  <c r="H210" i="92" a="1"/>
  <c r="H210" i="92" s="1"/>
  <c r="I209" i="92" a="1"/>
  <c r="I209" i="92" s="1"/>
  <c r="H209" i="92" a="1"/>
  <c r="H209" i="92" s="1"/>
  <c r="I208" i="92" a="1"/>
  <c r="I208" i="92" s="1"/>
  <c r="H208" i="92" a="1"/>
  <c r="H208" i="92" s="1"/>
  <c r="I207" i="92" a="1"/>
  <c r="I207" i="92" s="1"/>
  <c r="H207" i="92" a="1"/>
  <c r="H207" i="92" s="1"/>
  <c r="I206" i="92" a="1"/>
  <c r="I206" i="92" s="1"/>
  <c r="H206" i="92" a="1"/>
  <c r="H206" i="92" s="1"/>
  <c r="I205" i="92" a="1"/>
  <c r="I205" i="92" s="1"/>
  <c r="H205" i="92" a="1"/>
  <c r="H205" i="92" s="1"/>
  <c r="I204" i="92" a="1"/>
  <c r="I204" i="92" s="1"/>
  <c r="H204" i="92" a="1"/>
  <c r="H204" i="92" s="1"/>
  <c r="I203" i="92" a="1"/>
  <c r="I203" i="92" s="1"/>
  <c r="H203" i="92" a="1"/>
  <c r="H203" i="92" s="1"/>
  <c r="I202" i="92" a="1"/>
  <c r="I202" i="92" s="1"/>
  <c r="H202" i="92" a="1"/>
  <c r="H202" i="92" s="1"/>
  <c r="I201" i="92" a="1"/>
  <c r="I201" i="92" s="1"/>
  <c r="H201" i="92" a="1"/>
  <c r="H201" i="92" s="1"/>
  <c r="I200" i="92" a="1"/>
  <c r="I200" i="92" s="1"/>
  <c r="H200" i="92" a="1"/>
  <c r="H200" i="92" s="1"/>
  <c r="I199" i="92" a="1"/>
  <c r="I199" i="92" s="1"/>
  <c r="H199" i="92" a="1"/>
  <c r="H199" i="92" s="1"/>
  <c r="I198" i="92" a="1"/>
  <c r="I198" i="92" s="1"/>
  <c r="H198" i="92" a="1"/>
  <c r="H198" i="92" s="1"/>
  <c r="I197" i="92" a="1"/>
  <c r="I197" i="92" s="1"/>
  <c r="H197" i="92" a="1"/>
  <c r="H197" i="92" s="1"/>
  <c r="I196" i="92" a="1"/>
  <c r="I196" i="92" s="1"/>
  <c r="H196" i="92" a="1"/>
  <c r="H196" i="92" s="1"/>
  <c r="I195" i="92" a="1"/>
  <c r="I195" i="92" s="1"/>
  <c r="H195" i="92" a="1"/>
  <c r="H195" i="92" s="1"/>
  <c r="I194" i="92" a="1"/>
  <c r="I194" i="92" s="1"/>
  <c r="H194" i="92" a="1"/>
  <c r="H194" i="92" s="1"/>
  <c r="I193" i="92" a="1"/>
  <c r="I193" i="92" s="1"/>
  <c r="H193" i="92" a="1"/>
  <c r="H193" i="92" s="1"/>
  <c r="I192" i="92" a="1"/>
  <c r="I192" i="92" s="1"/>
  <c r="H192" i="92" a="1"/>
  <c r="H192" i="92" s="1"/>
  <c r="I191" i="92" a="1"/>
  <c r="I191" i="92" s="1"/>
  <c r="H191" i="92" a="1"/>
  <c r="H191" i="92" s="1"/>
  <c r="I190" i="92" a="1"/>
  <c r="I190" i="92" s="1"/>
  <c r="H190" i="92" a="1"/>
  <c r="H190" i="92" s="1"/>
  <c r="I189" i="92" a="1"/>
  <c r="I189" i="92" s="1"/>
  <c r="H189" i="92" a="1"/>
  <c r="H189" i="92" s="1"/>
  <c r="I188" i="92" a="1"/>
  <c r="I188" i="92" s="1"/>
  <c r="H188" i="92" a="1"/>
  <c r="H188" i="92" s="1"/>
  <c r="I187" i="92" a="1"/>
  <c r="I187" i="92" s="1"/>
  <c r="H187" i="92" a="1"/>
  <c r="H187" i="92" s="1"/>
  <c r="I186" i="92" a="1"/>
  <c r="I186" i="92" s="1"/>
  <c r="H186" i="92" a="1"/>
  <c r="H186" i="92" s="1"/>
  <c r="I185" i="92" a="1"/>
  <c r="I185" i="92" s="1"/>
  <c r="H185" i="92" a="1"/>
  <c r="H185" i="92" s="1"/>
  <c r="I184" i="92" a="1"/>
  <c r="I184" i="92" s="1"/>
  <c r="H184" i="92" a="1"/>
  <c r="H184" i="92" s="1"/>
  <c r="I183" i="92" a="1"/>
  <c r="I183" i="92" s="1"/>
  <c r="H183" i="92" a="1"/>
  <c r="H183" i="92" s="1"/>
  <c r="I182" i="92" a="1"/>
  <c r="I182" i="92" s="1"/>
  <c r="H182" i="92" a="1"/>
  <c r="H182" i="92" s="1"/>
  <c r="I181" i="92" a="1"/>
  <c r="I181" i="92" s="1"/>
  <c r="H181" i="92" a="1"/>
  <c r="H181" i="92" s="1"/>
  <c r="I180" i="92" a="1"/>
  <c r="I180" i="92"/>
  <c r="H180" i="92" a="1"/>
  <c r="H180" i="92" s="1"/>
  <c r="I179" i="92" a="1"/>
  <c r="I179" i="92" s="1"/>
  <c r="H179" i="92" a="1"/>
  <c r="H179" i="92" s="1"/>
  <c r="I178" i="92" a="1"/>
  <c r="I178" i="92" s="1"/>
  <c r="H178" i="92" a="1"/>
  <c r="H178" i="92" s="1"/>
  <c r="I177" i="92" a="1"/>
  <c r="I177" i="92" s="1"/>
  <c r="H177" i="92" a="1"/>
  <c r="H177" i="92" s="1"/>
  <c r="I176" i="92" a="1"/>
  <c r="I176" i="92" s="1"/>
  <c r="H176" i="92" a="1"/>
  <c r="H176" i="92" s="1"/>
  <c r="I175" i="92" a="1"/>
  <c r="I175" i="92" s="1"/>
  <c r="H175" i="92" a="1"/>
  <c r="H175" i="92" s="1"/>
  <c r="I174" i="92" a="1"/>
  <c r="I174" i="92" s="1"/>
  <c r="H174" i="92" a="1"/>
  <c r="H174" i="92" s="1"/>
  <c r="I173" i="92" a="1"/>
  <c r="I173" i="92" s="1"/>
  <c r="H173" i="92" a="1"/>
  <c r="H173" i="92" s="1"/>
  <c r="I172" i="92" a="1"/>
  <c r="I172" i="92" s="1"/>
  <c r="H172" i="92" a="1"/>
  <c r="H172" i="92" s="1"/>
  <c r="I171" i="92" a="1"/>
  <c r="I171" i="92" s="1"/>
  <c r="H171" i="92" a="1"/>
  <c r="H171" i="92" s="1"/>
  <c r="I170" i="92" a="1"/>
  <c r="I170" i="92" s="1"/>
  <c r="H170" i="92" a="1"/>
  <c r="H170" i="92" s="1"/>
  <c r="I169" i="92" a="1"/>
  <c r="I169" i="92" s="1"/>
  <c r="H169" i="92" a="1"/>
  <c r="H169" i="92" s="1"/>
  <c r="I168" i="92" a="1"/>
  <c r="I168" i="92" s="1"/>
  <c r="H168" i="92" a="1"/>
  <c r="H168" i="92" s="1"/>
  <c r="I167" i="92" a="1"/>
  <c r="I167" i="92" s="1"/>
  <c r="H167" i="92" a="1"/>
  <c r="H167" i="92" s="1"/>
  <c r="I166" i="92" a="1"/>
  <c r="I166" i="92" s="1"/>
  <c r="H166" i="92" a="1"/>
  <c r="H166" i="92" s="1"/>
  <c r="I165" i="92" a="1"/>
  <c r="I165" i="92" s="1"/>
  <c r="H165" i="92" a="1"/>
  <c r="H165" i="92"/>
  <c r="I164" i="92" a="1"/>
  <c r="I164" i="92" s="1"/>
  <c r="H164" i="92" a="1"/>
  <c r="H164" i="92" s="1"/>
  <c r="I163" i="92" a="1"/>
  <c r="I163" i="92" s="1"/>
  <c r="H163" i="92" a="1"/>
  <c r="H163" i="92"/>
  <c r="I162" i="92" a="1"/>
  <c r="I162" i="92" s="1"/>
  <c r="H162" i="92" a="1"/>
  <c r="H162" i="92" s="1"/>
  <c r="I161" i="92" a="1"/>
  <c r="I161" i="92" s="1"/>
  <c r="H161" i="92" a="1"/>
  <c r="H161" i="92" s="1"/>
  <c r="I160" i="92" a="1"/>
  <c r="I160" i="92" s="1"/>
  <c r="H160" i="92" a="1"/>
  <c r="H160" i="92" s="1"/>
  <c r="I159" i="92" a="1"/>
  <c r="I159" i="92" s="1"/>
  <c r="H159" i="92" a="1"/>
  <c r="H159" i="92" s="1"/>
  <c r="I158" i="92" a="1"/>
  <c r="I158" i="92" s="1"/>
  <c r="H158" i="92" a="1"/>
  <c r="H158" i="92" s="1"/>
  <c r="I157" i="92" a="1"/>
  <c r="I157" i="92" s="1"/>
  <c r="H157" i="92" a="1"/>
  <c r="H157" i="92" s="1"/>
  <c r="I156" i="92" a="1"/>
  <c r="I156" i="92" s="1"/>
  <c r="H156" i="92" a="1"/>
  <c r="H156" i="92" s="1"/>
  <c r="I155" i="92" a="1"/>
  <c r="I155" i="92" s="1"/>
  <c r="H155" i="92" a="1"/>
  <c r="H155" i="92" s="1"/>
  <c r="I154" i="92" a="1"/>
  <c r="I154" i="92" s="1"/>
  <c r="H154" i="92" a="1"/>
  <c r="H154" i="92" s="1"/>
  <c r="I153" i="92" a="1"/>
  <c r="I153" i="92" s="1"/>
  <c r="H153" i="92" a="1"/>
  <c r="H153" i="92" s="1"/>
  <c r="I152" i="92" a="1"/>
  <c r="I152" i="92" s="1"/>
  <c r="H152" i="92" a="1"/>
  <c r="H152" i="92" s="1"/>
  <c r="I151" i="92" a="1"/>
  <c r="I151" i="92" s="1"/>
  <c r="H151" i="92" a="1"/>
  <c r="H151" i="92" s="1"/>
  <c r="I150" i="92" a="1"/>
  <c r="I150" i="92" s="1"/>
  <c r="H150" i="92" a="1"/>
  <c r="H150" i="92" s="1"/>
  <c r="I149" i="92" a="1"/>
  <c r="I149" i="92" s="1"/>
  <c r="H149" i="92" a="1"/>
  <c r="H149" i="92" s="1"/>
  <c r="I148" i="92" a="1"/>
  <c r="I148" i="92" s="1"/>
  <c r="H148" i="92" a="1"/>
  <c r="H148" i="92" s="1"/>
  <c r="I147" i="92" a="1"/>
  <c r="I147" i="92" s="1"/>
  <c r="H147" i="92" a="1"/>
  <c r="H147" i="92" s="1"/>
  <c r="I146" i="92" a="1"/>
  <c r="I146" i="92" s="1"/>
  <c r="H146" i="92" a="1"/>
  <c r="H146" i="92" s="1"/>
  <c r="I145" i="92" a="1"/>
  <c r="I145" i="92" s="1"/>
  <c r="H145" i="92" a="1"/>
  <c r="H145" i="92" s="1"/>
  <c r="I144" i="92" a="1"/>
  <c r="I144" i="92" s="1"/>
  <c r="H144" i="92" a="1"/>
  <c r="H144" i="92" s="1"/>
  <c r="I143" i="92" a="1"/>
  <c r="I143" i="92" s="1"/>
  <c r="H143" i="92" a="1"/>
  <c r="H143" i="92" s="1"/>
  <c r="I142" i="92" a="1"/>
  <c r="I142" i="92" s="1"/>
  <c r="H142" i="92" a="1"/>
  <c r="H142" i="92" s="1"/>
  <c r="I141" i="92" a="1"/>
  <c r="I141" i="92" s="1"/>
  <c r="H141" i="92" a="1"/>
  <c r="H141" i="92" s="1"/>
  <c r="I140" i="92" a="1"/>
  <c r="I140" i="92" s="1"/>
  <c r="H140" i="92" a="1"/>
  <c r="H140" i="92" s="1"/>
  <c r="I139" i="92" a="1"/>
  <c r="I139" i="92" s="1"/>
  <c r="H139" i="92" a="1"/>
  <c r="H139" i="92" s="1"/>
  <c r="I138" i="92" a="1"/>
  <c r="I138" i="92" s="1"/>
  <c r="H138" i="92" a="1"/>
  <c r="H138" i="92" s="1"/>
  <c r="I137" i="92" a="1"/>
  <c r="I137" i="92" s="1"/>
  <c r="H137" i="92" a="1"/>
  <c r="H137" i="92" s="1"/>
  <c r="I136" i="92" a="1"/>
  <c r="I136" i="92" s="1"/>
  <c r="H136" i="92" a="1"/>
  <c r="H136" i="92" s="1"/>
  <c r="I135" i="92" a="1"/>
  <c r="I135" i="92" s="1"/>
  <c r="H135" i="92" a="1"/>
  <c r="H135" i="92" s="1"/>
  <c r="I134" i="92" a="1"/>
  <c r="I134" i="92"/>
  <c r="H134" i="92" a="1"/>
  <c r="H134" i="92" s="1"/>
  <c r="I133" i="92" a="1"/>
  <c r="I133" i="92" s="1"/>
  <c r="H133" i="92" a="1"/>
  <c r="H133" i="92" s="1"/>
  <c r="I132" i="92" a="1"/>
  <c r="I132" i="92" s="1"/>
  <c r="H132" i="92" a="1"/>
  <c r="H132" i="92" s="1"/>
  <c r="I131" i="92" a="1"/>
  <c r="I131" i="92" s="1"/>
  <c r="H131" i="92" a="1"/>
  <c r="H131" i="92" s="1"/>
  <c r="I130" i="92" a="1"/>
  <c r="I130" i="92" s="1"/>
  <c r="H130" i="92" a="1"/>
  <c r="H130" i="92" s="1"/>
  <c r="I129" i="92" a="1"/>
  <c r="I129" i="92" s="1"/>
  <c r="H129" i="92" a="1"/>
  <c r="H129" i="92" s="1"/>
  <c r="I128" i="92" a="1"/>
  <c r="I128" i="92" s="1"/>
  <c r="H128" i="92" a="1"/>
  <c r="H128" i="92" s="1"/>
  <c r="I127" i="92" a="1"/>
  <c r="I127" i="92" s="1"/>
  <c r="H127" i="92" a="1"/>
  <c r="H127" i="92" s="1"/>
  <c r="I126" i="92" a="1"/>
  <c r="I126" i="92" s="1"/>
  <c r="H126" i="92" a="1"/>
  <c r="H126" i="92" s="1"/>
  <c r="I125" i="92" a="1"/>
  <c r="I125" i="92"/>
  <c r="H125" i="92" a="1"/>
  <c r="H125" i="92" s="1"/>
  <c r="I124" i="92" a="1"/>
  <c r="I124" i="92" s="1"/>
  <c r="H124" i="92" a="1"/>
  <c r="H124" i="92"/>
  <c r="I123" i="92" a="1"/>
  <c r="I123" i="92" s="1"/>
  <c r="H123" i="92" a="1"/>
  <c r="H123" i="92" s="1"/>
  <c r="I122" i="92" a="1"/>
  <c r="I122" i="92" s="1"/>
  <c r="H122" i="92" a="1"/>
  <c r="H122" i="92" s="1"/>
  <c r="I121" i="92" a="1"/>
  <c r="I121" i="92" s="1"/>
  <c r="H121" i="92" a="1"/>
  <c r="H121" i="92" s="1"/>
  <c r="I120" i="92" a="1"/>
  <c r="I120" i="92" s="1"/>
  <c r="H120" i="92" a="1"/>
  <c r="H120" i="92" s="1"/>
  <c r="I119" i="92" a="1"/>
  <c r="I119" i="92"/>
  <c r="H119" i="92" a="1"/>
  <c r="H119" i="92" s="1"/>
  <c r="I118" i="92" a="1"/>
  <c r="I118" i="92" s="1"/>
  <c r="H118" i="92" a="1"/>
  <c r="H118" i="92" s="1"/>
  <c r="I117" i="92" a="1"/>
  <c r="I117" i="92" s="1"/>
  <c r="H117" i="92" a="1"/>
  <c r="H117" i="92" s="1"/>
  <c r="I116" i="92" a="1"/>
  <c r="I116" i="92" s="1"/>
  <c r="H116" i="92" a="1"/>
  <c r="H116" i="92" s="1"/>
  <c r="I115" i="92" a="1"/>
  <c r="I115" i="92" s="1"/>
  <c r="H115" i="92" a="1"/>
  <c r="H115" i="92" s="1"/>
  <c r="I114" i="92" a="1"/>
  <c r="I114" i="92" s="1"/>
  <c r="H114" i="92" a="1"/>
  <c r="H114" i="92" s="1"/>
  <c r="I113" i="92" a="1"/>
  <c r="I113" i="92" s="1"/>
  <c r="H113" i="92" a="1"/>
  <c r="H113" i="92" s="1"/>
  <c r="I112" i="92" a="1"/>
  <c r="I112" i="92" s="1"/>
  <c r="H112" i="92" a="1"/>
  <c r="H112" i="92" s="1"/>
  <c r="I111" i="92" a="1"/>
  <c r="I111" i="92" s="1"/>
  <c r="H111" i="92" a="1"/>
  <c r="H111" i="92" s="1"/>
  <c r="I110" i="92" a="1"/>
  <c r="I110" i="92" s="1"/>
  <c r="H110" i="92" a="1"/>
  <c r="H110" i="92" s="1"/>
  <c r="I109" i="92" a="1"/>
  <c r="I109" i="92" s="1"/>
  <c r="H109" i="92" a="1"/>
  <c r="H109" i="92" s="1"/>
  <c r="I108" i="92" a="1"/>
  <c r="I108" i="92" s="1"/>
  <c r="H108" i="92" a="1"/>
  <c r="H108" i="92" s="1"/>
  <c r="I107" i="92" a="1"/>
  <c r="I107" i="92" s="1"/>
  <c r="H107" i="92" a="1"/>
  <c r="H107" i="92" s="1"/>
  <c r="I106" i="92" a="1"/>
  <c r="I106" i="92" s="1"/>
  <c r="H106" i="92" a="1"/>
  <c r="H106" i="92"/>
  <c r="I105" i="92" a="1"/>
  <c r="I105" i="92"/>
  <c r="H105" i="92" a="1"/>
  <c r="H105" i="92" s="1"/>
  <c r="I104" i="92" a="1"/>
  <c r="I104" i="92" s="1"/>
  <c r="H104" i="92" a="1"/>
  <c r="H104" i="92" s="1"/>
  <c r="I103" i="92" a="1"/>
  <c r="I103" i="92" s="1"/>
  <c r="H103" i="92" a="1"/>
  <c r="H103" i="92" s="1"/>
  <c r="I102" i="92" a="1"/>
  <c r="I102" i="92" s="1"/>
  <c r="H102" i="92" a="1"/>
  <c r="H102" i="92" s="1"/>
  <c r="I101" i="92" a="1"/>
  <c r="I101" i="92" s="1"/>
  <c r="H101" i="92" a="1"/>
  <c r="H101" i="92" s="1"/>
  <c r="I100" i="92" a="1"/>
  <c r="I100" i="92" s="1"/>
  <c r="H100" i="92" a="1"/>
  <c r="H100" i="92" s="1"/>
  <c r="I99" i="92" a="1"/>
  <c r="I99" i="92" s="1"/>
  <c r="H99" i="92" a="1"/>
  <c r="H99" i="92" s="1"/>
  <c r="I98" i="92" a="1"/>
  <c r="I98" i="92" s="1"/>
  <c r="H98" i="92" a="1"/>
  <c r="H98" i="92" s="1"/>
  <c r="I97" i="92" a="1"/>
  <c r="I97" i="92" s="1"/>
  <c r="H97" i="92" a="1"/>
  <c r="H97" i="92" s="1"/>
  <c r="I96" i="92" a="1"/>
  <c r="I96" i="92" s="1"/>
  <c r="H96" i="92" a="1"/>
  <c r="H96" i="92" s="1"/>
  <c r="I95" i="92" a="1"/>
  <c r="I95" i="92"/>
  <c r="H95" i="92" a="1"/>
  <c r="H95" i="92" s="1"/>
  <c r="I94" i="92" a="1"/>
  <c r="I94" i="92" s="1"/>
  <c r="H94" i="92" a="1"/>
  <c r="H94" i="92" s="1"/>
  <c r="I93" i="92" a="1"/>
  <c r="I93" i="92" s="1"/>
  <c r="H93" i="92" a="1"/>
  <c r="H93" i="92"/>
  <c r="I92" i="92" a="1"/>
  <c r="I92" i="92" s="1"/>
  <c r="H92" i="92" a="1"/>
  <c r="H92" i="92" s="1"/>
  <c r="I91" i="92" a="1"/>
  <c r="I91" i="92" s="1"/>
  <c r="H91" i="92" a="1"/>
  <c r="H91" i="92" s="1"/>
  <c r="I90" i="92" a="1"/>
  <c r="I90" i="92" s="1"/>
  <c r="H90" i="92" a="1"/>
  <c r="H90" i="92" s="1"/>
  <c r="I89" i="92" a="1"/>
  <c r="I89" i="92" s="1"/>
  <c r="H89" i="92" a="1"/>
  <c r="H89" i="92" s="1"/>
  <c r="I88" i="92" a="1"/>
  <c r="I88" i="92" s="1"/>
  <c r="H88" i="92" a="1"/>
  <c r="H88" i="92" s="1"/>
  <c r="I87" i="92" a="1"/>
  <c r="I87" i="92" s="1"/>
  <c r="H87" i="92" a="1"/>
  <c r="H87" i="92" s="1"/>
  <c r="I86" i="92" a="1"/>
  <c r="I86" i="92" s="1"/>
  <c r="H86" i="92" a="1"/>
  <c r="H86" i="92" s="1"/>
  <c r="I85" i="92" a="1"/>
  <c r="I85" i="92" s="1"/>
  <c r="H85" i="92" a="1"/>
  <c r="H85" i="92" s="1"/>
  <c r="I84" i="92" a="1"/>
  <c r="I84" i="92" s="1"/>
  <c r="H84" i="92" a="1"/>
  <c r="H84" i="92"/>
  <c r="I83" i="92" a="1"/>
  <c r="I83" i="92" s="1"/>
  <c r="H83" i="92" a="1"/>
  <c r="H83" i="92" s="1"/>
  <c r="I82" i="92" a="1"/>
  <c r="I82" i="92" s="1"/>
  <c r="H82" i="92" a="1"/>
  <c r="H82" i="92"/>
  <c r="I81" i="92" a="1"/>
  <c r="I81" i="92" s="1"/>
  <c r="H81" i="92" a="1"/>
  <c r="H81" i="92" s="1"/>
  <c r="I80" i="92" a="1"/>
  <c r="I80" i="92" s="1"/>
  <c r="H80" i="92" a="1"/>
  <c r="H80" i="92" s="1"/>
  <c r="I79" i="92" a="1"/>
  <c r="I79" i="92" s="1"/>
  <c r="H79" i="92" a="1"/>
  <c r="H79" i="92" s="1"/>
  <c r="I78" i="92" a="1"/>
  <c r="I78" i="92" s="1"/>
  <c r="H78" i="92" a="1"/>
  <c r="H78" i="92" s="1"/>
  <c r="I77" i="92" a="1"/>
  <c r="I77" i="92" s="1"/>
  <c r="H77" i="92" a="1"/>
  <c r="H77" i="92" s="1"/>
  <c r="I76" i="92" a="1"/>
  <c r="I76" i="92" s="1"/>
  <c r="H76" i="92" a="1"/>
  <c r="H76" i="92" s="1"/>
  <c r="I75" i="92" a="1"/>
  <c r="I75" i="92" s="1"/>
  <c r="H75" i="92" a="1"/>
  <c r="H75" i="92" s="1"/>
  <c r="I74" i="92" a="1"/>
  <c r="I74" i="92" s="1"/>
  <c r="H74" i="92" a="1"/>
  <c r="H74" i="92" s="1"/>
  <c r="I73" i="92" a="1"/>
  <c r="I73" i="92"/>
  <c r="H73" i="92" a="1"/>
  <c r="H73" i="92" s="1"/>
  <c r="I72" i="92" a="1"/>
  <c r="I72" i="92" s="1"/>
  <c r="H72" i="92" a="1"/>
  <c r="H72" i="92" s="1"/>
  <c r="I71" i="92" a="1"/>
  <c r="I71" i="92"/>
  <c r="H71" i="92" a="1"/>
  <c r="H71" i="92" s="1"/>
  <c r="I70" i="92" a="1"/>
  <c r="I70" i="92" s="1"/>
  <c r="H70" i="92" a="1"/>
  <c r="H70" i="92" s="1"/>
  <c r="I69" i="92" a="1"/>
  <c r="I69" i="92" s="1"/>
  <c r="H69" i="92" a="1"/>
  <c r="H69" i="92" s="1"/>
  <c r="I68" i="92" a="1"/>
  <c r="I68" i="92" s="1"/>
  <c r="H68" i="92" a="1"/>
  <c r="H68" i="92" s="1"/>
  <c r="I67" i="92" a="1"/>
  <c r="I67" i="92" s="1"/>
  <c r="H67" i="92" a="1"/>
  <c r="H67" i="92" s="1"/>
  <c r="I66" i="92" a="1"/>
  <c r="I66" i="92" s="1"/>
  <c r="H66" i="92" a="1"/>
  <c r="H66" i="92" s="1"/>
  <c r="I65" i="92" a="1"/>
  <c r="I65" i="92" s="1"/>
  <c r="H65" i="92" a="1"/>
  <c r="H65" i="92" s="1"/>
  <c r="I64" i="92" a="1"/>
  <c r="I64" i="92" s="1"/>
  <c r="H64" i="92" a="1"/>
  <c r="H64" i="92" s="1"/>
  <c r="I63" i="92" a="1"/>
  <c r="I63" i="92" s="1"/>
  <c r="H63" i="92" a="1"/>
  <c r="H63" i="92" s="1"/>
  <c r="I62" i="92" a="1"/>
  <c r="I62" i="92" s="1"/>
  <c r="H62" i="92" a="1"/>
  <c r="H62" i="92" s="1"/>
  <c r="I61" i="92" a="1"/>
  <c r="I61" i="92" s="1"/>
  <c r="H61" i="92" a="1"/>
  <c r="H61" i="92" s="1"/>
  <c r="I60" i="92" a="1"/>
  <c r="I60" i="92" s="1"/>
  <c r="H60" i="92" a="1"/>
  <c r="H60" i="92" s="1"/>
  <c r="I59" i="92" a="1"/>
  <c r="I59" i="92" s="1"/>
  <c r="H59" i="92" a="1"/>
  <c r="H59" i="92" s="1"/>
  <c r="I58" i="92" a="1"/>
  <c r="I58" i="92" s="1"/>
  <c r="H58" i="92" a="1"/>
  <c r="H58" i="92" s="1"/>
  <c r="I57" i="92" a="1"/>
  <c r="I57" i="92"/>
  <c r="H57" i="92" a="1"/>
  <c r="H57" i="92" s="1"/>
  <c r="I56" i="92" a="1"/>
  <c r="I56" i="92" s="1"/>
  <c r="H56" i="92" a="1"/>
  <c r="H56" i="92" s="1"/>
  <c r="I55" i="92" a="1"/>
  <c r="I55" i="92"/>
  <c r="H55" i="92" a="1"/>
  <c r="H55" i="92" s="1"/>
  <c r="I54" i="92" a="1"/>
  <c r="I54" i="92" s="1"/>
  <c r="H54" i="92" a="1"/>
  <c r="H54" i="92" s="1"/>
  <c r="I53" i="92" a="1"/>
  <c r="I53" i="92"/>
  <c r="H53" i="92" a="1"/>
  <c r="H53" i="92" s="1"/>
  <c r="I52" i="92" a="1"/>
  <c r="I52" i="92" s="1"/>
  <c r="H52" i="92" a="1"/>
  <c r="H52" i="92" s="1"/>
  <c r="I51" i="92" a="1"/>
  <c r="I51" i="92" s="1"/>
  <c r="H51" i="92" a="1"/>
  <c r="H51" i="92" s="1"/>
  <c r="I50" i="92" a="1"/>
  <c r="I50" i="92" s="1"/>
  <c r="H50" i="92" a="1"/>
  <c r="H50" i="92" s="1"/>
  <c r="I49" i="92" a="1"/>
  <c r="I49" i="92" s="1"/>
  <c r="H49" i="92" a="1"/>
  <c r="H49" i="92" s="1"/>
  <c r="I48" i="92" a="1"/>
  <c r="I48" i="92" s="1"/>
  <c r="H48" i="92" a="1"/>
  <c r="H48" i="92" s="1"/>
  <c r="I47" i="92" a="1"/>
  <c r="I47" i="92" s="1"/>
  <c r="H47" i="92" a="1"/>
  <c r="H47" i="92" s="1"/>
  <c r="I46" i="92" a="1"/>
  <c r="I46" i="92" s="1"/>
  <c r="H46" i="92" a="1"/>
  <c r="H46" i="92" s="1"/>
  <c r="I45" i="92" a="1"/>
  <c r="I45" i="92" s="1"/>
  <c r="H45" i="92" a="1"/>
  <c r="H45" i="92" s="1"/>
  <c r="I44" i="92" a="1"/>
  <c r="I44" i="92" s="1"/>
  <c r="H44" i="92" a="1"/>
  <c r="H44" i="92" s="1"/>
  <c r="I43" i="92" a="1"/>
  <c r="I43" i="92" s="1"/>
  <c r="H43" i="92" a="1"/>
  <c r="H43" i="92" s="1"/>
  <c r="I42" i="92" a="1"/>
  <c r="I42" i="92" s="1"/>
  <c r="H42" i="92" a="1"/>
  <c r="H42" i="92" s="1"/>
  <c r="I41" i="92" a="1"/>
  <c r="I41" i="92" s="1"/>
  <c r="H41" i="92" a="1"/>
  <c r="H41" i="92" s="1"/>
  <c r="I40" i="92" a="1"/>
  <c r="I40" i="92" s="1"/>
  <c r="H40" i="92" a="1"/>
  <c r="H40" i="92" s="1"/>
  <c r="I39" i="92" a="1"/>
  <c r="I39" i="92" s="1"/>
  <c r="H39" i="92" a="1"/>
  <c r="H39" i="92" s="1"/>
  <c r="I38" i="92" a="1"/>
  <c r="I38" i="92" s="1"/>
  <c r="H38" i="92" a="1"/>
  <c r="H38" i="92" s="1"/>
  <c r="I37" i="92" a="1"/>
  <c r="I37" i="92" s="1"/>
  <c r="H37" i="92" a="1"/>
  <c r="H37" i="92" s="1"/>
  <c r="I36" i="92" a="1"/>
  <c r="I36" i="92" s="1"/>
  <c r="H36" i="92" a="1"/>
  <c r="H36" i="92" s="1"/>
  <c r="I35" i="92" a="1"/>
  <c r="I35" i="92" s="1"/>
  <c r="H35" i="92" a="1"/>
  <c r="H35" i="92" s="1"/>
  <c r="I34" i="92" a="1"/>
  <c r="I34" i="92" s="1"/>
  <c r="H34" i="92" a="1"/>
  <c r="H34" i="92" s="1"/>
  <c r="I33" i="92" a="1"/>
  <c r="I33" i="92"/>
  <c r="H33" i="92" a="1"/>
  <c r="H33" i="92" s="1"/>
  <c r="I32" i="92" a="1"/>
  <c r="I32" i="92" s="1"/>
  <c r="H32" i="92" a="1"/>
  <c r="H32" i="92" s="1"/>
  <c r="I31" i="92" a="1"/>
  <c r="I31" i="92"/>
  <c r="H31" i="92" a="1"/>
  <c r="H31" i="92" s="1"/>
  <c r="I30" i="92" a="1"/>
  <c r="I30" i="92" s="1"/>
  <c r="H30" i="92" a="1"/>
  <c r="H30" i="92" s="1"/>
  <c r="I29" i="92" a="1"/>
  <c r="I29" i="92" s="1"/>
  <c r="H29" i="92" a="1"/>
  <c r="H29" i="92" s="1"/>
  <c r="I28" i="92" a="1"/>
  <c r="I28" i="92" s="1"/>
  <c r="H28" i="92" a="1"/>
  <c r="H28" i="92" s="1"/>
  <c r="I27" i="92" a="1"/>
  <c r="I27" i="92" s="1"/>
  <c r="H27" i="92" a="1"/>
  <c r="H27" i="92" s="1"/>
  <c r="I26" i="92" a="1"/>
  <c r="I26" i="92" s="1"/>
  <c r="H26" i="92" a="1"/>
  <c r="H26" i="92" s="1"/>
  <c r="I25" i="92" a="1"/>
  <c r="I25" i="92" s="1"/>
  <c r="H25" i="92" a="1"/>
  <c r="H25" i="92" s="1"/>
  <c r="I24" i="92" a="1"/>
  <c r="I24" i="92" s="1"/>
  <c r="H24" i="92" a="1"/>
  <c r="H24" i="92" s="1"/>
  <c r="I23" i="92" a="1"/>
  <c r="I23" i="92" s="1"/>
  <c r="H23" i="92" a="1"/>
  <c r="H23" i="92" s="1"/>
  <c r="I22" i="92" a="1"/>
  <c r="I22" i="92" s="1"/>
  <c r="H22" i="92" a="1"/>
  <c r="H22" i="92" s="1"/>
  <c r="I21" i="92" a="1"/>
  <c r="I21" i="92" s="1"/>
  <c r="H21" i="92" a="1"/>
  <c r="H21" i="92" s="1"/>
  <c r="I20" i="92" a="1"/>
  <c r="I20" i="92" s="1"/>
  <c r="H20" i="92" a="1"/>
  <c r="H20" i="92" s="1"/>
  <c r="I19" i="92" a="1"/>
  <c r="I19" i="92" s="1"/>
  <c r="H19" i="92" a="1"/>
  <c r="H19" i="92"/>
  <c r="I18" i="92" a="1"/>
  <c r="I18" i="92" s="1"/>
  <c r="H18" i="92" a="1"/>
  <c r="H18" i="92" s="1"/>
  <c r="I17" i="92" a="1"/>
  <c r="I17" i="92" s="1"/>
  <c r="H17" i="92" a="1"/>
  <c r="H17" i="92" s="1"/>
  <c r="I16" i="92" a="1"/>
  <c r="I16" i="92" s="1"/>
  <c r="H16" i="92" a="1"/>
  <c r="H16" i="92" s="1"/>
  <c r="I15" i="92" a="1"/>
  <c r="I15" i="92" s="1"/>
  <c r="H15" i="92" a="1"/>
  <c r="H15" i="92" s="1"/>
  <c r="I14" i="92" a="1"/>
  <c r="I14" i="92" s="1"/>
  <c r="H14" i="92" a="1"/>
  <c r="H14" i="92" s="1"/>
  <c r="I13" i="92" a="1"/>
  <c r="I13" i="92" s="1"/>
  <c r="H13" i="92" a="1"/>
  <c r="H13" i="92" s="1"/>
  <c r="I12" i="92" a="1"/>
  <c r="I12" i="92" s="1"/>
  <c r="H12" i="92" a="1"/>
  <c r="H12" i="92" s="1"/>
  <c r="I11" i="92" a="1"/>
  <c r="I11" i="92"/>
  <c r="H11" i="92" a="1"/>
  <c r="H11" i="92" s="1"/>
  <c r="I10" i="92" a="1"/>
  <c r="I10" i="92" s="1"/>
  <c r="H10" i="92" a="1"/>
  <c r="H10" i="92" s="1"/>
  <c r="I9" i="92" a="1"/>
  <c r="I9" i="92" s="1"/>
  <c r="H9" i="92" a="1"/>
  <c r="H9" i="92" s="1"/>
  <c r="I8" i="92" a="1"/>
  <c r="I8" i="92" s="1"/>
  <c r="H8" i="92" a="1"/>
  <c r="H8" i="92" s="1"/>
  <c r="I7" i="92" a="1"/>
  <c r="I7" i="92" s="1"/>
  <c r="H7" i="92" a="1"/>
  <c r="H7" i="92" s="1"/>
  <c r="I6" i="92" a="1"/>
  <c r="I6" i="92" s="1"/>
  <c r="H6" i="92" a="1"/>
  <c r="H6" i="92" s="1"/>
  <c r="I5" i="92" a="1"/>
  <c r="I5" i="92" s="1"/>
  <c r="H5" i="92" a="1"/>
  <c r="H5" i="92" s="1"/>
  <c r="I4" i="92" a="1"/>
  <c r="I4" i="92" s="1"/>
  <c r="H4" i="92" a="1"/>
  <c r="H4" i="92" s="1"/>
  <c r="I282" i="91"/>
  <c r="H282" i="91"/>
  <c r="G282" i="91"/>
  <c r="F282" i="91"/>
  <c r="E282" i="91"/>
  <c r="D282" i="91"/>
  <c r="C282" i="91"/>
  <c r="B282" i="91"/>
  <c r="J281" i="91" a="1"/>
  <c r="J281" i="91" s="1"/>
  <c r="J280" i="91" a="1"/>
  <c r="J280" i="91" s="1"/>
  <c r="J279" i="91" a="1"/>
  <c r="J279" i="91" s="1"/>
  <c r="J278" i="91" a="1"/>
  <c r="J278" i="91" s="1"/>
  <c r="J277" i="91" a="1"/>
  <c r="J277" i="91" s="1"/>
  <c r="J276" i="91" a="1"/>
  <c r="J276" i="91" s="1"/>
  <c r="J275" i="91" a="1"/>
  <c r="J275" i="91" s="1"/>
  <c r="J274" i="91" a="1"/>
  <c r="J274" i="91" s="1"/>
  <c r="J273" i="91" a="1"/>
  <c r="J273" i="91"/>
  <c r="J272" i="91" a="1"/>
  <c r="J272" i="91" s="1"/>
  <c r="J271" i="91" a="1"/>
  <c r="J271" i="91"/>
  <c r="J270" i="91" a="1"/>
  <c r="J270" i="91" s="1"/>
  <c r="J269" i="91" a="1"/>
  <c r="J269" i="91" s="1"/>
  <c r="J268" i="91" a="1"/>
  <c r="J268" i="91" s="1"/>
  <c r="J267" i="91" a="1"/>
  <c r="J267" i="91" s="1"/>
  <c r="J266" i="91" a="1"/>
  <c r="J266" i="91" s="1"/>
  <c r="J265" i="91" a="1"/>
  <c r="J265" i="91" s="1"/>
  <c r="J264" i="91" a="1"/>
  <c r="J264" i="91" s="1"/>
  <c r="J263" i="91" a="1"/>
  <c r="J263" i="91" s="1"/>
  <c r="J262" i="91" a="1"/>
  <c r="J262" i="91" s="1"/>
  <c r="J261" i="91" a="1"/>
  <c r="J261" i="91" s="1"/>
  <c r="J260" i="91" a="1"/>
  <c r="J260" i="91" s="1"/>
  <c r="J259" i="91" a="1"/>
  <c r="J259" i="91" s="1"/>
  <c r="J258" i="91" a="1"/>
  <c r="J258" i="91"/>
  <c r="J257" i="91" a="1"/>
  <c r="J257" i="91" s="1"/>
  <c r="J256" i="91" a="1"/>
  <c r="J256" i="91" s="1"/>
  <c r="J255" i="91" a="1"/>
  <c r="J255" i="91" s="1"/>
  <c r="J254" i="91" a="1"/>
  <c r="J254" i="91" s="1"/>
  <c r="J253" i="91" a="1"/>
  <c r="J253" i="91" s="1"/>
  <c r="J252" i="91" a="1"/>
  <c r="J252" i="91" s="1"/>
  <c r="J251" i="91" a="1"/>
  <c r="J251" i="91" s="1"/>
  <c r="J250" i="91" a="1"/>
  <c r="J250" i="91" s="1"/>
  <c r="J249" i="91" a="1"/>
  <c r="J249" i="91" s="1"/>
  <c r="J248" i="91" a="1"/>
  <c r="J248" i="91" s="1"/>
  <c r="J247" i="91" a="1"/>
  <c r="J247" i="91" s="1"/>
  <c r="J246" i="91" a="1"/>
  <c r="J246" i="91" s="1"/>
  <c r="J245" i="91" a="1"/>
  <c r="J245" i="91" s="1"/>
  <c r="J244" i="91" a="1"/>
  <c r="J244" i="91" s="1"/>
  <c r="J243" i="91" a="1"/>
  <c r="J243" i="91" s="1"/>
  <c r="J242" i="91" a="1"/>
  <c r="J242" i="91" s="1"/>
  <c r="J241" i="91" a="1"/>
  <c r="J241" i="91" s="1"/>
  <c r="J240" i="91" a="1"/>
  <c r="J240" i="91" s="1"/>
  <c r="J239" i="91" a="1"/>
  <c r="J239" i="91" s="1"/>
  <c r="J238" i="91" a="1"/>
  <c r="J238" i="91"/>
  <c r="J237" i="91" a="1"/>
  <c r="J237" i="91" s="1"/>
  <c r="J236" i="91" a="1"/>
  <c r="J236" i="91" s="1"/>
  <c r="J235" i="91" a="1"/>
  <c r="J235" i="91" s="1"/>
  <c r="J234" i="91" a="1"/>
  <c r="J234" i="91" s="1"/>
  <c r="J233" i="91" a="1"/>
  <c r="J233" i="91" s="1"/>
  <c r="J232" i="91" a="1"/>
  <c r="J232" i="91" s="1"/>
  <c r="J231" i="91" a="1"/>
  <c r="J231" i="91"/>
  <c r="J230" i="91" a="1"/>
  <c r="J230" i="91" s="1"/>
  <c r="J229" i="91" a="1"/>
  <c r="J229" i="91" s="1"/>
  <c r="J228" i="91" a="1"/>
  <c r="J228" i="91" s="1"/>
  <c r="J227" i="91" a="1"/>
  <c r="J227" i="91" s="1"/>
  <c r="J226" i="91" a="1"/>
  <c r="J226" i="91" s="1"/>
  <c r="J225" i="91" a="1"/>
  <c r="J225" i="91" s="1"/>
  <c r="J224" i="91" a="1"/>
  <c r="J224" i="91" s="1"/>
  <c r="J223" i="91" a="1"/>
  <c r="J223" i="91"/>
  <c r="J222" i="91" a="1"/>
  <c r="J222" i="91" s="1"/>
  <c r="J221" i="91" a="1"/>
  <c r="J221" i="91" s="1"/>
  <c r="J220" i="91" a="1"/>
  <c r="J220" i="91" s="1"/>
  <c r="J219" i="91" a="1"/>
  <c r="J219" i="91" s="1"/>
  <c r="J218" i="91" a="1"/>
  <c r="J218" i="91" s="1"/>
  <c r="J217" i="91" a="1"/>
  <c r="J217" i="91" s="1"/>
  <c r="J216" i="91" a="1"/>
  <c r="J216" i="91" s="1"/>
  <c r="J215" i="91" a="1"/>
  <c r="J215" i="91" s="1"/>
  <c r="J214" i="91" a="1"/>
  <c r="J214" i="91" s="1"/>
  <c r="J213" i="91" a="1"/>
  <c r="J213" i="91" s="1"/>
  <c r="J212" i="91" a="1"/>
  <c r="J212" i="91" s="1"/>
  <c r="J211" i="91" a="1"/>
  <c r="J211" i="91"/>
  <c r="J210" i="91" a="1"/>
  <c r="J210" i="91" s="1"/>
  <c r="J209" i="91" a="1"/>
  <c r="J209" i="91" s="1"/>
  <c r="J208" i="91" a="1"/>
  <c r="J208" i="91" s="1"/>
  <c r="J207" i="91" a="1"/>
  <c r="J207" i="91" s="1"/>
  <c r="J206" i="91" a="1"/>
  <c r="J206" i="91" s="1"/>
  <c r="J205" i="91" a="1"/>
  <c r="J205" i="91" s="1"/>
  <c r="J204" i="91" a="1"/>
  <c r="J204" i="91" s="1"/>
  <c r="J203" i="91" a="1"/>
  <c r="J203" i="91" s="1"/>
  <c r="J202" i="91" a="1"/>
  <c r="J202" i="91" s="1"/>
  <c r="J201" i="91" a="1"/>
  <c r="J201" i="91" s="1"/>
  <c r="J200" i="91" a="1"/>
  <c r="J200" i="91" s="1"/>
  <c r="J199" i="91" a="1"/>
  <c r="J199" i="91" s="1"/>
  <c r="J198" i="91" a="1"/>
  <c r="J198" i="91" s="1"/>
  <c r="J197" i="91" a="1"/>
  <c r="J197" i="91" s="1"/>
  <c r="J196" i="91" a="1"/>
  <c r="J196" i="91" s="1"/>
  <c r="J195" i="91" a="1"/>
  <c r="J195" i="91" s="1"/>
  <c r="J194" i="91" a="1"/>
  <c r="J194" i="91" s="1"/>
  <c r="J193" i="91" a="1"/>
  <c r="J193" i="91" s="1"/>
  <c r="J192" i="91" a="1"/>
  <c r="J192" i="91" s="1"/>
  <c r="J191" i="91" a="1"/>
  <c r="J191" i="91" s="1"/>
  <c r="J190" i="91" a="1"/>
  <c r="J190" i="91"/>
  <c r="J189" i="91" a="1"/>
  <c r="J189" i="91" s="1"/>
  <c r="J188" i="91" a="1"/>
  <c r="J188" i="91" s="1"/>
  <c r="J187" i="91" a="1"/>
  <c r="J187" i="91" s="1"/>
  <c r="J186" i="91" a="1"/>
  <c r="J186" i="91" s="1"/>
  <c r="J185" i="91" a="1"/>
  <c r="J185" i="91" s="1"/>
  <c r="J184" i="91" a="1"/>
  <c r="J184" i="91" s="1"/>
  <c r="J183" i="91" a="1"/>
  <c r="J183" i="91" s="1"/>
  <c r="J182" i="91" a="1"/>
  <c r="J182" i="91"/>
  <c r="J181" i="91" a="1"/>
  <c r="J181" i="91" s="1"/>
  <c r="J180" i="91" a="1"/>
  <c r="J180" i="91" s="1"/>
  <c r="J179" i="91" a="1"/>
  <c r="J179" i="91" s="1"/>
  <c r="J178" i="91" a="1"/>
  <c r="J178" i="91" s="1"/>
  <c r="J177" i="91" a="1"/>
  <c r="J177" i="91" s="1"/>
  <c r="J176" i="91" a="1"/>
  <c r="J176" i="91" s="1"/>
  <c r="J175" i="91" a="1"/>
  <c r="J175" i="91" s="1"/>
  <c r="J174" i="91" a="1"/>
  <c r="J174" i="91" s="1"/>
  <c r="J173" i="91" a="1"/>
  <c r="J173" i="91" s="1"/>
  <c r="J172" i="91" a="1"/>
  <c r="J172" i="91" s="1"/>
  <c r="J171" i="91" a="1"/>
  <c r="J171" i="91" s="1"/>
  <c r="J170" i="91" a="1"/>
  <c r="J170" i="91" s="1"/>
  <c r="J169" i="91" a="1"/>
  <c r="J169" i="91" s="1"/>
  <c r="J168" i="91" a="1"/>
  <c r="J168" i="91" s="1"/>
  <c r="J167" i="91" a="1"/>
  <c r="J167" i="91"/>
  <c r="J166" i="91" a="1"/>
  <c r="J166" i="91" s="1"/>
  <c r="J165" i="91" a="1"/>
  <c r="J165" i="91" s="1"/>
  <c r="J164" i="91" a="1"/>
  <c r="J164" i="91" s="1"/>
  <c r="J163" i="91" a="1"/>
  <c r="J163" i="91"/>
  <c r="J162" i="91" a="1"/>
  <c r="J162" i="91" s="1"/>
  <c r="J161" i="91" a="1"/>
  <c r="J161" i="91" s="1"/>
  <c r="J160" i="91" a="1"/>
  <c r="J160" i="91" s="1"/>
  <c r="J159" i="91" a="1"/>
  <c r="J159" i="91" s="1"/>
  <c r="J158" i="91" a="1"/>
  <c r="J158" i="91" s="1"/>
  <c r="J157" i="91" a="1"/>
  <c r="J157" i="91" s="1"/>
  <c r="J156" i="91" a="1"/>
  <c r="J156" i="91" s="1"/>
  <c r="J155" i="91" a="1"/>
  <c r="J155" i="91" s="1"/>
  <c r="J154" i="91" a="1"/>
  <c r="J154" i="91" s="1"/>
  <c r="J153" i="91" a="1"/>
  <c r="J153" i="91" s="1"/>
  <c r="J152" i="91" a="1"/>
  <c r="J152" i="91" s="1"/>
  <c r="J151" i="91" a="1"/>
  <c r="J151" i="91" s="1"/>
  <c r="J150" i="91" a="1"/>
  <c r="J150" i="91" s="1"/>
  <c r="J149" i="91" a="1"/>
  <c r="J149" i="91" s="1"/>
  <c r="J148" i="91" a="1"/>
  <c r="J148" i="91" s="1"/>
  <c r="J147" i="91" a="1"/>
  <c r="J147" i="91" s="1"/>
  <c r="J146" i="91" a="1"/>
  <c r="J146" i="91" s="1"/>
  <c r="J145" i="91" a="1"/>
  <c r="J145" i="91" s="1"/>
  <c r="J144" i="91" a="1"/>
  <c r="J144" i="91" s="1"/>
  <c r="J143" i="91" a="1"/>
  <c r="J143" i="91" s="1"/>
  <c r="J142" i="91" a="1"/>
  <c r="J142" i="91"/>
  <c r="J141" i="91" a="1"/>
  <c r="J141" i="91" s="1"/>
  <c r="J140" i="91" a="1"/>
  <c r="J140" i="91" s="1"/>
  <c r="J139" i="91" a="1"/>
  <c r="J139" i="91" s="1"/>
  <c r="J138" i="91" a="1"/>
  <c r="J138" i="91" s="1"/>
  <c r="J137" i="91" a="1"/>
  <c r="J137" i="91" s="1"/>
  <c r="J136" i="91" a="1"/>
  <c r="J136" i="91" s="1"/>
  <c r="J135" i="91" a="1"/>
  <c r="J135" i="91" s="1"/>
  <c r="J134" i="91" a="1"/>
  <c r="J134" i="91" s="1"/>
  <c r="J133" i="91" a="1"/>
  <c r="J133" i="91" s="1"/>
  <c r="J132" i="91" a="1"/>
  <c r="J132" i="91" s="1"/>
  <c r="J131" i="91" a="1"/>
  <c r="J131" i="91" s="1"/>
  <c r="J130" i="91" a="1"/>
  <c r="J130" i="91"/>
  <c r="J129" i="91" a="1"/>
  <c r="J129" i="91" s="1"/>
  <c r="J128" i="91" a="1"/>
  <c r="J128" i="91" s="1"/>
  <c r="J127" i="91" a="1"/>
  <c r="J127" i="91"/>
  <c r="J126" i="91" a="1"/>
  <c r="J126" i="91" s="1"/>
  <c r="J125" i="91" a="1"/>
  <c r="J125" i="91" s="1"/>
  <c r="J124" i="91" a="1"/>
  <c r="J124" i="91" s="1"/>
  <c r="J123" i="91" a="1"/>
  <c r="J123" i="91" s="1"/>
  <c r="J122" i="91" a="1"/>
  <c r="J122" i="91" s="1"/>
  <c r="J121" i="91" a="1"/>
  <c r="J121" i="91" s="1"/>
  <c r="J120" i="91" a="1"/>
  <c r="J120" i="91" s="1"/>
  <c r="J119" i="91" a="1"/>
  <c r="J119" i="91" s="1"/>
  <c r="J118" i="91" a="1"/>
  <c r="J118" i="91" s="1"/>
  <c r="J117" i="91" a="1"/>
  <c r="J117" i="91" s="1"/>
  <c r="J116" i="91" a="1"/>
  <c r="J116" i="91" s="1"/>
  <c r="J115" i="91" a="1"/>
  <c r="J115" i="91" s="1"/>
  <c r="J114" i="91" a="1"/>
  <c r="J114" i="91" s="1"/>
  <c r="J113" i="91" a="1"/>
  <c r="J113" i="91" s="1"/>
  <c r="J112" i="91" a="1"/>
  <c r="J112" i="91" s="1"/>
  <c r="J111" i="91" a="1"/>
  <c r="J111" i="91" s="1"/>
  <c r="J110" i="91" a="1"/>
  <c r="J110" i="91" s="1"/>
  <c r="J109" i="91" a="1"/>
  <c r="J109" i="91" s="1"/>
  <c r="J108" i="91" a="1"/>
  <c r="J108" i="91" s="1"/>
  <c r="J107" i="91" a="1"/>
  <c r="J107" i="91" s="1"/>
  <c r="J106" i="91" a="1"/>
  <c r="J106" i="91" s="1"/>
  <c r="J105" i="91" a="1"/>
  <c r="J105" i="91" s="1"/>
  <c r="J104" i="91" a="1"/>
  <c r="J104" i="91" s="1"/>
  <c r="J103" i="91" a="1"/>
  <c r="J103" i="91" s="1"/>
  <c r="J102" i="91" a="1"/>
  <c r="J102" i="91" s="1"/>
  <c r="J101" i="91" a="1"/>
  <c r="J101" i="91" s="1"/>
  <c r="J100" i="91" a="1"/>
  <c r="J100" i="91" s="1"/>
  <c r="J99" i="91" a="1"/>
  <c r="J99" i="91" s="1"/>
  <c r="J98" i="91" a="1"/>
  <c r="J98" i="91" s="1"/>
  <c r="J97" i="91" a="1"/>
  <c r="J97" i="91" s="1"/>
  <c r="J96" i="91" a="1"/>
  <c r="J96" i="91" s="1"/>
  <c r="J95" i="91" a="1"/>
  <c r="J95" i="91" s="1"/>
  <c r="J94" i="91" a="1"/>
  <c r="J94" i="91" s="1"/>
  <c r="J93" i="91" a="1"/>
  <c r="J93" i="91" s="1"/>
  <c r="J92" i="91" a="1"/>
  <c r="J92" i="91" s="1"/>
  <c r="J91" i="91" a="1"/>
  <c r="J91" i="91" s="1"/>
  <c r="J90" i="91" a="1"/>
  <c r="J90" i="91" s="1"/>
  <c r="J89" i="91" a="1"/>
  <c r="J89" i="91" s="1"/>
  <c r="J88" i="91" a="1"/>
  <c r="J88" i="91" s="1"/>
  <c r="J87" i="91" a="1"/>
  <c r="J87" i="91" s="1"/>
  <c r="J86" i="91" a="1"/>
  <c r="J86" i="91" s="1"/>
  <c r="J85" i="91" a="1"/>
  <c r="J85" i="91" s="1"/>
  <c r="J84" i="91" a="1"/>
  <c r="J84" i="91" s="1"/>
  <c r="J83" i="91" a="1"/>
  <c r="J83" i="91" s="1"/>
  <c r="J82" i="91" a="1"/>
  <c r="J82" i="91" s="1"/>
  <c r="J81" i="91" a="1"/>
  <c r="J81" i="91" s="1"/>
  <c r="J80" i="91" a="1"/>
  <c r="J80" i="91" s="1"/>
  <c r="J79" i="91" a="1"/>
  <c r="J79" i="91" s="1"/>
  <c r="J78" i="91" a="1"/>
  <c r="J78" i="91" s="1"/>
  <c r="J77" i="91" a="1"/>
  <c r="J77" i="91" s="1"/>
  <c r="J76" i="91" a="1"/>
  <c r="J76" i="91" s="1"/>
  <c r="J75" i="91" a="1"/>
  <c r="J75" i="91" s="1"/>
  <c r="J74" i="91" a="1"/>
  <c r="J74" i="91" s="1"/>
  <c r="J73" i="91" a="1"/>
  <c r="J73" i="91" s="1"/>
  <c r="J72" i="91" a="1"/>
  <c r="J72" i="91" s="1"/>
  <c r="J71" i="91" a="1"/>
  <c r="J71" i="91" s="1"/>
  <c r="J70" i="91" a="1"/>
  <c r="J70" i="91" s="1"/>
  <c r="J69" i="91" a="1"/>
  <c r="J69" i="91"/>
  <c r="J68" i="91" a="1"/>
  <c r="J68" i="91" s="1"/>
  <c r="J67" i="91" a="1"/>
  <c r="J67" i="91" s="1"/>
  <c r="J66" i="91" a="1"/>
  <c r="J66" i="91" s="1"/>
  <c r="J65" i="91" a="1"/>
  <c r="J65" i="91" s="1"/>
  <c r="J64" i="91" a="1"/>
  <c r="J64" i="91" s="1"/>
  <c r="J63" i="91" a="1"/>
  <c r="J63" i="91" s="1"/>
  <c r="J62" i="91" a="1"/>
  <c r="J62" i="91" s="1"/>
  <c r="J61" i="91" a="1"/>
  <c r="J61" i="91" s="1"/>
  <c r="J60" i="91" a="1"/>
  <c r="J60" i="91" s="1"/>
  <c r="J59" i="91" a="1"/>
  <c r="J59" i="91" s="1"/>
  <c r="J58" i="91" a="1"/>
  <c r="J58" i="91" s="1"/>
  <c r="J57" i="91" a="1"/>
  <c r="J57" i="91"/>
  <c r="J56" i="91" a="1"/>
  <c r="J56" i="91" s="1"/>
  <c r="J55" i="91" a="1"/>
  <c r="J55" i="91" s="1"/>
  <c r="J54" i="91" a="1"/>
  <c r="J54" i="91" s="1"/>
  <c r="J53" i="91" a="1"/>
  <c r="J53" i="91" s="1"/>
  <c r="J52" i="91" a="1"/>
  <c r="J52" i="91" s="1"/>
  <c r="J51" i="91" a="1"/>
  <c r="J51" i="91" s="1"/>
  <c r="J50" i="91" a="1"/>
  <c r="J50" i="91" s="1"/>
  <c r="J49" i="91" a="1"/>
  <c r="J49" i="91" s="1"/>
  <c r="J48" i="91" a="1"/>
  <c r="J48" i="91" s="1"/>
  <c r="J47" i="91" a="1"/>
  <c r="J47" i="91" s="1"/>
  <c r="J46" i="91" a="1"/>
  <c r="J46" i="91" s="1"/>
  <c r="J45" i="91" a="1"/>
  <c r="J45" i="91" s="1"/>
  <c r="J44" i="91" a="1"/>
  <c r="J44" i="91" s="1"/>
  <c r="J43" i="91" a="1"/>
  <c r="J43" i="91" s="1"/>
  <c r="J42" i="91" a="1"/>
  <c r="J42" i="91" s="1"/>
  <c r="J41" i="91" a="1"/>
  <c r="J41" i="91" s="1"/>
  <c r="J40" i="91" a="1"/>
  <c r="J40" i="91" s="1"/>
  <c r="J39" i="91" a="1"/>
  <c r="J39" i="91" s="1"/>
  <c r="J38" i="91" a="1"/>
  <c r="J38" i="91" s="1"/>
  <c r="J37" i="91" a="1"/>
  <c r="J37" i="91" s="1"/>
  <c r="J36" i="91" a="1"/>
  <c r="J36" i="91" s="1"/>
  <c r="J35" i="91" a="1"/>
  <c r="J35" i="91" s="1"/>
  <c r="J34" i="91" a="1"/>
  <c r="J34" i="91" s="1"/>
  <c r="J33" i="91" a="1"/>
  <c r="J33" i="91" s="1"/>
  <c r="J32" i="91" a="1"/>
  <c r="J32" i="91" s="1"/>
  <c r="J31" i="91" a="1"/>
  <c r="J31" i="91" s="1"/>
  <c r="J30" i="91" a="1"/>
  <c r="J30" i="91" s="1"/>
  <c r="J29" i="91" a="1"/>
  <c r="J29" i="91" s="1"/>
  <c r="J28" i="91" a="1"/>
  <c r="J28" i="91" s="1"/>
  <c r="J27" i="91" a="1"/>
  <c r="J27" i="91" s="1"/>
  <c r="J26" i="91" a="1"/>
  <c r="J26" i="91" s="1"/>
  <c r="J25" i="91" a="1"/>
  <c r="J25" i="91" s="1"/>
  <c r="J24" i="91" a="1"/>
  <c r="J24" i="91" s="1"/>
  <c r="J23" i="91" a="1"/>
  <c r="J23" i="91" s="1"/>
  <c r="J22" i="91" a="1"/>
  <c r="J22" i="91" s="1"/>
  <c r="J21" i="91" a="1"/>
  <c r="J21" i="91" s="1"/>
  <c r="J20" i="91" a="1"/>
  <c r="J20" i="91" s="1"/>
  <c r="J19" i="91" a="1"/>
  <c r="J19" i="91" s="1"/>
  <c r="J18" i="91" a="1"/>
  <c r="J18" i="91" s="1"/>
  <c r="J17" i="91" a="1"/>
  <c r="J17" i="91" s="1"/>
  <c r="J16" i="91" a="1"/>
  <c r="J16" i="91" s="1"/>
  <c r="J15" i="91" a="1"/>
  <c r="J15" i="91" s="1"/>
  <c r="J14" i="91" a="1"/>
  <c r="J14" i="91" s="1"/>
  <c r="J13" i="91" a="1"/>
  <c r="J13" i="91" s="1"/>
  <c r="J12" i="91" a="1"/>
  <c r="J12" i="91" s="1"/>
  <c r="J11" i="91" a="1"/>
  <c r="J11" i="91" s="1"/>
  <c r="J10" i="91" a="1"/>
  <c r="J10" i="91" s="1"/>
  <c r="J9" i="91" a="1"/>
  <c r="J9" i="91" s="1"/>
  <c r="J8" i="91" a="1"/>
  <c r="J8" i="91" s="1"/>
  <c r="J7" i="91" a="1"/>
  <c r="J7" i="91" s="1"/>
  <c r="J6" i="91" a="1"/>
  <c r="J6" i="91" s="1"/>
  <c r="J5" i="91" a="1"/>
  <c r="J5" i="91" s="1"/>
  <c r="J4" i="91" a="1"/>
  <c r="J4" i="91" s="1"/>
  <c r="J3" i="91" a="1"/>
  <c r="J3" i="91" s="1"/>
  <c r="J282" i="90"/>
  <c r="I282" i="90"/>
  <c r="H282" i="90"/>
  <c r="G282" i="90"/>
  <c r="F282" i="90"/>
  <c r="E282" i="90"/>
  <c r="D282" i="90"/>
  <c r="C282" i="90"/>
  <c r="B282" i="90"/>
  <c r="D282" i="89"/>
  <c r="C282" i="89"/>
  <c r="B282" i="89"/>
  <c r="E281" i="89" a="1"/>
  <c r="E281" i="89" s="1"/>
  <c r="E280" i="89" a="1"/>
  <c r="E280" i="89"/>
  <c r="E279" i="89" a="1"/>
  <c r="E279" i="89" s="1"/>
  <c r="E278" i="89" a="1"/>
  <c r="E278" i="89" s="1"/>
  <c r="E277" i="89" a="1"/>
  <c r="E277" i="89" s="1"/>
  <c r="E276" i="89" a="1"/>
  <c r="E276" i="89" s="1"/>
  <c r="E275" i="89" a="1"/>
  <c r="E275" i="89"/>
  <c r="E274" i="89" a="1"/>
  <c r="E274" i="89" s="1"/>
  <c r="E273" i="89" a="1"/>
  <c r="E273" i="89" s="1"/>
  <c r="E272" i="89" a="1"/>
  <c r="E272" i="89"/>
  <c r="E271" i="89" a="1"/>
  <c r="E271" i="89" s="1"/>
  <c r="E270" i="89" a="1"/>
  <c r="E270" i="89" s="1"/>
  <c r="E269" i="89" a="1"/>
  <c r="E269" i="89" s="1"/>
  <c r="E268" i="89" a="1"/>
  <c r="E268" i="89" s="1"/>
  <c r="E267" i="89" a="1"/>
  <c r="E267" i="89" s="1"/>
  <c r="E266" i="89" a="1"/>
  <c r="E266" i="89" s="1"/>
  <c r="E265" i="89" a="1"/>
  <c r="E265" i="89" s="1"/>
  <c r="E264" i="89" a="1"/>
  <c r="E264" i="89" s="1"/>
  <c r="E263" i="89" a="1"/>
  <c r="E263" i="89" s="1"/>
  <c r="E262" i="89" a="1"/>
  <c r="E262" i="89" s="1"/>
  <c r="E261" i="89" a="1"/>
  <c r="E261" i="89" s="1"/>
  <c r="E260" i="89" a="1"/>
  <c r="E260" i="89"/>
  <c r="E259" i="89" a="1"/>
  <c r="E259" i="89" s="1"/>
  <c r="E258" i="89" a="1"/>
  <c r="E258" i="89" s="1"/>
  <c r="E257" i="89" a="1"/>
  <c r="E257" i="89" s="1"/>
  <c r="E256" i="89" a="1"/>
  <c r="E256" i="89" s="1"/>
  <c r="E255" i="89" a="1"/>
  <c r="E255" i="89" s="1"/>
  <c r="E254" i="89" a="1"/>
  <c r="E254" i="89"/>
  <c r="E253" i="89" a="1"/>
  <c r="E253" i="89" s="1"/>
  <c r="E252" i="89" a="1"/>
  <c r="E252" i="89" s="1"/>
  <c r="E251" i="89" a="1"/>
  <c r="E251" i="89"/>
  <c r="E250" i="89" a="1"/>
  <c r="E250" i="89" s="1"/>
  <c r="E249" i="89" a="1"/>
  <c r="E249" i="89" s="1"/>
  <c r="E248" i="89" a="1"/>
  <c r="E248" i="89" s="1"/>
  <c r="E247" i="89" a="1"/>
  <c r="E247" i="89" s="1"/>
  <c r="E246" i="89" a="1"/>
  <c r="E246" i="89" s="1"/>
  <c r="E245" i="89" a="1"/>
  <c r="E245" i="89" s="1"/>
  <c r="E244" i="89" a="1"/>
  <c r="E244" i="89" s="1"/>
  <c r="E243" i="89" a="1"/>
  <c r="E243" i="89" s="1"/>
  <c r="E242" i="89" a="1"/>
  <c r="E242" i="89" s="1"/>
  <c r="E241" i="89" a="1"/>
  <c r="E241" i="89" s="1"/>
  <c r="E240" i="89" a="1"/>
  <c r="E240" i="89" s="1"/>
  <c r="E239" i="89" a="1"/>
  <c r="E239" i="89"/>
  <c r="E238" i="89" a="1"/>
  <c r="E238" i="89"/>
  <c r="E237" i="89" a="1"/>
  <c r="E237" i="89" s="1"/>
  <c r="E236" i="89" a="1"/>
  <c r="E236" i="89"/>
  <c r="E235" i="89" a="1"/>
  <c r="E235" i="89" s="1"/>
  <c r="E234" i="89" a="1"/>
  <c r="E234" i="89" s="1"/>
  <c r="E233" i="89" a="1"/>
  <c r="E233" i="89" s="1"/>
  <c r="E232" i="89" a="1"/>
  <c r="E232" i="89" s="1"/>
  <c r="E231" i="89" a="1"/>
  <c r="E231" i="89"/>
  <c r="E230" i="89" a="1"/>
  <c r="E230" i="89" s="1"/>
  <c r="E229" i="89" a="1"/>
  <c r="E229" i="89" s="1"/>
  <c r="E228" i="89" a="1"/>
  <c r="E228" i="89" s="1"/>
  <c r="E227" i="89" a="1"/>
  <c r="E227" i="89" s="1"/>
  <c r="E226" i="89" a="1"/>
  <c r="E226" i="89" s="1"/>
  <c r="E225" i="89" a="1"/>
  <c r="E225" i="89" s="1"/>
  <c r="E224" i="89" a="1"/>
  <c r="E224" i="89" s="1"/>
  <c r="E223" i="89" a="1"/>
  <c r="E223" i="89" s="1"/>
  <c r="E222" i="89" a="1"/>
  <c r="E222" i="89" s="1"/>
  <c r="E221" i="89" a="1"/>
  <c r="E221" i="89" s="1"/>
  <c r="E220" i="89" a="1"/>
  <c r="E220" i="89" s="1"/>
  <c r="E219" i="89" a="1"/>
  <c r="E219" i="89"/>
  <c r="E218" i="89" a="1"/>
  <c r="E218" i="89" s="1"/>
  <c r="E217" i="89" a="1"/>
  <c r="E217" i="89" s="1"/>
  <c r="E216" i="89" a="1"/>
  <c r="E216" i="89"/>
  <c r="E215" i="89" a="1"/>
  <c r="E215" i="89" s="1"/>
  <c r="E214" i="89" a="1"/>
  <c r="E214" i="89" s="1"/>
  <c r="E213" i="89" a="1"/>
  <c r="E213" i="89" s="1"/>
  <c r="E212" i="89" a="1"/>
  <c r="E212" i="89"/>
  <c r="E211" i="89" a="1"/>
  <c r="E211" i="89"/>
  <c r="E210" i="89" a="1"/>
  <c r="E210" i="89" s="1"/>
  <c r="E209" i="89" a="1"/>
  <c r="E209" i="89" s="1"/>
  <c r="E208" i="89" a="1"/>
  <c r="E208" i="89" s="1"/>
  <c r="E207" i="89" a="1"/>
  <c r="E207" i="89" s="1"/>
  <c r="E206" i="89" a="1"/>
  <c r="E206" i="89"/>
  <c r="E205" i="89" a="1"/>
  <c r="E205" i="89" s="1"/>
  <c r="E204" i="89" a="1"/>
  <c r="E204" i="89"/>
  <c r="E203" i="89" a="1"/>
  <c r="E203" i="89"/>
  <c r="E202" i="89" a="1"/>
  <c r="E202" i="89" s="1"/>
  <c r="E201" i="89" a="1"/>
  <c r="E201" i="89" s="1"/>
  <c r="E200" i="89" a="1"/>
  <c r="E200" i="89" s="1"/>
  <c r="E199" i="89" a="1"/>
  <c r="E199" i="89"/>
  <c r="E198" i="89" a="1"/>
  <c r="E198" i="89" s="1"/>
  <c r="E197" i="89" a="1"/>
  <c r="E197" i="89" s="1"/>
  <c r="E196" i="89" a="1"/>
  <c r="E196" i="89"/>
  <c r="E195" i="89" a="1"/>
  <c r="E195" i="89" s="1"/>
  <c r="E194" i="89" a="1"/>
  <c r="E194" i="89"/>
  <c r="E193" i="89" a="1"/>
  <c r="E193" i="89" s="1"/>
  <c r="E192" i="89" a="1"/>
  <c r="E192" i="89" s="1"/>
  <c r="E191" i="89" a="1"/>
  <c r="E191" i="89"/>
  <c r="E190" i="89" a="1"/>
  <c r="E190" i="89"/>
  <c r="E189" i="89" a="1"/>
  <c r="E189" i="89" s="1"/>
  <c r="E188" i="89" a="1"/>
  <c r="E188" i="89"/>
  <c r="E187" i="89" a="1"/>
  <c r="E187" i="89"/>
  <c r="E186" i="89" a="1"/>
  <c r="E186" i="89" s="1"/>
  <c r="E185" i="89" a="1"/>
  <c r="E185" i="89" s="1"/>
  <c r="E184" i="89" a="1"/>
  <c r="E184" i="89"/>
  <c r="E183" i="89" a="1"/>
  <c r="E183" i="89"/>
  <c r="E182" i="89" a="1"/>
  <c r="E182" i="89" s="1"/>
  <c r="E181" i="89" a="1"/>
  <c r="E181" i="89" s="1"/>
  <c r="E180" i="89" a="1"/>
  <c r="E180" i="89" s="1"/>
  <c r="E179" i="89" a="1"/>
  <c r="E179" i="89"/>
  <c r="E178" i="89" a="1"/>
  <c r="E178" i="89"/>
  <c r="E177" i="89" a="1"/>
  <c r="E177" i="89" s="1"/>
  <c r="E176" i="89" a="1"/>
  <c r="E176" i="89"/>
  <c r="E175" i="89" a="1"/>
  <c r="E175" i="89"/>
  <c r="E174" i="89" a="1"/>
  <c r="E174" i="89" s="1"/>
  <c r="E173" i="89" a="1"/>
  <c r="E173" i="89" s="1"/>
  <c r="E172" i="89" a="1"/>
  <c r="E172" i="89"/>
  <c r="E171" i="89" a="1"/>
  <c r="E171" i="89" s="1"/>
  <c r="E170" i="89" a="1"/>
  <c r="E170" i="89" s="1"/>
  <c r="E169" i="89" a="1"/>
  <c r="E169" i="89" s="1"/>
  <c r="E168" i="89" a="1"/>
  <c r="E168" i="89"/>
  <c r="E167" i="89" a="1"/>
  <c r="E167" i="89" s="1"/>
  <c r="E166" i="89" a="1"/>
  <c r="E166" i="89" s="1"/>
  <c r="E165" i="89" a="1"/>
  <c r="E165" i="89" s="1"/>
  <c r="E164" i="89" a="1"/>
  <c r="E164" i="89"/>
  <c r="E163" i="89" a="1"/>
  <c r="E163" i="89"/>
  <c r="E162" i="89" a="1"/>
  <c r="E162" i="89" s="1"/>
  <c r="E161" i="89" a="1"/>
  <c r="E161" i="89" s="1"/>
  <c r="E160" i="89" a="1"/>
  <c r="E160" i="89" s="1"/>
  <c r="E159" i="89" a="1"/>
  <c r="E159" i="89"/>
  <c r="E158" i="89" a="1"/>
  <c r="E158" i="89" s="1"/>
  <c r="E157" i="89" a="1"/>
  <c r="E157" i="89" s="1"/>
  <c r="E156" i="89" a="1"/>
  <c r="E156" i="89"/>
  <c r="E155" i="89" a="1"/>
  <c r="E155" i="89"/>
  <c r="E154" i="89" a="1"/>
  <c r="E154" i="89" s="1"/>
  <c r="E153" i="89" a="1"/>
  <c r="E153" i="89" s="1"/>
  <c r="E152" i="89" a="1"/>
  <c r="E152" i="89"/>
  <c r="E151" i="89" a="1"/>
  <c r="E151" i="89"/>
  <c r="E150" i="89" a="1"/>
  <c r="E150" i="89" s="1"/>
  <c r="E149" i="89" a="1"/>
  <c r="E149" i="89" s="1"/>
  <c r="E148" i="89" a="1"/>
  <c r="E148" i="89" s="1"/>
  <c r="E147" i="89" a="1"/>
  <c r="E147" i="89"/>
  <c r="E146" i="89" a="1"/>
  <c r="E146" i="89" s="1"/>
  <c r="E145" i="89" a="1"/>
  <c r="E145" i="89" s="1"/>
  <c r="E144" i="89" a="1"/>
  <c r="E144" i="89"/>
  <c r="E143" i="89" a="1"/>
  <c r="E143" i="89" s="1"/>
  <c r="E142" i="89" a="1"/>
  <c r="E142" i="89" s="1"/>
  <c r="E141" i="89" a="1"/>
  <c r="E141" i="89" s="1"/>
  <c r="E140" i="89" a="1"/>
  <c r="E140" i="89" s="1"/>
  <c r="E139" i="89" a="1"/>
  <c r="E139" i="89"/>
  <c r="E138" i="89" a="1"/>
  <c r="E138" i="89" s="1"/>
  <c r="E137" i="89" a="1"/>
  <c r="E137" i="89" s="1"/>
  <c r="E136" i="89" a="1"/>
  <c r="E136" i="89"/>
  <c r="E135" i="89" a="1"/>
  <c r="E135" i="89" s="1"/>
  <c r="E134" i="89" a="1"/>
  <c r="E134" i="89" s="1"/>
  <c r="E133" i="89" a="1"/>
  <c r="E133" i="89" s="1"/>
  <c r="E132" i="89" a="1"/>
  <c r="E132" i="89" s="1"/>
  <c r="E131" i="89" a="1"/>
  <c r="E131" i="89"/>
  <c r="E130" i="89" a="1"/>
  <c r="E130" i="89" s="1"/>
  <c r="E129" i="89" a="1"/>
  <c r="E129" i="89" s="1"/>
  <c r="E128" i="89" a="1"/>
  <c r="E128" i="89" s="1"/>
  <c r="E127" i="89" a="1"/>
  <c r="E127" i="89"/>
  <c r="E126" i="89" a="1"/>
  <c r="E126" i="89"/>
  <c r="E125" i="89" a="1"/>
  <c r="E125" i="89" s="1"/>
  <c r="E124" i="89" a="1"/>
  <c r="E124" i="89"/>
  <c r="E123" i="89" a="1"/>
  <c r="E123" i="89" s="1"/>
  <c r="E122" i="89" a="1"/>
  <c r="E122" i="89" s="1"/>
  <c r="E121" i="89" a="1"/>
  <c r="E121" i="89" s="1"/>
  <c r="E120" i="89" a="1"/>
  <c r="E120" i="89" s="1"/>
  <c r="E119" i="89" a="1"/>
  <c r="E119" i="89"/>
  <c r="E118" i="89" a="1"/>
  <c r="E118" i="89" s="1"/>
  <c r="E117" i="89" a="1"/>
  <c r="E117" i="89" s="1"/>
  <c r="E116" i="89" a="1"/>
  <c r="E116" i="89"/>
  <c r="E115" i="89" a="1"/>
  <c r="E115" i="89" s="1"/>
  <c r="E114" i="89" a="1"/>
  <c r="E114" i="89"/>
  <c r="E113" i="89" a="1"/>
  <c r="E113" i="89" s="1"/>
  <c r="E112" i="89" a="1"/>
  <c r="E112" i="89"/>
  <c r="E111" i="89" a="1"/>
  <c r="E111" i="89"/>
  <c r="E110" i="89" a="1"/>
  <c r="E110" i="89"/>
  <c r="E109" i="89" a="1"/>
  <c r="E109" i="89" s="1"/>
  <c r="E108" i="89" a="1"/>
  <c r="E108" i="89" s="1"/>
  <c r="E107" i="89" a="1"/>
  <c r="E107" i="89"/>
  <c r="E106" i="89" a="1"/>
  <c r="E106" i="89" s="1"/>
  <c r="E105" i="89" a="1"/>
  <c r="E105" i="89" s="1"/>
  <c r="E104" i="89" a="1"/>
  <c r="E104" i="89"/>
  <c r="E103" i="89" a="1"/>
  <c r="E103" i="89" s="1"/>
  <c r="E102" i="89" a="1"/>
  <c r="E102" i="89" s="1"/>
  <c r="E101" i="89" a="1"/>
  <c r="E101" i="89" s="1"/>
  <c r="E100" i="89" a="1"/>
  <c r="E100" i="89" s="1"/>
  <c r="E99" i="89" a="1"/>
  <c r="E99" i="89"/>
  <c r="E98" i="89" a="1"/>
  <c r="E98" i="89" s="1"/>
  <c r="E97" i="89" a="1"/>
  <c r="E97" i="89" s="1"/>
  <c r="E96" i="89" a="1"/>
  <c r="E96" i="89" s="1"/>
  <c r="E95" i="89" a="1"/>
  <c r="E95" i="89"/>
  <c r="E94" i="89" a="1"/>
  <c r="E94" i="89" s="1"/>
  <c r="E93" i="89" a="1"/>
  <c r="E93" i="89" s="1"/>
  <c r="E92" i="89" a="1"/>
  <c r="E92" i="89" s="1"/>
  <c r="E91" i="89" a="1"/>
  <c r="E91" i="89" s="1"/>
  <c r="E90" i="89" a="1"/>
  <c r="E90" i="89" s="1"/>
  <c r="E89" i="89" a="1"/>
  <c r="E89" i="89" s="1"/>
  <c r="E88" i="89" a="1"/>
  <c r="E88" i="89" s="1"/>
  <c r="E87" i="89" a="1"/>
  <c r="E87" i="89"/>
  <c r="E86" i="89" a="1"/>
  <c r="E86" i="89" s="1"/>
  <c r="E85" i="89" a="1"/>
  <c r="E85" i="89" s="1"/>
  <c r="E84" i="89" a="1"/>
  <c r="E84" i="89" s="1"/>
  <c r="E83" i="89" a="1"/>
  <c r="E83" i="89"/>
  <c r="E82" i="89" a="1"/>
  <c r="E82" i="89"/>
  <c r="E81" i="89" a="1"/>
  <c r="E81" i="89" s="1"/>
  <c r="E80" i="89" a="1"/>
  <c r="E80" i="89" s="1"/>
  <c r="E79" i="89" a="1"/>
  <c r="E79" i="89"/>
  <c r="E78" i="89" a="1"/>
  <c r="E78" i="89" s="1"/>
  <c r="E77" i="89" a="1"/>
  <c r="E77" i="89" s="1"/>
  <c r="E76" i="89" a="1"/>
  <c r="E76" i="89" s="1"/>
  <c r="E75" i="89" a="1"/>
  <c r="E75" i="89"/>
  <c r="E74" i="89" a="1"/>
  <c r="E74" i="89" s="1"/>
  <c r="E73" i="89" a="1"/>
  <c r="E73" i="89" s="1"/>
  <c r="E72" i="89" a="1"/>
  <c r="E72" i="89" s="1"/>
  <c r="E71" i="89" a="1"/>
  <c r="E71" i="89" s="1"/>
  <c r="E70" i="89" a="1"/>
  <c r="E70" i="89" s="1"/>
  <c r="E69" i="89" a="1"/>
  <c r="E69" i="89" s="1"/>
  <c r="E68" i="89" a="1"/>
  <c r="E68" i="89" s="1"/>
  <c r="E67" i="89" a="1"/>
  <c r="E67" i="89"/>
  <c r="E66" i="89" a="1"/>
  <c r="E66" i="89"/>
  <c r="E65" i="89" a="1"/>
  <c r="E65" i="89" s="1"/>
  <c r="E64" i="89" a="1"/>
  <c r="E64" i="89" s="1"/>
  <c r="E63" i="89" a="1"/>
  <c r="E63" i="89" s="1"/>
  <c r="E62" i="89" a="1"/>
  <c r="E62" i="89" s="1"/>
  <c r="E61" i="89" a="1"/>
  <c r="E61" i="89" s="1"/>
  <c r="E60" i="89" a="1"/>
  <c r="E60" i="89" s="1"/>
  <c r="E59" i="89" a="1"/>
  <c r="E59" i="89" s="1"/>
  <c r="E58" i="89" a="1"/>
  <c r="E58" i="89"/>
  <c r="E57" i="89" a="1"/>
  <c r="E57" i="89" s="1"/>
  <c r="E56" i="89" a="1"/>
  <c r="E56" i="89" s="1"/>
  <c r="E55" i="89" a="1"/>
  <c r="E55" i="89"/>
  <c r="E54" i="89" a="1"/>
  <c r="E54" i="89" s="1"/>
  <c r="E53" i="89" a="1"/>
  <c r="E53" i="89" s="1"/>
  <c r="E52" i="89" a="1"/>
  <c r="E52" i="89" s="1"/>
  <c r="E51" i="89" a="1"/>
  <c r="E51" i="89" s="1"/>
  <c r="E50" i="89" a="1"/>
  <c r="E50" i="89"/>
  <c r="E49" i="89" a="1"/>
  <c r="E49" i="89" s="1"/>
  <c r="E48" i="89" a="1"/>
  <c r="E48" i="89" s="1"/>
  <c r="E47" i="89" a="1"/>
  <c r="E47" i="89"/>
  <c r="E46" i="89" a="1"/>
  <c r="E46" i="89" s="1"/>
  <c r="E45" i="89" a="1"/>
  <c r="E45" i="89" s="1"/>
  <c r="E44" i="89" a="1"/>
  <c r="E44" i="89" s="1"/>
  <c r="E43" i="89" a="1"/>
  <c r="E43" i="89"/>
  <c r="E42" i="89" a="1"/>
  <c r="E42" i="89" s="1"/>
  <c r="E41" i="89" a="1"/>
  <c r="E41" i="89" s="1"/>
  <c r="E40" i="89" a="1"/>
  <c r="E40" i="89" s="1"/>
  <c r="E39" i="89" a="1"/>
  <c r="E39" i="89" s="1"/>
  <c r="E38" i="89" a="1"/>
  <c r="E38" i="89" s="1"/>
  <c r="E37" i="89" a="1"/>
  <c r="E37" i="89" s="1"/>
  <c r="E36" i="89" a="1"/>
  <c r="E36" i="89" s="1"/>
  <c r="E35" i="89" a="1"/>
  <c r="E35" i="89"/>
  <c r="E34" i="89" a="1"/>
  <c r="E34" i="89" s="1"/>
  <c r="E33" i="89" a="1"/>
  <c r="E33" i="89" s="1"/>
  <c r="E32" i="89" a="1"/>
  <c r="E32" i="89" s="1"/>
  <c r="E31" i="89" a="1"/>
  <c r="E31" i="89"/>
  <c r="E30" i="89" a="1"/>
  <c r="E30" i="89" s="1"/>
  <c r="E29" i="89" a="1"/>
  <c r="E29" i="89" s="1"/>
  <c r="E28" i="89" a="1"/>
  <c r="E28" i="89" s="1"/>
  <c r="E27" i="89" a="1"/>
  <c r="E27" i="89" s="1"/>
  <c r="E26" i="89" a="1"/>
  <c r="E26" i="89" s="1"/>
  <c r="E25" i="89" a="1"/>
  <c r="E25" i="89" s="1"/>
  <c r="E24" i="89" a="1"/>
  <c r="E24" i="89" s="1"/>
  <c r="E23" i="89" a="1"/>
  <c r="E23" i="89"/>
  <c r="E22" i="89" a="1"/>
  <c r="E22" i="89" s="1"/>
  <c r="E21" i="89" a="1"/>
  <c r="E21" i="89" s="1"/>
  <c r="E20" i="89" a="1"/>
  <c r="E20" i="89" s="1"/>
  <c r="E19" i="89" a="1"/>
  <c r="E19" i="89"/>
  <c r="E18" i="89" a="1"/>
  <c r="E18" i="89"/>
  <c r="E17" i="89" a="1"/>
  <c r="E17" i="89" s="1"/>
  <c r="E16" i="89" a="1"/>
  <c r="E16" i="89" s="1"/>
  <c r="E15" i="89" a="1"/>
  <c r="E15" i="89"/>
  <c r="E14" i="89" a="1"/>
  <c r="E14" i="89" s="1"/>
  <c r="E13" i="89" a="1"/>
  <c r="E13" i="89" s="1"/>
  <c r="E12" i="89" a="1"/>
  <c r="E12" i="89" s="1"/>
  <c r="E11" i="89" a="1"/>
  <c r="E11" i="89"/>
  <c r="E10" i="89" a="1"/>
  <c r="E10" i="89" s="1"/>
  <c r="E9" i="89" a="1"/>
  <c r="E9" i="89" s="1"/>
  <c r="E8" i="89" a="1"/>
  <c r="E8" i="89" s="1"/>
  <c r="E7" i="89" a="1"/>
  <c r="E7" i="89" s="1"/>
  <c r="E6" i="89" a="1"/>
  <c r="E6" i="89" s="1"/>
  <c r="E5" i="89" a="1"/>
  <c r="E5" i="89" s="1"/>
  <c r="E4" i="89" a="1"/>
  <c r="E4" i="89" s="1"/>
  <c r="E3" i="89" a="1"/>
  <c r="E3" i="89"/>
  <c r="E3" i="86"/>
  <c r="E111" i="85"/>
  <c r="E110" i="85"/>
  <c r="E109" i="85"/>
  <c r="E108" i="85"/>
  <c r="E107" i="85"/>
  <c r="E106" i="85"/>
  <c r="E105" i="85"/>
  <c r="E104" i="85"/>
  <c r="E103" i="85"/>
  <c r="E102" i="85"/>
  <c r="E101" i="85"/>
  <c r="E100" i="85"/>
  <c r="E99" i="85"/>
  <c r="E98" i="85"/>
  <c r="E97" i="85"/>
  <c r="E96" i="85"/>
  <c r="E95" i="85"/>
  <c r="E94" i="85"/>
  <c r="E93" i="85"/>
  <c r="E92" i="85"/>
  <c r="E91" i="85"/>
  <c r="E90" i="85"/>
  <c r="E89" i="85"/>
  <c r="E88" i="85"/>
  <c r="E87" i="85"/>
  <c r="E86" i="85"/>
  <c r="E85" i="85"/>
  <c r="E84" i="85"/>
  <c r="E83" i="85"/>
  <c r="E82" i="85"/>
  <c r="E81" i="85"/>
  <c r="E80" i="85"/>
  <c r="E79" i="85"/>
  <c r="E78" i="85"/>
  <c r="E77" i="85"/>
  <c r="E76" i="85"/>
  <c r="E75" i="85"/>
  <c r="E74" i="85"/>
  <c r="E73" i="85"/>
  <c r="E72" i="85"/>
  <c r="E71" i="85"/>
  <c r="E70" i="85"/>
  <c r="E69" i="85"/>
  <c r="E68" i="85"/>
  <c r="E67" i="85"/>
  <c r="E66" i="85"/>
  <c r="E65" i="85"/>
  <c r="E64" i="85"/>
  <c r="E63" i="85"/>
  <c r="E62" i="85"/>
  <c r="E61" i="85"/>
  <c r="E60" i="85"/>
  <c r="E59" i="85"/>
  <c r="E58" i="85"/>
  <c r="E57" i="85"/>
  <c r="E56" i="85"/>
  <c r="E55" i="85"/>
  <c r="E54" i="85"/>
  <c r="E53" i="85"/>
  <c r="E52" i="85"/>
  <c r="E51" i="85"/>
  <c r="E50" i="85"/>
  <c r="E49" i="85"/>
  <c r="E48" i="85"/>
  <c r="E47" i="85"/>
  <c r="E46" i="85"/>
  <c r="E45" i="85"/>
  <c r="E44" i="85"/>
  <c r="E43" i="85"/>
  <c r="E42" i="85"/>
  <c r="E41" i="85"/>
  <c r="E40" i="85"/>
  <c r="E39" i="85"/>
  <c r="E38" i="85"/>
  <c r="E37" i="85"/>
  <c r="E36" i="85"/>
  <c r="E35" i="85"/>
  <c r="E34" i="85"/>
  <c r="E33" i="85"/>
  <c r="E32" i="85"/>
  <c r="E31" i="85"/>
  <c r="E30" i="85"/>
  <c r="E29" i="85"/>
  <c r="E28" i="85"/>
  <c r="E27" i="85"/>
  <c r="E26" i="85"/>
  <c r="E25" i="85"/>
  <c r="E24" i="85"/>
  <c r="E23" i="85"/>
  <c r="E22" i="85"/>
  <c r="E21" i="85"/>
  <c r="E20" i="85"/>
  <c r="E19" i="85"/>
  <c r="E18" i="85"/>
  <c r="E17" i="85"/>
  <c r="E16" i="85"/>
  <c r="E15" i="85"/>
  <c r="E14" i="85"/>
  <c r="E13" i="85"/>
  <c r="E12" i="85"/>
  <c r="E11" i="85"/>
  <c r="E10" i="85"/>
  <c r="E9" i="85"/>
  <c r="E8" i="85"/>
  <c r="E7" i="85"/>
  <c r="E6" i="85"/>
  <c r="E5" i="85"/>
  <c r="E4" i="85"/>
  <c r="E3" i="85"/>
  <c r="E90" i="84"/>
  <c r="E89" i="84"/>
  <c r="E88" i="84"/>
  <c r="E87" i="84"/>
  <c r="E86" i="84"/>
  <c r="E85" i="84"/>
  <c r="E84" i="84"/>
  <c r="E83" i="84"/>
  <c r="E82" i="84"/>
  <c r="E81" i="84"/>
  <c r="E80" i="84"/>
  <c r="E79" i="84"/>
  <c r="E78" i="84"/>
  <c r="E77" i="84"/>
  <c r="E76" i="84"/>
  <c r="E75" i="84"/>
  <c r="E74" i="84"/>
  <c r="E73" i="84"/>
  <c r="E72" i="84"/>
  <c r="E71" i="84"/>
  <c r="E70" i="84"/>
  <c r="E69" i="84"/>
  <c r="E68" i="84"/>
  <c r="E67" i="84"/>
  <c r="E66" i="84"/>
  <c r="E65" i="84"/>
  <c r="E64" i="84"/>
  <c r="E63" i="84"/>
  <c r="E62" i="84"/>
  <c r="E61" i="84"/>
  <c r="E60" i="84"/>
  <c r="E59" i="84"/>
  <c r="E58" i="84"/>
  <c r="E57" i="84"/>
  <c r="E56" i="84"/>
  <c r="E55" i="84"/>
  <c r="E54" i="84"/>
  <c r="E53" i="84"/>
  <c r="E52" i="84"/>
  <c r="E51" i="84"/>
  <c r="E50" i="84"/>
  <c r="E49" i="84"/>
  <c r="E48" i="84"/>
  <c r="E47" i="84"/>
  <c r="E46" i="84"/>
  <c r="E45" i="84"/>
  <c r="E44" i="84"/>
  <c r="E43" i="84"/>
  <c r="E42" i="84"/>
  <c r="E41" i="84"/>
  <c r="E40" i="84"/>
  <c r="E39" i="84"/>
  <c r="E38" i="84"/>
  <c r="E37" i="84"/>
  <c r="E36" i="84"/>
  <c r="E35" i="84"/>
  <c r="E34" i="84"/>
  <c r="E33" i="84"/>
  <c r="E32" i="84"/>
  <c r="E31" i="84"/>
  <c r="E30" i="84"/>
  <c r="E29" i="84"/>
  <c r="E28" i="84"/>
  <c r="E27" i="84"/>
  <c r="E26" i="84"/>
  <c r="E25" i="84"/>
  <c r="E24" i="84"/>
  <c r="E23" i="84"/>
  <c r="E22" i="84"/>
  <c r="E21" i="84"/>
  <c r="E20" i="84"/>
  <c r="E19" i="84"/>
  <c r="E18" i="84"/>
  <c r="E17" i="84"/>
  <c r="E16" i="84"/>
  <c r="E15" i="84"/>
  <c r="E14" i="84"/>
  <c r="E13" i="84"/>
  <c r="E12" i="84"/>
  <c r="E11" i="84"/>
  <c r="E10" i="84"/>
  <c r="E9" i="84"/>
  <c r="E8" i="84"/>
  <c r="E7" i="84"/>
  <c r="E6" i="84"/>
  <c r="E5" i="84"/>
  <c r="E4" i="84"/>
  <c r="E3" i="84"/>
  <c r="H111" i="83"/>
  <c r="H110" i="83"/>
  <c r="H109" i="83"/>
  <c r="H108" i="83"/>
  <c r="H107" i="83"/>
  <c r="H106" i="83"/>
  <c r="H105" i="83"/>
  <c r="H104" i="83"/>
  <c r="H103" i="83"/>
  <c r="H102" i="83"/>
  <c r="H101" i="83"/>
  <c r="H100" i="83"/>
  <c r="H99" i="83"/>
  <c r="H98" i="83"/>
  <c r="H97" i="83"/>
  <c r="H96" i="83"/>
  <c r="H95" i="83"/>
  <c r="H94" i="83"/>
  <c r="H93" i="83"/>
  <c r="H92" i="83"/>
  <c r="H91" i="83"/>
  <c r="H90" i="83"/>
  <c r="H89" i="83"/>
  <c r="H88" i="83"/>
  <c r="H87" i="83"/>
  <c r="H86" i="83"/>
  <c r="H85" i="83"/>
  <c r="H84" i="83"/>
  <c r="H83" i="83"/>
  <c r="H82" i="83"/>
  <c r="H81" i="83"/>
  <c r="H80" i="83"/>
  <c r="H79" i="83"/>
  <c r="H78" i="83"/>
  <c r="H77" i="83"/>
  <c r="H76" i="83"/>
  <c r="H75" i="83"/>
  <c r="H74" i="83"/>
  <c r="H73" i="83"/>
  <c r="H72" i="83"/>
  <c r="H71" i="83"/>
  <c r="H70" i="83"/>
  <c r="H69" i="83"/>
  <c r="H68" i="83"/>
  <c r="H67" i="83"/>
  <c r="H66" i="83"/>
  <c r="H65" i="83"/>
  <c r="H64" i="83"/>
  <c r="H63" i="83"/>
  <c r="H62" i="83"/>
  <c r="H61" i="83"/>
  <c r="H60" i="83"/>
  <c r="H59" i="83"/>
  <c r="H58" i="83"/>
  <c r="H57" i="83"/>
  <c r="H56" i="83"/>
  <c r="H55" i="83"/>
  <c r="H54" i="83"/>
  <c r="H53" i="83"/>
  <c r="H52" i="83"/>
  <c r="H51" i="83"/>
  <c r="H50" i="83"/>
  <c r="H49" i="83"/>
  <c r="H48" i="83"/>
  <c r="H47" i="83"/>
  <c r="H46" i="83"/>
  <c r="H45" i="83"/>
  <c r="H44" i="83"/>
  <c r="H43" i="83"/>
  <c r="H42" i="83"/>
  <c r="H41" i="83"/>
  <c r="H40" i="83"/>
  <c r="H39" i="83"/>
  <c r="H38" i="83"/>
  <c r="H37" i="83"/>
  <c r="H36" i="83"/>
  <c r="H35" i="83"/>
  <c r="H34" i="83"/>
  <c r="H33" i="83"/>
  <c r="H32" i="83"/>
  <c r="H31" i="83"/>
  <c r="H30" i="83"/>
  <c r="H29" i="83"/>
  <c r="H28" i="83"/>
  <c r="H27" i="83"/>
  <c r="H26" i="83"/>
  <c r="H25" i="83"/>
  <c r="H24" i="83"/>
  <c r="H23" i="83"/>
  <c r="H22" i="83"/>
  <c r="H21" i="83"/>
  <c r="H20" i="83"/>
  <c r="H19" i="83"/>
  <c r="H18" i="83"/>
  <c r="H17" i="83"/>
  <c r="H16" i="83"/>
  <c r="H15" i="83"/>
  <c r="H14" i="83"/>
  <c r="H13" i="83"/>
  <c r="H12" i="83"/>
  <c r="H11" i="83"/>
  <c r="H10" i="83"/>
  <c r="H9" i="83"/>
  <c r="H8" i="83"/>
  <c r="H7" i="83"/>
  <c r="H6" i="83"/>
  <c r="H5" i="83"/>
  <c r="H3" i="83"/>
  <c r="E3" i="83"/>
  <c r="E111" i="82"/>
  <c r="C111" i="82"/>
  <c r="D111" i="82" s="1"/>
  <c r="E110" i="82"/>
  <c r="D110" i="82"/>
  <c r="C110" i="82"/>
  <c r="E109" i="82"/>
  <c r="C109" i="82"/>
  <c r="D109" i="82" s="1"/>
  <c r="E108" i="82"/>
  <c r="C108" i="82"/>
  <c r="D108" i="82" s="1"/>
  <c r="E107" i="82"/>
  <c r="F16" i="3" s="1"/>
  <c r="C107" i="82"/>
  <c r="D107" i="82" s="1"/>
  <c r="F52" i="4" s="1"/>
  <c r="E106" i="82"/>
  <c r="C106" i="82"/>
  <c r="D106" i="82" s="1"/>
  <c r="E105" i="82"/>
  <c r="C105" i="82"/>
  <c r="D105" i="82" s="1"/>
  <c r="E104" i="82"/>
  <c r="C104" i="82"/>
  <c r="D104" i="82" s="1"/>
  <c r="E103" i="82"/>
  <c r="C103" i="82"/>
  <c r="D103" i="82" s="1"/>
  <c r="E102" i="82"/>
  <c r="D102" i="82"/>
  <c r="C102" i="82"/>
  <c r="E101" i="82"/>
  <c r="C101" i="82"/>
  <c r="D101" i="82" s="1"/>
  <c r="E100" i="82"/>
  <c r="C100" i="82"/>
  <c r="D100" i="82" s="1"/>
  <c r="E99" i="82"/>
  <c r="C99" i="82"/>
  <c r="D99" i="82" s="1"/>
  <c r="E98" i="82"/>
  <c r="C98" i="82"/>
  <c r="D98" i="82" s="1"/>
  <c r="E97" i="82"/>
  <c r="C97" i="82"/>
  <c r="D97" i="82" s="1"/>
  <c r="E96" i="82"/>
  <c r="C96" i="82"/>
  <c r="D96" i="82" s="1"/>
  <c r="E95" i="82"/>
  <c r="D95" i="82"/>
  <c r="C95" i="82"/>
  <c r="E94" i="82"/>
  <c r="C94" i="82"/>
  <c r="D94" i="82" s="1"/>
  <c r="E93" i="82"/>
  <c r="C93" i="82"/>
  <c r="D93" i="82" s="1"/>
  <c r="E92" i="82"/>
  <c r="C92" i="82"/>
  <c r="D92" i="82" s="1"/>
  <c r="E91" i="82"/>
  <c r="C91" i="82"/>
  <c r="D91" i="82" s="1"/>
  <c r="E90" i="82"/>
  <c r="C90" i="82"/>
  <c r="D90" i="82" s="1"/>
  <c r="E89" i="82"/>
  <c r="C89" i="82"/>
  <c r="D89" i="82" s="1"/>
  <c r="E88" i="82"/>
  <c r="D88" i="82"/>
  <c r="C88" i="82"/>
  <c r="E87" i="82"/>
  <c r="C87" i="82"/>
  <c r="D87" i="82" s="1"/>
  <c r="E86" i="82"/>
  <c r="C86" i="82"/>
  <c r="D86" i="82" s="1"/>
  <c r="E85" i="82"/>
  <c r="C85" i="82"/>
  <c r="D85" i="82" s="1"/>
  <c r="E84" i="82"/>
  <c r="C84" i="82"/>
  <c r="D84" i="82" s="1"/>
  <c r="E83" i="82"/>
  <c r="C83" i="82"/>
  <c r="D83" i="82" s="1"/>
  <c r="E82" i="82"/>
  <c r="C82" i="82"/>
  <c r="D82" i="82" s="1"/>
  <c r="E81" i="82"/>
  <c r="C81" i="82"/>
  <c r="D81" i="82" s="1"/>
  <c r="E80" i="82"/>
  <c r="D80" i="82"/>
  <c r="C80" i="82"/>
  <c r="E79" i="82"/>
  <c r="C79" i="82"/>
  <c r="D79" i="82" s="1"/>
  <c r="E78" i="82"/>
  <c r="C78" i="82"/>
  <c r="D78" i="82" s="1"/>
  <c r="E77" i="82"/>
  <c r="C77" i="82"/>
  <c r="D77" i="82" s="1"/>
  <c r="E76" i="82"/>
  <c r="C76" i="82"/>
  <c r="D76" i="82" s="1"/>
  <c r="E75" i="82"/>
  <c r="C75" i="82"/>
  <c r="D75" i="82" s="1"/>
  <c r="E74" i="82"/>
  <c r="D74" i="82"/>
  <c r="C74" i="82"/>
  <c r="E73" i="82"/>
  <c r="C73" i="82"/>
  <c r="D73" i="82" s="1"/>
  <c r="E72" i="82"/>
  <c r="C72" i="82"/>
  <c r="D72" i="82" s="1"/>
  <c r="E71" i="82"/>
  <c r="C71" i="82"/>
  <c r="D71" i="82" s="1"/>
  <c r="E70" i="82"/>
  <c r="C70" i="82"/>
  <c r="D70" i="82" s="1"/>
  <c r="E69" i="82"/>
  <c r="C69" i="82"/>
  <c r="D69" i="82" s="1"/>
  <c r="E68" i="82"/>
  <c r="C68" i="82"/>
  <c r="D68" i="82" s="1"/>
  <c r="E67" i="82"/>
  <c r="C67" i="82"/>
  <c r="D67" i="82" s="1"/>
  <c r="E66" i="82"/>
  <c r="D66" i="82"/>
  <c r="C66" i="82"/>
  <c r="E65" i="82"/>
  <c r="D65" i="82"/>
  <c r="C65" i="82"/>
  <c r="E64" i="82"/>
  <c r="C64" i="82"/>
  <c r="D64" i="82" s="1"/>
  <c r="E63" i="82"/>
  <c r="C63" i="82"/>
  <c r="D63" i="82" s="1"/>
  <c r="E62" i="82"/>
  <c r="C62" i="82"/>
  <c r="D62" i="82" s="1"/>
  <c r="E61" i="82"/>
  <c r="C61" i="82"/>
  <c r="D61" i="82" s="1"/>
  <c r="E60" i="82"/>
  <c r="C60" i="82"/>
  <c r="D60" i="82" s="1"/>
  <c r="E59" i="82"/>
  <c r="C59" i="82"/>
  <c r="D59" i="82" s="1"/>
  <c r="E58" i="82"/>
  <c r="C58" i="82"/>
  <c r="D58" i="82" s="1"/>
  <c r="E57" i="82"/>
  <c r="C57" i="82"/>
  <c r="D57" i="82" s="1"/>
  <c r="E56" i="82"/>
  <c r="D56" i="82"/>
  <c r="C56" i="82"/>
  <c r="E55" i="82"/>
  <c r="C55" i="82"/>
  <c r="D55" i="82" s="1"/>
  <c r="E54" i="82"/>
  <c r="C54" i="82"/>
  <c r="D54" i="82" s="1"/>
  <c r="E53" i="82"/>
  <c r="C53" i="82"/>
  <c r="D53" i="82" s="1"/>
  <c r="E52" i="82"/>
  <c r="C52" i="82"/>
  <c r="D52" i="82" s="1"/>
  <c r="E51" i="82"/>
  <c r="D51" i="82"/>
  <c r="C51" i="82"/>
  <c r="E50" i="82"/>
  <c r="D50" i="82"/>
  <c r="C50" i="82"/>
  <c r="E49" i="82"/>
  <c r="C49" i="82"/>
  <c r="D49" i="82" s="1"/>
  <c r="E48" i="82"/>
  <c r="C48" i="82"/>
  <c r="D48" i="82" s="1"/>
  <c r="E47" i="82"/>
  <c r="C47" i="82"/>
  <c r="D47" i="82" s="1"/>
  <c r="E46" i="82"/>
  <c r="C46" i="82"/>
  <c r="D46" i="82" s="1"/>
  <c r="E45" i="82"/>
  <c r="C45" i="82"/>
  <c r="D45" i="82" s="1"/>
  <c r="E44" i="82"/>
  <c r="C44" i="82"/>
  <c r="D44" i="82" s="1"/>
  <c r="E43" i="82"/>
  <c r="D43" i="82"/>
  <c r="C43" i="82"/>
  <c r="E42" i="82"/>
  <c r="C42" i="82"/>
  <c r="D42" i="82" s="1"/>
  <c r="E41" i="82"/>
  <c r="C41" i="82"/>
  <c r="D41" i="82" s="1"/>
  <c r="E40" i="82"/>
  <c r="C40" i="82"/>
  <c r="D40" i="82" s="1"/>
  <c r="E39" i="82"/>
  <c r="C39" i="82"/>
  <c r="D39" i="82" s="1"/>
  <c r="E38" i="82"/>
  <c r="D38" i="82"/>
  <c r="C38" i="82"/>
  <c r="E37" i="82"/>
  <c r="C37" i="82"/>
  <c r="D37" i="82" s="1"/>
  <c r="E36" i="82"/>
  <c r="D36" i="82"/>
  <c r="C36" i="82"/>
  <c r="E35" i="82"/>
  <c r="D35" i="82"/>
  <c r="C35" i="82"/>
  <c r="E34" i="82"/>
  <c r="D34" i="82"/>
  <c r="C34" i="82"/>
  <c r="E33" i="82"/>
  <c r="D33" i="82"/>
  <c r="C33" i="82"/>
  <c r="E32" i="82"/>
  <c r="D32" i="82"/>
  <c r="C32" i="82"/>
  <c r="E31" i="82"/>
  <c r="D31" i="82"/>
  <c r="C31" i="82"/>
  <c r="E30" i="82"/>
  <c r="D30" i="82"/>
  <c r="C30" i="82"/>
  <c r="E29" i="82"/>
  <c r="C29" i="82"/>
  <c r="D29" i="82" s="1"/>
  <c r="E28" i="82"/>
  <c r="C28" i="82"/>
  <c r="D28" i="82" s="1"/>
  <c r="E27" i="82"/>
  <c r="C27" i="82"/>
  <c r="D27" i="82" s="1"/>
  <c r="E26" i="82"/>
  <c r="D26" i="82"/>
  <c r="C26" i="82"/>
  <c r="E25" i="82"/>
  <c r="C25" i="82"/>
  <c r="D25" i="82" s="1"/>
  <c r="E24" i="82"/>
  <c r="C24" i="82"/>
  <c r="D24" i="82" s="1"/>
  <c r="E23" i="82"/>
  <c r="C23" i="82"/>
  <c r="D23" i="82" s="1"/>
  <c r="E22" i="82"/>
  <c r="C22" i="82"/>
  <c r="D22" i="82" s="1"/>
  <c r="E21" i="82"/>
  <c r="C21" i="82"/>
  <c r="D21" i="82" s="1"/>
  <c r="E20" i="82"/>
  <c r="D20" i="82"/>
  <c r="C20" i="82"/>
  <c r="E19" i="82"/>
  <c r="C19" i="82"/>
  <c r="D19" i="82" s="1"/>
  <c r="E18" i="82"/>
  <c r="C18" i="82"/>
  <c r="D18" i="82" s="1"/>
  <c r="E17" i="82"/>
  <c r="C17" i="82"/>
  <c r="D17" i="82" s="1"/>
  <c r="E16" i="82"/>
  <c r="D16" i="82"/>
  <c r="C16" i="82"/>
  <c r="E15" i="82"/>
  <c r="C15" i="82"/>
  <c r="D15" i="82" s="1"/>
  <c r="E14" i="82"/>
  <c r="C14" i="82"/>
  <c r="D14" i="82" s="1"/>
  <c r="E13" i="82"/>
  <c r="C13" i="82"/>
  <c r="D13" i="82" s="1"/>
  <c r="E12" i="82"/>
  <c r="C12" i="82"/>
  <c r="D12" i="82" s="1"/>
  <c r="E11" i="82"/>
  <c r="C11" i="82"/>
  <c r="D11" i="82" s="1"/>
  <c r="E10" i="82"/>
  <c r="C10" i="82"/>
  <c r="D10" i="82" s="1"/>
  <c r="E9" i="82"/>
  <c r="D9" i="82"/>
  <c r="C9" i="82"/>
  <c r="E8" i="82"/>
  <c r="C8" i="82"/>
  <c r="D8" i="82" s="1"/>
  <c r="E7" i="82"/>
  <c r="C7" i="82"/>
  <c r="D7" i="82" s="1"/>
  <c r="E6" i="82"/>
  <c r="C6" i="82"/>
  <c r="D6" i="82" s="1"/>
  <c r="E5" i="82"/>
  <c r="C5" i="82"/>
  <c r="D5" i="82" s="1"/>
  <c r="E4" i="82"/>
  <c r="D4" i="82"/>
  <c r="C4" i="82"/>
  <c r="E3" i="82"/>
  <c r="C3" i="82"/>
  <c r="D3" i="82" s="1"/>
  <c r="D23" i="81"/>
  <c r="C23" i="81"/>
  <c r="B23" i="81"/>
  <c r="E22" i="81"/>
  <c r="E21" i="81"/>
  <c r="E20" i="81"/>
  <c r="E19" i="81"/>
  <c r="E18" i="81"/>
  <c r="E17" i="81"/>
  <c r="E16" i="81"/>
  <c r="E15" i="81"/>
  <c r="E14" i="81"/>
  <c r="E13" i="81"/>
  <c r="E12" i="81"/>
  <c r="E11" i="81"/>
  <c r="E10" i="81"/>
  <c r="E9" i="81"/>
  <c r="E8" i="81"/>
  <c r="E7" i="81"/>
  <c r="E6" i="81"/>
  <c r="E5" i="81"/>
  <c r="E4" i="81"/>
  <c r="H111" i="80"/>
  <c r="H110" i="80"/>
  <c r="H109" i="80"/>
  <c r="H108" i="80"/>
  <c r="H107" i="80"/>
  <c r="H106" i="80"/>
  <c r="H105" i="80"/>
  <c r="H104" i="80"/>
  <c r="H103" i="80"/>
  <c r="H102" i="80"/>
  <c r="H101" i="80"/>
  <c r="H100" i="80"/>
  <c r="H99" i="80"/>
  <c r="H98" i="80"/>
  <c r="H97" i="80"/>
  <c r="H96" i="80"/>
  <c r="H95" i="80"/>
  <c r="H94" i="80"/>
  <c r="H93" i="80"/>
  <c r="H92" i="80"/>
  <c r="H91" i="80"/>
  <c r="H90" i="80"/>
  <c r="H89" i="80"/>
  <c r="H88" i="80"/>
  <c r="H87" i="80"/>
  <c r="H86" i="80"/>
  <c r="H85" i="80"/>
  <c r="H84" i="80"/>
  <c r="H83" i="80"/>
  <c r="H82" i="80"/>
  <c r="H81" i="80"/>
  <c r="H80" i="80"/>
  <c r="H79" i="80"/>
  <c r="H78" i="80"/>
  <c r="H77" i="80"/>
  <c r="H76" i="80"/>
  <c r="H75" i="80"/>
  <c r="H74" i="80"/>
  <c r="H73" i="80"/>
  <c r="H72" i="80"/>
  <c r="H71" i="80"/>
  <c r="H70" i="80"/>
  <c r="H69" i="80"/>
  <c r="H68" i="80"/>
  <c r="H67" i="80"/>
  <c r="H66" i="80"/>
  <c r="H65" i="80"/>
  <c r="H64" i="80"/>
  <c r="H63" i="80"/>
  <c r="H62" i="80"/>
  <c r="H61" i="80"/>
  <c r="H60" i="80"/>
  <c r="H59" i="80"/>
  <c r="H58" i="80"/>
  <c r="H57" i="80"/>
  <c r="H56" i="80"/>
  <c r="H55" i="80"/>
  <c r="H54" i="80"/>
  <c r="H53" i="80"/>
  <c r="H52" i="80"/>
  <c r="H51" i="80"/>
  <c r="H50" i="80"/>
  <c r="H49" i="80"/>
  <c r="H48" i="80"/>
  <c r="H47" i="80"/>
  <c r="H46" i="80"/>
  <c r="H45" i="80"/>
  <c r="H44" i="80"/>
  <c r="H43" i="80"/>
  <c r="H42" i="80"/>
  <c r="H41" i="80"/>
  <c r="H40" i="80"/>
  <c r="H39" i="80"/>
  <c r="H38" i="80"/>
  <c r="H37" i="80"/>
  <c r="H36" i="80"/>
  <c r="H35" i="80"/>
  <c r="H34" i="80"/>
  <c r="H33" i="80"/>
  <c r="H32" i="80"/>
  <c r="H31" i="80"/>
  <c r="H30" i="80"/>
  <c r="H29" i="80"/>
  <c r="H28" i="80"/>
  <c r="H27" i="80"/>
  <c r="H26" i="80"/>
  <c r="H25" i="80"/>
  <c r="H24" i="80"/>
  <c r="H23" i="80"/>
  <c r="H22" i="80"/>
  <c r="H21" i="80"/>
  <c r="H20" i="80"/>
  <c r="H19" i="80"/>
  <c r="H18" i="80"/>
  <c r="H17" i="80"/>
  <c r="H16" i="80"/>
  <c r="H15" i="80"/>
  <c r="H14" i="80"/>
  <c r="H13" i="80"/>
  <c r="H12" i="80"/>
  <c r="H11" i="80"/>
  <c r="H10" i="80"/>
  <c r="H9" i="80"/>
  <c r="H8" i="80"/>
  <c r="H7" i="80"/>
  <c r="H6" i="80"/>
  <c r="H5" i="80"/>
  <c r="H4" i="80"/>
  <c r="H3" i="80"/>
  <c r="D111" i="79"/>
  <c r="M111" i="79" s="1"/>
  <c r="C111" i="79"/>
  <c r="J111" i="79" s="1"/>
  <c r="K110" i="79"/>
  <c r="L110" i="79"/>
  <c r="D109" i="79"/>
  <c r="C109" i="79"/>
  <c r="D108" i="79"/>
  <c r="K108" i="79" s="1"/>
  <c r="C108" i="79"/>
  <c r="J108" i="79" s="1"/>
  <c r="M107" i="79"/>
  <c r="D107" i="79"/>
  <c r="K107" i="79" s="1"/>
  <c r="C107" i="79"/>
  <c r="J107" i="79" s="1"/>
  <c r="M106" i="79"/>
  <c r="D106" i="79"/>
  <c r="K106" i="79" s="1"/>
  <c r="C106" i="79"/>
  <c r="J106" i="79" s="1"/>
  <c r="D105" i="79"/>
  <c r="M105" i="79" s="1"/>
  <c r="C105" i="79"/>
  <c r="D104" i="79"/>
  <c r="K104" i="79" s="1"/>
  <c r="C104" i="79"/>
  <c r="D103" i="79"/>
  <c r="K103" i="79" s="1"/>
  <c r="C103" i="79"/>
  <c r="J103" i="79" s="1"/>
  <c r="D102" i="79"/>
  <c r="C102" i="79"/>
  <c r="J102" i="79" s="1"/>
  <c r="D101" i="79"/>
  <c r="C101" i="79"/>
  <c r="J101" i="79" s="1"/>
  <c r="M100" i="79"/>
  <c r="D100" i="79"/>
  <c r="K100" i="79" s="1"/>
  <c r="C100" i="79"/>
  <c r="E100" i="79" s="1"/>
  <c r="L100" i="79" s="1"/>
  <c r="D99" i="79"/>
  <c r="M99" i="79" s="1"/>
  <c r="C99" i="79"/>
  <c r="J99" i="79" s="1"/>
  <c r="D98" i="79"/>
  <c r="C98" i="79"/>
  <c r="J98" i="79" s="1"/>
  <c r="D97" i="79"/>
  <c r="M97" i="79" s="1"/>
  <c r="C97" i="79"/>
  <c r="J96" i="79"/>
  <c r="D96" i="79"/>
  <c r="M96" i="79" s="1"/>
  <c r="C96" i="79"/>
  <c r="D95" i="79"/>
  <c r="K95" i="79" s="1"/>
  <c r="C95" i="79"/>
  <c r="J95" i="79" s="1"/>
  <c r="D94" i="79"/>
  <c r="M94" i="79" s="1"/>
  <c r="C94" i="79"/>
  <c r="J94" i="79" s="1"/>
  <c r="D93" i="79"/>
  <c r="M93" i="79" s="1"/>
  <c r="C93" i="79"/>
  <c r="K92" i="79"/>
  <c r="D92" i="79"/>
  <c r="M92" i="79" s="1"/>
  <c r="C92" i="79"/>
  <c r="J92" i="79" s="1"/>
  <c r="D91" i="79"/>
  <c r="K91" i="79" s="1"/>
  <c r="C91" i="79"/>
  <c r="J91" i="79" s="1"/>
  <c r="D90" i="79"/>
  <c r="K90" i="79" s="1"/>
  <c r="C90" i="79"/>
  <c r="D89" i="79"/>
  <c r="M89" i="79" s="1"/>
  <c r="C89" i="79"/>
  <c r="M88" i="79"/>
  <c r="D88" i="79"/>
  <c r="K88" i="79" s="1"/>
  <c r="C88" i="79"/>
  <c r="D87" i="79"/>
  <c r="K87" i="79" s="1"/>
  <c r="C87" i="79"/>
  <c r="J87" i="79" s="1"/>
  <c r="M86" i="79"/>
  <c r="D86" i="79"/>
  <c r="K86" i="79" s="1"/>
  <c r="C86" i="79"/>
  <c r="J86" i="79" s="1"/>
  <c r="D85" i="79"/>
  <c r="C85" i="79"/>
  <c r="J85" i="79" s="1"/>
  <c r="D84" i="79"/>
  <c r="M84" i="79" s="1"/>
  <c r="C84" i="79"/>
  <c r="J84" i="79" s="1"/>
  <c r="D83" i="79"/>
  <c r="K83" i="79" s="1"/>
  <c r="C83" i="79"/>
  <c r="J83" i="79" s="1"/>
  <c r="D82" i="79"/>
  <c r="C82" i="79"/>
  <c r="J82" i="79" s="1"/>
  <c r="D81" i="79"/>
  <c r="C81" i="79"/>
  <c r="K80" i="79"/>
  <c r="D80" i="79"/>
  <c r="M80" i="79" s="1"/>
  <c r="C80" i="79"/>
  <c r="E80" i="79" s="1"/>
  <c r="L80" i="79" s="1"/>
  <c r="D79" i="79"/>
  <c r="K79" i="79" s="1"/>
  <c r="C79" i="79"/>
  <c r="K78" i="79"/>
  <c r="D78" i="79"/>
  <c r="M78" i="79" s="1"/>
  <c r="C78" i="79"/>
  <c r="J78" i="79" s="1"/>
  <c r="D77" i="79"/>
  <c r="M77" i="79" s="1"/>
  <c r="C77" i="79"/>
  <c r="K76" i="79"/>
  <c r="D76" i="79"/>
  <c r="M76" i="79" s="1"/>
  <c r="C76" i="79"/>
  <c r="J76" i="79" s="1"/>
  <c r="D75" i="79"/>
  <c r="K75" i="79" s="1"/>
  <c r="C75" i="79"/>
  <c r="J75" i="79" s="1"/>
  <c r="D74" i="79"/>
  <c r="K74" i="79" s="1"/>
  <c r="C74" i="79"/>
  <c r="J74" i="79" s="1"/>
  <c r="D73" i="79"/>
  <c r="M73" i="79" s="1"/>
  <c r="C73" i="79"/>
  <c r="D72" i="79"/>
  <c r="K72" i="79" s="1"/>
  <c r="C72" i="79"/>
  <c r="M71" i="79"/>
  <c r="J71" i="79"/>
  <c r="E71" i="79"/>
  <c r="L71" i="79" s="1"/>
  <c r="D71" i="79"/>
  <c r="K71" i="79" s="1"/>
  <c r="C71" i="79"/>
  <c r="D70" i="79"/>
  <c r="C70" i="79"/>
  <c r="J70" i="79" s="1"/>
  <c r="D69" i="79"/>
  <c r="C69" i="79"/>
  <c r="J69" i="79" s="1"/>
  <c r="D68" i="79"/>
  <c r="M68" i="79" s="1"/>
  <c r="C68" i="79"/>
  <c r="E68" i="79" s="1"/>
  <c r="L68" i="79" s="1"/>
  <c r="D67" i="79"/>
  <c r="M67" i="79" s="1"/>
  <c r="C67" i="79"/>
  <c r="J67" i="79" s="1"/>
  <c r="D66" i="79"/>
  <c r="C66" i="79"/>
  <c r="J66" i="79" s="1"/>
  <c r="D65" i="79"/>
  <c r="C65" i="79"/>
  <c r="D64" i="79"/>
  <c r="M64" i="79" s="1"/>
  <c r="C64" i="79"/>
  <c r="J64" i="79" s="1"/>
  <c r="D63" i="79"/>
  <c r="K63" i="79" s="1"/>
  <c r="C63" i="79"/>
  <c r="J63" i="79" s="1"/>
  <c r="D62" i="79"/>
  <c r="M62" i="79" s="1"/>
  <c r="C62" i="79"/>
  <c r="J62" i="79" s="1"/>
  <c r="K61" i="79"/>
  <c r="D61" i="79"/>
  <c r="M61" i="79" s="1"/>
  <c r="C61" i="79"/>
  <c r="D60" i="79"/>
  <c r="M60" i="79" s="1"/>
  <c r="C60" i="79"/>
  <c r="J60" i="79" s="1"/>
  <c r="D59" i="79"/>
  <c r="K59" i="79" s="1"/>
  <c r="C59" i="79"/>
  <c r="J59" i="79" s="1"/>
  <c r="D58" i="79"/>
  <c r="K58" i="79" s="1"/>
  <c r="C58" i="79"/>
  <c r="D57" i="79"/>
  <c r="M57" i="79" s="1"/>
  <c r="C57" i="79"/>
  <c r="D56" i="79"/>
  <c r="K56" i="79" s="1"/>
  <c r="C56" i="79"/>
  <c r="J55" i="79"/>
  <c r="D55" i="79"/>
  <c r="K55" i="79" s="1"/>
  <c r="C55" i="79"/>
  <c r="E55" i="79" s="1"/>
  <c r="L55" i="79" s="1"/>
  <c r="D54" i="79"/>
  <c r="K54" i="79" s="1"/>
  <c r="C54" i="79"/>
  <c r="J54" i="79" s="1"/>
  <c r="D53" i="79"/>
  <c r="C53" i="79"/>
  <c r="J53" i="79" s="1"/>
  <c r="D52" i="79"/>
  <c r="M52" i="79" s="1"/>
  <c r="C52" i="79"/>
  <c r="D51" i="79"/>
  <c r="K51" i="79" s="1"/>
  <c r="C51" i="79"/>
  <c r="J51" i="79" s="1"/>
  <c r="D50" i="79"/>
  <c r="C50" i="79"/>
  <c r="J50" i="79" s="1"/>
  <c r="D49" i="79"/>
  <c r="C49" i="79"/>
  <c r="D48" i="79"/>
  <c r="M48" i="79" s="1"/>
  <c r="C48" i="79"/>
  <c r="J48" i="79" s="1"/>
  <c r="M47" i="79"/>
  <c r="D47" i="79"/>
  <c r="K47" i="79" s="1"/>
  <c r="C47" i="79"/>
  <c r="J47" i="79" s="1"/>
  <c r="M46" i="79"/>
  <c r="D46" i="79"/>
  <c r="K46" i="79" s="1"/>
  <c r="C46" i="79"/>
  <c r="J46" i="79" s="1"/>
  <c r="D45" i="79"/>
  <c r="M45" i="79" s="1"/>
  <c r="C45" i="79"/>
  <c r="E45" i="79" s="1"/>
  <c r="L45" i="79" s="1"/>
  <c r="D44" i="79"/>
  <c r="E44" i="79" s="1"/>
  <c r="L44" i="79" s="1"/>
  <c r="C44" i="79"/>
  <c r="J44" i="79" s="1"/>
  <c r="J43" i="79"/>
  <c r="D43" i="79"/>
  <c r="K43" i="79" s="1"/>
  <c r="C43" i="79"/>
  <c r="E43" i="79" s="1"/>
  <c r="L43" i="79" s="1"/>
  <c r="D42" i="79"/>
  <c r="K42" i="79" s="1"/>
  <c r="C42" i="79"/>
  <c r="J42" i="79" s="1"/>
  <c r="D41" i="79"/>
  <c r="M41" i="79" s="1"/>
  <c r="C41" i="79"/>
  <c r="M40" i="79"/>
  <c r="K40" i="79"/>
  <c r="D40" i="79"/>
  <c r="C40" i="79"/>
  <c r="D39" i="79"/>
  <c r="K39" i="79" s="1"/>
  <c r="C39" i="79"/>
  <c r="J39" i="79" s="1"/>
  <c r="D38" i="79"/>
  <c r="C38" i="79"/>
  <c r="J38" i="79" s="1"/>
  <c r="J37" i="79"/>
  <c r="D37" i="79"/>
  <c r="C37" i="79"/>
  <c r="D36" i="79"/>
  <c r="M36" i="79" s="1"/>
  <c r="C36" i="79"/>
  <c r="J36" i="79" s="1"/>
  <c r="D35" i="79"/>
  <c r="C35" i="79"/>
  <c r="J35" i="79" s="1"/>
  <c r="D34" i="79"/>
  <c r="C34" i="79"/>
  <c r="J34" i="79" s="1"/>
  <c r="D33" i="79"/>
  <c r="M33" i="79" s="1"/>
  <c r="C33" i="79"/>
  <c r="K32" i="79"/>
  <c r="D32" i="79"/>
  <c r="M32" i="79" s="1"/>
  <c r="C32" i="79"/>
  <c r="D31" i="79"/>
  <c r="K31" i="79" s="1"/>
  <c r="C31" i="79"/>
  <c r="J31" i="79" s="1"/>
  <c r="D30" i="79"/>
  <c r="M30" i="79" s="1"/>
  <c r="C30" i="79"/>
  <c r="J30" i="79" s="1"/>
  <c r="D29" i="79"/>
  <c r="M29" i="79" s="1"/>
  <c r="C29" i="79"/>
  <c r="J28" i="79"/>
  <c r="D28" i="79"/>
  <c r="M28" i="79" s="1"/>
  <c r="C28" i="79"/>
  <c r="E28" i="79" s="1"/>
  <c r="L28" i="79" s="1"/>
  <c r="E27" i="79"/>
  <c r="L27" i="79" s="1"/>
  <c r="D27" i="79"/>
  <c r="K27" i="79" s="1"/>
  <c r="C27" i="79"/>
  <c r="J27" i="79" s="1"/>
  <c r="D26" i="79"/>
  <c r="K26" i="79" s="1"/>
  <c r="C26" i="79"/>
  <c r="D25" i="79"/>
  <c r="M25" i="79" s="1"/>
  <c r="C25" i="79"/>
  <c r="K24" i="79"/>
  <c r="D24" i="79"/>
  <c r="M24" i="79" s="1"/>
  <c r="C24" i="79"/>
  <c r="M23" i="79"/>
  <c r="D23" i="79"/>
  <c r="K23" i="79" s="1"/>
  <c r="C23" i="79"/>
  <c r="J23" i="79" s="1"/>
  <c r="M22" i="79"/>
  <c r="D22" i="79"/>
  <c r="K22" i="79" s="1"/>
  <c r="C22" i="79"/>
  <c r="J22" i="79" s="1"/>
  <c r="D21" i="79"/>
  <c r="C21" i="79"/>
  <c r="J21" i="79" s="1"/>
  <c r="K20" i="79"/>
  <c r="D20" i="79"/>
  <c r="M20" i="79" s="1"/>
  <c r="C20" i="79"/>
  <c r="E20" i="79" s="1"/>
  <c r="L20" i="79" s="1"/>
  <c r="M19" i="79"/>
  <c r="D19" i="79"/>
  <c r="K19" i="79" s="1"/>
  <c r="C19" i="79"/>
  <c r="J19" i="79" s="1"/>
  <c r="D18" i="79"/>
  <c r="C18" i="79"/>
  <c r="J18" i="79" s="1"/>
  <c r="D17" i="79"/>
  <c r="C17" i="79"/>
  <c r="J16" i="79"/>
  <c r="D16" i="79"/>
  <c r="M16" i="79" s="1"/>
  <c r="C16" i="79"/>
  <c r="D15" i="79"/>
  <c r="K15" i="79" s="1"/>
  <c r="C15" i="79"/>
  <c r="E15" i="79" s="1"/>
  <c r="L15" i="79" s="1"/>
  <c r="D14" i="79"/>
  <c r="M14" i="79" s="1"/>
  <c r="C14" i="79"/>
  <c r="J14" i="79" s="1"/>
  <c r="D13" i="79"/>
  <c r="M13" i="79" s="1"/>
  <c r="C13" i="79"/>
  <c r="D12" i="79"/>
  <c r="M12" i="79" s="1"/>
  <c r="C12" i="79"/>
  <c r="J12" i="79" s="1"/>
  <c r="D11" i="79"/>
  <c r="K11" i="79" s="1"/>
  <c r="C11" i="79"/>
  <c r="J11" i="79" s="1"/>
  <c r="D10" i="79"/>
  <c r="K10" i="79" s="1"/>
  <c r="C10" i="79"/>
  <c r="J10" i="79" s="1"/>
  <c r="D9" i="79"/>
  <c r="M9" i="79" s="1"/>
  <c r="C9" i="79"/>
  <c r="M8" i="79"/>
  <c r="D8" i="79"/>
  <c r="K8" i="79" s="1"/>
  <c r="C8" i="79"/>
  <c r="M7" i="79"/>
  <c r="D7" i="79"/>
  <c r="K7" i="79" s="1"/>
  <c r="C7" i="79"/>
  <c r="J7" i="79" s="1"/>
  <c r="D6" i="79"/>
  <c r="C6" i="79"/>
  <c r="J6" i="79" s="1"/>
  <c r="D5" i="79"/>
  <c r="C5" i="79"/>
  <c r="J5" i="79" s="1"/>
  <c r="M4" i="79"/>
  <c r="K4" i="79"/>
  <c r="D4" i="79"/>
  <c r="C4" i="79"/>
  <c r="E4" i="79" s="1"/>
  <c r="L4" i="79" s="1"/>
  <c r="D3" i="79"/>
  <c r="C3" i="79"/>
  <c r="J3" i="79" s="1"/>
  <c r="D111" i="78"/>
  <c r="C111" i="78"/>
  <c r="J111" i="78" s="1"/>
  <c r="D109" i="78"/>
  <c r="C109" i="78"/>
  <c r="D108" i="78"/>
  <c r="K108" i="78" s="1"/>
  <c r="C108" i="78"/>
  <c r="J108" i="78" s="1"/>
  <c r="D107" i="78"/>
  <c r="M107" i="78" s="1"/>
  <c r="C107" i="78"/>
  <c r="J107" i="78" s="1"/>
  <c r="D106" i="78"/>
  <c r="M106" i="78" s="1"/>
  <c r="C106" i="78"/>
  <c r="J105" i="78"/>
  <c r="D105" i="78"/>
  <c r="M105" i="78" s="1"/>
  <c r="C105" i="78"/>
  <c r="E105" i="78" s="1"/>
  <c r="L105" i="78" s="1"/>
  <c r="J104" i="78"/>
  <c r="E104" i="78"/>
  <c r="L104" i="78" s="1"/>
  <c r="D104" i="78"/>
  <c r="K104" i="78" s="1"/>
  <c r="C104" i="78"/>
  <c r="D103" i="78"/>
  <c r="K103" i="78" s="1"/>
  <c r="C103" i="78"/>
  <c r="D102" i="78"/>
  <c r="M102" i="78" s="1"/>
  <c r="C102" i="78"/>
  <c r="D101" i="78"/>
  <c r="K101" i="78" s="1"/>
  <c r="C101" i="78"/>
  <c r="D100" i="78"/>
  <c r="K100" i="78" s="1"/>
  <c r="C100" i="78"/>
  <c r="J100" i="78" s="1"/>
  <c r="D99" i="78"/>
  <c r="K99" i="78" s="1"/>
  <c r="C99" i="78"/>
  <c r="J99" i="78" s="1"/>
  <c r="D98" i="78"/>
  <c r="C98" i="78"/>
  <c r="J98" i="78" s="1"/>
  <c r="M97" i="78"/>
  <c r="K97" i="78"/>
  <c r="D97" i="78"/>
  <c r="C97" i="78"/>
  <c r="E97" i="78" s="1"/>
  <c r="L97" i="78" s="1"/>
  <c r="D96" i="78"/>
  <c r="K96" i="78" s="1"/>
  <c r="C96" i="78"/>
  <c r="J96" i="78" s="1"/>
  <c r="D95" i="78"/>
  <c r="C95" i="78"/>
  <c r="J95" i="78" s="1"/>
  <c r="D94" i="78"/>
  <c r="C94" i="78"/>
  <c r="D93" i="78"/>
  <c r="M93" i="78" s="1"/>
  <c r="C93" i="78"/>
  <c r="M92" i="78"/>
  <c r="J92" i="78"/>
  <c r="D92" i="78"/>
  <c r="K92" i="78" s="1"/>
  <c r="C92" i="78"/>
  <c r="E92" i="78" s="1"/>
  <c r="L92" i="78" s="1"/>
  <c r="K91" i="78"/>
  <c r="D91" i="78"/>
  <c r="M91" i="78" s="1"/>
  <c r="C91" i="78"/>
  <c r="J91" i="78" s="1"/>
  <c r="K90" i="78"/>
  <c r="D90" i="78"/>
  <c r="M90" i="78" s="1"/>
  <c r="C90" i="78"/>
  <c r="E90" i="78" s="1"/>
  <c r="L90" i="78" s="1"/>
  <c r="M89" i="78"/>
  <c r="D89" i="78"/>
  <c r="K89" i="78" s="1"/>
  <c r="C89" i="78"/>
  <c r="J89" i="78" s="1"/>
  <c r="D88" i="78"/>
  <c r="K88" i="78" s="1"/>
  <c r="C88" i="78"/>
  <c r="J88" i="78" s="1"/>
  <c r="D87" i="78"/>
  <c r="K87" i="78" s="1"/>
  <c r="C87" i="78"/>
  <c r="J87" i="78" s="1"/>
  <c r="D86" i="78"/>
  <c r="M86" i="78" s="1"/>
  <c r="C86" i="78"/>
  <c r="K85" i="78"/>
  <c r="D85" i="78"/>
  <c r="M85" i="78" s="1"/>
  <c r="C85" i="78"/>
  <c r="M84" i="78"/>
  <c r="D84" i="78"/>
  <c r="K84" i="78" s="1"/>
  <c r="C84" i="78"/>
  <c r="J84" i="78" s="1"/>
  <c r="D83" i="78"/>
  <c r="C83" i="78"/>
  <c r="J83" i="78" s="1"/>
  <c r="D82" i="78"/>
  <c r="C82" i="78"/>
  <c r="J82" i="78" s="1"/>
  <c r="D81" i="78"/>
  <c r="M81" i="78" s="1"/>
  <c r="C81" i="78"/>
  <c r="J81" i="78" s="1"/>
  <c r="D80" i="78"/>
  <c r="C80" i="78"/>
  <c r="J80" i="78" s="1"/>
  <c r="D79" i="78"/>
  <c r="M79" i="78" s="1"/>
  <c r="C79" i="78"/>
  <c r="J79" i="78" s="1"/>
  <c r="D78" i="78"/>
  <c r="M78" i="78" s="1"/>
  <c r="C78" i="78"/>
  <c r="K77" i="78"/>
  <c r="E77" i="78"/>
  <c r="L77" i="78" s="1"/>
  <c r="D77" i="78"/>
  <c r="M77" i="78" s="1"/>
  <c r="C77" i="78"/>
  <c r="J77" i="78" s="1"/>
  <c r="J76" i="78"/>
  <c r="D76" i="78"/>
  <c r="K76" i="78" s="1"/>
  <c r="C76" i="78"/>
  <c r="D75" i="78"/>
  <c r="M75" i="78" s="1"/>
  <c r="C75" i="78"/>
  <c r="J75" i="78" s="1"/>
  <c r="J74" i="78"/>
  <c r="D74" i="78"/>
  <c r="M74" i="78" s="1"/>
  <c r="C74" i="78"/>
  <c r="D73" i="78"/>
  <c r="K73" i="78" s="1"/>
  <c r="C73" i="78"/>
  <c r="E72" i="78"/>
  <c r="L72" i="78" s="1"/>
  <c r="D72" i="78"/>
  <c r="K72" i="78" s="1"/>
  <c r="C72" i="78"/>
  <c r="J72" i="78" s="1"/>
  <c r="D71" i="78"/>
  <c r="K71" i="78" s="1"/>
  <c r="C71" i="78"/>
  <c r="D70" i="78"/>
  <c r="C70" i="78"/>
  <c r="J70" i="78" s="1"/>
  <c r="D69" i="78"/>
  <c r="M69" i="78" s="1"/>
  <c r="C69" i="78"/>
  <c r="J69" i="78" s="1"/>
  <c r="D68" i="78"/>
  <c r="C68" i="78"/>
  <c r="J68" i="78" s="1"/>
  <c r="D67" i="78"/>
  <c r="M67" i="78" s="1"/>
  <c r="C67" i="78"/>
  <c r="J67" i="78" s="1"/>
  <c r="D66" i="78"/>
  <c r="C66" i="78"/>
  <c r="K65" i="78"/>
  <c r="D65" i="78"/>
  <c r="M65" i="78" s="1"/>
  <c r="C65" i="78"/>
  <c r="J65" i="78" s="1"/>
  <c r="D64" i="78"/>
  <c r="K64" i="78" s="1"/>
  <c r="C64" i="78"/>
  <c r="J64" i="78" s="1"/>
  <c r="D63" i="78"/>
  <c r="M63" i="78" s="1"/>
  <c r="C63" i="78"/>
  <c r="J63" i="78" s="1"/>
  <c r="D62" i="78"/>
  <c r="M62" i="78" s="1"/>
  <c r="C62" i="78"/>
  <c r="D61" i="78"/>
  <c r="M61" i="78" s="1"/>
  <c r="C61" i="78"/>
  <c r="J61" i="78" s="1"/>
  <c r="D60" i="78"/>
  <c r="K60" i="78" s="1"/>
  <c r="C60" i="78"/>
  <c r="J60" i="78" s="1"/>
  <c r="D59" i="78"/>
  <c r="C59" i="78"/>
  <c r="J59" i="78" s="1"/>
  <c r="D58" i="78"/>
  <c r="M58" i="78" s="1"/>
  <c r="C58" i="78"/>
  <c r="K57" i="78"/>
  <c r="D57" i="78"/>
  <c r="M57" i="78" s="1"/>
  <c r="C57" i="78"/>
  <c r="J56" i="78"/>
  <c r="D56" i="78"/>
  <c r="K56" i="78" s="1"/>
  <c r="C56" i="78"/>
  <c r="E56" i="78" s="1"/>
  <c r="L56" i="78" s="1"/>
  <c r="D55" i="78"/>
  <c r="C55" i="78"/>
  <c r="D54" i="78"/>
  <c r="C54" i="78"/>
  <c r="J54" i="78" s="1"/>
  <c r="M53" i="78"/>
  <c r="D53" i="78"/>
  <c r="K53" i="78" s="1"/>
  <c r="C53" i="78"/>
  <c r="E53" i="78" s="1"/>
  <c r="L53" i="78" s="1"/>
  <c r="D52" i="78"/>
  <c r="K52" i="78" s="1"/>
  <c r="C52" i="78"/>
  <c r="J52" i="78" s="1"/>
  <c r="D51" i="78"/>
  <c r="K51" i="78" s="1"/>
  <c r="C51" i="78"/>
  <c r="D50" i="78"/>
  <c r="M50" i="78" s="1"/>
  <c r="C50" i="78"/>
  <c r="D49" i="78"/>
  <c r="E49" i="78" s="1"/>
  <c r="L49" i="78" s="1"/>
  <c r="C49" i="78"/>
  <c r="J49" i="78" s="1"/>
  <c r="D48" i="78"/>
  <c r="C48" i="78"/>
  <c r="J48" i="78" s="1"/>
  <c r="D47" i="78"/>
  <c r="E47" i="78" s="1"/>
  <c r="L47" i="78" s="1"/>
  <c r="C47" i="78"/>
  <c r="J47" i="78" s="1"/>
  <c r="D46" i="78"/>
  <c r="M46" i="78" s="1"/>
  <c r="C46" i="78"/>
  <c r="K45" i="78"/>
  <c r="D45" i="78"/>
  <c r="M45" i="78" s="1"/>
  <c r="C45" i="78"/>
  <c r="J45" i="78" s="1"/>
  <c r="M44" i="78"/>
  <c r="J44" i="78"/>
  <c r="D44" i="78"/>
  <c r="K44" i="78" s="1"/>
  <c r="C44" i="78"/>
  <c r="D43" i="78"/>
  <c r="C43" i="78"/>
  <c r="J43" i="78" s="1"/>
  <c r="D42" i="78"/>
  <c r="M42" i="78" s="1"/>
  <c r="C42" i="78"/>
  <c r="E42" i="78" s="1"/>
  <c r="L42" i="78" s="1"/>
  <c r="D41" i="78"/>
  <c r="M41" i="78" s="1"/>
  <c r="C41" i="78"/>
  <c r="D40" i="78"/>
  <c r="K40" i="78" s="1"/>
  <c r="C40" i="78"/>
  <c r="J40" i="78" s="1"/>
  <c r="D39" i="78"/>
  <c r="K39" i="78" s="1"/>
  <c r="C39" i="78"/>
  <c r="D38" i="78"/>
  <c r="C38" i="78"/>
  <c r="J38" i="78" s="1"/>
  <c r="M37" i="78"/>
  <c r="D37" i="78"/>
  <c r="K37" i="78" s="1"/>
  <c r="C37" i="78"/>
  <c r="E37" i="78" s="1"/>
  <c r="L37" i="78" s="1"/>
  <c r="D36" i="78"/>
  <c r="C36" i="78"/>
  <c r="J36" i="78" s="1"/>
  <c r="K35" i="78"/>
  <c r="D35" i="78"/>
  <c r="M35" i="78" s="1"/>
  <c r="C35" i="78"/>
  <c r="J35" i="78" s="1"/>
  <c r="D34" i="78"/>
  <c r="C34" i="78"/>
  <c r="J33" i="78"/>
  <c r="D33" i="78"/>
  <c r="M33" i="78" s="1"/>
  <c r="C33" i="78"/>
  <c r="E33" i="78" s="1"/>
  <c r="L33" i="78" s="1"/>
  <c r="J32" i="78"/>
  <c r="D32" i="78"/>
  <c r="K32" i="78" s="1"/>
  <c r="C32" i="78"/>
  <c r="D31" i="78"/>
  <c r="M31" i="78" s="1"/>
  <c r="C31" i="78"/>
  <c r="J31" i="78" s="1"/>
  <c r="D30" i="78"/>
  <c r="M30" i="78" s="1"/>
  <c r="C30" i="78"/>
  <c r="J29" i="78"/>
  <c r="D29" i="78"/>
  <c r="M29" i="78" s="1"/>
  <c r="C29" i="78"/>
  <c r="J28" i="78"/>
  <c r="D28" i="78"/>
  <c r="K28" i="78" s="1"/>
  <c r="C28" i="78"/>
  <c r="D27" i="78"/>
  <c r="K27" i="78" s="1"/>
  <c r="C27" i="78"/>
  <c r="J27" i="78" s="1"/>
  <c r="K26" i="78"/>
  <c r="D26" i="78"/>
  <c r="M26" i="78" s="1"/>
  <c r="C26" i="78"/>
  <c r="J26" i="78" s="1"/>
  <c r="D25" i="78"/>
  <c r="M25" i="78" s="1"/>
  <c r="C25" i="78"/>
  <c r="D24" i="78"/>
  <c r="K24" i="78" s="1"/>
  <c r="C24" i="78"/>
  <c r="J24" i="78" s="1"/>
  <c r="D23" i="78"/>
  <c r="C23" i="78"/>
  <c r="D22" i="78"/>
  <c r="C22" i="78"/>
  <c r="J22" i="78" s="1"/>
  <c r="D21" i="78"/>
  <c r="M21" i="78" s="1"/>
  <c r="C21" i="78"/>
  <c r="E21" i="78" s="1"/>
  <c r="L21" i="78" s="1"/>
  <c r="D20" i="78"/>
  <c r="C20" i="78"/>
  <c r="J20" i="78" s="1"/>
  <c r="D19" i="78"/>
  <c r="M19" i="78" s="1"/>
  <c r="C19" i="78"/>
  <c r="D18" i="78"/>
  <c r="M18" i="78" s="1"/>
  <c r="C18" i="78"/>
  <c r="K17" i="78"/>
  <c r="D17" i="78"/>
  <c r="M17" i="78" s="1"/>
  <c r="C17" i="78"/>
  <c r="J17" i="78" s="1"/>
  <c r="J16" i="78"/>
  <c r="D16" i="78"/>
  <c r="C16" i="78"/>
  <c r="D15" i="78"/>
  <c r="M15" i="78" s="1"/>
  <c r="C15" i="78"/>
  <c r="J15" i="78" s="1"/>
  <c r="D14" i="78"/>
  <c r="M14" i="78" s="1"/>
  <c r="C14" i="78"/>
  <c r="D13" i="78"/>
  <c r="M13" i="78" s="1"/>
  <c r="C13" i="78"/>
  <c r="J13" i="78" s="1"/>
  <c r="D12" i="78"/>
  <c r="K12" i="78" s="1"/>
  <c r="C12" i="78"/>
  <c r="J12" i="78" s="1"/>
  <c r="D11" i="78"/>
  <c r="C11" i="78"/>
  <c r="J11" i="78" s="1"/>
  <c r="K10" i="78"/>
  <c r="D10" i="78"/>
  <c r="M10" i="78" s="1"/>
  <c r="C10" i="78"/>
  <c r="E10" i="78" s="1"/>
  <c r="L10" i="78" s="1"/>
  <c r="D9" i="78"/>
  <c r="M9" i="78" s="1"/>
  <c r="C9" i="78"/>
  <c r="D8" i="78"/>
  <c r="K8" i="78" s="1"/>
  <c r="C8" i="78"/>
  <c r="J8" i="78" s="1"/>
  <c r="D7" i="78"/>
  <c r="K7" i="78" s="1"/>
  <c r="C7" i="78"/>
  <c r="D6" i="78"/>
  <c r="M6" i="78" s="1"/>
  <c r="C6" i="78"/>
  <c r="J6" i="78" s="1"/>
  <c r="K5" i="78"/>
  <c r="D5" i="78"/>
  <c r="M5" i="78" s="1"/>
  <c r="C5" i="78"/>
  <c r="J5" i="78" s="1"/>
  <c r="D4" i="78"/>
  <c r="C4" i="78"/>
  <c r="J4" i="78" s="1"/>
  <c r="K3" i="78"/>
  <c r="D3" i="78"/>
  <c r="M3" i="78" s="1"/>
  <c r="C3" i="78"/>
  <c r="E3" i="78" s="1"/>
  <c r="L3" i="78" s="1"/>
  <c r="N112" i="77"/>
  <c r="M112" i="77"/>
  <c r="L112" i="77"/>
  <c r="K112" i="77"/>
  <c r="J112" i="77"/>
  <c r="I112" i="77"/>
  <c r="H112" i="77"/>
  <c r="G112" i="77"/>
  <c r="F112" i="77"/>
  <c r="E112" i="77"/>
  <c r="D112" i="77"/>
  <c r="C112" i="77"/>
  <c r="N111" i="77"/>
  <c r="M111" i="77"/>
  <c r="L111" i="77"/>
  <c r="K111" i="77"/>
  <c r="J111" i="77"/>
  <c r="I111" i="77"/>
  <c r="H111" i="77"/>
  <c r="G111" i="77"/>
  <c r="F111" i="77"/>
  <c r="E111" i="77"/>
  <c r="D111" i="77"/>
  <c r="C111" i="77"/>
  <c r="N110" i="77"/>
  <c r="M110" i="77"/>
  <c r="L110" i="77"/>
  <c r="K110" i="77"/>
  <c r="J110" i="77"/>
  <c r="I110" i="77"/>
  <c r="H110" i="77"/>
  <c r="G110" i="77"/>
  <c r="F110" i="77"/>
  <c r="E110" i="77"/>
  <c r="D110" i="77"/>
  <c r="C110" i="77"/>
  <c r="N109" i="77"/>
  <c r="M109" i="77"/>
  <c r="L109" i="77"/>
  <c r="K109" i="77"/>
  <c r="J109" i="77"/>
  <c r="I109" i="77"/>
  <c r="H109" i="77"/>
  <c r="G109" i="77"/>
  <c r="F109" i="77"/>
  <c r="E109" i="77"/>
  <c r="D109" i="77"/>
  <c r="C109" i="77"/>
  <c r="N108" i="77"/>
  <c r="M108" i="77"/>
  <c r="L108" i="77"/>
  <c r="K108" i="77"/>
  <c r="J108" i="77"/>
  <c r="F117" i="4" s="1"/>
  <c r="I108" i="77"/>
  <c r="H108" i="77"/>
  <c r="G108" i="77"/>
  <c r="F114" i="4" s="1"/>
  <c r="F108" i="77"/>
  <c r="E108" i="77"/>
  <c r="F109" i="4" s="1"/>
  <c r="D108" i="77"/>
  <c r="C108" i="77"/>
  <c r="N107" i="77"/>
  <c r="M107" i="77"/>
  <c r="L107" i="77"/>
  <c r="K107" i="77"/>
  <c r="J107" i="77"/>
  <c r="I107" i="77"/>
  <c r="H107" i="77"/>
  <c r="G107" i="77"/>
  <c r="F107" i="77"/>
  <c r="E107" i="77"/>
  <c r="D107" i="77"/>
  <c r="C107" i="77"/>
  <c r="N106" i="77"/>
  <c r="M106" i="77"/>
  <c r="L106" i="77"/>
  <c r="K106" i="77"/>
  <c r="J106" i="77"/>
  <c r="I106" i="77"/>
  <c r="H106" i="77"/>
  <c r="G106" i="77"/>
  <c r="F106" i="77"/>
  <c r="E106" i="77"/>
  <c r="D106" i="77"/>
  <c r="C106" i="77"/>
  <c r="N105" i="77"/>
  <c r="M105" i="77"/>
  <c r="L105" i="77"/>
  <c r="K105" i="77"/>
  <c r="J105" i="77"/>
  <c r="I105" i="77"/>
  <c r="H105" i="77"/>
  <c r="G105" i="77"/>
  <c r="F105" i="77"/>
  <c r="E105" i="77"/>
  <c r="D105" i="77"/>
  <c r="C105" i="77"/>
  <c r="N104" i="77"/>
  <c r="M104" i="77"/>
  <c r="L104" i="77"/>
  <c r="K104" i="77"/>
  <c r="J104" i="77"/>
  <c r="I104" i="77"/>
  <c r="H104" i="77"/>
  <c r="G104" i="77"/>
  <c r="F104" i="77"/>
  <c r="E104" i="77"/>
  <c r="D104" i="77"/>
  <c r="C104" i="77"/>
  <c r="N103" i="77"/>
  <c r="M103" i="77"/>
  <c r="L103" i="77"/>
  <c r="K103" i="77"/>
  <c r="J103" i="77"/>
  <c r="I103" i="77"/>
  <c r="H103" i="77"/>
  <c r="G103" i="77"/>
  <c r="F103" i="77"/>
  <c r="E103" i="77"/>
  <c r="D103" i="77"/>
  <c r="C103" i="77"/>
  <c r="N102" i="77"/>
  <c r="M102" i="77"/>
  <c r="L102" i="77"/>
  <c r="K102" i="77"/>
  <c r="J102" i="77"/>
  <c r="I102" i="77"/>
  <c r="H102" i="77"/>
  <c r="G102" i="77"/>
  <c r="F102" i="77"/>
  <c r="E102" i="77"/>
  <c r="D102" i="77"/>
  <c r="C102" i="77"/>
  <c r="N101" i="77"/>
  <c r="M101" i="77"/>
  <c r="L101" i="77"/>
  <c r="K101" i="77"/>
  <c r="J101" i="77"/>
  <c r="I101" i="77"/>
  <c r="H101" i="77"/>
  <c r="G101" i="77"/>
  <c r="F101" i="77"/>
  <c r="E101" i="77"/>
  <c r="D101" i="77"/>
  <c r="C101" i="77"/>
  <c r="N100" i="77"/>
  <c r="M100" i="77"/>
  <c r="L100" i="77"/>
  <c r="K100" i="77"/>
  <c r="J100" i="77"/>
  <c r="I100" i="77"/>
  <c r="H100" i="77"/>
  <c r="G100" i="77"/>
  <c r="F100" i="77"/>
  <c r="E100" i="77"/>
  <c r="D100" i="77"/>
  <c r="C100" i="77"/>
  <c r="N99" i="77"/>
  <c r="M99" i="77"/>
  <c r="L99" i="77"/>
  <c r="K99" i="77"/>
  <c r="J99" i="77"/>
  <c r="I99" i="77"/>
  <c r="H99" i="77"/>
  <c r="G99" i="77"/>
  <c r="F99" i="77"/>
  <c r="E99" i="77"/>
  <c r="D99" i="77"/>
  <c r="C99" i="77"/>
  <c r="N98" i="77"/>
  <c r="M98" i="77"/>
  <c r="L98" i="77"/>
  <c r="K98" i="77"/>
  <c r="J98" i="77"/>
  <c r="I98" i="77"/>
  <c r="H98" i="77"/>
  <c r="G98" i="77"/>
  <c r="F98" i="77"/>
  <c r="E98" i="77"/>
  <c r="D98" i="77"/>
  <c r="C98" i="77"/>
  <c r="N97" i="77"/>
  <c r="M97" i="77"/>
  <c r="L97" i="77"/>
  <c r="K97" i="77"/>
  <c r="J97" i="77"/>
  <c r="I97" i="77"/>
  <c r="H97" i="77"/>
  <c r="G97" i="77"/>
  <c r="F97" i="77"/>
  <c r="E97" i="77"/>
  <c r="D97" i="77"/>
  <c r="C97" i="77"/>
  <c r="N96" i="77"/>
  <c r="M96" i="77"/>
  <c r="L96" i="77"/>
  <c r="K96" i="77"/>
  <c r="J96" i="77"/>
  <c r="I96" i="77"/>
  <c r="H96" i="77"/>
  <c r="G96" i="77"/>
  <c r="F96" i="77"/>
  <c r="E96" i="77"/>
  <c r="D96" i="77"/>
  <c r="C96" i="77"/>
  <c r="N95" i="77"/>
  <c r="M95" i="77"/>
  <c r="L95" i="77"/>
  <c r="K95" i="77"/>
  <c r="J95" i="77"/>
  <c r="I95" i="77"/>
  <c r="H95" i="77"/>
  <c r="G95" i="77"/>
  <c r="F95" i="77"/>
  <c r="E95" i="77"/>
  <c r="D95" i="77"/>
  <c r="C95" i="77"/>
  <c r="N94" i="77"/>
  <c r="M94" i="77"/>
  <c r="L94" i="77"/>
  <c r="K94" i="77"/>
  <c r="J94" i="77"/>
  <c r="I94" i="77"/>
  <c r="H94" i="77"/>
  <c r="G94" i="77"/>
  <c r="F94" i="77"/>
  <c r="E94" i="77"/>
  <c r="D94" i="77"/>
  <c r="C94" i="77"/>
  <c r="N93" i="77"/>
  <c r="M93" i="77"/>
  <c r="L93" i="77"/>
  <c r="K93" i="77"/>
  <c r="J93" i="77"/>
  <c r="I93" i="77"/>
  <c r="H93" i="77"/>
  <c r="G93" i="77"/>
  <c r="F93" i="77"/>
  <c r="E93" i="77"/>
  <c r="D93" i="77"/>
  <c r="C93" i="77"/>
  <c r="N92" i="77"/>
  <c r="M92" i="77"/>
  <c r="L92" i="77"/>
  <c r="K92" i="77"/>
  <c r="J92" i="77"/>
  <c r="I92" i="77"/>
  <c r="H92" i="77"/>
  <c r="G92" i="77"/>
  <c r="F92" i="77"/>
  <c r="E92" i="77"/>
  <c r="D92" i="77"/>
  <c r="C92" i="77"/>
  <c r="N91" i="77"/>
  <c r="M91" i="77"/>
  <c r="L91" i="77"/>
  <c r="K91" i="77"/>
  <c r="J91" i="77"/>
  <c r="I91" i="77"/>
  <c r="H91" i="77"/>
  <c r="G91" i="77"/>
  <c r="F91" i="77"/>
  <c r="E91" i="77"/>
  <c r="D91" i="77"/>
  <c r="C91" i="77"/>
  <c r="N90" i="77"/>
  <c r="M90" i="77"/>
  <c r="L90" i="77"/>
  <c r="K90" i="77"/>
  <c r="J90" i="77"/>
  <c r="I90" i="77"/>
  <c r="H90" i="77"/>
  <c r="G90" i="77"/>
  <c r="F90" i="77"/>
  <c r="E90" i="77"/>
  <c r="D90" i="77"/>
  <c r="C90" i="77"/>
  <c r="N89" i="77"/>
  <c r="M89" i="77"/>
  <c r="L89" i="77"/>
  <c r="K89" i="77"/>
  <c r="J89" i="77"/>
  <c r="I89" i="77"/>
  <c r="H89" i="77"/>
  <c r="G89" i="77"/>
  <c r="F89" i="77"/>
  <c r="E89" i="77"/>
  <c r="D89" i="77"/>
  <c r="C89" i="77"/>
  <c r="N88" i="77"/>
  <c r="M88" i="77"/>
  <c r="L88" i="77"/>
  <c r="K88" i="77"/>
  <c r="J88" i="77"/>
  <c r="I88" i="77"/>
  <c r="H88" i="77"/>
  <c r="G88" i="77"/>
  <c r="F88" i="77"/>
  <c r="E88" i="77"/>
  <c r="D88" i="77"/>
  <c r="C88" i="77"/>
  <c r="N87" i="77"/>
  <c r="M87" i="77"/>
  <c r="L87" i="77"/>
  <c r="K87" i="77"/>
  <c r="J87" i="77"/>
  <c r="I87" i="77"/>
  <c r="H87" i="77"/>
  <c r="G87" i="77"/>
  <c r="F87" i="77"/>
  <c r="E87" i="77"/>
  <c r="D87" i="77"/>
  <c r="C87" i="77"/>
  <c r="N86" i="77"/>
  <c r="M86" i="77"/>
  <c r="L86" i="77"/>
  <c r="K86" i="77"/>
  <c r="J86" i="77"/>
  <c r="I86" i="77"/>
  <c r="H86" i="77"/>
  <c r="G86" i="77"/>
  <c r="F86" i="77"/>
  <c r="E86" i="77"/>
  <c r="D86" i="77"/>
  <c r="C86" i="77"/>
  <c r="N85" i="77"/>
  <c r="M85" i="77"/>
  <c r="L85" i="77"/>
  <c r="K85" i="77"/>
  <c r="J85" i="77"/>
  <c r="I85" i="77"/>
  <c r="H85" i="77"/>
  <c r="G85" i="77"/>
  <c r="F85" i="77"/>
  <c r="E85" i="77"/>
  <c r="D85" i="77"/>
  <c r="C85" i="77"/>
  <c r="N84" i="77"/>
  <c r="M84" i="77"/>
  <c r="L84" i="77"/>
  <c r="K84" i="77"/>
  <c r="J84" i="77"/>
  <c r="I84" i="77"/>
  <c r="H84" i="77"/>
  <c r="G84" i="77"/>
  <c r="F84" i="77"/>
  <c r="E84" i="77"/>
  <c r="D84" i="77"/>
  <c r="C84" i="77"/>
  <c r="N83" i="77"/>
  <c r="M83" i="77"/>
  <c r="L83" i="77"/>
  <c r="K83" i="77"/>
  <c r="J83" i="77"/>
  <c r="I83" i="77"/>
  <c r="H83" i="77"/>
  <c r="G83" i="77"/>
  <c r="F83" i="77"/>
  <c r="E83" i="77"/>
  <c r="D83" i="77"/>
  <c r="C83" i="77"/>
  <c r="N82" i="77"/>
  <c r="M82" i="77"/>
  <c r="L82" i="77"/>
  <c r="K82" i="77"/>
  <c r="J82" i="77"/>
  <c r="I82" i="77"/>
  <c r="H82" i="77"/>
  <c r="G82" i="77"/>
  <c r="F82" i="77"/>
  <c r="E82" i="77"/>
  <c r="D82" i="77"/>
  <c r="C82" i="77"/>
  <c r="N81" i="77"/>
  <c r="M81" i="77"/>
  <c r="L81" i="77"/>
  <c r="K81" i="77"/>
  <c r="J81" i="77"/>
  <c r="I81" i="77"/>
  <c r="H81" i="77"/>
  <c r="G81" i="77"/>
  <c r="F81" i="77"/>
  <c r="E81" i="77"/>
  <c r="D81" i="77"/>
  <c r="C81" i="77"/>
  <c r="N80" i="77"/>
  <c r="M80" i="77"/>
  <c r="L80" i="77"/>
  <c r="K80" i="77"/>
  <c r="J80" i="77"/>
  <c r="I80" i="77"/>
  <c r="H80" i="77"/>
  <c r="G80" i="77"/>
  <c r="F80" i="77"/>
  <c r="E80" i="77"/>
  <c r="D80" i="77"/>
  <c r="C80" i="77"/>
  <c r="N79" i="77"/>
  <c r="M79" i="77"/>
  <c r="L79" i="77"/>
  <c r="K79" i="77"/>
  <c r="J79" i="77"/>
  <c r="I79" i="77"/>
  <c r="H79" i="77"/>
  <c r="G79" i="77"/>
  <c r="F79" i="77"/>
  <c r="E79" i="77"/>
  <c r="D79" i="77"/>
  <c r="C79" i="77"/>
  <c r="N78" i="77"/>
  <c r="M78" i="77"/>
  <c r="L78" i="77"/>
  <c r="K78" i="77"/>
  <c r="J78" i="77"/>
  <c r="I78" i="77"/>
  <c r="H78" i="77"/>
  <c r="G78" i="77"/>
  <c r="F78" i="77"/>
  <c r="E78" i="77"/>
  <c r="D78" i="77"/>
  <c r="C78" i="77"/>
  <c r="N77" i="77"/>
  <c r="M77" i="77"/>
  <c r="L77" i="77"/>
  <c r="K77" i="77"/>
  <c r="J77" i="77"/>
  <c r="I77" i="77"/>
  <c r="H77" i="77"/>
  <c r="G77" i="77"/>
  <c r="F77" i="77"/>
  <c r="E77" i="77"/>
  <c r="D77" i="77"/>
  <c r="C77" i="77"/>
  <c r="N76" i="77"/>
  <c r="M76" i="77"/>
  <c r="L76" i="77"/>
  <c r="K76" i="77"/>
  <c r="J76" i="77"/>
  <c r="I76" i="77"/>
  <c r="H76" i="77"/>
  <c r="G76" i="77"/>
  <c r="F76" i="77"/>
  <c r="E76" i="77"/>
  <c r="D76" i="77"/>
  <c r="C76" i="77"/>
  <c r="N75" i="77"/>
  <c r="M75" i="77"/>
  <c r="L75" i="77"/>
  <c r="K75" i="77"/>
  <c r="J75" i="77"/>
  <c r="I75" i="77"/>
  <c r="H75" i="77"/>
  <c r="G75" i="77"/>
  <c r="F75" i="77"/>
  <c r="E75" i="77"/>
  <c r="D75" i="77"/>
  <c r="C75" i="77"/>
  <c r="N74" i="77"/>
  <c r="M74" i="77"/>
  <c r="L74" i="77"/>
  <c r="K74" i="77"/>
  <c r="J74" i="77"/>
  <c r="I74" i="77"/>
  <c r="H74" i="77"/>
  <c r="G74" i="77"/>
  <c r="F74" i="77"/>
  <c r="E74" i="77"/>
  <c r="D74" i="77"/>
  <c r="C74" i="77"/>
  <c r="N73" i="77"/>
  <c r="M73" i="77"/>
  <c r="L73" i="77"/>
  <c r="K73" i="77"/>
  <c r="J73" i="77"/>
  <c r="I73" i="77"/>
  <c r="H73" i="77"/>
  <c r="G73" i="77"/>
  <c r="F73" i="77"/>
  <c r="E73" i="77"/>
  <c r="D73" i="77"/>
  <c r="C73" i="77"/>
  <c r="N72" i="77"/>
  <c r="M72" i="77"/>
  <c r="L72" i="77"/>
  <c r="K72" i="77"/>
  <c r="J72" i="77"/>
  <c r="I72" i="77"/>
  <c r="H72" i="77"/>
  <c r="G72" i="77"/>
  <c r="F72" i="77"/>
  <c r="E72" i="77"/>
  <c r="D72" i="77"/>
  <c r="C72" i="77"/>
  <c r="N71" i="77"/>
  <c r="M71" i="77"/>
  <c r="L71" i="77"/>
  <c r="K71" i="77"/>
  <c r="J71" i="77"/>
  <c r="I71" i="77"/>
  <c r="H71" i="77"/>
  <c r="G71" i="77"/>
  <c r="F71" i="77"/>
  <c r="E71" i="77"/>
  <c r="D71" i="77"/>
  <c r="C71" i="77"/>
  <c r="N70" i="77"/>
  <c r="M70" i="77"/>
  <c r="L70" i="77"/>
  <c r="K70" i="77"/>
  <c r="J70" i="77"/>
  <c r="I70" i="77"/>
  <c r="H70" i="77"/>
  <c r="G70" i="77"/>
  <c r="F70" i="77"/>
  <c r="E70" i="77"/>
  <c r="D70" i="77"/>
  <c r="C70" i="77"/>
  <c r="N69" i="77"/>
  <c r="M69" i="77"/>
  <c r="L69" i="77"/>
  <c r="K69" i="77"/>
  <c r="J69" i="77"/>
  <c r="I69" i="77"/>
  <c r="H69" i="77"/>
  <c r="G69" i="77"/>
  <c r="F69" i="77"/>
  <c r="E69" i="77"/>
  <c r="D69" i="77"/>
  <c r="C69" i="77"/>
  <c r="N68" i="77"/>
  <c r="M68" i="77"/>
  <c r="L68" i="77"/>
  <c r="K68" i="77"/>
  <c r="J68" i="77"/>
  <c r="I68" i="77"/>
  <c r="H68" i="77"/>
  <c r="G68" i="77"/>
  <c r="F68" i="77"/>
  <c r="E68" i="77"/>
  <c r="D68" i="77"/>
  <c r="C68" i="77"/>
  <c r="N67" i="77"/>
  <c r="M67" i="77"/>
  <c r="L67" i="77"/>
  <c r="K67" i="77"/>
  <c r="J67" i="77"/>
  <c r="I67" i="77"/>
  <c r="H67" i="77"/>
  <c r="G67" i="77"/>
  <c r="F67" i="77"/>
  <c r="E67" i="77"/>
  <c r="D67" i="77"/>
  <c r="C67" i="77"/>
  <c r="N66" i="77"/>
  <c r="M66" i="77"/>
  <c r="L66" i="77"/>
  <c r="K66" i="77"/>
  <c r="J66" i="77"/>
  <c r="I66" i="77"/>
  <c r="H66" i="77"/>
  <c r="G66" i="77"/>
  <c r="F66" i="77"/>
  <c r="E66" i="77"/>
  <c r="D66" i="77"/>
  <c r="C66" i="77"/>
  <c r="N65" i="77"/>
  <c r="M65" i="77"/>
  <c r="L65" i="77"/>
  <c r="K65" i="77"/>
  <c r="J65" i="77"/>
  <c r="I65" i="77"/>
  <c r="H65" i="77"/>
  <c r="G65" i="77"/>
  <c r="F65" i="77"/>
  <c r="E65" i="77"/>
  <c r="D65" i="77"/>
  <c r="C65" i="77"/>
  <c r="N64" i="77"/>
  <c r="M64" i="77"/>
  <c r="L64" i="77"/>
  <c r="K64" i="77"/>
  <c r="J64" i="77"/>
  <c r="I64" i="77"/>
  <c r="H64" i="77"/>
  <c r="G64" i="77"/>
  <c r="F64" i="77"/>
  <c r="E64" i="77"/>
  <c r="D64" i="77"/>
  <c r="C64" i="77"/>
  <c r="N63" i="77"/>
  <c r="M63" i="77"/>
  <c r="L63" i="77"/>
  <c r="K63" i="77"/>
  <c r="J63" i="77"/>
  <c r="I63" i="77"/>
  <c r="H63" i="77"/>
  <c r="G63" i="77"/>
  <c r="F63" i="77"/>
  <c r="E63" i="77"/>
  <c r="D63" i="77"/>
  <c r="C63" i="77"/>
  <c r="N62" i="77"/>
  <c r="M62" i="77"/>
  <c r="L62" i="77"/>
  <c r="K62" i="77"/>
  <c r="J62" i="77"/>
  <c r="I62" i="77"/>
  <c r="H62" i="77"/>
  <c r="G62" i="77"/>
  <c r="F62" i="77"/>
  <c r="E62" i="77"/>
  <c r="D62" i="77"/>
  <c r="C62" i="77"/>
  <c r="N61" i="77"/>
  <c r="M61" i="77"/>
  <c r="L61" i="77"/>
  <c r="K61" i="77"/>
  <c r="J61" i="77"/>
  <c r="I61" i="77"/>
  <c r="H61" i="77"/>
  <c r="G61" i="77"/>
  <c r="F61" i="77"/>
  <c r="E61" i="77"/>
  <c r="D61" i="77"/>
  <c r="C61" i="77"/>
  <c r="N60" i="77"/>
  <c r="M60" i="77"/>
  <c r="L60" i="77"/>
  <c r="K60" i="77"/>
  <c r="J60" i="77"/>
  <c r="I60" i="77"/>
  <c r="H60" i="77"/>
  <c r="G60" i="77"/>
  <c r="F60" i="77"/>
  <c r="E60" i="77"/>
  <c r="D60" i="77"/>
  <c r="C60" i="77"/>
  <c r="N59" i="77"/>
  <c r="M59" i="77"/>
  <c r="L59" i="77"/>
  <c r="K59" i="77"/>
  <c r="J59" i="77"/>
  <c r="I59" i="77"/>
  <c r="H59" i="77"/>
  <c r="G59" i="77"/>
  <c r="F59" i="77"/>
  <c r="E59" i="77"/>
  <c r="D59" i="77"/>
  <c r="C59" i="77"/>
  <c r="N58" i="77"/>
  <c r="M58" i="77"/>
  <c r="L58" i="77"/>
  <c r="K58" i="77"/>
  <c r="J58" i="77"/>
  <c r="I58" i="77"/>
  <c r="H58" i="77"/>
  <c r="G58" i="77"/>
  <c r="F58" i="77"/>
  <c r="E58" i="77"/>
  <c r="D58" i="77"/>
  <c r="C58" i="77"/>
  <c r="N57" i="77"/>
  <c r="M57" i="77"/>
  <c r="L57" i="77"/>
  <c r="K57" i="77"/>
  <c r="J57" i="77"/>
  <c r="I57" i="77"/>
  <c r="H57" i="77"/>
  <c r="G57" i="77"/>
  <c r="F57" i="77"/>
  <c r="E57" i="77"/>
  <c r="D57" i="77"/>
  <c r="C57" i="77"/>
  <c r="N56" i="77"/>
  <c r="M56" i="77"/>
  <c r="L56" i="77"/>
  <c r="K56" i="77"/>
  <c r="J56" i="77"/>
  <c r="I56" i="77"/>
  <c r="H56" i="77"/>
  <c r="G56" i="77"/>
  <c r="F56" i="77"/>
  <c r="E56" i="77"/>
  <c r="D56" i="77"/>
  <c r="C56" i="77"/>
  <c r="N55" i="77"/>
  <c r="M55" i="77"/>
  <c r="L55" i="77"/>
  <c r="K55" i="77"/>
  <c r="J55" i="77"/>
  <c r="I55" i="77"/>
  <c r="H55" i="77"/>
  <c r="G55" i="77"/>
  <c r="F55" i="77"/>
  <c r="E55" i="77"/>
  <c r="D55" i="77"/>
  <c r="C55" i="77"/>
  <c r="N54" i="77"/>
  <c r="M54" i="77"/>
  <c r="L54" i="77"/>
  <c r="K54" i="77"/>
  <c r="J54" i="77"/>
  <c r="I54" i="77"/>
  <c r="H54" i="77"/>
  <c r="G54" i="77"/>
  <c r="F54" i="77"/>
  <c r="E54" i="77"/>
  <c r="D54" i="77"/>
  <c r="C54" i="77"/>
  <c r="N53" i="77"/>
  <c r="M53" i="77"/>
  <c r="L53" i="77"/>
  <c r="K53" i="77"/>
  <c r="J53" i="77"/>
  <c r="I53" i="77"/>
  <c r="H53" i="77"/>
  <c r="G53" i="77"/>
  <c r="F53" i="77"/>
  <c r="E53" i="77"/>
  <c r="D53" i="77"/>
  <c r="C53" i="77"/>
  <c r="N52" i="77"/>
  <c r="M52" i="77"/>
  <c r="L52" i="77"/>
  <c r="K52" i="77"/>
  <c r="J52" i="77"/>
  <c r="I52" i="77"/>
  <c r="H52" i="77"/>
  <c r="G52" i="77"/>
  <c r="F52" i="77"/>
  <c r="E52" i="77"/>
  <c r="D52" i="77"/>
  <c r="C52" i="77"/>
  <c r="N51" i="77"/>
  <c r="M51" i="77"/>
  <c r="L51" i="77"/>
  <c r="K51" i="77"/>
  <c r="J51" i="77"/>
  <c r="I51" i="77"/>
  <c r="H51" i="77"/>
  <c r="G51" i="77"/>
  <c r="F51" i="77"/>
  <c r="E51" i="77"/>
  <c r="D51" i="77"/>
  <c r="C51" i="77"/>
  <c r="N50" i="77"/>
  <c r="M50" i="77"/>
  <c r="L50" i="77"/>
  <c r="K50" i="77"/>
  <c r="J50" i="77"/>
  <c r="I50" i="77"/>
  <c r="H50" i="77"/>
  <c r="G50" i="77"/>
  <c r="F50" i="77"/>
  <c r="E50" i="77"/>
  <c r="D50" i="77"/>
  <c r="C50" i="77"/>
  <c r="N49" i="77"/>
  <c r="M49" i="77"/>
  <c r="L49" i="77"/>
  <c r="K49" i="77"/>
  <c r="J49" i="77"/>
  <c r="I49" i="77"/>
  <c r="H49" i="77"/>
  <c r="G49" i="77"/>
  <c r="F49" i="77"/>
  <c r="E49" i="77"/>
  <c r="D49" i="77"/>
  <c r="C49" i="77"/>
  <c r="N48" i="77"/>
  <c r="M48" i="77"/>
  <c r="L48" i="77"/>
  <c r="K48" i="77"/>
  <c r="J48" i="77"/>
  <c r="I48" i="77"/>
  <c r="H48" i="77"/>
  <c r="G48" i="77"/>
  <c r="F48" i="77"/>
  <c r="E48" i="77"/>
  <c r="D48" i="77"/>
  <c r="C48" i="77"/>
  <c r="N47" i="77"/>
  <c r="M47" i="77"/>
  <c r="L47" i="77"/>
  <c r="K47" i="77"/>
  <c r="J47" i="77"/>
  <c r="I47" i="77"/>
  <c r="H47" i="77"/>
  <c r="G47" i="77"/>
  <c r="F47" i="77"/>
  <c r="E47" i="77"/>
  <c r="D47" i="77"/>
  <c r="C47" i="77"/>
  <c r="N46" i="77"/>
  <c r="M46" i="77"/>
  <c r="L46" i="77"/>
  <c r="K46" i="77"/>
  <c r="J46" i="77"/>
  <c r="I46" i="77"/>
  <c r="H46" i="77"/>
  <c r="G46" i="77"/>
  <c r="F46" i="77"/>
  <c r="E46" i="77"/>
  <c r="D46" i="77"/>
  <c r="C46" i="77"/>
  <c r="N45" i="77"/>
  <c r="M45" i="77"/>
  <c r="L45" i="77"/>
  <c r="K45" i="77"/>
  <c r="J45" i="77"/>
  <c r="I45" i="77"/>
  <c r="H45" i="77"/>
  <c r="G45" i="77"/>
  <c r="F45" i="77"/>
  <c r="E45" i="77"/>
  <c r="D45" i="77"/>
  <c r="C45" i="77"/>
  <c r="N44" i="77"/>
  <c r="M44" i="77"/>
  <c r="L44" i="77"/>
  <c r="K44" i="77"/>
  <c r="J44" i="77"/>
  <c r="I44" i="77"/>
  <c r="H44" i="77"/>
  <c r="G44" i="77"/>
  <c r="F44" i="77"/>
  <c r="E44" i="77"/>
  <c r="D44" i="77"/>
  <c r="C44" i="77"/>
  <c r="N43" i="77"/>
  <c r="M43" i="77"/>
  <c r="L43" i="77"/>
  <c r="K43" i="77"/>
  <c r="J43" i="77"/>
  <c r="I43" i="77"/>
  <c r="H43" i="77"/>
  <c r="G43" i="77"/>
  <c r="F43" i="77"/>
  <c r="E43" i="77"/>
  <c r="D43" i="77"/>
  <c r="C43" i="77"/>
  <c r="N42" i="77"/>
  <c r="M42" i="77"/>
  <c r="L42" i="77"/>
  <c r="K42" i="77"/>
  <c r="J42" i="77"/>
  <c r="I42" i="77"/>
  <c r="H42" i="77"/>
  <c r="G42" i="77"/>
  <c r="F42" i="77"/>
  <c r="E42" i="77"/>
  <c r="D42" i="77"/>
  <c r="C42" i="77"/>
  <c r="N41" i="77"/>
  <c r="M41" i="77"/>
  <c r="L41" i="77"/>
  <c r="K41" i="77"/>
  <c r="J41" i="77"/>
  <c r="I41" i="77"/>
  <c r="H41" i="77"/>
  <c r="G41" i="77"/>
  <c r="F41" i="77"/>
  <c r="E41" i="77"/>
  <c r="D41" i="77"/>
  <c r="C41" i="77"/>
  <c r="N40" i="77"/>
  <c r="M40" i="77"/>
  <c r="L40" i="77"/>
  <c r="K40" i="77"/>
  <c r="J40" i="77"/>
  <c r="I40" i="77"/>
  <c r="H40" i="77"/>
  <c r="G40" i="77"/>
  <c r="F40" i="77"/>
  <c r="E40" i="77"/>
  <c r="D40" i="77"/>
  <c r="C40" i="77"/>
  <c r="N39" i="77"/>
  <c r="M39" i="77"/>
  <c r="L39" i="77"/>
  <c r="K39" i="77"/>
  <c r="J39" i="77"/>
  <c r="I39" i="77"/>
  <c r="H39" i="77"/>
  <c r="G39" i="77"/>
  <c r="F39" i="77"/>
  <c r="E39" i="77"/>
  <c r="D39" i="77"/>
  <c r="C39" i="77"/>
  <c r="N38" i="77"/>
  <c r="M38" i="77"/>
  <c r="L38" i="77"/>
  <c r="K38" i="77"/>
  <c r="J38" i="77"/>
  <c r="I38" i="77"/>
  <c r="H38" i="77"/>
  <c r="G38" i="77"/>
  <c r="F38" i="77"/>
  <c r="E38" i="77"/>
  <c r="D38" i="77"/>
  <c r="C38" i="77"/>
  <c r="N37" i="77"/>
  <c r="M37" i="77"/>
  <c r="L37" i="77"/>
  <c r="K37" i="77"/>
  <c r="J37" i="77"/>
  <c r="I37" i="77"/>
  <c r="H37" i="77"/>
  <c r="G37" i="77"/>
  <c r="F37" i="77"/>
  <c r="E37" i="77"/>
  <c r="D37" i="77"/>
  <c r="C37" i="77"/>
  <c r="N36" i="77"/>
  <c r="M36" i="77"/>
  <c r="L36" i="77"/>
  <c r="K36" i="77"/>
  <c r="J36" i="77"/>
  <c r="I36" i="77"/>
  <c r="H36" i="77"/>
  <c r="G36" i="77"/>
  <c r="F36" i="77"/>
  <c r="E36" i="77"/>
  <c r="D36" i="77"/>
  <c r="C36" i="77"/>
  <c r="N35" i="77"/>
  <c r="M35" i="77"/>
  <c r="L35" i="77"/>
  <c r="K35" i="77"/>
  <c r="J35" i="77"/>
  <c r="I35" i="77"/>
  <c r="H35" i="77"/>
  <c r="G35" i="77"/>
  <c r="F35" i="77"/>
  <c r="E35" i="77"/>
  <c r="D35" i="77"/>
  <c r="C35" i="77"/>
  <c r="N34" i="77"/>
  <c r="M34" i="77"/>
  <c r="L34" i="77"/>
  <c r="K34" i="77"/>
  <c r="J34" i="77"/>
  <c r="I34" i="77"/>
  <c r="H34" i="77"/>
  <c r="G34" i="77"/>
  <c r="F34" i="77"/>
  <c r="E34" i="77"/>
  <c r="D34" i="77"/>
  <c r="C34" i="77"/>
  <c r="N33" i="77"/>
  <c r="M33" i="77"/>
  <c r="L33" i="77"/>
  <c r="K33" i="77"/>
  <c r="J33" i="77"/>
  <c r="I33" i="77"/>
  <c r="H33" i="77"/>
  <c r="G33" i="77"/>
  <c r="F33" i="77"/>
  <c r="E33" i="77"/>
  <c r="D33" i="77"/>
  <c r="C33" i="77"/>
  <c r="N32" i="77"/>
  <c r="M32" i="77"/>
  <c r="L32" i="77"/>
  <c r="K32" i="77"/>
  <c r="J32" i="77"/>
  <c r="I32" i="77"/>
  <c r="H32" i="77"/>
  <c r="G32" i="77"/>
  <c r="F32" i="77"/>
  <c r="E32" i="77"/>
  <c r="D32" i="77"/>
  <c r="C32" i="77"/>
  <c r="N31" i="77"/>
  <c r="M31" i="77"/>
  <c r="L31" i="77"/>
  <c r="K31" i="77"/>
  <c r="J31" i="77"/>
  <c r="I31" i="77"/>
  <c r="H31" i="77"/>
  <c r="G31" i="77"/>
  <c r="F31" i="77"/>
  <c r="E31" i="77"/>
  <c r="D31" i="77"/>
  <c r="C31" i="77"/>
  <c r="N30" i="77"/>
  <c r="M30" i="77"/>
  <c r="L30" i="77"/>
  <c r="K30" i="77"/>
  <c r="J30" i="77"/>
  <c r="I30" i="77"/>
  <c r="H30" i="77"/>
  <c r="G30" i="77"/>
  <c r="F30" i="77"/>
  <c r="E30" i="77"/>
  <c r="D30" i="77"/>
  <c r="C30" i="77"/>
  <c r="N29" i="77"/>
  <c r="M29" i="77"/>
  <c r="L29" i="77"/>
  <c r="K29" i="77"/>
  <c r="J29" i="77"/>
  <c r="I29" i="77"/>
  <c r="H29" i="77"/>
  <c r="G29" i="77"/>
  <c r="F29" i="77"/>
  <c r="E29" i="77"/>
  <c r="D29" i="77"/>
  <c r="C29" i="77"/>
  <c r="N28" i="77"/>
  <c r="M28" i="77"/>
  <c r="L28" i="77"/>
  <c r="K28" i="77"/>
  <c r="J28" i="77"/>
  <c r="I28" i="77"/>
  <c r="H28" i="77"/>
  <c r="G28" i="77"/>
  <c r="F28" i="77"/>
  <c r="E28" i="77"/>
  <c r="D28" i="77"/>
  <c r="C28" i="77"/>
  <c r="N27" i="77"/>
  <c r="M27" i="77"/>
  <c r="L27" i="77"/>
  <c r="K27" i="77"/>
  <c r="J27" i="77"/>
  <c r="I27" i="77"/>
  <c r="H27" i="77"/>
  <c r="G27" i="77"/>
  <c r="F27" i="77"/>
  <c r="E27" i="77"/>
  <c r="D27" i="77"/>
  <c r="C27" i="77"/>
  <c r="N26" i="77"/>
  <c r="M26" i="77"/>
  <c r="L26" i="77"/>
  <c r="K26" i="77"/>
  <c r="J26" i="77"/>
  <c r="I26" i="77"/>
  <c r="H26" i="77"/>
  <c r="G26" i="77"/>
  <c r="F26" i="77"/>
  <c r="E26" i="77"/>
  <c r="D26" i="77"/>
  <c r="C26" i="77"/>
  <c r="N25" i="77"/>
  <c r="M25" i="77"/>
  <c r="L25" i="77"/>
  <c r="K25" i="77"/>
  <c r="J25" i="77"/>
  <c r="I25" i="77"/>
  <c r="H25" i="77"/>
  <c r="G25" i="77"/>
  <c r="F25" i="77"/>
  <c r="E25" i="77"/>
  <c r="D25" i="77"/>
  <c r="C25" i="77"/>
  <c r="N24" i="77"/>
  <c r="M24" i="77"/>
  <c r="L24" i="77"/>
  <c r="K24" i="77"/>
  <c r="J24" i="77"/>
  <c r="I24" i="77"/>
  <c r="H24" i="77"/>
  <c r="G24" i="77"/>
  <c r="F24" i="77"/>
  <c r="E24" i="77"/>
  <c r="D24" i="77"/>
  <c r="C24" i="77"/>
  <c r="N23" i="77"/>
  <c r="M23" i="77"/>
  <c r="L23" i="77"/>
  <c r="K23" i="77"/>
  <c r="J23" i="77"/>
  <c r="I23" i="77"/>
  <c r="H23" i="77"/>
  <c r="G23" i="77"/>
  <c r="F23" i="77"/>
  <c r="E23" i="77"/>
  <c r="D23" i="77"/>
  <c r="C23" i="77"/>
  <c r="N22" i="77"/>
  <c r="M22" i="77"/>
  <c r="L22" i="77"/>
  <c r="K22" i="77"/>
  <c r="J22" i="77"/>
  <c r="I22" i="77"/>
  <c r="H22" i="77"/>
  <c r="G22" i="77"/>
  <c r="F22" i="77"/>
  <c r="E22" i="77"/>
  <c r="D22" i="77"/>
  <c r="C22" i="77"/>
  <c r="N21" i="77"/>
  <c r="M21" i="77"/>
  <c r="L21" i="77"/>
  <c r="K21" i="77"/>
  <c r="J21" i="77"/>
  <c r="I21" i="77"/>
  <c r="H21" i="77"/>
  <c r="G21" i="77"/>
  <c r="F21" i="77"/>
  <c r="E21" i="77"/>
  <c r="D21" i="77"/>
  <c r="C21" i="77"/>
  <c r="N20" i="77"/>
  <c r="M20" i="77"/>
  <c r="L20" i="77"/>
  <c r="K20" i="77"/>
  <c r="J20" i="77"/>
  <c r="I20" i="77"/>
  <c r="H20" i="77"/>
  <c r="G20" i="77"/>
  <c r="F20" i="77"/>
  <c r="E20" i="77"/>
  <c r="D20" i="77"/>
  <c r="C20" i="77"/>
  <c r="N19" i="77"/>
  <c r="M19" i="77"/>
  <c r="L19" i="77"/>
  <c r="K19" i="77"/>
  <c r="J19" i="77"/>
  <c r="I19" i="77"/>
  <c r="H19" i="77"/>
  <c r="G19" i="77"/>
  <c r="F19" i="77"/>
  <c r="E19" i="77"/>
  <c r="D19" i="77"/>
  <c r="C19" i="77"/>
  <c r="N18" i="77"/>
  <c r="M18" i="77"/>
  <c r="L18" i="77"/>
  <c r="K18" i="77"/>
  <c r="J18" i="77"/>
  <c r="I18" i="77"/>
  <c r="H18" i="77"/>
  <c r="G18" i="77"/>
  <c r="F18" i="77"/>
  <c r="E18" i="77"/>
  <c r="D18" i="77"/>
  <c r="C18" i="77"/>
  <c r="N17" i="77"/>
  <c r="M17" i="77"/>
  <c r="L17" i="77"/>
  <c r="K17" i="77"/>
  <c r="J17" i="77"/>
  <c r="I17" i="77"/>
  <c r="H17" i="77"/>
  <c r="G17" i="77"/>
  <c r="F17" i="77"/>
  <c r="E17" i="77"/>
  <c r="D17" i="77"/>
  <c r="C17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N15" i="77"/>
  <c r="M15" i="77"/>
  <c r="L15" i="77"/>
  <c r="K15" i="77"/>
  <c r="J15" i="77"/>
  <c r="I15" i="77"/>
  <c r="H15" i="77"/>
  <c r="G15" i="77"/>
  <c r="F15" i="77"/>
  <c r="E15" i="77"/>
  <c r="D15" i="77"/>
  <c r="C15" i="77"/>
  <c r="N14" i="77"/>
  <c r="M14" i="77"/>
  <c r="L14" i="77"/>
  <c r="K14" i="77"/>
  <c r="J14" i="77"/>
  <c r="I14" i="77"/>
  <c r="H14" i="77"/>
  <c r="G14" i="77"/>
  <c r="F14" i="77"/>
  <c r="E14" i="77"/>
  <c r="D14" i="77"/>
  <c r="C14" i="77"/>
  <c r="N13" i="77"/>
  <c r="M13" i="77"/>
  <c r="L13" i="77"/>
  <c r="K13" i="77"/>
  <c r="J13" i="77"/>
  <c r="I13" i="77"/>
  <c r="H13" i="77"/>
  <c r="G13" i="77"/>
  <c r="F13" i="77"/>
  <c r="E13" i="77"/>
  <c r="D13" i="77"/>
  <c r="C13" i="77"/>
  <c r="N12" i="77"/>
  <c r="M12" i="77"/>
  <c r="L12" i="77"/>
  <c r="K12" i="77"/>
  <c r="J12" i="77"/>
  <c r="I12" i="77"/>
  <c r="H12" i="77"/>
  <c r="G12" i="77"/>
  <c r="F12" i="77"/>
  <c r="E12" i="77"/>
  <c r="D12" i="77"/>
  <c r="C12" i="77"/>
  <c r="N11" i="77"/>
  <c r="M11" i="77"/>
  <c r="L11" i="77"/>
  <c r="K11" i="77"/>
  <c r="J11" i="77"/>
  <c r="I11" i="77"/>
  <c r="H11" i="77"/>
  <c r="G11" i="77"/>
  <c r="F11" i="77"/>
  <c r="E11" i="77"/>
  <c r="D11" i="77"/>
  <c r="C11" i="77"/>
  <c r="N10" i="77"/>
  <c r="M10" i="77"/>
  <c r="L10" i="77"/>
  <c r="K10" i="77"/>
  <c r="J10" i="77"/>
  <c r="I10" i="77"/>
  <c r="H10" i="77"/>
  <c r="G10" i="77"/>
  <c r="F10" i="77"/>
  <c r="E10" i="77"/>
  <c r="D10" i="77"/>
  <c r="C10" i="77"/>
  <c r="N9" i="77"/>
  <c r="M9" i="77"/>
  <c r="L9" i="77"/>
  <c r="K9" i="77"/>
  <c r="J9" i="77"/>
  <c r="I9" i="77"/>
  <c r="H9" i="77"/>
  <c r="G9" i="77"/>
  <c r="F9" i="77"/>
  <c r="E9" i="77"/>
  <c r="D9" i="77"/>
  <c r="C9" i="77"/>
  <c r="N8" i="77"/>
  <c r="M8" i="77"/>
  <c r="L8" i="77"/>
  <c r="K8" i="77"/>
  <c r="J8" i="77"/>
  <c r="I8" i="77"/>
  <c r="H8" i="77"/>
  <c r="G8" i="77"/>
  <c r="F8" i="77"/>
  <c r="E8" i="77"/>
  <c r="D8" i="77"/>
  <c r="C8" i="77"/>
  <c r="N7" i="77"/>
  <c r="M7" i="77"/>
  <c r="L7" i="77"/>
  <c r="K7" i="77"/>
  <c r="J7" i="77"/>
  <c r="I7" i="77"/>
  <c r="H7" i="77"/>
  <c r="G7" i="77"/>
  <c r="F7" i="77"/>
  <c r="E7" i="77"/>
  <c r="D7" i="77"/>
  <c r="C7" i="77"/>
  <c r="N6" i="77"/>
  <c r="M6" i="77"/>
  <c r="L6" i="77"/>
  <c r="K6" i="77"/>
  <c r="J6" i="77"/>
  <c r="I6" i="77"/>
  <c r="H6" i="77"/>
  <c r="G6" i="77"/>
  <c r="F6" i="77"/>
  <c r="E6" i="77"/>
  <c r="D6" i="77"/>
  <c r="C6" i="77"/>
  <c r="N5" i="77"/>
  <c r="M5" i="77"/>
  <c r="L5" i="77"/>
  <c r="K5" i="77"/>
  <c r="J5" i="77"/>
  <c r="I5" i="77"/>
  <c r="H5" i="77"/>
  <c r="G5" i="77"/>
  <c r="F5" i="77"/>
  <c r="E5" i="77"/>
  <c r="D5" i="77"/>
  <c r="C5" i="77"/>
  <c r="N4" i="77"/>
  <c r="M4" i="77"/>
  <c r="L4" i="77"/>
  <c r="K4" i="77"/>
  <c r="J4" i="77"/>
  <c r="I4" i="77"/>
  <c r="H4" i="77"/>
  <c r="G4" i="77"/>
  <c r="F4" i="77"/>
  <c r="E4" i="77"/>
  <c r="D4" i="77"/>
  <c r="C4" i="77"/>
  <c r="K111" i="71"/>
  <c r="K110" i="71"/>
  <c r="K109" i="71"/>
  <c r="K108" i="71"/>
  <c r="K107" i="71"/>
  <c r="K106" i="71"/>
  <c r="K105" i="71"/>
  <c r="K104" i="71"/>
  <c r="K103" i="71"/>
  <c r="K102" i="71"/>
  <c r="K101" i="71"/>
  <c r="K100" i="71"/>
  <c r="K99" i="71"/>
  <c r="K98" i="71"/>
  <c r="K97" i="71"/>
  <c r="K96" i="71"/>
  <c r="K95" i="71"/>
  <c r="K94" i="71"/>
  <c r="K93" i="71"/>
  <c r="K92" i="71"/>
  <c r="K91" i="71"/>
  <c r="K90" i="71"/>
  <c r="K89" i="71"/>
  <c r="K88" i="71"/>
  <c r="K87" i="71"/>
  <c r="K86" i="71"/>
  <c r="K85" i="71"/>
  <c r="K84" i="71"/>
  <c r="K83" i="71"/>
  <c r="K82" i="71"/>
  <c r="K81" i="71"/>
  <c r="K80" i="71"/>
  <c r="K79" i="71"/>
  <c r="K78" i="71"/>
  <c r="K77" i="71"/>
  <c r="K76" i="71"/>
  <c r="K75" i="71"/>
  <c r="K74" i="71"/>
  <c r="K73" i="71"/>
  <c r="K72" i="71"/>
  <c r="K71" i="71"/>
  <c r="K70" i="71"/>
  <c r="K69" i="71"/>
  <c r="K68" i="71"/>
  <c r="K67" i="71"/>
  <c r="K66" i="71"/>
  <c r="K65" i="71"/>
  <c r="K64" i="71"/>
  <c r="K63" i="71"/>
  <c r="K62" i="71"/>
  <c r="K61" i="71"/>
  <c r="K60" i="71"/>
  <c r="K59" i="71"/>
  <c r="K58" i="71"/>
  <c r="K57" i="71"/>
  <c r="K56" i="71"/>
  <c r="K55" i="71"/>
  <c r="K54" i="71"/>
  <c r="K53" i="71"/>
  <c r="K52" i="71"/>
  <c r="K51" i="71"/>
  <c r="K50" i="71"/>
  <c r="K49" i="71"/>
  <c r="K48" i="71"/>
  <c r="K47" i="71"/>
  <c r="K46" i="71"/>
  <c r="K45" i="71"/>
  <c r="K44" i="71"/>
  <c r="K43" i="71"/>
  <c r="K42" i="71"/>
  <c r="K41" i="71"/>
  <c r="K40" i="71"/>
  <c r="K39" i="71"/>
  <c r="K38" i="71"/>
  <c r="K37" i="71"/>
  <c r="K36" i="71"/>
  <c r="K35" i="71"/>
  <c r="K34" i="71"/>
  <c r="K33" i="71"/>
  <c r="K32" i="71"/>
  <c r="K31" i="71"/>
  <c r="K30" i="71"/>
  <c r="K29" i="71"/>
  <c r="K28" i="71"/>
  <c r="K27" i="71"/>
  <c r="K26" i="71"/>
  <c r="K25" i="71"/>
  <c r="K24" i="71"/>
  <c r="K23" i="71"/>
  <c r="K22" i="71"/>
  <c r="K21" i="71"/>
  <c r="K20" i="71"/>
  <c r="K19" i="71"/>
  <c r="K18" i="71"/>
  <c r="K17" i="71"/>
  <c r="K16" i="71"/>
  <c r="K15" i="71"/>
  <c r="K14" i="71"/>
  <c r="K13" i="71"/>
  <c r="K12" i="71"/>
  <c r="K11" i="71"/>
  <c r="K10" i="71"/>
  <c r="K9" i="71"/>
  <c r="K8" i="71"/>
  <c r="K7" i="71"/>
  <c r="K6" i="71"/>
  <c r="K5" i="71"/>
  <c r="K4" i="71"/>
  <c r="K3" i="71"/>
  <c r="H111" i="69"/>
  <c r="H110" i="69"/>
  <c r="H109" i="69"/>
  <c r="H108" i="69"/>
  <c r="H107" i="69"/>
  <c r="H106" i="69"/>
  <c r="H105" i="69"/>
  <c r="H104" i="69"/>
  <c r="H103" i="69"/>
  <c r="H102" i="69"/>
  <c r="H101" i="69"/>
  <c r="H100" i="69"/>
  <c r="H99" i="69"/>
  <c r="H98" i="69"/>
  <c r="H97" i="69"/>
  <c r="H96" i="69"/>
  <c r="H95" i="69"/>
  <c r="H94" i="69"/>
  <c r="H93" i="69"/>
  <c r="H92" i="69"/>
  <c r="H91" i="69"/>
  <c r="H90" i="69"/>
  <c r="H89" i="69"/>
  <c r="H88" i="69"/>
  <c r="H87" i="69"/>
  <c r="H86" i="69"/>
  <c r="H85" i="69"/>
  <c r="H84" i="69"/>
  <c r="H83" i="69"/>
  <c r="H82" i="69"/>
  <c r="H81" i="69"/>
  <c r="H80" i="69"/>
  <c r="H79" i="69"/>
  <c r="H78" i="69"/>
  <c r="H77" i="69"/>
  <c r="H76" i="69"/>
  <c r="H75" i="69"/>
  <c r="H74" i="69"/>
  <c r="H73" i="69"/>
  <c r="H72" i="69"/>
  <c r="H71" i="69"/>
  <c r="H70" i="69"/>
  <c r="H69" i="69"/>
  <c r="H68" i="69"/>
  <c r="H67" i="69"/>
  <c r="H66" i="69"/>
  <c r="H65" i="69"/>
  <c r="H64" i="69"/>
  <c r="H63" i="69"/>
  <c r="H62" i="69"/>
  <c r="H61" i="69"/>
  <c r="H60" i="69"/>
  <c r="H59" i="69"/>
  <c r="H58" i="69"/>
  <c r="H57" i="69"/>
  <c r="H56" i="69"/>
  <c r="H55" i="69"/>
  <c r="H54" i="69"/>
  <c r="H53" i="69"/>
  <c r="H52" i="69"/>
  <c r="H51" i="69"/>
  <c r="H50" i="69"/>
  <c r="H49" i="69"/>
  <c r="H48" i="69"/>
  <c r="H47" i="69"/>
  <c r="H46" i="69"/>
  <c r="H45" i="69"/>
  <c r="H44" i="69"/>
  <c r="H43" i="69"/>
  <c r="H42" i="69"/>
  <c r="H41" i="69"/>
  <c r="H40" i="69"/>
  <c r="H39" i="69"/>
  <c r="H38" i="69"/>
  <c r="H37" i="69"/>
  <c r="H36" i="69"/>
  <c r="H35" i="69"/>
  <c r="H34" i="69"/>
  <c r="H33" i="69"/>
  <c r="H32" i="69"/>
  <c r="H31" i="69"/>
  <c r="H30" i="69"/>
  <c r="H29" i="69"/>
  <c r="H28" i="69"/>
  <c r="H27" i="69"/>
  <c r="H26" i="69"/>
  <c r="H25" i="69"/>
  <c r="H24" i="69"/>
  <c r="H23" i="69"/>
  <c r="H22" i="69"/>
  <c r="H21" i="69"/>
  <c r="H20" i="69"/>
  <c r="H19" i="69"/>
  <c r="H18" i="69"/>
  <c r="H17" i="69"/>
  <c r="H16" i="69"/>
  <c r="H15" i="69"/>
  <c r="H14" i="69"/>
  <c r="H13" i="69"/>
  <c r="H12" i="69"/>
  <c r="H11" i="69"/>
  <c r="H10" i="69"/>
  <c r="H9" i="69"/>
  <c r="H8" i="69"/>
  <c r="H7" i="69"/>
  <c r="H6" i="69"/>
  <c r="H5" i="69"/>
  <c r="H4" i="69"/>
  <c r="H3" i="69"/>
  <c r="I112" i="67"/>
  <c r="I111" i="67"/>
  <c r="I110" i="67"/>
  <c r="I109" i="67"/>
  <c r="I108" i="67"/>
  <c r="I107" i="67"/>
  <c r="I106" i="67"/>
  <c r="I105" i="67"/>
  <c r="I104" i="67"/>
  <c r="I103" i="67"/>
  <c r="I102" i="67"/>
  <c r="I101" i="67"/>
  <c r="I100" i="67"/>
  <c r="I99" i="67"/>
  <c r="I98" i="67"/>
  <c r="I97" i="67"/>
  <c r="I96" i="67"/>
  <c r="I95" i="67"/>
  <c r="I94" i="67"/>
  <c r="I93" i="67"/>
  <c r="I92" i="67"/>
  <c r="I91" i="67"/>
  <c r="I90" i="67"/>
  <c r="I89" i="67"/>
  <c r="I88" i="67"/>
  <c r="I87" i="67"/>
  <c r="I86" i="67"/>
  <c r="I85" i="67"/>
  <c r="I84" i="67"/>
  <c r="I83" i="67"/>
  <c r="I82" i="67"/>
  <c r="I81" i="67"/>
  <c r="I80" i="67"/>
  <c r="I79" i="67"/>
  <c r="I78" i="67"/>
  <c r="I77" i="67"/>
  <c r="I76" i="67"/>
  <c r="I75" i="67"/>
  <c r="I74" i="67"/>
  <c r="I73" i="67"/>
  <c r="I72" i="67"/>
  <c r="I71" i="67"/>
  <c r="I70" i="67"/>
  <c r="I69" i="67"/>
  <c r="I68" i="67"/>
  <c r="I67" i="67"/>
  <c r="I66" i="67"/>
  <c r="I65" i="67"/>
  <c r="I64" i="67"/>
  <c r="I63" i="67"/>
  <c r="I62" i="67"/>
  <c r="I61" i="67"/>
  <c r="I60" i="67"/>
  <c r="I59" i="67"/>
  <c r="I58" i="67"/>
  <c r="I57" i="67"/>
  <c r="I56" i="67"/>
  <c r="I55" i="67"/>
  <c r="I54" i="67"/>
  <c r="I53" i="67"/>
  <c r="I52" i="67"/>
  <c r="I51" i="67"/>
  <c r="I50" i="67"/>
  <c r="I49" i="67"/>
  <c r="I48" i="67"/>
  <c r="I47" i="67"/>
  <c r="I46" i="67"/>
  <c r="I45" i="67"/>
  <c r="I44" i="67"/>
  <c r="I43" i="67"/>
  <c r="I42" i="67"/>
  <c r="I41" i="67"/>
  <c r="I40" i="67"/>
  <c r="I39" i="67"/>
  <c r="I38" i="67"/>
  <c r="I37" i="67"/>
  <c r="I36" i="67"/>
  <c r="I35" i="67"/>
  <c r="I34" i="67"/>
  <c r="I33" i="67"/>
  <c r="I32" i="67"/>
  <c r="I31" i="67"/>
  <c r="I30" i="67"/>
  <c r="I29" i="67"/>
  <c r="I28" i="67"/>
  <c r="I27" i="67"/>
  <c r="I26" i="67"/>
  <c r="I25" i="67"/>
  <c r="I24" i="67"/>
  <c r="I23" i="67"/>
  <c r="I22" i="67"/>
  <c r="I21" i="67"/>
  <c r="I20" i="67"/>
  <c r="I19" i="67"/>
  <c r="I18" i="67"/>
  <c r="I17" i="67"/>
  <c r="I16" i="67"/>
  <c r="I15" i="67"/>
  <c r="I14" i="67"/>
  <c r="I13" i="67"/>
  <c r="I12" i="67"/>
  <c r="I11" i="67"/>
  <c r="I10" i="67"/>
  <c r="I9" i="67"/>
  <c r="I8" i="67"/>
  <c r="I7" i="67"/>
  <c r="I6" i="67"/>
  <c r="I5" i="67"/>
  <c r="I4" i="67"/>
  <c r="G111" i="66"/>
  <c r="G110" i="66"/>
  <c r="G109" i="66"/>
  <c r="G109" i="61"/>
  <c r="G108" i="66"/>
  <c r="F108" i="66"/>
  <c r="G107" i="66"/>
  <c r="G107" i="61"/>
  <c r="G106" i="66"/>
  <c r="F106" i="66"/>
  <c r="G105" i="66"/>
  <c r="H105" i="61"/>
  <c r="G104" i="66"/>
  <c r="G103" i="66"/>
  <c r="G102" i="66"/>
  <c r="G101" i="66"/>
  <c r="I101" i="61"/>
  <c r="G100" i="66"/>
  <c r="F100" i="66"/>
  <c r="G99" i="66"/>
  <c r="F99" i="66"/>
  <c r="G98" i="66"/>
  <c r="F98" i="66"/>
  <c r="G97" i="66"/>
  <c r="H97" i="61"/>
  <c r="G96" i="66"/>
  <c r="G96" i="61"/>
  <c r="G95" i="66"/>
  <c r="I95" i="61"/>
  <c r="G94" i="66"/>
  <c r="F94" i="66"/>
  <c r="G93" i="66"/>
  <c r="I93" i="61"/>
  <c r="G92" i="66"/>
  <c r="G91" i="66"/>
  <c r="I91" i="61"/>
  <c r="G90" i="66"/>
  <c r="G89" i="66"/>
  <c r="H89" i="61"/>
  <c r="G88" i="66"/>
  <c r="G87" i="66"/>
  <c r="G86" i="66"/>
  <c r="F86" i="66"/>
  <c r="I86" i="61"/>
  <c r="G85" i="66"/>
  <c r="I85" i="61"/>
  <c r="F84" i="66"/>
  <c r="G84" i="66"/>
  <c r="G83" i="66"/>
  <c r="G83" i="61"/>
  <c r="G82" i="66"/>
  <c r="I82" i="61"/>
  <c r="G81" i="66"/>
  <c r="H81" i="61"/>
  <c r="G80" i="66"/>
  <c r="F80" i="66"/>
  <c r="G79" i="66"/>
  <c r="I79" i="61"/>
  <c r="F78" i="66"/>
  <c r="G78" i="66"/>
  <c r="G77" i="66"/>
  <c r="G77" i="61"/>
  <c r="G76" i="66"/>
  <c r="G75" i="66"/>
  <c r="G74" i="66"/>
  <c r="F74" i="66"/>
  <c r="G73" i="66"/>
  <c r="H73" i="61"/>
  <c r="G72" i="66"/>
  <c r="I72" i="61"/>
  <c r="G71" i="66"/>
  <c r="G70" i="66"/>
  <c r="F70" i="66"/>
  <c r="I70" i="61"/>
  <c r="G69" i="66"/>
  <c r="F69" i="66"/>
  <c r="G68" i="66"/>
  <c r="G67" i="66"/>
  <c r="G67" i="61"/>
  <c r="G66" i="66"/>
  <c r="G66" i="61"/>
  <c r="G65" i="66"/>
  <c r="H65" i="61"/>
  <c r="G64" i="66"/>
  <c r="F64" i="66"/>
  <c r="G63" i="66"/>
  <c r="F63" i="66"/>
  <c r="F62" i="66"/>
  <c r="G62" i="66"/>
  <c r="G61" i="66"/>
  <c r="G61" i="61"/>
  <c r="G60" i="66"/>
  <c r="F60" i="66"/>
  <c r="G59" i="66"/>
  <c r="G59" i="61"/>
  <c r="G58" i="66"/>
  <c r="F58" i="66"/>
  <c r="G57" i="66"/>
  <c r="H57" i="61"/>
  <c r="G56" i="66"/>
  <c r="I56" i="61"/>
  <c r="G55" i="66"/>
  <c r="F54" i="66"/>
  <c r="G54" i="66"/>
  <c r="G54" i="61"/>
  <c r="G53" i="66"/>
  <c r="G53" i="61"/>
  <c r="G52" i="66"/>
  <c r="G51" i="66"/>
  <c r="I51" i="61"/>
  <c r="G50" i="66"/>
  <c r="F50" i="66"/>
  <c r="G49" i="66"/>
  <c r="H49" i="61"/>
  <c r="G48" i="66"/>
  <c r="I48" i="61"/>
  <c r="G47" i="66"/>
  <c r="F47" i="66"/>
  <c r="G46" i="66"/>
  <c r="G45" i="66"/>
  <c r="I45" i="61"/>
  <c r="G44" i="66"/>
  <c r="G43" i="66"/>
  <c r="G43" i="61"/>
  <c r="F42" i="66"/>
  <c r="G42" i="66"/>
  <c r="G41" i="66"/>
  <c r="H41" i="61"/>
  <c r="G40" i="66"/>
  <c r="H40" i="61"/>
  <c r="G39" i="66"/>
  <c r="I39" i="61"/>
  <c r="F38" i="66"/>
  <c r="G38" i="66"/>
  <c r="H38" i="61"/>
  <c r="G37" i="66"/>
  <c r="F37" i="66"/>
  <c r="G36" i="66"/>
  <c r="F36" i="66"/>
  <c r="G35" i="66"/>
  <c r="I35" i="61"/>
  <c r="G34" i="66"/>
  <c r="G33" i="66"/>
  <c r="H33" i="61"/>
  <c r="G32" i="66"/>
  <c r="G32" i="61"/>
  <c r="G31" i="66"/>
  <c r="F31" i="66"/>
  <c r="G30" i="66"/>
  <c r="F30" i="66"/>
  <c r="G29" i="66"/>
  <c r="I29" i="61"/>
  <c r="G28" i="66"/>
  <c r="F28" i="66"/>
  <c r="G27" i="66"/>
  <c r="I27" i="61"/>
  <c r="G26" i="66"/>
  <c r="G25" i="66"/>
  <c r="H25" i="61"/>
  <c r="G24" i="66"/>
  <c r="F24" i="66"/>
  <c r="G23" i="66"/>
  <c r="I23" i="61"/>
  <c r="G22" i="66"/>
  <c r="I22" i="61"/>
  <c r="G21" i="66"/>
  <c r="G21" i="61"/>
  <c r="G20" i="66"/>
  <c r="G19" i="66"/>
  <c r="F19" i="66"/>
  <c r="G18" i="66"/>
  <c r="I18" i="61"/>
  <c r="G17" i="66"/>
  <c r="H17" i="61"/>
  <c r="G16" i="66"/>
  <c r="G15" i="66"/>
  <c r="F15" i="66"/>
  <c r="G14" i="66"/>
  <c r="F14" i="66"/>
  <c r="G13" i="66"/>
  <c r="I13" i="61"/>
  <c r="G12" i="66"/>
  <c r="F12" i="66"/>
  <c r="G11" i="66"/>
  <c r="I11" i="61"/>
  <c r="G10" i="66"/>
  <c r="G9" i="66"/>
  <c r="H9" i="61"/>
  <c r="G8" i="66"/>
  <c r="I8" i="61"/>
  <c r="G7" i="66"/>
  <c r="F7" i="66"/>
  <c r="G6" i="66"/>
  <c r="I6" i="61"/>
  <c r="G5" i="66"/>
  <c r="G4" i="66"/>
  <c r="F4" i="66"/>
  <c r="G3" i="66"/>
  <c r="G3" i="61"/>
  <c r="G112" i="64"/>
  <c r="F112" i="64"/>
  <c r="G111" i="64"/>
  <c r="F111" i="64"/>
  <c r="G110" i="64"/>
  <c r="F110" i="64"/>
  <c r="G109" i="64"/>
  <c r="F109" i="64"/>
  <c r="G108" i="64"/>
  <c r="F93" i="4" s="1"/>
  <c r="F108" i="64"/>
  <c r="G107" i="64"/>
  <c r="F107" i="64"/>
  <c r="G106" i="64"/>
  <c r="F106" i="64"/>
  <c r="G105" i="64"/>
  <c r="F105" i="64"/>
  <c r="G104" i="64"/>
  <c r="F104" i="64"/>
  <c r="G103" i="64"/>
  <c r="F103" i="64"/>
  <c r="G102" i="64"/>
  <c r="F102" i="64"/>
  <c r="G101" i="64"/>
  <c r="F101" i="64"/>
  <c r="G100" i="64"/>
  <c r="F100" i="64"/>
  <c r="G99" i="64"/>
  <c r="F99" i="64"/>
  <c r="G98" i="64"/>
  <c r="F98" i="64"/>
  <c r="G97" i="64"/>
  <c r="F97" i="64"/>
  <c r="G96" i="64"/>
  <c r="F96" i="64"/>
  <c r="G95" i="64"/>
  <c r="F95" i="64"/>
  <c r="G94" i="64"/>
  <c r="F94" i="64"/>
  <c r="G93" i="64"/>
  <c r="F93" i="64"/>
  <c r="G92" i="64"/>
  <c r="F92" i="64"/>
  <c r="G91" i="64"/>
  <c r="F91" i="64"/>
  <c r="G90" i="64"/>
  <c r="F90" i="64"/>
  <c r="G89" i="64"/>
  <c r="F89" i="64"/>
  <c r="G88" i="64"/>
  <c r="F88" i="64"/>
  <c r="G87" i="64"/>
  <c r="F87" i="64"/>
  <c r="G86" i="64"/>
  <c r="F86" i="64"/>
  <c r="G85" i="64"/>
  <c r="F85" i="64"/>
  <c r="G84" i="64"/>
  <c r="F84" i="64"/>
  <c r="G83" i="64"/>
  <c r="F83" i="64"/>
  <c r="G82" i="64"/>
  <c r="F82" i="64"/>
  <c r="G81" i="64"/>
  <c r="F81" i="64"/>
  <c r="G80" i="64"/>
  <c r="F80" i="64"/>
  <c r="G79" i="64"/>
  <c r="F79" i="64"/>
  <c r="G78" i="64"/>
  <c r="F78" i="64"/>
  <c r="G77" i="64"/>
  <c r="F77" i="64"/>
  <c r="G76" i="64"/>
  <c r="F76" i="64"/>
  <c r="G75" i="64"/>
  <c r="F75" i="64"/>
  <c r="G74" i="64"/>
  <c r="F74" i="64"/>
  <c r="G73" i="64"/>
  <c r="F73" i="64"/>
  <c r="G72" i="64"/>
  <c r="F72" i="64"/>
  <c r="G71" i="64"/>
  <c r="F71" i="64"/>
  <c r="G70" i="64"/>
  <c r="F70" i="64"/>
  <c r="G69" i="64"/>
  <c r="F69" i="64"/>
  <c r="G68" i="64"/>
  <c r="F68" i="64"/>
  <c r="G67" i="64"/>
  <c r="F67" i="64"/>
  <c r="G66" i="64"/>
  <c r="F66" i="64"/>
  <c r="G65" i="64"/>
  <c r="F65" i="64"/>
  <c r="G64" i="64"/>
  <c r="F64" i="64"/>
  <c r="G63" i="64"/>
  <c r="F63" i="64"/>
  <c r="G62" i="64"/>
  <c r="F62" i="64"/>
  <c r="G61" i="64"/>
  <c r="F61" i="64"/>
  <c r="G60" i="64"/>
  <c r="F60" i="64"/>
  <c r="G59" i="64"/>
  <c r="F59" i="64"/>
  <c r="G58" i="64"/>
  <c r="F58" i="64"/>
  <c r="G57" i="64"/>
  <c r="F57" i="64"/>
  <c r="G56" i="64"/>
  <c r="F56" i="64"/>
  <c r="G55" i="64"/>
  <c r="F55" i="64"/>
  <c r="G54" i="64"/>
  <c r="F54" i="64"/>
  <c r="G53" i="64"/>
  <c r="F53" i="64"/>
  <c r="G52" i="64"/>
  <c r="F52" i="64"/>
  <c r="G51" i="64"/>
  <c r="F51" i="64"/>
  <c r="G50" i="64"/>
  <c r="F50" i="64"/>
  <c r="G49" i="64"/>
  <c r="F49" i="64"/>
  <c r="G48" i="64"/>
  <c r="F48" i="64"/>
  <c r="G47" i="64"/>
  <c r="F47" i="64"/>
  <c r="G46" i="64"/>
  <c r="F46" i="64"/>
  <c r="G45" i="64"/>
  <c r="F45" i="64"/>
  <c r="G44" i="64"/>
  <c r="F44" i="64"/>
  <c r="G43" i="64"/>
  <c r="F43" i="64"/>
  <c r="G42" i="64"/>
  <c r="F42" i="64"/>
  <c r="G41" i="64"/>
  <c r="F41" i="64"/>
  <c r="G40" i="64"/>
  <c r="F40" i="64"/>
  <c r="G39" i="64"/>
  <c r="F39" i="64"/>
  <c r="G38" i="64"/>
  <c r="F38" i="64"/>
  <c r="G37" i="64"/>
  <c r="F37" i="64"/>
  <c r="G36" i="64"/>
  <c r="F36" i="64"/>
  <c r="G35" i="64"/>
  <c r="F35" i="64"/>
  <c r="G34" i="64"/>
  <c r="F34" i="64"/>
  <c r="G33" i="64"/>
  <c r="F33" i="64"/>
  <c r="G32" i="64"/>
  <c r="F32" i="64"/>
  <c r="G31" i="64"/>
  <c r="F31" i="64"/>
  <c r="G30" i="64"/>
  <c r="F30" i="64"/>
  <c r="G29" i="64"/>
  <c r="F29" i="64"/>
  <c r="G28" i="64"/>
  <c r="F28" i="64"/>
  <c r="G27" i="64"/>
  <c r="F27" i="64"/>
  <c r="G26" i="64"/>
  <c r="F26" i="64"/>
  <c r="G25" i="64"/>
  <c r="F25" i="64"/>
  <c r="G24" i="64"/>
  <c r="F24" i="64"/>
  <c r="G23" i="64"/>
  <c r="F23" i="64"/>
  <c r="G22" i="64"/>
  <c r="F22" i="64"/>
  <c r="G21" i="64"/>
  <c r="F21" i="64"/>
  <c r="G20" i="64"/>
  <c r="F20" i="64"/>
  <c r="G19" i="64"/>
  <c r="F19" i="64"/>
  <c r="G18" i="64"/>
  <c r="F18" i="64"/>
  <c r="G17" i="64"/>
  <c r="F17" i="64"/>
  <c r="G16" i="64"/>
  <c r="F16" i="64"/>
  <c r="G15" i="64"/>
  <c r="F15" i="64"/>
  <c r="G14" i="64"/>
  <c r="F14" i="64"/>
  <c r="G13" i="64"/>
  <c r="F13" i="64"/>
  <c r="G12" i="64"/>
  <c r="F12" i="64"/>
  <c r="G11" i="64"/>
  <c r="F11" i="64"/>
  <c r="G10" i="64"/>
  <c r="F10" i="64"/>
  <c r="G9" i="64"/>
  <c r="F9" i="64"/>
  <c r="G8" i="64"/>
  <c r="F8" i="64"/>
  <c r="G7" i="64"/>
  <c r="F7" i="64"/>
  <c r="G6" i="64"/>
  <c r="F6" i="64"/>
  <c r="G5" i="64"/>
  <c r="F5" i="64"/>
  <c r="G4" i="64"/>
  <c r="F4" i="64"/>
  <c r="F111" i="63"/>
  <c r="E111" i="63"/>
  <c r="D111" i="63"/>
  <c r="C111" i="63"/>
  <c r="F110" i="63"/>
  <c r="E110" i="63"/>
  <c r="D110" i="63"/>
  <c r="C110" i="63"/>
  <c r="F109" i="63"/>
  <c r="E109" i="63"/>
  <c r="D109" i="63"/>
  <c r="C109" i="63"/>
  <c r="F108" i="63"/>
  <c r="E108" i="63"/>
  <c r="D108" i="63"/>
  <c r="C108" i="63"/>
  <c r="F107" i="63"/>
  <c r="E107" i="63"/>
  <c r="D107" i="63"/>
  <c r="C107" i="63"/>
  <c r="F106" i="63"/>
  <c r="E106" i="63"/>
  <c r="D106" i="63"/>
  <c r="C106" i="63"/>
  <c r="F105" i="63"/>
  <c r="E105" i="63"/>
  <c r="D105" i="63"/>
  <c r="C105" i="63"/>
  <c r="F104" i="63"/>
  <c r="E104" i="63"/>
  <c r="D104" i="63"/>
  <c r="C104" i="63"/>
  <c r="F103" i="63"/>
  <c r="E103" i="63"/>
  <c r="D103" i="63"/>
  <c r="C103" i="63"/>
  <c r="F102" i="63"/>
  <c r="E102" i="63"/>
  <c r="D102" i="63"/>
  <c r="C102" i="63"/>
  <c r="F101" i="63"/>
  <c r="E101" i="63"/>
  <c r="D101" i="63"/>
  <c r="C101" i="63"/>
  <c r="F100" i="63"/>
  <c r="E100" i="63"/>
  <c r="D100" i="63"/>
  <c r="C100" i="63"/>
  <c r="F99" i="63"/>
  <c r="E99" i="63"/>
  <c r="D99" i="63"/>
  <c r="C99" i="63"/>
  <c r="F98" i="63"/>
  <c r="E98" i="63"/>
  <c r="D98" i="63"/>
  <c r="C98" i="63"/>
  <c r="F97" i="63"/>
  <c r="E97" i="63"/>
  <c r="D97" i="63"/>
  <c r="C97" i="63"/>
  <c r="F96" i="63"/>
  <c r="E96" i="63"/>
  <c r="D96" i="63"/>
  <c r="C96" i="63"/>
  <c r="F95" i="63"/>
  <c r="E95" i="63"/>
  <c r="D95" i="63"/>
  <c r="C95" i="63"/>
  <c r="F94" i="63"/>
  <c r="E94" i="63"/>
  <c r="D94" i="63"/>
  <c r="C94" i="63"/>
  <c r="F93" i="63"/>
  <c r="E93" i="63"/>
  <c r="D93" i="63"/>
  <c r="C93" i="63"/>
  <c r="F92" i="63"/>
  <c r="E92" i="63"/>
  <c r="D92" i="63"/>
  <c r="C92" i="63"/>
  <c r="F91" i="63"/>
  <c r="E91" i="63"/>
  <c r="D91" i="63"/>
  <c r="C91" i="63"/>
  <c r="F90" i="63"/>
  <c r="E90" i="63"/>
  <c r="D90" i="63"/>
  <c r="C90" i="63"/>
  <c r="F89" i="63"/>
  <c r="E89" i="63"/>
  <c r="D89" i="63"/>
  <c r="C89" i="63"/>
  <c r="F88" i="63"/>
  <c r="E88" i="63"/>
  <c r="D88" i="63"/>
  <c r="C88" i="63"/>
  <c r="F87" i="63"/>
  <c r="E87" i="63"/>
  <c r="D87" i="63"/>
  <c r="C87" i="63"/>
  <c r="F86" i="63"/>
  <c r="E86" i="63"/>
  <c r="D86" i="63"/>
  <c r="C86" i="63"/>
  <c r="F85" i="63"/>
  <c r="E85" i="63"/>
  <c r="D85" i="63"/>
  <c r="C85" i="63"/>
  <c r="F84" i="63"/>
  <c r="E84" i="63"/>
  <c r="D84" i="63"/>
  <c r="C84" i="63"/>
  <c r="F83" i="63"/>
  <c r="E83" i="63"/>
  <c r="D83" i="63"/>
  <c r="C83" i="63"/>
  <c r="F82" i="63"/>
  <c r="E82" i="63"/>
  <c r="D82" i="63"/>
  <c r="C82" i="63"/>
  <c r="F81" i="63"/>
  <c r="E81" i="63"/>
  <c r="D81" i="63"/>
  <c r="C81" i="63"/>
  <c r="F80" i="63"/>
  <c r="E80" i="63"/>
  <c r="D80" i="63"/>
  <c r="C80" i="63"/>
  <c r="F79" i="63"/>
  <c r="E79" i="63"/>
  <c r="D79" i="63"/>
  <c r="C79" i="63"/>
  <c r="F78" i="63"/>
  <c r="E78" i="63"/>
  <c r="D78" i="63"/>
  <c r="C78" i="63"/>
  <c r="F77" i="63"/>
  <c r="E77" i="63"/>
  <c r="D77" i="63"/>
  <c r="C77" i="63"/>
  <c r="F76" i="63"/>
  <c r="E76" i="63"/>
  <c r="D76" i="63"/>
  <c r="C76" i="63"/>
  <c r="F75" i="63"/>
  <c r="E75" i="63"/>
  <c r="D75" i="63"/>
  <c r="C75" i="63"/>
  <c r="F74" i="63"/>
  <c r="E74" i="63"/>
  <c r="D74" i="63"/>
  <c r="C74" i="63"/>
  <c r="F73" i="63"/>
  <c r="E73" i="63"/>
  <c r="D73" i="63"/>
  <c r="C73" i="63"/>
  <c r="F72" i="63"/>
  <c r="E72" i="63"/>
  <c r="D72" i="63"/>
  <c r="C72" i="63"/>
  <c r="F71" i="63"/>
  <c r="E71" i="63"/>
  <c r="D71" i="63"/>
  <c r="C71" i="63"/>
  <c r="F70" i="63"/>
  <c r="E70" i="63"/>
  <c r="D70" i="63"/>
  <c r="C70" i="63"/>
  <c r="F69" i="63"/>
  <c r="E69" i="63"/>
  <c r="D69" i="63"/>
  <c r="C69" i="63"/>
  <c r="F68" i="63"/>
  <c r="E68" i="63"/>
  <c r="D68" i="63"/>
  <c r="C68" i="63"/>
  <c r="F67" i="63"/>
  <c r="E67" i="63"/>
  <c r="D67" i="63"/>
  <c r="C67" i="63"/>
  <c r="F66" i="63"/>
  <c r="E66" i="63"/>
  <c r="D66" i="63"/>
  <c r="C66" i="63"/>
  <c r="F65" i="63"/>
  <c r="E65" i="63"/>
  <c r="D65" i="63"/>
  <c r="C65" i="63"/>
  <c r="F64" i="63"/>
  <c r="E64" i="63"/>
  <c r="D64" i="63"/>
  <c r="C64" i="63"/>
  <c r="F63" i="63"/>
  <c r="E63" i="63"/>
  <c r="D63" i="63"/>
  <c r="C63" i="63"/>
  <c r="F62" i="63"/>
  <c r="E62" i="63"/>
  <c r="D62" i="63"/>
  <c r="C62" i="63"/>
  <c r="F61" i="63"/>
  <c r="E61" i="63"/>
  <c r="D61" i="63"/>
  <c r="C61" i="63"/>
  <c r="F60" i="63"/>
  <c r="E60" i="63"/>
  <c r="D60" i="63"/>
  <c r="C60" i="63"/>
  <c r="F59" i="63"/>
  <c r="E59" i="63"/>
  <c r="D59" i="63"/>
  <c r="C59" i="63"/>
  <c r="F58" i="63"/>
  <c r="E58" i="63"/>
  <c r="D58" i="63"/>
  <c r="C58" i="63"/>
  <c r="F57" i="63"/>
  <c r="E57" i="63"/>
  <c r="D57" i="63"/>
  <c r="C57" i="63"/>
  <c r="F56" i="63"/>
  <c r="E56" i="63"/>
  <c r="D56" i="63"/>
  <c r="C56" i="63"/>
  <c r="F55" i="63"/>
  <c r="E55" i="63"/>
  <c r="D55" i="63"/>
  <c r="C55" i="63"/>
  <c r="F54" i="63"/>
  <c r="E54" i="63"/>
  <c r="D54" i="63"/>
  <c r="C54" i="63"/>
  <c r="F53" i="63"/>
  <c r="E53" i="63"/>
  <c r="D53" i="63"/>
  <c r="C53" i="63"/>
  <c r="F52" i="63"/>
  <c r="E52" i="63"/>
  <c r="D52" i="63"/>
  <c r="C52" i="63"/>
  <c r="F51" i="63"/>
  <c r="E51" i="63"/>
  <c r="D51" i="63"/>
  <c r="C51" i="63"/>
  <c r="F50" i="63"/>
  <c r="E50" i="63"/>
  <c r="D50" i="63"/>
  <c r="C50" i="63"/>
  <c r="F49" i="63"/>
  <c r="E49" i="63"/>
  <c r="D49" i="63"/>
  <c r="C49" i="63"/>
  <c r="F48" i="63"/>
  <c r="E48" i="63"/>
  <c r="D48" i="63"/>
  <c r="C48" i="63"/>
  <c r="F47" i="63"/>
  <c r="E47" i="63"/>
  <c r="D47" i="63"/>
  <c r="C47" i="63"/>
  <c r="F46" i="63"/>
  <c r="E46" i="63"/>
  <c r="D46" i="63"/>
  <c r="C46" i="63"/>
  <c r="F45" i="63"/>
  <c r="E45" i="63"/>
  <c r="D45" i="63"/>
  <c r="C45" i="63"/>
  <c r="F44" i="63"/>
  <c r="E44" i="63"/>
  <c r="D44" i="63"/>
  <c r="C44" i="63"/>
  <c r="F43" i="63"/>
  <c r="E43" i="63"/>
  <c r="D43" i="63"/>
  <c r="C43" i="63"/>
  <c r="F42" i="63"/>
  <c r="E42" i="63"/>
  <c r="D42" i="63"/>
  <c r="C42" i="63"/>
  <c r="F41" i="63"/>
  <c r="E41" i="63"/>
  <c r="D41" i="63"/>
  <c r="C41" i="63"/>
  <c r="F40" i="63"/>
  <c r="E40" i="63"/>
  <c r="D40" i="63"/>
  <c r="C40" i="63"/>
  <c r="F39" i="63"/>
  <c r="E39" i="63"/>
  <c r="D39" i="63"/>
  <c r="C39" i="63"/>
  <c r="F38" i="63"/>
  <c r="E38" i="63"/>
  <c r="D38" i="63"/>
  <c r="C38" i="63"/>
  <c r="F37" i="63"/>
  <c r="E37" i="63"/>
  <c r="D37" i="63"/>
  <c r="C37" i="63"/>
  <c r="F36" i="63"/>
  <c r="E36" i="63"/>
  <c r="D36" i="63"/>
  <c r="C36" i="63"/>
  <c r="F35" i="63"/>
  <c r="E35" i="63"/>
  <c r="D35" i="63"/>
  <c r="C35" i="63"/>
  <c r="F34" i="63"/>
  <c r="E34" i="63"/>
  <c r="D34" i="63"/>
  <c r="C34" i="63"/>
  <c r="F33" i="63"/>
  <c r="E33" i="63"/>
  <c r="D33" i="63"/>
  <c r="C33" i="63"/>
  <c r="F32" i="63"/>
  <c r="E32" i="63"/>
  <c r="D32" i="63"/>
  <c r="C32" i="63"/>
  <c r="F31" i="63"/>
  <c r="E31" i="63"/>
  <c r="D31" i="63"/>
  <c r="C31" i="63"/>
  <c r="F30" i="63"/>
  <c r="E30" i="63"/>
  <c r="D30" i="63"/>
  <c r="C30" i="63"/>
  <c r="F29" i="63"/>
  <c r="E29" i="63"/>
  <c r="D29" i="63"/>
  <c r="C29" i="63"/>
  <c r="F28" i="63"/>
  <c r="E28" i="63"/>
  <c r="D28" i="63"/>
  <c r="C28" i="63"/>
  <c r="F27" i="63"/>
  <c r="E27" i="63"/>
  <c r="D27" i="63"/>
  <c r="C27" i="63"/>
  <c r="F26" i="63"/>
  <c r="E26" i="63"/>
  <c r="D26" i="63"/>
  <c r="C26" i="63"/>
  <c r="F25" i="63"/>
  <c r="E25" i="63"/>
  <c r="D25" i="63"/>
  <c r="C25" i="63"/>
  <c r="F24" i="63"/>
  <c r="E24" i="63"/>
  <c r="D24" i="63"/>
  <c r="C24" i="63"/>
  <c r="F23" i="63"/>
  <c r="E23" i="63"/>
  <c r="D23" i="63"/>
  <c r="C23" i="63"/>
  <c r="F22" i="63"/>
  <c r="E22" i="63"/>
  <c r="D22" i="63"/>
  <c r="C22" i="63"/>
  <c r="F21" i="63"/>
  <c r="E21" i="63"/>
  <c r="D21" i="63"/>
  <c r="C21" i="63"/>
  <c r="F20" i="63"/>
  <c r="E20" i="63"/>
  <c r="D20" i="63"/>
  <c r="C20" i="63"/>
  <c r="F19" i="63"/>
  <c r="E19" i="63"/>
  <c r="D19" i="63"/>
  <c r="C19" i="63"/>
  <c r="F18" i="63"/>
  <c r="E18" i="63"/>
  <c r="D18" i="63"/>
  <c r="C18" i="63"/>
  <c r="F17" i="63"/>
  <c r="E17" i="63"/>
  <c r="D17" i="63"/>
  <c r="C17" i="63"/>
  <c r="F16" i="63"/>
  <c r="E16" i="63"/>
  <c r="D16" i="63"/>
  <c r="C16" i="63"/>
  <c r="F15" i="63"/>
  <c r="E15" i="63"/>
  <c r="D15" i="63"/>
  <c r="C15" i="63"/>
  <c r="F14" i="63"/>
  <c r="E14" i="63"/>
  <c r="D14" i="63"/>
  <c r="C14" i="63"/>
  <c r="F13" i="63"/>
  <c r="E13" i="63"/>
  <c r="D13" i="63"/>
  <c r="C13" i="63"/>
  <c r="F12" i="63"/>
  <c r="E12" i="63"/>
  <c r="D12" i="63"/>
  <c r="C12" i="63"/>
  <c r="F11" i="63"/>
  <c r="E11" i="63"/>
  <c r="D11" i="63"/>
  <c r="C11" i="63"/>
  <c r="F10" i="63"/>
  <c r="E10" i="63"/>
  <c r="D10" i="63"/>
  <c r="C10" i="63"/>
  <c r="F9" i="63"/>
  <c r="E9" i="63"/>
  <c r="D9" i="63"/>
  <c r="C9" i="63"/>
  <c r="F8" i="63"/>
  <c r="E8" i="63"/>
  <c r="D8" i="63"/>
  <c r="C8" i="63"/>
  <c r="F7" i="63"/>
  <c r="E7" i="63"/>
  <c r="D7" i="63"/>
  <c r="C7" i="63"/>
  <c r="F6" i="63"/>
  <c r="E6" i="63"/>
  <c r="D6" i="63"/>
  <c r="C6" i="63"/>
  <c r="F5" i="63"/>
  <c r="E5" i="63"/>
  <c r="D5" i="63"/>
  <c r="C5" i="63"/>
  <c r="F4" i="63"/>
  <c r="E4" i="63"/>
  <c r="D4" i="63"/>
  <c r="C4" i="63"/>
  <c r="F3" i="63"/>
  <c r="E3" i="63"/>
  <c r="D3" i="63"/>
  <c r="C3" i="63"/>
  <c r="H111" i="61"/>
  <c r="G111" i="61"/>
  <c r="F111" i="61"/>
  <c r="E111" i="61"/>
  <c r="D111" i="61"/>
  <c r="C111" i="61"/>
  <c r="I110" i="61"/>
  <c r="H110" i="61"/>
  <c r="G110" i="61"/>
  <c r="F110" i="61"/>
  <c r="E110" i="61"/>
  <c r="D110" i="61"/>
  <c r="C110" i="61"/>
  <c r="F109" i="61"/>
  <c r="E109" i="61"/>
  <c r="D109" i="61"/>
  <c r="C109" i="61"/>
  <c r="F108" i="61"/>
  <c r="E108" i="61"/>
  <c r="D108" i="61"/>
  <c r="C108" i="61"/>
  <c r="F107" i="61"/>
  <c r="E107" i="61"/>
  <c r="D107" i="61"/>
  <c r="C107" i="61"/>
  <c r="H106" i="61"/>
  <c r="F106" i="61"/>
  <c r="E106" i="61"/>
  <c r="D106" i="61"/>
  <c r="C106" i="61"/>
  <c r="F105" i="61"/>
  <c r="E105" i="61"/>
  <c r="D105" i="61"/>
  <c r="C105" i="61"/>
  <c r="I104" i="61"/>
  <c r="H104" i="61"/>
  <c r="G104" i="61"/>
  <c r="F104" i="61"/>
  <c r="E104" i="61"/>
  <c r="D104" i="61"/>
  <c r="C104" i="61"/>
  <c r="H103" i="61"/>
  <c r="G103" i="61"/>
  <c r="F103" i="61"/>
  <c r="E103" i="61"/>
  <c r="D103" i="61"/>
  <c r="C103" i="61"/>
  <c r="I102" i="61"/>
  <c r="H102" i="61"/>
  <c r="G102" i="61"/>
  <c r="F102" i="61"/>
  <c r="E102" i="61"/>
  <c r="D102" i="61"/>
  <c r="C102" i="61"/>
  <c r="F101" i="61"/>
  <c r="E101" i="61"/>
  <c r="D101" i="61"/>
  <c r="C101" i="61"/>
  <c r="I100" i="61"/>
  <c r="F100" i="61"/>
  <c r="E100" i="61"/>
  <c r="D100" i="61"/>
  <c r="C100" i="61"/>
  <c r="F99" i="61"/>
  <c r="E99" i="61"/>
  <c r="D99" i="61"/>
  <c r="C99" i="61"/>
  <c r="G98" i="61"/>
  <c r="F98" i="61"/>
  <c r="E98" i="61"/>
  <c r="D98" i="61"/>
  <c r="C98" i="61"/>
  <c r="F97" i="61"/>
  <c r="E97" i="61"/>
  <c r="D97" i="61"/>
  <c r="C97" i="61"/>
  <c r="I96" i="61"/>
  <c r="H96" i="61"/>
  <c r="F96" i="61"/>
  <c r="E96" i="61"/>
  <c r="D96" i="61"/>
  <c r="C96" i="61"/>
  <c r="G95" i="61"/>
  <c r="F95" i="61"/>
  <c r="E95" i="61"/>
  <c r="D95" i="61"/>
  <c r="C95" i="61"/>
  <c r="I94" i="61"/>
  <c r="H94" i="61"/>
  <c r="G94" i="61"/>
  <c r="F94" i="61"/>
  <c r="E94" i="61"/>
  <c r="D94" i="61"/>
  <c r="C94" i="61"/>
  <c r="F93" i="61"/>
  <c r="E93" i="61"/>
  <c r="D93" i="61"/>
  <c r="C93" i="61"/>
  <c r="I92" i="61"/>
  <c r="H92" i="61"/>
  <c r="G92" i="61"/>
  <c r="F92" i="61"/>
  <c r="E92" i="61"/>
  <c r="D92" i="61"/>
  <c r="C92" i="61"/>
  <c r="F91" i="61"/>
  <c r="E91" i="61"/>
  <c r="D91" i="61"/>
  <c r="C91" i="61"/>
  <c r="I90" i="61"/>
  <c r="H90" i="61"/>
  <c r="G90" i="61"/>
  <c r="F90" i="61"/>
  <c r="E90" i="61"/>
  <c r="D90" i="61"/>
  <c r="C90" i="61"/>
  <c r="F89" i="61"/>
  <c r="E89" i="61"/>
  <c r="D89" i="61"/>
  <c r="C89" i="61"/>
  <c r="G88" i="61"/>
  <c r="F88" i="61"/>
  <c r="E88" i="61"/>
  <c r="D88" i="61"/>
  <c r="C88" i="61"/>
  <c r="H87" i="61"/>
  <c r="G87" i="61"/>
  <c r="F87" i="61"/>
  <c r="E87" i="61"/>
  <c r="D87" i="61"/>
  <c r="C87" i="61"/>
  <c r="H86" i="61"/>
  <c r="G86" i="61"/>
  <c r="F86" i="61"/>
  <c r="E86" i="61"/>
  <c r="D86" i="61"/>
  <c r="C86" i="61"/>
  <c r="F85" i="61"/>
  <c r="E85" i="61"/>
  <c r="D85" i="61"/>
  <c r="C85" i="61"/>
  <c r="I84" i="61"/>
  <c r="H84" i="61"/>
  <c r="G84" i="61"/>
  <c r="F84" i="61"/>
  <c r="E84" i="61"/>
  <c r="D84" i="61"/>
  <c r="C84" i="61"/>
  <c r="F83" i="61"/>
  <c r="E83" i="61"/>
  <c r="D83" i="61"/>
  <c r="C83" i="61"/>
  <c r="F82" i="61"/>
  <c r="E82" i="61"/>
  <c r="D82" i="61"/>
  <c r="C82" i="61"/>
  <c r="I81" i="61"/>
  <c r="F81" i="61"/>
  <c r="E81" i="61"/>
  <c r="D81" i="61"/>
  <c r="C81" i="61"/>
  <c r="I80" i="61"/>
  <c r="G80" i="61"/>
  <c r="F80" i="61"/>
  <c r="E80" i="61"/>
  <c r="D80" i="61"/>
  <c r="C80" i="61"/>
  <c r="H79" i="61"/>
  <c r="G79" i="61"/>
  <c r="F79" i="61"/>
  <c r="E79" i="61"/>
  <c r="D79" i="61"/>
  <c r="C79" i="61"/>
  <c r="I78" i="61"/>
  <c r="H78" i="61"/>
  <c r="G78" i="61"/>
  <c r="F78" i="61"/>
  <c r="E78" i="61"/>
  <c r="D78" i="61"/>
  <c r="C78" i="61"/>
  <c r="F77" i="61"/>
  <c r="E77" i="61"/>
  <c r="D77" i="61"/>
  <c r="C77" i="61"/>
  <c r="I76" i="61"/>
  <c r="H76" i="61"/>
  <c r="G76" i="61"/>
  <c r="F76" i="61"/>
  <c r="E76" i="61"/>
  <c r="D76" i="61"/>
  <c r="C76" i="61"/>
  <c r="F75" i="61"/>
  <c r="E75" i="61"/>
  <c r="D75" i="61"/>
  <c r="C75" i="61"/>
  <c r="I74" i="61"/>
  <c r="H74" i="61"/>
  <c r="G74" i="61"/>
  <c r="F74" i="61"/>
  <c r="E74" i="61"/>
  <c r="D74" i="61"/>
  <c r="C74" i="61"/>
  <c r="I73" i="61"/>
  <c r="F73" i="61"/>
  <c r="E73" i="61"/>
  <c r="D73" i="61"/>
  <c r="C73" i="61"/>
  <c r="H72" i="61"/>
  <c r="F72" i="61"/>
  <c r="E72" i="61"/>
  <c r="D72" i="61"/>
  <c r="C72" i="61"/>
  <c r="H71" i="61"/>
  <c r="G71" i="61"/>
  <c r="F71" i="61"/>
  <c r="E71" i="61"/>
  <c r="D71" i="61"/>
  <c r="C71" i="61"/>
  <c r="F70" i="61"/>
  <c r="E70" i="61"/>
  <c r="D70" i="61"/>
  <c r="C70" i="61"/>
  <c r="F69" i="61"/>
  <c r="E69" i="61"/>
  <c r="D69" i="61"/>
  <c r="C69" i="61"/>
  <c r="I68" i="61"/>
  <c r="H68" i="61"/>
  <c r="G68" i="61"/>
  <c r="F68" i="61"/>
  <c r="E68" i="61"/>
  <c r="D68" i="61"/>
  <c r="C68" i="61"/>
  <c r="F67" i="61"/>
  <c r="E67" i="61"/>
  <c r="D67" i="61"/>
  <c r="C67" i="61"/>
  <c r="H66" i="61"/>
  <c r="F66" i="61"/>
  <c r="E66" i="61"/>
  <c r="D66" i="61"/>
  <c r="C66" i="61"/>
  <c r="F65" i="61"/>
  <c r="E65" i="61"/>
  <c r="D65" i="61"/>
  <c r="C65" i="61"/>
  <c r="H64" i="61"/>
  <c r="G64" i="61"/>
  <c r="F64" i="61"/>
  <c r="E64" i="61"/>
  <c r="D64" i="61"/>
  <c r="C64" i="61"/>
  <c r="F63" i="61"/>
  <c r="E63" i="61"/>
  <c r="D63" i="61"/>
  <c r="C63" i="61"/>
  <c r="I62" i="61"/>
  <c r="H62" i="61"/>
  <c r="G62" i="61"/>
  <c r="F62" i="61"/>
  <c r="E62" i="61"/>
  <c r="D62" i="61"/>
  <c r="C62" i="61"/>
  <c r="F61" i="61"/>
  <c r="E61" i="61"/>
  <c r="D61" i="61"/>
  <c r="C61" i="61"/>
  <c r="I60" i="61"/>
  <c r="H60" i="61"/>
  <c r="G60" i="61"/>
  <c r="F60" i="61"/>
  <c r="E60" i="61"/>
  <c r="D60" i="61"/>
  <c r="C60" i="61"/>
  <c r="F59" i="61"/>
  <c r="E59" i="61"/>
  <c r="D59" i="61"/>
  <c r="C59" i="61"/>
  <c r="I58" i="61"/>
  <c r="H58" i="61"/>
  <c r="G58" i="61"/>
  <c r="F58" i="61"/>
  <c r="E58" i="61"/>
  <c r="D58" i="61"/>
  <c r="C58" i="61"/>
  <c r="I57" i="61"/>
  <c r="F57" i="61"/>
  <c r="E57" i="61"/>
  <c r="D57" i="61"/>
  <c r="C57" i="61"/>
  <c r="F56" i="61"/>
  <c r="E56" i="61"/>
  <c r="D56" i="61"/>
  <c r="C56" i="61"/>
  <c r="H55" i="61"/>
  <c r="G55" i="61"/>
  <c r="F55" i="61"/>
  <c r="E55" i="61"/>
  <c r="D55" i="61"/>
  <c r="C55" i="61"/>
  <c r="I54" i="61"/>
  <c r="H54" i="61"/>
  <c r="F54" i="61"/>
  <c r="E54" i="61"/>
  <c r="D54" i="61"/>
  <c r="C54" i="61"/>
  <c r="F53" i="61"/>
  <c r="E53" i="61"/>
  <c r="D53" i="61"/>
  <c r="C53" i="61"/>
  <c r="I52" i="61"/>
  <c r="H52" i="61"/>
  <c r="G52" i="61"/>
  <c r="F52" i="61"/>
  <c r="E52" i="61"/>
  <c r="D52" i="61"/>
  <c r="C52" i="61"/>
  <c r="F51" i="61"/>
  <c r="E51" i="61"/>
  <c r="D51" i="61"/>
  <c r="C51" i="61"/>
  <c r="I50" i="61"/>
  <c r="F50" i="61"/>
  <c r="E50" i="61"/>
  <c r="D50" i="61"/>
  <c r="C50" i="61"/>
  <c r="F49" i="61"/>
  <c r="E49" i="61"/>
  <c r="D49" i="61"/>
  <c r="C49" i="61"/>
  <c r="F48" i="61"/>
  <c r="E48" i="61"/>
  <c r="D48" i="61"/>
  <c r="C48" i="61"/>
  <c r="H47" i="61"/>
  <c r="F47" i="61"/>
  <c r="E47" i="61"/>
  <c r="D47" i="61"/>
  <c r="C47" i="61"/>
  <c r="I46" i="61"/>
  <c r="H46" i="61"/>
  <c r="G46" i="61"/>
  <c r="F46" i="61"/>
  <c r="E46" i="61"/>
  <c r="D46" i="61"/>
  <c r="C46" i="61"/>
  <c r="F45" i="61"/>
  <c r="E45" i="61"/>
  <c r="D45" i="61"/>
  <c r="C45" i="61"/>
  <c r="I44" i="61"/>
  <c r="H44" i="61"/>
  <c r="G44" i="61"/>
  <c r="F44" i="61"/>
  <c r="E44" i="61"/>
  <c r="D44" i="61"/>
  <c r="C44" i="61"/>
  <c r="F43" i="61"/>
  <c r="E43" i="61"/>
  <c r="D43" i="61"/>
  <c r="C43" i="61"/>
  <c r="I42" i="61"/>
  <c r="H42" i="61"/>
  <c r="G42" i="61"/>
  <c r="F42" i="61"/>
  <c r="E42" i="61"/>
  <c r="D42" i="61"/>
  <c r="C42" i="61"/>
  <c r="F41" i="61"/>
  <c r="E41" i="61"/>
  <c r="D41" i="61"/>
  <c r="C41" i="61"/>
  <c r="I40" i="61"/>
  <c r="F40" i="61"/>
  <c r="E40" i="61"/>
  <c r="D40" i="61"/>
  <c r="C40" i="61"/>
  <c r="H39" i="61"/>
  <c r="G39" i="61"/>
  <c r="F39" i="61"/>
  <c r="E39" i="61"/>
  <c r="D39" i="61"/>
  <c r="C39" i="61"/>
  <c r="I38" i="61"/>
  <c r="G38" i="61"/>
  <c r="F38" i="61"/>
  <c r="E38" i="61"/>
  <c r="D38" i="61"/>
  <c r="C38" i="61"/>
  <c r="F37" i="61"/>
  <c r="E37" i="61"/>
  <c r="D37" i="61"/>
  <c r="C37" i="61"/>
  <c r="I36" i="61"/>
  <c r="H36" i="61"/>
  <c r="G36" i="61"/>
  <c r="F36" i="61"/>
  <c r="E36" i="61"/>
  <c r="D36" i="61"/>
  <c r="C36" i="61"/>
  <c r="F35" i="61"/>
  <c r="E35" i="61"/>
  <c r="D35" i="61"/>
  <c r="C35" i="61"/>
  <c r="G34" i="61"/>
  <c r="F34" i="61"/>
  <c r="E34" i="61"/>
  <c r="D34" i="61"/>
  <c r="C34" i="61"/>
  <c r="F33" i="61"/>
  <c r="E33" i="61"/>
  <c r="D33" i="61"/>
  <c r="C33" i="61"/>
  <c r="I32" i="61"/>
  <c r="H32" i="61"/>
  <c r="F32" i="61"/>
  <c r="E32" i="61"/>
  <c r="D32" i="61"/>
  <c r="C32" i="61"/>
  <c r="G31" i="61"/>
  <c r="F31" i="61"/>
  <c r="E31" i="61"/>
  <c r="D31" i="61"/>
  <c r="C31" i="61"/>
  <c r="I30" i="61"/>
  <c r="H30" i="61"/>
  <c r="G30" i="61"/>
  <c r="F30" i="61"/>
  <c r="E30" i="61"/>
  <c r="D30" i="61"/>
  <c r="C30" i="61"/>
  <c r="F29" i="61"/>
  <c r="E29" i="61"/>
  <c r="D29" i="61"/>
  <c r="C29" i="61"/>
  <c r="I28" i="61"/>
  <c r="H28" i="61"/>
  <c r="G28" i="61"/>
  <c r="F28" i="61"/>
  <c r="E28" i="61"/>
  <c r="D28" i="61"/>
  <c r="C28" i="61"/>
  <c r="F27" i="61"/>
  <c r="E27" i="61"/>
  <c r="D27" i="61"/>
  <c r="C27" i="61"/>
  <c r="I26" i="61"/>
  <c r="H26" i="61"/>
  <c r="G26" i="61"/>
  <c r="F26" i="61"/>
  <c r="E26" i="61"/>
  <c r="D26" i="61"/>
  <c r="C26" i="61"/>
  <c r="F25" i="61"/>
  <c r="E25" i="61"/>
  <c r="D25" i="61"/>
  <c r="C25" i="61"/>
  <c r="G24" i="61"/>
  <c r="F24" i="61"/>
  <c r="E24" i="61"/>
  <c r="D24" i="61"/>
  <c r="C24" i="61"/>
  <c r="H23" i="61"/>
  <c r="G23" i="61"/>
  <c r="F23" i="61"/>
  <c r="E23" i="61"/>
  <c r="D23" i="61"/>
  <c r="C23" i="61"/>
  <c r="H22" i="61"/>
  <c r="G22" i="61"/>
  <c r="F22" i="61"/>
  <c r="E22" i="61"/>
  <c r="D22" i="61"/>
  <c r="C22" i="61"/>
  <c r="F21" i="61"/>
  <c r="E21" i="61"/>
  <c r="D21" i="61"/>
  <c r="C21" i="61"/>
  <c r="I20" i="61"/>
  <c r="H20" i="61"/>
  <c r="G20" i="61"/>
  <c r="F20" i="61"/>
  <c r="E20" i="61"/>
  <c r="D20" i="61"/>
  <c r="C20" i="61"/>
  <c r="F19" i="61"/>
  <c r="E19" i="61"/>
  <c r="D19" i="61"/>
  <c r="C19" i="61"/>
  <c r="F18" i="61"/>
  <c r="E18" i="61"/>
  <c r="D18" i="61"/>
  <c r="C18" i="61"/>
  <c r="I17" i="61"/>
  <c r="F17" i="61"/>
  <c r="E17" i="61"/>
  <c r="D17" i="61"/>
  <c r="C17" i="61"/>
  <c r="I16" i="61"/>
  <c r="G16" i="61"/>
  <c r="F16" i="61"/>
  <c r="E16" i="61"/>
  <c r="D16" i="61"/>
  <c r="C16" i="61"/>
  <c r="H15" i="61"/>
  <c r="G15" i="61"/>
  <c r="F15" i="61"/>
  <c r="E15" i="61"/>
  <c r="D15" i="61"/>
  <c r="C15" i="61"/>
  <c r="I14" i="61"/>
  <c r="H14" i="61"/>
  <c r="G14" i="61"/>
  <c r="F14" i="61"/>
  <c r="E14" i="61"/>
  <c r="D14" i="61"/>
  <c r="C14" i="61"/>
  <c r="F13" i="61"/>
  <c r="E13" i="61"/>
  <c r="D13" i="61"/>
  <c r="C13" i="61"/>
  <c r="I12" i="61"/>
  <c r="H12" i="61"/>
  <c r="G12" i="61"/>
  <c r="F12" i="61"/>
  <c r="E12" i="61"/>
  <c r="D12" i="61"/>
  <c r="C12" i="61"/>
  <c r="F11" i="61"/>
  <c r="E11" i="61"/>
  <c r="D11" i="61"/>
  <c r="C11" i="61"/>
  <c r="I10" i="61"/>
  <c r="H10" i="61"/>
  <c r="G10" i="61"/>
  <c r="F10" i="61"/>
  <c r="E10" i="61"/>
  <c r="D10" i="61"/>
  <c r="C10" i="61"/>
  <c r="I9" i="61"/>
  <c r="F9" i="61"/>
  <c r="E9" i="61"/>
  <c r="D9" i="61"/>
  <c r="C9" i="61"/>
  <c r="H8" i="61"/>
  <c r="F8" i="61"/>
  <c r="E8" i="61"/>
  <c r="D8" i="61"/>
  <c r="C8" i="61"/>
  <c r="H7" i="61"/>
  <c r="G7" i="61"/>
  <c r="F7" i="61"/>
  <c r="E7" i="61"/>
  <c r="D7" i="61"/>
  <c r="C7" i="61"/>
  <c r="F6" i="61"/>
  <c r="E6" i="61"/>
  <c r="D6" i="61"/>
  <c r="C6" i="61"/>
  <c r="F5" i="61"/>
  <c r="E5" i="61"/>
  <c r="D5" i="61"/>
  <c r="C5" i="61"/>
  <c r="I4" i="61"/>
  <c r="H4" i="61"/>
  <c r="G4" i="61"/>
  <c r="F4" i="61"/>
  <c r="E4" i="61"/>
  <c r="D4" i="61"/>
  <c r="C4" i="61"/>
  <c r="F3" i="61"/>
  <c r="E3" i="61"/>
  <c r="D3" i="61"/>
  <c r="C3" i="61"/>
  <c r="F111" i="59"/>
  <c r="F110" i="59"/>
  <c r="F109" i="59"/>
  <c r="F108" i="59"/>
  <c r="F107" i="59"/>
  <c r="F90" i="4" s="1"/>
  <c r="F106" i="59"/>
  <c r="F105" i="59"/>
  <c r="F104" i="59"/>
  <c r="F103" i="59"/>
  <c r="F102" i="59"/>
  <c r="F101" i="59"/>
  <c r="F100" i="59"/>
  <c r="F99" i="59"/>
  <c r="F98" i="59"/>
  <c r="F97" i="59"/>
  <c r="F96" i="59"/>
  <c r="F95" i="59"/>
  <c r="F94" i="59"/>
  <c r="F93" i="59"/>
  <c r="F92" i="59"/>
  <c r="F91" i="59"/>
  <c r="F90" i="59"/>
  <c r="F89" i="59"/>
  <c r="F88" i="59"/>
  <c r="F87" i="59"/>
  <c r="F86" i="59"/>
  <c r="F85" i="59"/>
  <c r="F84" i="59"/>
  <c r="F83" i="59"/>
  <c r="F82" i="59"/>
  <c r="F81" i="59"/>
  <c r="F80" i="59"/>
  <c r="F79" i="59"/>
  <c r="F78" i="59"/>
  <c r="F77" i="59"/>
  <c r="F76" i="59"/>
  <c r="F75" i="59"/>
  <c r="F74" i="59"/>
  <c r="F73" i="59"/>
  <c r="F72" i="59"/>
  <c r="F71" i="59"/>
  <c r="F70" i="59"/>
  <c r="F69" i="59"/>
  <c r="F68" i="59"/>
  <c r="F67" i="59"/>
  <c r="F66" i="59"/>
  <c r="F65" i="59"/>
  <c r="F64" i="59"/>
  <c r="F63" i="59"/>
  <c r="F62" i="59"/>
  <c r="F61" i="59"/>
  <c r="F60" i="59"/>
  <c r="F59" i="59"/>
  <c r="F58" i="59"/>
  <c r="F57" i="59"/>
  <c r="F56" i="59"/>
  <c r="F55" i="59"/>
  <c r="F54" i="59"/>
  <c r="F53" i="59"/>
  <c r="F52" i="59"/>
  <c r="F51" i="59"/>
  <c r="F50" i="59"/>
  <c r="F49" i="59"/>
  <c r="F48" i="59"/>
  <c r="F47" i="59"/>
  <c r="F46" i="59"/>
  <c r="F45" i="59"/>
  <c r="F44" i="59"/>
  <c r="F43" i="59"/>
  <c r="F42" i="59"/>
  <c r="F41" i="59"/>
  <c r="F40" i="59"/>
  <c r="F39" i="59"/>
  <c r="F38" i="59"/>
  <c r="F37" i="59"/>
  <c r="F36" i="59"/>
  <c r="F35" i="59"/>
  <c r="F34" i="59"/>
  <c r="F33" i="59"/>
  <c r="F32" i="59"/>
  <c r="F31" i="59"/>
  <c r="F30" i="59"/>
  <c r="F29" i="59"/>
  <c r="F28" i="59"/>
  <c r="F27" i="59"/>
  <c r="F26" i="59"/>
  <c r="F25" i="59"/>
  <c r="F24" i="59"/>
  <c r="F23" i="59"/>
  <c r="F22" i="59"/>
  <c r="F21" i="59"/>
  <c r="F20" i="59"/>
  <c r="F19" i="59"/>
  <c r="F18" i="59"/>
  <c r="F17" i="59"/>
  <c r="F16" i="59"/>
  <c r="F15" i="59"/>
  <c r="F14" i="59"/>
  <c r="F13" i="59"/>
  <c r="F12" i="59"/>
  <c r="F11" i="59"/>
  <c r="F10" i="59"/>
  <c r="F9" i="59"/>
  <c r="F8" i="59"/>
  <c r="F7" i="59"/>
  <c r="F6" i="59"/>
  <c r="F5" i="59"/>
  <c r="F4" i="59"/>
  <c r="F3" i="59"/>
  <c r="J111" i="58"/>
  <c r="I111" i="58"/>
  <c r="H111" i="58"/>
  <c r="J110" i="58"/>
  <c r="I110" i="58"/>
  <c r="H110" i="58"/>
  <c r="J109" i="58"/>
  <c r="I109" i="58"/>
  <c r="H109" i="58"/>
  <c r="J108" i="58"/>
  <c r="I108" i="58"/>
  <c r="H108" i="58"/>
  <c r="J107" i="58"/>
  <c r="F89" i="4" s="1"/>
  <c r="I107" i="58"/>
  <c r="H107" i="58"/>
  <c r="F44" i="3" s="1"/>
  <c r="J106" i="58"/>
  <c r="I106" i="58"/>
  <c r="H106" i="58"/>
  <c r="J105" i="58"/>
  <c r="I105" i="58"/>
  <c r="H105" i="58"/>
  <c r="J104" i="58"/>
  <c r="I104" i="58"/>
  <c r="H104" i="58"/>
  <c r="J103" i="58"/>
  <c r="I103" i="58"/>
  <c r="H103" i="58"/>
  <c r="J102" i="58"/>
  <c r="I102" i="58"/>
  <c r="H102" i="58"/>
  <c r="J101" i="58"/>
  <c r="I101" i="58"/>
  <c r="H101" i="58"/>
  <c r="J100" i="58"/>
  <c r="I100" i="58"/>
  <c r="H100" i="58"/>
  <c r="J99" i="58"/>
  <c r="I99" i="58"/>
  <c r="H99" i="58"/>
  <c r="J98" i="58"/>
  <c r="I98" i="58"/>
  <c r="H98" i="58"/>
  <c r="J97" i="58"/>
  <c r="I97" i="58"/>
  <c r="H97" i="58"/>
  <c r="J96" i="58"/>
  <c r="I96" i="58"/>
  <c r="H96" i="58"/>
  <c r="J95" i="58"/>
  <c r="I95" i="58"/>
  <c r="H95" i="58"/>
  <c r="J94" i="58"/>
  <c r="I94" i="58"/>
  <c r="H94" i="58"/>
  <c r="J93" i="58"/>
  <c r="I93" i="58"/>
  <c r="H93" i="58"/>
  <c r="J92" i="58"/>
  <c r="I92" i="58"/>
  <c r="H92" i="58"/>
  <c r="J91" i="58"/>
  <c r="I91" i="58"/>
  <c r="H91" i="58"/>
  <c r="J90" i="58"/>
  <c r="I90" i="58"/>
  <c r="H90" i="58"/>
  <c r="J89" i="58"/>
  <c r="I89" i="58"/>
  <c r="H89" i="58"/>
  <c r="J88" i="58"/>
  <c r="I88" i="58"/>
  <c r="H88" i="58"/>
  <c r="J87" i="58"/>
  <c r="I87" i="58"/>
  <c r="H87" i="58"/>
  <c r="J86" i="58"/>
  <c r="I86" i="58"/>
  <c r="H86" i="58"/>
  <c r="J85" i="58"/>
  <c r="I85" i="58"/>
  <c r="H85" i="58"/>
  <c r="J84" i="58"/>
  <c r="I84" i="58"/>
  <c r="H84" i="58"/>
  <c r="J83" i="58"/>
  <c r="I83" i="58"/>
  <c r="H83" i="58"/>
  <c r="J82" i="58"/>
  <c r="I82" i="58"/>
  <c r="H82" i="58"/>
  <c r="J81" i="58"/>
  <c r="I81" i="58"/>
  <c r="H81" i="58"/>
  <c r="J80" i="58"/>
  <c r="I80" i="58"/>
  <c r="H80" i="58"/>
  <c r="J79" i="58"/>
  <c r="I79" i="58"/>
  <c r="H79" i="58"/>
  <c r="J78" i="58"/>
  <c r="I78" i="58"/>
  <c r="H78" i="58"/>
  <c r="J77" i="58"/>
  <c r="I77" i="58"/>
  <c r="H77" i="58"/>
  <c r="J76" i="58"/>
  <c r="I76" i="58"/>
  <c r="H76" i="58"/>
  <c r="J75" i="58"/>
  <c r="I75" i="58"/>
  <c r="H75" i="58"/>
  <c r="J74" i="58"/>
  <c r="I74" i="58"/>
  <c r="H74" i="58"/>
  <c r="J73" i="58"/>
  <c r="I73" i="58"/>
  <c r="H73" i="58"/>
  <c r="J72" i="58"/>
  <c r="I72" i="58"/>
  <c r="H72" i="58"/>
  <c r="J71" i="58"/>
  <c r="I71" i="58"/>
  <c r="H71" i="58"/>
  <c r="J70" i="58"/>
  <c r="I70" i="58"/>
  <c r="H70" i="58"/>
  <c r="J69" i="58"/>
  <c r="I69" i="58"/>
  <c r="H69" i="58"/>
  <c r="J68" i="58"/>
  <c r="I68" i="58"/>
  <c r="H68" i="58"/>
  <c r="J67" i="58"/>
  <c r="I67" i="58"/>
  <c r="H67" i="58"/>
  <c r="J66" i="58"/>
  <c r="I66" i="58"/>
  <c r="H66" i="58"/>
  <c r="J65" i="58"/>
  <c r="I65" i="58"/>
  <c r="H65" i="58"/>
  <c r="J64" i="58"/>
  <c r="I64" i="58"/>
  <c r="H64" i="58"/>
  <c r="J63" i="58"/>
  <c r="I63" i="58"/>
  <c r="H63" i="58"/>
  <c r="J62" i="58"/>
  <c r="I62" i="58"/>
  <c r="H62" i="58"/>
  <c r="J61" i="58"/>
  <c r="I61" i="58"/>
  <c r="H61" i="58"/>
  <c r="J60" i="58"/>
  <c r="I60" i="58"/>
  <c r="H60" i="58"/>
  <c r="J59" i="58"/>
  <c r="I59" i="58"/>
  <c r="H59" i="58"/>
  <c r="J58" i="58"/>
  <c r="I58" i="58"/>
  <c r="H58" i="58"/>
  <c r="J57" i="58"/>
  <c r="I57" i="58"/>
  <c r="H57" i="58"/>
  <c r="J56" i="58"/>
  <c r="I56" i="58"/>
  <c r="H56" i="58"/>
  <c r="J55" i="58"/>
  <c r="I55" i="58"/>
  <c r="H55" i="58"/>
  <c r="J54" i="58"/>
  <c r="I54" i="58"/>
  <c r="H54" i="58"/>
  <c r="J53" i="58"/>
  <c r="I53" i="58"/>
  <c r="H53" i="58"/>
  <c r="J52" i="58"/>
  <c r="I52" i="58"/>
  <c r="H52" i="58"/>
  <c r="J51" i="58"/>
  <c r="I51" i="58"/>
  <c r="H51" i="58"/>
  <c r="J50" i="58"/>
  <c r="I50" i="58"/>
  <c r="H50" i="58"/>
  <c r="J49" i="58"/>
  <c r="I49" i="58"/>
  <c r="H49" i="58"/>
  <c r="J48" i="58"/>
  <c r="I48" i="58"/>
  <c r="H48" i="58"/>
  <c r="J47" i="58"/>
  <c r="I47" i="58"/>
  <c r="H47" i="58"/>
  <c r="J46" i="58"/>
  <c r="I46" i="58"/>
  <c r="H46" i="58"/>
  <c r="J45" i="58"/>
  <c r="I45" i="58"/>
  <c r="H45" i="58"/>
  <c r="J44" i="58"/>
  <c r="I44" i="58"/>
  <c r="H44" i="58"/>
  <c r="J43" i="58"/>
  <c r="I43" i="58"/>
  <c r="H43" i="58"/>
  <c r="J42" i="58"/>
  <c r="I42" i="58"/>
  <c r="H42" i="58"/>
  <c r="J41" i="58"/>
  <c r="I41" i="58"/>
  <c r="H41" i="58"/>
  <c r="J40" i="58"/>
  <c r="I40" i="58"/>
  <c r="H40" i="58"/>
  <c r="J39" i="58"/>
  <c r="I39" i="58"/>
  <c r="H39" i="58"/>
  <c r="J38" i="58"/>
  <c r="I38" i="58"/>
  <c r="H38" i="58"/>
  <c r="J37" i="58"/>
  <c r="I37" i="58"/>
  <c r="H37" i="58"/>
  <c r="J36" i="58"/>
  <c r="I36" i="58"/>
  <c r="H36" i="58"/>
  <c r="J35" i="58"/>
  <c r="I35" i="58"/>
  <c r="H35" i="58"/>
  <c r="J34" i="58"/>
  <c r="I34" i="58"/>
  <c r="H34" i="58"/>
  <c r="J33" i="58"/>
  <c r="I33" i="58"/>
  <c r="H33" i="58"/>
  <c r="J32" i="58"/>
  <c r="I32" i="58"/>
  <c r="H32" i="58"/>
  <c r="J31" i="58"/>
  <c r="I31" i="58"/>
  <c r="H31" i="58"/>
  <c r="J30" i="58"/>
  <c r="I30" i="58"/>
  <c r="H30" i="58"/>
  <c r="J29" i="58"/>
  <c r="I29" i="58"/>
  <c r="H29" i="58"/>
  <c r="J28" i="58"/>
  <c r="I28" i="58"/>
  <c r="H28" i="58"/>
  <c r="J27" i="58"/>
  <c r="I27" i="58"/>
  <c r="H27" i="58"/>
  <c r="J26" i="58"/>
  <c r="I26" i="58"/>
  <c r="H26" i="58"/>
  <c r="J25" i="58"/>
  <c r="I25" i="58"/>
  <c r="H25" i="58"/>
  <c r="J24" i="58"/>
  <c r="I24" i="58"/>
  <c r="H24" i="58"/>
  <c r="J23" i="58"/>
  <c r="I23" i="58"/>
  <c r="H23" i="58"/>
  <c r="J22" i="58"/>
  <c r="I22" i="58"/>
  <c r="H22" i="58"/>
  <c r="J21" i="58"/>
  <c r="I21" i="58"/>
  <c r="H21" i="58"/>
  <c r="J20" i="58"/>
  <c r="I20" i="58"/>
  <c r="H20" i="58"/>
  <c r="J19" i="58"/>
  <c r="I19" i="58"/>
  <c r="H19" i="58"/>
  <c r="J18" i="58"/>
  <c r="I18" i="58"/>
  <c r="H18" i="58"/>
  <c r="J17" i="58"/>
  <c r="I17" i="58"/>
  <c r="H17" i="58"/>
  <c r="J16" i="58"/>
  <c r="I16" i="58"/>
  <c r="H16" i="58"/>
  <c r="J15" i="58"/>
  <c r="I15" i="58"/>
  <c r="H15" i="58"/>
  <c r="J14" i="58"/>
  <c r="I14" i="58"/>
  <c r="H14" i="58"/>
  <c r="J13" i="58"/>
  <c r="I13" i="58"/>
  <c r="H13" i="58"/>
  <c r="J12" i="58"/>
  <c r="I12" i="58"/>
  <c r="H12" i="58"/>
  <c r="J11" i="58"/>
  <c r="I11" i="58"/>
  <c r="H11" i="58"/>
  <c r="J10" i="58"/>
  <c r="I10" i="58"/>
  <c r="H10" i="58"/>
  <c r="J9" i="58"/>
  <c r="I9" i="58"/>
  <c r="H9" i="58"/>
  <c r="J8" i="58"/>
  <c r="I8" i="58"/>
  <c r="H8" i="58"/>
  <c r="J7" i="58"/>
  <c r="I7" i="58"/>
  <c r="H7" i="58"/>
  <c r="J6" i="58"/>
  <c r="I6" i="58"/>
  <c r="H6" i="58"/>
  <c r="J5" i="58"/>
  <c r="I5" i="58"/>
  <c r="H5" i="58"/>
  <c r="J4" i="58"/>
  <c r="I4" i="58"/>
  <c r="H4" i="58"/>
  <c r="J3" i="58"/>
  <c r="I3" i="58"/>
  <c r="H3" i="58"/>
  <c r="C111" i="57"/>
  <c r="C110" i="57"/>
  <c r="C109" i="57"/>
  <c r="C108" i="57"/>
  <c r="C107" i="57"/>
  <c r="C106" i="57"/>
  <c r="C105" i="57"/>
  <c r="C104" i="57"/>
  <c r="C103" i="57"/>
  <c r="C102" i="57"/>
  <c r="C101" i="57"/>
  <c r="C100" i="57"/>
  <c r="C99" i="57"/>
  <c r="C98" i="57"/>
  <c r="C97" i="57"/>
  <c r="C96" i="57"/>
  <c r="C95" i="57"/>
  <c r="C94" i="57"/>
  <c r="C93" i="57"/>
  <c r="C92" i="57"/>
  <c r="C91" i="57"/>
  <c r="C90" i="57"/>
  <c r="C89" i="57"/>
  <c r="C88" i="57"/>
  <c r="C87" i="57"/>
  <c r="C86" i="57"/>
  <c r="C85" i="57"/>
  <c r="C84" i="57"/>
  <c r="C83" i="57"/>
  <c r="C82" i="57"/>
  <c r="C81" i="57"/>
  <c r="C80" i="57"/>
  <c r="C79" i="57"/>
  <c r="C78" i="57"/>
  <c r="C77" i="57"/>
  <c r="C76" i="57"/>
  <c r="C75" i="57"/>
  <c r="C74" i="57"/>
  <c r="C73" i="57"/>
  <c r="C72" i="57"/>
  <c r="C71" i="57"/>
  <c r="C70" i="57"/>
  <c r="C69" i="57"/>
  <c r="C68" i="57"/>
  <c r="C67" i="57"/>
  <c r="C66" i="57"/>
  <c r="C65" i="57"/>
  <c r="C64" i="57"/>
  <c r="C63" i="57"/>
  <c r="C62" i="57"/>
  <c r="C61" i="57"/>
  <c r="C60" i="57"/>
  <c r="C59" i="57"/>
  <c r="C58" i="57"/>
  <c r="C57" i="57"/>
  <c r="C56" i="57"/>
  <c r="C55" i="57"/>
  <c r="C54" i="57"/>
  <c r="C53" i="57"/>
  <c r="C52" i="57"/>
  <c r="C51" i="57"/>
  <c r="C50" i="57"/>
  <c r="C49" i="57"/>
  <c r="C48" i="57"/>
  <c r="C47" i="57"/>
  <c r="C46" i="57"/>
  <c r="C45" i="57"/>
  <c r="C44" i="57"/>
  <c r="C43" i="57"/>
  <c r="C42" i="57"/>
  <c r="C41" i="57"/>
  <c r="C40" i="57"/>
  <c r="C39" i="57"/>
  <c r="C38" i="57"/>
  <c r="C37" i="57"/>
  <c r="C36" i="57"/>
  <c r="C35" i="57"/>
  <c r="C34" i="57"/>
  <c r="C33" i="57"/>
  <c r="C32" i="57"/>
  <c r="C31" i="57"/>
  <c r="C30" i="57"/>
  <c r="C29" i="57"/>
  <c r="C28" i="57"/>
  <c r="C27" i="57"/>
  <c r="C26" i="57"/>
  <c r="C25" i="57"/>
  <c r="C24" i="57"/>
  <c r="C23" i="57"/>
  <c r="C22" i="57"/>
  <c r="C21" i="57"/>
  <c r="C20" i="57"/>
  <c r="C19" i="57"/>
  <c r="C18" i="57"/>
  <c r="C17" i="57"/>
  <c r="C16" i="57"/>
  <c r="C15" i="57"/>
  <c r="C14" i="57"/>
  <c r="C13" i="57"/>
  <c r="C12" i="57"/>
  <c r="C11" i="57"/>
  <c r="C10" i="57"/>
  <c r="C9" i="57"/>
  <c r="C8" i="57"/>
  <c r="C7" i="57"/>
  <c r="C6" i="57"/>
  <c r="C5" i="57"/>
  <c r="C4" i="57"/>
  <c r="C3" i="57"/>
  <c r="H111" i="56"/>
  <c r="H110" i="56"/>
  <c r="H109" i="56"/>
  <c r="H108" i="56"/>
  <c r="H107" i="56"/>
  <c r="F86" i="4" s="1"/>
  <c r="H106" i="56"/>
  <c r="H105" i="56"/>
  <c r="H104" i="56"/>
  <c r="H103" i="56"/>
  <c r="H102" i="56"/>
  <c r="H101" i="56"/>
  <c r="H100" i="56"/>
  <c r="H99" i="56"/>
  <c r="H98" i="56"/>
  <c r="H97" i="56"/>
  <c r="H96" i="56"/>
  <c r="H95" i="56"/>
  <c r="H94" i="56"/>
  <c r="H93" i="56"/>
  <c r="H92" i="56"/>
  <c r="H91" i="56"/>
  <c r="H90" i="56"/>
  <c r="H89" i="56"/>
  <c r="H88" i="56"/>
  <c r="H87" i="56"/>
  <c r="H86" i="56"/>
  <c r="H85" i="56"/>
  <c r="H84" i="56"/>
  <c r="H83" i="56"/>
  <c r="H82" i="56"/>
  <c r="H81" i="56"/>
  <c r="H80" i="56"/>
  <c r="H79" i="56"/>
  <c r="H78" i="56"/>
  <c r="H77" i="56"/>
  <c r="H76" i="56"/>
  <c r="H75" i="56"/>
  <c r="H74" i="56"/>
  <c r="H73" i="56"/>
  <c r="H72" i="56"/>
  <c r="H71" i="56"/>
  <c r="H70" i="56"/>
  <c r="H69" i="56"/>
  <c r="H68" i="56"/>
  <c r="H67" i="56"/>
  <c r="H66" i="56"/>
  <c r="H65" i="56"/>
  <c r="H64" i="56"/>
  <c r="H63" i="56"/>
  <c r="H62" i="56"/>
  <c r="H61" i="56"/>
  <c r="H60" i="56"/>
  <c r="H59" i="56"/>
  <c r="H58" i="56"/>
  <c r="H57" i="56"/>
  <c r="H56" i="56"/>
  <c r="H55" i="56"/>
  <c r="H54" i="56"/>
  <c r="H53" i="56"/>
  <c r="H52" i="56"/>
  <c r="H51" i="56"/>
  <c r="H50" i="56"/>
  <c r="H49" i="56"/>
  <c r="H48" i="56"/>
  <c r="H47" i="56"/>
  <c r="H46" i="56"/>
  <c r="H45" i="56"/>
  <c r="H44" i="56"/>
  <c r="H43" i="56"/>
  <c r="H42" i="56"/>
  <c r="H41" i="56"/>
  <c r="H40" i="56"/>
  <c r="H39" i="56"/>
  <c r="H38" i="56"/>
  <c r="H37" i="56"/>
  <c r="H36" i="56"/>
  <c r="H35" i="56"/>
  <c r="H34" i="56"/>
  <c r="H33" i="56"/>
  <c r="H32" i="56"/>
  <c r="H31" i="56"/>
  <c r="H30" i="56"/>
  <c r="H29" i="56"/>
  <c r="H28" i="56"/>
  <c r="H27" i="56"/>
  <c r="H26" i="56"/>
  <c r="H25" i="56"/>
  <c r="H24" i="56"/>
  <c r="H23" i="56"/>
  <c r="H22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H5" i="56"/>
  <c r="H4" i="56"/>
  <c r="H3" i="56"/>
  <c r="E111" i="55"/>
  <c r="E110" i="55"/>
  <c r="E109" i="55"/>
  <c r="E108" i="55"/>
  <c r="E107" i="55"/>
  <c r="F85" i="4" s="1"/>
  <c r="E106" i="55"/>
  <c r="E105" i="55"/>
  <c r="E104" i="55"/>
  <c r="E103" i="55"/>
  <c r="E102" i="55"/>
  <c r="E101" i="55"/>
  <c r="E100" i="55"/>
  <c r="E99" i="55"/>
  <c r="E98" i="55"/>
  <c r="E97" i="55"/>
  <c r="E96" i="55"/>
  <c r="E95" i="55"/>
  <c r="E94" i="55"/>
  <c r="E93" i="55"/>
  <c r="E92" i="55"/>
  <c r="E91" i="55"/>
  <c r="E90" i="55"/>
  <c r="E89" i="55"/>
  <c r="E88" i="55"/>
  <c r="E87" i="55"/>
  <c r="E86" i="55"/>
  <c r="E85" i="55"/>
  <c r="E84" i="55"/>
  <c r="E83" i="55"/>
  <c r="E82" i="55"/>
  <c r="E81" i="55"/>
  <c r="E80" i="55"/>
  <c r="E79" i="55"/>
  <c r="E78" i="55"/>
  <c r="E77" i="55"/>
  <c r="E76" i="55"/>
  <c r="E75" i="55"/>
  <c r="E74" i="55"/>
  <c r="E73" i="55"/>
  <c r="E72" i="55"/>
  <c r="E71" i="55"/>
  <c r="E70" i="55"/>
  <c r="E69" i="55"/>
  <c r="E68" i="55"/>
  <c r="E67" i="55"/>
  <c r="E66" i="55"/>
  <c r="E65" i="55"/>
  <c r="E64" i="55"/>
  <c r="E63" i="55"/>
  <c r="E62" i="55"/>
  <c r="E61" i="55"/>
  <c r="E60" i="55"/>
  <c r="E59" i="55"/>
  <c r="E58" i="55"/>
  <c r="E57" i="55"/>
  <c r="E56" i="55"/>
  <c r="E55" i="55"/>
  <c r="E54" i="55"/>
  <c r="E53" i="55"/>
  <c r="E52" i="55"/>
  <c r="E51" i="55"/>
  <c r="E50" i="55"/>
  <c r="E49" i="55"/>
  <c r="E48" i="55"/>
  <c r="E47" i="55"/>
  <c r="E46" i="55"/>
  <c r="E45" i="55"/>
  <c r="E44" i="55"/>
  <c r="E43" i="55"/>
  <c r="E42" i="55"/>
  <c r="E41" i="55"/>
  <c r="E40" i="55"/>
  <c r="E39" i="55"/>
  <c r="E38" i="55"/>
  <c r="E37" i="55"/>
  <c r="E36" i="55"/>
  <c r="E35" i="55"/>
  <c r="E34" i="55"/>
  <c r="E33" i="55"/>
  <c r="E32" i="55"/>
  <c r="E31" i="55"/>
  <c r="E30" i="55"/>
  <c r="E29" i="55"/>
  <c r="E28" i="55"/>
  <c r="E27" i="55"/>
  <c r="E26" i="55"/>
  <c r="E25" i="55"/>
  <c r="E24" i="55"/>
  <c r="E23" i="55"/>
  <c r="E22" i="55"/>
  <c r="E21" i="55"/>
  <c r="E20" i="55"/>
  <c r="E19" i="55"/>
  <c r="E18" i="55"/>
  <c r="E17" i="55"/>
  <c r="E16" i="55"/>
  <c r="E15" i="55"/>
  <c r="E14" i="55"/>
  <c r="E13" i="55"/>
  <c r="E12" i="55"/>
  <c r="E11" i="55"/>
  <c r="E10" i="55"/>
  <c r="E9" i="55"/>
  <c r="E8" i="55"/>
  <c r="E7" i="55"/>
  <c r="E6" i="55"/>
  <c r="E5" i="55"/>
  <c r="E4" i="55"/>
  <c r="E3" i="55"/>
  <c r="J111" i="53"/>
  <c r="I111" i="53"/>
  <c r="H111" i="53"/>
  <c r="G111" i="53"/>
  <c r="J110" i="53"/>
  <c r="I110" i="53"/>
  <c r="H110" i="53"/>
  <c r="G110" i="53"/>
  <c r="J109" i="53"/>
  <c r="I109" i="53"/>
  <c r="H109" i="53"/>
  <c r="G109" i="53"/>
  <c r="J108" i="53"/>
  <c r="I108" i="53"/>
  <c r="H108" i="53"/>
  <c r="G108" i="53"/>
  <c r="J107" i="53"/>
  <c r="I107" i="53"/>
  <c r="H107" i="53"/>
  <c r="F82" i="4" s="1"/>
  <c r="G107" i="53"/>
  <c r="F81" i="4" s="1"/>
  <c r="J106" i="53"/>
  <c r="I106" i="53"/>
  <c r="H106" i="53"/>
  <c r="G106" i="53"/>
  <c r="J105" i="53"/>
  <c r="I105" i="53"/>
  <c r="H105" i="53"/>
  <c r="G105" i="53"/>
  <c r="J104" i="53"/>
  <c r="I104" i="53"/>
  <c r="H104" i="53"/>
  <c r="G104" i="53"/>
  <c r="J103" i="53"/>
  <c r="I103" i="53"/>
  <c r="H103" i="53"/>
  <c r="G103" i="53"/>
  <c r="J102" i="53"/>
  <c r="I102" i="53"/>
  <c r="H102" i="53"/>
  <c r="G102" i="53"/>
  <c r="J101" i="53"/>
  <c r="I101" i="53"/>
  <c r="H101" i="53"/>
  <c r="G101" i="53"/>
  <c r="J100" i="53"/>
  <c r="I100" i="53"/>
  <c r="H100" i="53"/>
  <c r="G100" i="53"/>
  <c r="J99" i="53"/>
  <c r="I99" i="53"/>
  <c r="H99" i="53"/>
  <c r="G99" i="53"/>
  <c r="J98" i="53"/>
  <c r="I98" i="53"/>
  <c r="H98" i="53"/>
  <c r="G98" i="53"/>
  <c r="J97" i="53"/>
  <c r="I97" i="53"/>
  <c r="H97" i="53"/>
  <c r="G97" i="53"/>
  <c r="J96" i="53"/>
  <c r="I96" i="53"/>
  <c r="H96" i="53"/>
  <c r="G96" i="53"/>
  <c r="J95" i="53"/>
  <c r="I95" i="53"/>
  <c r="H95" i="53"/>
  <c r="G95" i="53"/>
  <c r="J94" i="53"/>
  <c r="I94" i="53"/>
  <c r="H94" i="53"/>
  <c r="G94" i="53"/>
  <c r="J93" i="53"/>
  <c r="I93" i="53"/>
  <c r="H93" i="53"/>
  <c r="G93" i="53"/>
  <c r="J92" i="53"/>
  <c r="I92" i="53"/>
  <c r="H92" i="53"/>
  <c r="G92" i="53"/>
  <c r="J91" i="53"/>
  <c r="I91" i="53"/>
  <c r="H91" i="53"/>
  <c r="G91" i="53"/>
  <c r="J90" i="53"/>
  <c r="I90" i="53"/>
  <c r="H90" i="53"/>
  <c r="G90" i="53"/>
  <c r="J89" i="53"/>
  <c r="I89" i="53"/>
  <c r="H89" i="53"/>
  <c r="G89" i="53"/>
  <c r="J88" i="53"/>
  <c r="I88" i="53"/>
  <c r="H88" i="53"/>
  <c r="G88" i="53"/>
  <c r="J87" i="53"/>
  <c r="I87" i="53"/>
  <c r="H87" i="53"/>
  <c r="G87" i="53"/>
  <c r="J86" i="53"/>
  <c r="I86" i="53"/>
  <c r="H86" i="53"/>
  <c r="G86" i="53"/>
  <c r="J85" i="53"/>
  <c r="I85" i="53"/>
  <c r="H85" i="53"/>
  <c r="G85" i="53"/>
  <c r="J84" i="53"/>
  <c r="I84" i="53"/>
  <c r="H84" i="53"/>
  <c r="G84" i="53"/>
  <c r="J83" i="53"/>
  <c r="I83" i="53"/>
  <c r="H83" i="53"/>
  <c r="G83" i="53"/>
  <c r="J82" i="53"/>
  <c r="I82" i="53"/>
  <c r="H82" i="53"/>
  <c r="G82" i="53"/>
  <c r="J81" i="53"/>
  <c r="I81" i="53"/>
  <c r="H81" i="53"/>
  <c r="G81" i="53"/>
  <c r="J80" i="53"/>
  <c r="I80" i="53"/>
  <c r="H80" i="53"/>
  <c r="G80" i="53"/>
  <c r="J79" i="53"/>
  <c r="I79" i="53"/>
  <c r="H79" i="53"/>
  <c r="G79" i="53"/>
  <c r="J78" i="53"/>
  <c r="I78" i="53"/>
  <c r="H78" i="53"/>
  <c r="G78" i="53"/>
  <c r="J77" i="53"/>
  <c r="I77" i="53"/>
  <c r="H77" i="53"/>
  <c r="G77" i="53"/>
  <c r="J76" i="53"/>
  <c r="I76" i="53"/>
  <c r="H76" i="53"/>
  <c r="G76" i="53"/>
  <c r="J75" i="53"/>
  <c r="I75" i="53"/>
  <c r="H75" i="53"/>
  <c r="G75" i="53"/>
  <c r="J74" i="53"/>
  <c r="I74" i="53"/>
  <c r="H74" i="53"/>
  <c r="G74" i="53"/>
  <c r="J73" i="53"/>
  <c r="I73" i="53"/>
  <c r="H73" i="53"/>
  <c r="G73" i="53"/>
  <c r="J72" i="53"/>
  <c r="I72" i="53"/>
  <c r="H72" i="53"/>
  <c r="G72" i="53"/>
  <c r="J71" i="53"/>
  <c r="I71" i="53"/>
  <c r="H71" i="53"/>
  <c r="G71" i="53"/>
  <c r="J70" i="53"/>
  <c r="I70" i="53"/>
  <c r="H70" i="53"/>
  <c r="G70" i="53"/>
  <c r="J69" i="53"/>
  <c r="I69" i="53"/>
  <c r="H69" i="53"/>
  <c r="G69" i="53"/>
  <c r="J68" i="53"/>
  <c r="I68" i="53"/>
  <c r="H68" i="53"/>
  <c r="G68" i="53"/>
  <c r="J67" i="53"/>
  <c r="I67" i="53"/>
  <c r="H67" i="53"/>
  <c r="G67" i="53"/>
  <c r="J66" i="53"/>
  <c r="I66" i="53"/>
  <c r="H66" i="53"/>
  <c r="G66" i="53"/>
  <c r="J65" i="53"/>
  <c r="I65" i="53"/>
  <c r="H65" i="53"/>
  <c r="G65" i="53"/>
  <c r="J64" i="53"/>
  <c r="I64" i="53"/>
  <c r="H64" i="53"/>
  <c r="G64" i="53"/>
  <c r="J63" i="53"/>
  <c r="I63" i="53"/>
  <c r="H63" i="53"/>
  <c r="G63" i="53"/>
  <c r="J62" i="53"/>
  <c r="I62" i="53"/>
  <c r="H62" i="53"/>
  <c r="G62" i="53"/>
  <c r="J61" i="53"/>
  <c r="I61" i="53"/>
  <c r="H61" i="53"/>
  <c r="G61" i="53"/>
  <c r="J60" i="53"/>
  <c r="I60" i="53"/>
  <c r="H60" i="53"/>
  <c r="G60" i="53"/>
  <c r="J59" i="53"/>
  <c r="I59" i="53"/>
  <c r="H59" i="53"/>
  <c r="G59" i="53"/>
  <c r="J58" i="53"/>
  <c r="I58" i="53"/>
  <c r="H58" i="53"/>
  <c r="G58" i="53"/>
  <c r="J57" i="53"/>
  <c r="I57" i="53"/>
  <c r="H57" i="53"/>
  <c r="G57" i="53"/>
  <c r="J56" i="53"/>
  <c r="I56" i="53"/>
  <c r="H56" i="53"/>
  <c r="G56" i="53"/>
  <c r="J55" i="53"/>
  <c r="I55" i="53"/>
  <c r="H55" i="53"/>
  <c r="G55" i="53"/>
  <c r="J54" i="53"/>
  <c r="I54" i="53"/>
  <c r="H54" i="53"/>
  <c r="G54" i="53"/>
  <c r="J53" i="53"/>
  <c r="I53" i="53"/>
  <c r="H53" i="53"/>
  <c r="G53" i="53"/>
  <c r="J52" i="53"/>
  <c r="I52" i="53"/>
  <c r="H52" i="53"/>
  <c r="G52" i="53"/>
  <c r="J51" i="53"/>
  <c r="I51" i="53"/>
  <c r="H51" i="53"/>
  <c r="G51" i="53"/>
  <c r="J50" i="53"/>
  <c r="I50" i="53"/>
  <c r="H50" i="53"/>
  <c r="G50" i="53"/>
  <c r="J49" i="53"/>
  <c r="I49" i="53"/>
  <c r="H49" i="53"/>
  <c r="G49" i="53"/>
  <c r="J48" i="53"/>
  <c r="I48" i="53"/>
  <c r="H48" i="53"/>
  <c r="G48" i="53"/>
  <c r="J47" i="53"/>
  <c r="I47" i="53"/>
  <c r="H47" i="53"/>
  <c r="G47" i="53"/>
  <c r="J46" i="53"/>
  <c r="I46" i="53"/>
  <c r="H46" i="53"/>
  <c r="G46" i="53"/>
  <c r="J45" i="53"/>
  <c r="I45" i="53"/>
  <c r="H45" i="53"/>
  <c r="G45" i="53"/>
  <c r="J44" i="53"/>
  <c r="I44" i="53"/>
  <c r="H44" i="53"/>
  <c r="G44" i="53"/>
  <c r="J43" i="53"/>
  <c r="I43" i="53"/>
  <c r="H43" i="53"/>
  <c r="G43" i="53"/>
  <c r="J42" i="53"/>
  <c r="I42" i="53"/>
  <c r="H42" i="53"/>
  <c r="G42" i="53"/>
  <c r="J41" i="53"/>
  <c r="I41" i="53"/>
  <c r="H41" i="53"/>
  <c r="G41" i="53"/>
  <c r="J40" i="53"/>
  <c r="I40" i="53"/>
  <c r="H40" i="53"/>
  <c r="G40" i="53"/>
  <c r="J39" i="53"/>
  <c r="I39" i="53"/>
  <c r="H39" i="53"/>
  <c r="G39" i="53"/>
  <c r="J38" i="53"/>
  <c r="I38" i="53"/>
  <c r="H38" i="53"/>
  <c r="G38" i="53"/>
  <c r="J37" i="53"/>
  <c r="I37" i="53"/>
  <c r="H37" i="53"/>
  <c r="G37" i="53"/>
  <c r="J36" i="53"/>
  <c r="I36" i="53"/>
  <c r="H36" i="53"/>
  <c r="G36" i="53"/>
  <c r="J35" i="53"/>
  <c r="I35" i="53"/>
  <c r="H35" i="53"/>
  <c r="G35" i="53"/>
  <c r="J34" i="53"/>
  <c r="I34" i="53"/>
  <c r="H34" i="53"/>
  <c r="G34" i="53"/>
  <c r="J33" i="53"/>
  <c r="I33" i="53"/>
  <c r="H33" i="53"/>
  <c r="G33" i="53"/>
  <c r="J32" i="53"/>
  <c r="I32" i="53"/>
  <c r="H32" i="53"/>
  <c r="G32" i="53"/>
  <c r="J31" i="53"/>
  <c r="I31" i="53"/>
  <c r="H31" i="53"/>
  <c r="G31" i="53"/>
  <c r="J30" i="53"/>
  <c r="I30" i="53"/>
  <c r="H30" i="53"/>
  <c r="G30" i="53"/>
  <c r="J29" i="53"/>
  <c r="I29" i="53"/>
  <c r="H29" i="53"/>
  <c r="G29" i="53"/>
  <c r="J28" i="53"/>
  <c r="I28" i="53"/>
  <c r="H28" i="53"/>
  <c r="G28" i="53"/>
  <c r="J27" i="53"/>
  <c r="I27" i="53"/>
  <c r="H27" i="53"/>
  <c r="G27" i="53"/>
  <c r="J26" i="53"/>
  <c r="I26" i="53"/>
  <c r="H26" i="53"/>
  <c r="G26" i="53"/>
  <c r="J25" i="53"/>
  <c r="I25" i="53"/>
  <c r="H25" i="53"/>
  <c r="G25" i="53"/>
  <c r="J24" i="53"/>
  <c r="I24" i="53"/>
  <c r="H24" i="53"/>
  <c r="G24" i="53"/>
  <c r="J23" i="53"/>
  <c r="I23" i="53"/>
  <c r="H23" i="53"/>
  <c r="G23" i="53"/>
  <c r="J22" i="53"/>
  <c r="I22" i="53"/>
  <c r="H22" i="53"/>
  <c r="G22" i="53"/>
  <c r="J21" i="53"/>
  <c r="I21" i="53"/>
  <c r="H21" i="53"/>
  <c r="G21" i="53"/>
  <c r="J20" i="53"/>
  <c r="I20" i="53"/>
  <c r="H20" i="53"/>
  <c r="G20" i="53"/>
  <c r="J19" i="53"/>
  <c r="I19" i="53"/>
  <c r="H19" i="53"/>
  <c r="G19" i="53"/>
  <c r="J18" i="53"/>
  <c r="I18" i="53"/>
  <c r="H18" i="53"/>
  <c r="G18" i="53"/>
  <c r="J17" i="53"/>
  <c r="I17" i="53"/>
  <c r="H17" i="53"/>
  <c r="G17" i="53"/>
  <c r="J16" i="53"/>
  <c r="I16" i="53"/>
  <c r="H16" i="53"/>
  <c r="G16" i="53"/>
  <c r="J15" i="53"/>
  <c r="I15" i="53"/>
  <c r="H15" i="53"/>
  <c r="G15" i="53"/>
  <c r="J14" i="53"/>
  <c r="I14" i="53"/>
  <c r="H14" i="53"/>
  <c r="G14" i="53"/>
  <c r="J13" i="53"/>
  <c r="I13" i="53"/>
  <c r="H13" i="53"/>
  <c r="G13" i="53"/>
  <c r="J12" i="53"/>
  <c r="I12" i="53"/>
  <c r="H12" i="53"/>
  <c r="G12" i="53"/>
  <c r="J11" i="53"/>
  <c r="I11" i="53"/>
  <c r="H11" i="53"/>
  <c r="G11" i="53"/>
  <c r="J10" i="53"/>
  <c r="I10" i="53"/>
  <c r="H10" i="53"/>
  <c r="G10" i="53"/>
  <c r="J9" i="53"/>
  <c r="I9" i="53"/>
  <c r="H9" i="53"/>
  <c r="G9" i="53"/>
  <c r="J8" i="53"/>
  <c r="I8" i="53"/>
  <c r="H8" i="53"/>
  <c r="G8" i="53"/>
  <c r="J7" i="53"/>
  <c r="I7" i="53"/>
  <c r="H7" i="53"/>
  <c r="G7" i="53"/>
  <c r="J6" i="53"/>
  <c r="I6" i="53"/>
  <c r="H6" i="53"/>
  <c r="G6" i="53"/>
  <c r="J5" i="53"/>
  <c r="I5" i="53"/>
  <c r="H5" i="53"/>
  <c r="G5" i="53"/>
  <c r="J4" i="53"/>
  <c r="I4" i="53"/>
  <c r="H4" i="53"/>
  <c r="G4" i="53"/>
  <c r="J3" i="53"/>
  <c r="I3" i="53"/>
  <c r="H3" i="53"/>
  <c r="G3" i="53"/>
  <c r="I111" i="52"/>
  <c r="H111" i="52"/>
  <c r="G111" i="52"/>
  <c r="F111" i="52"/>
  <c r="E111" i="52"/>
  <c r="D111" i="52"/>
  <c r="C111" i="52"/>
  <c r="I110" i="52"/>
  <c r="H110" i="52"/>
  <c r="G110" i="52"/>
  <c r="F110" i="52"/>
  <c r="E110" i="52"/>
  <c r="D110" i="52"/>
  <c r="C110" i="52"/>
  <c r="I109" i="52"/>
  <c r="H109" i="52"/>
  <c r="G109" i="52"/>
  <c r="F109" i="52"/>
  <c r="E109" i="52"/>
  <c r="D109" i="52"/>
  <c r="C109" i="52"/>
  <c r="I108" i="52"/>
  <c r="H108" i="52"/>
  <c r="G108" i="52"/>
  <c r="F108" i="52"/>
  <c r="E108" i="52"/>
  <c r="D108" i="52"/>
  <c r="C108" i="52"/>
  <c r="I107" i="52"/>
  <c r="H107" i="52"/>
  <c r="G107" i="52"/>
  <c r="F107" i="52"/>
  <c r="E107" i="52"/>
  <c r="D107" i="52"/>
  <c r="C107" i="52"/>
  <c r="I106" i="52"/>
  <c r="H106" i="52"/>
  <c r="G106" i="52"/>
  <c r="F106" i="52"/>
  <c r="E106" i="52"/>
  <c r="D106" i="52"/>
  <c r="C106" i="52"/>
  <c r="I105" i="52"/>
  <c r="H105" i="52"/>
  <c r="G105" i="52"/>
  <c r="F105" i="52"/>
  <c r="E105" i="52"/>
  <c r="D105" i="52"/>
  <c r="C105" i="52"/>
  <c r="I104" i="52"/>
  <c r="H104" i="52"/>
  <c r="G104" i="52"/>
  <c r="F104" i="52"/>
  <c r="E104" i="52"/>
  <c r="D104" i="52"/>
  <c r="C104" i="52"/>
  <c r="I103" i="52"/>
  <c r="H103" i="52"/>
  <c r="G103" i="52"/>
  <c r="F103" i="52"/>
  <c r="E103" i="52"/>
  <c r="D103" i="52"/>
  <c r="C103" i="52"/>
  <c r="I102" i="52"/>
  <c r="H102" i="52"/>
  <c r="G102" i="52"/>
  <c r="F102" i="52"/>
  <c r="E102" i="52"/>
  <c r="D102" i="52"/>
  <c r="C102" i="52"/>
  <c r="I101" i="52"/>
  <c r="H101" i="52"/>
  <c r="G101" i="52"/>
  <c r="F101" i="52"/>
  <c r="E101" i="52"/>
  <c r="D101" i="52"/>
  <c r="C101" i="52"/>
  <c r="I100" i="52"/>
  <c r="H100" i="52"/>
  <c r="G100" i="52"/>
  <c r="F100" i="52"/>
  <c r="E100" i="52"/>
  <c r="D100" i="52"/>
  <c r="C100" i="52"/>
  <c r="I99" i="52"/>
  <c r="H99" i="52"/>
  <c r="G99" i="52"/>
  <c r="F99" i="52"/>
  <c r="E99" i="52"/>
  <c r="D99" i="52"/>
  <c r="C99" i="52"/>
  <c r="I98" i="52"/>
  <c r="H98" i="52"/>
  <c r="G98" i="52"/>
  <c r="F98" i="52"/>
  <c r="E98" i="52"/>
  <c r="D98" i="52"/>
  <c r="C98" i="52"/>
  <c r="I97" i="52"/>
  <c r="H97" i="52"/>
  <c r="G97" i="52"/>
  <c r="F97" i="52"/>
  <c r="E97" i="52"/>
  <c r="D97" i="52"/>
  <c r="C97" i="52"/>
  <c r="I96" i="52"/>
  <c r="H96" i="52"/>
  <c r="G96" i="52"/>
  <c r="F96" i="52"/>
  <c r="E96" i="52"/>
  <c r="D96" i="52"/>
  <c r="C96" i="52"/>
  <c r="I95" i="52"/>
  <c r="H95" i="52"/>
  <c r="G95" i="52"/>
  <c r="F95" i="52"/>
  <c r="E95" i="52"/>
  <c r="D95" i="52"/>
  <c r="C95" i="52"/>
  <c r="I94" i="52"/>
  <c r="H94" i="52"/>
  <c r="G94" i="52"/>
  <c r="F94" i="52"/>
  <c r="E94" i="52"/>
  <c r="D94" i="52"/>
  <c r="C94" i="52"/>
  <c r="I93" i="52"/>
  <c r="H93" i="52"/>
  <c r="G93" i="52"/>
  <c r="F93" i="52"/>
  <c r="E93" i="52"/>
  <c r="D93" i="52"/>
  <c r="C93" i="52"/>
  <c r="I92" i="52"/>
  <c r="H92" i="52"/>
  <c r="G92" i="52"/>
  <c r="F92" i="52"/>
  <c r="E92" i="52"/>
  <c r="D92" i="52"/>
  <c r="C92" i="52"/>
  <c r="I91" i="52"/>
  <c r="H91" i="52"/>
  <c r="G91" i="52"/>
  <c r="F91" i="52"/>
  <c r="E91" i="52"/>
  <c r="D91" i="52"/>
  <c r="C91" i="52"/>
  <c r="I90" i="52"/>
  <c r="H90" i="52"/>
  <c r="G90" i="52"/>
  <c r="F90" i="52"/>
  <c r="E90" i="52"/>
  <c r="D90" i="52"/>
  <c r="C90" i="52"/>
  <c r="I89" i="52"/>
  <c r="H89" i="52"/>
  <c r="G89" i="52"/>
  <c r="F89" i="52"/>
  <c r="E89" i="52"/>
  <c r="D89" i="52"/>
  <c r="C89" i="52"/>
  <c r="I88" i="52"/>
  <c r="H88" i="52"/>
  <c r="G88" i="52"/>
  <c r="F88" i="52"/>
  <c r="E88" i="52"/>
  <c r="D88" i="52"/>
  <c r="C88" i="52"/>
  <c r="I87" i="52"/>
  <c r="H87" i="52"/>
  <c r="G87" i="52"/>
  <c r="F87" i="52"/>
  <c r="E87" i="52"/>
  <c r="D87" i="52"/>
  <c r="C87" i="52"/>
  <c r="I86" i="52"/>
  <c r="H86" i="52"/>
  <c r="G86" i="52"/>
  <c r="F86" i="52"/>
  <c r="E86" i="52"/>
  <c r="D86" i="52"/>
  <c r="C86" i="52"/>
  <c r="I85" i="52"/>
  <c r="H85" i="52"/>
  <c r="G85" i="52"/>
  <c r="F85" i="52"/>
  <c r="E85" i="52"/>
  <c r="D85" i="52"/>
  <c r="C85" i="52"/>
  <c r="I84" i="52"/>
  <c r="H84" i="52"/>
  <c r="G84" i="52"/>
  <c r="F84" i="52"/>
  <c r="E84" i="52"/>
  <c r="D84" i="52"/>
  <c r="C84" i="52"/>
  <c r="I83" i="52"/>
  <c r="H83" i="52"/>
  <c r="G83" i="52"/>
  <c r="F83" i="52"/>
  <c r="E83" i="52"/>
  <c r="D83" i="52"/>
  <c r="C83" i="52"/>
  <c r="I82" i="52"/>
  <c r="H82" i="52"/>
  <c r="G82" i="52"/>
  <c r="F82" i="52"/>
  <c r="E82" i="52"/>
  <c r="D82" i="52"/>
  <c r="C82" i="52"/>
  <c r="I81" i="52"/>
  <c r="H81" i="52"/>
  <c r="G81" i="52"/>
  <c r="F81" i="52"/>
  <c r="E81" i="52"/>
  <c r="D81" i="52"/>
  <c r="C81" i="52"/>
  <c r="I80" i="52"/>
  <c r="H80" i="52"/>
  <c r="G80" i="52"/>
  <c r="F80" i="52"/>
  <c r="E80" i="52"/>
  <c r="D80" i="52"/>
  <c r="C80" i="52"/>
  <c r="I79" i="52"/>
  <c r="H79" i="52"/>
  <c r="G79" i="52"/>
  <c r="F79" i="52"/>
  <c r="E79" i="52"/>
  <c r="D79" i="52"/>
  <c r="C79" i="52"/>
  <c r="I78" i="52"/>
  <c r="H78" i="52"/>
  <c r="G78" i="52"/>
  <c r="F78" i="52"/>
  <c r="E78" i="52"/>
  <c r="D78" i="52"/>
  <c r="C78" i="52"/>
  <c r="I77" i="52"/>
  <c r="H77" i="52"/>
  <c r="G77" i="52"/>
  <c r="F77" i="52"/>
  <c r="E77" i="52"/>
  <c r="D77" i="52"/>
  <c r="C77" i="52"/>
  <c r="I76" i="52"/>
  <c r="H76" i="52"/>
  <c r="G76" i="52"/>
  <c r="F76" i="52"/>
  <c r="E76" i="52"/>
  <c r="D76" i="52"/>
  <c r="C76" i="52"/>
  <c r="I75" i="52"/>
  <c r="H75" i="52"/>
  <c r="G75" i="52"/>
  <c r="F75" i="52"/>
  <c r="E75" i="52"/>
  <c r="D75" i="52"/>
  <c r="C75" i="52"/>
  <c r="I74" i="52"/>
  <c r="H74" i="52"/>
  <c r="G74" i="52"/>
  <c r="F74" i="52"/>
  <c r="E74" i="52"/>
  <c r="D74" i="52"/>
  <c r="C74" i="52"/>
  <c r="I73" i="52"/>
  <c r="H73" i="52"/>
  <c r="G73" i="52"/>
  <c r="F73" i="52"/>
  <c r="E73" i="52"/>
  <c r="D73" i="52"/>
  <c r="C73" i="52"/>
  <c r="I72" i="52"/>
  <c r="H72" i="52"/>
  <c r="G72" i="52"/>
  <c r="F72" i="52"/>
  <c r="E72" i="52"/>
  <c r="D72" i="52"/>
  <c r="C72" i="52"/>
  <c r="I71" i="52"/>
  <c r="H71" i="52"/>
  <c r="G71" i="52"/>
  <c r="F71" i="52"/>
  <c r="E71" i="52"/>
  <c r="D71" i="52"/>
  <c r="C71" i="52"/>
  <c r="I70" i="52"/>
  <c r="H70" i="52"/>
  <c r="G70" i="52"/>
  <c r="F70" i="52"/>
  <c r="E70" i="52"/>
  <c r="D70" i="52"/>
  <c r="C70" i="52"/>
  <c r="I69" i="52"/>
  <c r="H69" i="52"/>
  <c r="G69" i="52"/>
  <c r="F69" i="52"/>
  <c r="E69" i="52"/>
  <c r="D69" i="52"/>
  <c r="C69" i="52"/>
  <c r="I68" i="52"/>
  <c r="H68" i="52"/>
  <c r="G68" i="52"/>
  <c r="F68" i="52"/>
  <c r="E68" i="52"/>
  <c r="D68" i="52"/>
  <c r="C68" i="52"/>
  <c r="I67" i="52"/>
  <c r="H67" i="52"/>
  <c r="G67" i="52"/>
  <c r="F67" i="52"/>
  <c r="E67" i="52"/>
  <c r="D67" i="52"/>
  <c r="C67" i="52"/>
  <c r="I66" i="52"/>
  <c r="H66" i="52"/>
  <c r="G66" i="52"/>
  <c r="F66" i="52"/>
  <c r="E66" i="52"/>
  <c r="D66" i="52"/>
  <c r="C66" i="52"/>
  <c r="I65" i="52"/>
  <c r="H65" i="52"/>
  <c r="G65" i="52"/>
  <c r="F65" i="52"/>
  <c r="E65" i="52"/>
  <c r="D65" i="52"/>
  <c r="C65" i="52"/>
  <c r="I64" i="52"/>
  <c r="H64" i="52"/>
  <c r="G64" i="52"/>
  <c r="F64" i="52"/>
  <c r="E64" i="52"/>
  <c r="D64" i="52"/>
  <c r="C64" i="52"/>
  <c r="I63" i="52"/>
  <c r="H63" i="52"/>
  <c r="G63" i="52"/>
  <c r="F63" i="52"/>
  <c r="E63" i="52"/>
  <c r="D63" i="52"/>
  <c r="C63" i="52"/>
  <c r="I62" i="52"/>
  <c r="H62" i="52"/>
  <c r="G62" i="52"/>
  <c r="F62" i="52"/>
  <c r="E62" i="52"/>
  <c r="D62" i="52"/>
  <c r="C62" i="52"/>
  <c r="I61" i="52"/>
  <c r="H61" i="52"/>
  <c r="G61" i="52"/>
  <c r="F61" i="52"/>
  <c r="E61" i="52"/>
  <c r="D61" i="52"/>
  <c r="C61" i="52"/>
  <c r="I60" i="52"/>
  <c r="H60" i="52"/>
  <c r="G60" i="52"/>
  <c r="F60" i="52"/>
  <c r="E60" i="52"/>
  <c r="D60" i="52"/>
  <c r="C60" i="52"/>
  <c r="I59" i="52"/>
  <c r="H59" i="52"/>
  <c r="G59" i="52"/>
  <c r="F59" i="52"/>
  <c r="E59" i="52"/>
  <c r="D59" i="52"/>
  <c r="C59" i="52"/>
  <c r="I58" i="52"/>
  <c r="H58" i="52"/>
  <c r="G58" i="52"/>
  <c r="F58" i="52"/>
  <c r="E58" i="52"/>
  <c r="D58" i="52"/>
  <c r="C58" i="52"/>
  <c r="I57" i="52"/>
  <c r="H57" i="52"/>
  <c r="G57" i="52"/>
  <c r="F57" i="52"/>
  <c r="E57" i="52"/>
  <c r="D57" i="52"/>
  <c r="C57" i="52"/>
  <c r="I56" i="52"/>
  <c r="H56" i="52"/>
  <c r="G56" i="52"/>
  <c r="F56" i="52"/>
  <c r="E56" i="52"/>
  <c r="D56" i="52"/>
  <c r="C56" i="52"/>
  <c r="I55" i="52"/>
  <c r="H55" i="52"/>
  <c r="G55" i="52"/>
  <c r="F55" i="52"/>
  <c r="E55" i="52"/>
  <c r="D55" i="52"/>
  <c r="C55" i="52"/>
  <c r="I54" i="52"/>
  <c r="H54" i="52"/>
  <c r="G54" i="52"/>
  <c r="F54" i="52"/>
  <c r="E54" i="52"/>
  <c r="D54" i="52"/>
  <c r="C54" i="52"/>
  <c r="I53" i="52"/>
  <c r="H53" i="52"/>
  <c r="G53" i="52"/>
  <c r="F53" i="52"/>
  <c r="E53" i="52"/>
  <c r="D53" i="52"/>
  <c r="C53" i="52"/>
  <c r="I52" i="52"/>
  <c r="H52" i="52"/>
  <c r="G52" i="52"/>
  <c r="F52" i="52"/>
  <c r="E52" i="52"/>
  <c r="D52" i="52"/>
  <c r="C52" i="52"/>
  <c r="I51" i="52"/>
  <c r="H51" i="52"/>
  <c r="G51" i="52"/>
  <c r="F51" i="52"/>
  <c r="E51" i="52"/>
  <c r="D51" i="52"/>
  <c r="C51" i="52"/>
  <c r="I50" i="52"/>
  <c r="H50" i="52"/>
  <c r="G50" i="52"/>
  <c r="F50" i="52"/>
  <c r="E50" i="52"/>
  <c r="D50" i="52"/>
  <c r="C50" i="52"/>
  <c r="I49" i="52"/>
  <c r="H49" i="52"/>
  <c r="G49" i="52"/>
  <c r="F49" i="52"/>
  <c r="E49" i="52"/>
  <c r="D49" i="52"/>
  <c r="C49" i="52"/>
  <c r="I48" i="52"/>
  <c r="H48" i="52"/>
  <c r="G48" i="52"/>
  <c r="F48" i="52"/>
  <c r="E48" i="52"/>
  <c r="D48" i="52"/>
  <c r="C48" i="52"/>
  <c r="I47" i="52"/>
  <c r="H47" i="52"/>
  <c r="G47" i="52"/>
  <c r="F47" i="52"/>
  <c r="E47" i="52"/>
  <c r="D47" i="52"/>
  <c r="C47" i="52"/>
  <c r="I46" i="52"/>
  <c r="H46" i="52"/>
  <c r="G46" i="52"/>
  <c r="F46" i="52"/>
  <c r="E46" i="52"/>
  <c r="D46" i="52"/>
  <c r="C46" i="52"/>
  <c r="I45" i="52"/>
  <c r="H45" i="52"/>
  <c r="G45" i="52"/>
  <c r="F45" i="52"/>
  <c r="E45" i="52"/>
  <c r="D45" i="52"/>
  <c r="C45" i="52"/>
  <c r="I44" i="52"/>
  <c r="H44" i="52"/>
  <c r="G44" i="52"/>
  <c r="F44" i="52"/>
  <c r="E44" i="52"/>
  <c r="D44" i="52"/>
  <c r="C44" i="52"/>
  <c r="I43" i="52"/>
  <c r="H43" i="52"/>
  <c r="G43" i="52"/>
  <c r="F43" i="52"/>
  <c r="E43" i="52"/>
  <c r="D43" i="52"/>
  <c r="C43" i="52"/>
  <c r="I42" i="52"/>
  <c r="H42" i="52"/>
  <c r="G42" i="52"/>
  <c r="F42" i="52"/>
  <c r="E42" i="52"/>
  <c r="D42" i="52"/>
  <c r="C42" i="52"/>
  <c r="I41" i="52"/>
  <c r="H41" i="52"/>
  <c r="G41" i="52"/>
  <c r="F41" i="52"/>
  <c r="E41" i="52"/>
  <c r="D41" i="52"/>
  <c r="C41" i="52"/>
  <c r="I40" i="52"/>
  <c r="H40" i="52"/>
  <c r="G40" i="52"/>
  <c r="F40" i="52"/>
  <c r="E40" i="52"/>
  <c r="D40" i="52"/>
  <c r="C40" i="52"/>
  <c r="I39" i="52"/>
  <c r="H39" i="52"/>
  <c r="G39" i="52"/>
  <c r="F39" i="52"/>
  <c r="E39" i="52"/>
  <c r="D39" i="52"/>
  <c r="C39" i="52"/>
  <c r="I38" i="52"/>
  <c r="H38" i="52"/>
  <c r="G38" i="52"/>
  <c r="F38" i="52"/>
  <c r="E38" i="52"/>
  <c r="D38" i="52"/>
  <c r="C38" i="52"/>
  <c r="I37" i="52"/>
  <c r="H37" i="52"/>
  <c r="G37" i="52"/>
  <c r="F37" i="52"/>
  <c r="E37" i="52"/>
  <c r="D37" i="52"/>
  <c r="C37" i="52"/>
  <c r="I36" i="52"/>
  <c r="H36" i="52"/>
  <c r="G36" i="52"/>
  <c r="F36" i="52"/>
  <c r="E36" i="52"/>
  <c r="D36" i="52"/>
  <c r="C36" i="52"/>
  <c r="I35" i="52"/>
  <c r="H35" i="52"/>
  <c r="G35" i="52"/>
  <c r="F35" i="52"/>
  <c r="E35" i="52"/>
  <c r="D35" i="52"/>
  <c r="C35" i="52"/>
  <c r="I34" i="52"/>
  <c r="H34" i="52"/>
  <c r="G34" i="52"/>
  <c r="F34" i="52"/>
  <c r="E34" i="52"/>
  <c r="D34" i="52"/>
  <c r="C34" i="52"/>
  <c r="I33" i="52"/>
  <c r="H33" i="52"/>
  <c r="G33" i="52"/>
  <c r="F33" i="52"/>
  <c r="E33" i="52"/>
  <c r="D33" i="52"/>
  <c r="C33" i="52"/>
  <c r="I32" i="52"/>
  <c r="H32" i="52"/>
  <c r="G32" i="52"/>
  <c r="F32" i="52"/>
  <c r="E32" i="52"/>
  <c r="D32" i="52"/>
  <c r="C32" i="52"/>
  <c r="I31" i="52"/>
  <c r="H31" i="52"/>
  <c r="G31" i="52"/>
  <c r="F31" i="52"/>
  <c r="E31" i="52"/>
  <c r="D31" i="52"/>
  <c r="C31" i="52"/>
  <c r="I30" i="52"/>
  <c r="H30" i="52"/>
  <c r="G30" i="52"/>
  <c r="F30" i="52"/>
  <c r="E30" i="52"/>
  <c r="D30" i="52"/>
  <c r="C30" i="52"/>
  <c r="I29" i="52"/>
  <c r="H29" i="52"/>
  <c r="G29" i="52"/>
  <c r="F29" i="52"/>
  <c r="E29" i="52"/>
  <c r="D29" i="52"/>
  <c r="C29" i="52"/>
  <c r="I28" i="52"/>
  <c r="H28" i="52"/>
  <c r="G28" i="52"/>
  <c r="F28" i="52"/>
  <c r="E28" i="52"/>
  <c r="D28" i="52"/>
  <c r="C28" i="52"/>
  <c r="I27" i="52"/>
  <c r="H27" i="52"/>
  <c r="G27" i="52"/>
  <c r="F27" i="52"/>
  <c r="E27" i="52"/>
  <c r="D27" i="52"/>
  <c r="C27" i="52"/>
  <c r="I26" i="52"/>
  <c r="H26" i="52"/>
  <c r="G26" i="52"/>
  <c r="F26" i="52"/>
  <c r="E26" i="52"/>
  <c r="D26" i="52"/>
  <c r="C26" i="52"/>
  <c r="I25" i="52"/>
  <c r="H25" i="52"/>
  <c r="G25" i="52"/>
  <c r="F25" i="52"/>
  <c r="E25" i="52"/>
  <c r="D25" i="52"/>
  <c r="C25" i="52"/>
  <c r="I24" i="52"/>
  <c r="H24" i="52"/>
  <c r="G24" i="52"/>
  <c r="F24" i="52"/>
  <c r="E24" i="52"/>
  <c r="D24" i="52"/>
  <c r="C24" i="52"/>
  <c r="I23" i="52"/>
  <c r="H23" i="52"/>
  <c r="G23" i="52"/>
  <c r="F23" i="52"/>
  <c r="E23" i="52"/>
  <c r="D23" i="52"/>
  <c r="C23" i="52"/>
  <c r="I22" i="52"/>
  <c r="H22" i="52"/>
  <c r="G22" i="52"/>
  <c r="F22" i="52"/>
  <c r="E22" i="52"/>
  <c r="D22" i="52"/>
  <c r="C22" i="52"/>
  <c r="I21" i="52"/>
  <c r="H21" i="52"/>
  <c r="G21" i="52"/>
  <c r="F21" i="52"/>
  <c r="E21" i="52"/>
  <c r="D21" i="52"/>
  <c r="C21" i="52"/>
  <c r="I20" i="52"/>
  <c r="H20" i="52"/>
  <c r="G20" i="52"/>
  <c r="F20" i="52"/>
  <c r="E20" i="52"/>
  <c r="D20" i="52"/>
  <c r="C20" i="52"/>
  <c r="I19" i="52"/>
  <c r="H19" i="52"/>
  <c r="G19" i="52"/>
  <c r="F19" i="52"/>
  <c r="E19" i="52"/>
  <c r="D19" i="52"/>
  <c r="C19" i="52"/>
  <c r="I18" i="52"/>
  <c r="H18" i="52"/>
  <c r="G18" i="52"/>
  <c r="F18" i="52"/>
  <c r="E18" i="52"/>
  <c r="D18" i="52"/>
  <c r="C18" i="52"/>
  <c r="I17" i="52"/>
  <c r="H17" i="52"/>
  <c r="G17" i="52"/>
  <c r="F17" i="52"/>
  <c r="E17" i="52"/>
  <c r="D17" i="52"/>
  <c r="C17" i="52"/>
  <c r="I16" i="52"/>
  <c r="H16" i="52"/>
  <c r="G16" i="52"/>
  <c r="F16" i="52"/>
  <c r="E16" i="52"/>
  <c r="D16" i="52"/>
  <c r="C16" i="52"/>
  <c r="I15" i="52"/>
  <c r="H15" i="52"/>
  <c r="G15" i="52"/>
  <c r="F15" i="52"/>
  <c r="E15" i="52"/>
  <c r="D15" i="52"/>
  <c r="C15" i="52"/>
  <c r="I14" i="52"/>
  <c r="H14" i="52"/>
  <c r="G14" i="52"/>
  <c r="F14" i="52"/>
  <c r="E14" i="52"/>
  <c r="D14" i="52"/>
  <c r="C14" i="52"/>
  <c r="I13" i="52"/>
  <c r="H13" i="52"/>
  <c r="G13" i="52"/>
  <c r="F13" i="52"/>
  <c r="E13" i="52"/>
  <c r="D13" i="52"/>
  <c r="C13" i="52"/>
  <c r="I12" i="52"/>
  <c r="H12" i="52"/>
  <c r="G12" i="52"/>
  <c r="F12" i="52"/>
  <c r="E12" i="52"/>
  <c r="D12" i="52"/>
  <c r="C12" i="52"/>
  <c r="I11" i="52"/>
  <c r="H11" i="52"/>
  <c r="G11" i="52"/>
  <c r="F11" i="52"/>
  <c r="E11" i="52"/>
  <c r="D11" i="52"/>
  <c r="C11" i="52"/>
  <c r="I10" i="52"/>
  <c r="H10" i="52"/>
  <c r="G10" i="52"/>
  <c r="F10" i="52"/>
  <c r="E10" i="52"/>
  <c r="D10" i="52"/>
  <c r="C10" i="52"/>
  <c r="I9" i="52"/>
  <c r="H9" i="52"/>
  <c r="G9" i="52"/>
  <c r="F9" i="52"/>
  <c r="E9" i="52"/>
  <c r="D9" i="52"/>
  <c r="C9" i="52"/>
  <c r="I8" i="52"/>
  <c r="H8" i="52"/>
  <c r="G8" i="52"/>
  <c r="F8" i="52"/>
  <c r="E8" i="52"/>
  <c r="D8" i="52"/>
  <c r="C8" i="52"/>
  <c r="I7" i="52"/>
  <c r="H7" i="52"/>
  <c r="G7" i="52"/>
  <c r="F7" i="52"/>
  <c r="E7" i="52"/>
  <c r="D7" i="52"/>
  <c r="C7" i="52"/>
  <c r="I6" i="52"/>
  <c r="H6" i="52"/>
  <c r="G6" i="52"/>
  <c r="F6" i="52"/>
  <c r="E6" i="52"/>
  <c r="D6" i="52"/>
  <c r="C6" i="52"/>
  <c r="I5" i="52"/>
  <c r="H5" i="52"/>
  <c r="G5" i="52"/>
  <c r="F5" i="52"/>
  <c r="E5" i="52"/>
  <c r="D5" i="52"/>
  <c r="C5" i="52"/>
  <c r="I4" i="52"/>
  <c r="H4" i="52"/>
  <c r="G4" i="52"/>
  <c r="F4" i="52"/>
  <c r="E4" i="52"/>
  <c r="D4" i="52"/>
  <c r="C4" i="52"/>
  <c r="I3" i="52"/>
  <c r="H3" i="52"/>
  <c r="G3" i="52"/>
  <c r="F3" i="52"/>
  <c r="E3" i="52"/>
  <c r="D3" i="52"/>
  <c r="C3" i="52"/>
  <c r="J111" i="51"/>
  <c r="I111" i="51"/>
  <c r="H111" i="51"/>
  <c r="G111" i="51"/>
  <c r="F111" i="51"/>
  <c r="E111" i="51"/>
  <c r="D111" i="51"/>
  <c r="C111" i="51"/>
  <c r="J110" i="51"/>
  <c r="I110" i="51"/>
  <c r="H110" i="51"/>
  <c r="G110" i="51"/>
  <c r="F110" i="51"/>
  <c r="E110" i="51"/>
  <c r="D110" i="51"/>
  <c r="C110" i="51"/>
  <c r="J109" i="51"/>
  <c r="I109" i="51"/>
  <c r="H109" i="51"/>
  <c r="G109" i="51"/>
  <c r="F109" i="51"/>
  <c r="E109" i="51"/>
  <c r="D109" i="51"/>
  <c r="C109" i="51"/>
  <c r="J108" i="51"/>
  <c r="I108" i="51"/>
  <c r="H108" i="51"/>
  <c r="G108" i="51"/>
  <c r="F108" i="51"/>
  <c r="E108" i="51"/>
  <c r="D108" i="51"/>
  <c r="C108" i="51"/>
  <c r="J107" i="51"/>
  <c r="I107" i="51"/>
  <c r="H107" i="51"/>
  <c r="G107" i="51"/>
  <c r="F107" i="51"/>
  <c r="E107" i="51"/>
  <c r="D107" i="51"/>
  <c r="C107" i="51"/>
  <c r="J106" i="51"/>
  <c r="I106" i="51"/>
  <c r="H106" i="51"/>
  <c r="G106" i="51"/>
  <c r="F106" i="51"/>
  <c r="E106" i="51"/>
  <c r="D106" i="51"/>
  <c r="C106" i="51"/>
  <c r="J105" i="51"/>
  <c r="I105" i="51"/>
  <c r="H105" i="51"/>
  <c r="G105" i="51"/>
  <c r="F105" i="51"/>
  <c r="E105" i="51"/>
  <c r="D105" i="51"/>
  <c r="C105" i="51"/>
  <c r="J104" i="51"/>
  <c r="I104" i="51"/>
  <c r="H104" i="51"/>
  <c r="G104" i="51"/>
  <c r="F104" i="51"/>
  <c r="E104" i="51"/>
  <c r="D104" i="51"/>
  <c r="C104" i="51"/>
  <c r="J103" i="51"/>
  <c r="I103" i="51"/>
  <c r="H103" i="51"/>
  <c r="G103" i="51"/>
  <c r="F103" i="51"/>
  <c r="E103" i="51"/>
  <c r="D103" i="51"/>
  <c r="C103" i="51"/>
  <c r="J102" i="51"/>
  <c r="I102" i="51"/>
  <c r="H102" i="51"/>
  <c r="G102" i="51"/>
  <c r="F102" i="51"/>
  <c r="E102" i="51"/>
  <c r="D102" i="51"/>
  <c r="C102" i="51"/>
  <c r="J101" i="51"/>
  <c r="I101" i="51"/>
  <c r="H101" i="51"/>
  <c r="G101" i="51"/>
  <c r="F101" i="51"/>
  <c r="E101" i="51"/>
  <c r="D101" i="51"/>
  <c r="C101" i="51"/>
  <c r="J100" i="51"/>
  <c r="I100" i="51"/>
  <c r="H100" i="51"/>
  <c r="G100" i="51"/>
  <c r="F100" i="51"/>
  <c r="E100" i="51"/>
  <c r="D100" i="51"/>
  <c r="C100" i="51"/>
  <c r="J99" i="51"/>
  <c r="I99" i="51"/>
  <c r="H99" i="51"/>
  <c r="G99" i="51"/>
  <c r="F99" i="51"/>
  <c r="E99" i="51"/>
  <c r="D99" i="51"/>
  <c r="C99" i="51"/>
  <c r="J98" i="51"/>
  <c r="I98" i="51"/>
  <c r="H98" i="51"/>
  <c r="G98" i="51"/>
  <c r="F98" i="51"/>
  <c r="E98" i="51"/>
  <c r="D98" i="51"/>
  <c r="C98" i="51"/>
  <c r="J97" i="51"/>
  <c r="I97" i="51"/>
  <c r="H97" i="51"/>
  <c r="G97" i="51"/>
  <c r="F97" i="51"/>
  <c r="E97" i="51"/>
  <c r="D97" i="51"/>
  <c r="C97" i="51"/>
  <c r="J96" i="51"/>
  <c r="I96" i="51"/>
  <c r="H96" i="51"/>
  <c r="G96" i="51"/>
  <c r="F96" i="51"/>
  <c r="E96" i="51"/>
  <c r="D96" i="51"/>
  <c r="C96" i="51"/>
  <c r="J95" i="51"/>
  <c r="I95" i="51"/>
  <c r="H95" i="51"/>
  <c r="G95" i="51"/>
  <c r="F95" i="51"/>
  <c r="E95" i="51"/>
  <c r="D95" i="51"/>
  <c r="C95" i="51"/>
  <c r="J94" i="51"/>
  <c r="I94" i="51"/>
  <c r="H94" i="51"/>
  <c r="G94" i="51"/>
  <c r="F94" i="51"/>
  <c r="E94" i="51"/>
  <c r="D94" i="51"/>
  <c r="C94" i="51"/>
  <c r="J93" i="51"/>
  <c r="I93" i="51"/>
  <c r="H93" i="51"/>
  <c r="G93" i="51"/>
  <c r="F93" i="51"/>
  <c r="E93" i="51"/>
  <c r="D93" i="51"/>
  <c r="C93" i="51"/>
  <c r="J92" i="51"/>
  <c r="I92" i="51"/>
  <c r="H92" i="51"/>
  <c r="G92" i="51"/>
  <c r="F92" i="51"/>
  <c r="E92" i="51"/>
  <c r="D92" i="51"/>
  <c r="C92" i="51"/>
  <c r="J91" i="51"/>
  <c r="I91" i="51"/>
  <c r="H91" i="51"/>
  <c r="G91" i="51"/>
  <c r="F91" i="51"/>
  <c r="E91" i="51"/>
  <c r="D91" i="51"/>
  <c r="C91" i="51"/>
  <c r="J90" i="51"/>
  <c r="I90" i="51"/>
  <c r="H90" i="51"/>
  <c r="G90" i="51"/>
  <c r="F90" i="51"/>
  <c r="E90" i="51"/>
  <c r="D90" i="51"/>
  <c r="C90" i="51"/>
  <c r="J89" i="51"/>
  <c r="I89" i="51"/>
  <c r="H89" i="51"/>
  <c r="G89" i="51"/>
  <c r="F89" i="51"/>
  <c r="E89" i="51"/>
  <c r="D89" i="51"/>
  <c r="C89" i="51"/>
  <c r="J88" i="51"/>
  <c r="I88" i="51"/>
  <c r="H88" i="51"/>
  <c r="G88" i="51"/>
  <c r="F88" i="51"/>
  <c r="E88" i="51"/>
  <c r="D88" i="51"/>
  <c r="C88" i="51"/>
  <c r="J87" i="51"/>
  <c r="I87" i="51"/>
  <c r="H87" i="51"/>
  <c r="G87" i="51"/>
  <c r="F87" i="51"/>
  <c r="E87" i="51"/>
  <c r="D87" i="51"/>
  <c r="C87" i="51"/>
  <c r="J86" i="51"/>
  <c r="I86" i="51"/>
  <c r="H86" i="51"/>
  <c r="G86" i="51"/>
  <c r="F86" i="51"/>
  <c r="E86" i="51"/>
  <c r="D86" i="51"/>
  <c r="C86" i="51"/>
  <c r="J85" i="51"/>
  <c r="I85" i="51"/>
  <c r="H85" i="51"/>
  <c r="G85" i="51"/>
  <c r="F85" i="51"/>
  <c r="E85" i="51"/>
  <c r="D85" i="51"/>
  <c r="C85" i="51"/>
  <c r="J84" i="51"/>
  <c r="I84" i="51"/>
  <c r="H84" i="51"/>
  <c r="G84" i="51"/>
  <c r="F84" i="51"/>
  <c r="E84" i="51"/>
  <c r="D84" i="51"/>
  <c r="C84" i="51"/>
  <c r="J83" i="51"/>
  <c r="I83" i="51"/>
  <c r="H83" i="51"/>
  <c r="G83" i="51"/>
  <c r="F83" i="51"/>
  <c r="E83" i="51"/>
  <c r="D83" i="51"/>
  <c r="C83" i="51"/>
  <c r="J82" i="51"/>
  <c r="I82" i="51"/>
  <c r="H82" i="51"/>
  <c r="G82" i="51"/>
  <c r="F82" i="51"/>
  <c r="E82" i="51"/>
  <c r="D82" i="51"/>
  <c r="C82" i="51"/>
  <c r="J81" i="51"/>
  <c r="I81" i="51"/>
  <c r="H81" i="51"/>
  <c r="G81" i="51"/>
  <c r="F81" i="51"/>
  <c r="E81" i="51"/>
  <c r="D81" i="51"/>
  <c r="C81" i="51"/>
  <c r="J80" i="51"/>
  <c r="I80" i="51"/>
  <c r="H80" i="51"/>
  <c r="G80" i="51"/>
  <c r="F80" i="51"/>
  <c r="E80" i="51"/>
  <c r="D80" i="51"/>
  <c r="C80" i="51"/>
  <c r="J79" i="51"/>
  <c r="I79" i="51"/>
  <c r="H79" i="51"/>
  <c r="G79" i="51"/>
  <c r="F79" i="51"/>
  <c r="E79" i="51"/>
  <c r="D79" i="51"/>
  <c r="C79" i="51"/>
  <c r="J78" i="51"/>
  <c r="I78" i="51"/>
  <c r="H78" i="51"/>
  <c r="G78" i="51"/>
  <c r="F78" i="51"/>
  <c r="E78" i="51"/>
  <c r="D78" i="51"/>
  <c r="C78" i="51"/>
  <c r="J77" i="51"/>
  <c r="I77" i="51"/>
  <c r="H77" i="51"/>
  <c r="G77" i="51"/>
  <c r="F77" i="51"/>
  <c r="E77" i="51"/>
  <c r="D77" i="51"/>
  <c r="C77" i="51"/>
  <c r="J76" i="51"/>
  <c r="I76" i="51"/>
  <c r="H76" i="51"/>
  <c r="G76" i="51"/>
  <c r="F76" i="51"/>
  <c r="E76" i="51"/>
  <c r="D76" i="51"/>
  <c r="C76" i="51"/>
  <c r="J75" i="51"/>
  <c r="I75" i="51"/>
  <c r="H75" i="51"/>
  <c r="G75" i="51"/>
  <c r="F75" i="51"/>
  <c r="E75" i="51"/>
  <c r="D75" i="51"/>
  <c r="C75" i="51"/>
  <c r="J74" i="51"/>
  <c r="I74" i="51"/>
  <c r="H74" i="51"/>
  <c r="G74" i="51"/>
  <c r="F74" i="51"/>
  <c r="E74" i="51"/>
  <c r="D74" i="51"/>
  <c r="C74" i="51"/>
  <c r="J73" i="51"/>
  <c r="I73" i="51"/>
  <c r="H73" i="51"/>
  <c r="G73" i="51"/>
  <c r="F73" i="51"/>
  <c r="E73" i="51"/>
  <c r="D73" i="51"/>
  <c r="C73" i="51"/>
  <c r="J72" i="51"/>
  <c r="I72" i="51"/>
  <c r="H72" i="51"/>
  <c r="G72" i="51"/>
  <c r="F72" i="51"/>
  <c r="E72" i="51"/>
  <c r="D72" i="51"/>
  <c r="C72" i="51"/>
  <c r="J71" i="51"/>
  <c r="I71" i="51"/>
  <c r="H71" i="51"/>
  <c r="G71" i="51"/>
  <c r="F71" i="51"/>
  <c r="E71" i="51"/>
  <c r="D71" i="51"/>
  <c r="C71" i="51"/>
  <c r="J70" i="51"/>
  <c r="I70" i="51"/>
  <c r="H70" i="51"/>
  <c r="G70" i="51"/>
  <c r="F70" i="51"/>
  <c r="E70" i="51"/>
  <c r="D70" i="51"/>
  <c r="C70" i="51"/>
  <c r="J69" i="51"/>
  <c r="I69" i="51"/>
  <c r="H69" i="51"/>
  <c r="G69" i="51"/>
  <c r="F69" i="51"/>
  <c r="E69" i="51"/>
  <c r="D69" i="51"/>
  <c r="C69" i="51"/>
  <c r="J68" i="51"/>
  <c r="I68" i="51"/>
  <c r="H68" i="51"/>
  <c r="G68" i="51"/>
  <c r="F68" i="51"/>
  <c r="E68" i="51"/>
  <c r="D68" i="51"/>
  <c r="C68" i="51"/>
  <c r="J67" i="51"/>
  <c r="I67" i="51"/>
  <c r="H67" i="51"/>
  <c r="G67" i="51"/>
  <c r="F67" i="51"/>
  <c r="E67" i="51"/>
  <c r="D67" i="51"/>
  <c r="C67" i="51"/>
  <c r="J66" i="51"/>
  <c r="I66" i="51"/>
  <c r="H66" i="51"/>
  <c r="G66" i="51"/>
  <c r="F66" i="51"/>
  <c r="E66" i="51"/>
  <c r="D66" i="51"/>
  <c r="C66" i="51"/>
  <c r="J65" i="51"/>
  <c r="I65" i="51"/>
  <c r="H65" i="51"/>
  <c r="G65" i="51"/>
  <c r="F65" i="51"/>
  <c r="E65" i="51"/>
  <c r="D65" i="51"/>
  <c r="C65" i="51"/>
  <c r="J64" i="51"/>
  <c r="I64" i="51"/>
  <c r="H64" i="51"/>
  <c r="G64" i="51"/>
  <c r="F64" i="51"/>
  <c r="E64" i="51"/>
  <c r="D64" i="51"/>
  <c r="C64" i="51"/>
  <c r="J63" i="51"/>
  <c r="I63" i="51"/>
  <c r="H63" i="51"/>
  <c r="G63" i="51"/>
  <c r="F63" i="51"/>
  <c r="E63" i="51"/>
  <c r="D63" i="51"/>
  <c r="C63" i="51"/>
  <c r="J62" i="51"/>
  <c r="I62" i="51"/>
  <c r="H62" i="51"/>
  <c r="G62" i="51"/>
  <c r="F62" i="51"/>
  <c r="E62" i="51"/>
  <c r="D62" i="51"/>
  <c r="C62" i="51"/>
  <c r="J61" i="51"/>
  <c r="I61" i="51"/>
  <c r="H61" i="51"/>
  <c r="G61" i="51"/>
  <c r="F61" i="51"/>
  <c r="E61" i="51"/>
  <c r="D61" i="51"/>
  <c r="C61" i="51"/>
  <c r="J60" i="51"/>
  <c r="I60" i="51"/>
  <c r="H60" i="51"/>
  <c r="G60" i="51"/>
  <c r="F60" i="51"/>
  <c r="E60" i="51"/>
  <c r="D60" i="51"/>
  <c r="C60" i="51"/>
  <c r="J59" i="51"/>
  <c r="I59" i="51"/>
  <c r="H59" i="51"/>
  <c r="G59" i="51"/>
  <c r="F59" i="51"/>
  <c r="E59" i="51"/>
  <c r="D59" i="51"/>
  <c r="C59" i="51"/>
  <c r="J58" i="51"/>
  <c r="I58" i="51"/>
  <c r="H58" i="51"/>
  <c r="G58" i="51"/>
  <c r="F58" i="51"/>
  <c r="E58" i="51"/>
  <c r="D58" i="51"/>
  <c r="C58" i="51"/>
  <c r="J57" i="51"/>
  <c r="I57" i="51"/>
  <c r="H57" i="51"/>
  <c r="G57" i="51"/>
  <c r="F57" i="51"/>
  <c r="E57" i="51"/>
  <c r="D57" i="51"/>
  <c r="C57" i="51"/>
  <c r="J56" i="51"/>
  <c r="I56" i="51"/>
  <c r="H56" i="51"/>
  <c r="G56" i="51"/>
  <c r="F56" i="51"/>
  <c r="E56" i="51"/>
  <c r="D56" i="51"/>
  <c r="C56" i="51"/>
  <c r="J55" i="51"/>
  <c r="I55" i="51"/>
  <c r="H55" i="51"/>
  <c r="G55" i="51"/>
  <c r="F55" i="51"/>
  <c r="E55" i="51"/>
  <c r="D55" i="51"/>
  <c r="C55" i="51"/>
  <c r="J54" i="51"/>
  <c r="I54" i="51"/>
  <c r="H54" i="51"/>
  <c r="G54" i="51"/>
  <c r="F54" i="51"/>
  <c r="E54" i="51"/>
  <c r="D54" i="51"/>
  <c r="C54" i="51"/>
  <c r="J53" i="51"/>
  <c r="I53" i="51"/>
  <c r="H53" i="51"/>
  <c r="G53" i="51"/>
  <c r="F53" i="51"/>
  <c r="E53" i="51"/>
  <c r="D53" i="51"/>
  <c r="C53" i="51"/>
  <c r="J52" i="51"/>
  <c r="I52" i="51"/>
  <c r="H52" i="51"/>
  <c r="G52" i="51"/>
  <c r="F52" i="51"/>
  <c r="E52" i="51"/>
  <c r="D52" i="51"/>
  <c r="C52" i="51"/>
  <c r="J51" i="51"/>
  <c r="I51" i="51"/>
  <c r="H51" i="51"/>
  <c r="G51" i="51"/>
  <c r="F51" i="51"/>
  <c r="E51" i="51"/>
  <c r="D51" i="51"/>
  <c r="C51" i="51"/>
  <c r="J50" i="51"/>
  <c r="I50" i="51"/>
  <c r="H50" i="51"/>
  <c r="G50" i="51"/>
  <c r="F50" i="51"/>
  <c r="E50" i="51"/>
  <c r="D50" i="51"/>
  <c r="C50" i="51"/>
  <c r="J49" i="51"/>
  <c r="I49" i="51"/>
  <c r="H49" i="51"/>
  <c r="G49" i="51"/>
  <c r="F49" i="51"/>
  <c r="E49" i="51"/>
  <c r="D49" i="51"/>
  <c r="C49" i="51"/>
  <c r="J48" i="51"/>
  <c r="I48" i="51"/>
  <c r="H48" i="51"/>
  <c r="G48" i="51"/>
  <c r="F48" i="51"/>
  <c r="E48" i="51"/>
  <c r="D48" i="51"/>
  <c r="C48" i="51"/>
  <c r="J47" i="51"/>
  <c r="I47" i="51"/>
  <c r="H47" i="51"/>
  <c r="G47" i="51"/>
  <c r="F47" i="51"/>
  <c r="E47" i="51"/>
  <c r="D47" i="51"/>
  <c r="C47" i="51"/>
  <c r="J46" i="51"/>
  <c r="I46" i="51"/>
  <c r="H46" i="51"/>
  <c r="G46" i="51"/>
  <c r="F46" i="51"/>
  <c r="E46" i="51"/>
  <c r="D46" i="51"/>
  <c r="C46" i="51"/>
  <c r="J45" i="51"/>
  <c r="I45" i="51"/>
  <c r="H45" i="51"/>
  <c r="G45" i="51"/>
  <c r="F45" i="51"/>
  <c r="E45" i="51"/>
  <c r="D45" i="51"/>
  <c r="C45" i="51"/>
  <c r="J44" i="51"/>
  <c r="I44" i="51"/>
  <c r="H44" i="51"/>
  <c r="G44" i="51"/>
  <c r="F44" i="51"/>
  <c r="E44" i="51"/>
  <c r="D44" i="51"/>
  <c r="C44" i="51"/>
  <c r="J43" i="51"/>
  <c r="I43" i="51"/>
  <c r="H43" i="51"/>
  <c r="G43" i="51"/>
  <c r="F43" i="51"/>
  <c r="E43" i="51"/>
  <c r="D43" i="51"/>
  <c r="C43" i="51"/>
  <c r="J42" i="51"/>
  <c r="I42" i="51"/>
  <c r="H42" i="51"/>
  <c r="G42" i="51"/>
  <c r="F42" i="51"/>
  <c r="E42" i="51"/>
  <c r="D42" i="51"/>
  <c r="C42" i="51"/>
  <c r="J41" i="51"/>
  <c r="I41" i="51"/>
  <c r="H41" i="51"/>
  <c r="G41" i="51"/>
  <c r="F41" i="51"/>
  <c r="E41" i="51"/>
  <c r="D41" i="51"/>
  <c r="C41" i="51"/>
  <c r="J40" i="51"/>
  <c r="I40" i="51"/>
  <c r="H40" i="51"/>
  <c r="G40" i="51"/>
  <c r="F40" i="51"/>
  <c r="E40" i="51"/>
  <c r="D40" i="51"/>
  <c r="C40" i="51"/>
  <c r="J39" i="51"/>
  <c r="I39" i="51"/>
  <c r="H39" i="51"/>
  <c r="G39" i="51"/>
  <c r="F39" i="51"/>
  <c r="E39" i="51"/>
  <c r="D39" i="51"/>
  <c r="C39" i="51"/>
  <c r="J38" i="51"/>
  <c r="I38" i="51"/>
  <c r="H38" i="51"/>
  <c r="G38" i="51"/>
  <c r="F38" i="51"/>
  <c r="E38" i="51"/>
  <c r="D38" i="51"/>
  <c r="C38" i="51"/>
  <c r="J37" i="51"/>
  <c r="I37" i="51"/>
  <c r="H37" i="51"/>
  <c r="G37" i="51"/>
  <c r="F37" i="51"/>
  <c r="E37" i="51"/>
  <c r="D37" i="51"/>
  <c r="C37" i="51"/>
  <c r="J36" i="51"/>
  <c r="I36" i="51"/>
  <c r="H36" i="51"/>
  <c r="G36" i="51"/>
  <c r="F36" i="51"/>
  <c r="E36" i="51"/>
  <c r="D36" i="51"/>
  <c r="C36" i="51"/>
  <c r="J35" i="51"/>
  <c r="I35" i="51"/>
  <c r="H35" i="51"/>
  <c r="G35" i="51"/>
  <c r="F35" i="51"/>
  <c r="E35" i="51"/>
  <c r="D35" i="51"/>
  <c r="C35" i="51"/>
  <c r="J34" i="51"/>
  <c r="I34" i="51"/>
  <c r="H34" i="51"/>
  <c r="G34" i="51"/>
  <c r="F34" i="51"/>
  <c r="E34" i="51"/>
  <c r="D34" i="51"/>
  <c r="C34" i="51"/>
  <c r="J33" i="51"/>
  <c r="I33" i="51"/>
  <c r="H33" i="51"/>
  <c r="G33" i="51"/>
  <c r="F33" i="51"/>
  <c r="E33" i="51"/>
  <c r="D33" i="51"/>
  <c r="C33" i="51"/>
  <c r="J32" i="51"/>
  <c r="I32" i="51"/>
  <c r="H32" i="51"/>
  <c r="G32" i="51"/>
  <c r="F32" i="51"/>
  <c r="E32" i="51"/>
  <c r="D32" i="51"/>
  <c r="C32" i="51"/>
  <c r="J31" i="51"/>
  <c r="I31" i="51"/>
  <c r="H31" i="51"/>
  <c r="G31" i="51"/>
  <c r="F31" i="51"/>
  <c r="E31" i="51"/>
  <c r="D31" i="51"/>
  <c r="C31" i="51"/>
  <c r="J30" i="51"/>
  <c r="I30" i="51"/>
  <c r="H30" i="51"/>
  <c r="G30" i="51"/>
  <c r="F30" i="51"/>
  <c r="E30" i="51"/>
  <c r="D30" i="51"/>
  <c r="C30" i="51"/>
  <c r="J29" i="51"/>
  <c r="I29" i="51"/>
  <c r="H29" i="51"/>
  <c r="G29" i="51"/>
  <c r="F29" i="51"/>
  <c r="E29" i="51"/>
  <c r="D29" i="51"/>
  <c r="C29" i="51"/>
  <c r="J28" i="51"/>
  <c r="I28" i="51"/>
  <c r="H28" i="51"/>
  <c r="G28" i="51"/>
  <c r="F28" i="51"/>
  <c r="E28" i="51"/>
  <c r="D28" i="51"/>
  <c r="C28" i="51"/>
  <c r="J27" i="51"/>
  <c r="I27" i="51"/>
  <c r="H27" i="51"/>
  <c r="G27" i="51"/>
  <c r="F27" i="51"/>
  <c r="E27" i="51"/>
  <c r="D27" i="51"/>
  <c r="C27" i="51"/>
  <c r="J26" i="51"/>
  <c r="I26" i="51"/>
  <c r="H26" i="51"/>
  <c r="G26" i="51"/>
  <c r="F26" i="51"/>
  <c r="E26" i="51"/>
  <c r="D26" i="51"/>
  <c r="C26" i="51"/>
  <c r="J25" i="51"/>
  <c r="I25" i="51"/>
  <c r="H25" i="51"/>
  <c r="G25" i="51"/>
  <c r="F25" i="51"/>
  <c r="E25" i="51"/>
  <c r="D25" i="51"/>
  <c r="C25" i="51"/>
  <c r="J24" i="51"/>
  <c r="I24" i="51"/>
  <c r="H24" i="51"/>
  <c r="G24" i="51"/>
  <c r="F24" i="51"/>
  <c r="E24" i="51"/>
  <c r="D24" i="51"/>
  <c r="C24" i="51"/>
  <c r="J23" i="51"/>
  <c r="I23" i="51"/>
  <c r="H23" i="51"/>
  <c r="G23" i="51"/>
  <c r="F23" i="51"/>
  <c r="E23" i="51"/>
  <c r="D23" i="51"/>
  <c r="C23" i="51"/>
  <c r="J22" i="51"/>
  <c r="I22" i="51"/>
  <c r="H22" i="51"/>
  <c r="G22" i="51"/>
  <c r="F22" i="51"/>
  <c r="E22" i="51"/>
  <c r="D22" i="51"/>
  <c r="C22" i="51"/>
  <c r="J21" i="51"/>
  <c r="I21" i="51"/>
  <c r="H21" i="51"/>
  <c r="G21" i="51"/>
  <c r="F21" i="51"/>
  <c r="E21" i="51"/>
  <c r="D21" i="51"/>
  <c r="C21" i="51"/>
  <c r="J20" i="51"/>
  <c r="I20" i="51"/>
  <c r="H20" i="51"/>
  <c r="G20" i="51"/>
  <c r="F20" i="51"/>
  <c r="E20" i="51"/>
  <c r="D20" i="51"/>
  <c r="C20" i="51"/>
  <c r="J19" i="51"/>
  <c r="I19" i="51"/>
  <c r="H19" i="51"/>
  <c r="G19" i="51"/>
  <c r="F19" i="51"/>
  <c r="E19" i="51"/>
  <c r="D19" i="51"/>
  <c r="C19" i="51"/>
  <c r="J18" i="51"/>
  <c r="I18" i="51"/>
  <c r="H18" i="51"/>
  <c r="G18" i="51"/>
  <c r="F18" i="51"/>
  <c r="E18" i="51"/>
  <c r="D18" i="51"/>
  <c r="C18" i="51"/>
  <c r="J17" i="51"/>
  <c r="I17" i="51"/>
  <c r="H17" i="51"/>
  <c r="G17" i="51"/>
  <c r="F17" i="51"/>
  <c r="E17" i="51"/>
  <c r="D17" i="51"/>
  <c r="C17" i="51"/>
  <c r="J16" i="51"/>
  <c r="I16" i="51"/>
  <c r="H16" i="51"/>
  <c r="G16" i="51"/>
  <c r="F16" i="51"/>
  <c r="E16" i="51"/>
  <c r="D16" i="51"/>
  <c r="C16" i="51"/>
  <c r="J15" i="51"/>
  <c r="I15" i="51"/>
  <c r="H15" i="51"/>
  <c r="G15" i="51"/>
  <c r="F15" i="51"/>
  <c r="E15" i="51"/>
  <c r="D15" i="51"/>
  <c r="C15" i="51"/>
  <c r="J14" i="51"/>
  <c r="I14" i="51"/>
  <c r="H14" i="51"/>
  <c r="G14" i="51"/>
  <c r="F14" i="51"/>
  <c r="E14" i="51"/>
  <c r="D14" i="51"/>
  <c r="C14" i="51"/>
  <c r="J13" i="51"/>
  <c r="I13" i="51"/>
  <c r="H13" i="51"/>
  <c r="G13" i="51"/>
  <c r="F13" i="51"/>
  <c r="E13" i="51"/>
  <c r="D13" i="51"/>
  <c r="C13" i="51"/>
  <c r="J12" i="51"/>
  <c r="I12" i="51"/>
  <c r="H12" i="51"/>
  <c r="G12" i="51"/>
  <c r="F12" i="51"/>
  <c r="E12" i="51"/>
  <c r="D12" i="51"/>
  <c r="C12" i="51"/>
  <c r="J11" i="51"/>
  <c r="I11" i="51"/>
  <c r="H11" i="51"/>
  <c r="G11" i="51"/>
  <c r="F11" i="51"/>
  <c r="E11" i="51"/>
  <c r="D11" i="51"/>
  <c r="C11" i="51"/>
  <c r="J10" i="51"/>
  <c r="I10" i="51"/>
  <c r="H10" i="51"/>
  <c r="G10" i="51"/>
  <c r="F10" i="51"/>
  <c r="E10" i="51"/>
  <c r="D10" i="51"/>
  <c r="C10" i="51"/>
  <c r="J9" i="51"/>
  <c r="I9" i="51"/>
  <c r="H9" i="51"/>
  <c r="G9" i="51"/>
  <c r="F9" i="51"/>
  <c r="E9" i="51"/>
  <c r="D9" i="51"/>
  <c r="C9" i="51"/>
  <c r="J8" i="51"/>
  <c r="I8" i="51"/>
  <c r="H8" i="51"/>
  <c r="G8" i="51"/>
  <c r="F8" i="51"/>
  <c r="E8" i="51"/>
  <c r="D8" i="51"/>
  <c r="C8" i="51"/>
  <c r="J7" i="51"/>
  <c r="I7" i="51"/>
  <c r="H7" i="51"/>
  <c r="G7" i="51"/>
  <c r="F7" i="51"/>
  <c r="E7" i="51"/>
  <c r="D7" i="51"/>
  <c r="C7" i="51"/>
  <c r="J6" i="51"/>
  <c r="I6" i="51"/>
  <c r="H6" i="51"/>
  <c r="G6" i="51"/>
  <c r="F6" i="51"/>
  <c r="E6" i="51"/>
  <c r="D6" i="51"/>
  <c r="C6" i="51"/>
  <c r="J5" i="51"/>
  <c r="I5" i="51"/>
  <c r="H5" i="51"/>
  <c r="G5" i="51"/>
  <c r="F5" i="51"/>
  <c r="E5" i="51"/>
  <c r="D5" i="51"/>
  <c r="C5" i="51"/>
  <c r="J4" i="51"/>
  <c r="I4" i="51"/>
  <c r="H4" i="51"/>
  <c r="G4" i="51"/>
  <c r="F4" i="51"/>
  <c r="E4" i="51"/>
  <c r="D4" i="51"/>
  <c r="C4" i="51"/>
  <c r="J3" i="51"/>
  <c r="I3" i="51"/>
  <c r="H3" i="51"/>
  <c r="G3" i="51"/>
  <c r="F3" i="51"/>
  <c r="E3" i="51"/>
  <c r="D3" i="51"/>
  <c r="C3" i="51"/>
  <c r="F42" i="3"/>
  <c r="J111" i="45"/>
  <c r="I111" i="45"/>
  <c r="H111" i="45"/>
  <c r="G111" i="45"/>
  <c r="J110" i="45"/>
  <c r="I110" i="45"/>
  <c r="H110" i="45"/>
  <c r="G110" i="45"/>
  <c r="J109" i="45"/>
  <c r="I109" i="45"/>
  <c r="H109" i="45"/>
  <c r="G109" i="45"/>
  <c r="J108" i="45"/>
  <c r="I108" i="45"/>
  <c r="H108" i="45"/>
  <c r="G108" i="45"/>
  <c r="J107" i="45"/>
  <c r="I107" i="45"/>
  <c r="H107" i="45"/>
  <c r="G107" i="45"/>
  <c r="J106" i="45"/>
  <c r="I106" i="45"/>
  <c r="H106" i="45"/>
  <c r="G106" i="45"/>
  <c r="J105" i="45"/>
  <c r="I105" i="45"/>
  <c r="H105" i="45"/>
  <c r="G105" i="45"/>
  <c r="J104" i="45"/>
  <c r="I104" i="45"/>
  <c r="H104" i="45"/>
  <c r="G104" i="45"/>
  <c r="J103" i="45"/>
  <c r="I103" i="45"/>
  <c r="H103" i="45"/>
  <c r="G103" i="45"/>
  <c r="J102" i="45"/>
  <c r="I102" i="45"/>
  <c r="H102" i="45"/>
  <c r="G102" i="45"/>
  <c r="J101" i="45"/>
  <c r="I101" i="45"/>
  <c r="H101" i="45"/>
  <c r="G101" i="45"/>
  <c r="J100" i="45"/>
  <c r="I100" i="45"/>
  <c r="H100" i="45"/>
  <c r="G100" i="45"/>
  <c r="J99" i="45"/>
  <c r="I99" i="45"/>
  <c r="H99" i="45"/>
  <c r="G99" i="45"/>
  <c r="J98" i="45"/>
  <c r="I98" i="45"/>
  <c r="H98" i="45"/>
  <c r="G98" i="45"/>
  <c r="J97" i="45"/>
  <c r="I97" i="45"/>
  <c r="H97" i="45"/>
  <c r="G97" i="45"/>
  <c r="J96" i="45"/>
  <c r="I96" i="45"/>
  <c r="H96" i="45"/>
  <c r="G96" i="45"/>
  <c r="J95" i="45"/>
  <c r="I95" i="45"/>
  <c r="H95" i="45"/>
  <c r="G95" i="45"/>
  <c r="J94" i="45"/>
  <c r="I94" i="45"/>
  <c r="H94" i="45"/>
  <c r="G94" i="45"/>
  <c r="J93" i="45"/>
  <c r="I93" i="45"/>
  <c r="H93" i="45"/>
  <c r="G93" i="45"/>
  <c r="J92" i="45"/>
  <c r="I92" i="45"/>
  <c r="H92" i="45"/>
  <c r="G92" i="45"/>
  <c r="J91" i="45"/>
  <c r="I91" i="45"/>
  <c r="H91" i="45"/>
  <c r="G91" i="45"/>
  <c r="J90" i="45"/>
  <c r="I90" i="45"/>
  <c r="H90" i="45"/>
  <c r="G90" i="45"/>
  <c r="J89" i="45"/>
  <c r="I89" i="45"/>
  <c r="H89" i="45"/>
  <c r="G89" i="45"/>
  <c r="J88" i="45"/>
  <c r="I88" i="45"/>
  <c r="H88" i="45"/>
  <c r="G88" i="45"/>
  <c r="J87" i="45"/>
  <c r="I87" i="45"/>
  <c r="H87" i="45"/>
  <c r="G87" i="45"/>
  <c r="J86" i="45"/>
  <c r="I86" i="45"/>
  <c r="H86" i="45"/>
  <c r="G86" i="45"/>
  <c r="J85" i="45"/>
  <c r="I85" i="45"/>
  <c r="H85" i="45"/>
  <c r="G85" i="45"/>
  <c r="J84" i="45"/>
  <c r="I84" i="45"/>
  <c r="H84" i="45"/>
  <c r="G84" i="45"/>
  <c r="J83" i="45"/>
  <c r="I83" i="45"/>
  <c r="H83" i="45"/>
  <c r="G83" i="45"/>
  <c r="J82" i="45"/>
  <c r="I82" i="45"/>
  <c r="H82" i="45"/>
  <c r="G82" i="45"/>
  <c r="J81" i="45"/>
  <c r="I81" i="45"/>
  <c r="H81" i="45"/>
  <c r="G81" i="45"/>
  <c r="J80" i="45"/>
  <c r="I80" i="45"/>
  <c r="H80" i="45"/>
  <c r="G80" i="45"/>
  <c r="J79" i="45"/>
  <c r="I79" i="45"/>
  <c r="H79" i="45"/>
  <c r="G79" i="45"/>
  <c r="J78" i="45"/>
  <c r="I78" i="45"/>
  <c r="H78" i="45"/>
  <c r="G78" i="45"/>
  <c r="J77" i="45"/>
  <c r="I77" i="45"/>
  <c r="H77" i="45"/>
  <c r="G77" i="45"/>
  <c r="J76" i="45"/>
  <c r="I76" i="45"/>
  <c r="H76" i="45"/>
  <c r="G76" i="45"/>
  <c r="J75" i="45"/>
  <c r="I75" i="45"/>
  <c r="H75" i="45"/>
  <c r="G75" i="45"/>
  <c r="J74" i="45"/>
  <c r="I74" i="45"/>
  <c r="H74" i="45"/>
  <c r="G74" i="45"/>
  <c r="J73" i="45"/>
  <c r="I73" i="45"/>
  <c r="H73" i="45"/>
  <c r="G73" i="45"/>
  <c r="J72" i="45"/>
  <c r="I72" i="45"/>
  <c r="H72" i="45"/>
  <c r="G72" i="45"/>
  <c r="J71" i="45"/>
  <c r="I71" i="45"/>
  <c r="H71" i="45"/>
  <c r="G71" i="45"/>
  <c r="J70" i="45"/>
  <c r="I70" i="45"/>
  <c r="H70" i="45"/>
  <c r="G70" i="45"/>
  <c r="J69" i="45"/>
  <c r="I69" i="45"/>
  <c r="H69" i="45"/>
  <c r="G69" i="45"/>
  <c r="J68" i="45"/>
  <c r="I68" i="45"/>
  <c r="H68" i="45"/>
  <c r="G68" i="45"/>
  <c r="J67" i="45"/>
  <c r="I67" i="45"/>
  <c r="H67" i="45"/>
  <c r="G67" i="45"/>
  <c r="J66" i="45"/>
  <c r="I66" i="45"/>
  <c r="H66" i="45"/>
  <c r="G66" i="45"/>
  <c r="J65" i="45"/>
  <c r="I65" i="45"/>
  <c r="H65" i="45"/>
  <c r="G65" i="45"/>
  <c r="J64" i="45"/>
  <c r="I64" i="45"/>
  <c r="H64" i="45"/>
  <c r="G64" i="45"/>
  <c r="J63" i="45"/>
  <c r="I63" i="45"/>
  <c r="H63" i="45"/>
  <c r="G63" i="45"/>
  <c r="J62" i="45"/>
  <c r="I62" i="45"/>
  <c r="H62" i="45"/>
  <c r="G62" i="45"/>
  <c r="J61" i="45"/>
  <c r="I61" i="45"/>
  <c r="H61" i="45"/>
  <c r="G61" i="45"/>
  <c r="J60" i="45"/>
  <c r="I60" i="45"/>
  <c r="H60" i="45"/>
  <c r="G60" i="45"/>
  <c r="J59" i="45"/>
  <c r="I59" i="45"/>
  <c r="H59" i="45"/>
  <c r="G59" i="45"/>
  <c r="J58" i="45"/>
  <c r="I58" i="45"/>
  <c r="H58" i="45"/>
  <c r="G58" i="45"/>
  <c r="J57" i="45"/>
  <c r="I57" i="45"/>
  <c r="H57" i="45"/>
  <c r="G57" i="45"/>
  <c r="J56" i="45"/>
  <c r="I56" i="45"/>
  <c r="H56" i="45"/>
  <c r="G56" i="45"/>
  <c r="J55" i="45"/>
  <c r="I55" i="45"/>
  <c r="H55" i="45"/>
  <c r="G55" i="45"/>
  <c r="J54" i="45"/>
  <c r="I54" i="45"/>
  <c r="H54" i="45"/>
  <c r="G54" i="45"/>
  <c r="J53" i="45"/>
  <c r="I53" i="45"/>
  <c r="H53" i="45"/>
  <c r="G53" i="45"/>
  <c r="J52" i="45"/>
  <c r="I52" i="45"/>
  <c r="H52" i="45"/>
  <c r="G52" i="45"/>
  <c r="J51" i="45"/>
  <c r="I51" i="45"/>
  <c r="H51" i="45"/>
  <c r="G51" i="45"/>
  <c r="J50" i="45"/>
  <c r="I50" i="45"/>
  <c r="H50" i="45"/>
  <c r="G50" i="45"/>
  <c r="J49" i="45"/>
  <c r="I49" i="45"/>
  <c r="H49" i="45"/>
  <c r="G49" i="45"/>
  <c r="J48" i="45"/>
  <c r="I48" i="45"/>
  <c r="H48" i="45"/>
  <c r="G48" i="45"/>
  <c r="J47" i="45"/>
  <c r="I47" i="45"/>
  <c r="H47" i="45"/>
  <c r="G47" i="45"/>
  <c r="J46" i="45"/>
  <c r="I46" i="45"/>
  <c r="H46" i="45"/>
  <c r="G46" i="45"/>
  <c r="J45" i="45"/>
  <c r="I45" i="45"/>
  <c r="H45" i="45"/>
  <c r="G45" i="45"/>
  <c r="J44" i="45"/>
  <c r="I44" i="45"/>
  <c r="H44" i="45"/>
  <c r="G44" i="45"/>
  <c r="J43" i="45"/>
  <c r="I43" i="45"/>
  <c r="H43" i="45"/>
  <c r="G43" i="45"/>
  <c r="J42" i="45"/>
  <c r="I42" i="45"/>
  <c r="H42" i="45"/>
  <c r="G42" i="45"/>
  <c r="J41" i="45"/>
  <c r="I41" i="45"/>
  <c r="H41" i="45"/>
  <c r="G41" i="45"/>
  <c r="J40" i="45"/>
  <c r="I40" i="45"/>
  <c r="H40" i="45"/>
  <c r="G40" i="45"/>
  <c r="J39" i="45"/>
  <c r="I39" i="45"/>
  <c r="H39" i="45"/>
  <c r="G39" i="45"/>
  <c r="J38" i="45"/>
  <c r="I38" i="45"/>
  <c r="H38" i="45"/>
  <c r="G38" i="45"/>
  <c r="J37" i="45"/>
  <c r="I37" i="45"/>
  <c r="H37" i="45"/>
  <c r="G37" i="45"/>
  <c r="F139" i="4" s="1"/>
  <c r="J36" i="45"/>
  <c r="I36" i="45"/>
  <c r="H36" i="45"/>
  <c r="G36" i="45"/>
  <c r="J35" i="45"/>
  <c r="I35" i="45"/>
  <c r="H35" i="45"/>
  <c r="G35" i="45"/>
  <c r="J34" i="45"/>
  <c r="I34" i="45"/>
  <c r="H34" i="45"/>
  <c r="G34" i="45"/>
  <c r="J33" i="45"/>
  <c r="I33" i="45"/>
  <c r="H33" i="45"/>
  <c r="G33" i="45"/>
  <c r="J32" i="45"/>
  <c r="I32" i="45"/>
  <c r="H32" i="45"/>
  <c r="G32" i="45"/>
  <c r="J31" i="45"/>
  <c r="I31" i="45"/>
  <c r="H31" i="45"/>
  <c r="G31" i="45"/>
  <c r="J30" i="45"/>
  <c r="I30" i="45"/>
  <c r="H30" i="45"/>
  <c r="G30" i="45"/>
  <c r="J29" i="45"/>
  <c r="I29" i="45"/>
  <c r="H29" i="45"/>
  <c r="G29" i="45"/>
  <c r="J28" i="45"/>
  <c r="I28" i="45"/>
  <c r="H28" i="45"/>
  <c r="G28" i="45"/>
  <c r="J27" i="45"/>
  <c r="I27" i="45"/>
  <c r="H27" i="45"/>
  <c r="G27" i="45"/>
  <c r="J26" i="45"/>
  <c r="I26" i="45"/>
  <c r="H26" i="45"/>
  <c r="G26" i="45"/>
  <c r="J25" i="45"/>
  <c r="I25" i="45"/>
  <c r="H25" i="45"/>
  <c r="G25" i="45"/>
  <c r="J24" i="45"/>
  <c r="I24" i="45"/>
  <c r="H24" i="45"/>
  <c r="G24" i="45"/>
  <c r="J23" i="45"/>
  <c r="I23" i="45"/>
  <c r="H23" i="45"/>
  <c r="G23" i="45"/>
  <c r="J22" i="45"/>
  <c r="I22" i="45"/>
  <c r="H22" i="45"/>
  <c r="G22" i="45"/>
  <c r="J21" i="45"/>
  <c r="I21" i="45"/>
  <c r="H21" i="45"/>
  <c r="G21" i="45"/>
  <c r="J20" i="45"/>
  <c r="I20" i="45"/>
  <c r="H20" i="45"/>
  <c r="G20" i="45"/>
  <c r="J19" i="45"/>
  <c r="I19" i="45"/>
  <c r="H19" i="45"/>
  <c r="G19" i="45"/>
  <c r="J18" i="45"/>
  <c r="I18" i="45"/>
  <c r="H18" i="45"/>
  <c r="G18" i="45"/>
  <c r="J17" i="45"/>
  <c r="I17" i="45"/>
  <c r="H17" i="45"/>
  <c r="G17" i="45"/>
  <c r="J16" i="45"/>
  <c r="I16" i="45"/>
  <c r="H16" i="45"/>
  <c r="G16" i="45"/>
  <c r="J15" i="45"/>
  <c r="I15" i="45"/>
  <c r="H15" i="45"/>
  <c r="G15" i="45"/>
  <c r="J14" i="45"/>
  <c r="I14" i="45"/>
  <c r="H14" i="45"/>
  <c r="G14" i="45"/>
  <c r="J13" i="45"/>
  <c r="I13" i="45"/>
  <c r="H13" i="45"/>
  <c r="G13" i="45"/>
  <c r="J12" i="45"/>
  <c r="I12" i="45"/>
  <c r="H12" i="45"/>
  <c r="G12" i="45"/>
  <c r="J11" i="45"/>
  <c r="I11" i="45"/>
  <c r="H11" i="45"/>
  <c r="G11" i="45"/>
  <c r="J10" i="45"/>
  <c r="I10" i="45"/>
  <c r="H10" i="45"/>
  <c r="G10" i="45"/>
  <c r="J9" i="45"/>
  <c r="I9" i="45"/>
  <c r="H9" i="45"/>
  <c r="G9" i="45"/>
  <c r="J8" i="45"/>
  <c r="I8" i="45"/>
  <c r="H8" i="45"/>
  <c r="G8" i="45"/>
  <c r="J7" i="45"/>
  <c r="I7" i="45"/>
  <c r="H7" i="45"/>
  <c r="G7" i="45"/>
  <c r="J6" i="45"/>
  <c r="I6" i="45"/>
  <c r="H6" i="45"/>
  <c r="G6" i="45"/>
  <c r="J5" i="45"/>
  <c r="I5" i="45"/>
  <c r="H5" i="45"/>
  <c r="G5" i="45"/>
  <c r="J4" i="45"/>
  <c r="I4" i="45"/>
  <c r="H4" i="45"/>
  <c r="G4" i="45"/>
  <c r="J3" i="45"/>
  <c r="I3" i="45"/>
  <c r="H3" i="45"/>
  <c r="G3" i="45"/>
  <c r="F111" i="44"/>
  <c r="E111" i="44"/>
  <c r="F110" i="44"/>
  <c r="E110" i="44"/>
  <c r="F109" i="44"/>
  <c r="E109" i="44"/>
  <c r="F108" i="44"/>
  <c r="E108" i="44"/>
  <c r="F107" i="44"/>
  <c r="E107" i="44"/>
  <c r="F106" i="44"/>
  <c r="E106" i="44"/>
  <c r="F105" i="44"/>
  <c r="E105" i="44"/>
  <c r="F104" i="44"/>
  <c r="E104" i="44"/>
  <c r="F103" i="44"/>
  <c r="E103" i="44"/>
  <c r="F102" i="44"/>
  <c r="E102" i="44"/>
  <c r="F101" i="44"/>
  <c r="E101" i="44"/>
  <c r="F100" i="44"/>
  <c r="E100" i="44"/>
  <c r="F99" i="44"/>
  <c r="E99" i="44"/>
  <c r="F98" i="44"/>
  <c r="E98" i="44"/>
  <c r="F97" i="44"/>
  <c r="E97" i="44"/>
  <c r="F96" i="44"/>
  <c r="E96" i="44"/>
  <c r="F95" i="44"/>
  <c r="E95" i="44"/>
  <c r="F94" i="44"/>
  <c r="E94" i="44"/>
  <c r="F93" i="44"/>
  <c r="E93" i="44"/>
  <c r="F92" i="44"/>
  <c r="E92" i="44"/>
  <c r="F91" i="44"/>
  <c r="E91" i="44"/>
  <c r="F90" i="44"/>
  <c r="E90" i="44"/>
  <c r="F89" i="44"/>
  <c r="E89" i="44"/>
  <c r="F88" i="44"/>
  <c r="E88" i="44"/>
  <c r="F87" i="44"/>
  <c r="E87" i="44"/>
  <c r="F86" i="44"/>
  <c r="E86" i="44"/>
  <c r="F85" i="44"/>
  <c r="E85" i="44"/>
  <c r="F84" i="44"/>
  <c r="E84" i="44"/>
  <c r="F83" i="44"/>
  <c r="E83" i="44"/>
  <c r="F82" i="44"/>
  <c r="E82" i="44"/>
  <c r="F81" i="44"/>
  <c r="E81" i="44"/>
  <c r="F80" i="44"/>
  <c r="E80" i="44"/>
  <c r="F79" i="44"/>
  <c r="E79" i="44"/>
  <c r="F78" i="44"/>
  <c r="E78" i="44"/>
  <c r="F77" i="44"/>
  <c r="E77" i="44"/>
  <c r="F76" i="44"/>
  <c r="E76" i="44"/>
  <c r="F75" i="44"/>
  <c r="E75" i="44"/>
  <c r="F74" i="44"/>
  <c r="E74" i="44"/>
  <c r="F73" i="44"/>
  <c r="E73" i="44"/>
  <c r="F72" i="44"/>
  <c r="E72" i="44"/>
  <c r="F71" i="44"/>
  <c r="E71" i="44"/>
  <c r="F70" i="44"/>
  <c r="E70" i="44"/>
  <c r="F69" i="44"/>
  <c r="E69" i="44"/>
  <c r="F68" i="44"/>
  <c r="E68" i="44"/>
  <c r="F67" i="44"/>
  <c r="E67" i="44"/>
  <c r="F66" i="44"/>
  <c r="E66" i="44"/>
  <c r="F65" i="44"/>
  <c r="E65" i="44"/>
  <c r="F64" i="44"/>
  <c r="E64" i="44"/>
  <c r="F63" i="44"/>
  <c r="E63" i="44"/>
  <c r="F62" i="44"/>
  <c r="E62" i="44"/>
  <c r="F61" i="44"/>
  <c r="E61" i="44"/>
  <c r="F60" i="44"/>
  <c r="E60" i="44"/>
  <c r="F59" i="44"/>
  <c r="E59" i="44"/>
  <c r="F58" i="44"/>
  <c r="E58" i="44"/>
  <c r="F57" i="44"/>
  <c r="E57" i="44"/>
  <c r="F56" i="44"/>
  <c r="E56" i="44"/>
  <c r="F55" i="44"/>
  <c r="E55" i="44"/>
  <c r="F54" i="44"/>
  <c r="E54" i="44"/>
  <c r="F53" i="44"/>
  <c r="E53" i="44"/>
  <c r="F52" i="44"/>
  <c r="E52" i="44"/>
  <c r="F51" i="44"/>
  <c r="E51" i="44"/>
  <c r="F50" i="44"/>
  <c r="E50" i="44"/>
  <c r="F49" i="44"/>
  <c r="E49" i="44"/>
  <c r="F48" i="44"/>
  <c r="E48" i="44"/>
  <c r="F47" i="44"/>
  <c r="E47" i="44"/>
  <c r="F46" i="44"/>
  <c r="E46" i="44"/>
  <c r="F45" i="44"/>
  <c r="E45" i="44"/>
  <c r="F44" i="44"/>
  <c r="E44" i="44"/>
  <c r="F43" i="44"/>
  <c r="E43" i="44"/>
  <c r="F42" i="44"/>
  <c r="E42" i="44"/>
  <c r="F41" i="44"/>
  <c r="E41" i="44"/>
  <c r="F40" i="44"/>
  <c r="E40" i="44"/>
  <c r="F39" i="44"/>
  <c r="E39" i="44"/>
  <c r="F38" i="44"/>
  <c r="E38" i="44"/>
  <c r="F37" i="44"/>
  <c r="E37" i="44"/>
  <c r="F36" i="44"/>
  <c r="E36" i="44"/>
  <c r="F35" i="44"/>
  <c r="E35" i="44"/>
  <c r="F34" i="44"/>
  <c r="E34" i="44"/>
  <c r="F33" i="44"/>
  <c r="E33" i="44"/>
  <c r="F32" i="44"/>
  <c r="E32" i="44"/>
  <c r="F31" i="44"/>
  <c r="E31" i="44"/>
  <c r="F30" i="44"/>
  <c r="E30" i="44"/>
  <c r="F29" i="44"/>
  <c r="E29" i="44"/>
  <c r="F28" i="44"/>
  <c r="E28" i="44"/>
  <c r="F27" i="44"/>
  <c r="E27" i="44"/>
  <c r="F26" i="44"/>
  <c r="E26" i="44"/>
  <c r="F25" i="44"/>
  <c r="E25" i="44"/>
  <c r="F24" i="44"/>
  <c r="E24" i="44"/>
  <c r="F23" i="44"/>
  <c r="E23" i="44"/>
  <c r="F22" i="44"/>
  <c r="E22" i="44"/>
  <c r="F21" i="44"/>
  <c r="E21" i="44"/>
  <c r="F20" i="44"/>
  <c r="E20" i="44"/>
  <c r="F19" i="44"/>
  <c r="E19" i="44"/>
  <c r="F18" i="44"/>
  <c r="E18" i="44"/>
  <c r="F17" i="44"/>
  <c r="E17" i="44"/>
  <c r="F16" i="44"/>
  <c r="E16" i="44"/>
  <c r="F15" i="44"/>
  <c r="E15" i="44"/>
  <c r="F14" i="44"/>
  <c r="E14" i="44"/>
  <c r="F13" i="44"/>
  <c r="E13" i="44"/>
  <c r="F12" i="44"/>
  <c r="E12" i="44"/>
  <c r="F11" i="44"/>
  <c r="E11" i="44"/>
  <c r="F10" i="44"/>
  <c r="E10" i="44"/>
  <c r="F9" i="44"/>
  <c r="E9" i="44"/>
  <c r="F8" i="44"/>
  <c r="E8" i="44"/>
  <c r="F7" i="44"/>
  <c r="E7" i="44"/>
  <c r="F6" i="44"/>
  <c r="E6" i="44"/>
  <c r="F5" i="44"/>
  <c r="E5" i="44"/>
  <c r="F4" i="44"/>
  <c r="E4" i="44"/>
  <c r="F3" i="44"/>
  <c r="E3" i="44"/>
  <c r="K111" i="43"/>
  <c r="J111" i="43"/>
  <c r="I111" i="43"/>
  <c r="H111" i="43"/>
  <c r="G111" i="43"/>
  <c r="F111" i="43"/>
  <c r="E111" i="43"/>
  <c r="D111" i="43"/>
  <c r="C111" i="43"/>
  <c r="K110" i="43"/>
  <c r="J110" i="43"/>
  <c r="I110" i="43"/>
  <c r="H110" i="43"/>
  <c r="G110" i="43"/>
  <c r="F110" i="43"/>
  <c r="E110" i="43"/>
  <c r="D110" i="43"/>
  <c r="C110" i="43"/>
  <c r="K109" i="43"/>
  <c r="J109" i="43"/>
  <c r="I109" i="43"/>
  <c r="H109" i="43"/>
  <c r="G109" i="43"/>
  <c r="F109" i="43"/>
  <c r="E109" i="43"/>
  <c r="D109" i="43"/>
  <c r="C109" i="43"/>
  <c r="K108" i="43"/>
  <c r="J108" i="43"/>
  <c r="I108" i="43"/>
  <c r="H108" i="43"/>
  <c r="G108" i="43"/>
  <c r="F108" i="43"/>
  <c r="E108" i="43"/>
  <c r="D108" i="43"/>
  <c r="C108" i="43"/>
  <c r="K107" i="43"/>
  <c r="J107" i="43"/>
  <c r="F40" i="3" s="1"/>
  <c r="I107" i="43"/>
  <c r="F133" i="4" s="1"/>
  <c r="H107" i="43"/>
  <c r="F132" i="4" s="1"/>
  <c r="G107" i="43"/>
  <c r="F107" i="43"/>
  <c r="E107" i="43"/>
  <c r="F130" i="4" s="1"/>
  <c r="D107" i="43"/>
  <c r="C107" i="43"/>
  <c r="K106" i="43"/>
  <c r="J106" i="43"/>
  <c r="I106" i="43"/>
  <c r="H106" i="43"/>
  <c r="G106" i="43"/>
  <c r="F106" i="43"/>
  <c r="E106" i="43"/>
  <c r="D106" i="43"/>
  <c r="C106" i="43"/>
  <c r="K105" i="43"/>
  <c r="J105" i="43"/>
  <c r="I105" i="43"/>
  <c r="H105" i="43"/>
  <c r="G105" i="43"/>
  <c r="F105" i="43"/>
  <c r="E105" i="43"/>
  <c r="D105" i="43"/>
  <c r="C105" i="43"/>
  <c r="K104" i="43"/>
  <c r="J104" i="43"/>
  <c r="I104" i="43"/>
  <c r="H104" i="43"/>
  <c r="G104" i="43"/>
  <c r="F104" i="43"/>
  <c r="E104" i="43"/>
  <c r="D104" i="43"/>
  <c r="C104" i="43"/>
  <c r="K103" i="43"/>
  <c r="J103" i="43"/>
  <c r="I103" i="43"/>
  <c r="H103" i="43"/>
  <c r="G103" i="43"/>
  <c r="F103" i="43"/>
  <c r="E103" i="43"/>
  <c r="D103" i="43"/>
  <c r="C103" i="43"/>
  <c r="K102" i="43"/>
  <c r="J102" i="43"/>
  <c r="I102" i="43"/>
  <c r="H102" i="43"/>
  <c r="G102" i="43"/>
  <c r="F102" i="43"/>
  <c r="E102" i="43"/>
  <c r="D102" i="43"/>
  <c r="C102" i="43"/>
  <c r="K101" i="43"/>
  <c r="J101" i="43"/>
  <c r="I101" i="43"/>
  <c r="H101" i="43"/>
  <c r="G101" i="43"/>
  <c r="F101" i="43"/>
  <c r="E101" i="43"/>
  <c r="D101" i="43"/>
  <c r="C101" i="43"/>
  <c r="K100" i="43"/>
  <c r="J100" i="43"/>
  <c r="I100" i="43"/>
  <c r="H100" i="43"/>
  <c r="G100" i="43"/>
  <c r="F100" i="43"/>
  <c r="E100" i="43"/>
  <c r="D100" i="43"/>
  <c r="C100" i="43"/>
  <c r="K99" i="43"/>
  <c r="J99" i="43"/>
  <c r="I99" i="43"/>
  <c r="H99" i="43"/>
  <c r="G99" i="43"/>
  <c r="F99" i="43"/>
  <c r="E99" i="43"/>
  <c r="D99" i="43"/>
  <c r="C99" i="43"/>
  <c r="K98" i="43"/>
  <c r="J98" i="43"/>
  <c r="I98" i="43"/>
  <c r="H98" i="43"/>
  <c r="G98" i="43"/>
  <c r="F98" i="43"/>
  <c r="E98" i="43"/>
  <c r="D98" i="43"/>
  <c r="C98" i="43"/>
  <c r="K97" i="43"/>
  <c r="J97" i="43"/>
  <c r="I97" i="43"/>
  <c r="H97" i="43"/>
  <c r="G97" i="43"/>
  <c r="F97" i="43"/>
  <c r="E97" i="43"/>
  <c r="D97" i="43"/>
  <c r="C97" i="43"/>
  <c r="K96" i="43"/>
  <c r="J96" i="43"/>
  <c r="I96" i="43"/>
  <c r="H96" i="43"/>
  <c r="G96" i="43"/>
  <c r="F96" i="43"/>
  <c r="E96" i="43"/>
  <c r="D96" i="43"/>
  <c r="C96" i="43"/>
  <c r="K95" i="43"/>
  <c r="J95" i="43"/>
  <c r="I95" i="43"/>
  <c r="H95" i="43"/>
  <c r="G95" i="43"/>
  <c r="F95" i="43"/>
  <c r="E95" i="43"/>
  <c r="D95" i="43"/>
  <c r="C95" i="43"/>
  <c r="K94" i="43"/>
  <c r="J94" i="43"/>
  <c r="I94" i="43"/>
  <c r="H94" i="43"/>
  <c r="G94" i="43"/>
  <c r="F94" i="43"/>
  <c r="E94" i="43"/>
  <c r="D94" i="43"/>
  <c r="C94" i="43"/>
  <c r="K93" i="43"/>
  <c r="J93" i="43"/>
  <c r="I93" i="43"/>
  <c r="H93" i="43"/>
  <c r="G93" i="43"/>
  <c r="F93" i="43"/>
  <c r="E93" i="43"/>
  <c r="D93" i="43"/>
  <c r="C93" i="43"/>
  <c r="K92" i="43"/>
  <c r="J92" i="43"/>
  <c r="I92" i="43"/>
  <c r="H92" i="43"/>
  <c r="G92" i="43"/>
  <c r="F92" i="43"/>
  <c r="E92" i="43"/>
  <c r="D92" i="43"/>
  <c r="C92" i="43"/>
  <c r="K91" i="43"/>
  <c r="J91" i="43"/>
  <c r="I91" i="43"/>
  <c r="H91" i="43"/>
  <c r="G91" i="43"/>
  <c r="F91" i="43"/>
  <c r="E91" i="43"/>
  <c r="D91" i="43"/>
  <c r="C91" i="43"/>
  <c r="K90" i="43"/>
  <c r="J90" i="43"/>
  <c r="I90" i="43"/>
  <c r="H90" i="43"/>
  <c r="G90" i="43"/>
  <c r="F90" i="43"/>
  <c r="E90" i="43"/>
  <c r="D90" i="43"/>
  <c r="C90" i="43"/>
  <c r="K89" i="43"/>
  <c r="J89" i="43"/>
  <c r="I89" i="43"/>
  <c r="H89" i="43"/>
  <c r="G89" i="43"/>
  <c r="F89" i="43"/>
  <c r="E89" i="43"/>
  <c r="D89" i="43"/>
  <c r="C89" i="43"/>
  <c r="K88" i="43"/>
  <c r="J88" i="43"/>
  <c r="I88" i="43"/>
  <c r="H88" i="43"/>
  <c r="G88" i="43"/>
  <c r="F88" i="43"/>
  <c r="E88" i="43"/>
  <c r="D88" i="43"/>
  <c r="C88" i="43"/>
  <c r="K87" i="43"/>
  <c r="J87" i="43"/>
  <c r="I87" i="43"/>
  <c r="H87" i="43"/>
  <c r="G87" i="43"/>
  <c r="F87" i="43"/>
  <c r="E87" i="43"/>
  <c r="D87" i="43"/>
  <c r="C87" i="43"/>
  <c r="K86" i="43"/>
  <c r="J86" i="43"/>
  <c r="I86" i="43"/>
  <c r="H86" i="43"/>
  <c r="G86" i="43"/>
  <c r="F86" i="43"/>
  <c r="E86" i="43"/>
  <c r="D86" i="43"/>
  <c r="C86" i="43"/>
  <c r="K85" i="43"/>
  <c r="J85" i="43"/>
  <c r="I85" i="43"/>
  <c r="H85" i="43"/>
  <c r="G85" i="43"/>
  <c r="F85" i="43"/>
  <c r="E85" i="43"/>
  <c r="D85" i="43"/>
  <c r="C85" i="43"/>
  <c r="K84" i="43"/>
  <c r="J84" i="43"/>
  <c r="I84" i="43"/>
  <c r="H84" i="43"/>
  <c r="G84" i="43"/>
  <c r="F84" i="43"/>
  <c r="E84" i="43"/>
  <c r="D84" i="43"/>
  <c r="C84" i="43"/>
  <c r="K83" i="43"/>
  <c r="J83" i="43"/>
  <c r="I83" i="43"/>
  <c r="H83" i="43"/>
  <c r="G83" i="43"/>
  <c r="F83" i="43"/>
  <c r="E83" i="43"/>
  <c r="D83" i="43"/>
  <c r="C83" i="43"/>
  <c r="K82" i="43"/>
  <c r="J82" i="43"/>
  <c r="I82" i="43"/>
  <c r="H82" i="43"/>
  <c r="G82" i="43"/>
  <c r="F82" i="43"/>
  <c r="E82" i="43"/>
  <c r="D82" i="43"/>
  <c r="C82" i="43"/>
  <c r="K81" i="43"/>
  <c r="J81" i="43"/>
  <c r="I81" i="43"/>
  <c r="H81" i="43"/>
  <c r="G81" i="43"/>
  <c r="F81" i="43"/>
  <c r="E81" i="43"/>
  <c r="D81" i="43"/>
  <c r="C81" i="43"/>
  <c r="K80" i="43"/>
  <c r="J80" i="43"/>
  <c r="I80" i="43"/>
  <c r="H80" i="43"/>
  <c r="G80" i="43"/>
  <c r="F80" i="43"/>
  <c r="E80" i="43"/>
  <c r="D80" i="43"/>
  <c r="C80" i="43"/>
  <c r="K79" i="43"/>
  <c r="J79" i="43"/>
  <c r="I79" i="43"/>
  <c r="H79" i="43"/>
  <c r="G79" i="43"/>
  <c r="F79" i="43"/>
  <c r="E79" i="43"/>
  <c r="D79" i="43"/>
  <c r="C79" i="43"/>
  <c r="K78" i="43"/>
  <c r="J78" i="43"/>
  <c r="I78" i="43"/>
  <c r="H78" i="43"/>
  <c r="G78" i="43"/>
  <c r="F78" i="43"/>
  <c r="E78" i="43"/>
  <c r="D78" i="43"/>
  <c r="C78" i="43"/>
  <c r="K77" i="43"/>
  <c r="J77" i="43"/>
  <c r="I77" i="43"/>
  <c r="H77" i="43"/>
  <c r="G77" i="43"/>
  <c r="F77" i="43"/>
  <c r="E77" i="43"/>
  <c r="D77" i="43"/>
  <c r="C77" i="43"/>
  <c r="K76" i="43"/>
  <c r="J76" i="43"/>
  <c r="I76" i="43"/>
  <c r="H76" i="43"/>
  <c r="G76" i="43"/>
  <c r="F76" i="43"/>
  <c r="E76" i="43"/>
  <c r="D76" i="43"/>
  <c r="C76" i="43"/>
  <c r="K75" i="43"/>
  <c r="J75" i="43"/>
  <c r="I75" i="43"/>
  <c r="H75" i="43"/>
  <c r="G75" i="43"/>
  <c r="F75" i="43"/>
  <c r="E75" i="43"/>
  <c r="D75" i="43"/>
  <c r="C75" i="43"/>
  <c r="K74" i="43"/>
  <c r="J74" i="43"/>
  <c r="I74" i="43"/>
  <c r="H74" i="43"/>
  <c r="G74" i="43"/>
  <c r="F74" i="43"/>
  <c r="E74" i="43"/>
  <c r="D74" i="43"/>
  <c r="C74" i="43"/>
  <c r="K73" i="43"/>
  <c r="J73" i="43"/>
  <c r="I73" i="43"/>
  <c r="H73" i="43"/>
  <c r="G73" i="43"/>
  <c r="F73" i="43"/>
  <c r="E73" i="43"/>
  <c r="D73" i="43"/>
  <c r="C73" i="43"/>
  <c r="K72" i="43"/>
  <c r="J72" i="43"/>
  <c r="I72" i="43"/>
  <c r="H72" i="43"/>
  <c r="G72" i="43"/>
  <c r="F72" i="43"/>
  <c r="E72" i="43"/>
  <c r="D72" i="43"/>
  <c r="C72" i="43"/>
  <c r="K71" i="43"/>
  <c r="J71" i="43"/>
  <c r="I71" i="43"/>
  <c r="H71" i="43"/>
  <c r="G71" i="43"/>
  <c r="F71" i="43"/>
  <c r="E71" i="43"/>
  <c r="D71" i="43"/>
  <c r="C71" i="43"/>
  <c r="K70" i="43"/>
  <c r="J70" i="43"/>
  <c r="I70" i="43"/>
  <c r="H70" i="43"/>
  <c r="G70" i="43"/>
  <c r="F70" i="43"/>
  <c r="E70" i="43"/>
  <c r="D70" i="43"/>
  <c r="C70" i="43"/>
  <c r="K69" i="43"/>
  <c r="J69" i="43"/>
  <c r="I69" i="43"/>
  <c r="H69" i="43"/>
  <c r="G69" i="43"/>
  <c r="F69" i="43"/>
  <c r="E69" i="43"/>
  <c r="D69" i="43"/>
  <c r="C69" i="43"/>
  <c r="K68" i="43"/>
  <c r="J68" i="43"/>
  <c r="I68" i="43"/>
  <c r="H68" i="43"/>
  <c r="G68" i="43"/>
  <c r="F68" i="43"/>
  <c r="E68" i="43"/>
  <c r="D68" i="43"/>
  <c r="C68" i="43"/>
  <c r="K67" i="43"/>
  <c r="J67" i="43"/>
  <c r="I67" i="43"/>
  <c r="H67" i="43"/>
  <c r="G67" i="43"/>
  <c r="F67" i="43"/>
  <c r="E67" i="43"/>
  <c r="D67" i="43"/>
  <c r="C67" i="43"/>
  <c r="K66" i="43"/>
  <c r="J66" i="43"/>
  <c r="I66" i="43"/>
  <c r="H66" i="43"/>
  <c r="G66" i="43"/>
  <c r="F66" i="43"/>
  <c r="E66" i="43"/>
  <c r="D66" i="43"/>
  <c r="C66" i="43"/>
  <c r="K65" i="43"/>
  <c r="J65" i="43"/>
  <c r="I65" i="43"/>
  <c r="H65" i="43"/>
  <c r="G65" i="43"/>
  <c r="F65" i="43"/>
  <c r="E65" i="43"/>
  <c r="D65" i="43"/>
  <c r="C65" i="43"/>
  <c r="K64" i="43"/>
  <c r="J64" i="43"/>
  <c r="I64" i="43"/>
  <c r="H64" i="43"/>
  <c r="G64" i="43"/>
  <c r="F64" i="43"/>
  <c r="E64" i="43"/>
  <c r="D64" i="43"/>
  <c r="C64" i="43"/>
  <c r="K63" i="43"/>
  <c r="J63" i="43"/>
  <c r="I63" i="43"/>
  <c r="H63" i="43"/>
  <c r="G63" i="43"/>
  <c r="F63" i="43"/>
  <c r="E63" i="43"/>
  <c r="D63" i="43"/>
  <c r="C63" i="43"/>
  <c r="K62" i="43"/>
  <c r="J62" i="43"/>
  <c r="I62" i="43"/>
  <c r="H62" i="43"/>
  <c r="G62" i="43"/>
  <c r="F62" i="43"/>
  <c r="E62" i="43"/>
  <c r="D62" i="43"/>
  <c r="C62" i="43"/>
  <c r="K61" i="43"/>
  <c r="J61" i="43"/>
  <c r="I61" i="43"/>
  <c r="H61" i="43"/>
  <c r="G61" i="43"/>
  <c r="F61" i="43"/>
  <c r="E61" i="43"/>
  <c r="D61" i="43"/>
  <c r="C61" i="43"/>
  <c r="K60" i="43"/>
  <c r="J60" i="43"/>
  <c r="I60" i="43"/>
  <c r="H60" i="43"/>
  <c r="G60" i="43"/>
  <c r="F60" i="43"/>
  <c r="E60" i="43"/>
  <c r="D60" i="43"/>
  <c r="C60" i="43"/>
  <c r="K59" i="43"/>
  <c r="J59" i="43"/>
  <c r="I59" i="43"/>
  <c r="H59" i="43"/>
  <c r="G59" i="43"/>
  <c r="F59" i="43"/>
  <c r="E59" i="43"/>
  <c r="D59" i="43"/>
  <c r="C59" i="43"/>
  <c r="K58" i="43"/>
  <c r="J58" i="43"/>
  <c r="I58" i="43"/>
  <c r="H58" i="43"/>
  <c r="G58" i="43"/>
  <c r="F58" i="43"/>
  <c r="E58" i="43"/>
  <c r="D58" i="43"/>
  <c r="C58" i="43"/>
  <c r="K57" i="43"/>
  <c r="J57" i="43"/>
  <c r="I57" i="43"/>
  <c r="H57" i="43"/>
  <c r="G57" i="43"/>
  <c r="F57" i="43"/>
  <c r="E57" i="43"/>
  <c r="D57" i="43"/>
  <c r="C57" i="43"/>
  <c r="K56" i="43"/>
  <c r="J56" i="43"/>
  <c r="I56" i="43"/>
  <c r="H56" i="43"/>
  <c r="G56" i="43"/>
  <c r="F56" i="43"/>
  <c r="E56" i="43"/>
  <c r="D56" i="43"/>
  <c r="C56" i="43"/>
  <c r="K55" i="43"/>
  <c r="J55" i="43"/>
  <c r="I55" i="43"/>
  <c r="H55" i="43"/>
  <c r="G55" i="43"/>
  <c r="F55" i="43"/>
  <c r="E55" i="43"/>
  <c r="D55" i="43"/>
  <c r="C55" i="43"/>
  <c r="K54" i="43"/>
  <c r="J54" i="43"/>
  <c r="I54" i="43"/>
  <c r="H54" i="43"/>
  <c r="G54" i="43"/>
  <c r="F54" i="43"/>
  <c r="E54" i="43"/>
  <c r="D54" i="43"/>
  <c r="C54" i="43"/>
  <c r="K53" i="43"/>
  <c r="J53" i="43"/>
  <c r="I53" i="43"/>
  <c r="H53" i="43"/>
  <c r="G53" i="43"/>
  <c r="F53" i="43"/>
  <c r="E53" i="43"/>
  <c r="D53" i="43"/>
  <c r="C53" i="43"/>
  <c r="K52" i="43"/>
  <c r="J52" i="43"/>
  <c r="I52" i="43"/>
  <c r="H52" i="43"/>
  <c r="G52" i="43"/>
  <c r="F52" i="43"/>
  <c r="E52" i="43"/>
  <c r="D52" i="43"/>
  <c r="C52" i="43"/>
  <c r="K51" i="43"/>
  <c r="J51" i="43"/>
  <c r="I51" i="43"/>
  <c r="H51" i="43"/>
  <c r="G51" i="43"/>
  <c r="F51" i="43"/>
  <c r="E51" i="43"/>
  <c r="D51" i="43"/>
  <c r="C51" i="43"/>
  <c r="K50" i="43"/>
  <c r="J50" i="43"/>
  <c r="I50" i="43"/>
  <c r="H50" i="43"/>
  <c r="G50" i="43"/>
  <c r="F50" i="43"/>
  <c r="E50" i="43"/>
  <c r="D50" i="43"/>
  <c r="C50" i="43"/>
  <c r="K49" i="43"/>
  <c r="J49" i="43"/>
  <c r="I49" i="43"/>
  <c r="H49" i="43"/>
  <c r="G49" i="43"/>
  <c r="F49" i="43"/>
  <c r="E49" i="43"/>
  <c r="D49" i="43"/>
  <c r="C49" i="43"/>
  <c r="K48" i="43"/>
  <c r="J48" i="43"/>
  <c r="I48" i="43"/>
  <c r="H48" i="43"/>
  <c r="G48" i="43"/>
  <c r="F48" i="43"/>
  <c r="E48" i="43"/>
  <c r="D48" i="43"/>
  <c r="C48" i="43"/>
  <c r="K47" i="43"/>
  <c r="J47" i="43"/>
  <c r="I47" i="43"/>
  <c r="H47" i="43"/>
  <c r="G47" i="43"/>
  <c r="F47" i="43"/>
  <c r="E47" i="43"/>
  <c r="D47" i="43"/>
  <c r="C47" i="43"/>
  <c r="K46" i="43"/>
  <c r="J46" i="43"/>
  <c r="I46" i="43"/>
  <c r="H46" i="43"/>
  <c r="G46" i="43"/>
  <c r="F46" i="43"/>
  <c r="E46" i="43"/>
  <c r="D46" i="43"/>
  <c r="C46" i="43"/>
  <c r="K45" i="43"/>
  <c r="J45" i="43"/>
  <c r="I45" i="43"/>
  <c r="H45" i="43"/>
  <c r="G45" i="43"/>
  <c r="F45" i="43"/>
  <c r="E45" i="43"/>
  <c r="D45" i="43"/>
  <c r="C45" i="43"/>
  <c r="K44" i="43"/>
  <c r="J44" i="43"/>
  <c r="I44" i="43"/>
  <c r="H44" i="43"/>
  <c r="G44" i="43"/>
  <c r="F44" i="43"/>
  <c r="E44" i="43"/>
  <c r="D44" i="43"/>
  <c r="C44" i="43"/>
  <c r="K43" i="43"/>
  <c r="J43" i="43"/>
  <c r="I43" i="43"/>
  <c r="H43" i="43"/>
  <c r="G43" i="43"/>
  <c r="F43" i="43"/>
  <c r="E43" i="43"/>
  <c r="D43" i="43"/>
  <c r="C43" i="43"/>
  <c r="K42" i="43"/>
  <c r="J42" i="43"/>
  <c r="I42" i="43"/>
  <c r="H42" i="43"/>
  <c r="G42" i="43"/>
  <c r="F42" i="43"/>
  <c r="E42" i="43"/>
  <c r="D42" i="43"/>
  <c r="C42" i="43"/>
  <c r="K41" i="43"/>
  <c r="J41" i="43"/>
  <c r="I41" i="43"/>
  <c r="H41" i="43"/>
  <c r="G41" i="43"/>
  <c r="F41" i="43"/>
  <c r="E41" i="43"/>
  <c r="D41" i="43"/>
  <c r="C41" i="43"/>
  <c r="K40" i="43"/>
  <c r="J40" i="43"/>
  <c r="I40" i="43"/>
  <c r="H40" i="43"/>
  <c r="G40" i="43"/>
  <c r="F40" i="43"/>
  <c r="E40" i="43"/>
  <c r="D40" i="43"/>
  <c r="C40" i="43"/>
  <c r="K39" i="43"/>
  <c r="J39" i="43"/>
  <c r="I39" i="43"/>
  <c r="H39" i="43"/>
  <c r="G39" i="43"/>
  <c r="F39" i="43"/>
  <c r="E39" i="43"/>
  <c r="D39" i="43"/>
  <c r="C39" i="43"/>
  <c r="K38" i="43"/>
  <c r="J38" i="43"/>
  <c r="I38" i="43"/>
  <c r="H38" i="43"/>
  <c r="G38" i="43"/>
  <c r="F38" i="43"/>
  <c r="E38" i="43"/>
  <c r="D38" i="43"/>
  <c r="C38" i="43"/>
  <c r="K37" i="43"/>
  <c r="J37" i="43"/>
  <c r="I37" i="43"/>
  <c r="H37" i="43"/>
  <c r="G37" i="43"/>
  <c r="F37" i="43"/>
  <c r="E37" i="43"/>
  <c r="D37" i="43"/>
  <c r="C37" i="43"/>
  <c r="K36" i="43"/>
  <c r="J36" i="43"/>
  <c r="I36" i="43"/>
  <c r="H36" i="43"/>
  <c r="G36" i="43"/>
  <c r="F36" i="43"/>
  <c r="E36" i="43"/>
  <c r="D36" i="43"/>
  <c r="C36" i="43"/>
  <c r="K35" i="43"/>
  <c r="J35" i="43"/>
  <c r="I35" i="43"/>
  <c r="H35" i="43"/>
  <c r="G35" i="43"/>
  <c r="F35" i="43"/>
  <c r="E35" i="43"/>
  <c r="D35" i="43"/>
  <c r="C35" i="43"/>
  <c r="K34" i="43"/>
  <c r="J34" i="43"/>
  <c r="I34" i="43"/>
  <c r="H34" i="43"/>
  <c r="G34" i="43"/>
  <c r="F34" i="43"/>
  <c r="E34" i="43"/>
  <c r="D34" i="43"/>
  <c r="C34" i="43"/>
  <c r="K33" i="43"/>
  <c r="J33" i="43"/>
  <c r="I33" i="43"/>
  <c r="H33" i="43"/>
  <c r="G33" i="43"/>
  <c r="F33" i="43"/>
  <c r="E33" i="43"/>
  <c r="D33" i="43"/>
  <c r="C33" i="43"/>
  <c r="K32" i="43"/>
  <c r="J32" i="43"/>
  <c r="I32" i="43"/>
  <c r="H32" i="43"/>
  <c r="G32" i="43"/>
  <c r="F32" i="43"/>
  <c r="E32" i="43"/>
  <c r="D32" i="43"/>
  <c r="C32" i="43"/>
  <c r="K31" i="43"/>
  <c r="J31" i="43"/>
  <c r="I31" i="43"/>
  <c r="H31" i="43"/>
  <c r="G31" i="43"/>
  <c r="F31" i="43"/>
  <c r="E31" i="43"/>
  <c r="D31" i="43"/>
  <c r="C31" i="43"/>
  <c r="K30" i="43"/>
  <c r="J30" i="43"/>
  <c r="I30" i="43"/>
  <c r="H30" i="43"/>
  <c r="G30" i="43"/>
  <c r="F30" i="43"/>
  <c r="E30" i="43"/>
  <c r="D30" i="43"/>
  <c r="C30" i="43"/>
  <c r="K29" i="43"/>
  <c r="J29" i="43"/>
  <c r="I29" i="43"/>
  <c r="H29" i="43"/>
  <c r="G29" i="43"/>
  <c r="F29" i="43"/>
  <c r="E29" i="43"/>
  <c r="D29" i="43"/>
  <c r="C29" i="43"/>
  <c r="K28" i="43"/>
  <c r="J28" i="43"/>
  <c r="I28" i="43"/>
  <c r="H28" i="43"/>
  <c r="G28" i="43"/>
  <c r="F28" i="43"/>
  <c r="E28" i="43"/>
  <c r="D28" i="43"/>
  <c r="C28" i="43"/>
  <c r="K27" i="43"/>
  <c r="J27" i="43"/>
  <c r="I27" i="43"/>
  <c r="H27" i="43"/>
  <c r="G27" i="43"/>
  <c r="F27" i="43"/>
  <c r="E27" i="43"/>
  <c r="D27" i="43"/>
  <c r="C27" i="43"/>
  <c r="K26" i="43"/>
  <c r="J26" i="43"/>
  <c r="I26" i="43"/>
  <c r="H26" i="43"/>
  <c r="G26" i="43"/>
  <c r="F26" i="43"/>
  <c r="E26" i="43"/>
  <c r="D26" i="43"/>
  <c r="C26" i="43"/>
  <c r="K25" i="43"/>
  <c r="J25" i="43"/>
  <c r="I25" i="43"/>
  <c r="H25" i="43"/>
  <c r="G25" i="43"/>
  <c r="F25" i="43"/>
  <c r="E25" i="43"/>
  <c r="D25" i="43"/>
  <c r="C25" i="43"/>
  <c r="K24" i="43"/>
  <c r="J24" i="43"/>
  <c r="I24" i="43"/>
  <c r="H24" i="43"/>
  <c r="G24" i="43"/>
  <c r="F24" i="43"/>
  <c r="E24" i="43"/>
  <c r="D24" i="43"/>
  <c r="C24" i="43"/>
  <c r="K23" i="43"/>
  <c r="J23" i="43"/>
  <c r="I23" i="43"/>
  <c r="H23" i="43"/>
  <c r="G23" i="43"/>
  <c r="F23" i="43"/>
  <c r="E23" i="43"/>
  <c r="D23" i="43"/>
  <c r="C23" i="43"/>
  <c r="K22" i="43"/>
  <c r="J22" i="43"/>
  <c r="I22" i="43"/>
  <c r="H22" i="43"/>
  <c r="G22" i="43"/>
  <c r="F22" i="43"/>
  <c r="E22" i="43"/>
  <c r="D22" i="43"/>
  <c r="C22" i="43"/>
  <c r="K21" i="43"/>
  <c r="J21" i="43"/>
  <c r="I21" i="43"/>
  <c r="H21" i="43"/>
  <c r="G21" i="43"/>
  <c r="F21" i="43"/>
  <c r="E21" i="43"/>
  <c r="D21" i="43"/>
  <c r="C21" i="43"/>
  <c r="K20" i="43"/>
  <c r="J20" i="43"/>
  <c r="I20" i="43"/>
  <c r="H20" i="43"/>
  <c r="G20" i="43"/>
  <c r="F20" i="43"/>
  <c r="E20" i="43"/>
  <c r="D20" i="43"/>
  <c r="C20" i="43"/>
  <c r="K19" i="43"/>
  <c r="J19" i="43"/>
  <c r="I19" i="43"/>
  <c r="H19" i="43"/>
  <c r="G19" i="43"/>
  <c r="F19" i="43"/>
  <c r="E19" i="43"/>
  <c r="D19" i="43"/>
  <c r="C19" i="43"/>
  <c r="K18" i="43"/>
  <c r="J18" i="43"/>
  <c r="I18" i="43"/>
  <c r="H18" i="43"/>
  <c r="G18" i="43"/>
  <c r="F18" i="43"/>
  <c r="E18" i="43"/>
  <c r="D18" i="43"/>
  <c r="C18" i="43"/>
  <c r="K17" i="43"/>
  <c r="J17" i="43"/>
  <c r="I17" i="43"/>
  <c r="H17" i="43"/>
  <c r="G17" i="43"/>
  <c r="F17" i="43"/>
  <c r="E17" i="43"/>
  <c r="D17" i="43"/>
  <c r="C17" i="43"/>
  <c r="K16" i="43"/>
  <c r="J16" i="43"/>
  <c r="I16" i="43"/>
  <c r="H16" i="43"/>
  <c r="G16" i="43"/>
  <c r="F16" i="43"/>
  <c r="E16" i="43"/>
  <c r="D16" i="43"/>
  <c r="C16" i="43"/>
  <c r="K15" i="43"/>
  <c r="J15" i="43"/>
  <c r="I15" i="43"/>
  <c r="H15" i="43"/>
  <c r="G15" i="43"/>
  <c r="F15" i="43"/>
  <c r="E15" i="43"/>
  <c r="D15" i="43"/>
  <c r="C15" i="43"/>
  <c r="K14" i="43"/>
  <c r="J14" i="43"/>
  <c r="I14" i="43"/>
  <c r="H14" i="43"/>
  <c r="G14" i="43"/>
  <c r="F14" i="43"/>
  <c r="E14" i="43"/>
  <c r="D14" i="43"/>
  <c r="C14" i="43"/>
  <c r="K13" i="43"/>
  <c r="J13" i="43"/>
  <c r="I13" i="43"/>
  <c r="H13" i="43"/>
  <c r="G13" i="43"/>
  <c r="F13" i="43"/>
  <c r="E13" i="43"/>
  <c r="D13" i="43"/>
  <c r="C13" i="43"/>
  <c r="K12" i="43"/>
  <c r="J12" i="43"/>
  <c r="I12" i="43"/>
  <c r="H12" i="43"/>
  <c r="G12" i="43"/>
  <c r="F12" i="43"/>
  <c r="E12" i="43"/>
  <c r="D12" i="43"/>
  <c r="C12" i="43"/>
  <c r="K11" i="43"/>
  <c r="J11" i="43"/>
  <c r="I11" i="43"/>
  <c r="H11" i="43"/>
  <c r="G11" i="43"/>
  <c r="F11" i="43"/>
  <c r="E11" i="43"/>
  <c r="D11" i="43"/>
  <c r="C11" i="43"/>
  <c r="K10" i="43"/>
  <c r="J10" i="43"/>
  <c r="I10" i="43"/>
  <c r="H10" i="43"/>
  <c r="G10" i="43"/>
  <c r="F10" i="43"/>
  <c r="E10" i="43"/>
  <c r="D10" i="43"/>
  <c r="C10" i="43"/>
  <c r="K9" i="43"/>
  <c r="J9" i="43"/>
  <c r="I9" i="43"/>
  <c r="H9" i="43"/>
  <c r="G9" i="43"/>
  <c r="F9" i="43"/>
  <c r="E9" i="43"/>
  <c r="D9" i="43"/>
  <c r="C9" i="43"/>
  <c r="K8" i="43"/>
  <c r="J8" i="43"/>
  <c r="I8" i="43"/>
  <c r="H8" i="43"/>
  <c r="G8" i="43"/>
  <c r="F8" i="43"/>
  <c r="E8" i="43"/>
  <c r="D8" i="43"/>
  <c r="C8" i="43"/>
  <c r="K7" i="43"/>
  <c r="J7" i="43"/>
  <c r="I7" i="43"/>
  <c r="H7" i="43"/>
  <c r="G7" i="43"/>
  <c r="F7" i="43"/>
  <c r="E7" i="43"/>
  <c r="D7" i="43"/>
  <c r="C7" i="43"/>
  <c r="K6" i="43"/>
  <c r="J6" i="43"/>
  <c r="I6" i="43"/>
  <c r="H6" i="43"/>
  <c r="G6" i="43"/>
  <c r="F6" i="43"/>
  <c r="E6" i="43"/>
  <c r="D6" i="43"/>
  <c r="C6" i="43"/>
  <c r="K5" i="43"/>
  <c r="J5" i="43"/>
  <c r="I5" i="43"/>
  <c r="H5" i="43"/>
  <c r="G5" i="43"/>
  <c r="F5" i="43"/>
  <c r="E5" i="43"/>
  <c r="D5" i="43"/>
  <c r="C5" i="43"/>
  <c r="K4" i="43"/>
  <c r="J4" i="43"/>
  <c r="I4" i="43"/>
  <c r="H4" i="43"/>
  <c r="G4" i="43"/>
  <c r="F4" i="43"/>
  <c r="E4" i="43"/>
  <c r="D4" i="43"/>
  <c r="C4" i="43"/>
  <c r="K3" i="43"/>
  <c r="J3" i="43"/>
  <c r="I3" i="43"/>
  <c r="H3" i="43"/>
  <c r="G3" i="43"/>
  <c r="F3" i="43"/>
  <c r="E3" i="43"/>
  <c r="D3" i="43"/>
  <c r="C3" i="43"/>
  <c r="K111" i="42"/>
  <c r="J111" i="42"/>
  <c r="I111" i="42"/>
  <c r="H111" i="42"/>
  <c r="G111" i="42"/>
  <c r="F111" i="42"/>
  <c r="E111" i="42"/>
  <c r="D111" i="42"/>
  <c r="C111" i="42"/>
  <c r="K110" i="42"/>
  <c r="J110" i="42"/>
  <c r="I110" i="42"/>
  <c r="H110" i="42"/>
  <c r="G110" i="42"/>
  <c r="F110" i="42"/>
  <c r="E110" i="42"/>
  <c r="D110" i="42"/>
  <c r="C110" i="42"/>
  <c r="K109" i="42"/>
  <c r="J109" i="42"/>
  <c r="I109" i="42"/>
  <c r="H109" i="42"/>
  <c r="G109" i="42"/>
  <c r="F109" i="42"/>
  <c r="E109" i="42"/>
  <c r="D109" i="42"/>
  <c r="C109" i="42"/>
  <c r="K108" i="42"/>
  <c r="J108" i="42"/>
  <c r="I108" i="42"/>
  <c r="H108" i="42"/>
  <c r="G108" i="42"/>
  <c r="F108" i="42"/>
  <c r="E108" i="42"/>
  <c r="D108" i="42"/>
  <c r="C108" i="42"/>
  <c r="K107" i="42"/>
  <c r="F127" i="4" s="1"/>
  <c r="J107" i="42"/>
  <c r="F126" i="4" s="1"/>
  <c r="I107" i="42"/>
  <c r="H107" i="42"/>
  <c r="G107" i="42"/>
  <c r="F123" i="4" s="1"/>
  <c r="F107" i="42"/>
  <c r="E107" i="42"/>
  <c r="F138" i="4" s="1"/>
  <c r="D107" i="42"/>
  <c r="F137" i="4" s="1"/>
  <c r="C107" i="42"/>
  <c r="F121" i="4" s="1"/>
  <c r="K106" i="42"/>
  <c r="J106" i="42"/>
  <c r="I106" i="42"/>
  <c r="H106" i="42"/>
  <c r="G106" i="42"/>
  <c r="F106" i="42"/>
  <c r="E106" i="42"/>
  <c r="D106" i="42"/>
  <c r="C106" i="42"/>
  <c r="K105" i="42"/>
  <c r="J105" i="42"/>
  <c r="I105" i="42"/>
  <c r="H105" i="42"/>
  <c r="G105" i="42"/>
  <c r="F105" i="42"/>
  <c r="E105" i="42"/>
  <c r="D105" i="42"/>
  <c r="C105" i="42"/>
  <c r="K104" i="42"/>
  <c r="J104" i="42"/>
  <c r="I104" i="42"/>
  <c r="H104" i="42"/>
  <c r="G104" i="42"/>
  <c r="F104" i="42"/>
  <c r="E104" i="42"/>
  <c r="D104" i="42"/>
  <c r="C104" i="42"/>
  <c r="K103" i="42"/>
  <c r="J103" i="42"/>
  <c r="I103" i="42"/>
  <c r="H103" i="42"/>
  <c r="G103" i="42"/>
  <c r="F103" i="42"/>
  <c r="E103" i="42"/>
  <c r="D103" i="42"/>
  <c r="C103" i="42"/>
  <c r="K102" i="42"/>
  <c r="J102" i="42"/>
  <c r="I102" i="42"/>
  <c r="H102" i="42"/>
  <c r="G102" i="42"/>
  <c r="F102" i="42"/>
  <c r="E102" i="42"/>
  <c r="D102" i="42"/>
  <c r="C102" i="42"/>
  <c r="K101" i="42"/>
  <c r="J101" i="42"/>
  <c r="I101" i="42"/>
  <c r="H101" i="42"/>
  <c r="G101" i="42"/>
  <c r="F101" i="42"/>
  <c r="E101" i="42"/>
  <c r="D101" i="42"/>
  <c r="C101" i="42"/>
  <c r="K100" i="42"/>
  <c r="J100" i="42"/>
  <c r="I100" i="42"/>
  <c r="H100" i="42"/>
  <c r="G100" i="42"/>
  <c r="F100" i="42"/>
  <c r="E100" i="42"/>
  <c r="D100" i="42"/>
  <c r="C100" i="42"/>
  <c r="K99" i="42"/>
  <c r="J99" i="42"/>
  <c r="I99" i="42"/>
  <c r="H99" i="42"/>
  <c r="G99" i="42"/>
  <c r="F99" i="42"/>
  <c r="E99" i="42"/>
  <c r="D99" i="42"/>
  <c r="C99" i="42"/>
  <c r="K98" i="42"/>
  <c r="J98" i="42"/>
  <c r="I98" i="42"/>
  <c r="H98" i="42"/>
  <c r="G98" i="42"/>
  <c r="F98" i="42"/>
  <c r="E98" i="42"/>
  <c r="D98" i="42"/>
  <c r="C98" i="42"/>
  <c r="K97" i="42"/>
  <c r="J97" i="42"/>
  <c r="I97" i="42"/>
  <c r="H97" i="42"/>
  <c r="G97" i="42"/>
  <c r="F97" i="42"/>
  <c r="E97" i="42"/>
  <c r="D97" i="42"/>
  <c r="C97" i="42"/>
  <c r="K96" i="42"/>
  <c r="J96" i="42"/>
  <c r="I96" i="42"/>
  <c r="H96" i="42"/>
  <c r="G96" i="42"/>
  <c r="F96" i="42"/>
  <c r="E96" i="42"/>
  <c r="D96" i="42"/>
  <c r="C96" i="42"/>
  <c r="K95" i="42"/>
  <c r="J95" i="42"/>
  <c r="I95" i="42"/>
  <c r="H95" i="42"/>
  <c r="G95" i="42"/>
  <c r="F95" i="42"/>
  <c r="E95" i="42"/>
  <c r="D95" i="42"/>
  <c r="C95" i="42"/>
  <c r="K94" i="42"/>
  <c r="J94" i="42"/>
  <c r="I94" i="42"/>
  <c r="H94" i="42"/>
  <c r="G94" i="42"/>
  <c r="F94" i="42"/>
  <c r="E94" i="42"/>
  <c r="D94" i="42"/>
  <c r="C94" i="42"/>
  <c r="K93" i="42"/>
  <c r="J93" i="42"/>
  <c r="I93" i="42"/>
  <c r="H93" i="42"/>
  <c r="G93" i="42"/>
  <c r="F93" i="42"/>
  <c r="E93" i="42"/>
  <c r="D93" i="42"/>
  <c r="C93" i="42"/>
  <c r="K92" i="42"/>
  <c r="J92" i="42"/>
  <c r="I92" i="42"/>
  <c r="H92" i="42"/>
  <c r="G92" i="42"/>
  <c r="F92" i="42"/>
  <c r="E92" i="42"/>
  <c r="D92" i="42"/>
  <c r="C92" i="42"/>
  <c r="K91" i="42"/>
  <c r="J91" i="42"/>
  <c r="I91" i="42"/>
  <c r="H91" i="42"/>
  <c r="G91" i="42"/>
  <c r="F91" i="42"/>
  <c r="E91" i="42"/>
  <c r="D91" i="42"/>
  <c r="C91" i="42"/>
  <c r="K90" i="42"/>
  <c r="J90" i="42"/>
  <c r="I90" i="42"/>
  <c r="H90" i="42"/>
  <c r="G90" i="42"/>
  <c r="F90" i="42"/>
  <c r="E90" i="42"/>
  <c r="D90" i="42"/>
  <c r="C90" i="42"/>
  <c r="K89" i="42"/>
  <c r="J89" i="42"/>
  <c r="I89" i="42"/>
  <c r="H89" i="42"/>
  <c r="G89" i="42"/>
  <c r="F89" i="42"/>
  <c r="E89" i="42"/>
  <c r="D89" i="42"/>
  <c r="C89" i="42"/>
  <c r="K88" i="42"/>
  <c r="J88" i="42"/>
  <c r="I88" i="42"/>
  <c r="H88" i="42"/>
  <c r="G88" i="42"/>
  <c r="F88" i="42"/>
  <c r="E88" i="42"/>
  <c r="D88" i="42"/>
  <c r="C88" i="42"/>
  <c r="K87" i="42"/>
  <c r="J87" i="42"/>
  <c r="I87" i="42"/>
  <c r="H87" i="42"/>
  <c r="G87" i="42"/>
  <c r="F87" i="42"/>
  <c r="E87" i="42"/>
  <c r="D87" i="42"/>
  <c r="C87" i="42"/>
  <c r="K86" i="42"/>
  <c r="J86" i="42"/>
  <c r="I86" i="42"/>
  <c r="H86" i="42"/>
  <c r="G86" i="42"/>
  <c r="F86" i="42"/>
  <c r="E86" i="42"/>
  <c r="D86" i="42"/>
  <c r="C86" i="42"/>
  <c r="K85" i="42"/>
  <c r="J85" i="42"/>
  <c r="I85" i="42"/>
  <c r="H85" i="42"/>
  <c r="G85" i="42"/>
  <c r="F85" i="42"/>
  <c r="E85" i="42"/>
  <c r="D85" i="42"/>
  <c r="C85" i="42"/>
  <c r="K84" i="42"/>
  <c r="J84" i="42"/>
  <c r="I84" i="42"/>
  <c r="H84" i="42"/>
  <c r="G84" i="42"/>
  <c r="F84" i="42"/>
  <c r="E84" i="42"/>
  <c r="D84" i="42"/>
  <c r="C84" i="42"/>
  <c r="K83" i="42"/>
  <c r="J83" i="42"/>
  <c r="I83" i="42"/>
  <c r="H83" i="42"/>
  <c r="G83" i="42"/>
  <c r="F83" i="42"/>
  <c r="E83" i="42"/>
  <c r="D83" i="42"/>
  <c r="C83" i="42"/>
  <c r="K82" i="42"/>
  <c r="J82" i="42"/>
  <c r="I82" i="42"/>
  <c r="H82" i="42"/>
  <c r="G82" i="42"/>
  <c r="F82" i="42"/>
  <c r="E82" i="42"/>
  <c r="D82" i="42"/>
  <c r="C82" i="42"/>
  <c r="K81" i="42"/>
  <c r="J81" i="42"/>
  <c r="I81" i="42"/>
  <c r="H81" i="42"/>
  <c r="G81" i="42"/>
  <c r="F81" i="42"/>
  <c r="E81" i="42"/>
  <c r="D81" i="42"/>
  <c r="C81" i="42"/>
  <c r="K80" i="42"/>
  <c r="J80" i="42"/>
  <c r="I80" i="42"/>
  <c r="H80" i="42"/>
  <c r="G80" i="42"/>
  <c r="F80" i="42"/>
  <c r="E80" i="42"/>
  <c r="D80" i="42"/>
  <c r="C80" i="42"/>
  <c r="K79" i="42"/>
  <c r="J79" i="42"/>
  <c r="I79" i="42"/>
  <c r="H79" i="42"/>
  <c r="G79" i="42"/>
  <c r="F79" i="42"/>
  <c r="E79" i="42"/>
  <c r="D79" i="42"/>
  <c r="C79" i="42"/>
  <c r="K78" i="42"/>
  <c r="J78" i="42"/>
  <c r="I78" i="42"/>
  <c r="H78" i="42"/>
  <c r="G78" i="42"/>
  <c r="F78" i="42"/>
  <c r="E78" i="42"/>
  <c r="D78" i="42"/>
  <c r="C78" i="42"/>
  <c r="K77" i="42"/>
  <c r="J77" i="42"/>
  <c r="I77" i="42"/>
  <c r="H77" i="42"/>
  <c r="G77" i="42"/>
  <c r="F77" i="42"/>
  <c r="E77" i="42"/>
  <c r="D77" i="42"/>
  <c r="C77" i="42"/>
  <c r="K76" i="42"/>
  <c r="J76" i="42"/>
  <c r="I76" i="42"/>
  <c r="H76" i="42"/>
  <c r="G76" i="42"/>
  <c r="F76" i="42"/>
  <c r="E76" i="42"/>
  <c r="D76" i="42"/>
  <c r="C76" i="42"/>
  <c r="K75" i="42"/>
  <c r="J75" i="42"/>
  <c r="I75" i="42"/>
  <c r="H75" i="42"/>
  <c r="G75" i="42"/>
  <c r="F75" i="42"/>
  <c r="E75" i="42"/>
  <c r="D75" i="42"/>
  <c r="C75" i="42"/>
  <c r="K74" i="42"/>
  <c r="J74" i="42"/>
  <c r="I74" i="42"/>
  <c r="H74" i="42"/>
  <c r="G74" i="42"/>
  <c r="F74" i="42"/>
  <c r="E74" i="42"/>
  <c r="D74" i="42"/>
  <c r="C74" i="42"/>
  <c r="K73" i="42"/>
  <c r="J73" i="42"/>
  <c r="I73" i="42"/>
  <c r="H73" i="42"/>
  <c r="G73" i="42"/>
  <c r="F73" i="42"/>
  <c r="E73" i="42"/>
  <c r="D73" i="42"/>
  <c r="C73" i="42"/>
  <c r="K72" i="42"/>
  <c r="J72" i="42"/>
  <c r="I72" i="42"/>
  <c r="H72" i="42"/>
  <c r="G72" i="42"/>
  <c r="F72" i="42"/>
  <c r="E72" i="42"/>
  <c r="D72" i="42"/>
  <c r="C72" i="42"/>
  <c r="K71" i="42"/>
  <c r="J71" i="42"/>
  <c r="I71" i="42"/>
  <c r="H71" i="42"/>
  <c r="G71" i="42"/>
  <c r="F71" i="42"/>
  <c r="E71" i="42"/>
  <c r="D71" i="42"/>
  <c r="C71" i="42"/>
  <c r="K70" i="42"/>
  <c r="J70" i="42"/>
  <c r="I70" i="42"/>
  <c r="H70" i="42"/>
  <c r="G70" i="42"/>
  <c r="F70" i="42"/>
  <c r="E70" i="42"/>
  <c r="D70" i="42"/>
  <c r="C70" i="42"/>
  <c r="K69" i="42"/>
  <c r="J69" i="42"/>
  <c r="I69" i="42"/>
  <c r="H69" i="42"/>
  <c r="G69" i="42"/>
  <c r="F69" i="42"/>
  <c r="E69" i="42"/>
  <c r="D69" i="42"/>
  <c r="C69" i="42"/>
  <c r="K68" i="42"/>
  <c r="J68" i="42"/>
  <c r="I68" i="42"/>
  <c r="H68" i="42"/>
  <c r="G68" i="42"/>
  <c r="F68" i="42"/>
  <c r="E68" i="42"/>
  <c r="D68" i="42"/>
  <c r="C68" i="42"/>
  <c r="K67" i="42"/>
  <c r="J67" i="42"/>
  <c r="I67" i="42"/>
  <c r="H67" i="42"/>
  <c r="G67" i="42"/>
  <c r="F67" i="42"/>
  <c r="E67" i="42"/>
  <c r="D67" i="42"/>
  <c r="C67" i="42"/>
  <c r="K66" i="42"/>
  <c r="J66" i="42"/>
  <c r="I66" i="42"/>
  <c r="H66" i="42"/>
  <c r="G66" i="42"/>
  <c r="F66" i="42"/>
  <c r="E66" i="42"/>
  <c r="D66" i="42"/>
  <c r="C66" i="42"/>
  <c r="K65" i="42"/>
  <c r="J65" i="42"/>
  <c r="I65" i="42"/>
  <c r="H65" i="42"/>
  <c r="G65" i="42"/>
  <c r="F65" i="42"/>
  <c r="E65" i="42"/>
  <c r="D65" i="42"/>
  <c r="C65" i="42"/>
  <c r="K64" i="42"/>
  <c r="J64" i="42"/>
  <c r="I64" i="42"/>
  <c r="H64" i="42"/>
  <c r="G64" i="42"/>
  <c r="F64" i="42"/>
  <c r="E64" i="42"/>
  <c r="D64" i="42"/>
  <c r="C64" i="42"/>
  <c r="K63" i="42"/>
  <c r="J63" i="42"/>
  <c r="I63" i="42"/>
  <c r="H63" i="42"/>
  <c r="G63" i="42"/>
  <c r="F63" i="42"/>
  <c r="E63" i="42"/>
  <c r="D63" i="42"/>
  <c r="C63" i="42"/>
  <c r="K62" i="42"/>
  <c r="J62" i="42"/>
  <c r="I62" i="42"/>
  <c r="H62" i="42"/>
  <c r="G62" i="42"/>
  <c r="F62" i="42"/>
  <c r="E62" i="42"/>
  <c r="D62" i="42"/>
  <c r="C62" i="42"/>
  <c r="K61" i="42"/>
  <c r="J61" i="42"/>
  <c r="I61" i="42"/>
  <c r="H61" i="42"/>
  <c r="G61" i="42"/>
  <c r="F61" i="42"/>
  <c r="E61" i="42"/>
  <c r="D61" i="42"/>
  <c r="C61" i="42"/>
  <c r="K60" i="42"/>
  <c r="J60" i="42"/>
  <c r="I60" i="42"/>
  <c r="H60" i="42"/>
  <c r="G60" i="42"/>
  <c r="F60" i="42"/>
  <c r="E60" i="42"/>
  <c r="D60" i="42"/>
  <c r="C60" i="42"/>
  <c r="K59" i="42"/>
  <c r="J59" i="42"/>
  <c r="I59" i="42"/>
  <c r="H59" i="42"/>
  <c r="G59" i="42"/>
  <c r="F59" i="42"/>
  <c r="E59" i="42"/>
  <c r="D59" i="42"/>
  <c r="C59" i="42"/>
  <c r="K58" i="42"/>
  <c r="J58" i="42"/>
  <c r="I58" i="42"/>
  <c r="H58" i="42"/>
  <c r="G58" i="42"/>
  <c r="F58" i="42"/>
  <c r="E58" i="42"/>
  <c r="D58" i="42"/>
  <c r="C58" i="42"/>
  <c r="K57" i="42"/>
  <c r="J57" i="42"/>
  <c r="I57" i="42"/>
  <c r="H57" i="42"/>
  <c r="G57" i="42"/>
  <c r="F57" i="42"/>
  <c r="E57" i="42"/>
  <c r="D57" i="42"/>
  <c r="C57" i="42"/>
  <c r="K56" i="42"/>
  <c r="J56" i="42"/>
  <c r="I56" i="42"/>
  <c r="H56" i="42"/>
  <c r="G56" i="42"/>
  <c r="F56" i="42"/>
  <c r="E56" i="42"/>
  <c r="D56" i="42"/>
  <c r="C56" i="42"/>
  <c r="K55" i="42"/>
  <c r="J55" i="42"/>
  <c r="I55" i="42"/>
  <c r="H55" i="42"/>
  <c r="G55" i="42"/>
  <c r="F55" i="42"/>
  <c r="E55" i="42"/>
  <c r="D55" i="42"/>
  <c r="C55" i="42"/>
  <c r="K54" i="42"/>
  <c r="J54" i="42"/>
  <c r="I54" i="42"/>
  <c r="H54" i="42"/>
  <c r="G54" i="42"/>
  <c r="F54" i="42"/>
  <c r="E54" i="42"/>
  <c r="D54" i="42"/>
  <c r="C54" i="42"/>
  <c r="K53" i="42"/>
  <c r="J53" i="42"/>
  <c r="I53" i="42"/>
  <c r="H53" i="42"/>
  <c r="G53" i="42"/>
  <c r="F53" i="42"/>
  <c r="E53" i="42"/>
  <c r="D53" i="42"/>
  <c r="C53" i="42"/>
  <c r="K52" i="42"/>
  <c r="J52" i="42"/>
  <c r="I52" i="42"/>
  <c r="H52" i="42"/>
  <c r="G52" i="42"/>
  <c r="F52" i="42"/>
  <c r="E52" i="42"/>
  <c r="D52" i="42"/>
  <c r="C52" i="42"/>
  <c r="K51" i="42"/>
  <c r="J51" i="42"/>
  <c r="I51" i="42"/>
  <c r="H51" i="42"/>
  <c r="G51" i="42"/>
  <c r="F51" i="42"/>
  <c r="E51" i="42"/>
  <c r="D51" i="42"/>
  <c r="C51" i="42"/>
  <c r="K50" i="42"/>
  <c r="J50" i="42"/>
  <c r="I50" i="42"/>
  <c r="H50" i="42"/>
  <c r="G50" i="42"/>
  <c r="F50" i="42"/>
  <c r="E50" i="42"/>
  <c r="D50" i="42"/>
  <c r="C50" i="42"/>
  <c r="K49" i="42"/>
  <c r="J49" i="42"/>
  <c r="I49" i="42"/>
  <c r="H49" i="42"/>
  <c r="G49" i="42"/>
  <c r="F49" i="42"/>
  <c r="E49" i="42"/>
  <c r="D49" i="42"/>
  <c r="C49" i="42"/>
  <c r="K48" i="42"/>
  <c r="J48" i="42"/>
  <c r="I48" i="42"/>
  <c r="H48" i="42"/>
  <c r="G48" i="42"/>
  <c r="F48" i="42"/>
  <c r="E48" i="42"/>
  <c r="D48" i="42"/>
  <c r="C48" i="42"/>
  <c r="K47" i="42"/>
  <c r="J47" i="42"/>
  <c r="I47" i="42"/>
  <c r="H47" i="42"/>
  <c r="G47" i="42"/>
  <c r="F47" i="42"/>
  <c r="E47" i="42"/>
  <c r="D47" i="42"/>
  <c r="C47" i="42"/>
  <c r="K46" i="42"/>
  <c r="J46" i="42"/>
  <c r="I46" i="42"/>
  <c r="H46" i="42"/>
  <c r="G46" i="42"/>
  <c r="F46" i="42"/>
  <c r="E46" i="42"/>
  <c r="D46" i="42"/>
  <c r="C46" i="42"/>
  <c r="K45" i="42"/>
  <c r="J45" i="42"/>
  <c r="I45" i="42"/>
  <c r="H45" i="42"/>
  <c r="G45" i="42"/>
  <c r="F45" i="42"/>
  <c r="E45" i="42"/>
  <c r="D45" i="42"/>
  <c r="C45" i="42"/>
  <c r="K44" i="42"/>
  <c r="J44" i="42"/>
  <c r="I44" i="42"/>
  <c r="H44" i="42"/>
  <c r="G44" i="42"/>
  <c r="F44" i="42"/>
  <c r="E44" i="42"/>
  <c r="D44" i="42"/>
  <c r="C44" i="42"/>
  <c r="K43" i="42"/>
  <c r="J43" i="42"/>
  <c r="I43" i="42"/>
  <c r="H43" i="42"/>
  <c r="G43" i="42"/>
  <c r="F43" i="42"/>
  <c r="E43" i="42"/>
  <c r="D43" i="42"/>
  <c r="C43" i="42"/>
  <c r="K42" i="42"/>
  <c r="J42" i="42"/>
  <c r="I42" i="42"/>
  <c r="H42" i="42"/>
  <c r="G42" i="42"/>
  <c r="F42" i="42"/>
  <c r="E42" i="42"/>
  <c r="D42" i="42"/>
  <c r="C42" i="42"/>
  <c r="K41" i="42"/>
  <c r="J41" i="42"/>
  <c r="I41" i="42"/>
  <c r="H41" i="42"/>
  <c r="G41" i="42"/>
  <c r="F41" i="42"/>
  <c r="E41" i="42"/>
  <c r="D41" i="42"/>
  <c r="C41" i="42"/>
  <c r="K40" i="42"/>
  <c r="J40" i="42"/>
  <c r="I40" i="42"/>
  <c r="H40" i="42"/>
  <c r="G40" i="42"/>
  <c r="F40" i="42"/>
  <c r="E40" i="42"/>
  <c r="D40" i="42"/>
  <c r="C40" i="42"/>
  <c r="K39" i="42"/>
  <c r="J39" i="42"/>
  <c r="I39" i="42"/>
  <c r="H39" i="42"/>
  <c r="G39" i="42"/>
  <c r="F39" i="42"/>
  <c r="E39" i="42"/>
  <c r="D39" i="42"/>
  <c r="C39" i="42"/>
  <c r="K38" i="42"/>
  <c r="J38" i="42"/>
  <c r="I38" i="42"/>
  <c r="H38" i="42"/>
  <c r="G38" i="42"/>
  <c r="F38" i="42"/>
  <c r="E38" i="42"/>
  <c r="D38" i="42"/>
  <c r="C38" i="42"/>
  <c r="K37" i="42"/>
  <c r="J37" i="42"/>
  <c r="I37" i="42"/>
  <c r="H37" i="42"/>
  <c r="G37" i="42"/>
  <c r="F37" i="42"/>
  <c r="E37" i="42"/>
  <c r="D37" i="42"/>
  <c r="C37" i="42"/>
  <c r="K36" i="42"/>
  <c r="J36" i="42"/>
  <c r="I36" i="42"/>
  <c r="H36" i="42"/>
  <c r="G36" i="42"/>
  <c r="F36" i="42"/>
  <c r="E36" i="42"/>
  <c r="D36" i="42"/>
  <c r="C36" i="42"/>
  <c r="K35" i="42"/>
  <c r="J35" i="42"/>
  <c r="I35" i="42"/>
  <c r="H35" i="42"/>
  <c r="G35" i="42"/>
  <c r="F35" i="42"/>
  <c r="E35" i="42"/>
  <c r="D35" i="42"/>
  <c r="C35" i="42"/>
  <c r="K34" i="42"/>
  <c r="J34" i="42"/>
  <c r="I34" i="42"/>
  <c r="H34" i="42"/>
  <c r="G34" i="42"/>
  <c r="F34" i="42"/>
  <c r="E34" i="42"/>
  <c r="D34" i="42"/>
  <c r="C34" i="42"/>
  <c r="K33" i="42"/>
  <c r="J33" i="42"/>
  <c r="I33" i="42"/>
  <c r="H33" i="42"/>
  <c r="G33" i="42"/>
  <c r="F33" i="42"/>
  <c r="E33" i="42"/>
  <c r="D33" i="42"/>
  <c r="C33" i="42"/>
  <c r="K32" i="42"/>
  <c r="J32" i="42"/>
  <c r="I32" i="42"/>
  <c r="H32" i="42"/>
  <c r="G32" i="42"/>
  <c r="F32" i="42"/>
  <c r="E32" i="42"/>
  <c r="D32" i="42"/>
  <c r="C32" i="42"/>
  <c r="K31" i="42"/>
  <c r="J31" i="42"/>
  <c r="I31" i="42"/>
  <c r="H31" i="42"/>
  <c r="G31" i="42"/>
  <c r="F31" i="42"/>
  <c r="E31" i="42"/>
  <c r="D31" i="42"/>
  <c r="C31" i="42"/>
  <c r="K30" i="42"/>
  <c r="J30" i="42"/>
  <c r="I30" i="42"/>
  <c r="H30" i="42"/>
  <c r="G30" i="42"/>
  <c r="F30" i="42"/>
  <c r="E30" i="42"/>
  <c r="D30" i="42"/>
  <c r="C30" i="42"/>
  <c r="K29" i="42"/>
  <c r="J29" i="42"/>
  <c r="I29" i="42"/>
  <c r="H29" i="42"/>
  <c r="G29" i="42"/>
  <c r="F29" i="42"/>
  <c r="E29" i="42"/>
  <c r="D29" i="42"/>
  <c r="C29" i="42"/>
  <c r="K28" i="42"/>
  <c r="J28" i="42"/>
  <c r="I28" i="42"/>
  <c r="H28" i="42"/>
  <c r="G28" i="42"/>
  <c r="F28" i="42"/>
  <c r="E28" i="42"/>
  <c r="D28" i="42"/>
  <c r="C28" i="42"/>
  <c r="K27" i="42"/>
  <c r="J27" i="42"/>
  <c r="I27" i="42"/>
  <c r="H27" i="42"/>
  <c r="G27" i="42"/>
  <c r="F27" i="42"/>
  <c r="E27" i="42"/>
  <c r="D27" i="42"/>
  <c r="C27" i="42"/>
  <c r="K26" i="42"/>
  <c r="J26" i="42"/>
  <c r="I26" i="42"/>
  <c r="H26" i="42"/>
  <c r="G26" i="42"/>
  <c r="F26" i="42"/>
  <c r="E26" i="42"/>
  <c r="D26" i="42"/>
  <c r="C26" i="42"/>
  <c r="K25" i="42"/>
  <c r="J25" i="42"/>
  <c r="I25" i="42"/>
  <c r="H25" i="42"/>
  <c r="G25" i="42"/>
  <c r="F25" i="42"/>
  <c r="E25" i="42"/>
  <c r="D25" i="42"/>
  <c r="C25" i="42"/>
  <c r="K24" i="42"/>
  <c r="J24" i="42"/>
  <c r="I24" i="42"/>
  <c r="H24" i="42"/>
  <c r="G24" i="42"/>
  <c r="F24" i="42"/>
  <c r="E24" i="42"/>
  <c r="D24" i="42"/>
  <c r="C24" i="42"/>
  <c r="K23" i="42"/>
  <c r="J23" i="42"/>
  <c r="I23" i="42"/>
  <c r="H23" i="42"/>
  <c r="G23" i="42"/>
  <c r="F23" i="42"/>
  <c r="E23" i="42"/>
  <c r="D23" i="42"/>
  <c r="C23" i="42"/>
  <c r="K22" i="42"/>
  <c r="J22" i="42"/>
  <c r="I22" i="42"/>
  <c r="H22" i="42"/>
  <c r="G22" i="42"/>
  <c r="F22" i="42"/>
  <c r="E22" i="42"/>
  <c r="D22" i="42"/>
  <c r="C22" i="42"/>
  <c r="K21" i="42"/>
  <c r="J21" i="42"/>
  <c r="I21" i="42"/>
  <c r="H21" i="42"/>
  <c r="G21" i="42"/>
  <c r="F21" i="42"/>
  <c r="E21" i="42"/>
  <c r="D21" i="42"/>
  <c r="C21" i="42"/>
  <c r="K20" i="42"/>
  <c r="J20" i="42"/>
  <c r="I20" i="42"/>
  <c r="H20" i="42"/>
  <c r="G20" i="42"/>
  <c r="F20" i="42"/>
  <c r="E20" i="42"/>
  <c r="D20" i="42"/>
  <c r="C20" i="42"/>
  <c r="K19" i="42"/>
  <c r="J19" i="42"/>
  <c r="I19" i="42"/>
  <c r="H19" i="42"/>
  <c r="G19" i="42"/>
  <c r="F19" i="42"/>
  <c r="E19" i="42"/>
  <c r="D19" i="42"/>
  <c r="C19" i="42"/>
  <c r="K18" i="42"/>
  <c r="J18" i="42"/>
  <c r="I18" i="42"/>
  <c r="H18" i="42"/>
  <c r="G18" i="42"/>
  <c r="F18" i="42"/>
  <c r="E18" i="42"/>
  <c r="D18" i="42"/>
  <c r="C18" i="42"/>
  <c r="K17" i="42"/>
  <c r="J17" i="42"/>
  <c r="I17" i="42"/>
  <c r="H17" i="42"/>
  <c r="G17" i="42"/>
  <c r="F17" i="42"/>
  <c r="E17" i="42"/>
  <c r="D17" i="42"/>
  <c r="C17" i="42"/>
  <c r="K16" i="42"/>
  <c r="J16" i="42"/>
  <c r="I16" i="42"/>
  <c r="H16" i="42"/>
  <c r="G16" i="42"/>
  <c r="F16" i="42"/>
  <c r="E16" i="42"/>
  <c r="D16" i="42"/>
  <c r="C16" i="42"/>
  <c r="K15" i="42"/>
  <c r="J15" i="42"/>
  <c r="I15" i="42"/>
  <c r="H15" i="42"/>
  <c r="G15" i="42"/>
  <c r="F15" i="42"/>
  <c r="E15" i="42"/>
  <c r="D15" i="42"/>
  <c r="C15" i="42"/>
  <c r="K14" i="42"/>
  <c r="J14" i="42"/>
  <c r="I14" i="42"/>
  <c r="H14" i="42"/>
  <c r="G14" i="42"/>
  <c r="F14" i="42"/>
  <c r="E14" i="42"/>
  <c r="D14" i="42"/>
  <c r="C14" i="42"/>
  <c r="K13" i="42"/>
  <c r="J13" i="42"/>
  <c r="I13" i="42"/>
  <c r="H13" i="42"/>
  <c r="G13" i="42"/>
  <c r="F13" i="42"/>
  <c r="E13" i="42"/>
  <c r="D13" i="42"/>
  <c r="C13" i="42"/>
  <c r="K12" i="42"/>
  <c r="J12" i="42"/>
  <c r="I12" i="42"/>
  <c r="H12" i="42"/>
  <c r="G12" i="42"/>
  <c r="F12" i="42"/>
  <c r="E12" i="42"/>
  <c r="D12" i="42"/>
  <c r="C12" i="42"/>
  <c r="K11" i="42"/>
  <c r="J11" i="42"/>
  <c r="I11" i="42"/>
  <c r="H11" i="42"/>
  <c r="G11" i="42"/>
  <c r="F11" i="42"/>
  <c r="E11" i="42"/>
  <c r="D11" i="42"/>
  <c r="C11" i="42"/>
  <c r="K10" i="42"/>
  <c r="J10" i="42"/>
  <c r="I10" i="42"/>
  <c r="H10" i="42"/>
  <c r="G10" i="42"/>
  <c r="F10" i="42"/>
  <c r="E10" i="42"/>
  <c r="D10" i="42"/>
  <c r="C10" i="42"/>
  <c r="K9" i="42"/>
  <c r="J9" i="42"/>
  <c r="I9" i="42"/>
  <c r="H9" i="42"/>
  <c r="G9" i="42"/>
  <c r="F9" i="42"/>
  <c r="E9" i="42"/>
  <c r="D9" i="42"/>
  <c r="C9" i="42"/>
  <c r="K8" i="42"/>
  <c r="J8" i="42"/>
  <c r="I8" i="42"/>
  <c r="H8" i="42"/>
  <c r="G8" i="42"/>
  <c r="F8" i="42"/>
  <c r="E8" i="42"/>
  <c r="D8" i="42"/>
  <c r="C8" i="42"/>
  <c r="K7" i="42"/>
  <c r="J7" i="42"/>
  <c r="I7" i="42"/>
  <c r="H7" i="42"/>
  <c r="G7" i="42"/>
  <c r="F7" i="42"/>
  <c r="E7" i="42"/>
  <c r="D7" i="42"/>
  <c r="C7" i="42"/>
  <c r="K6" i="42"/>
  <c r="J6" i="42"/>
  <c r="I6" i="42"/>
  <c r="H6" i="42"/>
  <c r="G6" i="42"/>
  <c r="F6" i="42"/>
  <c r="E6" i="42"/>
  <c r="D6" i="42"/>
  <c r="C6" i="42"/>
  <c r="K5" i="42"/>
  <c r="J5" i="42"/>
  <c r="I5" i="42"/>
  <c r="H5" i="42"/>
  <c r="G5" i="42"/>
  <c r="F5" i="42"/>
  <c r="E5" i="42"/>
  <c r="D5" i="42"/>
  <c r="C5" i="42"/>
  <c r="K4" i="42"/>
  <c r="J4" i="42"/>
  <c r="I4" i="42"/>
  <c r="H4" i="42"/>
  <c r="G4" i="42"/>
  <c r="F4" i="42"/>
  <c r="E4" i="42"/>
  <c r="D4" i="42"/>
  <c r="C4" i="42"/>
  <c r="K3" i="42"/>
  <c r="J3" i="42"/>
  <c r="I3" i="42"/>
  <c r="H3" i="42"/>
  <c r="G3" i="42"/>
  <c r="F3" i="42"/>
  <c r="E3" i="42"/>
  <c r="D3" i="42"/>
  <c r="C3" i="42"/>
  <c r="L111" i="40"/>
  <c r="L110" i="40"/>
  <c r="L109" i="40"/>
  <c r="L108" i="40"/>
  <c r="L107" i="40"/>
  <c r="L106" i="40"/>
  <c r="L105" i="40"/>
  <c r="L104" i="40"/>
  <c r="L103" i="40"/>
  <c r="L102" i="40"/>
  <c r="L101" i="40"/>
  <c r="L100" i="40"/>
  <c r="L99" i="40"/>
  <c r="L98" i="40"/>
  <c r="L97" i="40"/>
  <c r="L96" i="40"/>
  <c r="L95" i="40"/>
  <c r="L94" i="40"/>
  <c r="L93" i="40"/>
  <c r="L92" i="40"/>
  <c r="L91" i="40"/>
  <c r="L90" i="40"/>
  <c r="L89" i="40"/>
  <c r="L88" i="40"/>
  <c r="L87" i="40"/>
  <c r="L86" i="40"/>
  <c r="L85" i="40"/>
  <c r="L84" i="40"/>
  <c r="L83" i="40"/>
  <c r="L82" i="40"/>
  <c r="L81" i="40"/>
  <c r="L80" i="40"/>
  <c r="L79" i="40"/>
  <c r="L78" i="40"/>
  <c r="L77" i="40"/>
  <c r="L76" i="40"/>
  <c r="L75" i="40"/>
  <c r="L74" i="40"/>
  <c r="L73" i="40"/>
  <c r="L72" i="40"/>
  <c r="L71" i="40"/>
  <c r="L70" i="40"/>
  <c r="L69" i="40"/>
  <c r="L68" i="40"/>
  <c r="L67" i="40"/>
  <c r="L66" i="40"/>
  <c r="L65" i="40"/>
  <c r="L64" i="40"/>
  <c r="L63" i="40"/>
  <c r="L62" i="40"/>
  <c r="L61" i="40"/>
  <c r="L60" i="40"/>
  <c r="L59" i="40"/>
  <c r="L58" i="40"/>
  <c r="L57" i="40"/>
  <c r="L56" i="40"/>
  <c r="L55" i="40"/>
  <c r="L54" i="40"/>
  <c r="L53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L30" i="40"/>
  <c r="L29" i="40"/>
  <c r="L28" i="40"/>
  <c r="L27" i="40"/>
  <c r="L26" i="40"/>
  <c r="L25" i="40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L4" i="40"/>
  <c r="L3" i="40"/>
  <c r="C90" i="38"/>
  <c r="C89" i="38"/>
  <c r="C88" i="38"/>
  <c r="C87" i="38"/>
  <c r="C86" i="38"/>
  <c r="C85" i="38"/>
  <c r="C84" i="38"/>
  <c r="C83" i="38"/>
  <c r="C82" i="38"/>
  <c r="C81" i="38"/>
  <c r="C80" i="38"/>
  <c r="C79" i="38"/>
  <c r="C78" i="38"/>
  <c r="C77" i="38"/>
  <c r="C76" i="38"/>
  <c r="C75" i="38"/>
  <c r="C74" i="38"/>
  <c r="C73" i="38"/>
  <c r="C72" i="38"/>
  <c r="C71" i="38"/>
  <c r="C70" i="38"/>
  <c r="C69" i="38"/>
  <c r="C68" i="38"/>
  <c r="C67" i="38"/>
  <c r="C66" i="38"/>
  <c r="C65" i="38"/>
  <c r="C64" i="38"/>
  <c r="C63" i="38"/>
  <c r="C62" i="38"/>
  <c r="C61" i="38"/>
  <c r="C60" i="38"/>
  <c r="D59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C41" i="38"/>
  <c r="C40" i="38"/>
  <c r="C39" i="38"/>
  <c r="C38" i="38"/>
  <c r="C37" i="38"/>
  <c r="C36" i="38"/>
  <c r="C35" i="38"/>
  <c r="C34" i="38"/>
  <c r="C33" i="38"/>
  <c r="C32" i="38"/>
  <c r="C31" i="38"/>
  <c r="C30" i="38"/>
  <c r="C29" i="38"/>
  <c r="C28" i="38"/>
  <c r="C27" i="38"/>
  <c r="C26" i="38"/>
  <c r="C25" i="38"/>
  <c r="C24" i="38"/>
  <c r="C23" i="38"/>
  <c r="C22" i="38"/>
  <c r="C21" i="38"/>
  <c r="C20" i="38"/>
  <c r="C19" i="38"/>
  <c r="C18" i="38"/>
  <c r="C17" i="38"/>
  <c r="C16" i="38"/>
  <c r="C15" i="38"/>
  <c r="C14" i="38"/>
  <c r="C13" i="38"/>
  <c r="C12" i="38"/>
  <c r="C11" i="38"/>
  <c r="C10" i="38"/>
  <c r="C9" i="38"/>
  <c r="C8" i="38"/>
  <c r="C7" i="38"/>
  <c r="C6" i="38"/>
  <c r="C5" i="38"/>
  <c r="C4" i="38"/>
  <c r="C3" i="38"/>
  <c r="D90" i="37"/>
  <c r="F90" i="37" s="1"/>
  <c r="D89" i="37"/>
  <c r="D89" i="38" s="1"/>
  <c r="D88" i="37"/>
  <c r="D88" i="38" s="1"/>
  <c r="D87" i="37"/>
  <c r="E87" i="37" s="1"/>
  <c r="D86" i="37"/>
  <c r="D86" i="38" s="1"/>
  <c r="D85" i="37"/>
  <c r="E85" i="37" s="1"/>
  <c r="D84" i="37"/>
  <c r="F84" i="37" s="1"/>
  <c r="G84" i="37" s="1"/>
  <c r="D83" i="37"/>
  <c r="D83" i="38" s="1"/>
  <c r="C83" i="37"/>
  <c r="D82" i="37"/>
  <c r="D82" i="38" s="1"/>
  <c r="D81" i="37"/>
  <c r="C81" i="37"/>
  <c r="F80" i="37"/>
  <c r="G80" i="37" s="1"/>
  <c r="D80" i="37"/>
  <c r="D79" i="37"/>
  <c r="D78" i="37"/>
  <c r="D77" i="37"/>
  <c r="C77" i="37"/>
  <c r="D76" i="37"/>
  <c r="D76" i="38" s="1"/>
  <c r="D75" i="37"/>
  <c r="D74" i="37"/>
  <c r="D74" i="38" s="1"/>
  <c r="D73" i="37"/>
  <c r="C73" i="37"/>
  <c r="D72" i="37"/>
  <c r="D72" i="38" s="1"/>
  <c r="D71" i="37"/>
  <c r="D71" i="38" s="1"/>
  <c r="C71" i="37"/>
  <c r="D70" i="37"/>
  <c r="D69" i="37"/>
  <c r="D69" i="38" s="1"/>
  <c r="D68" i="37"/>
  <c r="D67" i="37"/>
  <c r="D67" i="38" s="1"/>
  <c r="C67" i="37"/>
  <c r="D66" i="37"/>
  <c r="F66" i="37" s="1"/>
  <c r="G66" i="37" s="1"/>
  <c r="F65" i="37"/>
  <c r="G65" i="37" s="1"/>
  <c r="D65" i="37"/>
  <c r="D64" i="37"/>
  <c r="D63" i="37"/>
  <c r="C63" i="37"/>
  <c r="D62" i="37"/>
  <c r="D62" i="38" s="1"/>
  <c r="D61" i="37"/>
  <c r="D61" i="38" s="1"/>
  <c r="D60" i="37"/>
  <c r="D60" i="38" s="1"/>
  <c r="D59" i="37"/>
  <c r="F59" i="37" s="1"/>
  <c r="G59" i="37" s="1"/>
  <c r="D58" i="37"/>
  <c r="F58" i="37" s="1"/>
  <c r="C58" i="37"/>
  <c r="D57" i="37"/>
  <c r="D57" i="38" s="1"/>
  <c r="D56" i="37"/>
  <c r="D55" i="37"/>
  <c r="E55" i="37" s="1"/>
  <c r="D54" i="37"/>
  <c r="D54" i="38" s="1"/>
  <c r="D53" i="37"/>
  <c r="E53" i="37" s="1"/>
  <c r="D52" i="37"/>
  <c r="D51" i="37"/>
  <c r="E51" i="37" s="1"/>
  <c r="D50" i="37"/>
  <c r="D50" i="38" s="1"/>
  <c r="C50" i="37"/>
  <c r="D49" i="37"/>
  <c r="D48" i="37"/>
  <c r="D48" i="38" s="1"/>
  <c r="D47" i="37"/>
  <c r="D47" i="38" s="1"/>
  <c r="D46" i="37"/>
  <c r="D46" i="38" s="1"/>
  <c r="D45" i="37"/>
  <c r="D44" i="37"/>
  <c r="F44" i="37" s="1"/>
  <c r="G44" i="37" s="1"/>
  <c r="D43" i="37"/>
  <c r="D42" i="37"/>
  <c r="D42" i="38" s="1"/>
  <c r="C42" i="37"/>
  <c r="D41" i="37"/>
  <c r="E41" i="37" s="1"/>
  <c r="D40" i="37"/>
  <c r="F40" i="37" s="1"/>
  <c r="G40" i="37" s="1"/>
  <c r="D39" i="37"/>
  <c r="F39" i="37" s="1"/>
  <c r="G39" i="37" s="1"/>
  <c r="D38" i="37"/>
  <c r="F38" i="37" s="1"/>
  <c r="G38" i="37" s="1"/>
  <c r="C38" i="37"/>
  <c r="D37" i="37"/>
  <c r="D37" i="38" s="1"/>
  <c r="D36" i="37"/>
  <c r="D36" i="38" s="1"/>
  <c r="D35" i="37"/>
  <c r="E35" i="37" s="1"/>
  <c r="D34" i="37"/>
  <c r="F34" i="37" s="1"/>
  <c r="G34" i="37" s="1"/>
  <c r="D33" i="37"/>
  <c r="D32" i="37"/>
  <c r="D32" i="38" s="1"/>
  <c r="D31" i="37"/>
  <c r="D31" i="38" s="1"/>
  <c r="C31" i="37"/>
  <c r="D30" i="37"/>
  <c r="D30" i="38" s="1"/>
  <c r="D29" i="37"/>
  <c r="D29" i="38" s="1"/>
  <c r="D28" i="37"/>
  <c r="E28" i="37" s="1"/>
  <c r="D27" i="37"/>
  <c r="D26" i="37"/>
  <c r="E26" i="37" s="1"/>
  <c r="D25" i="37"/>
  <c r="D25" i="38" s="1"/>
  <c r="C25" i="37"/>
  <c r="D24" i="37"/>
  <c r="D23" i="37"/>
  <c r="E23" i="37" s="1"/>
  <c r="D22" i="37"/>
  <c r="D21" i="37"/>
  <c r="D21" i="38" s="1"/>
  <c r="D20" i="37"/>
  <c r="D19" i="37"/>
  <c r="D19" i="38" s="1"/>
  <c r="D18" i="37"/>
  <c r="D18" i="38" s="1"/>
  <c r="F17" i="37"/>
  <c r="G17" i="37" s="1"/>
  <c r="D17" i="37"/>
  <c r="D17" i="38" s="1"/>
  <c r="D16" i="37"/>
  <c r="C16" i="37"/>
  <c r="D15" i="37"/>
  <c r="F15" i="37" s="1"/>
  <c r="G15" i="37" s="1"/>
  <c r="D14" i="37"/>
  <c r="D13" i="37"/>
  <c r="F13" i="37" s="1"/>
  <c r="C13" i="37"/>
  <c r="E12" i="37"/>
  <c r="D12" i="37"/>
  <c r="D12" i="38" s="1"/>
  <c r="F11" i="37"/>
  <c r="G11" i="37" s="1"/>
  <c r="D11" i="37"/>
  <c r="E11" i="37" s="1"/>
  <c r="D10" i="37"/>
  <c r="D9" i="37"/>
  <c r="D9" i="38" s="1"/>
  <c r="D8" i="37"/>
  <c r="D7" i="37"/>
  <c r="D7" i="38" s="1"/>
  <c r="C7" i="37"/>
  <c r="D6" i="37"/>
  <c r="E6" i="37" s="1"/>
  <c r="D5" i="37"/>
  <c r="E5" i="37" s="1"/>
  <c r="D4" i="37"/>
  <c r="D4" i="38" s="1"/>
  <c r="D3" i="37"/>
  <c r="D3" i="38" s="1"/>
  <c r="C3" i="37"/>
  <c r="H112" i="36"/>
  <c r="C112" i="36"/>
  <c r="I112" i="36" s="1"/>
  <c r="H111" i="36"/>
  <c r="C111" i="36"/>
  <c r="H110" i="36"/>
  <c r="C110" i="36"/>
  <c r="I110" i="36" s="1"/>
  <c r="H109" i="36"/>
  <c r="C109" i="36"/>
  <c r="H108" i="36"/>
  <c r="F57" i="4" s="1"/>
  <c r="C108" i="36"/>
  <c r="I108" i="36" s="1"/>
  <c r="F58" i="4" s="1"/>
  <c r="H107" i="36"/>
  <c r="C107" i="36"/>
  <c r="G107" i="36" s="1"/>
  <c r="H106" i="36"/>
  <c r="C106" i="36"/>
  <c r="I106" i="36" s="1"/>
  <c r="H105" i="36"/>
  <c r="C105" i="36"/>
  <c r="G105" i="36" s="1"/>
  <c r="H104" i="36"/>
  <c r="C104" i="36"/>
  <c r="G104" i="36" s="1"/>
  <c r="H103" i="36"/>
  <c r="C103" i="36"/>
  <c r="H102" i="36"/>
  <c r="C102" i="36"/>
  <c r="I102" i="36" s="1"/>
  <c r="H101" i="36"/>
  <c r="C101" i="36"/>
  <c r="H100" i="36"/>
  <c r="C100" i="36"/>
  <c r="I100" i="36" s="1"/>
  <c r="H99" i="36"/>
  <c r="C99" i="36"/>
  <c r="G99" i="36" s="1"/>
  <c r="I98" i="36"/>
  <c r="H98" i="36"/>
  <c r="C98" i="36"/>
  <c r="G98" i="36" s="1"/>
  <c r="H97" i="36"/>
  <c r="C97" i="36"/>
  <c r="G97" i="36" s="1"/>
  <c r="H96" i="36"/>
  <c r="C96" i="36"/>
  <c r="I96" i="36" s="1"/>
  <c r="H95" i="36"/>
  <c r="C95" i="36"/>
  <c r="H94" i="36"/>
  <c r="C94" i="36"/>
  <c r="G94" i="36" s="1"/>
  <c r="H93" i="36"/>
  <c r="C93" i="36"/>
  <c r="H92" i="36"/>
  <c r="C92" i="36"/>
  <c r="G92" i="36" s="1"/>
  <c r="I91" i="36"/>
  <c r="H91" i="36"/>
  <c r="C91" i="36"/>
  <c r="G91" i="36" s="1"/>
  <c r="H90" i="36"/>
  <c r="C90" i="36"/>
  <c r="I90" i="36" s="1"/>
  <c r="H89" i="36"/>
  <c r="C89" i="36"/>
  <c r="G89" i="36" s="1"/>
  <c r="H88" i="36"/>
  <c r="C88" i="36"/>
  <c r="I88" i="36" s="1"/>
  <c r="H87" i="36"/>
  <c r="C87" i="36"/>
  <c r="H86" i="36"/>
  <c r="C86" i="36"/>
  <c r="I86" i="36" s="1"/>
  <c r="H85" i="36"/>
  <c r="C85" i="36"/>
  <c r="H84" i="36"/>
  <c r="C84" i="36"/>
  <c r="I84" i="36" s="1"/>
  <c r="H83" i="36"/>
  <c r="C83" i="36"/>
  <c r="G83" i="36" s="1"/>
  <c r="H82" i="36"/>
  <c r="C82" i="36"/>
  <c r="I82" i="36" s="1"/>
  <c r="H81" i="36"/>
  <c r="C81" i="36"/>
  <c r="G81" i="36" s="1"/>
  <c r="H80" i="36"/>
  <c r="C80" i="36"/>
  <c r="I80" i="36" s="1"/>
  <c r="H79" i="36"/>
  <c r="C79" i="36"/>
  <c r="H78" i="36"/>
  <c r="C78" i="36"/>
  <c r="I78" i="36" s="1"/>
  <c r="H77" i="36"/>
  <c r="C77" i="36"/>
  <c r="H76" i="36"/>
  <c r="C76" i="36"/>
  <c r="I76" i="36" s="1"/>
  <c r="H75" i="36"/>
  <c r="C75" i="36"/>
  <c r="G75" i="36" s="1"/>
  <c r="H74" i="36"/>
  <c r="C74" i="36"/>
  <c r="I74" i="36" s="1"/>
  <c r="H73" i="36"/>
  <c r="C73" i="36"/>
  <c r="G73" i="36" s="1"/>
  <c r="H72" i="36"/>
  <c r="C72" i="36"/>
  <c r="I72" i="36" s="1"/>
  <c r="H71" i="36"/>
  <c r="C71" i="36"/>
  <c r="H70" i="36"/>
  <c r="C70" i="36"/>
  <c r="I70" i="36" s="1"/>
  <c r="H69" i="36"/>
  <c r="C69" i="36"/>
  <c r="H68" i="36"/>
  <c r="C68" i="36"/>
  <c r="I68" i="36" s="1"/>
  <c r="H67" i="36"/>
  <c r="C67" i="36"/>
  <c r="G67" i="36" s="1"/>
  <c r="I66" i="36"/>
  <c r="H66" i="36"/>
  <c r="C66" i="36"/>
  <c r="G66" i="36" s="1"/>
  <c r="H65" i="36"/>
  <c r="C65" i="36"/>
  <c r="G65" i="36" s="1"/>
  <c r="H64" i="36"/>
  <c r="C64" i="36"/>
  <c r="I64" i="36" s="1"/>
  <c r="H63" i="36"/>
  <c r="C63" i="36"/>
  <c r="H62" i="36"/>
  <c r="C62" i="36"/>
  <c r="I62" i="36" s="1"/>
  <c r="H61" i="36"/>
  <c r="C61" i="36"/>
  <c r="H60" i="36"/>
  <c r="G60" i="36"/>
  <c r="C60" i="36"/>
  <c r="I60" i="36" s="1"/>
  <c r="H59" i="36"/>
  <c r="C59" i="36"/>
  <c r="G59" i="36" s="1"/>
  <c r="H58" i="36"/>
  <c r="C58" i="36"/>
  <c r="I58" i="36" s="1"/>
  <c r="H57" i="36"/>
  <c r="C57" i="36"/>
  <c r="G57" i="36" s="1"/>
  <c r="H56" i="36"/>
  <c r="C56" i="36"/>
  <c r="I56" i="36" s="1"/>
  <c r="H55" i="36"/>
  <c r="C55" i="36"/>
  <c r="H54" i="36"/>
  <c r="C54" i="36"/>
  <c r="G54" i="36" s="1"/>
  <c r="H53" i="36"/>
  <c r="C53" i="36"/>
  <c r="H52" i="36"/>
  <c r="C52" i="36"/>
  <c r="I52" i="36" s="1"/>
  <c r="I51" i="36"/>
  <c r="H51" i="36"/>
  <c r="C51" i="36"/>
  <c r="G51" i="36" s="1"/>
  <c r="H50" i="36"/>
  <c r="C50" i="36"/>
  <c r="I50" i="36" s="1"/>
  <c r="H49" i="36"/>
  <c r="C49" i="36"/>
  <c r="G49" i="36" s="1"/>
  <c r="H48" i="36"/>
  <c r="G48" i="36"/>
  <c r="C48" i="36"/>
  <c r="I48" i="36" s="1"/>
  <c r="H47" i="36"/>
  <c r="C47" i="36"/>
  <c r="H46" i="36"/>
  <c r="C46" i="36"/>
  <c r="I46" i="36" s="1"/>
  <c r="H45" i="36"/>
  <c r="C45" i="36"/>
  <c r="I44" i="36"/>
  <c r="H44" i="36"/>
  <c r="C44" i="36"/>
  <c r="G44" i="36" s="1"/>
  <c r="H43" i="36"/>
  <c r="C43" i="36"/>
  <c r="G43" i="36" s="1"/>
  <c r="H42" i="36"/>
  <c r="G42" i="36"/>
  <c r="C42" i="36"/>
  <c r="I42" i="36" s="1"/>
  <c r="H41" i="36"/>
  <c r="C41" i="36"/>
  <c r="G41" i="36" s="1"/>
  <c r="H40" i="36"/>
  <c r="C40" i="36"/>
  <c r="I40" i="36" s="1"/>
  <c r="H39" i="36"/>
  <c r="C39" i="36"/>
  <c r="H38" i="36"/>
  <c r="C38" i="36"/>
  <c r="I38" i="36" s="1"/>
  <c r="H37" i="36"/>
  <c r="C37" i="36"/>
  <c r="H36" i="36"/>
  <c r="C36" i="36"/>
  <c r="I36" i="36" s="1"/>
  <c r="I35" i="36"/>
  <c r="H35" i="36"/>
  <c r="C35" i="36"/>
  <c r="G35" i="36" s="1"/>
  <c r="H34" i="36"/>
  <c r="C34" i="36"/>
  <c r="I34" i="36" s="1"/>
  <c r="H33" i="36"/>
  <c r="C33" i="36"/>
  <c r="G33" i="36" s="1"/>
  <c r="H32" i="36"/>
  <c r="C32" i="36"/>
  <c r="G32" i="36" s="1"/>
  <c r="H31" i="36"/>
  <c r="C31" i="36"/>
  <c r="H30" i="36"/>
  <c r="G30" i="36"/>
  <c r="C30" i="36"/>
  <c r="I30" i="36" s="1"/>
  <c r="H29" i="36"/>
  <c r="C29" i="36"/>
  <c r="H28" i="36"/>
  <c r="G28" i="36"/>
  <c r="C28" i="36"/>
  <c r="I28" i="36" s="1"/>
  <c r="H27" i="36"/>
  <c r="C27" i="36"/>
  <c r="G27" i="36" s="1"/>
  <c r="H26" i="36"/>
  <c r="C26" i="36"/>
  <c r="I26" i="36" s="1"/>
  <c r="H25" i="36"/>
  <c r="C25" i="36"/>
  <c r="G25" i="36" s="1"/>
  <c r="H24" i="36"/>
  <c r="C24" i="36"/>
  <c r="I24" i="36" s="1"/>
  <c r="H23" i="36"/>
  <c r="C23" i="36"/>
  <c r="H22" i="36"/>
  <c r="C22" i="36"/>
  <c r="G22" i="36" s="1"/>
  <c r="H21" i="36"/>
  <c r="C21" i="36"/>
  <c r="H20" i="36"/>
  <c r="C20" i="36"/>
  <c r="I20" i="36" s="1"/>
  <c r="I19" i="36"/>
  <c r="H19" i="36"/>
  <c r="C19" i="36"/>
  <c r="G19" i="36" s="1"/>
  <c r="H18" i="36"/>
  <c r="C18" i="36"/>
  <c r="I18" i="36" s="1"/>
  <c r="H17" i="36"/>
  <c r="C17" i="36"/>
  <c r="G17" i="36" s="1"/>
  <c r="H16" i="36"/>
  <c r="G16" i="36"/>
  <c r="C16" i="36"/>
  <c r="I16" i="36" s="1"/>
  <c r="H15" i="36"/>
  <c r="C15" i="36"/>
  <c r="H14" i="36"/>
  <c r="C14" i="36"/>
  <c r="I14" i="36" s="1"/>
  <c r="H13" i="36"/>
  <c r="C13" i="36"/>
  <c r="I12" i="36"/>
  <c r="H12" i="36"/>
  <c r="C12" i="36"/>
  <c r="G12" i="36" s="1"/>
  <c r="H11" i="36"/>
  <c r="C11" i="36"/>
  <c r="G11" i="36" s="1"/>
  <c r="H10" i="36"/>
  <c r="C10" i="36"/>
  <c r="G10" i="36" s="1"/>
  <c r="I9" i="36"/>
  <c r="H9" i="36"/>
  <c r="C9" i="36"/>
  <c r="G9" i="36" s="1"/>
  <c r="H8" i="36"/>
  <c r="C8" i="36"/>
  <c r="I8" i="36" s="1"/>
  <c r="H7" i="36"/>
  <c r="C7" i="36"/>
  <c r="H6" i="36"/>
  <c r="G6" i="36"/>
  <c r="C6" i="36"/>
  <c r="I6" i="36" s="1"/>
  <c r="H5" i="36"/>
  <c r="C5" i="36"/>
  <c r="H4" i="36"/>
  <c r="C4" i="36"/>
  <c r="I4" i="36" s="1"/>
  <c r="E90" i="31"/>
  <c r="C90" i="31"/>
  <c r="C89" i="31"/>
  <c r="E89" i="31" s="1"/>
  <c r="C88" i="31"/>
  <c r="E88" i="31" s="1"/>
  <c r="C87" i="31"/>
  <c r="E87" i="31" s="1"/>
  <c r="C86" i="31"/>
  <c r="E86" i="31" s="1"/>
  <c r="F17" i="4" s="1"/>
  <c r="C85" i="31"/>
  <c r="E85" i="31" s="1"/>
  <c r="C84" i="31"/>
  <c r="E84" i="31" s="1"/>
  <c r="E83" i="31"/>
  <c r="C83" i="31"/>
  <c r="C82" i="31"/>
  <c r="E82" i="31" s="1"/>
  <c r="C81" i="31"/>
  <c r="E81" i="31" s="1"/>
  <c r="C80" i="31"/>
  <c r="E80" i="31" s="1"/>
  <c r="E79" i="31"/>
  <c r="C79" i="31"/>
  <c r="E78" i="31"/>
  <c r="C78" i="31"/>
  <c r="C77" i="31"/>
  <c r="E77" i="31" s="1"/>
  <c r="E76" i="31"/>
  <c r="C76" i="31"/>
  <c r="E75" i="31"/>
  <c r="C75" i="31"/>
  <c r="C74" i="31"/>
  <c r="E74" i="31" s="1"/>
  <c r="C73" i="31"/>
  <c r="E73" i="31" s="1"/>
  <c r="E72" i="31"/>
  <c r="C72" i="31"/>
  <c r="E71" i="31"/>
  <c r="C71" i="31"/>
  <c r="E70" i="31"/>
  <c r="C70" i="31"/>
  <c r="C69" i="31"/>
  <c r="E69" i="31" s="1"/>
  <c r="C68" i="31"/>
  <c r="E68" i="31" s="1"/>
  <c r="C67" i="31"/>
  <c r="E67" i="31" s="1"/>
  <c r="C66" i="31"/>
  <c r="E66" i="31" s="1"/>
  <c r="C65" i="31"/>
  <c r="E65" i="31" s="1"/>
  <c r="C64" i="31"/>
  <c r="E64" i="31" s="1"/>
  <c r="E63" i="31"/>
  <c r="C63" i="31"/>
  <c r="C62" i="31"/>
  <c r="E62" i="31" s="1"/>
  <c r="C61" i="31"/>
  <c r="E61" i="31" s="1"/>
  <c r="E60" i="31"/>
  <c r="C60" i="31"/>
  <c r="C59" i="31"/>
  <c r="E59" i="31" s="1"/>
  <c r="E58" i="31"/>
  <c r="C58" i="31"/>
  <c r="C57" i="31"/>
  <c r="E57" i="31" s="1"/>
  <c r="C56" i="31"/>
  <c r="E56" i="31" s="1"/>
  <c r="E55" i="31"/>
  <c r="C55" i="31"/>
  <c r="C54" i="31"/>
  <c r="E54" i="31" s="1"/>
  <c r="C53" i="31"/>
  <c r="E53" i="31" s="1"/>
  <c r="C52" i="31"/>
  <c r="E52" i="31" s="1"/>
  <c r="C51" i="31"/>
  <c r="E51" i="31" s="1"/>
  <c r="E50" i="31"/>
  <c r="C50" i="31"/>
  <c r="C49" i="31"/>
  <c r="E49" i="31" s="1"/>
  <c r="C48" i="31"/>
  <c r="E48" i="31" s="1"/>
  <c r="E47" i="31"/>
  <c r="C47" i="31"/>
  <c r="E46" i="31"/>
  <c r="C46" i="31"/>
  <c r="C45" i="31"/>
  <c r="E45" i="31" s="1"/>
  <c r="E44" i="31"/>
  <c r="C44" i="31"/>
  <c r="E43" i="31"/>
  <c r="C43" i="31"/>
  <c r="C42" i="31"/>
  <c r="E42" i="31" s="1"/>
  <c r="C41" i="31"/>
  <c r="E41" i="31" s="1"/>
  <c r="E40" i="31"/>
  <c r="C40" i="31"/>
  <c r="E39" i="31"/>
  <c r="C39" i="31"/>
  <c r="E38" i="31"/>
  <c r="C38" i="31"/>
  <c r="C37" i="31"/>
  <c r="E37" i="31" s="1"/>
  <c r="C36" i="31"/>
  <c r="E36" i="31" s="1"/>
  <c r="E35" i="31"/>
  <c r="C35" i="31"/>
  <c r="C34" i="31"/>
  <c r="E34" i="31" s="1"/>
  <c r="C33" i="31"/>
  <c r="E33" i="31" s="1"/>
  <c r="C32" i="31"/>
  <c r="E32" i="31" s="1"/>
  <c r="E31" i="31"/>
  <c r="C31" i="31"/>
  <c r="E30" i="31"/>
  <c r="C30" i="31"/>
  <c r="C29" i="31"/>
  <c r="E29" i="31" s="1"/>
  <c r="E28" i="31"/>
  <c r="C28" i="31"/>
  <c r="C27" i="31"/>
  <c r="E27" i="31" s="1"/>
  <c r="C26" i="31"/>
  <c r="E26" i="31" s="1"/>
  <c r="C25" i="31"/>
  <c r="E25" i="31" s="1"/>
  <c r="C24" i="31"/>
  <c r="E24" i="31" s="1"/>
  <c r="E23" i="31"/>
  <c r="C23" i="31"/>
  <c r="C22" i="31"/>
  <c r="E22" i="31" s="1"/>
  <c r="C21" i="31"/>
  <c r="E21" i="31" s="1"/>
  <c r="C20" i="31"/>
  <c r="E20" i="31" s="1"/>
  <c r="E19" i="31"/>
  <c r="C19" i="31"/>
  <c r="E18" i="31"/>
  <c r="C18" i="31"/>
  <c r="C17" i="31"/>
  <c r="E17" i="31" s="1"/>
  <c r="C16" i="31"/>
  <c r="E16" i="31" s="1"/>
  <c r="C15" i="31"/>
  <c r="E15" i="31" s="1"/>
  <c r="E14" i="31"/>
  <c r="C14" i="31"/>
  <c r="C13" i="31"/>
  <c r="E13" i="31" s="1"/>
  <c r="E12" i="31"/>
  <c r="C12" i="31"/>
  <c r="E11" i="31"/>
  <c r="C11" i="31"/>
  <c r="E10" i="31"/>
  <c r="C10" i="31"/>
  <c r="C9" i="31"/>
  <c r="E9" i="31" s="1"/>
  <c r="E8" i="31"/>
  <c r="C8" i="31"/>
  <c r="C7" i="31"/>
  <c r="E7" i="31" s="1"/>
  <c r="C6" i="31"/>
  <c r="E6" i="31" s="1"/>
  <c r="C5" i="31"/>
  <c r="E5" i="31" s="1"/>
  <c r="C4" i="31"/>
  <c r="E4" i="31" s="1"/>
  <c r="E3" i="31"/>
  <c r="C3" i="31"/>
  <c r="C17" i="29"/>
  <c r="B17" i="29"/>
  <c r="C16" i="29"/>
  <c r="B16" i="29"/>
  <c r="C15" i="29"/>
  <c r="B15" i="29"/>
  <c r="C14" i="29"/>
  <c r="B14" i="29"/>
  <c r="C13" i="29"/>
  <c r="B13" i="29"/>
  <c r="E38" i="28"/>
  <c r="D38" i="28"/>
  <c r="C38" i="28"/>
  <c r="E35" i="28"/>
  <c r="D35" i="28"/>
  <c r="C35" i="28"/>
  <c r="E32" i="28"/>
  <c r="D32" i="28"/>
  <c r="C32" i="28"/>
  <c r="E29" i="28"/>
  <c r="D29" i="28"/>
  <c r="C29" i="28"/>
  <c r="E26" i="28"/>
  <c r="D26" i="28"/>
  <c r="C26" i="28"/>
  <c r="H14" i="28"/>
  <c r="N21" i="22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E90" i="19"/>
  <c r="E89" i="19"/>
  <c r="E88" i="19"/>
  <c r="E87" i="19"/>
  <c r="E86" i="19"/>
  <c r="F50" i="4" s="1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I159" i="18"/>
  <c r="I158" i="18"/>
  <c r="I157" i="18"/>
  <c r="I156" i="18"/>
  <c r="I155" i="18"/>
  <c r="I154" i="18"/>
  <c r="I153" i="18"/>
  <c r="I152" i="18"/>
  <c r="I151" i="18"/>
  <c r="I150" i="18"/>
  <c r="I149" i="18"/>
  <c r="I148" i="18"/>
  <c r="I147" i="18"/>
  <c r="I146" i="18"/>
  <c r="I145" i="18"/>
  <c r="I144" i="18"/>
  <c r="I143" i="18"/>
  <c r="I142" i="18"/>
  <c r="I141" i="18"/>
  <c r="I140" i="18"/>
  <c r="I139" i="18"/>
  <c r="I138" i="18"/>
  <c r="I137" i="18"/>
  <c r="I136" i="18"/>
  <c r="I135" i="18"/>
  <c r="I134" i="18"/>
  <c r="I133" i="18"/>
  <c r="I132" i="18"/>
  <c r="I131" i="18"/>
  <c r="I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19" i="17"/>
  <c r="I18" i="17"/>
  <c r="I17" i="17"/>
  <c r="I16" i="17"/>
  <c r="I15" i="17"/>
  <c r="I9" i="17"/>
  <c r="I8" i="17"/>
  <c r="I7" i="17"/>
  <c r="I6" i="17"/>
  <c r="I5" i="17"/>
  <c r="I4" i="17"/>
  <c r="L4" i="15"/>
  <c r="G4" i="15"/>
  <c r="D4" i="15"/>
  <c r="O111" i="14"/>
  <c r="F112" i="15" s="1"/>
  <c r="H112" i="15" s="1"/>
  <c r="O110" i="14"/>
  <c r="F111" i="15" s="1"/>
  <c r="H111" i="15" s="1"/>
  <c r="O109" i="14"/>
  <c r="F110" i="15" s="1"/>
  <c r="H110" i="15" s="1"/>
  <c r="O108" i="14"/>
  <c r="F109" i="15" s="1"/>
  <c r="H109" i="15" s="1"/>
  <c r="O107" i="14"/>
  <c r="F108" i="15" s="1"/>
  <c r="H108" i="15" s="1"/>
  <c r="O106" i="14"/>
  <c r="F107" i="15" s="1"/>
  <c r="H107" i="15" s="1"/>
  <c r="O105" i="14"/>
  <c r="F106" i="15" s="1"/>
  <c r="H106" i="15" s="1"/>
  <c r="O104" i="14"/>
  <c r="F105" i="15" s="1"/>
  <c r="H105" i="15" s="1"/>
  <c r="O103" i="14"/>
  <c r="F104" i="15" s="1"/>
  <c r="H104" i="15" s="1"/>
  <c r="O102" i="14"/>
  <c r="F103" i="15" s="1"/>
  <c r="H103" i="15" s="1"/>
  <c r="O101" i="14"/>
  <c r="F102" i="15" s="1"/>
  <c r="H102" i="15" s="1"/>
  <c r="O100" i="14"/>
  <c r="F101" i="15" s="1"/>
  <c r="H101" i="15" s="1"/>
  <c r="O99" i="14"/>
  <c r="F100" i="15" s="1"/>
  <c r="H100" i="15" s="1"/>
  <c r="O98" i="14"/>
  <c r="F99" i="15" s="1"/>
  <c r="H99" i="15" s="1"/>
  <c r="O97" i="14"/>
  <c r="F98" i="15" s="1"/>
  <c r="H98" i="15" s="1"/>
  <c r="O96" i="14"/>
  <c r="F97" i="15" s="1"/>
  <c r="H97" i="15" s="1"/>
  <c r="O95" i="14"/>
  <c r="F96" i="15" s="1"/>
  <c r="H96" i="15" s="1"/>
  <c r="O94" i="14"/>
  <c r="F95" i="15" s="1"/>
  <c r="H95" i="15" s="1"/>
  <c r="O93" i="14"/>
  <c r="F94" i="15" s="1"/>
  <c r="H94" i="15" s="1"/>
  <c r="O92" i="14"/>
  <c r="F93" i="15" s="1"/>
  <c r="H93" i="15" s="1"/>
  <c r="O91" i="14"/>
  <c r="F92" i="15" s="1"/>
  <c r="H92" i="15" s="1"/>
  <c r="O90" i="14"/>
  <c r="F91" i="15" s="1"/>
  <c r="H91" i="15" s="1"/>
  <c r="O89" i="14"/>
  <c r="F90" i="15" s="1"/>
  <c r="H90" i="15" s="1"/>
  <c r="O88" i="14"/>
  <c r="F89" i="15" s="1"/>
  <c r="H89" i="15" s="1"/>
  <c r="O87" i="14"/>
  <c r="F88" i="15" s="1"/>
  <c r="H88" i="15" s="1"/>
  <c r="O86" i="14"/>
  <c r="F87" i="15" s="1"/>
  <c r="H87" i="15" s="1"/>
  <c r="O85" i="14"/>
  <c r="F86" i="15" s="1"/>
  <c r="H86" i="15" s="1"/>
  <c r="O84" i="14"/>
  <c r="F85" i="15" s="1"/>
  <c r="H85" i="15" s="1"/>
  <c r="O83" i="14"/>
  <c r="F84" i="15" s="1"/>
  <c r="H84" i="15" s="1"/>
  <c r="O82" i="14"/>
  <c r="F83" i="15" s="1"/>
  <c r="H83" i="15" s="1"/>
  <c r="O81" i="14"/>
  <c r="F82" i="15" s="1"/>
  <c r="H82" i="15" s="1"/>
  <c r="O80" i="14"/>
  <c r="F81" i="15" s="1"/>
  <c r="H81" i="15" s="1"/>
  <c r="O79" i="14"/>
  <c r="F80" i="15" s="1"/>
  <c r="H80" i="15" s="1"/>
  <c r="O78" i="14"/>
  <c r="F79" i="15" s="1"/>
  <c r="H79" i="15" s="1"/>
  <c r="O77" i="14"/>
  <c r="F78" i="15" s="1"/>
  <c r="H78" i="15" s="1"/>
  <c r="O76" i="14"/>
  <c r="F77" i="15" s="1"/>
  <c r="H77" i="15" s="1"/>
  <c r="O75" i="14"/>
  <c r="F76" i="15" s="1"/>
  <c r="H76" i="15" s="1"/>
  <c r="O74" i="14"/>
  <c r="F75" i="15" s="1"/>
  <c r="H75" i="15" s="1"/>
  <c r="O73" i="14"/>
  <c r="F74" i="15" s="1"/>
  <c r="H74" i="15" s="1"/>
  <c r="O72" i="14"/>
  <c r="F73" i="15" s="1"/>
  <c r="H73" i="15" s="1"/>
  <c r="O71" i="14"/>
  <c r="F72" i="15" s="1"/>
  <c r="H72" i="15" s="1"/>
  <c r="O70" i="14"/>
  <c r="F71" i="15" s="1"/>
  <c r="H71" i="15" s="1"/>
  <c r="O69" i="14"/>
  <c r="F70" i="15" s="1"/>
  <c r="H70" i="15" s="1"/>
  <c r="O68" i="14"/>
  <c r="F69" i="15" s="1"/>
  <c r="H69" i="15" s="1"/>
  <c r="O67" i="14"/>
  <c r="F68" i="15" s="1"/>
  <c r="H68" i="15" s="1"/>
  <c r="O66" i="14"/>
  <c r="F67" i="15" s="1"/>
  <c r="H67" i="15" s="1"/>
  <c r="O65" i="14"/>
  <c r="F66" i="15" s="1"/>
  <c r="H66" i="15" s="1"/>
  <c r="O64" i="14"/>
  <c r="F65" i="15" s="1"/>
  <c r="H65" i="15" s="1"/>
  <c r="O63" i="14"/>
  <c r="F64" i="15" s="1"/>
  <c r="H64" i="15" s="1"/>
  <c r="O62" i="14"/>
  <c r="F63" i="15" s="1"/>
  <c r="H63" i="15" s="1"/>
  <c r="O61" i="14"/>
  <c r="F62" i="15" s="1"/>
  <c r="H62" i="15" s="1"/>
  <c r="O60" i="14"/>
  <c r="F61" i="15" s="1"/>
  <c r="H61" i="15" s="1"/>
  <c r="O59" i="14"/>
  <c r="F60" i="15" s="1"/>
  <c r="H60" i="15" s="1"/>
  <c r="O58" i="14"/>
  <c r="F59" i="15" s="1"/>
  <c r="H59" i="15" s="1"/>
  <c r="O57" i="14"/>
  <c r="F58" i="15" s="1"/>
  <c r="H58" i="15" s="1"/>
  <c r="O56" i="14"/>
  <c r="F57" i="15" s="1"/>
  <c r="H57" i="15" s="1"/>
  <c r="O55" i="14"/>
  <c r="F56" i="15" s="1"/>
  <c r="H56" i="15" s="1"/>
  <c r="O54" i="14"/>
  <c r="F55" i="15" s="1"/>
  <c r="H55" i="15" s="1"/>
  <c r="O53" i="14"/>
  <c r="F54" i="15" s="1"/>
  <c r="H54" i="15" s="1"/>
  <c r="O52" i="14"/>
  <c r="F53" i="15" s="1"/>
  <c r="H53" i="15" s="1"/>
  <c r="O51" i="14"/>
  <c r="F52" i="15" s="1"/>
  <c r="H52" i="15" s="1"/>
  <c r="O50" i="14"/>
  <c r="F51" i="15" s="1"/>
  <c r="H51" i="15" s="1"/>
  <c r="O49" i="14"/>
  <c r="F50" i="15" s="1"/>
  <c r="H50" i="15" s="1"/>
  <c r="O48" i="14"/>
  <c r="F49" i="15" s="1"/>
  <c r="H49" i="15" s="1"/>
  <c r="O47" i="14"/>
  <c r="F48" i="15" s="1"/>
  <c r="H48" i="15" s="1"/>
  <c r="O46" i="14"/>
  <c r="F47" i="15" s="1"/>
  <c r="H47" i="15" s="1"/>
  <c r="O45" i="14"/>
  <c r="F46" i="15" s="1"/>
  <c r="H46" i="15" s="1"/>
  <c r="O44" i="14"/>
  <c r="F45" i="15" s="1"/>
  <c r="H45" i="15" s="1"/>
  <c r="O43" i="14"/>
  <c r="F44" i="15" s="1"/>
  <c r="H44" i="15" s="1"/>
  <c r="O42" i="14"/>
  <c r="F43" i="15" s="1"/>
  <c r="H43" i="15" s="1"/>
  <c r="O41" i="14"/>
  <c r="F42" i="15" s="1"/>
  <c r="H42" i="15" s="1"/>
  <c r="O40" i="14"/>
  <c r="F41" i="15" s="1"/>
  <c r="H41" i="15" s="1"/>
  <c r="O39" i="14"/>
  <c r="F40" i="15" s="1"/>
  <c r="H40" i="15" s="1"/>
  <c r="O38" i="14"/>
  <c r="F39" i="15" s="1"/>
  <c r="H39" i="15" s="1"/>
  <c r="O37" i="14"/>
  <c r="F38" i="15" s="1"/>
  <c r="H38" i="15" s="1"/>
  <c r="O36" i="14"/>
  <c r="F37" i="15" s="1"/>
  <c r="H37" i="15" s="1"/>
  <c r="O35" i="14"/>
  <c r="F36" i="15" s="1"/>
  <c r="H36" i="15" s="1"/>
  <c r="O34" i="14"/>
  <c r="F35" i="15" s="1"/>
  <c r="H35" i="15" s="1"/>
  <c r="O33" i="14"/>
  <c r="F34" i="15" s="1"/>
  <c r="H34" i="15" s="1"/>
  <c r="O32" i="14"/>
  <c r="F33" i="15" s="1"/>
  <c r="H33" i="15" s="1"/>
  <c r="O31" i="14"/>
  <c r="F32" i="15" s="1"/>
  <c r="H32" i="15" s="1"/>
  <c r="O30" i="14"/>
  <c r="F31" i="15" s="1"/>
  <c r="H31" i="15" s="1"/>
  <c r="O29" i="14"/>
  <c r="F30" i="15" s="1"/>
  <c r="H30" i="15" s="1"/>
  <c r="O28" i="14"/>
  <c r="F29" i="15" s="1"/>
  <c r="H29" i="15" s="1"/>
  <c r="O27" i="14"/>
  <c r="F28" i="15" s="1"/>
  <c r="H28" i="15" s="1"/>
  <c r="O26" i="14"/>
  <c r="F27" i="15" s="1"/>
  <c r="H27" i="15" s="1"/>
  <c r="O25" i="14"/>
  <c r="F26" i="15" s="1"/>
  <c r="H26" i="15" s="1"/>
  <c r="O24" i="14"/>
  <c r="F25" i="15" s="1"/>
  <c r="H25" i="15" s="1"/>
  <c r="O23" i="14"/>
  <c r="F24" i="15" s="1"/>
  <c r="H24" i="15" s="1"/>
  <c r="O22" i="14"/>
  <c r="F23" i="15" s="1"/>
  <c r="H23" i="15" s="1"/>
  <c r="O21" i="14"/>
  <c r="F22" i="15" s="1"/>
  <c r="H22" i="15" s="1"/>
  <c r="O20" i="14"/>
  <c r="F21" i="15" s="1"/>
  <c r="H21" i="15" s="1"/>
  <c r="O19" i="14"/>
  <c r="F20" i="15" s="1"/>
  <c r="H20" i="15" s="1"/>
  <c r="O18" i="14"/>
  <c r="F19" i="15" s="1"/>
  <c r="H19" i="15" s="1"/>
  <c r="O17" i="14"/>
  <c r="F18" i="15" s="1"/>
  <c r="H18" i="15" s="1"/>
  <c r="O16" i="14"/>
  <c r="F17" i="15" s="1"/>
  <c r="H17" i="15" s="1"/>
  <c r="O15" i="14"/>
  <c r="F16" i="15" s="1"/>
  <c r="H16" i="15" s="1"/>
  <c r="O14" i="14"/>
  <c r="F15" i="15" s="1"/>
  <c r="H15" i="15" s="1"/>
  <c r="O13" i="14"/>
  <c r="F14" i="15" s="1"/>
  <c r="H14" i="15" s="1"/>
  <c r="O12" i="14"/>
  <c r="F13" i="15" s="1"/>
  <c r="H13" i="15" s="1"/>
  <c r="O11" i="14"/>
  <c r="F12" i="15" s="1"/>
  <c r="H12" i="15" s="1"/>
  <c r="O10" i="14"/>
  <c r="F11" i="15" s="1"/>
  <c r="H11" i="15" s="1"/>
  <c r="O9" i="14"/>
  <c r="F10" i="15" s="1"/>
  <c r="H10" i="15" s="1"/>
  <c r="O8" i="14"/>
  <c r="F9" i="15" s="1"/>
  <c r="H9" i="15" s="1"/>
  <c r="O7" i="14"/>
  <c r="F8" i="15" s="1"/>
  <c r="H8" i="15" s="1"/>
  <c r="O6" i="14"/>
  <c r="F7" i="15" s="1"/>
  <c r="H7" i="15" s="1"/>
  <c r="O5" i="14"/>
  <c r="F6" i="15" s="1"/>
  <c r="H6" i="15" s="1"/>
  <c r="O4" i="14"/>
  <c r="F5" i="15" s="1"/>
  <c r="H5" i="15" s="1"/>
  <c r="O3" i="14"/>
  <c r="F4" i="15" s="1"/>
  <c r="H4" i="15" s="1"/>
  <c r="O111" i="13"/>
  <c r="C112" i="15" s="1"/>
  <c r="O110" i="13"/>
  <c r="C111" i="15" s="1"/>
  <c r="O109" i="13"/>
  <c r="C110" i="15" s="1"/>
  <c r="O108" i="13"/>
  <c r="C109" i="15" s="1"/>
  <c r="O107" i="13"/>
  <c r="C108" i="15" s="1"/>
  <c r="O106" i="13"/>
  <c r="C107" i="15" s="1"/>
  <c r="O105" i="13"/>
  <c r="C106" i="15" s="1"/>
  <c r="O104" i="13"/>
  <c r="C105" i="15" s="1"/>
  <c r="O103" i="13"/>
  <c r="C104" i="15" s="1"/>
  <c r="O102" i="13"/>
  <c r="C103" i="15" s="1"/>
  <c r="O101" i="13"/>
  <c r="C102" i="15" s="1"/>
  <c r="O100" i="13"/>
  <c r="C101" i="15" s="1"/>
  <c r="O99" i="13"/>
  <c r="C100" i="15" s="1"/>
  <c r="O98" i="13"/>
  <c r="C99" i="15" s="1"/>
  <c r="O97" i="13"/>
  <c r="C98" i="15" s="1"/>
  <c r="O96" i="13"/>
  <c r="C97" i="15" s="1"/>
  <c r="O95" i="13"/>
  <c r="C96" i="15" s="1"/>
  <c r="O94" i="13"/>
  <c r="C95" i="15" s="1"/>
  <c r="O93" i="13"/>
  <c r="C94" i="15" s="1"/>
  <c r="O92" i="13"/>
  <c r="C93" i="15" s="1"/>
  <c r="O91" i="13"/>
  <c r="C92" i="15" s="1"/>
  <c r="O90" i="13"/>
  <c r="C91" i="15" s="1"/>
  <c r="O89" i="13"/>
  <c r="C90" i="15" s="1"/>
  <c r="O88" i="13"/>
  <c r="C89" i="15" s="1"/>
  <c r="O87" i="13"/>
  <c r="C88" i="15" s="1"/>
  <c r="O86" i="13"/>
  <c r="C87" i="15" s="1"/>
  <c r="O85" i="13"/>
  <c r="C86" i="15" s="1"/>
  <c r="O84" i="13"/>
  <c r="C85" i="15" s="1"/>
  <c r="O83" i="13"/>
  <c r="C84" i="15" s="1"/>
  <c r="O82" i="13"/>
  <c r="C83" i="15" s="1"/>
  <c r="O81" i="13"/>
  <c r="C82" i="15" s="1"/>
  <c r="O80" i="13"/>
  <c r="C81" i="15" s="1"/>
  <c r="O79" i="13"/>
  <c r="C80" i="15" s="1"/>
  <c r="O78" i="13"/>
  <c r="C79" i="15" s="1"/>
  <c r="O77" i="13"/>
  <c r="C78" i="15" s="1"/>
  <c r="O76" i="13"/>
  <c r="C77" i="15" s="1"/>
  <c r="O75" i="13"/>
  <c r="C76" i="15" s="1"/>
  <c r="O74" i="13"/>
  <c r="C75" i="15" s="1"/>
  <c r="O73" i="13"/>
  <c r="C74" i="15" s="1"/>
  <c r="O72" i="13"/>
  <c r="C73" i="15" s="1"/>
  <c r="O71" i="13"/>
  <c r="C72" i="15" s="1"/>
  <c r="O70" i="13"/>
  <c r="C71" i="15" s="1"/>
  <c r="O69" i="13"/>
  <c r="C70" i="15" s="1"/>
  <c r="O68" i="13"/>
  <c r="C69" i="15" s="1"/>
  <c r="O67" i="13"/>
  <c r="C68" i="15" s="1"/>
  <c r="O66" i="13"/>
  <c r="C67" i="15" s="1"/>
  <c r="O65" i="13"/>
  <c r="C66" i="15" s="1"/>
  <c r="O64" i="13"/>
  <c r="C65" i="15" s="1"/>
  <c r="O63" i="13"/>
  <c r="C64" i="15" s="1"/>
  <c r="O62" i="13"/>
  <c r="C63" i="15" s="1"/>
  <c r="O61" i="13"/>
  <c r="C62" i="15" s="1"/>
  <c r="O60" i="13"/>
  <c r="C61" i="15" s="1"/>
  <c r="O59" i="13"/>
  <c r="C60" i="15" s="1"/>
  <c r="O58" i="13"/>
  <c r="C59" i="15" s="1"/>
  <c r="O57" i="13"/>
  <c r="C58" i="15" s="1"/>
  <c r="O56" i="13"/>
  <c r="C57" i="15" s="1"/>
  <c r="O55" i="13"/>
  <c r="C56" i="15" s="1"/>
  <c r="O54" i="13"/>
  <c r="C55" i="15" s="1"/>
  <c r="O53" i="13"/>
  <c r="C54" i="15" s="1"/>
  <c r="O52" i="13"/>
  <c r="C53" i="15" s="1"/>
  <c r="O51" i="13"/>
  <c r="C52" i="15" s="1"/>
  <c r="O50" i="13"/>
  <c r="C51" i="15" s="1"/>
  <c r="O49" i="13"/>
  <c r="C50" i="15" s="1"/>
  <c r="O48" i="13"/>
  <c r="C49" i="15" s="1"/>
  <c r="O47" i="13"/>
  <c r="C48" i="15" s="1"/>
  <c r="O46" i="13"/>
  <c r="C47" i="15" s="1"/>
  <c r="O45" i="13"/>
  <c r="C46" i="15" s="1"/>
  <c r="O44" i="13"/>
  <c r="C45" i="15" s="1"/>
  <c r="O43" i="13"/>
  <c r="C44" i="15" s="1"/>
  <c r="O42" i="13"/>
  <c r="C43" i="15" s="1"/>
  <c r="O41" i="13"/>
  <c r="C42" i="15" s="1"/>
  <c r="O40" i="13"/>
  <c r="C41" i="15" s="1"/>
  <c r="O39" i="13"/>
  <c r="C40" i="15" s="1"/>
  <c r="O38" i="13"/>
  <c r="C39" i="15" s="1"/>
  <c r="O37" i="13"/>
  <c r="C38" i="15" s="1"/>
  <c r="O36" i="13"/>
  <c r="C37" i="15" s="1"/>
  <c r="O35" i="13"/>
  <c r="C36" i="15" s="1"/>
  <c r="O34" i="13"/>
  <c r="C35" i="15" s="1"/>
  <c r="O33" i="13"/>
  <c r="C34" i="15" s="1"/>
  <c r="O32" i="13"/>
  <c r="C33" i="15" s="1"/>
  <c r="O31" i="13"/>
  <c r="C32" i="15" s="1"/>
  <c r="O30" i="13"/>
  <c r="C31" i="15" s="1"/>
  <c r="O29" i="13"/>
  <c r="C30" i="15" s="1"/>
  <c r="O28" i="13"/>
  <c r="C29" i="15" s="1"/>
  <c r="O27" i="13"/>
  <c r="C28" i="15" s="1"/>
  <c r="O26" i="13"/>
  <c r="C27" i="15" s="1"/>
  <c r="O25" i="13"/>
  <c r="C26" i="15" s="1"/>
  <c r="O24" i="13"/>
  <c r="C25" i="15" s="1"/>
  <c r="O23" i="13"/>
  <c r="C24" i="15" s="1"/>
  <c r="O22" i="13"/>
  <c r="C23" i="15" s="1"/>
  <c r="O21" i="13"/>
  <c r="C22" i="15" s="1"/>
  <c r="O20" i="13"/>
  <c r="C21" i="15" s="1"/>
  <c r="O19" i="13"/>
  <c r="C20" i="15" s="1"/>
  <c r="O18" i="13"/>
  <c r="C19" i="15" s="1"/>
  <c r="O17" i="13"/>
  <c r="C18" i="15" s="1"/>
  <c r="O16" i="13"/>
  <c r="C17" i="15" s="1"/>
  <c r="O15" i="13"/>
  <c r="C16" i="15" s="1"/>
  <c r="O14" i="13"/>
  <c r="C15" i="15" s="1"/>
  <c r="O13" i="13"/>
  <c r="C14" i="15" s="1"/>
  <c r="O12" i="13"/>
  <c r="C13" i="15" s="1"/>
  <c r="O11" i="13"/>
  <c r="C12" i="15" s="1"/>
  <c r="O10" i="13"/>
  <c r="C11" i="15" s="1"/>
  <c r="O9" i="13"/>
  <c r="C10" i="15" s="1"/>
  <c r="O8" i="13"/>
  <c r="C9" i="15" s="1"/>
  <c r="O7" i="13"/>
  <c r="C8" i="15" s="1"/>
  <c r="O6" i="13"/>
  <c r="C7" i="15" s="1"/>
  <c r="O5" i="13"/>
  <c r="C6" i="15" s="1"/>
  <c r="O4" i="13"/>
  <c r="C5" i="15" s="1"/>
  <c r="O3" i="13"/>
  <c r="C4" i="15" s="1"/>
  <c r="J112" i="12"/>
  <c r="I112" i="12"/>
  <c r="M112" i="12" s="1"/>
  <c r="H112" i="12"/>
  <c r="E112" i="12"/>
  <c r="J111" i="12"/>
  <c r="I111" i="12"/>
  <c r="M111" i="12" s="1"/>
  <c r="H111" i="12"/>
  <c r="E111" i="12"/>
  <c r="J110" i="12"/>
  <c r="I110" i="12"/>
  <c r="H110" i="12"/>
  <c r="E110" i="12"/>
  <c r="M109" i="12"/>
  <c r="K109" i="12"/>
  <c r="J109" i="12"/>
  <c r="H109" i="12"/>
  <c r="E109" i="12"/>
  <c r="J108" i="12"/>
  <c r="I108" i="12"/>
  <c r="H108" i="12"/>
  <c r="E108" i="12"/>
  <c r="J107" i="12"/>
  <c r="I107" i="12"/>
  <c r="H107" i="12"/>
  <c r="E107" i="12"/>
  <c r="J106" i="12"/>
  <c r="I106" i="12"/>
  <c r="K106" i="12" s="1"/>
  <c r="H106" i="12"/>
  <c r="E106" i="12"/>
  <c r="J105" i="12"/>
  <c r="I105" i="12"/>
  <c r="H105" i="12"/>
  <c r="E105" i="12"/>
  <c r="J104" i="12"/>
  <c r="I104" i="12"/>
  <c r="H104" i="12"/>
  <c r="E104" i="12"/>
  <c r="J103" i="12"/>
  <c r="I103" i="12"/>
  <c r="H103" i="12"/>
  <c r="E103" i="12"/>
  <c r="M102" i="12"/>
  <c r="J102" i="12"/>
  <c r="K102" i="12" s="1"/>
  <c r="I102" i="12"/>
  <c r="H102" i="12"/>
  <c r="E102" i="12"/>
  <c r="J101" i="12"/>
  <c r="I101" i="12"/>
  <c r="H101" i="12"/>
  <c r="E101" i="12"/>
  <c r="M100" i="12"/>
  <c r="J100" i="12"/>
  <c r="I100" i="12"/>
  <c r="K100" i="12" s="1"/>
  <c r="H100" i="12"/>
  <c r="E100" i="12"/>
  <c r="J99" i="12"/>
  <c r="I99" i="12"/>
  <c r="H99" i="12"/>
  <c r="E99" i="12"/>
  <c r="J98" i="12"/>
  <c r="I98" i="12"/>
  <c r="M98" i="12" s="1"/>
  <c r="H98" i="12"/>
  <c r="E98" i="12"/>
  <c r="J97" i="12"/>
  <c r="I97" i="12"/>
  <c r="H97" i="12"/>
  <c r="E97" i="12"/>
  <c r="J96" i="12"/>
  <c r="I96" i="12"/>
  <c r="K96" i="12" s="1"/>
  <c r="H96" i="12"/>
  <c r="E96" i="12"/>
  <c r="J95" i="12"/>
  <c r="I95" i="12"/>
  <c r="H95" i="12"/>
  <c r="E95" i="12"/>
  <c r="J94" i="12"/>
  <c r="I94" i="12"/>
  <c r="M94" i="12" s="1"/>
  <c r="H94" i="12"/>
  <c r="E94" i="12"/>
  <c r="J93" i="12"/>
  <c r="I93" i="12"/>
  <c r="H93" i="12"/>
  <c r="E93" i="12"/>
  <c r="J92" i="12"/>
  <c r="I92" i="12"/>
  <c r="H92" i="12"/>
  <c r="E92" i="12"/>
  <c r="J91" i="12"/>
  <c r="I91" i="12"/>
  <c r="H91" i="12"/>
  <c r="E91" i="12"/>
  <c r="J90" i="12"/>
  <c r="I90" i="12"/>
  <c r="K90" i="12" s="1"/>
  <c r="H90" i="12"/>
  <c r="E90" i="12"/>
  <c r="J89" i="12"/>
  <c r="I89" i="12"/>
  <c r="H89" i="12"/>
  <c r="E89" i="12"/>
  <c r="J88" i="12"/>
  <c r="I88" i="12"/>
  <c r="K88" i="12" s="1"/>
  <c r="H88" i="12"/>
  <c r="E88" i="12"/>
  <c r="J87" i="12"/>
  <c r="I87" i="12"/>
  <c r="H87" i="12"/>
  <c r="E87" i="12"/>
  <c r="M86" i="12"/>
  <c r="J86" i="12"/>
  <c r="K86" i="12" s="1"/>
  <c r="I86" i="12"/>
  <c r="H86" i="12"/>
  <c r="E86" i="12"/>
  <c r="J85" i="12"/>
  <c r="I85" i="12"/>
  <c r="H85" i="12"/>
  <c r="E85" i="12"/>
  <c r="M84" i="12"/>
  <c r="J84" i="12"/>
  <c r="I84" i="12"/>
  <c r="K84" i="12" s="1"/>
  <c r="H84" i="12"/>
  <c r="E84" i="12"/>
  <c r="J83" i="12"/>
  <c r="I83" i="12"/>
  <c r="H83" i="12"/>
  <c r="E83" i="12"/>
  <c r="J82" i="12"/>
  <c r="I82" i="12"/>
  <c r="M82" i="12" s="1"/>
  <c r="H82" i="12"/>
  <c r="E82" i="12"/>
  <c r="J81" i="12"/>
  <c r="I81" i="12"/>
  <c r="H81" i="12"/>
  <c r="E81" i="12"/>
  <c r="J80" i="12"/>
  <c r="I80" i="12"/>
  <c r="K80" i="12" s="1"/>
  <c r="H80" i="12"/>
  <c r="E80" i="12"/>
  <c r="J79" i="12"/>
  <c r="I79" i="12"/>
  <c r="H79" i="12"/>
  <c r="E79" i="12"/>
  <c r="J78" i="12"/>
  <c r="I78" i="12"/>
  <c r="M78" i="12" s="1"/>
  <c r="H78" i="12"/>
  <c r="E78" i="12"/>
  <c r="J77" i="12"/>
  <c r="I77" i="12"/>
  <c r="H77" i="12"/>
  <c r="E77" i="12"/>
  <c r="J76" i="12"/>
  <c r="I76" i="12"/>
  <c r="M76" i="12" s="1"/>
  <c r="H76" i="12"/>
  <c r="E76" i="12"/>
  <c r="J75" i="12"/>
  <c r="I75" i="12"/>
  <c r="H75" i="12"/>
  <c r="E75" i="12"/>
  <c r="J74" i="12"/>
  <c r="I74" i="12"/>
  <c r="K74" i="12" s="1"/>
  <c r="H74" i="12"/>
  <c r="E74" i="12"/>
  <c r="J73" i="12"/>
  <c r="I73" i="12"/>
  <c r="H73" i="12"/>
  <c r="E73" i="12"/>
  <c r="J72" i="12"/>
  <c r="I72" i="12"/>
  <c r="K72" i="12" s="1"/>
  <c r="H72" i="12"/>
  <c r="E72" i="12"/>
  <c r="J71" i="12"/>
  <c r="I71" i="12"/>
  <c r="H71" i="12"/>
  <c r="E71" i="12"/>
  <c r="M70" i="12"/>
  <c r="J70" i="12"/>
  <c r="K70" i="12" s="1"/>
  <c r="I70" i="12"/>
  <c r="H70" i="12"/>
  <c r="E70" i="12"/>
  <c r="J69" i="12"/>
  <c r="I69" i="12"/>
  <c r="H69" i="12"/>
  <c r="E69" i="12"/>
  <c r="M68" i="12"/>
  <c r="J68" i="12"/>
  <c r="I68" i="12"/>
  <c r="K68" i="12" s="1"/>
  <c r="H68" i="12"/>
  <c r="E68" i="12"/>
  <c r="J67" i="12"/>
  <c r="I67" i="12"/>
  <c r="H67" i="12"/>
  <c r="E67" i="12"/>
  <c r="J66" i="12"/>
  <c r="I66" i="12"/>
  <c r="M66" i="12" s="1"/>
  <c r="H66" i="12"/>
  <c r="E66" i="12"/>
  <c r="J65" i="12"/>
  <c r="I65" i="12"/>
  <c r="H65" i="12"/>
  <c r="E65" i="12"/>
  <c r="J64" i="12"/>
  <c r="I64" i="12"/>
  <c r="K64" i="12" s="1"/>
  <c r="H64" i="12"/>
  <c r="E64" i="12"/>
  <c r="J63" i="12"/>
  <c r="I63" i="12"/>
  <c r="H63" i="12"/>
  <c r="E63" i="12"/>
  <c r="J62" i="12"/>
  <c r="I62" i="12"/>
  <c r="M62" i="12" s="1"/>
  <c r="H62" i="12"/>
  <c r="E62" i="12"/>
  <c r="J61" i="12"/>
  <c r="I61" i="12"/>
  <c r="H61" i="12"/>
  <c r="E61" i="12"/>
  <c r="J60" i="12"/>
  <c r="I60" i="12"/>
  <c r="M60" i="12" s="1"/>
  <c r="H60" i="12"/>
  <c r="E60" i="12"/>
  <c r="J59" i="12"/>
  <c r="I59" i="12"/>
  <c r="H59" i="12"/>
  <c r="E59" i="12"/>
  <c r="M58" i="12"/>
  <c r="J58" i="12"/>
  <c r="I58" i="12"/>
  <c r="K58" i="12" s="1"/>
  <c r="H58" i="12"/>
  <c r="E58" i="12"/>
  <c r="J57" i="12"/>
  <c r="I57" i="12"/>
  <c r="H57" i="12"/>
  <c r="E57" i="12"/>
  <c r="J56" i="12"/>
  <c r="I56" i="12"/>
  <c r="K56" i="12" s="1"/>
  <c r="H56" i="12"/>
  <c r="E56" i="12"/>
  <c r="J55" i="12"/>
  <c r="I55" i="12"/>
  <c r="H55" i="12"/>
  <c r="E55" i="12"/>
  <c r="M54" i="12"/>
  <c r="K54" i="12"/>
  <c r="J54" i="12"/>
  <c r="I54" i="12"/>
  <c r="H54" i="12"/>
  <c r="E54" i="12"/>
  <c r="J53" i="12"/>
  <c r="I53" i="12"/>
  <c r="H53" i="12"/>
  <c r="E53" i="12"/>
  <c r="J52" i="12"/>
  <c r="I52" i="12"/>
  <c r="K52" i="12" s="1"/>
  <c r="H52" i="12"/>
  <c r="E52" i="12"/>
  <c r="J51" i="12"/>
  <c r="I51" i="12"/>
  <c r="H51" i="12"/>
  <c r="E51" i="12"/>
  <c r="J50" i="12"/>
  <c r="I50" i="12"/>
  <c r="M50" i="12" s="1"/>
  <c r="H50" i="12"/>
  <c r="E50" i="12"/>
  <c r="J49" i="12"/>
  <c r="I49" i="12"/>
  <c r="H49" i="12"/>
  <c r="E49" i="12"/>
  <c r="J48" i="12"/>
  <c r="I48" i="12"/>
  <c r="K48" i="12" s="1"/>
  <c r="H48" i="12"/>
  <c r="E48" i="12"/>
  <c r="J47" i="12"/>
  <c r="I47" i="12"/>
  <c r="H47" i="12"/>
  <c r="E47" i="12"/>
  <c r="J46" i="12"/>
  <c r="I46" i="12"/>
  <c r="M46" i="12" s="1"/>
  <c r="H46" i="12"/>
  <c r="E46" i="12"/>
  <c r="J45" i="12"/>
  <c r="I45" i="12"/>
  <c r="H45" i="12"/>
  <c r="E45" i="12"/>
  <c r="J44" i="12"/>
  <c r="I44" i="12"/>
  <c r="K44" i="12" s="1"/>
  <c r="H44" i="12"/>
  <c r="E44" i="12"/>
  <c r="J43" i="12"/>
  <c r="I43" i="12"/>
  <c r="H43" i="12"/>
  <c r="E43" i="12"/>
  <c r="M42" i="12"/>
  <c r="K42" i="12"/>
  <c r="J42" i="12"/>
  <c r="I42" i="12"/>
  <c r="H42" i="12"/>
  <c r="E42" i="12"/>
  <c r="J41" i="12"/>
  <c r="I41" i="12"/>
  <c r="H41" i="12"/>
  <c r="E41" i="12"/>
  <c r="J40" i="12"/>
  <c r="I40" i="12"/>
  <c r="H40" i="12"/>
  <c r="E40" i="12"/>
  <c r="J39" i="12"/>
  <c r="I39" i="12"/>
  <c r="H39" i="12"/>
  <c r="E39" i="12"/>
  <c r="J38" i="12"/>
  <c r="I38" i="12"/>
  <c r="M38" i="12" s="1"/>
  <c r="H38" i="12"/>
  <c r="E38" i="12"/>
  <c r="J37" i="12"/>
  <c r="I37" i="12"/>
  <c r="H37" i="12"/>
  <c r="E37" i="12"/>
  <c r="J36" i="12"/>
  <c r="I36" i="12"/>
  <c r="K36" i="12" s="1"/>
  <c r="H36" i="12"/>
  <c r="E36" i="12"/>
  <c r="J35" i="12"/>
  <c r="I35" i="12"/>
  <c r="H35" i="12"/>
  <c r="E35" i="12"/>
  <c r="M34" i="12"/>
  <c r="K34" i="12"/>
  <c r="J34" i="12"/>
  <c r="I34" i="12"/>
  <c r="H34" i="12"/>
  <c r="E34" i="12"/>
  <c r="J33" i="12"/>
  <c r="I33" i="12"/>
  <c r="H33" i="12"/>
  <c r="E33" i="12"/>
  <c r="J32" i="12"/>
  <c r="I32" i="12"/>
  <c r="K32" i="12" s="1"/>
  <c r="H32" i="12"/>
  <c r="E32" i="12"/>
  <c r="J31" i="12"/>
  <c r="I31" i="12"/>
  <c r="H31" i="12"/>
  <c r="E31" i="12"/>
  <c r="J30" i="12"/>
  <c r="K30" i="12" s="1"/>
  <c r="I30" i="12"/>
  <c r="M30" i="12" s="1"/>
  <c r="H30" i="12"/>
  <c r="E30" i="12"/>
  <c r="J29" i="12"/>
  <c r="I29" i="12"/>
  <c r="H29" i="12"/>
  <c r="E29" i="12"/>
  <c r="M28" i="12"/>
  <c r="J28" i="12"/>
  <c r="I28" i="12"/>
  <c r="K28" i="12" s="1"/>
  <c r="H28" i="12"/>
  <c r="E28" i="12"/>
  <c r="J27" i="12"/>
  <c r="I27" i="12"/>
  <c r="H27" i="12"/>
  <c r="E27" i="12"/>
  <c r="J26" i="12"/>
  <c r="I26" i="12"/>
  <c r="M26" i="12" s="1"/>
  <c r="H26" i="12"/>
  <c r="E26" i="12"/>
  <c r="J25" i="12"/>
  <c r="I25" i="12"/>
  <c r="M25" i="12" s="1"/>
  <c r="H25" i="12"/>
  <c r="E25" i="12"/>
  <c r="J24" i="12"/>
  <c r="I24" i="12"/>
  <c r="M24" i="12" s="1"/>
  <c r="H24" i="12"/>
  <c r="E24" i="12"/>
  <c r="J23" i="12"/>
  <c r="I23" i="12"/>
  <c r="H23" i="12"/>
  <c r="E23" i="12"/>
  <c r="J22" i="12"/>
  <c r="I22" i="12"/>
  <c r="M22" i="12" s="1"/>
  <c r="H22" i="12"/>
  <c r="E22" i="12"/>
  <c r="J21" i="12"/>
  <c r="I21" i="12"/>
  <c r="M21" i="12" s="1"/>
  <c r="H21" i="12"/>
  <c r="E21" i="12"/>
  <c r="M20" i="12"/>
  <c r="J20" i="12"/>
  <c r="I20" i="12"/>
  <c r="K20" i="12" s="1"/>
  <c r="H20" i="12"/>
  <c r="E20" i="12"/>
  <c r="J19" i="12"/>
  <c r="I19" i="12"/>
  <c r="H19" i="12"/>
  <c r="E19" i="12"/>
  <c r="J18" i="12"/>
  <c r="K18" i="12" s="1"/>
  <c r="I18" i="12"/>
  <c r="M18" i="12" s="1"/>
  <c r="H18" i="12"/>
  <c r="E18" i="12"/>
  <c r="J17" i="12"/>
  <c r="I17" i="12"/>
  <c r="M17" i="12" s="1"/>
  <c r="H17" i="12"/>
  <c r="E17" i="12"/>
  <c r="J16" i="12"/>
  <c r="I16" i="12"/>
  <c r="H16" i="12"/>
  <c r="E16" i="12"/>
  <c r="J15" i="12"/>
  <c r="I15" i="12"/>
  <c r="H15" i="12"/>
  <c r="E15" i="12"/>
  <c r="J14" i="12"/>
  <c r="I14" i="12"/>
  <c r="M14" i="12" s="1"/>
  <c r="H14" i="12"/>
  <c r="E14" i="12"/>
  <c r="J13" i="12"/>
  <c r="I13" i="12"/>
  <c r="M13" i="12" s="1"/>
  <c r="H13" i="12"/>
  <c r="E13" i="12"/>
  <c r="J12" i="12"/>
  <c r="I12" i="12"/>
  <c r="M12" i="12" s="1"/>
  <c r="H12" i="12"/>
  <c r="E12" i="12"/>
  <c r="J11" i="12"/>
  <c r="I11" i="12"/>
  <c r="H11" i="12"/>
  <c r="E11" i="12"/>
  <c r="J10" i="12"/>
  <c r="I10" i="12"/>
  <c r="M10" i="12" s="1"/>
  <c r="H10" i="12"/>
  <c r="E10" i="12"/>
  <c r="J9" i="12"/>
  <c r="I9" i="12"/>
  <c r="M9" i="12" s="1"/>
  <c r="H9" i="12"/>
  <c r="E9" i="12"/>
  <c r="M8" i="12"/>
  <c r="K8" i="12"/>
  <c r="J8" i="12"/>
  <c r="I8" i="12"/>
  <c r="H8" i="12"/>
  <c r="E8" i="12"/>
  <c r="J7" i="12"/>
  <c r="I7" i="12"/>
  <c r="H7" i="12"/>
  <c r="E7" i="12"/>
  <c r="J6" i="12"/>
  <c r="I6" i="12"/>
  <c r="M6" i="12" s="1"/>
  <c r="H6" i="12"/>
  <c r="E6" i="12"/>
  <c r="J5" i="12"/>
  <c r="I5" i="12"/>
  <c r="M5" i="12" s="1"/>
  <c r="H5" i="12"/>
  <c r="E5" i="12"/>
  <c r="J4" i="12"/>
  <c r="I4" i="12"/>
  <c r="M4" i="12" s="1"/>
  <c r="H4" i="12"/>
  <c r="E4" i="12"/>
  <c r="F164" i="4"/>
  <c r="F156" i="4"/>
  <c r="F149" i="4"/>
  <c r="F148" i="4"/>
  <c r="F147" i="4"/>
  <c r="F146" i="4"/>
  <c r="F145" i="4"/>
  <c r="F143" i="4"/>
  <c r="F136" i="4"/>
  <c r="F135" i="4"/>
  <c r="F134" i="4"/>
  <c r="F131" i="4"/>
  <c r="F129" i="4"/>
  <c r="F128" i="4"/>
  <c r="F125" i="4"/>
  <c r="F124" i="4"/>
  <c r="F122" i="4"/>
  <c r="F120" i="4"/>
  <c r="F118" i="4"/>
  <c r="F116" i="4"/>
  <c r="F115" i="4"/>
  <c r="F113" i="4"/>
  <c r="F112" i="4"/>
  <c r="F111" i="4"/>
  <c r="F110" i="4"/>
  <c r="F108" i="4"/>
  <c r="F107" i="4"/>
  <c r="F106" i="4"/>
  <c r="F105" i="4"/>
  <c r="F104" i="4"/>
  <c r="F103" i="4"/>
  <c r="F98" i="4"/>
  <c r="F34" i="3" s="1"/>
  <c r="F97" i="4"/>
  <c r="F96" i="4"/>
  <c r="F95" i="4"/>
  <c r="F88" i="4"/>
  <c r="F87" i="4"/>
  <c r="F84" i="4"/>
  <c r="F83" i="4"/>
  <c r="F72" i="4"/>
  <c r="F71" i="4"/>
  <c r="F69" i="4"/>
  <c r="F67" i="4"/>
  <c r="F66" i="4"/>
  <c r="F65" i="4"/>
  <c r="F63" i="4"/>
  <c r="F62" i="4"/>
  <c r="F61" i="4"/>
  <c r="F59" i="4"/>
  <c r="F54" i="4"/>
  <c r="F53" i="4"/>
  <c r="F40" i="4"/>
  <c r="F30" i="4"/>
  <c r="F28" i="4"/>
  <c r="F27" i="4"/>
  <c r="F23" i="4"/>
  <c r="F22" i="4"/>
  <c r="F21" i="4"/>
  <c r="F20" i="4"/>
  <c r="F14" i="4"/>
  <c r="F13" i="4"/>
  <c r="F12" i="4"/>
  <c r="F11" i="4"/>
  <c r="F10" i="4"/>
  <c r="F9" i="4"/>
  <c r="F8" i="4"/>
  <c r="F7" i="4"/>
  <c r="F5" i="4"/>
  <c r="F4" i="4"/>
  <c r="F45" i="3"/>
  <c r="F43" i="3"/>
  <c r="F41" i="3"/>
  <c r="F39" i="3"/>
  <c r="F38" i="3"/>
  <c r="F35" i="3"/>
  <c r="F32" i="3"/>
  <c r="F31" i="3"/>
  <c r="F25" i="3"/>
  <c r="F15" i="3"/>
  <c r="H34" i="28" l="1"/>
  <c r="H24" i="28"/>
  <c r="H9" i="28"/>
  <c r="H33" i="28"/>
  <c r="H27" i="28"/>
  <c r="H28" i="28"/>
  <c r="H36" i="28"/>
  <c r="H25" i="28"/>
  <c r="H5" i="28"/>
  <c r="F33" i="4" s="1"/>
  <c r="H37" i="28"/>
  <c r="H30" i="28"/>
  <c r="H31" i="28"/>
  <c r="I11" i="15"/>
  <c r="E11" i="15"/>
  <c r="I19" i="15"/>
  <c r="E19" i="15"/>
  <c r="E27" i="15"/>
  <c r="I27" i="15"/>
  <c r="E35" i="15"/>
  <c r="I35" i="15"/>
  <c r="I43" i="15"/>
  <c r="E43" i="15"/>
  <c r="E51" i="15"/>
  <c r="I51" i="15"/>
  <c r="E59" i="15"/>
  <c r="I59" i="15"/>
  <c r="E67" i="15"/>
  <c r="I67" i="15"/>
  <c r="I83" i="15"/>
  <c r="E83" i="15"/>
  <c r="I91" i="15"/>
  <c r="E91" i="15"/>
  <c r="I99" i="15"/>
  <c r="E99" i="15"/>
  <c r="I107" i="15"/>
  <c r="E107" i="15"/>
  <c r="E12" i="15"/>
  <c r="I12" i="15"/>
  <c r="E20" i="15"/>
  <c r="I20" i="15"/>
  <c r="I28" i="15"/>
  <c r="E28" i="15"/>
  <c r="I36" i="15"/>
  <c r="E36" i="15"/>
  <c r="I44" i="15"/>
  <c r="E44" i="15"/>
  <c r="I52" i="15"/>
  <c r="E52" i="15"/>
  <c r="E60" i="15"/>
  <c r="I60" i="15"/>
  <c r="E68" i="15"/>
  <c r="I68" i="15"/>
  <c r="E76" i="15"/>
  <c r="I76" i="15"/>
  <c r="I84" i="15"/>
  <c r="E84" i="15"/>
  <c r="E92" i="15"/>
  <c r="I92" i="15"/>
  <c r="E100" i="15"/>
  <c r="I100" i="15"/>
  <c r="I108" i="15"/>
  <c r="E108" i="15"/>
  <c r="I5" i="15"/>
  <c r="E5" i="15"/>
  <c r="I13" i="15"/>
  <c r="E13" i="15"/>
  <c r="I21" i="15"/>
  <c r="E21" i="15"/>
  <c r="I29" i="15"/>
  <c r="E29" i="15"/>
  <c r="I37" i="15"/>
  <c r="E37" i="15"/>
  <c r="I45" i="15"/>
  <c r="E45" i="15"/>
  <c r="E53" i="15"/>
  <c r="I53" i="15"/>
  <c r="E61" i="15"/>
  <c r="I61" i="15"/>
  <c r="I69" i="15"/>
  <c r="E69" i="15"/>
  <c r="I77" i="15"/>
  <c r="E77" i="15"/>
  <c r="I85" i="15"/>
  <c r="E85" i="15"/>
  <c r="I93" i="15"/>
  <c r="E93" i="15"/>
  <c r="I101" i="15"/>
  <c r="E101" i="15"/>
  <c r="I109" i="15"/>
  <c r="E109" i="15"/>
  <c r="I7" i="15"/>
  <c r="E7" i="15"/>
  <c r="E15" i="15"/>
  <c r="I15" i="15"/>
  <c r="I23" i="15"/>
  <c r="E23" i="15"/>
  <c r="I31" i="15"/>
  <c r="E31" i="15"/>
  <c r="I39" i="15"/>
  <c r="E39" i="15"/>
  <c r="E47" i="15"/>
  <c r="I47" i="15"/>
  <c r="I55" i="15"/>
  <c r="E55" i="15"/>
  <c r="I63" i="15"/>
  <c r="E63" i="15"/>
  <c r="E71" i="15"/>
  <c r="I71" i="15"/>
  <c r="I79" i="15"/>
  <c r="E79" i="15"/>
  <c r="E87" i="15"/>
  <c r="I87" i="15"/>
  <c r="I95" i="15"/>
  <c r="E95" i="15"/>
  <c r="E103" i="15"/>
  <c r="I103" i="15"/>
  <c r="I111" i="15"/>
  <c r="E111" i="15"/>
  <c r="I24" i="15"/>
  <c r="E24" i="15"/>
  <c r="E56" i="15"/>
  <c r="I56" i="15"/>
  <c r="I104" i="15"/>
  <c r="E104" i="15"/>
  <c r="E75" i="15"/>
  <c r="I75" i="15"/>
  <c r="I14" i="15"/>
  <c r="E14" i="15"/>
  <c r="E30" i="15"/>
  <c r="I30" i="15"/>
  <c r="E46" i="15"/>
  <c r="I46" i="15"/>
  <c r="E62" i="15"/>
  <c r="I62" i="15"/>
  <c r="E78" i="15"/>
  <c r="I78" i="15"/>
  <c r="E94" i="15"/>
  <c r="I94" i="15"/>
  <c r="E110" i="15"/>
  <c r="I110" i="15"/>
  <c r="E8" i="15"/>
  <c r="I8" i="15"/>
  <c r="E40" i="15"/>
  <c r="I40" i="15"/>
  <c r="E64" i="15"/>
  <c r="I64" i="15"/>
  <c r="E80" i="15"/>
  <c r="I80" i="15"/>
  <c r="E88" i="15"/>
  <c r="I88" i="15"/>
  <c r="E96" i="15"/>
  <c r="I96" i="15"/>
  <c r="E9" i="15"/>
  <c r="I9" i="15"/>
  <c r="I17" i="15"/>
  <c r="E17" i="15"/>
  <c r="E25" i="15"/>
  <c r="I25" i="15"/>
  <c r="E33" i="15"/>
  <c r="I33" i="15"/>
  <c r="E41" i="15"/>
  <c r="I41" i="15"/>
  <c r="E49" i="15"/>
  <c r="I49" i="15"/>
  <c r="I57" i="15"/>
  <c r="E57" i="15"/>
  <c r="E65" i="15"/>
  <c r="I65" i="15"/>
  <c r="I73" i="15"/>
  <c r="E73" i="15"/>
  <c r="E81" i="15"/>
  <c r="I81" i="15"/>
  <c r="E89" i="15"/>
  <c r="I89" i="15"/>
  <c r="I97" i="15"/>
  <c r="E97" i="15"/>
  <c r="I105" i="15"/>
  <c r="E105" i="15"/>
  <c r="E6" i="15"/>
  <c r="I6" i="15"/>
  <c r="E22" i="15"/>
  <c r="I22" i="15"/>
  <c r="I38" i="15"/>
  <c r="E38" i="15"/>
  <c r="E54" i="15"/>
  <c r="I54" i="15"/>
  <c r="E70" i="15"/>
  <c r="I70" i="15"/>
  <c r="I86" i="15"/>
  <c r="E86" i="15"/>
  <c r="I102" i="15"/>
  <c r="E102" i="15"/>
  <c r="E16" i="15"/>
  <c r="I16" i="15"/>
  <c r="E32" i="15"/>
  <c r="I32" i="15"/>
  <c r="I48" i="15"/>
  <c r="E48" i="15"/>
  <c r="E72" i="15"/>
  <c r="I72" i="15"/>
  <c r="E112" i="15"/>
  <c r="I112" i="15"/>
  <c r="I10" i="15"/>
  <c r="E10" i="15"/>
  <c r="I18" i="15"/>
  <c r="E18" i="15"/>
  <c r="I26" i="15"/>
  <c r="E26" i="15"/>
  <c r="I34" i="15"/>
  <c r="E34" i="15"/>
  <c r="I42" i="15"/>
  <c r="E42" i="15"/>
  <c r="I50" i="15"/>
  <c r="E50" i="15"/>
  <c r="E58" i="15"/>
  <c r="I58" i="15"/>
  <c r="I66" i="15"/>
  <c r="E66" i="15"/>
  <c r="I74" i="15"/>
  <c r="E74" i="15"/>
  <c r="E82" i="15"/>
  <c r="I82" i="15"/>
  <c r="I90" i="15"/>
  <c r="E90" i="15"/>
  <c r="I98" i="15"/>
  <c r="E98" i="15"/>
  <c r="I106" i="15"/>
  <c r="E106" i="15"/>
  <c r="E8" i="78"/>
  <c r="L8" i="78" s="1"/>
  <c r="K14" i="78"/>
  <c r="K19" i="78"/>
  <c r="K25" i="78"/>
  <c r="M32" i="78"/>
  <c r="K63" i="78"/>
  <c r="M101" i="78"/>
  <c r="E45" i="78"/>
  <c r="L45" i="78" s="1"/>
  <c r="E58" i="78"/>
  <c r="L58" i="78" s="1"/>
  <c r="E93" i="78"/>
  <c r="L93" i="78" s="1"/>
  <c r="M96" i="78"/>
  <c r="E11" i="79"/>
  <c r="L11" i="79" s="1"/>
  <c r="E77" i="79"/>
  <c r="L77" i="79" s="1"/>
  <c r="E79" i="79"/>
  <c r="L79" i="79" s="1"/>
  <c r="K84" i="79"/>
  <c r="K15" i="78"/>
  <c r="E29" i="78"/>
  <c r="L29" i="78" s="1"/>
  <c r="E31" i="78"/>
  <c r="L31" i="78" s="1"/>
  <c r="M49" i="78"/>
  <c r="J58" i="78"/>
  <c r="M64" i="78"/>
  <c r="K67" i="78"/>
  <c r="M76" i="78"/>
  <c r="M99" i="78"/>
  <c r="E109" i="78"/>
  <c r="M11" i="79"/>
  <c r="K33" i="79"/>
  <c r="K77" i="79"/>
  <c r="M79" i="79"/>
  <c r="K93" i="79"/>
  <c r="E103" i="79"/>
  <c r="L103" i="79" s="1"/>
  <c r="E24" i="78"/>
  <c r="L24" i="78" s="1"/>
  <c r="K31" i="78"/>
  <c r="K58" i="78"/>
  <c r="J4" i="79"/>
  <c r="J15" i="79"/>
  <c r="E18" i="79"/>
  <c r="L18" i="79" s="1"/>
  <c r="M31" i="79"/>
  <c r="K36" i="79"/>
  <c r="K62" i="78"/>
  <c r="E32" i="79"/>
  <c r="L32" i="79" s="1"/>
  <c r="M55" i="79"/>
  <c r="K62" i="79"/>
  <c r="M103" i="79"/>
  <c r="J3" i="78"/>
  <c r="E5" i="78"/>
  <c r="L5" i="78" s="1"/>
  <c r="J10" i="78"/>
  <c r="E14" i="78"/>
  <c r="L14" i="78" s="1"/>
  <c r="K29" i="78"/>
  <c r="E13" i="79"/>
  <c r="L13" i="79" s="1"/>
  <c r="E63" i="79"/>
  <c r="L63" i="79" s="1"/>
  <c r="E78" i="79"/>
  <c r="L78" i="79" s="1"/>
  <c r="E84" i="79"/>
  <c r="L84" i="79" s="1"/>
  <c r="K94" i="79"/>
  <c r="K98" i="12"/>
  <c r="K111" i="12"/>
  <c r="K14" i="12"/>
  <c r="K46" i="12"/>
  <c r="M74" i="12"/>
  <c r="M106" i="12"/>
  <c r="K22" i="12"/>
  <c r="I4" i="15"/>
  <c r="K4" i="15" s="1"/>
  <c r="M90" i="12"/>
  <c r="J4" i="15"/>
  <c r="K13" i="12"/>
  <c r="M44" i="12"/>
  <c r="K60" i="12"/>
  <c r="K76" i="12"/>
  <c r="K92" i="12"/>
  <c r="K108" i="12"/>
  <c r="F9" i="3" s="1"/>
  <c r="K62" i="12"/>
  <c r="K78" i="12"/>
  <c r="M92" i="12"/>
  <c r="K94" i="12"/>
  <c r="M108" i="12"/>
  <c r="F10" i="3" s="1"/>
  <c r="K10" i="12"/>
  <c r="M36" i="12"/>
  <c r="K50" i="12"/>
  <c r="K26" i="12"/>
  <c r="K38" i="12"/>
  <c r="K40" i="12"/>
  <c r="K66" i="12"/>
  <c r="K82" i="12"/>
  <c r="K17" i="12"/>
  <c r="K16" i="12"/>
  <c r="M52" i="12"/>
  <c r="K104" i="12"/>
  <c r="H10" i="28"/>
  <c r="F36" i="4" s="1"/>
  <c r="H16" i="28"/>
  <c r="H3" i="28"/>
  <c r="H4" i="28"/>
  <c r="H12" i="28"/>
  <c r="F37" i="4" s="1"/>
  <c r="H18" i="28"/>
  <c r="F7" i="29"/>
  <c r="F44" i="4" s="1"/>
  <c r="F6" i="29"/>
  <c r="H19" i="28"/>
  <c r="F39" i="4" s="1"/>
  <c r="H13" i="28"/>
  <c r="F7" i="37"/>
  <c r="G7" i="37" s="1"/>
  <c r="E25" i="37"/>
  <c r="E37" i="37"/>
  <c r="F57" i="37"/>
  <c r="G57" i="37" s="1"/>
  <c r="F62" i="37"/>
  <c r="G62" i="37" s="1"/>
  <c r="E19" i="37"/>
  <c r="E74" i="37"/>
  <c r="F74" i="37"/>
  <c r="G74" i="37" s="1"/>
  <c r="E7" i="37"/>
  <c r="F36" i="37"/>
  <c r="G36" i="37" s="1"/>
  <c r="E42" i="37"/>
  <c r="F61" i="37"/>
  <c r="G61" i="37" s="1"/>
  <c r="F71" i="37"/>
  <c r="G71" i="37" s="1"/>
  <c r="G70" i="36"/>
  <c r="G40" i="36"/>
  <c r="G34" i="36"/>
  <c r="G74" i="36"/>
  <c r="G106" i="36"/>
  <c r="I99" i="36"/>
  <c r="G18" i="36"/>
  <c r="I25" i="36"/>
  <c r="I57" i="36"/>
  <c r="I41" i="36"/>
  <c r="I54" i="36"/>
  <c r="I94" i="36"/>
  <c r="I104" i="36"/>
  <c r="F77" i="4"/>
  <c r="L270" i="92"/>
  <c r="L69" i="97"/>
  <c r="M69" i="97"/>
  <c r="I18" i="121"/>
  <c r="J18" i="121" s="1"/>
  <c r="I19" i="121"/>
  <c r="J19" i="121" s="1"/>
  <c r="I61" i="121"/>
  <c r="J61" i="121" s="1"/>
  <c r="I10" i="121"/>
  <c r="I13" i="121"/>
  <c r="J13" i="121" s="1"/>
  <c r="I51" i="121"/>
  <c r="J51" i="121" s="1"/>
  <c r="I59" i="121"/>
  <c r="J59" i="121" s="1"/>
  <c r="I7" i="121"/>
  <c r="J7" i="121" s="1"/>
  <c r="I8" i="121"/>
  <c r="J8" i="121" s="1"/>
  <c r="I43" i="121"/>
  <c r="J43" i="121" s="1"/>
  <c r="I45" i="121"/>
  <c r="J45" i="121" s="1"/>
  <c r="I54" i="121"/>
  <c r="J54" i="121" s="1"/>
  <c r="I35" i="121"/>
  <c r="I42" i="121"/>
  <c r="J42" i="121" s="1"/>
  <c r="I44" i="121"/>
  <c r="I49" i="121"/>
  <c r="J49" i="121" s="1"/>
  <c r="I28" i="121"/>
  <c r="J28" i="121" s="1"/>
  <c r="I33" i="121"/>
  <c r="I65" i="121"/>
  <c r="J65" i="121" s="1"/>
  <c r="I69" i="121"/>
  <c r="J69" i="121" s="1"/>
  <c r="I70" i="121"/>
  <c r="J70" i="121" s="1"/>
  <c r="I73" i="121"/>
  <c r="J73" i="121" s="1"/>
  <c r="I82" i="121"/>
  <c r="J82" i="121" s="1"/>
  <c r="I86" i="121"/>
  <c r="J86" i="121" s="1"/>
  <c r="I90" i="121"/>
  <c r="J90" i="121" s="1"/>
  <c r="I94" i="121"/>
  <c r="J94" i="121" s="1"/>
  <c r="C29" i="146"/>
  <c r="D29" i="146" s="1"/>
  <c r="C64" i="146"/>
  <c r="D64" i="146" s="1"/>
  <c r="C101" i="146"/>
  <c r="D101" i="146" s="1"/>
  <c r="C8" i="146"/>
  <c r="D8" i="146" s="1"/>
  <c r="C84" i="146"/>
  <c r="D84" i="146" s="1"/>
  <c r="C109" i="146"/>
  <c r="D109" i="146" s="1"/>
  <c r="F68" i="4"/>
  <c r="I6" i="121"/>
  <c r="J6" i="121" s="1"/>
  <c r="I16" i="121"/>
  <c r="J16" i="121" s="1"/>
  <c r="I22" i="121"/>
  <c r="J22" i="121" s="1"/>
  <c r="I53" i="121"/>
  <c r="J53" i="121" s="1"/>
  <c r="I63" i="121"/>
  <c r="J63" i="121" s="1"/>
  <c r="I48" i="121"/>
  <c r="J48" i="121" s="1"/>
  <c r="I52" i="121"/>
  <c r="I58" i="121"/>
  <c r="J58" i="121" s="1"/>
  <c r="I20" i="121"/>
  <c r="J20" i="121" s="1"/>
  <c r="I38" i="121"/>
  <c r="J38" i="121" s="1"/>
  <c r="I62" i="121"/>
  <c r="J62" i="121" s="1"/>
  <c r="I67" i="121"/>
  <c r="J67" i="121" s="1"/>
  <c r="I4" i="121"/>
  <c r="J4" i="121" s="1"/>
  <c r="I41" i="121"/>
  <c r="J41" i="121" s="1"/>
  <c r="I29" i="121"/>
  <c r="J29" i="121" s="1"/>
  <c r="I36" i="121"/>
  <c r="I50" i="121"/>
  <c r="J50" i="121" s="1"/>
  <c r="I56" i="121"/>
  <c r="J56" i="121" s="1"/>
  <c r="I15" i="121"/>
  <c r="J15" i="121" s="1"/>
  <c r="I34" i="121"/>
  <c r="I40" i="121"/>
  <c r="J40" i="121" s="1"/>
  <c r="I47" i="121"/>
  <c r="J47" i="121" s="1"/>
  <c r="I14" i="121"/>
  <c r="J14" i="121" s="1"/>
  <c r="I21" i="121"/>
  <c r="I32" i="121"/>
  <c r="I39" i="121"/>
  <c r="J39" i="121" s="1"/>
  <c r="I46" i="121"/>
  <c r="J46" i="121" s="1"/>
  <c r="I57" i="121"/>
  <c r="I68" i="121"/>
  <c r="J68" i="121" s="1"/>
  <c r="I25" i="121"/>
  <c r="J25" i="121" s="1"/>
  <c r="I31" i="121"/>
  <c r="I5" i="121"/>
  <c r="I24" i="121"/>
  <c r="J24" i="121" s="1"/>
  <c r="I30" i="121"/>
  <c r="J30" i="121" s="1"/>
  <c r="I37" i="121"/>
  <c r="I66" i="121"/>
  <c r="I12" i="121"/>
  <c r="J12" i="121" s="1"/>
  <c r="I55" i="121"/>
  <c r="J55" i="121" s="1"/>
  <c r="I23" i="121"/>
  <c r="J23" i="121" s="1"/>
  <c r="F10" i="66"/>
  <c r="F22" i="66"/>
  <c r="F46" i="66"/>
  <c r="F68" i="66"/>
  <c r="F92" i="66"/>
  <c r="F20" i="66"/>
  <c r="F44" i="66"/>
  <c r="F71" i="66"/>
  <c r="F88" i="66"/>
  <c r="F90" i="66"/>
  <c r="F103" i="66"/>
  <c r="F111" i="66"/>
  <c r="F6" i="66"/>
  <c r="F16" i="66"/>
  <c r="F52" i="66"/>
  <c r="F76" i="66"/>
  <c r="F55" i="66"/>
  <c r="F104" i="66"/>
  <c r="F26" i="66"/>
  <c r="F5" i="66"/>
  <c r="F34" i="66"/>
  <c r="F75" i="66"/>
  <c r="F87" i="66"/>
  <c r="F102" i="66"/>
  <c r="F110" i="66"/>
  <c r="H24" i="61"/>
  <c r="G50" i="61"/>
  <c r="I66" i="61"/>
  <c r="H88" i="61"/>
  <c r="G8" i="61"/>
  <c r="H16" i="61"/>
  <c r="I24" i="61"/>
  <c r="H31" i="61"/>
  <c r="H50" i="61"/>
  <c r="I65" i="61"/>
  <c r="G72" i="61"/>
  <c r="H80" i="61"/>
  <c r="I88" i="61"/>
  <c r="H95" i="61"/>
  <c r="G106" i="61"/>
  <c r="F8" i="66"/>
  <c r="F40" i="66"/>
  <c r="F56" i="66"/>
  <c r="F72" i="66"/>
  <c r="H34" i="61"/>
  <c r="I49" i="61"/>
  <c r="G56" i="61"/>
  <c r="H98" i="61"/>
  <c r="G6" i="61"/>
  <c r="G18" i="61"/>
  <c r="I34" i="61"/>
  <c r="I41" i="61"/>
  <c r="G48" i="61"/>
  <c r="H56" i="61"/>
  <c r="G63" i="61"/>
  <c r="I64" i="61"/>
  <c r="G70" i="61"/>
  <c r="G82" i="61"/>
  <c r="I98" i="61"/>
  <c r="I105" i="61"/>
  <c r="G108" i="61"/>
  <c r="F18" i="66"/>
  <c r="F66" i="66"/>
  <c r="F82" i="66"/>
  <c r="I106" i="61"/>
  <c r="H6" i="61"/>
  <c r="H18" i="61"/>
  <c r="I33" i="61"/>
  <c r="G40" i="61"/>
  <c r="H48" i="61"/>
  <c r="H63" i="61"/>
  <c r="H70" i="61"/>
  <c r="H82" i="61"/>
  <c r="I97" i="61"/>
  <c r="G100" i="61"/>
  <c r="H108" i="61"/>
  <c r="F32" i="66"/>
  <c r="F48" i="66"/>
  <c r="F96" i="66"/>
  <c r="I25" i="61"/>
  <c r="G47" i="61"/>
  <c r="I89" i="61"/>
  <c r="H100" i="61"/>
  <c r="I108" i="61"/>
  <c r="G5" i="61"/>
  <c r="I7" i="61"/>
  <c r="G29" i="61"/>
  <c r="I31" i="61"/>
  <c r="G45" i="61"/>
  <c r="I47" i="61"/>
  <c r="G69" i="61"/>
  <c r="I71" i="61"/>
  <c r="G85" i="61"/>
  <c r="I87" i="61"/>
  <c r="G101" i="61"/>
  <c r="I103" i="61"/>
  <c r="I111" i="61"/>
  <c r="H5" i="61"/>
  <c r="H37" i="61"/>
  <c r="H45" i="61"/>
  <c r="H53" i="61"/>
  <c r="H61" i="61"/>
  <c r="H109" i="61"/>
  <c r="F3" i="66"/>
  <c r="F9" i="66"/>
  <c r="F11" i="66"/>
  <c r="F17" i="66"/>
  <c r="F23" i="66"/>
  <c r="F29" i="66"/>
  <c r="F35" i="66"/>
  <c r="F41" i="66"/>
  <c r="F53" i="66"/>
  <c r="F59" i="66"/>
  <c r="F65" i="66"/>
  <c r="F73" i="66"/>
  <c r="F79" i="66"/>
  <c r="F85" i="66"/>
  <c r="F91" i="66"/>
  <c r="F97" i="66"/>
  <c r="F109" i="66"/>
  <c r="I21" i="61"/>
  <c r="G27" i="61"/>
  <c r="G35" i="61"/>
  <c r="I37" i="61"/>
  <c r="G51" i="61"/>
  <c r="G75" i="61"/>
  <c r="G91" i="61"/>
  <c r="G99" i="61"/>
  <c r="H3" i="61"/>
  <c r="H11" i="61"/>
  <c r="H19" i="61"/>
  <c r="H27" i="61"/>
  <c r="H35" i="61"/>
  <c r="H43" i="61"/>
  <c r="H51" i="61"/>
  <c r="H59" i="61"/>
  <c r="H67" i="61"/>
  <c r="H75" i="61"/>
  <c r="H83" i="61"/>
  <c r="H91" i="61"/>
  <c r="H99" i="61"/>
  <c r="H107" i="61"/>
  <c r="H21" i="61"/>
  <c r="H29" i="61"/>
  <c r="H77" i="61"/>
  <c r="H85" i="61"/>
  <c r="H93" i="61"/>
  <c r="H101" i="61"/>
  <c r="F13" i="66"/>
  <c r="F21" i="66"/>
  <c r="F27" i="66"/>
  <c r="F33" i="66"/>
  <c r="F39" i="66"/>
  <c r="F45" i="66"/>
  <c r="F51" i="66"/>
  <c r="F57" i="66"/>
  <c r="F61" i="66"/>
  <c r="F67" i="66"/>
  <c r="F77" i="66"/>
  <c r="F83" i="66"/>
  <c r="F89" i="66"/>
  <c r="F95" i="66"/>
  <c r="F101" i="66"/>
  <c r="F105" i="66"/>
  <c r="F107" i="66"/>
  <c r="I5" i="61"/>
  <c r="G11" i="61"/>
  <c r="G19" i="61"/>
  <c r="I53" i="61"/>
  <c r="I61" i="61"/>
  <c r="I69" i="61"/>
  <c r="I77" i="61"/>
  <c r="I109" i="61"/>
  <c r="I3" i="61"/>
  <c r="G9" i="61"/>
  <c r="G17" i="61"/>
  <c r="I19" i="61"/>
  <c r="G25" i="61"/>
  <c r="G33" i="61"/>
  <c r="G41" i="61"/>
  <c r="I43" i="61"/>
  <c r="G49" i="61"/>
  <c r="G57" i="61"/>
  <c r="I59" i="61"/>
  <c r="G65" i="61"/>
  <c r="I67" i="61"/>
  <c r="G73" i="61"/>
  <c r="I75" i="61"/>
  <c r="G81" i="61"/>
  <c r="I83" i="61"/>
  <c r="G89" i="61"/>
  <c r="G97" i="61"/>
  <c r="I99" i="61"/>
  <c r="G105" i="61"/>
  <c r="I107" i="61"/>
  <c r="G13" i="61"/>
  <c r="I15" i="61"/>
  <c r="G37" i="61"/>
  <c r="I55" i="61"/>
  <c r="I63" i="61"/>
  <c r="G93" i="61"/>
  <c r="H13" i="61"/>
  <c r="H69" i="61"/>
  <c r="F25" i="66"/>
  <c r="F43" i="66"/>
  <c r="F49" i="66"/>
  <c r="F81" i="66"/>
  <c r="F93" i="66"/>
  <c r="J4" i="52"/>
  <c r="J5" i="52"/>
  <c r="J8" i="52"/>
  <c r="J9" i="52"/>
  <c r="J10" i="52"/>
  <c r="J11" i="52"/>
  <c r="J12" i="52"/>
  <c r="J13" i="52"/>
  <c r="J16" i="52"/>
  <c r="J17" i="52"/>
  <c r="J18" i="52"/>
  <c r="J19" i="52"/>
  <c r="J20" i="52"/>
  <c r="J21" i="52"/>
  <c r="J24" i="52"/>
  <c r="J25" i="52"/>
  <c r="J26" i="52"/>
  <c r="J27" i="52"/>
  <c r="J28" i="52"/>
  <c r="J29" i="52"/>
  <c r="J32" i="52"/>
  <c r="J33" i="52"/>
  <c r="J34" i="52"/>
  <c r="J35" i="52"/>
  <c r="J36" i="52"/>
  <c r="J37" i="52"/>
  <c r="J40" i="52"/>
  <c r="J41" i="52"/>
  <c r="J42" i="52"/>
  <c r="J43" i="52"/>
  <c r="J44" i="52"/>
  <c r="J45" i="52"/>
  <c r="J48" i="52"/>
  <c r="J49" i="52"/>
  <c r="J50" i="52"/>
  <c r="J51" i="52"/>
  <c r="J52" i="52"/>
  <c r="J53" i="52"/>
  <c r="J56" i="52"/>
  <c r="J57" i="52"/>
  <c r="J58" i="52"/>
  <c r="J59" i="52"/>
  <c r="J60" i="52"/>
  <c r="J61" i="52"/>
  <c r="J64" i="52"/>
  <c r="J65" i="52"/>
  <c r="J66" i="52"/>
  <c r="J67" i="52"/>
  <c r="J68" i="52"/>
  <c r="J69" i="52"/>
  <c r="J72" i="52"/>
  <c r="J73" i="52"/>
  <c r="J74" i="52"/>
  <c r="J75" i="52"/>
  <c r="J76" i="52"/>
  <c r="J77" i="52"/>
  <c r="J80" i="52"/>
  <c r="J81" i="52"/>
  <c r="J82" i="52"/>
  <c r="J83" i="52"/>
  <c r="J84" i="52"/>
  <c r="J85" i="52"/>
  <c r="J88" i="52"/>
  <c r="J89" i="52"/>
  <c r="J90" i="52"/>
  <c r="J91" i="52"/>
  <c r="J92" i="52"/>
  <c r="J93" i="52"/>
  <c r="J96" i="52"/>
  <c r="J97" i="52"/>
  <c r="J98" i="52"/>
  <c r="J99" i="52"/>
  <c r="J100" i="52"/>
  <c r="J101" i="52"/>
  <c r="J104" i="52"/>
  <c r="J105" i="52"/>
  <c r="J106" i="52"/>
  <c r="J107" i="52"/>
  <c r="F79" i="4" s="1"/>
  <c r="J108" i="52"/>
  <c r="J109" i="52"/>
  <c r="J3" i="52"/>
  <c r="F3" i="37"/>
  <c r="F23" i="37"/>
  <c r="G23" i="37" s="1"/>
  <c r="E29" i="37"/>
  <c r="E60" i="37"/>
  <c r="F69" i="37"/>
  <c r="G69" i="37" s="1"/>
  <c r="F87" i="37"/>
  <c r="G87" i="37" s="1"/>
  <c r="D90" i="38"/>
  <c r="D84" i="38"/>
  <c r="E84" i="38" s="1"/>
  <c r="F5" i="37"/>
  <c r="G5" i="37" s="1"/>
  <c r="F53" i="37"/>
  <c r="G53" i="37" s="1"/>
  <c r="E84" i="37"/>
  <c r="F89" i="37"/>
  <c r="G89" i="37" s="1"/>
  <c r="F21" i="37"/>
  <c r="G21" i="37" s="1"/>
  <c r="E32" i="37"/>
  <c r="F37" i="37"/>
  <c r="G37" i="37" s="1"/>
  <c r="E54" i="37"/>
  <c r="E59" i="37"/>
  <c r="F67" i="37"/>
  <c r="E76" i="37"/>
  <c r="D34" i="38"/>
  <c r="E34" i="38" s="1"/>
  <c r="F42" i="37"/>
  <c r="G42" i="37" s="1"/>
  <c r="E50" i="37"/>
  <c r="F76" i="37"/>
  <c r="G76" i="37" s="1"/>
  <c r="E86" i="37"/>
  <c r="F16" i="4" s="1"/>
  <c r="G13" i="37"/>
  <c r="E77" i="37"/>
  <c r="E63" i="37"/>
  <c r="G112" i="36"/>
  <c r="G102" i="36"/>
  <c r="G8" i="36"/>
  <c r="I22" i="36"/>
  <c r="I67" i="36"/>
  <c r="I73" i="36"/>
  <c r="G80" i="36"/>
  <c r="I89" i="36"/>
  <c r="I97" i="36"/>
  <c r="G52" i="36"/>
  <c r="I10" i="36"/>
  <c r="G20" i="36"/>
  <c r="G38" i="36"/>
  <c r="G50" i="36"/>
  <c r="G62" i="36"/>
  <c r="I83" i="36"/>
  <c r="I92" i="36"/>
  <c r="G100" i="36"/>
  <c r="I107" i="36"/>
  <c r="G110" i="36"/>
  <c r="I32" i="36"/>
  <c r="I59" i="36"/>
  <c r="I105" i="36"/>
  <c r="G72" i="36"/>
  <c r="G84" i="36"/>
  <c r="G96" i="36"/>
  <c r="G108" i="36"/>
  <c r="F56" i="4" s="1"/>
  <c r="I27" i="36"/>
  <c r="G82" i="36"/>
  <c r="G26" i="36"/>
  <c r="I33" i="36"/>
  <c r="G58" i="36"/>
  <c r="I65" i="36"/>
  <c r="G90" i="36"/>
  <c r="G4" i="36"/>
  <c r="I11" i="36"/>
  <c r="G14" i="36"/>
  <c r="G24" i="36"/>
  <c r="G36" i="36"/>
  <c r="I43" i="36"/>
  <c r="G46" i="36"/>
  <c r="G56" i="36"/>
  <c r="G68" i="36"/>
  <c r="I75" i="36"/>
  <c r="G78" i="36"/>
  <c r="G88" i="36"/>
  <c r="G64" i="36"/>
  <c r="G76" i="36"/>
  <c r="G86" i="36"/>
  <c r="I17" i="36"/>
  <c r="I49" i="36"/>
  <c r="I81" i="36"/>
  <c r="E21" i="38"/>
  <c r="E90" i="38"/>
  <c r="E9" i="37"/>
  <c r="F25" i="37"/>
  <c r="G25" i="37" s="1"/>
  <c r="F29" i="37"/>
  <c r="G29" i="37" s="1"/>
  <c r="F32" i="37"/>
  <c r="G32" i="37" s="1"/>
  <c r="E46" i="37"/>
  <c r="F60" i="37"/>
  <c r="G60" i="37" s="1"/>
  <c r="E82" i="37"/>
  <c r="D28" i="38"/>
  <c r="E28" i="38" s="1"/>
  <c r="E54" i="38"/>
  <c r="E60" i="38"/>
  <c r="F9" i="37"/>
  <c r="G9" i="37" s="1"/>
  <c r="F46" i="37"/>
  <c r="G46" i="37" s="1"/>
  <c r="F82" i="37"/>
  <c r="G82" i="37" s="1"/>
  <c r="E88" i="37"/>
  <c r="E4" i="38"/>
  <c r="D23" i="38"/>
  <c r="E23" i="38" s="1"/>
  <c r="E29" i="38"/>
  <c r="E36" i="38"/>
  <c r="F12" i="37"/>
  <c r="G12" i="37" s="1"/>
  <c r="F19" i="37"/>
  <c r="G19" i="37" s="1"/>
  <c r="F26" i="37"/>
  <c r="G26" i="37" s="1"/>
  <c r="F30" i="37"/>
  <c r="G30" i="37" s="1"/>
  <c r="E36" i="37"/>
  <c r="F50" i="37"/>
  <c r="G50" i="37" s="1"/>
  <c r="F54" i="37"/>
  <c r="G54" i="37" s="1"/>
  <c r="E61" i="37"/>
  <c r="E69" i="37"/>
  <c r="F72" i="37"/>
  <c r="G72" i="37" s="1"/>
  <c r="F85" i="37"/>
  <c r="G85" i="37" s="1"/>
  <c r="F88" i="37"/>
  <c r="G88" i="37" s="1"/>
  <c r="D11" i="38"/>
  <c r="E11" i="38" s="1"/>
  <c r="E30" i="38"/>
  <c r="D55" i="38"/>
  <c r="E55" i="38" s="1"/>
  <c r="E3" i="38"/>
  <c r="E12" i="38"/>
  <c r="E19" i="38"/>
  <c r="E69" i="38"/>
  <c r="E76" i="38"/>
  <c r="D87" i="38"/>
  <c r="E87" i="38" s="1"/>
  <c r="E34" i="37"/>
  <c r="E44" i="37"/>
  <c r="E48" i="37"/>
  <c r="F51" i="37"/>
  <c r="G51" i="37" s="1"/>
  <c r="F55" i="37"/>
  <c r="G55" i="37" s="1"/>
  <c r="E7" i="38"/>
  <c r="D44" i="38"/>
  <c r="E44" i="38" s="1"/>
  <c r="D63" i="38"/>
  <c r="E63" i="38" s="1"/>
  <c r="F4" i="37"/>
  <c r="G4" i="37" s="1"/>
  <c r="E17" i="37"/>
  <c r="E21" i="37"/>
  <c r="F28" i="37"/>
  <c r="G28" i="37" s="1"/>
  <c r="F31" i="37"/>
  <c r="F48" i="37"/>
  <c r="G48" i="37" s="1"/>
  <c r="E67" i="37"/>
  <c r="E81" i="37"/>
  <c r="F83" i="37"/>
  <c r="G83" i="37" s="1"/>
  <c r="F86" i="37"/>
  <c r="G86" i="37" s="1"/>
  <c r="F24" i="4" s="1"/>
  <c r="D26" i="38"/>
  <c r="E26" i="38" s="1"/>
  <c r="D51" i="38"/>
  <c r="E51" i="38" s="1"/>
  <c r="E71" i="38"/>
  <c r="F28" i="3"/>
  <c r="M16" i="12"/>
  <c r="M32" i="12"/>
  <c r="M40" i="12"/>
  <c r="M48" i="12"/>
  <c r="M56" i="12"/>
  <c r="M64" i="12"/>
  <c r="M72" i="12"/>
  <c r="M80" i="12"/>
  <c r="M88" i="12"/>
  <c r="M96" i="12"/>
  <c r="M104" i="12"/>
  <c r="K4" i="12"/>
  <c r="K25" i="12"/>
  <c r="K110" i="12"/>
  <c r="E4" i="15"/>
  <c r="K6" i="12"/>
  <c r="M110" i="12"/>
  <c r="K112" i="12"/>
  <c r="K24" i="12"/>
  <c r="J37" i="78"/>
  <c r="M39" i="78"/>
  <c r="K41" i="78"/>
  <c r="K47" i="78"/>
  <c r="M51" i="78"/>
  <c r="J53" i="78"/>
  <c r="M72" i="78"/>
  <c r="K74" i="78"/>
  <c r="M87" i="78"/>
  <c r="E89" i="78"/>
  <c r="L89" i="78" s="1"/>
  <c r="K105" i="78"/>
  <c r="K107" i="78"/>
  <c r="E7" i="79"/>
  <c r="L7" i="79" s="1"/>
  <c r="K13" i="79"/>
  <c r="K16" i="79"/>
  <c r="E23" i="79"/>
  <c r="L23" i="79" s="1"/>
  <c r="K29" i="79"/>
  <c r="E36" i="79"/>
  <c r="L36" i="79" s="1"/>
  <c r="K44" i="79"/>
  <c r="E46" i="79"/>
  <c r="L46" i="79" s="1"/>
  <c r="K52" i="79"/>
  <c r="M56" i="79"/>
  <c r="E59" i="79"/>
  <c r="L59" i="79" s="1"/>
  <c r="K64" i="79"/>
  <c r="J79" i="79"/>
  <c r="M90" i="79"/>
  <c r="E92" i="79"/>
  <c r="L92" i="79" s="1"/>
  <c r="M95" i="79"/>
  <c r="J100" i="79"/>
  <c r="M104" i="79"/>
  <c r="E107" i="79"/>
  <c r="L107" i="79" s="1"/>
  <c r="M108" i="79"/>
  <c r="J110" i="79"/>
  <c r="E6" i="78"/>
  <c r="L6" i="78" s="1"/>
  <c r="M12" i="78"/>
  <c r="E46" i="78"/>
  <c r="L46" i="78" s="1"/>
  <c r="M47" i="78"/>
  <c r="K49" i="78"/>
  <c r="E69" i="78"/>
  <c r="L69" i="78" s="1"/>
  <c r="E81" i="78"/>
  <c r="L81" i="78" s="1"/>
  <c r="E91" i="78"/>
  <c r="L91" i="78" s="1"/>
  <c r="J97" i="78"/>
  <c r="M44" i="79"/>
  <c r="E48" i="79"/>
  <c r="L48" i="79" s="1"/>
  <c r="M74" i="79"/>
  <c r="E76" i="79"/>
  <c r="L76" i="79" s="1"/>
  <c r="E94" i="79"/>
  <c r="L94" i="79" s="1"/>
  <c r="E96" i="79"/>
  <c r="L96" i="79" s="1"/>
  <c r="E109" i="79"/>
  <c r="M110" i="79"/>
  <c r="K46" i="78"/>
  <c r="E52" i="78"/>
  <c r="L52" i="78" s="1"/>
  <c r="M71" i="78"/>
  <c r="E79" i="78"/>
  <c r="L79" i="78" s="1"/>
  <c r="E88" i="78"/>
  <c r="L88" i="78" s="1"/>
  <c r="M10" i="79"/>
  <c r="K6" i="78"/>
  <c r="M8" i="78"/>
  <c r="E13" i="78"/>
  <c r="L13" i="78" s="1"/>
  <c r="J21" i="78"/>
  <c r="E26" i="78"/>
  <c r="L26" i="78" s="1"/>
  <c r="K33" i="78"/>
  <c r="J42" i="78"/>
  <c r="E61" i="78"/>
  <c r="L61" i="78" s="1"/>
  <c r="K69" i="78"/>
  <c r="M73" i="78"/>
  <c r="K79" i="78"/>
  <c r="K81" i="78"/>
  <c r="J93" i="78"/>
  <c r="E100" i="78"/>
  <c r="L100" i="78" s="1"/>
  <c r="K106" i="78"/>
  <c r="K12" i="79"/>
  <c r="E14" i="79"/>
  <c r="L14" i="79" s="1"/>
  <c r="M15" i="79"/>
  <c r="K28" i="79"/>
  <c r="K30" i="79"/>
  <c r="E39" i="79"/>
  <c r="L39" i="79" s="1"/>
  <c r="M43" i="79"/>
  <c r="K45" i="79"/>
  <c r="K48" i="79"/>
  <c r="E60" i="79"/>
  <c r="L60" i="79" s="1"/>
  <c r="M63" i="79"/>
  <c r="J68" i="79"/>
  <c r="M72" i="79"/>
  <c r="E75" i="79"/>
  <c r="L75" i="79" s="1"/>
  <c r="K96" i="79"/>
  <c r="E111" i="79"/>
  <c r="L111" i="79" s="1"/>
  <c r="M27" i="78"/>
  <c r="E40" i="78"/>
  <c r="L40" i="78" s="1"/>
  <c r="E108" i="78"/>
  <c r="L108" i="78" s="1"/>
  <c r="E12" i="79"/>
  <c r="L12" i="79" s="1"/>
  <c r="M26" i="79"/>
  <c r="E30" i="79"/>
  <c r="L30" i="79" s="1"/>
  <c r="E91" i="79"/>
  <c r="L91" i="79" s="1"/>
  <c r="K13" i="78"/>
  <c r="E15" i="78"/>
  <c r="L15" i="78" s="1"/>
  <c r="E17" i="78"/>
  <c r="L17" i="78" s="1"/>
  <c r="K21" i="78"/>
  <c r="M40" i="78"/>
  <c r="K42" i="78"/>
  <c r="M52" i="78"/>
  <c r="E63" i="78"/>
  <c r="L63" i="78" s="1"/>
  <c r="E65" i="78"/>
  <c r="L65" i="78" s="1"/>
  <c r="E74" i="78"/>
  <c r="L74" i="78" s="1"/>
  <c r="E78" i="78"/>
  <c r="L78" i="78" s="1"/>
  <c r="E84" i="78"/>
  <c r="L84" i="78" s="1"/>
  <c r="M88" i="78"/>
  <c r="K93" i="78"/>
  <c r="K14" i="79"/>
  <c r="E16" i="79"/>
  <c r="L16" i="79" s="1"/>
  <c r="J20" i="79"/>
  <c r="J32" i="79"/>
  <c r="E47" i="79"/>
  <c r="L47" i="79" s="1"/>
  <c r="M51" i="79"/>
  <c r="M58" i="79"/>
  <c r="E62" i="79"/>
  <c r="L62" i="79" s="1"/>
  <c r="E64" i="79"/>
  <c r="L64" i="79" s="1"/>
  <c r="K68" i="79"/>
  <c r="J80" i="79"/>
  <c r="E87" i="79"/>
  <c r="L87" i="79" s="1"/>
  <c r="M91" i="79"/>
  <c r="E95" i="79"/>
  <c r="L95" i="79" s="1"/>
  <c r="E108" i="79"/>
  <c r="L108" i="79" s="1"/>
  <c r="K61" i="78"/>
  <c r="M100" i="78"/>
  <c r="M108" i="78"/>
  <c r="M39" i="79"/>
  <c r="K60" i="79"/>
  <c r="M75" i="79"/>
  <c r="K111" i="79"/>
  <c r="M7" i="78"/>
  <c r="K9" i="78"/>
  <c r="K30" i="78"/>
  <c r="K78" i="78"/>
  <c r="M103" i="78"/>
  <c r="E107" i="78"/>
  <c r="L107" i="78" s="1"/>
  <c r="E31" i="79"/>
  <c r="L31" i="79" s="1"/>
  <c r="M42" i="79"/>
  <c r="M54" i="79"/>
  <c r="M83" i="79"/>
  <c r="M87" i="79"/>
  <c r="M28" i="125"/>
  <c r="E47" i="38"/>
  <c r="M100" i="125"/>
  <c r="E89" i="38"/>
  <c r="M87" i="125"/>
  <c r="E72" i="38"/>
  <c r="M49" i="125"/>
  <c r="E31" i="38"/>
  <c r="M44" i="125"/>
  <c r="J57" i="125"/>
  <c r="E88" i="38"/>
  <c r="M20" i="125"/>
  <c r="M103" i="125"/>
  <c r="K105" i="125"/>
  <c r="K107" i="125"/>
  <c r="E83" i="38"/>
  <c r="J105" i="125"/>
  <c r="M78" i="125"/>
  <c r="J30" i="125"/>
  <c r="M15" i="125"/>
  <c r="J20" i="125"/>
  <c r="J28" i="125"/>
  <c r="M30" i="125"/>
  <c r="M94" i="125"/>
  <c r="M86" i="125"/>
  <c r="F18" i="4"/>
  <c r="E48" i="38"/>
  <c r="E59" i="38"/>
  <c r="J14" i="125"/>
  <c r="K16" i="125"/>
  <c r="M39" i="125"/>
  <c r="M47" i="125"/>
  <c r="M55" i="125"/>
  <c r="M57" i="125"/>
  <c r="M68" i="125"/>
  <c r="M110" i="125"/>
  <c r="E25" i="38"/>
  <c r="E32" i="38"/>
  <c r="K15" i="125"/>
  <c r="J17" i="125"/>
  <c r="J81" i="125"/>
  <c r="J86" i="125"/>
  <c r="J96" i="125"/>
  <c r="E67" i="38"/>
  <c r="J12" i="125"/>
  <c r="J62" i="125"/>
  <c r="E9" i="38"/>
  <c r="M12" i="125"/>
  <c r="K17" i="125"/>
  <c r="M62" i="125"/>
  <c r="J70" i="125"/>
  <c r="K81" i="125"/>
  <c r="K96" i="125"/>
  <c r="K39" i="125"/>
  <c r="K55" i="125"/>
  <c r="M60" i="125"/>
  <c r="M70" i="125"/>
  <c r="J110" i="125"/>
  <c r="E17" i="38"/>
  <c r="K23" i="125"/>
  <c r="K9" i="125"/>
  <c r="K25" i="125"/>
  <c r="K27" i="125"/>
  <c r="K41" i="125"/>
  <c r="J48" i="125"/>
  <c r="K52" i="125"/>
  <c r="K63" i="125"/>
  <c r="K84" i="125"/>
  <c r="K88" i="125"/>
  <c r="K92" i="125"/>
  <c r="E57" i="38"/>
  <c r="K7" i="125"/>
  <c r="M23" i="125"/>
  <c r="M31" i="125"/>
  <c r="K48" i="125"/>
  <c r="M71" i="125"/>
  <c r="K73" i="125"/>
  <c r="K79" i="125"/>
  <c r="M111" i="125"/>
  <c r="J9" i="125"/>
  <c r="J92" i="125"/>
  <c r="M25" i="125"/>
  <c r="M41" i="125"/>
  <c r="M52" i="125"/>
  <c r="K56" i="125"/>
  <c r="M84" i="125"/>
  <c r="K95" i="125"/>
  <c r="K99" i="125"/>
  <c r="K75" i="125"/>
  <c r="K111" i="125"/>
  <c r="M54" i="125"/>
  <c r="K24" i="125"/>
  <c r="J44" i="125"/>
  <c r="J49" i="125"/>
  <c r="K51" i="125"/>
  <c r="J64" i="125"/>
  <c r="J68" i="125"/>
  <c r="J78" i="125"/>
  <c r="K83" i="125"/>
  <c r="K91" i="125"/>
  <c r="M95" i="125"/>
  <c r="K103" i="125"/>
  <c r="K31" i="125"/>
  <c r="K71" i="125"/>
  <c r="J88" i="125"/>
  <c r="K64" i="125"/>
  <c r="J8" i="125"/>
  <c r="K8" i="125"/>
  <c r="M27" i="12"/>
  <c r="K27" i="12"/>
  <c r="M59" i="12"/>
  <c r="K59" i="12"/>
  <c r="M99" i="12"/>
  <c r="K99" i="12"/>
  <c r="G29" i="36"/>
  <c r="I29" i="36"/>
  <c r="M66" i="78"/>
  <c r="K66" i="78"/>
  <c r="D24" i="38"/>
  <c r="E24" i="38" s="1"/>
  <c r="F24" i="37"/>
  <c r="G24" i="37" s="1"/>
  <c r="E24" i="37"/>
  <c r="F27" i="37"/>
  <c r="G27" i="37" s="1"/>
  <c r="E27" i="37"/>
  <c r="D33" i="38"/>
  <c r="E33" i="38" s="1"/>
  <c r="F33" i="37"/>
  <c r="G33" i="37" s="1"/>
  <c r="E33" i="37"/>
  <c r="K20" i="78"/>
  <c r="M20" i="78"/>
  <c r="E34" i="78"/>
  <c r="L34" i="78" s="1"/>
  <c r="J34" i="78"/>
  <c r="E88" i="79"/>
  <c r="L88" i="79" s="1"/>
  <c r="J88" i="79"/>
  <c r="K12" i="12"/>
  <c r="K21" i="12"/>
  <c r="M29" i="12"/>
  <c r="K29" i="12"/>
  <c r="M37" i="12"/>
  <c r="K37" i="12"/>
  <c r="M45" i="12"/>
  <c r="K45" i="12"/>
  <c r="M53" i="12"/>
  <c r="K53" i="12"/>
  <c r="M61" i="12"/>
  <c r="K61" i="12"/>
  <c r="M69" i="12"/>
  <c r="K69" i="12"/>
  <c r="M77" i="12"/>
  <c r="K77" i="12"/>
  <c r="M85" i="12"/>
  <c r="K85" i="12"/>
  <c r="M93" i="12"/>
  <c r="K93" i="12"/>
  <c r="M101" i="12"/>
  <c r="K101" i="12"/>
  <c r="G5" i="36"/>
  <c r="I5" i="36"/>
  <c r="G15" i="36"/>
  <c r="I15" i="36"/>
  <c r="G37" i="36"/>
  <c r="I37" i="36"/>
  <c r="G47" i="36"/>
  <c r="I47" i="36"/>
  <c r="G69" i="36"/>
  <c r="I69" i="36"/>
  <c r="G79" i="36"/>
  <c r="I79" i="36"/>
  <c r="G101" i="36"/>
  <c r="I101" i="36"/>
  <c r="G111" i="36"/>
  <c r="I111" i="36"/>
  <c r="E15" i="37"/>
  <c r="D15" i="38"/>
  <c r="E15" i="38" s="1"/>
  <c r="G31" i="37"/>
  <c r="E31" i="37"/>
  <c r="D49" i="38"/>
  <c r="E49" i="38" s="1"/>
  <c r="F49" i="37"/>
  <c r="G49" i="37" s="1"/>
  <c r="E49" i="37"/>
  <c r="D52" i="38"/>
  <c r="E52" i="38" s="1"/>
  <c r="F52" i="37"/>
  <c r="G52" i="37" s="1"/>
  <c r="E52" i="37"/>
  <c r="D64" i="38"/>
  <c r="E64" i="38" s="1"/>
  <c r="F64" i="37"/>
  <c r="G64" i="37" s="1"/>
  <c r="E64" i="37"/>
  <c r="G67" i="37"/>
  <c r="M4" i="78"/>
  <c r="E4" i="78"/>
  <c r="L4" i="78" s="1"/>
  <c r="K4" i="78"/>
  <c r="E18" i="78"/>
  <c r="L18" i="78" s="1"/>
  <c r="J18" i="78"/>
  <c r="E20" i="78"/>
  <c r="L20" i="78" s="1"/>
  <c r="J41" i="78"/>
  <c r="E41" i="78"/>
  <c r="L41" i="78" s="1"/>
  <c r="M54" i="78"/>
  <c r="K54" i="78"/>
  <c r="K75" i="78"/>
  <c r="E75" i="78"/>
  <c r="L75" i="78" s="1"/>
  <c r="M83" i="78"/>
  <c r="K83" i="78"/>
  <c r="E83" i="78"/>
  <c r="L83" i="78" s="1"/>
  <c r="E72" i="79"/>
  <c r="L72" i="79" s="1"/>
  <c r="J72" i="79"/>
  <c r="K98" i="79"/>
  <c r="M98" i="79"/>
  <c r="E98" i="79"/>
  <c r="L98" i="79" s="1"/>
  <c r="J105" i="79"/>
  <c r="E105" i="79"/>
  <c r="L105" i="79" s="1"/>
  <c r="M91" i="12"/>
  <c r="K91" i="12"/>
  <c r="G103" i="36"/>
  <c r="I103" i="36"/>
  <c r="D6" i="38"/>
  <c r="F6" i="37"/>
  <c r="G6" i="37" s="1"/>
  <c r="F45" i="37"/>
  <c r="G45" i="37" s="1"/>
  <c r="D45" i="38"/>
  <c r="E45" i="37"/>
  <c r="F79" i="37"/>
  <c r="G79" i="37" s="1"/>
  <c r="D79" i="38"/>
  <c r="E79" i="38" s="1"/>
  <c r="E79" i="37"/>
  <c r="M49" i="79"/>
  <c r="K49" i="79"/>
  <c r="E58" i="37"/>
  <c r="M6" i="79"/>
  <c r="K6" i="79"/>
  <c r="E6" i="79"/>
  <c r="L6" i="79" s="1"/>
  <c r="K9" i="12"/>
  <c r="M23" i="12"/>
  <c r="K23" i="12"/>
  <c r="D56" i="38"/>
  <c r="E56" i="38" s="1"/>
  <c r="F56" i="37"/>
  <c r="G56" i="37" s="1"/>
  <c r="E56" i="37"/>
  <c r="D68" i="38"/>
  <c r="E68" i="38" s="1"/>
  <c r="F68" i="37"/>
  <c r="G68" i="37" s="1"/>
  <c r="E68" i="37"/>
  <c r="C90" i="37"/>
  <c r="E83" i="37"/>
  <c r="E74" i="38"/>
  <c r="K43" i="78"/>
  <c r="E43" i="78"/>
  <c r="L43" i="78" s="1"/>
  <c r="M43" i="78"/>
  <c r="K95" i="78"/>
  <c r="M95" i="78"/>
  <c r="E95" i="78"/>
  <c r="L95" i="78" s="1"/>
  <c r="K34" i="79"/>
  <c r="M34" i="79"/>
  <c r="E34" i="79"/>
  <c r="L34" i="79" s="1"/>
  <c r="G71" i="36"/>
  <c r="I71" i="36"/>
  <c r="D73" i="38"/>
  <c r="E73" i="38" s="1"/>
  <c r="F73" i="37"/>
  <c r="G73" i="37" s="1"/>
  <c r="G13" i="36"/>
  <c r="I13" i="36"/>
  <c r="G87" i="36"/>
  <c r="I87" i="36"/>
  <c r="J15" i="52"/>
  <c r="J23" i="52"/>
  <c r="J38" i="52"/>
  <c r="J46" i="52"/>
  <c r="J54" i="52"/>
  <c r="J95" i="52"/>
  <c r="J23" i="78"/>
  <c r="E23" i="78"/>
  <c r="L23" i="78" s="1"/>
  <c r="K59" i="78"/>
  <c r="M59" i="78"/>
  <c r="E59" i="78"/>
  <c r="L59" i="78" s="1"/>
  <c r="J86" i="78"/>
  <c r="E86" i="78"/>
  <c r="L86" i="78" s="1"/>
  <c r="J58" i="79"/>
  <c r="E58" i="79"/>
  <c r="L58" i="79" s="1"/>
  <c r="M65" i="79"/>
  <c r="K65" i="79"/>
  <c r="M35" i="12"/>
  <c r="K35" i="12"/>
  <c r="M43" i="12"/>
  <c r="K43" i="12"/>
  <c r="M51" i="12"/>
  <c r="K51" i="12"/>
  <c r="M83" i="12"/>
  <c r="K83" i="12"/>
  <c r="G7" i="36"/>
  <c r="I7" i="36"/>
  <c r="M15" i="12"/>
  <c r="K15" i="12"/>
  <c r="M11" i="12"/>
  <c r="K11" i="12"/>
  <c r="M31" i="12"/>
  <c r="K31" i="12"/>
  <c r="M39" i="12"/>
  <c r="K39" i="12"/>
  <c r="M47" i="12"/>
  <c r="K47" i="12"/>
  <c r="M71" i="12"/>
  <c r="K71" i="12"/>
  <c r="M95" i="12"/>
  <c r="K95" i="12"/>
  <c r="G45" i="36"/>
  <c r="I45" i="36"/>
  <c r="G55" i="36"/>
  <c r="I55" i="36"/>
  <c r="G77" i="36"/>
  <c r="I77" i="36"/>
  <c r="F10" i="37"/>
  <c r="G10" i="37" s="1"/>
  <c r="D10" i="38"/>
  <c r="E10" i="38" s="1"/>
  <c r="J6" i="52"/>
  <c r="J7" i="52"/>
  <c r="J22" i="52"/>
  <c r="J31" i="52"/>
  <c r="J47" i="52"/>
  <c r="J62" i="52"/>
  <c r="J71" i="52"/>
  <c r="J78" i="52"/>
  <c r="J86" i="52"/>
  <c r="J102" i="52"/>
  <c r="J110" i="52"/>
  <c r="F48" i="3"/>
  <c r="H8" i="28"/>
  <c r="H17" i="28"/>
  <c r="E10" i="37"/>
  <c r="D16" i="38"/>
  <c r="E16" i="38" s="1"/>
  <c r="F16" i="37"/>
  <c r="G16" i="37" s="1"/>
  <c r="D75" i="38"/>
  <c r="E75" i="38" s="1"/>
  <c r="F75" i="37"/>
  <c r="G75" i="37" s="1"/>
  <c r="D58" i="38"/>
  <c r="E58" i="38" s="1"/>
  <c r="J7" i="78"/>
  <c r="E7" i="78"/>
  <c r="L7" i="78" s="1"/>
  <c r="M55" i="78"/>
  <c r="K55" i="78"/>
  <c r="M37" i="79"/>
  <c r="K37" i="79"/>
  <c r="M107" i="12"/>
  <c r="K107" i="12"/>
  <c r="G39" i="36"/>
  <c r="I39" i="36"/>
  <c r="E85" i="78"/>
  <c r="L85" i="78" s="1"/>
  <c r="J85" i="78"/>
  <c r="M79" i="12"/>
  <c r="K79" i="12"/>
  <c r="G23" i="36"/>
  <c r="I23" i="36"/>
  <c r="G109" i="36"/>
  <c r="I109" i="36"/>
  <c r="E40" i="37"/>
  <c r="D40" i="38"/>
  <c r="E40" i="38" s="1"/>
  <c r="J14" i="52"/>
  <c r="J30" i="52"/>
  <c r="J39" i="52"/>
  <c r="J55" i="52"/>
  <c r="J63" i="52"/>
  <c r="J70" i="52"/>
  <c r="J79" i="52"/>
  <c r="J87" i="52"/>
  <c r="J94" i="52"/>
  <c r="J103" i="52"/>
  <c r="J111" i="52"/>
  <c r="F27" i="3"/>
  <c r="K5" i="12"/>
  <c r="M19" i="12"/>
  <c r="K19" i="12"/>
  <c r="M33" i="12"/>
  <c r="K33" i="12"/>
  <c r="M41" i="12"/>
  <c r="K41" i="12"/>
  <c r="M49" i="12"/>
  <c r="K49" i="12"/>
  <c r="M57" i="12"/>
  <c r="K57" i="12"/>
  <c r="M65" i="12"/>
  <c r="K65" i="12"/>
  <c r="M73" i="12"/>
  <c r="K73" i="12"/>
  <c r="M81" i="12"/>
  <c r="K81" i="12"/>
  <c r="M89" i="12"/>
  <c r="K89" i="12"/>
  <c r="M97" i="12"/>
  <c r="K97" i="12"/>
  <c r="M105" i="12"/>
  <c r="K105" i="12"/>
  <c r="H20" i="28"/>
  <c r="G21" i="36"/>
  <c r="I21" i="36"/>
  <c r="G31" i="36"/>
  <c r="I31" i="36"/>
  <c r="G53" i="36"/>
  <c r="I53" i="36"/>
  <c r="G63" i="36"/>
  <c r="I63" i="36"/>
  <c r="G85" i="36"/>
  <c r="I85" i="36"/>
  <c r="G95" i="36"/>
  <c r="I95" i="36"/>
  <c r="D35" i="38"/>
  <c r="E35" i="38" s="1"/>
  <c r="F35" i="37"/>
  <c r="G35" i="37" s="1"/>
  <c r="E75" i="37"/>
  <c r="D27" i="38"/>
  <c r="E27" i="38" s="1"/>
  <c r="E62" i="78"/>
  <c r="L62" i="78" s="1"/>
  <c r="J62" i="78"/>
  <c r="M70" i="78"/>
  <c r="K70" i="78"/>
  <c r="M98" i="78"/>
  <c r="K98" i="78"/>
  <c r="E106" i="78"/>
  <c r="L106" i="78" s="1"/>
  <c r="J106" i="78"/>
  <c r="K3" i="79"/>
  <c r="E3" i="79"/>
  <c r="L3" i="79" s="1"/>
  <c r="M3" i="79"/>
  <c r="M5" i="79"/>
  <c r="K5" i="79"/>
  <c r="E56" i="79"/>
  <c r="L56" i="79" s="1"/>
  <c r="J56" i="79"/>
  <c r="K66" i="79"/>
  <c r="M66" i="79"/>
  <c r="E66" i="79"/>
  <c r="L66" i="79" s="1"/>
  <c r="M67" i="12"/>
  <c r="K67" i="12"/>
  <c r="M75" i="12"/>
  <c r="K75" i="12"/>
  <c r="G61" i="36"/>
  <c r="I61" i="36"/>
  <c r="G93" i="36"/>
  <c r="I93" i="36"/>
  <c r="M55" i="12"/>
  <c r="K55" i="12"/>
  <c r="M63" i="12"/>
  <c r="K63" i="12"/>
  <c r="M87" i="12"/>
  <c r="K87" i="12"/>
  <c r="M103" i="12"/>
  <c r="K103" i="12"/>
  <c r="D77" i="38"/>
  <c r="E77" i="38" s="1"/>
  <c r="F77" i="37"/>
  <c r="G77" i="37" s="1"/>
  <c r="M7" i="12"/>
  <c r="K7" i="12"/>
  <c r="H7" i="28"/>
  <c r="F35" i="4" s="1"/>
  <c r="D8" i="38"/>
  <c r="E8" i="38" s="1"/>
  <c r="F8" i="37"/>
  <c r="G8" i="37" s="1"/>
  <c r="E8" i="37"/>
  <c r="D20" i="38"/>
  <c r="E20" i="38" s="1"/>
  <c r="F20" i="37"/>
  <c r="G20" i="37" s="1"/>
  <c r="E20" i="37"/>
  <c r="E73" i="37"/>
  <c r="K36" i="78"/>
  <c r="E36" i="78"/>
  <c r="L36" i="78" s="1"/>
  <c r="M36" i="78"/>
  <c r="E52" i="79"/>
  <c r="L52" i="79" s="1"/>
  <c r="J52" i="79"/>
  <c r="M85" i="79"/>
  <c r="K85" i="79"/>
  <c r="H15" i="28"/>
  <c r="D14" i="38"/>
  <c r="E14" i="38" s="1"/>
  <c r="F14" i="37"/>
  <c r="G14" i="37" s="1"/>
  <c r="D22" i="38"/>
  <c r="E22" i="38" s="1"/>
  <c r="F22" i="37"/>
  <c r="G22" i="37" s="1"/>
  <c r="E22" i="37"/>
  <c r="F47" i="37"/>
  <c r="G47" i="37" s="1"/>
  <c r="E47" i="37"/>
  <c r="E6" i="38"/>
  <c r="E45" i="38"/>
  <c r="E50" i="38"/>
  <c r="J9" i="78"/>
  <c r="E9" i="78"/>
  <c r="L9" i="78" s="1"/>
  <c r="K11" i="78"/>
  <c r="E11" i="78"/>
  <c r="L11" i="78" s="1"/>
  <c r="M22" i="78"/>
  <c r="K22" i="78"/>
  <c r="E30" i="78"/>
  <c r="L30" i="78" s="1"/>
  <c r="J30" i="78"/>
  <c r="J51" i="78"/>
  <c r="E51" i="78"/>
  <c r="L51" i="78" s="1"/>
  <c r="J57" i="78"/>
  <c r="E57" i="78"/>
  <c r="L57" i="78" s="1"/>
  <c r="M94" i="78"/>
  <c r="K94" i="78"/>
  <c r="J103" i="78"/>
  <c r="E103" i="78"/>
  <c r="L103" i="78" s="1"/>
  <c r="J41" i="79"/>
  <c r="E41" i="79"/>
  <c r="L41" i="79" s="1"/>
  <c r="K50" i="79"/>
  <c r="M50" i="79"/>
  <c r="M70" i="79"/>
  <c r="K70" i="79"/>
  <c r="E70" i="79"/>
  <c r="L70" i="79" s="1"/>
  <c r="E93" i="79"/>
  <c r="L93" i="79" s="1"/>
  <c r="J93" i="79"/>
  <c r="K99" i="79"/>
  <c r="E99" i="79"/>
  <c r="L99" i="79" s="1"/>
  <c r="I270" i="92"/>
  <c r="H6" i="28"/>
  <c r="F34" i="4" s="1"/>
  <c r="H11" i="28"/>
  <c r="F38" i="4" s="1"/>
  <c r="G3" i="37"/>
  <c r="E3" i="37"/>
  <c r="E14" i="37"/>
  <c r="E39" i="37"/>
  <c r="G58" i="37"/>
  <c r="E62" i="37"/>
  <c r="D65" i="38"/>
  <c r="E65" i="38" s="1"/>
  <c r="E65" i="37"/>
  <c r="D70" i="38"/>
  <c r="E70" i="38" s="1"/>
  <c r="F70" i="37"/>
  <c r="G70" i="37" s="1"/>
  <c r="E70" i="37"/>
  <c r="E80" i="37"/>
  <c r="D80" i="38"/>
  <c r="E80" i="38" s="1"/>
  <c r="E37" i="38"/>
  <c r="E42" i="38"/>
  <c r="E46" i="38"/>
  <c r="E82" i="38"/>
  <c r="E86" i="38"/>
  <c r="F15" i="4" s="1"/>
  <c r="M11" i="78"/>
  <c r="J19" i="78"/>
  <c r="E19" i="78"/>
  <c r="L19" i="78" s="1"/>
  <c r="J25" i="78"/>
  <c r="E25" i="78"/>
  <c r="L25" i="78" s="1"/>
  <c r="J55" i="78"/>
  <c r="E55" i="78"/>
  <c r="L55" i="78" s="1"/>
  <c r="E66" i="78"/>
  <c r="L66" i="78" s="1"/>
  <c r="J66" i="78"/>
  <c r="K68" i="78"/>
  <c r="E68" i="78"/>
  <c r="L68" i="78" s="1"/>
  <c r="E101" i="78"/>
  <c r="L101" i="78" s="1"/>
  <c r="J101" i="78"/>
  <c r="E8" i="79"/>
  <c r="L8" i="79" s="1"/>
  <c r="J8" i="79"/>
  <c r="M21" i="79"/>
  <c r="K21" i="79"/>
  <c r="E29" i="79"/>
  <c r="L29" i="79" s="1"/>
  <c r="J29" i="79"/>
  <c r="K35" i="79"/>
  <c r="E35" i="79"/>
  <c r="L35" i="79" s="1"/>
  <c r="E50" i="79"/>
  <c r="L50" i="79" s="1"/>
  <c r="M81" i="79"/>
  <c r="K81" i="79"/>
  <c r="J90" i="79"/>
  <c r="E90" i="79"/>
  <c r="L90" i="79" s="1"/>
  <c r="M101" i="79"/>
  <c r="K101" i="79"/>
  <c r="M23" i="78"/>
  <c r="K23" i="78"/>
  <c r="M34" i="78"/>
  <c r="K34" i="78"/>
  <c r="M38" i="78"/>
  <c r="K38" i="78"/>
  <c r="M68" i="78"/>
  <c r="K80" i="78"/>
  <c r="E80" i="78"/>
  <c r="L80" i="78" s="1"/>
  <c r="M17" i="79"/>
  <c r="K17" i="79"/>
  <c r="J26" i="79"/>
  <c r="E26" i="79"/>
  <c r="L26" i="79" s="1"/>
  <c r="M35" i="79"/>
  <c r="J73" i="79"/>
  <c r="E73" i="79"/>
  <c r="L73" i="79" s="1"/>
  <c r="K82" i="79"/>
  <c r="M82" i="79"/>
  <c r="E104" i="79"/>
  <c r="L104" i="79" s="1"/>
  <c r="J104" i="79"/>
  <c r="E282" i="89"/>
  <c r="F48" i="4"/>
  <c r="F18" i="37"/>
  <c r="G18" i="37" s="1"/>
  <c r="E18" i="37"/>
  <c r="F43" i="37"/>
  <c r="G43" i="37" s="1"/>
  <c r="E43" i="37"/>
  <c r="D78" i="38"/>
  <c r="E78" i="38" s="1"/>
  <c r="E78" i="37"/>
  <c r="D39" i="38"/>
  <c r="E39" i="38" s="1"/>
  <c r="D43" i="38"/>
  <c r="E43" i="38" s="1"/>
  <c r="E61" i="38"/>
  <c r="E27" i="78"/>
  <c r="L27" i="78" s="1"/>
  <c r="K48" i="78"/>
  <c r="M48" i="78"/>
  <c r="E48" i="78"/>
  <c r="L48" i="78" s="1"/>
  <c r="J71" i="78"/>
  <c r="E71" i="78"/>
  <c r="L71" i="78" s="1"/>
  <c r="M82" i="78"/>
  <c r="K82" i="78"/>
  <c r="K111" i="78"/>
  <c r="M111" i="78"/>
  <c r="E111" i="78"/>
  <c r="L111" i="78" s="1"/>
  <c r="E24" i="79"/>
  <c r="L24" i="79" s="1"/>
  <c r="J24" i="79"/>
  <c r="E40" i="79"/>
  <c r="L40" i="79" s="1"/>
  <c r="J40" i="79"/>
  <c r="M53" i="79"/>
  <c r="K53" i="79"/>
  <c r="E61" i="79"/>
  <c r="L61" i="79" s="1"/>
  <c r="J61" i="79"/>
  <c r="K67" i="79"/>
  <c r="E67" i="79"/>
  <c r="L67" i="79" s="1"/>
  <c r="E82" i="79"/>
  <c r="L82" i="79" s="1"/>
  <c r="K97" i="79"/>
  <c r="M102" i="79"/>
  <c r="K102" i="79"/>
  <c r="E102" i="79"/>
  <c r="L102" i="79" s="1"/>
  <c r="F3" i="29"/>
  <c r="E4" i="37"/>
  <c r="E13" i="37"/>
  <c r="D13" i="38"/>
  <c r="E13" i="38" s="1"/>
  <c r="E16" i="37"/>
  <c r="D38" i="38"/>
  <c r="E38" i="38" s="1"/>
  <c r="E38" i="37"/>
  <c r="D41" i="38"/>
  <c r="E41" i="38" s="1"/>
  <c r="F41" i="37"/>
  <c r="G41" i="37" s="1"/>
  <c r="F63" i="37"/>
  <c r="G63" i="37" s="1"/>
  <c r="E66" i="37"/>
  <c r="E71" i="37"/>
  <c r="F78" i="37"/>
  <c r="G78" i="37" s="1"/>
  <c r="D81" i="38"/>
  <c r="E81" i="38" s="1"/>
  <c r="F81" i="37"/>
  <c r="G81" i="37" s="1"/>
  <c r="E18" i="38"/>
  <c r="E62" i="38"/>
  <c r="D66" i="38"/>
  <c r="E66" i="38" s="1"/>
  <c r="K16" i="78"/>
  <c r="M16" i="78"/>
  <c r="E16" i="78"/>
  <c r="L16" i="78" s="1"/>
  <c r="J39" i="78"/>
  <c r="E39" i="78"/>
  <c r="L39" i="78" s="1"/>
  <c r="E50" i="78"/>
  <c r="L50" i="78" s="1"/>
  <c r="J50" i="78"/>
  <c r="J73" i="78"/>
  <c r="E73" i="78"/>
  <c r="L73" i="78" s="1"/>
  <c r="M80" i="78"/>
  <c r="J9" i="79"/>
  <c r="E9" i="79"/>
  <c r="L9" i="79" s="1"/>
  <c r="K18" i="79"/>
  <c r="M18" i="79"/>
  <c r="M38" i="79"/>
  <c r="K38" i="79"/>
  <c r="E38" i="79"/>
  <c r="L38" i="79" s="1"/>
  <c r="M69" i="79"/>
  <c r="K69" i="79"/>
  <c r="D5" i="38"/>
  <c r="E5" i="38" s="1"/>
  <c r="D53" i="38"/>
  <c r="E53" i="38" s="1"/>
  <c r="D85" i="38"/>
  <c r="E85" i="38" s="1"/>
  <c r="M28" i="78"/>
  <c r="M60" i="78"/>
  <c r="M104" i="78"/>
  <c r="M27" i="79"/>
  <c r="M59" i="79"/>
  <c r="H270" i="92"/>
  <c r="E30" i="37"/>
  <c r="E57" i="37"/>
  <c r="E72" i="37"/>
  <c r="E89" i="37"/>
  <c r="E12" i="78"/>
  <c r="L12" i="78" s="1"/>
  <c r="E22" i="78"/>
  <c r="L22" i="78" s="1"/>
  <c r="M24" i="78"/>
  <c r="E44" i="78"/>
  <c r="L44" i="78" s="1"/>
  <c r="E54" i="78"/>
  <c r="L54" i="78" s="1"/>
  <c r="M56" i="78"/>
  <c r="E76" i="78"/>
  <c r="L76" i="78" s="1"/>
  <c r="E82" i="78"/>
  <c r="L82" i="78" s="1"/>
  <c r="K86" i="78"/>
  <c r="J94" i="78"/>
  <c r="E94" i="78"/>
  <c r="L94" i="78" s="1"/>
  <c r="E5" i="79"/>
  <c r="L5" i="79" s="1"/>
  <c r="K9" i="79"/>
  <c r="J17" i="79"/>
  <c r="E17" i="79"/>
  <c r="L17" i="79" s="1"/>
  <c r="E37" i="79"/>
  <c r="L37" i="79" s="1"/>
  <c r="K41" i="79"/>
  <c r="J49" i="79"/>
  <c r="E49" i="79"/>
  <c r="L49" i="79" s="1"/>
  <c r="E69" i="79"/>
  <c r="L69" i="79" s="1"/>
  <c r="K73" i="79"/>
  <c r="J81" i="79"/>
  <c r="E81" i="79"/>
  <c r="L81" i="79" s="1"/>
  <c r="E101" i="79"/>
  <c r="L101" i="79" s="1"/>
  <c r="K105" i="79"/>
  <c r="E23" i="81"/>
  <c r="J102" i="78"/>
  <c r="E102" i="78"/>
  <c r="L102" i="78" s="1"/>
  <c r="J25" i="79"/>
  <c r="E25" i="79"/>
  <c r="L25" i="79" s="1"/>
  <c r="J57" i="79"/>
  <c r="E57" i="79"/>
  <c r="L57" i="79" s="1"/>
  <c r="J89" i="79"/>
  <c r="E89" i="79"/>
  <c r="L89" i="79" s="1"/>
  <c r="E32" i="78"/>
  <c r="L32" i="78" s="1"/>
  <c r="E64" i="78"/>
  <c r="L64" i="78" s="1"/>
  <c r="E96" i="78"/>
  <c r="L96" i="78" s="1"/>
  <c r="E99" i="78"/>
  <c r="L99" i="78" s="1"/>
  <c r="E19" i="79"/>
  <c r="L19" i="79" s="1"/>
  <c r="E22" i="79"/>
  <c r="L22" i="79" s="1"/>
  <c r="E51" i="79"/>
  <c r="L51" i="79" s="1"/>
  <c r="E54" i="79"/>
  <c r="L54" i="79" s="1"/>
  <c r="E83" i="79"/>
  <c r="L83" i="79" s="1"/>
  <c r="E86" i="79"/>
  <c r="L86" i="79" s="1"/>
  <c r="J14" i="78"/>
  <c r="K18" i="78"/>
  <c r="E28" i="78"/>
  <c r="L28" i="78" s="1"/>
  <c r="E35" i="78"/>
  <c r="L35" i="78" s="1"/>
  <c r="E38" i="78"/>
  <c r="L38" i="78" s="1"/>
  <c r="J46" i="78"/>
  <c r="K50" i="78"/>
  <c r="E60" i="78"/>
  <c r="L60" i="78" s="1"/>
  <c r="E67" i="78"/>
  <c r="L67" i="78" s="1"/>
  <c r="E70" i="78"/>
  <c r="L70" i="78" s="1"/>
  <c r="J78" i="78"/>
  <c r="E87" i="78"/>
  <c r="L87" i="78" s="1"/>
  <c r="J90" i="78"/>
  <c r="E98" i="78"/>
  <c r="L98" i="78" s="1"/>
  <c r="K102" i="78"/>
  <c r="E10" i="79"/>
  <c r="L10" i="79" s="1"/>
  <c r="J13" i="79"/>
  <c r="E21" i="79"/>
  <c r="L21" i="79" s="1"/>
  <c r="K25" i="79"/>
  <c r="J33" i="79"/>
  <c r="E33" i="79"/>
  <c r="L33" i="79" s="1"/>
  <c r="E42" i="79"/>
  <c r="L42" i="79" s="1"/>
  <c r="J45" i="79"/>
  <c r="E53" i="79"/>
  <c r="L53" i="79" s="1"/>
  <c r="K57" i="79"/>
  <c r="J65" i="79"/>
  <c r="E65" i="79"/>
  <c r="L65" i="79" s="1"/>
  <c r="E74" i="79"/>
  <c r="L74" i="79" s="1"/>
  <c r="J77" i="79"/>
  <c r="E85" i="79"/>
  <c r="L85" i="79" s="1"/>
  <c r="K89" i="79"/>
  <c r="J97" i="79"/>
  <c r="E97" i="79"/>
  <c r="L97" i="79" s="1"/>
  <c r="E106" i="79"/>
  <c r="L106" i="79" s="1"/>
  <c r="J282" i="91"/>
  <c r="L270" i="95"/>
  <c r="M270" i="95"/>
  <c r="I76" i="121"/>
  <c r="J76" i="121" s="1"/>
  <c r="I80" i="121"/>
  <c r="J80" i="121" s="1"/>
  <c r="I97" i="121"/>
  <c r="J97" i="121" s="1"/>
  <c r="I101" i="121"/>
  <c r="J101" i="121" s="1"/>
  <c r="M26" i="125"/>
  <c r="K26" i="125"/>
  <c r="M42" i="125"/>
  <c r="K42" i="125"/>
  <c r="I75" i="121"/>
  <c r="I84" i="121"/>
  <c r="J84" i="121" s="1"/>
  <c r="I88" i="121"/>
  <c r="J88" i="121" s="1"/>
  <c r="I92" i="121"/>
  <c r="J92" i="121" s="1"/>
  <c r="I96" i="121"/>
  <c r="I105" i="121"/>
  <c r="J105" i="121" s="1"/>
  <c r="I109" i="121"/>
  <c r="J109" i="121" s="1"/>
  <c r="M13" i="125"/>
  <c r="K13" i="125"/>
  <c r="I79" i="121"/>
  <c r="J79" i="121" s="1"/>
  <c r="I100" i="121"/>
  <c r="J100" i="121" s="1"/>
  <c r="M66" i="125"/>
  <c r="K66" i="125"/>
  <c r="J66" i="125"/>
  <c r="M85" i="125"/>
  <c r="K85" i="125"/>
  <c r="M106" i="125"/>
  <c r="K106" i="125"/>
  <c r="I74" i="121"/>
  <c r="J74" i="121" s="1"/>
  <c r="I83" i="121"/>
  <c r="J83" i="121" s="1"/>
  <c r="I87" i="121"/>
  <c r="J87" i="121" s="1"/>
  <c r="I91" i="121"/>
  <c r="J91" i="121" s="1"/>
  <c r="I95" i="121"/>
  <c r="J95" i="121" s="1"/>
  <c r="I104" i="121"/>
  <c r="J104" i="121" s="1"/>
  <c r="I108" i="121"/>
  <c r="J108" i="121" s="1"/>
  <c r="M21" i="125"/>
  <c r="K21" i="125"/>
  <c r="M74" i="125"/>
  <c r="K74" i="125"/>
  <c r="J74" i="125"/>
  <c r="J85" i="125"/>
  <c r="M93" i="125"/>
  <c r="K93" i="125"/>
  <c r="I78" i="121"/>
  <c r="J78" i="121" s="1"/>
  <c r="I99" i="121"/>
  <c r="J99" i="121" s="1"/>
  <c r="I103" i="121"/>
  <c r="I112" i="121"/>
  <c r="J112" i="121" s="1"/>
  <c r="K10" i="125"/>
  <c r="J10" i="125"/>
  <c r="K19" i="125"/>
  <c r="J21" i="125"/>
  <c r="M29" i="125"/>
  <c r="K29" i="125"/>
  <c r="J93" i="125"/>
  <c r="I107" i="121"/>
  <c r="J107" i="121" s="1"/>
  <c r="I111" i="121"/>
  <c r="M50" i="125"/>
  <c r="K50" i="125"/>
  <c r="J50" i="125"/>
  <c r="M61" i="125"/>
  <c r="K61" i="125"/>
  <c r="I72" i="121"/>
  <c r="J72" i="121" s="1"/>
  <c r="I77" i="121"/>
  <c r="J77" i="121" s="1"/>
  <c r="I81" i="121"/>
  <c r="I98" i="121"/>
  <c r="J98" i="121" s="1"/>
  <c r="I102" i="121"/>
  <c r="J102" i="121" s="1"/>
  <c r="M5" i="125"/>
  <c r="K5" i="125"/>
  <c r="J61" i="125"/>
  <c r="M69" i="125"/>
  <c r="K69" i="125"/>
  <c r="I71" i="121"/>
  <c r="J71" i="121" s="1"/>
  <c r="I85" i="121"/>
  <c r="J85" i="121" s="1"/>
  <c r="I89" i="121"/>
  <c r="J89" i="121" s="1"/>
  <c r="I93" i="121"/>
  <c r="J93" i="121" s="1"/>
  <c r="I106" i="121"/>
  <c r="J106" i="121" s="1"/>
  <c r="I110" i="121"/>
  <c r="J110" i="121" s="1"/>
  <c r="J5" i="125"/>
  <c r="M14" i="125"/>
  <c r="J69" i="125"/>
  <c r="M90" i="125"/>
  <c r="K90" i="125"/>
  <c r="M98" i="125"/>
  <c r="K98" i="125"/>
  <c r="J98" i="125"/>
  <c r="J75" i="125"/>
  <c r="J83" i="125"/>
  <c r="D5" i="146"/>
  <c r="D9" i="146"/>
  <c r="D65" i="146"/>
  <c r="D85" i="146"/>
  <c r="D89" i="146"/>
  <c r="C42" i="146"/>
  <c r="D42" i="146" s="1"/>
  <c r="C50" i="146"/>
  <c r="D50" i="146" s="1"/>
  <c r="C90" i="146"/>
  <c r="D90" i="146" s="1"/>
  <c r="C94" i="146"/>
  <c r="D94" i="146" s="1"/>
  <c r="C110" i="146"/>
  <c r="D110" i="146" s="1"/>
  <c r="C3" i="146"/>
  <c r="D3" i="146" s="1"/>
  <c r="C15" i="146"/>
  <c r="D15" i="146" s="1"/>
  <c r="C19" i="146"/>
  <c r="D19" i="146" s="1"/>
  <c r="C55" i="146"/>
  <c r="D55" i="146" s="1"/>
  <c r="C79" i="146"/>
  <c r="D79" i="146" s="1"/>
  <c r="C99" i="146"/>
  <c r="D99" i="146" s="1"/>
  <c r="M32" i="15" l="1"/>
  <c r="K32" i="15"/>
  <c r="M70" i="15"/>
  <c r="K70" i="15"/>
  <c r="K6" i="15"/>
  <c r="M6" i="15"/>
  <c r="M81" i="15"/>
  <c r="K81" i="15"/>
  <c r="M49" i="15"/>
  <c r="K49" i="15"/>
  <c r="M80" i="15"/>
  <c r="K80" i="15"/>
  <c r="K110" i="15"/>
  <c r="M110" i="15"/>
  <c r="K46" i="15"/>
  <c r="M46" i="15"/>
  <c r="M103" i="15"/>
  <c r="K103" i="15"/>
  <c r="K71" i="15"/>
  <c r="M71" i="15"/>
  <c r="M53" i="15"/>
  <c r="K53" i="15"/>
  <c r="M100" i="15"/>
  <c r="K100" i="15"/>
  <c r="M68" i="15"/>
  <c r="K68" i="15"/>
  <c r="M67" i="15"/>
  <c r="K67" i="15"/>
  <c r="M35" i="15"/>
  <c r="K35" i="15"/>
  <c r="K106" i="15"/>
  <c r="M106" i="15"/>
  <c r="M74" i="15"/>
  <c r="K74" i="15"/>
  <c r="M42" i="15"/>
  <c r="K42" i="15"/>
  <c r="M10" i="15"/>
  <c r="K10" i="15"/>
  <c r="M17" i="15"/>
  <c r="K17" i="15"/>
  <c r="M104" i="15"/>
  <c r="K104" i="15"/>
  <c r="M39" i="15"/>
  <c r="K39" i="15"/>
  <c r="M7" i="15"/>
  <c r="K7" i="15"/>
  <c r="M85" i="15"/>
  <c r="K85" i="15"/>
  <c r="M21" i="15"/>
  <c r="K21" i="15"/>
  <c r="M36" i="15"/>
  <c r="K36" i="15"/>
  <c r="M107" i="15"/>
  <c r="K107" i="15"/>
  <c r="M112" i="15"/>
  <c r="K112" i="15"/>
  <c r="M16" i="15"/>
  <c r="K16" i="15"/>
  <c r="M54" i="15"/>
  <c r="K54" i="15"/>
  <c r="K41" i="15"/>
  <c r="M41" i="15"/>
  <c r="M9" i="15"/>
  <c r="K9" i="15"/>
  <c r="M64" i="15"/>
  <c r="K64" i="15"/>
  <c r="K94" i="15"/>
  <c r="M94" i="15"/>
  <c r="M30" i="15"/>
  <c r="K30" i="15"/>
  <c r="M56" i="15"/>
  <c r="K56" i="15"/>
  <c r="M92" i="15"/>
  <c r="K92" i="15"/>
  <c r="M60" i="15"/>
  <c r="K60" i="15"/>
  <c r="M59" i="15"/>
  <c r="K59" i="15"/>
  <c r="M27" i="15"/>
  <c r="K27" i="15"/>
  <c r="M99" i="15"/>
  <c r="K99" i="15"/>
  <c r="M58" i="15"/>
  <c r="K58" i="15"/>
  <c r="M33" i="15"/>
  <c r="K33" i="15"/>
  <c r="K78" i="15"/>
  <c r="M78" i="15"/>
  <c r="M51" i="15"/>
  <c r="K51" i="15"/>
  <c r="M90" i="15"/>
  <c r="K90" i="15"/>
  <c r="M26" i="15"/>
  <c r="K26" i="15"/>
  <c r="M102" i="15"/>
  <c r="K102" i="15"/>
  <c r="K38" i="15"/>
  <c r="M38" i="15"/>
  <c r="M97" i="15"/>
  <c r="K97" i="15"/>
  <c r="K14" i="15"/>
  <c r="M14" i="15"/>
  <c r="M24" i="15"/>
  <c r="K24" i="15"/>
  <c r="M55" i="15"/>
  <c r="K55" i="15"/>
  <c r="M23" i="15"/>
  <c r="K23" i="15"/>
  <c r="M101" i="15"/>
  <c r="K101" i="15"/>
  <c r="M69" i="15"/>
  <c r="K69" i="15"/>
  <c r="M37" i="15"/>
  <c r="K37" i="15"/>
  <c r="M5" i="15"/>
  <c r="K5" i="15"/>
  <c r="M84" i="15"/>
  <c r="K84" i="15"/>
  <c r="M52" i="15"/>
  <c r="K52" i="15"/>
  <c r="K91" i="15"/>
  <c r="M91" i="15"/>
  <c r="M19" i="15"/>
  <c r="K19" i="15"/>
  <c r="M66" i="15"/>
  <c r="K66" i="15"/>
  <c r="M105" i="15"/>
  <c r="K105" i="15"/>
  <c r="K73" i="15"/>
  <c r="M73" i="15"/>
  <c r="M63" i="15"/>
  <c r="K63" i="15"/>
  <c r="M31" i="15"/>
  <c r="K31" i="15"/>
  <c r="M77" i="15"/>
  <c r="K77" i="15"/>
  <c r="M45" i="15"/>
  <c r="K45" i="15"/>
  <c r="M13" i="15"/>
  <c r="K13" i="15"/>
  <c r="M28" i="15"/>
  <c r="K28" i="15"/>
  <c r="M65" i="15"/>
  <c r="K65" i="15"/>
  <c r="M96" i="15"/>
  <c r="K96" i="15"/>
  <c r="K87" i="15"/>
  <c r="M87" i="15"/>
  <c r="M20" i="15"/>
  <c r="K20" i="15"/>
  <c r="M82" i="15"/>
  <c r="K82" i="15"/>
  <c r="M22" i="15"/>
  <c r="K22" i="15"/>
  <c r="M89" i="15"/>
  <c r="K89" i="15"/>
  <c r="M25" i="15"/>
  <c r="K25" i="15"/>
  <c r="M88" i="15"/>
  <c r="K88" i="15"/>
  <c r="M8" i="15"/>
  <c r="K8" i="15"/>
  <c r="M62" i="15"/>
  <c r="K62" i="15"/>
  <c r="M75" i="15"/>
  <c r="K75" i="15"/>
  <c r="M47" i="15"/>
  <c r="K47" i="15"/>
  <c r="M15" i="15"/>
  <c r="K15" i="15"/>
  <c r="M61" i="15"/>
  <c r="K61" i="15"/>
  <c r="M76" i="15"/>
  <c r="K76" i="15"/>
  <c r="M12" i="15"/>
  <c r="K12" i="15"/>
  <c r="M98" i="15"/>
  <c r="K98" i="15"/>
  <c r="M34" i="15"/>
  <c r="K34" i="15"/>
  <c r="M95" i="15"/>
  <c r="K95" i="15"/>
  <c r="M109" i="15"/>
  <c r="K109" i="15"/>
  <c r="M72" i="15"/>
  <c r="K72" i="15"/>
  <c r="M40" i="15"/>
  <c r="K40" i="15"/>
  <c r="M50" i="15"/>
  <c r="K50" i="15"/>
  <c r="M18" i="15"/>
  <c r="K18" i="15"/>
  <c r="M48" i="15"/>
  <c r="K48" i="15"/>
  <c r="M86" i="15"/>
  <c r="K86" i="15"/>
  <c r="M57" i="15"/>
  <c r="K57" i="15"/>
  <c r="M111" i="15"/>
  <c r="K111" i="15"/>
  <c r="M79" i="15"/>
  <c r="K79" i="15"/>
  <c r="M93" i="15"/>
  <c r="K93" i="15"/>
  <c r="M29" i="15"/>
  <c r="K29" i="15"/>
  <c r="M108" i="15"/>
  <c r="K108" i="15"/>
  <c r="F46" i="4" s="1"/>
  <c r="M44" i="15"/>
  <c r="K44" i="15"/>
  <c r="K83" i="15"/>
  <c r="M83" i="15"/>
  <c r="M43" i="15"/>
  <c r="K43" i="15"/>
  <c r="M11" i="15"/>
  <c r="K11" i="15"/>
  <c r="M4" i="15"/>
  <c r="F4" i="29"/>
  <c r="F13" i="3"/>
  <c r="F18" i="3"/>
  <c r="F91" i="4"/>
  <c r="F32" i="4"/>
  <c r="F160" i="4"/>
  <c r="F22" i="3"/>
  <c r="C111" i="146"/>
  <c r="D111" i="146" s="1"/>
  <c r="G90" i="37"/>
  <c r="E90" i="37"/>
  <c r="F5" i="29"/>
  <c r="F47" i="4" l="1"/>
  <c r="F43" i="4"/>
  <c r="F42" i="4"/>
  <c r="F12" i="3"/>
  <c r="F41" i="4"/>
  <c r="M3" i="156" l="1"/>
  <c r="M15" i="156"/>
  <c r="M11" i="156"/>
  <c r="M9" i="156"/>
  <c r="M10" i="156"/>
  <c r="M8" i="156"/>
  <c r="M7" i="156"/>
  <c r="M14" i="156"/>
  <c r="M6" i="156"/>
  <c r="M13" i="156"/>
  <c r="M5" i="156"/>
  <c r="M12" i="156"/>
  <c r="M4" i="156"/>
</calcChain>
</file>

<file path=xl/sharedStrings.xml><?xml version="1.0" encoding="utf-8"?>
<sst xmlns="http://schemas.openxmlformats.org/spreadsheetml/2006/main" count="20658" uniqueCount="3059">
  <si>
    <t>Signification des couleurs</t>
  </si>
  <si>
    <t>Non disponible</t>
  </si>
  <si>
    <t>Non applicable</t>
  </si>
  <si>
    <t>TABLE DES MATIERES</t>
  </si>
  <si>
    <t>Indicateurs PNDS et ODD</t>
  </si>
  <si>
    <t>pp 4-5</t>
  </si>
  <si>
    <t xml:space="preserve">Synthèse de quelques indicateurs </t>
  </si>
  <si>
    <t>pp 6-11</t>
  </si>
  <si>
    <t>Quelques indicateurs économiques</t>
  </si>
  <si>
    <t>p 12</t>
  </si>
  <si>
    <t>1. INFORMATIONS GENERALES</t>
  </si>
  <si>
    <t>Quelques résultats d'enquête et des CNS</t>
  </si>
  <si>
    <t>p 14</t>
  </si>
  <si>
    <t>Indicateurs clés de planification familiale issus de l’enquête PMABF</t>
  </si>
  <si>
    <t>pp 15-16</t>
  </si>
  <si>
    <t xml:space="preserve">Population du Burkina Faso par groupe d'âge </t>
  </si>
  <si>
    <t>pp 17 - 18</t>
  </si>
  <si>
    <t>populations cibles par district</t>
  </si>
  <si>
    <t>pp 19 - 22</t>
  </si>
  <si>
    <t>Population selon la distance par district</t>
  </si>
  <si>
    <t>pp 23 - 24</t>
  </si>
  <si>
    <t>Complétude des rapports des formations sanitaires</t>
  </si>
  <si>
    <t>pp 25 - 36</t>
  </si>
  <si>
    <t>2. ADMINISTRATION ET GESTION</t>
  </si>
  <si>
    <t>Bilan physique et financier des plans d'ations</t>
  </si>
  <si>
    <t>pp 38 - 44</t>
  </si>
  <si>
    <t>Disponibilité des MEG dans les formations sanitaires</t>
  </si>
  <si>
    <t>pp 45 - 46</t>
  </si>
  <si>
    <t>Disponibilité des MEG traceurs dans les DRD par régions</t>
  </si>
  <si>
    <t>pp 47 - 49</t>
  </si>
  <si>
    <t>Ruptures de stock des 25 medicaments traceurs dans les DMEG témoins/région</t>
  </si>
  <si>
    <t>p 50</t>
  </si>
  <si>
    <t>Quleques résultats de la gratuité des soins</t>
  </si>
  <si>
    <t>pp 51 - 52</t>
  </si>
  <si>
    <t>3. RESSOURCES  ET INFRASTRUCTURES</t>
  </si>
  <si>
    <t>Ressources humaines</t>
  </si>
  <si>
    <t>pp 54 - 67</t>
  </si>
  <si>
    <t>Infrastructures</t>
  </si>
  <si>
    <t>pp 68 - 75</t>
  </si>
  <si>
    <t xml:space="preserve">Situation des OBC par district </t>
  </si>
  <si>
    <t>pp 76 - 77</t>
  </si>
  <si>
    <t>Lits et occupation dans les formations sanitaires</t>
  </si>
  <si>
    <t>pp 78 - 83</t>
  </si>
  <si>
    <t>rayon moyen d'action théorique (RMAT)</t>
  </si>
  <si>
    <t>pp 84 - 85</t>
  </si>
  <si>
    <t>Ratio habitant/CSPS</t>
  </si>
  <si>
    <t>pp 86 - 87</t>
  </si>
  <si>
    <t>4. ACTIVITES DANS LES FORMATIONS SANITAIRES</t>
  </si>
  <si>
    <t>Couvertures vaccinales par antigène</t>
  </si>
  <si>
    <t>pp 89 - 102</t>
  </si>
  <si>
    <t>Vaccination contre la covid-19</t>
  </si>
  <si>
    <t>pp 103 - 104</t>
  </si>
  <si>
    <t>Activités de santé maternelle et infantile</t>
  </si>
  <si>
    <t>pp 105 - 162</t>
  </si>
  <si>
    <t>Prévention  de la transmission mère enfant du VIH</t>
  </si>
  <si>
    <t>pp 163 - 177</t>
  </si>
  <si>
    <t>Surveillance nutritionnelle et prise en charge de la nutrition</t>
  </si>
  <si>
    <t>pp 178 - 198</t>
  </si>
  <si>
    <t>Fréquentation des formations sanitaires, références/contre-références</t>
  </si>
  <si>
    <t>pp 199 - 271</t>
  </si>
  <si>
    <t>Paludisme</t>
  </si>
  <si>
    <t>pp 272 - 297</t>
  </si>
  <si>
    <t>Infections sexuellement transmissibles (IST) ,dépistage VIH/SIDA et hépatites</t>
  </si>
  <si>
    <t>pp 298 - 303</t>
  </si>
  <si>
    <t>File active du VIH et AELB</t>
  </si>
  <si>
    <t>pp 304 - 308</t>
  </si>
  <si>
    <t>Tuberculose</t>
  </si>
  <si>
    <t>pp 309 - 324</t>
  </si>
  <si>
    <t>MTN</t>
  </si>
  <si>
    <t>pp 325 - 335</t>
  </si>
  <si>
    <t>Surveillance épidémiologique</t>
  </si>
  <si>
    <t>pp 336 - 353</t>
  </si>
  <si>
    <t>Actes d'Odonto, Ophtalmo, ORL et anesthesie</t>
  </si>
  <si>
    <t>pp 354 - 363</t>
  </si>
  <si>
    <t>Interventions chirurgicales dont la césarienne</t>
  </si>
  <si>
    <t>pp 364 - 378</t>
  </si>
  <si>
    <t>Soins d'urgence dans les centres hospitaliers</t>
  </si>
  <si>
    <t>pp 379 - 380</t>
  </si>
  <si>
    <t>Activités d'imagerie médicale dans les hôpitaux</t>
  </si>
  <si>
    <t>pp 381 - 389</t>
  </si>
  <si>
    <t>Laboratoire</t>
  </si>
  <si>
    <t>pp 390 - 393</t>
  </si>
  <si>
    <t>Transfusion sanguine (CNTS)</t>
  </si>
  <si>
    <t>pp 394 - 400</t>
  </si>
  <si>
    <t>Office de santé des travailleurs (OST)</t>
  </si>
  <si>
    <t>pp 401 - 402</t>
  </si>
  <si>
    <t>ENSP</t>
  </si>
  <si>
    <t>pp 403 - 404</t>
  </si>
  <si>
    <t>ANSSEAT</t>
  </si>
  <si>
    <t>pp 405</t>
  </si>
  <si>
    <t>5. ACTIVITES DE SANTE COMMUNAUTAIRE</t>
  </si>
  <si>
    <t xml:space="preserve">Situation des ASBC récrutés par district </t>
  </si>
  <si>
    <t>pp 407 - 408</t>
  </si>
  <si>
    <t>Complétude des formulaires ASBC par district</t>
  </si>
  <si>
    <t>pp 409</t>
  </si>
  <si>
    <t>Nombre de séance d'IEC/CCC réalisé par les ASBC</t>
  </si>
  <si>
    <t>pp 410 - 421</t>
  </si>
  <si>
    <t>Distribution des méthodes contraceptives par les ASBC</t>
  </si>
  <si>
    <t>pp 422 - 424</t>
  </si>
  <si>
    <t>Accompagnement de la grossesse, l’accouchement et le post partum</t>
  </si>
  <si>
    <t>pp 425 - 427</t>
  </si>
  <si>
    <t xml:space="preserve"> Recherche de perdus de vue à la vaccination</t>
  </si>
  <si>
    <t>pp 428 - 429</t>
  </si>
  <si>
    <t>Réalisation des activités de GASPA par district</t>
  </si>
  <si>
    <t>pp 430 - 433</t>
  </si>
  <si>
    <t>Dépistage et prise en charge de la malnutrition aiguë par les ASBC</t>
  </si>
  <si>
    <t>pp 434 - 435</t>
  </si>
  <si>
    <t>Diagnostic et prise en charge du paludisme par les ASBC</t>
  </si>
  <si>
    <t>pp 436 - 441</t>
  </si>
  <si>
    <t>Prise en charge de la diarrhée et de la toux par les ASBC</t>
  </si>
  <si>
    <t>pp 442 - 445</t>
  </si>
  <si>
    <t>TPI communautaire</t>
  </si>
  <si>
    <t>pp 446 - 447</t>
  </si>
  <si>
    <t>Decès en communauté notifiés par les ASBC</t>
  </si>
  <si>
    <t>pp 448 - 449</t>
  </si>
  <si>
    <t>Tableau 0.01: indicateurs PNDS et ODD</t>
  </si>
  <si>
    <t>Indicateurs</t>
  </si>
  <si>
    <t>Sources de données</t>
  </si>
  <si>
    <t xml:space="preserve">Structure </t>
  </si>
  <si>
    <t>Ratio de mortalité maternelle pour 100 000 naissances vivantes</t>
  </si>
  <si>
    <t>Rapport EDS 2021</t>
  </si>
  <si>
    <t>DGESS</t>
  </si>
  <si>
    <t>Taux de mortalité néonatale (‰)</t>
  </si>
  <si>
    <t>Taux de mortalité infantile (‰)</t>
  </si>
  <si>
    <t>Proportion des recommandations du CSD mises en œuvre dans les délais (%)</t>
  </si>
  <si>
    <t>Rapport CSD</t>
  </si>
  <si>
    <t>DPPSE</t>
  </si>
  <si>
    <t>Taux de satisfaction des usagers des services de santé (%)</t>
  </si>
  <si>
    <t>Rpport HHFA 2020</t>
  </si>
  <si>
    <t>DSSE</t>
  </si>
  <si>
    <t>Proportion des structures ayant une performance globale satisfaisante (%)</t>
  </si>
  <si>
    <t>Rapport d'évaluation</t>
  </si>
  <si>
    <t>DDII</t>
  </si>
  <si>
    <t>Taux de complétude des saisies des rapports d’activités des formations sanitaires privés et publiques de soins</t>
  </si>
  <si>
    <t>Annuaire statistique</t>
  </si>
  <si>
    <t>Taux de promptitude des saisies des rapports d’activités des formations sanitaires privés et publiques de soins</t>
  </si>
  <si>
    <t>Densité des professionnels de santé pour 10 000 habitants</t>
  </si>
  <si>
    <t>Ratio population/médecin</t>
  </si>
  <si>
    <t>Annuaire Statistique</t>
  </si>
  <si>
    <t>DRH</t>
  </si>
  <si>
    <t>Ratio population /Sage- femme-Maïeuticien</t>
  </si>
  <si>
    <t>Proportion des CMA disposant d’au moins 2 médecins formés en Chirurgie essentielle</t>
  </si>
  <si>
    <t xml:space="preserve">Rapports d'activités </t>
  </si>
  <si>
    <t>DDSS</t>
  </si>
  <si>
    <t>Dépenses de santé des ménages en % des dépenses courantes de santé</t>
  </si>
  <si>
    <t>Comptes de santé</t>
  </si>
  <si>
    <t xml:space="preserve">Nombre de nouveaux contacts par habitant et par an des enfants de moins de 5 ans </t>
  </si>
  <si>
    <t>Annuaire statistique MS</t>
  </si>
  <si>
    <t>Prévalence contraceptive (chez les femmes en union) (%)</t>
  </si>
  <si>
    <t>PMA2020, EDS 2021</t>
  </si>
  <si>
    <t xml:space="preserve">Taux de mortalité maternelle intra hospitalière pour 100 000 parturientes </t>
  </si>
  <si>
    <t>DSF</t>
  </si>
  <si>
    <t>Incidence du paludisme confirmé (pour 1000 hbts)</t>
  </si>
  <si>
    <t>Taux de transmission résiduelle du VIH de la mère à l'enfant (%)</t>
  </si>
  <si>
    <t>Enquête de séroprévalence</t>
  </si>
  <si>
    <t>PSLSS</t>
  </si>
  <si>
    <t>Prévalence de la malnutrition aiguë sévère chez les enfants de moins de 5 ans (%)</t>
  </si>
  <si>
    <t>Rapport ENN</t>
  </si>
  <si>
    <t>DN</t>
  </si>
  <si>
    <t>Taux de notification de nouveaux cas de tuberculose toute forme et rechute (pour 100 000 habitants)</t>
  </si>
  <si>
    <t>PNT</t>
  </si>
  <si>
    <t>Part du budget alloué au MS</t>
  </si>
  <si>
    <t>DGF santé</t>
  </si>
  <si>
    <t>Part du budget alloué au Secteur Santé</t>
  </si>
  <si>
    <t xml:space="preserve">Taux d'exécution des ressources financières (%)  </t>
  </si>
  <si>
    <t xml:space="preserve">Bilan des PA </t>
  </si>
  <si>
    <t>Score moyen de la disponibilité des éléments de la capacité opérationnelle pour les SONUB (%)</t>
  </si>
  <si>
    <t>Rapport enquête HHFA</t>
  </si>
  <si>
    <t>Proportion de la population vivant à moins de 5 km d’une formation sanitaire (%)</t>
  </si>
  <si>
    <t xml:space="preserve">Pourcentage des DMEG n'ayant pas connu de rupture des 25 molécules traceurs (%) </t>
  </si>
  <si>
    <t>DGAP</t>
  </si>
  <si>
    <t>Pourcentage des hôpitaux publics où la pharmacie hospitalière est fonctionnelle (%)</t>
  </si>
  <si>
    <t>Rapport d'activités DPH</t>
  </si>
  <si>
    <t>DPH</t>
  </si>
  <si>
    <t>Proportion des CM/CMA n’ayant pas connu de rupture des examens traceurs (%)</t>
  </si>
  <si>
    <t>Rapport d'activités</t>
  </si>
  <si>
    <t>DLBM</t>
  </si>
  <si>
    <t>Taux de satisfaction des demandes (utilisateurs) en PSL (%)</t>
  </si>
  <si>
    <t>Annuaire statistique CNTS</t>
  </si>
  <si>
    <t>CNTS</t>
  </si>
  <si>
    <t>Pourcentage des femmes ayant reçu au moins 3 doses de traitement préventif intermittent pendant les consultations prénatales (%)</t>
  </si>
  <si>
    <t>SP-Palu</t>
  </si>
  <si>
    <t xml:space="preserve">Nombre de districts exclus du traitement de la filariose lymphatique </t>
  </si>
  <si>
    <t>DPSP</t>
  </si>
  <si>
    <t xml:space="preserve">Pourcentage de femmes enceintes dépistées positives pour le VIH qui reçoivent un traitement ARV adapté </t>
  </si>
  <si>
    <t>Taux de succès aux traitements antituberculeux</t>
  </si>
  <si>
    <t xml:space="preserve">Pourcentage des femmes de 30 à 49 ans qui ont été soumises à un dépistage du cancer du col de l’utérus par les méthodes appropriées (inspection visuelle après application d’acide acétique/vinaigre et au Lugol (IVA/IVL), frottis (test de Pap), test VPH (virus du papillome humain) (%) </t>
  </si>
  <si>
    <t>Rapport enquête STEPS</t>
  </si>
  <si>
    <t>DPCM</t>
  </si>
  <si>
    <t>Proportion des formations sanitaires mettant en œuvre l’approche WHO-PEN</t>
  </si>
  <si>
    <t>Rapport d’activités</t>
  </si>
  <si>
    <t xml:space="preserve">Létalité du paludisme grave chez les enfants de moins de 5 ans </t>
  </si>
  <si>
    <t>Taux de couverture en CPN4 et plus (%)</t>
  </si>
  <si>
    <t>Taux de couverture en RR2 (%)</t>
  </si>
  <si>
    <t>Taux d’accouchements (%)</t>
  </si>
  <si>
    <t xml:space="preserve">Taux d’utilisation des méthodes contraceptives (%) </t>
  </si>
  <si>
    <t>Proportion d’enfants pris en charge selon l'approche PCIME (%)</t>
  </si>
  <si>
    <t>Pourcentage des faibles poids à la naissance (poids &lt;2,5kg)</t>
  </si>
  <si>
    <t>Taux de guérison de la MAS en interne (%)</t>
  </si>
  <si>
    <t>Proportion de la population consommant au moins 5 portions de fruits et légumes/jour</t>
  </si>
  <si>
    <t>Enquête STEPS</t>
  </si>
  <si>
    <t>Proportion de la population de 40 à 69 ans ayant un risque supérieur ou égal à 30% de développer une maladie cardiovasculaire pendant les 10 prochaines années ou ayant une maladie cardiovasculaire existante (%)</t>
  </si>
  <si>
    <t>Taux de couverture en Penta 3</t>
  </si>
  <si>
    <t>Demande contraceptive satisfaite par des méthodes modernes (%)</t>
  </si>
  <si>
    <t>PMA</t>
  </si>
  <si>
    <t>Proportion d’enfants de 6-23 mois ayant une alimentation minimum acceptable (%)</t>
  </si>
  <si>
    <t>Pourcentage de formations sanitaires disposant d’une source d’eau potable</t>
  </si>
  <si>
    <t>Rapport HeRAMS</t>
  </si>
  <si>
    <t>DGOS</t>
  </si>
  <si>
    <t xml:space="preserve">Taux de létalité liée à une maladie d'urgence en santé publique (Covid-19) </t>
  </si>
  <si>
    <t>TLOH</t>
  </si>
  <si>
    <t xml:space="preserve">Proportion des pathologies sous surveillance dont l’incidence est en dessous du seuil d’alerte </t>
  </si>
  <si>
    <t>Rapport de situation</t>
  </si>
  <si>
    <t>Proportion des hôpitaux disposant de plan blanc (%)</t>
  </si>
  <si>
    <t>Rapport d'activité</t>
  </si>
  <si>
    <t>DFSP</t>
  </si>
  <si>
    <t xml:space="preserve">Tableau 0.02: Synthèse de quelques indicateurs </t>
  </si>
  <si>
    <t>Démographie</t>
  </si>
  <si>
    <t xml:space="preserve">Population totale </t>
  </si>
  <si>
    <t>Population de moins de 5 ans</t>
  </si>
  <si>
    <t>Infrastructures Publiques</t>
  </si>
  <si>
    <t>Effectif des CHU</t>
  </si>
  <si>
    <t>Effectif des CHR</t>
  </si>
  <si>
    <t>Effectif des CMA</t>
  </si>
  <si>
    <t>Effectif des CM</t>
  </si>
  <si>
    <t>Effectif des CSPS</t>
  </si>
  <si>
    <t>Effectif des dispensaires isolés</t>
  </si>
  <si>
    <t>Effectif maternités isolées</t>
  </si>
  <si>
    <t>Autres FS publiques (infirmeries, etc)</t>
  </si>
  <si>
    <t>Ratio habitant par CSPS</t>
  </si>
  <si>
    <t>Rayon d’action moyen théorique en km (sans le privé)</t>
  </si>
  <si>
    <t>Pourcentage des formations sanitaires (CSPS) remplissant les normes minimales en personnel</t>
  </si>
  <si>
    <t>Poucentage de la population à plus de 5 km d'une FS</t>
  </si>
  <si>
    <t>Infrastructures Privées</t>
  </si>
  <si>
    <t>Effectif des établissements sanitaires privés de soins hospitaliers*</t>
  </si>
  <si>
    <t>Effectif des établissements sanitaires privés de soins non hospitaliers**</t>
  </si>
  <si>
    <t>Effectif des officines</t>
  </si>
  <si>
    <t>Effectif des dépots pharmaceutiques privés</t>
  </si>
  <si>
    <t>Rayon d’action moyen théorique en km (y compris le privé)</t>
  </si>
  <si>
    <t>Ressources financières</t>
  </si>
  <si>
    <t>Total budget ministère de la santé (millions F CFA)</t>
  </si>
  <si>
    <t>Pourcentage du budget du Ministère de la santé / budget de l'Etat (norme : ≥ 12,7%)</t>
  </si>
  <si>
    <t>Part du budget alloué au Secteur Santé (norme : ≥ 15%)</t>
  </si>
  <si>
    <t xml:space="preserve">Taux d'exécution budgetaire du Ministère de la santé (%) </t>
  </si>
  <si>
    <t>Taux d’absorption des ressources financières allouées (%)</t>
  </si>
  <si>
    <t>Effectif de Médecins</t>
  </si>
  <si>
    <t>Effectif de Chirurgiens dentistes</t>
  </si>
  <si>
    <t>Effectif de Pharmaciens</t>
  </si>
  <si>
    <t>Effectif d'attaché de santé</t>
  </si>
  <si>
    <t>Effectif d' Infirmiers diplômés d'Etat (IDE)</t>
  </si>
  <si>
    <t>Effectif d'Infirmiers brevetés (IB)</t>
  </si>
  <si>
    <t>Effectif de SF/ME</t>
  </si>
  <si>
    <t>Effectif d'Agents itinérants de santé (AIS)</t>
  </si>
  <si>
    <t>Effectif des ASBC</t>
  </si>
  <si>
    <t xml:space="preserve">Ratio population/médecin </t>
  </si>
  <si>
    <t>Ratio habitants/infirmier</t>
  </si>
  <si>
    <t>Ratio population/IDE</t>
  </si>
  <si>
    <t>Ratio population/SFE-ME</t>
  </si>
  <si>
    <t>Exhaustivité des rapports</t>
  </si>
  <si>
    <t>Complétude globale des rapports d’activités des formations sanitaires (%)</t>
  </si>
  <si>
    <t>Complétude des rapports d’activités des formations sanitaires publiques (%)</t>
  </si>
  <si>
    <t>Complétude des rapports d’activités des formations sanitaires privées de soins (%)</t>
  </si>
  <si>
    <t>Médicaments</t>
  </si>
  <si>
    <t>Pourcentage de DMEG n'ayant pas  connu de rupture de médicaments traceurs</t>
  </si>
  <si>
    <t>Soins curatif et hospitalisation</t>
  </si>
  <si>
    <t>Nombre de nouveaux contacts par habitant par an dans la population generale</t>
  </si>
  <si>
    <t>Nombre de nouveaux contacts par habitant par an des enfants de moins de 5 ans</t>
  </si>
  <si>
    <t>Taux de mortalité intra hospitalière (CHU/CHR, HD) en pour 1000</t>
  </si>
  <si>
    <t>Taux (%) d’occupation des lits dans les hôpitaux publics (CHU/CHR, HD)</t>
  </si>
  <si>
    <t>Sejour moyen (en jour)</t>
  </si>
  <si>
    <t>Coéfficient de rotation des lits (%)</t>
  </si>
  <si>
    <t>Taux de contre référence reçue (%) par les FS du premier échelon</t>
  </si>
  <si>
    <t>Surveillance épidemiologique</t>
  </si>
  <si>
    <t>Complétude du TLOH des FS publiques (%)</t>
  </si>
  <si>
    <t>Complétude du TLOH des FS privées (%)</t>
  </si>
  <si>
    <t>Cas de méningite</t>
  </si>
  <si>
    <t>Létalité de la méningite</t>
  </si>
  <si>
    <t>Cas de rougeole</t>
  </si>
  <si>
    <t>Létalité de la rougeole</t>
  </si>
  <si>
    <t>Cas de Covid 19</t>
  </si>
  <si>
    <t>Létalité de la Covid 19</t>
  </si>
  <si>
    <t>Cas de choléra</t>
  </si>
  <si>
    <t>Létalité du choléra</t>
  </si>
  <si>
    <t>Cas de dengue</t>
  </si>
  <si>
    <t>Létalité de la dengue</t>
  </si>
  <si>
    <t>Taux de PFA non polio pour 100 000 enfants de moins de quinze ans.</t>
  </si>
  <si>
    <t xml:space="preserve">Taux d'adéquation des selles </t>
  </si>
  <si>
    <t>Santé réproductive</t>
  </si>
  <si>
    <t>Prévalence contraceptive (Méthodes modernes) (%)</t>
  </si>
  <si>
    <t>Taux d'utilisation des méthodes contraceptives (%)</t>
  </si>
  <si>
    <t>Besoins non satisfaits en PF totaux (%)</t>
  </si>
  <si>
    <t>Nombre total de couple année protection</t>
  </si>
  <si>
    <t>Santé  de la mère et de l’enfant</t>
  </si>
  <si>
    <t>Taux de couverture en CPN1 (%)</t>
  </si>
  <si>
    <t>Pourcentage des femmes enceintes vues au 1er trimestre</t>
  </si>
  <si>
    <t>Taux de couverture en CPN4 (%)</t>
  </si>
  <si>
    <t>Pourcentage des femmes enceintes ayant bénéficié du TPI3</t>
  </si>
  <si>
    <t xml:space="preserve">Proportion de grossesses référées (%) </t>
  </si>
  <si>
    <t>Taux d'accouchement dans les FS (%)</t>
  </si>
  <si>
    <t>Proportion (%) des accouchements réalisés avec partogramme</t>
  </si>
  <si>
    <t>Proportion de faible poids de naissance</t>
  </si>
  <si>
    <t>Proportion (%) d'enfants mis au sein à la première heure</t>
  </si>
  <si>
    <t>Proportion de décès néonatal parmis les naissances vivantes dans les FS</t>
  </si>
  <si>
    <t>Taux de décès pour 100 000 parturientes</t>
  </si>
  <si>
    <t>Taux de césariennes parmi les naissances attendues (%)</t>
  </si>
  <si>
    <t>Couverture en consultation postnatale 6e semaine (%)</t>
  </si>
  <si>
    <t>PTME</t>
  </si>
  <si>
    <t xml:space="preserve">Taux de dépistage du VIH (%) </t>
  </si>
  <si>
    <t xml:space="preserve">Taux de séropositivité (%) </t>
  </si>
  <si>
    <t>Taux de positivité à la PCR des nourrissons nés de mère séropositive</t>
  </si>
  <si>
    <t>Pourcentage d’enfants nés de mères infectées par le VIH ayant reçu les ARV complets pour la prévention dans les formations sanitaires</t>
  </si>
  <si>
    <t>Nutrition</t>
  </si>
  <si>
    <t>Prévalence de la malnutrition aigue (%) chez les enfants de moins de 5 ans (%)</t>
  </si>
  <si>
    <t>Prévalence de la malnutrition chronique (%) chez les enfants de moins de 5 ans (%)</t>
  </si>
  <si>
    <t>Prévalence de l’insuffisance pondérale chez les enfants de moins de 5 ans (%)</t>
  </si>
  <si>
    <t>Taux de dépistage des MAM (%)</t>
  </si>
  <si>
    <t>Taux de dépistage des MAS (%)</t>
  </si>
  <si>
    <t>Taux de confirmation des MAM ASBC</t>
  </si>
  <si>
    <t>Taux de confirmation des MAS ASBC</t>
  </si>
  <si>
    <t>Taux de guerisons MAM (%)</t>
  </si>
  <si>
    <t>Taux de décès MAM (%)</t>
  </si>
  <si>
    <t>Taux d'abandon MAM (%)</t>
  </si>
  <si>
    <t>Taux de guerisons MAS globale (%)</t>
  </si>
  <si>
    <t>Taux de décès MAS globale (%)</t>
  </si>
  <si>
    <t>Taux d'abandon MAS globale (%)</t>
  </si>
  <si>
    <t>Taux de guerisons MAS ambulatoire (%)</t>
  </si>
  <si>
    <t>Taux de décès MAS ambulatoire (%)</t>
  </si>
  <si>
    <t>Taux d'abandon MAS ambulatoire (%)</t>
  </si>
  <si>
    <t>Taux de guerisons MAS interne (%)</t>
  </si>
  <si>
    <t>Taux de décès MAS interne (%)</t>
  </si>
  <si>
    <t>Taux d'abandon MAS interne (%)</t>
  </si>
  <si>
    <t>Vaccination</t>
  </si>
  <si>
    <t xml:space="preserve">Taux (%) d'abandon  Penta1 et  Penta3 </t>
  </si>
  <si>
    <t>Taux de couverture en BCG (%)</t>
  </si>
  <si>
    <t>Taux de couverture en VPO 1 (%)</t>
  </si>
  <si>
    <t>Taux de couverture en DTC-HepB-Hib1 (%)</t>
  </si>
  <si>
    <t>Taux de couverture en Pneumo 1 (%)</t>
  </si>
  <si>
    <t>Taux de couverture en Rota 1 (%)</t>
  </si>
  <si>
    <t>Taux de couverture en VPO 3 (%)</t>
  </si>
  <si>
    <t>Taux de couverture en DTC-HepB-Hib3 (%)</t>
  </si>
  <si>
    <t>Taux de couverture en Pneumo 3 (%)</t>
  </si>
  <si>
    <t>Taux de couverture en Rota 3 (%)</t>
  </si>
  <si>
    <t>Taux de couverture en VPI 1(%)</t>
  </si>
  <si>
    <t>Taux de couverture en RR1 (%)</t>
  </si>
  <si>
    <t>Taux de couverture en VAA (%)</t>
  </si>
  <si>
    <t>Taux de couverture en MenA (%)</t>
  </si>
  <si>
    <t>Taux de couverture en Td 2 et + (%)</t>
  </si>
  <si>
    <t>Taux de couverture  de la vaccination contre la Covid-19 (Completement vacciné)</t>
  </si>
  <si>
    <t>Taux de couverture en HepB (%)</t>
  </si>
  <si>
    <t>Taux de couverture en HepB dans les 24h (%)</t>
  </si>
  <si>
    <t>Taux de couverture en VAP 1 (%)</t>
  </si>
  <si>
    <t>Incidence du paludisme dans la population générale (p.1000)</t>
  </si>
  <si>
    <t>Incidence du paludisme chez les moins de 5 ans (p.1000)</t>
  </si>
  <si>
    <t>Taux de confirmation du paludisme (%)</t>
  </si>
  <si>
    <t>Taux de positivité (%)</t>
  </si>
  <si>
    <t>Létalité du paludisme globale (%)</t>
  </si>
  <si>
    <t>Létalité du paludisme grave chez les enfants de moins de 5 moins   (%)</t>
  </si>
  <si>
    <t>Létalité du paludisme chez les femmes enceintes (%)</t>
  </si>
  <si>
    <t>Proportion d’enfants de moins d’un an ayant bénéficié d’une MILDA en routine</t>
  </si>
  <si>
    <t>Proportion d’enfants de femmes enceintes ayant bénéficié d’une MILDA en routine</t>
  </si>
  <si>
    <t>VIH</t>
  </si>
  <si>
    <t>Prévalence globale du VIH</t>
  </si>
  <si>
    <t>Incidence cumulée des IST (p1000)</t>
  </si>
  <si>
    <t>Taux de positivité du VIH en milieu de soins</t>
  </si>
  <si>
    <t>Nombre cumulé de PVVIH (File active)</t>
  </si>
  <si>
    <t>% de PvVIH sous ARV</t>
  </si>
  <si>
    <t>% de PVVIH sous TAR avec CV indétectable à 12 mois</t>
  </si>
  <si>
    <t>Séroprévalence de l'infection à VIH (%)</t>
  </si>
  <si>
    <t>Taux de réalisation de la charge virale (%)</t>
  </si>
  <si>
    <t>Taux de notification des nouveaux cas de tuberculose toutes formes et rechutes (p 100 000 hts)</t>
  </si>
  <si>
    <t>Taux de succes au traitement (%)</t>
  </si>
  <si>
    <t>Taux de décès dus à la tuberculose (%)</t>
  </si>
  <si>
    <t>Transfusion sanguine</t>
  </si>
  <si>
    <t>Taux de satisfaction des demandes en produits sanguins labiles (PSL) dans les zones CNTS</t>
  </si>
  <si>
    <t>Taux de satisfaction des besoins de transfusion sanguine pour les femmes de 15-49 ans</t>
  </si>
  <si>
    <t>(*) (hôpital privé, polyclinique , clinique et centre médical)</t>
  </si>
  <si>
    <t>(**) (cabinet medical, cabinet de soins infirmiers, cabinet dentaire, clinique d'accouchement, CSPS)</t>
  </si>
  <si>
    <t>Tableau 0.03: Quelques indicateurs économiques</t>
  </si>
  <si>
    <t>INTITULE</t>
  </si>
  <si>
    <t>Indicateurs macroéconomiques</t>
  </si>
  <si>
    <t>Budget État (millions de FCFA)</t>
  </si>
  <si>
    <t>PIB (millions de FCFA)</t>
  </si>
  <si>
    <t>PIB par habitant (unités de devises locales constantes)</t>
  </si>
  <si>
    <t>Croissance PIB (%)</t>
  </si>
  <si>
    <t>Inflation, prix à la consommation (% annuel)</t>
  </si>
  <si>
    <t>Dépenses de santé du reste du monde (millions de FCFA)</t>
  </si>
  <si>
    <t>Dépenses de santé de l’État (millions de FCFA)</t>
  </si>
  <si>
    <t>Dépense des salaires payés par l’État (millions de FCFA)</t>
  </si>
  <si>
    <t>175 701, 832</t>
  </si>
  <si>
    <t>Dépenses assurance maladie (millions de FCFA)</t>
  </si>
  <si>
    <t>Dépenses de santé du reste du monde en % des dépenses courantes de santé</t>
  </si>
  <si>
    <t>Dépenses de santé de l’État en % du budget de l’État</t>
  </si>
  <si>
    <t>Dépense des salaires payés par l’État en % les dépenses de santé de l’État</t>
  </si>
  <si>
    <t>Dépenses assurance maladie en % dépense totale de santé</t>
  </si>
  <si>
    <t>Dépenses assurance maladie en % dépense de santé des ménages</t>
  </si>
  <si>
    <t>Indicateurs de base  des comptes de santé</t>
  </si>
  <si>
    <t>Dépenses courantes de santé</t>
  </si>
  <si>
    <t>Dépense en Investissement</t>
  </si>
  <si>
    <t>Dépense connexe aux Investissement</t>
  </si>
  <si>
    <t>Dépenses Totale en santé (millions de FCFA)</t>
  </si>
  <si>
    <t>Dépenses des ménages (en millions de FCFA)</t>
  </si>
  <si>
    <t>Dépenses publiques en santé (en millions de FCFA)</t>
  </si>
  <si>
    <t>Dépenses publiques de santé en  % des dépenses totales de santé (%)</t>
  </si>
  <si>
    <t>Dépenses de santé par habitant (FCFA)</t>
  </si>
  <si>
    <t>Dépenses de santé en % du PIB</t>
  </si>
  <si>
    <t>Dépenses de soins préventifs</t>
  </si>
  <si>
    <t>Dépenses de soins curatifs</t>
  </si>
  <si>
    <t xml:space="preserve">Dépenses de médicaments </t>
  </si>
  <si>
    <t>Dépenses de soins préventifs en % des dépenses totales de Santé</t>
  </si>
  <si>
    <t>Dépenses de soins curatifs en % des dépenses totales de santé</t>
  </si>
  <si>
    <t>Dépenses de médicaments en % des dépenses courantes de santé</t>
  </si>
  <si>
    <t>Dépenses de la prise en charge de la contraception</t>
  </si>
  <si>
    <t>Dépense de la prise en charge de la contraception en % des dépenses courantes de santé</t>
  </si>
  <si>
    <t>Depense de vaccination (en million de FCFA)</t>
  </si>
  <si>
    <t>Dep. de vaccination en % des dep. courantes de santé</t>
  </si>
  <si>
    <t>Source: Comptes de santé</t>
  </si>
  <si>
    <t>Tableau 1.01: quelques résultats de l'audit de la qualité des données de routine (RDQA*)</t>
  </si>
  <si>
    <t>Indice de concordance des données du système de routine sur le paludisme (%)</t>
  </si>
  <si>
    <t>Indice de concordance des données du système de routine sur la vaccination(%)</t>
  </si>
  <si>
    <t>Indice de concordance des données du système de routine sur la CPN (%)</t>
  </si>
  <si>
    <t>Indice de concordance des données du système de routine sur le VIH (%)</t>
  </si>
  <si>
    <t>Indice de concordance des données du système de routine sur la tuberculose (%)</t>
  </si>
  <si>
    <t>*Routine data quality assessment</t>
  </si>
  <si>
    <t>** En 2017, les registres de vaccination ont été considérés comme sources de vérification et non les registres de coches</t>
  </si>
  <si>
    <t xml:space="preserve">Tableau 1.02: quelques résultats de l'enquête SARA/HHFA* </t>
  </si>
  <si>
    <t>Score moyen de la disponibilité des éléments traceurs de la prévention des infections (%)</t>
  </si>
  <si>
    <t>Score moyen de la disponibilité des éléments traceurs d’aménagement et de confort (%)</t>
  </si>
  <si>
    <t>Score moyen de la disponibilité des éléments traceurs des équipements essentiels (%)</t>
  </si>
  <si>
    <t>Score moyen de la disponibilité des éléments traceurs pour le diagnostic (%)</t>
  </si>
  <si>
    <t>Score moyen de la disponibilité des médicaments essentiels pour la prise en charge d’un certain nombre de pathologies (%)</t>
  </si>
  <si>
    <t>* service availability and readiness assessment(2018) et HHFA pour 2020</t>
  </si>
  <si>
    <t xml:space="preserve">Tableau 1.03: quelques résultats de l'enquête qualité des prestations de soins du paludisme, de la tuberculose et de l’infection à vih (QoC*) </t>
  </si>
  <si>
    <t>Indice de la qualité des soins en matière de paludisme  (%)</t>
  </si>
  <si>
    <t>Indice de la qualité des soins en matière de tuberculose  (%)</t>
  </si>
  <si>
    <t>Indice de la qualité des soins en matière de PTME (%)</t>
  </si>
  <si>
    <t>Indice de la qualité des soins en matière de VIH (%)</t>
  </si>
  <si>
    <t>Source: SARA/HHFA</t>
  </si>
  <si>
    <t>* Quality of care</t>
  </si>
  <si>
    <t xml:space="preserve">Tableau 1.04: Quelques indicateurs clés de planification familiale issus de l’enquête PMABF au Burkina Faso désagrégés par milieu de résidence </t>
  </si>
  <si>
    <t>Vague 8</t>
  </si>
  <si>
    <t>Vague 9</t>
  </si>
  <si>
    <t>dec 2020 - mars 2021</t>
  </si>
  <si>
    <t xml:space="preserve">Indicateurs sur la santé reproductive et la contraception </t>
  </si>
  <si>
    <t>Urbain</t>
  </si>
  <si>
    <t>Rural</t>
  </si>
  <si>
    <t>Total</t>
  </si>
  <si>
    <t>Âge médian au 1er rapport sexuel (chez les 25-49 ans)</t>
  </si>
  <si>
    <t>Âge médian à la 1ère union (chez les 25-49 ans)</t>
  </si>
  <si>
    <t>Âge médian à la 1ère naissance (chez les 25-49 ans)</t>
  </si>
  <si>
    <t>Âge médian à la 1ère utilisation de la contraception (chez les 25-49 ans)</t>
  </si>
  <si>
    <t>Nombre moyen d'enfants à la première utilisation de la contraception (15-49 ans)</t>
  </si>
  <si>
    <t>A reçu des informations sur la planification familiale d’un prestataire au cours des 12 derniers mois (%) (15-49 ans)</t>
  </si>
  <si>
    <t>Exposition aux messages médiatiques sur la PF au cours des mois ayant précédé l’enquête (%) (15-49 ans)</t>
  </si>
  <si>
    <t>Indicateurs sur l’accès, l’équité, la qualité et le choix des méthodes (Pour les utilisatrices actuelles des méthodes modernes)</t>
  </si>
  <si>
    <t>A choisi la méthode elle-même ou avec l’aide du partenaire</t>
  </si>
  <si>
    <t>A obtenu la méthode souhaitée</t>
  </si>
  <si>
    <t>On lui a parlé d'autres méthodes</t>
  </si>
  <si>
    <t>A été conseillée sur les effets secondaires</t>
  </si>
  <si>
    <t>A payé pour les services de PF</t>
  </si>
  <si>
    <t>Retournerait voir le prestataire et le recommanderait à une amie ou un membre de la famille</t>
  </si>
  <si>
    <t>A reçu une méthode d’un SPS dans le secteur public</t>
  </si>
  <si>
    <t>Événements de la vie avant l'âge de 18 ans  (% de toutes femmes âgées de 18 à 24 ans)</t>
  </si>
  <si>
    <t>Mariées</t>
  </si>
  <si>
    <t>Ayant utilisé une méthode contraceptive</t>
  </si>
  <si>
    <t>Premier rapport sexuel</t>
  </si>
  <si>
    <t>Ayant accouché</t>
  </si>
  <si>
    <t>Indicateurs de planification familiale (parmi les femmes en union)</t>
  </si>
  <si>
    <t>Taux de prévalence contraceptive – Toutes méthodes (%)</t>
  </si>
  <si>
    <t>Taux de prévalence contraceptive – Méthodes modernes (%)</t>
  </si>
  <si>
    <t>Taux de prévalence contraceptive – De longue durée ou permanent (%)</t>
  </si>
  <si>
    <t>Besoins non satisfaits totaux (%)</t>
  </si>
  <si>
    <t>Besoins non satisfaits – Pour limiter les naissances (%)</t>
  </si>
  <si>
    <t>Besoins non satisfaits – Pour espacer les naissances (%)</t>
  </si>
  <si>
    <t>Demande contraceptive totale (%)</t>
  </si>
  <si>
    <t xml:space="preserve">Distribution des méthodes modernes actuelles </t>
  </si>
  <si>
    <t>(parmi les utilisatrices en union)</t>
  </si>
  <si>
    <t>Stérilisation féminine</t>
  </si>
  <si>
    <t>Implants</t>
  </si>
  <si>
    <t>DIU</t>
  </si>
  <si>
    <t>Injectables-intramusculaire (DMPA-IM)</t>
  </si>
  <si>
    <t>Pilule</t>
  </si>
  <si>
    <t>Contraception d'urgence</t>
  </si>
  <si>
    <t>Préservatif masculin</t>
  </si>
  <si>
    <t>Préservatif féminin</t>
  </si>
  <si>
    <t>Mousse / Gelée spermicide</t>
  </si>
  <si>
    <t>Collier du cycle</t>
  </si>
  <si>
    <t>Injectables-sous cutané (DMPA-SC)</t>
  </si>
  <si>
    <t>Indicateurs de fécondité (%)</t>
  </si>
  <si>
    <t xml:space="preserve">Pourcentage de dernières naissances non souhaitées </t>
  </si>
  <si>
    <t>Désirait un autre enfant mais plus tard</t>
  </si>
  <si>
    <t>Ne désirait plus d’enfant</t>
  </si>
  <si>
    <t>Source:Source: Institut Supérieur des Sciences de la Population (ISSP) and The Bill &amp; Melinda Gates Institute for Population and Reproductive Health at The Johns Hopkins Bloomberg School of Public Health. Performance Monitoring for Action (PMA) Familiy Planning and Nutrition Surveys, PMA/Burkina Faso 2020. Ouagadougou, Burkina Faso and Baltimore, Maryland, USA.</t>
  </si>
  <si>
    <t>Tableau 1.05: répartition de la population du Burkina Faso par district et par groupe d'âge en 2025</t>
  </si>
  <si>
    <t>Régions/ districts</t>
  </si>
  <si>
    <t>Moins de 5 ans</t>
  </si>
  <si>
    <t>5-14 ans</t>
  </si>
  <si>
    <t>15 ans et plus</t>
  </si>
  <si>
    <t xml:space="preserve">Total </t>
  </si>
  <si>
    <t>Bankui</t>
  </si>
  <si>
    <t>CHR Dédougou</t>
  </si>
  <si>
    <t>DS Boromo</t>
  </si>
  <si>
    <t>DS Dedougou</t>
  </si>
  <si>
    <t>DS Solenzo</t>
  </si>
  <si>
    <t>Djoro</t>
  </si>
  <si>
    <t>CHR Gaoua</t>
  </si>
  <si>
    <t>DS Batié</t>
  </si>
  <si>
    <t>DS Dano</t>
  </si>
  <si>
    <t>DS Diébougou</t>
  </si>
  <si>
    <t>DS Gaoua</t>
  </si>
  <si>
    <t>DS Kampti</t>
  </si>
  <si>
    <t>Goulmou</t>
  </si>
  <si>
    <t>CHR Fada N'Gourma</t>
  </si>
  <si>
    <t>DS Fada</t>
  </si>
  <si>
    <t>DS Pama</t>
  </si>
  <si>
    <t>Guiriko</t>
  </si>
  <si>
    <t>CHU Sanou Souro</t>
  </si>
  <si>
    <t>DS Dafra</t>
  </si>
  <si>
    <t>DS Dande</t>
  </si>
  <si>
    <t>DS Do</t>
  </si>
  <si>
    <t>DS Hounde</t>
  </si>
  <si>
    <t>DS Karangasso Vigue</t>
  </si>
  <si>
    <t>DS Léna</t>
  </si>
  <si>
    <t>DS N'Dorola</t>
  </si>
  <si>
    <t>DS Orodara</t>
  </si>
  <si>
    <t>Kadiogo</t>
  </si>
  <si>
    <t>CHU Bogodogo</t>
  </si>
  <si>
    <t>CHU Pédiatrique CDG</t>
  </si>
  <si>
    <t>CHU Tengandogo</t>
  </si>
  <si>
    <t>CHU Yalgado</t>
  </si>
  <si>
    <t>Hôpital Paul VI</t>
  </si>
  <si>
    <t xml:space="preserve">Hôpital Saint Camille </t>
  </si>
  <si>
    <t>Hôpital SCHIPHRA</t>
  </si>
  <si>
    <t>DS Baskuy</t>
  </si>
  <si>
    <t>DS Bogodogo</t>
  </si>
  <si>
    <t>DS Boulmiougou</t>
  </si>
  <si>
    <t>DS Nongr-Massom</t>
  </si>
  <si>
    <t>DS Sig-Noghin</t>
  </si>
  <si>
    <t>Koulsé</t>
  </si>
  <si>
    <t>CHR Kaya</t>
  </si>
  <si>
    <t>DS Barsalogho</t>
  </si>
  <si>
    <t>DS Boulsa</t>
  </si>
  <si>
    <t>DS Boussouma</t>
  </si>
  <si>
    <t>DS Kaya</t>
  </si>
  <si>
    <t>DS Kongoussi</t>
  </si>
  <si>
    <t>DS Tougouri</t>
  </si>
  <si>
    <t>Liptako</t>
  </si>
  <si>
    <t>CHR Dori</t>
  </si>
  <si>
    <t>DS Dori</t>
  </si>
  <si>
    <t>DS Gorom-Gorom</t>
  </si>
  <si>
    <t>DS Sebba</t>
  </si>
  <si>
    <t>Nakambé</t>
  </si>
  <si>
    <t>CHR Tenkodogo</t>
  </si>
  <si>
    <t>DS Bittou</t>
  </si>
  <si>
    <t>DS Garango</t>
  </si>
  <si>
    <t>DS Koupéla</t>
  </si>
  <si>
    <t>DS Ouargaye</t>
  </si>
  <si>
    <t>DS Pouytenga</t>
  </si>
  <si>
    <t>DS Tenkodogo</t>
  </si>
  <si>
    <t>DS Zabré</t>
  </si>
  <si>
    <t>Nando</t>
  </si>
  <si>
    <t>CHR Koudougou</t>
  </si>
  <si>
    <t>DS Koudougou</t>
  </si>
  <si>
    <t>DS Léo</t>
  </si>
  <si>
    <t>DS Nanoro</t>
  </si>
  <si>
    <t>DS Réo</t>
  </si>
  <si>
    <t>DS Sabou</t>
  </si>
  <si>
    <t>DS Sapouy</t>
  </si>
  <si>
    <t>DS Tenado</t>
  </si>
  <si>
    <t>Nazinon</t>
  </si>
  <si>
    <t>CHR Manga</t>
  </si>
  <si>
    <t>DS Kombissiri</t>
  </si>
  <si>
    <t>DS Manga</t>
  </si>
  <si>
    <t>DS Po</t>
  </si>
  <si>
    <t>DS Sapone</t>
  </si>
  <si>
    <t>Oubri</t>
  </si>
  <si>
    <t>CHR Ziniaré</t>
  </si>
  <si>
    <t>DS Boussé</t>
  </si>
  <si>
    <t>DS Ziniaré</t>
  </si>
  <si>
    <t>DS Zorgho</t>
  </si>
  <si>
    <t>Sirba</t>
  </si>
  <si>
    <t>DS Bogande</t>
  </si>
  <si>
    <t>DS Gayeri</t>
  </si>
  <si>
    <t>DS Manni</t>
  </si>
  <si>
    <t>Soum</t>
  </si>
  <si>
    <t>DS Djibo</t>
  </si>
  <si>
    <t>Sourou</t>
  </si>
  <si>
    <t>DS Nouna</t>
  </si>
  <si>
    <t>DS Toma</t>
  </si>
  <si>
    <t>DS Tougan</t>
  </si>
  <si>
    <t>Tannounyan</t>
  </si>
  <si>
    <t>CHR Banfora</t>
  </si>
  <si>
    <t>DS Banfora</t>
  </si>
  <si>
    <t>DS Mangodara</t>
  </si>
  <si>
    <t>DS Sindou</t>
  </si>
  <si>
    <t>Tapoa</t>
  </si>
  <si>
    <t>DS Diapaga</t>
  </si>
  <si>
    <t>Yaadga</t>
  </si>
  <si>
    <t>CHUR Ouahigouya</t>
  </si>
  <si>
    <t>DS Gourcy</t>
  </si>
  <si>
    <t>DS Ouahigouya</t>
  </si>
  <si>
    <t>DS Séguénéga</t>
  </si>
  <si>
    <t>DS Thiou</t>
  </si>
  <si>
    <t>DS Titao</t>
  </si>
  <si>
    <t>DS Yako</t>
  </si>
  <si>
    <t>Total District</t>
  </si>
  <si>
    <t>Total Hôpital</t>
  </si>
  <si>
    <t>Burkina Faso</t>
  </si>
  <si>
    <t>Source: Projections 2021-2035 issues du RGPH 2019</t>
  </si>
  <si>
    <t>Tableau 1.06: Effectifs des populations cibles  par district en 2025</t>
  </si>
  <si>
    <t>Femmes en Age de procréer</t>
  </si>
  <si>
    <t>Grossesses attendues</t>
  </si>
  <si>
    <t>Accouchements attendus</t>
  </si>
  <si>
    <t>Naissances vivantes attendues</t>
  </si>
  <si>
    <t>0 à 11 mois</t>
  </si>
  <si>
    <t>6 à 11 Mois</t>
  </si>
  <si>
    <t>12 à 59 Mois</t>
  </si>
  <si>
    <t>Cas attendus de MAM</t>
  </si>
  <si>
    <t>Cas attendus de MAS</t>
  </si>
  <si>
    <t>12 à 23 Mois</t>
  </si>
  <si>
    <t>Fille de 9ans</t>
  </si>
  <si>
    <t>Tableau 1.07: Répartition de la population selon la distance à la formation sanitaire de référence en 2025</t>
  </si>
  <si>
    <t>Population totale</t>
  </si>
  <si>
    <t>Effectif</t>
  </si>
  <si>
    <t>Proportion (%)</t>
  </si>
  <si>
    <t>Régions/Districts</t>
  </si>
  <si>
    <t>0 à 4 km</t>
  </si>
  <si>
    <t>5  à 9 km</t>
  </si>
  <si>
    <t>10 km et +</t>
  </si>
  <si>
    <t>Tableau 1.08: Complétude des rapports mensuels des formations sanitaires en 2025</t>
  </si>
  <si>
    <t>Régions / districts</t>
  </si>
  <si>
    <t>Formations sanitaires publiques</t>
  </si>
  <si>
    <t>Formations sanitaires privées</t>
  </si>
  <si>
    <t>Formations sanitaires publiques et privées</t>
  </si>
  <si>
    <t>Nombre de  rapports attendus</t>
  </si>
  <si>
    <t>Nombre de  rapports saisis</t>
  </si>
  <si>
    <t>Complétude (%) des rapports dans la base</t>
  </si>
  <si>
    <t>Nombre de  rapports saisis à temps</t>
  </si>
  <si>
    <t>Promptitude (%) des rapports dans la base</t>
  </si>
  <si>
    <t>Tableau 1.09: Rapports non transmis pour raison d'insécurité par mois des FS publiques en 2025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</si>
  <si>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</si>
  <si>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</si>
  <si>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</si>
  <si>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</si>
  <si>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</si>
  <si>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</si>
  <si>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</si>
  <si>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</si>
  <si>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</si>
  <si>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</si>
  <si>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</si>
  <si>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</si>
  <si>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Total  RMA</t>
  </si>
  <si>
    <t>Tableau 1.10: Rapports non transmis pour raison d'insécurité par mois des FS privées en 2025</t>
  </si>
  <si>
    <t>Tableau 1.11: complétude des rapports mensuels des formations sanitaires  prenant en compte la non transmission de rapport pour fait d'insecurité en 2025</t>
  </si>
  <si>
    <t>Tableau 2.01: Bilan physique et financier par effet du PNDS 2024</t>
  </si>
  <si>
    <t>Programme</t>
  </si>
  <si>
    <t>Nbre de produits</t>
  </si>
  <si>
    <t>Activités programmées</t>
  </si>
  <si>
    <t>Activités entièrement réalisées (%)</t>
  </si>
  <si>
    <t xml:space="preserve"> Bilan financier </t>
  </si>
  <si>
    <t xml:space="preserve">Coût planifié </t>
  </si>
  <si>
    <t xml:space="preserve">Montant mobilisé </t>
  </si>
  <si>
    <t xml:space="preserve">Montant alloué </t>
  </si>
  <si>
    <t xml:space="preserve">Montant dépensé </t>
  </si>
  <si>
    <t xml:space="preserve">Taux d'absorption (%) </t>
  </si>
  <si>
    <t>EFFET 1</t>
  </si>
  <si>
    <t>EFFET 2</t>
  </si>
  <si>
    <t>EFFET 3</t>
  </si>
  <si>
    <t>EFFET 4</t>
  </si>
  <si>
    <t>EFFET 5</t>
  </si>
  <si>
    <t>Total général</t>
  </si>
  <si>
    <t>source:DPPSE</t>
  </si>
  <si>
    <t>Tableau 2.02: Bilan physique et financier par programme budgétaire du PNDS 2025</t>
  </si>
  <si>
    <t>Programme Budgétaire</t>
  </si>
  <si>
    <t>Programme budgétaire « Accès aux produits de santé » (146)</t>
  </si>
  <si>
    <t>Programme budgétaire « Offre de soins » (055)</t>
  </si>
  <si>
    <t>Programme budgétaire « Pilotage et soutien des services du MSHP » (057)</t>
  </si>
  <si>
    <t>Programme budgétaire « Santé publiquee » (056)</t>
  </si>
  <si>
    <t>Tableau 2.03: Bilan physique et financier par structure 2025</t>
  </si>
  <si>
    <t>Structure</t>
  </si>
  <si>
    <t>Activités entièrement réalisées</t>
  </si>
  <si>
    <t>Activités partiellement réalisées</t>
  </si>
  <si>
    <t>BOUCLE DU MOUHOUN</t>
  </si>
  <si>
    <t>DRS BMHN</t>
  </si>
  <si>
    <t>DS Dédougou</t>
  </si>
  <si>
    <t>CASCADES</t>
  </si>
  <si>
    <t>CHR BANFORA</t>
  </si>
  <si>
    <t>DRS Cascades</t>
  </si>
  <si>
    <t>DS  Banfora</t>
  </si>
  <si>
    <t>CENTRE</t>
  </si>
  <si>
    <t>CHU CDG</t>
  </si>
  <si>
    <t>CHU YO</t>
  </si>
  <si>
    <t>DRS Centre</t>
  </si>
  <si>
    <t>DS Sig-Nonghin</t>
  </si>
  <si>
    <t>CENTRE EST</t>
  </si>
  <si>
    <t>DRS CE</t>
  </si>
  <si>
    <t>DS Koupela</t>
  </si>
  <si>
    <t>CENTRE NORD</t>
  </si>
  <si>
    <t>DRS CN</t>
  </si>
  <si>
    <t>DS Barsalogo</t>
  </si>
  <si>
    <t>CENTRE OUEST</t>
  </si>
  <si>
    <t>DRS CO</t>
  </si>
  <si>
    <t>DS Ténado</t>
  </si>
  <si>
    <t>CENTRE SUD</t>
  </si>
  <si>
    <t>DRS CS</t>
  </si>
  <si>
    <t>DS Pô</t>
  </si>
  <si>
    <t>DS Saponé</t>
  </si>
  <si>
    <t>Directions Centrales</t>
  </si>
  <si>
    <t>DAD</t>
  </si>
  <si>
    <t>DCAPS</t>
  </si>
  <si>
    <t>DCPP</t>
  </si>
  <si>
    <t>DFPE</t>
  </si>
  <si>
    <t>DGF</t>
  </si>
  <si>
    <t>DGSP</t>
  </si>
  <si>
    <t>DHP</t>
  </si>
  <si>
    <t>DIEM</t>
  </si>
  <si>
    <t>DMP</t>
  </si>
  <si>
    <t>DMTA</t>
  </si>
  <si>
    <t>DPES</t>
  </si>
  <si>
    <t>DPP</t>
  </si>
  <si>
    <t>DPV</t>
  </si>
  <si>
    <t>DQSS</t>
  </si>
  <si>
    <t>DSPS</t>
  </si>
  <si>
    <t>DSST</t>
  </si>
  <si>
    <t>INSP</t>
  </si>
  <si>
    <t>ITS</t>
  </si>
  <si>
    <t>SP/Palu</t>
  </si>
  <si>
    <t>ST/NUT</t>
  </si>
  <si>
    <t>ST/RFS</t>
  </si>
  <si>
    <t>EPS_NH</t>
  </si>
  <si>
    <t>SAMU</t>
  </si>
  <si>
    <t>SOGEMAB</t>
  </si>
  <si>
    <t>EST</t>
  </si>
  <si>
    <t>CHR Fada</t>
  </si>
  <si>
    <t>DRS Est</t>
  </si>
  <si>
    <t>DS Bogandé</t>
  </si>
  <si>
    <t>DS Gayéri</t>
  </si>
  <si>
    <t>DS MANNI</t>
  </si>
  <si>
    <t>HAUTS BASSINS</t>
  </si>
  <si>
    <t>CHUSS</t>
  </si>
  <si>
    <t>DRS Hauts Bassins</t>
  </si>
  <si>
    <t>DS Dandé</t>
  </si>
  <si>
    <t>DS Houndé</t>
  </si>
  <si>
    <t>DS K-Vigué</t>
  </si>
  <si>
    <t>DS N'dorola</t>
  </si>
  <si>
    <t>NORD</t>
  </si>
  <si>
    <t>CHUR-OHG</t>
  </si>
  <si>
    <t>DRS N</t>
  </si>
  <si>
    <t>PLATEAU-CENTRAL</t>
  </si>
  <si>
    <t>DRS PLC</t>
  </si>
  <si>
    <t>PPD</t>
  </si>
  <si>
    <t>PCE CHU BSK</t>
  </si>
  <si>
    <t>Projet ORI</t>
  </si>
  <si>
    <t>PRSS-ASN</t>
  </si>
  <si>
    <t>SAHEL</t>
  </si>
  <si>
    <t>DRS Sahel</t>
  </si>
  <si>
    <t>SUD OUEST</t>
  </si>
  <si>
    <t>DRS SO</t>
  </si>
  <si>
    <t>DS DANO</t>
  </si>
  <si>
    <t>Source: DPPSE</t>
  </si>
  <si>
    <t>Tableau 2.04: Disponibilité des médicament traceurs dans les formations sanitaires publiques en 2025</t>
  </si>
  <si>
    <t>Régions/districts</t>
  </si>
  <si>
    <t>Nombre de DMEG</t>
  </si>
  <si>
    <t>Nbre de DMEG n'ayant pas connu de rupture de médicaments traceurs</t>
  </si>
  <si>
    <t>% de DMEG n'ayant pas connu de rupture</t>
  </si>
  <si>
    <t>Tableau 2.05: Disponibilité des MEG traceurs dans les DRD par régions en 2025</t>
  </si>
  <si>
    <t>Régions</t>
  </si>
  <si>
    <t>Nombre de DRD</t>
  </si>
  <si>
    <t>Nombre de DRD n'ayant pas connu de rupture de médicaments traceurs</t>
  </si>
  <si>
    <t>% de DRD n'ayant pas connu de rupture</t>
  </si>
  <si>
    <t>Tableau 2.06: Taux (%) de rupture de stock des 50 médicaments traceurs dans les DRD en 2025</t>
  </si>
  <si>
    <t>fév</t>
  </si>
  <si>
    <t>mars</t>
  </si>
  <si>
    <t>Avril</t>
  </si>
  <si>
    <t>Juillet</t>
  </si>
  <si>
    <t>Moyenne</t>
  </si>
  <si>
    <t>Tableau 2.07: Proportion des DMEG témoins ayant connu une ruptures de stock des 25 médicaments traceurs par région en 2025</t>
  </si>
  <si>
    <t>Régions:Districts</t>
  </si>
  <si>
    <t xml:space="preserve">Burkina Faso </t>
  </si>
  <si>
    <t>Source: DCAPS</t>
  </si>
  <si>
    <t>Tableau 2.08: Activité de la gratuité des soins en 2025</t>
  </si>
  <si>
    <t>PRESTATIONS GRATUITE</t>
  </si>
  <si>
    <t>QUANTITE</t>
  </si>
  <si>
    <t>COÛT</t>
  </si>
  <si>
    <t>Accouchements normaux</t>
  </si>
  <si>
    <t>Accouchements assistés à l'aide d'instruments et/ou de produits</t>
  </si>
  <si>
    <t>Soins d'urgence aux nouveau-nés</t>
  </si>
  <si>
    <t>Soins obstétricaux d'urgence</t>
  </si>
  <si>
    <t>Soins curatifs du post partum</t>
  </si>
  <si>
    <t>Césariennes</t>
  </si>
  <si>
    <t>Laparotomie pour rupture uterine</t>
  </si>
  <si>
    <t>Laparotomie pour GEU</t>
  </si>
  <si>
    <t>Cure de fistules obstétricales</t>
  </si>
  <si>
    <t>Sous-total Accouchements et interventions obstétricales</t>
  </si>
  <si>
    <t>Soins curatifs en ambulatoire enfants de moins de 5 ans</t>
  </si>
  <si>
    <t>Soins curatifs en hospitalisation/mise en observation enfants enfants de moins de 5 ans</t>
  </si>
  <si>
    <t>Sous-total Soins curatifs des enfants de moins de 5 ans</t>
  </si>
  <si>
    <t>Soins préventifs grossesse</t>
  </si>
  <si>
    <t>Soins curatifs en ambulatoire grossesse</t>
  </si>
  <si>
    <t>Soins curatifs en interne hospitalisation ou mise en observation grossesse</t>
  </si>
  <si>
    <t>Sous-total Soins pendant la grossesse</t>
  </si>
  <si>
    <t xml:space="preserve">IVA/IVL </t>
  </si>
  <si>
    <t>Cryothérapie</t>
  </si>
  <si>
    <t>Résection à l'anse diathermique (RAD)</t>
  </si>
  <si>
    <t>Sous-total Dépistage et traitement des lésions précancereuses du col de l'utérus</t>
  </si>
  <si>
    <t>Ligature des trompes</t>
  </si>
  <si>
    <t>Vasectomie</t>
  </si>
  <si>
    <t>DIU insertion ou retrait</t>
  </si>
  <si>
    <t>Implant 5 ans insertion ou retrait</t>
  </si>
  <si>
    <t>Implant 3 ans insertion ou retrait</t>
  </si>
  <si>
    <t>Depo-provera</t>
  </si>
  <si>
    <t>Sayana press</t>
  </si>
  <si>
    <t>Condom masculin</t>
  </si>
  <si>
    <t>Condom feminin</t>
  </si>
  <si>
    <t>Collier</t>
  </si>
  <si>
    <t>Sous-total Planification familiale</t>
  </si>
  <si>
    <t>Soins curatifs contre la diarrhée communautaire</t>
  </si>
  <si>
    <t>Soins curatifs contre la pneumonie communautaire</t>
  </si>
  <si>
    <t>Soins curatifs contre le paludisme simple communautaire</t>
  </si>
  <si>
    <t>Soins pré-transfert du paludisme grave communautaire</t>
  </si>
  <si>
    <t>TDR paludisme communautaire</t>
  </si>
  <si>
    <t>Sayana press communautaire</t>
  </si>
  <si>
    <t>Pilule communautaire</t>
  </si>
  <si>
    <t>Condom masculin communautaire</t>
  </si>
  <si>
    <t>Condom feminin communautaire</t>
  </si>
  <si>
    <t>Sous-total Soins communautaires</t>
  </si>
  <si>
    <t>PSL distribués lors des accouchements et des interventions obstétricales</t>
  </si>
  <si>
    <t>PSL distribués lors des soins curatifs des enfants de moins de 5 ans</t>
  </si>
  <si>
    <t>PSL distribués lors des soins curatifs pendant la grossesse</t>
  </si>
  <si>
    <t>PSL distribués lors des soins de planification familiale</t>
  </si>
  <si>
    <t>PSL distribués au profit des autres receveurs</t>
  </si>
  <si>
    <t>Sous-total Produits sanguins labiles (PSL)</t>
  </si>
  <si>
    <t>Soins curatifs de radiothérapie</t>
  </si>
  <si>
    <t>Soins palliatifs de radiothérapie</t>
  </si>
  <si>
    <t>Sous-total Radiothérapie</t>
  </si>
  <si>
    <t>Total général Gratuité</t>
  </si>
  <si>
    <t>Biens et services</t>
  </si>
  <si>
    <t>Examens complémentaires</t>
  </si>
  <si>
    <t xml:space="preserve">Actes </t>
  </si>
  <si>
    <t>Médicaments et consommables médicaux</t>
  </si>
  <si>
    <t>Carburant pour les évacuations à l'intérieur du pays</t>
  </si>
  <si>
    <t>Mise en observation/Hospitalisation</t>
  </si>
  <si>
    <t>Source: https://gratuite.sante.gov.bf/dhis-web-pivot/</t>
  </si>
  <si>
    <t>Tableau 3.01: Effectif de quelques emplois du Ministère de la santé au 31 décembre 2025</t>
  </si>
  <si>
    <t>Structures</t>
  </si>
  <si>
    <t>Médecin spécialiste</t>
  </si>
  <si>
    <t>Médecin généraliste</t>
  </si>
  <si>
    <t>Pharmacien</t>
  </si>
  <si>
    <t>Chir. dentiste</t>
  </si>
  <si>
    <t>Attaché de santé</t>
  </si>
  <si>
    <t>IDE</t>
  </si>
  <si>
    <t>IB</t>
  </si>
  <si>
    <t>SFE-ME</t>
  </si>
  <si>
    <t>Infirmier</t>
  </si>
  <si>
    <t>Sage Femme</t>
  </si>
  <si>
    <t>Niveau Central</t>
  </si>
  <si>
    <t>AGSP</t>
  </si>
  <si>
    <t>ANRP</t>
  </si>
  <si>
    <t>BCMP</t>
  </si>
  <si>
    <t>Cabinet</t>
  </si>
  <si>
    <t>DGSHP</t>
  </si>
  <si>
    <t>DSI</t>
  </si>
  <si>
    <t>OST</t>
  </si>
  <si>
    <t>Secrétariat Général</t>
  </si>
  <si>
    <t>Administration DRS</t>
  </si>
  <si>
    <t>CHR Dedougou</t>
  </si>
  <si>
    <t>CHR de TENKODOGO</t>
  </si>
  <si>
    <t>CRTS Tenkodogo</t>
  </si>
  <si>
    <t>CHR de KAYA</t>
  </si>
  <si>
    <t>DPD/PS Kaya</t>
  </si>
  <si>
    <t>CHR de KOUDOUGOU</t>
  </si>
  <si>
    <t>CRTS Koudougou</t>
  </si>
  <si>
    <t>CHR de Fada</t>
  </si>
  <si>
    <t>CRTS Fada</t>
  </si>
  <si>
    <t>CRTS Bobo Dioulasso</t>
  </si>
  <si>
    <t>CHUR OUAHIGOUYA</t>
  </si>
  <si>
    <t>DPD/PS Ouahigouya</t>
  </si>
  <si>
    <t>CHR de Ziniaré</t>
  </si>
  <si>
    <t>DS Ziniare</t>
  </si>
  <si>
    <t>CHR de Dori</t>
  </si>
  <si>
    <t>DS Gorom Gorom</t>
  </si>
  <si>
    <t>DPD/PS Dori</t>
  </si>
  <si>
    <t>CHR de GAOUA</t>
  </si>
  <si>
    <t>DS BATIE</t>
  </si>
  <si>
    <t>DS KAMPTI</t>
  </si>
  <si>
    <t>DPD/PS Gaoua</t>
  </si>
  <si>
    <t>Autres structures DRS</t>
  </si>
  <si>
    <t>Tableau 3.02: Effectif de quelques emplois du Ministère de la santé au 31 décembre 2025(suite)</t>
  </si>
  <si>
    <t>Tech labo/bio</t>
  </si>
  <si>
    <t>MEER</t>
  </si>
  <si>
    <t>PEP</t>
  </si>
  <si>
    <t>Technicien d'Etat du génie sanitaire</t>
  </si>
  <si>
    <t>AB</t>
  </si>
  <si>
    <t>AIS</t>
  </si>
  <si>
    <t>G/F Salle</t>
  </si>
  <si>
    <t>AA</t>
  </si>
  <si>
    <t>ACH</t>
  </si>
  <si>
    <t>GHSS</t>
  </si>
  <si>
    <t>AHSS</t>
  </si>
  <si>
    <t>Tableau 3.03: Effectif de quelques emplois du Ministère de la santé au 31 décembre 2025 (suite)</t>
  </si>
  <si>
    <t>Conseiller de santé</t>
  </si>
  <si>
    <t>Nutritionniste</t>
  </si>
  <si>
    <t>Tech d’hygiène hospitalière</t>
  </si>
  <si>
    <t>Biologistes médicaux</t>
  </si>
  <si>
    <t>Cadre PEP</t>
  </si>
  <si>
    <t>Agent de santé communautaire</t>
  </si>
  <si>
    <t>Tableau 3.04: Effectif du personnel pour quelques emplois dans les structures publiques en 2024</t>
  </si>
  <si>
    <t>Emplois</t>
  </si>
  <si>
    <t>Districts sanitaires</t>
  </si>
  <si>
    <t>Centres hospitaliers</t>
  </si>
  <si>
    <t>Directions régionales de santé</t>
  </si>
  <si>
    <t>Médecin Généraliste</t>
  </si>
  <si>
    <t>Médecin Spécialiste</t>
  </si>
  <si>
    <t>Chirurgien dentiste</t>
  </si>
  <si>
    <t>Attachés de santé</t>
  </si>
  <si>
    <t>Sage femme</t>
  </si>
  <si>
    <t>Infirmier Diplômé d'Etat</t>
  </si>
  <si>
    <t>Sages Femme/ Maïeuticiens d’Etat</t>
  </si>
  <si>
    <t>Infirmier Bréveté</t>
  </si>
  <si>
    <t>Accoucheuse Breveté</t>
  </si>
  <si>
    <t>Manipulateurs d'Etat en électro radiologie</t>
  </si>
  <si>
    <t>Préparateurs d’Etat en pharmacie</t>
  </si>
  <si>
    <t>Technicien de génie sanitaire</t>
  </si>
  <si>
    <t>Accoucheuse auxiliaire</t>
  </si>
  <si>
    <t>Agent Itinérant de Santé</t>
  </si>
  <si>
    <t>Fille de salle/Garçon de salle</t>
  </si>
  <si>
    <t>Tableau 3.05: Evolution des effectifs du personnel pour quelques emplois  de 2018 à 2025</t>
  </si>
  <si>
    <t>Type de personnel</t>
  </si>
  <si>
    <t>Médecins (y compris les spécialistes)</t>
  </si>
  <si>
    <t>Structures de soins</t>
  </si>
  <si>
    <t>Autres</t>
  </si>
  <si>
    <t>Pharmaciens</t>
  </si>
  <si>
    <t>Infirmiers diplômé d'Etat + infirmiers</t>
  </si>
  <si>
    <t>Infirmiers Brévetés (IB)</t>
  </si>
  <si>
    <t>Sages-Femmes/ MaIeuticiens d'Etat + Sage femmes</t>
  </si>
  <si>
    <t>NB: 2020 non disponible</t>
  </si>
  <si>
    <t>Tableau 3.06: Evolution des effectifs du personnel pour quelques emplois  de 2019 à 2024</t>
  </si>
  <si>
    <t>Infirmiers diplômé d'Etat</t>
  </si>
  <si>
    <t>Sages-Femmes/ MaIeuticiens d'Etat</t>
  </si>
  <si>
    <t>Tableau 3.07: Ratio habitants par type de personnel de santé de 2019 à 2023 (np le secteur privé)</t>
  </si>
  <si>
    <t>Population</t>
  </si>
  <si>
    <t>Ratio habitants/médecin</t>
  </si>
  <si>
    <t>Ratio habitants/pharmacien</t>
  </si>
  <si>
    <t>Ratio habitants/infirmier d'Etat</t>
  </si>
  <si>
    <t>Ratio habitants/infirmier (IB+IDE)</t>
  </si>
  <si>
    <t>Ratio habitant/SFE-ME</t>
  </si>
  <si>
    <t>Tableau 3.08: Nombre de formations sanitaires publiques selon le type en 2025</t>
  </si>
  <si>
    <t>CHU</t>
  </si>
  <si>
    <t>CHR</t>
  </si>
  <si>
    <t>CMA/HD</t>
  </si>
  <si>
    <t>CM</t>
  </si>
  <si>
    <t>CSPS</t>
  </si>
  <si>
    <t>Dispensaires isolés</t>
  </si>
  <si>
    <t>Maternités isolées</t>
  </si>
  <si>
    <t>Infirmerie</t>
  </si>
  <si>
    <t>Tableau 3.09: Pourcentage des CSPS remplissant la norme minimale en personnel en 2025</t>
  </si>
  <si>
    <t>Nombre de CSPS</t>
  </si>
  <si>
    <t>CSPS remplissant la norme minimale en personnel</t>
  </si>
  <si>
    <t>% CSPS remplissant la norme minimale en personnel</t>
  </si>
  <si>
    <t>Tableau 3.10: Nombre de formations sanitaires privées par district et selon le type en 2025</t>
  </si>
  <si>
    <t>Formation sanitaire</t>
  </si>
  <si>
    <t xml:space="preserve">Hopital </t>
  </si>
  <si>
    <t>Polyclinique</t>
  </si>
  <si>
    <t>Clinique</t>
  </si>
  <si>
    <t xml:space="preserve"> CMA</t>
  </si>
  <si>
    <t xml:space="preserve"> CM</t>
  </si>
  <si>
    <t xml:space="preserve"> Cabinet médicaux</t>
  </si>
  <si>
    <t xml:space="preserve"> Cabinet dentaire</t>
  </si>
  <si>
    <t xml:space="preserve"> CSPS</t>
  </si>
  <si>
    <t>Tableau 3.11: Nombre de formations sanitaires privées par district et selon le type en 2025 (suite)</t>
  </si>
  <si>
    <t>Officine et dépôt</t>
  </si>
  <si>
    <t xml:space="preserve"> Clinique d'accouchement</t>
  </si>
  <si>
    <t xml:space="preserve"> Cabinet de soins infirmiers</t>
  </si>
  <si>
    <t>Dispensaire</t>
  </si>
  <si>
    <t>Autre privé</t>
  </si>
  <si>
    <t>Total FS Privées</t>
  </si>
  <si>
    <t>Officines</t>
  </si>
  <si>
    <t>Dépôts pharmaceutiques</t>
  </si>
  <si>
    <t>Tableau 3.12: situation des OBC par district en 2025</t>
  </si>
  <si>
    <t>Nombre d'OBC</t>
  </si>
  <si>
    <t>Liste des OBC</t>
  </si>
  <si>
    <t>Tableau 3.13: Nombre de lits dans les hopitaux (CMA/HD, CHR, CHU) en 2025</t>
  </si>
  <si>
    <t>Lits en suites de couches</t>
  </si>
  <si>
    <t>Lits d'ospitalisation en maternité</t>
  </si>
  <si>
    <t>Lits d'ospitalisation dans les autres services</t>
  </si>
  <si>
    <t>Tableau 3.14: Taux d'occupation des lits dans les hôpitaux (CMA/HD, CHR, CHU) en 2025</t>
  </si>
  <si>
    <t>Régions sanitaires</t>
  </si>
  <si>
    <t>Nombre de lits</t>
  </si>
  <si>
    <t>Sorties</t>
  </si>
  <si>
    <t>Journées d'hospitalisations</t>
  </si>
  <si>
    <t>Taux d'occupation des lits (%)</t>
  </si>
  <si>
    <t>Sejour moyen</t>
  </si>
  <si>
    <t>Coéfficient de rotation des lits</t>
  </si>
  <si>
    <t>Dont décédé</t>
  </si>
  <si>
    <t>Tableau 3.15: rayon moyen d'action théorique en 2025</t>
  </si>
  <si>
    <t>Régions / Districts</t>
  </si>
  <si>
    <t>Superficie (Km²)</t>
  </si>
  <si>
    <t>CSPS*</t>
  </si>
  <si>
    <t>RMAT sans le privé</t>
  </si>
  <si>
    <t>CSPS* y compris le privé</t>
  </si>
  <si>
    <t>RMAT avec le privé</t>
  </si>
  <si>
    <t>* CSPS+ Dispensaires isolés + Maternités isolées + CM</t>
  </si>
  <si>
    <t>Tableau 3.16: Ratio habitant/CSPS* en 2025</t>
  </si>
  <si>
    <t>Population en 2024</t>
  </si>
  <si>
    <t>* CSPS+ Dispensaires isolés + Maternités isolées + CM (structures publiques)</t>
  </si>
  <si>
    <t>Tableau 4.01: Enfants 0-23 mois vaccinés par antigène en 2025</t>
  </si>
  <si>
    <t xml:space="preserve">BCG  </t>
  </si>
  <si>
    <t>HepB</t>
  </si>
  <si>
    <t>Dont Hep B dans les 24H</t>
  </si>
  <si>
    <t>VPO 1</t>
  </si>
  <si>
    <t>DTC-HepB-Hib1</t>
  </si>
  <si>
    <t>Pneumo 1</t>
  </si>
  <si>
    <t>Rota 1</t>
  </si>
  <si>
    <t>VPO 3</t>
  </si>
  <si>
    <t>DTC-HepB-Hib3</t>
  </si>
  <si>
    <t xml:space="preserve">Taux (%) d'abandon  DTC-HepB-Hib1 et  DTC-HepB-Hib3 </t>
  </si>
  <si>
    <t>Tableau 4.02: Enfants 0-23 mois vaccinés par antigène en 2025 (suite)</t>
  </si>
  <si>
    <t>Pneumo 3</t>
  </si>
  <si>
    <t>Rota 3</t>
  </si>
  <si>
    <t>VPI1</t>
  </si>
  <si>
    <t>VPI2</t>
  </si>
  <si>
    <t>RR1</t>
  </si>
  <si>
    <t>VAA</t>
  </si>
  <si>
    <t>VAM</t>
  </si>
  <si>
    <t>RR2</t>
  </si>
  <si>
    <t>VTC</t>
  </si>
  <si>
    <t>Tableau 4.03: Couverture vaccinale (%) par antigène en 2025</t>
  </si>
  <si>
    <t>Hep B</t>
  </si>
  <si>
    <t>Hep B dans les 24H</t>
  </si>
  <si>
    <t>Tableau 4.04: couverture vaccinale (%) par antigène en 2025 (suite)</t>
  </si>
  <si>
    <t>Tableau 4.05: Filles et femmes enceintes vaccinées par antigène en 2025</t>
  </si>
  <si>
    <t>HPV1</t>
  </si>
  <si>
    <t>Td 2 et +(y compris FCV)</t>
  </si>
  <si>
    <t>Couverture HPV1</t>
  </si>
  <si>
    <t>Couverture Td 2 et +</t>
  </si>
  <si>
    <t>Tableau 4.06: Vaccination contre le paludisme en 2025</t>
  </si>
  <si>
    <t xml:space="preserve"> VAP 1</t>
  </si>
  <si>
    <t xml:space="preserve"> VAP 2</t>
  </si>
  <si>
    <t xml:space="preserve"> VAP 3</t>
  </si>
  <si>
    <t xml:space="preserve"> VAP 4</t>
  </si>
  <si>
    <t xml:space="preserve"> Couverture VAP 1 (%)</t>
  </si>
  <si>
    <t>Couverture VAP 2 (%)</t>
  </si>
  <si>
    <t>Couverture VAP 3 (%)</t>
  </si>
  <si>
    <t xml:space="preserve"> Couverture VAP 4 (%)</t>
  </si>
  <si>
    <t>Tableau 4.07: Nouvelles utilisatrices de PF par méthode  contraceptive en 2025</t>
  </si>
  <si>
    <t>Région/District</t>
  </si>
  <si>
    <t>COC</t>
  </si>
  <si>
    <t>COP</t>
  </si>
  <si>
    <t>Depoprovéra</t>
  </si>
  <si>
    <t>Sayanapress</t>
  </si>
  <si>
    <t>implanon</t>
  </si>
  <si>
    <t>jadelle</t>
  </si>
  <si>
    <t>Levoplant</t>
  </si>
  <si>
    <t>Levonorgestrel</t>
  </si>
  <si>
    <t>Sterilisation feminine</t>
  </si>
  <si>
    <t>Sterilisation masculine</t>
  </si>
  <si>
    <t>Condoms masculin</t>
  </si>
  <si>
    <t>Condoms féminin</t>
  </si>
  <si>
    <t>MAMA</t>
  </si>
  <si>
    <t>Tableau 4.08: Anciennes  utilisatrices de PF par méthode  contraceptive par structure en 2025</t>
  </si>
  <si>
    <t>Tableau 4.09: Utilisatrices de PF par tranche d'age en 2025</t>
  </si>
  <si>
    <t>Nouvelles utilisatrices</t>
  </si>
  <si>
    <t>Anciennes utilisatrices</t>
  </si>
  <si>
    <t>Taux Utilisation des méthodes contraceptives</t>
  </si>
  <si>
    <t>Moins de 19 ans</t>
  </si>
  <si>
    <t>20-24 ans</t>
  </si>
  <si>
    <t>25 ans et plus</t>
  </si>
  <si>
    <t>Tableau 4.10: Quantités de produits utilisés en PF par méthode en 2025</t>
  </si>
  <si>
    <t>DMPA IM</t>
  </si>
  <si>
    <t>DMPA sous-cutanés</t>
  </si>
  <si>
    <t>Implant pour 5 ans (Jadelle)</t>
  </si>
  <si>
    <t>Implant pour 3 ans (Implanon)</t>
  </si>
  <si>
    <t>Tableau 4.11: Quantités de produits utilisés en PF par méthode en 2025</t>
  </si>
  <si>
    <t>Stérilisation féminine (Ligature)</t>
  </si>
  <si>
    <t>Stérilisation masculine (Vasectomie)</t>
  </si>
  <si>
    <t xml:space="preserve">Collier du Cycle </t>
  </si>
  <si>
    <t>Méthode MAMA</t>
  </si>
  <si>
    <t>Tableau 4.12: Couple année protection par méthode  en 2025</t>
  </si>
  <si>
    <t>Régions/  districts</t>
  </si>
  <si>
    <t>Tableau 4.13: Couple année protection par méthode  en 2025</t>
  </si>
  <si>
    <t>Total CAP</t>
  </si>
  <si>
    <t>Tableau 4.14: Consultations prénatales et TPI en 2025</t>
  </si>
  <si>
    <t xml:space="preserve">Régions/districts </t>
  </si>
  <si>
    <t>Femmes vues en CPN1</t>
  </si>
  <si>
    <t xml:space="preserve">Dont vues au premier trimestre de grossesse </t>
  </si>
  <si>
    <t>Femmes vues en CPN4</t>
  </si>
  <si>
    <t>Nombre de femmes ayant bénéficié d'un TPI3</t>
  </si>
  <si>
    <t>Couverture en CPN1 (%)</t>
  </si>
  <si>
    <t>Proportion de Femmes vues au premier trimestre de la grossesse (%)</t>
  </si>
  <si>
    <t>Couverture en CPN4 (%)</t>
  </si>
  <si>
    <t>Proportion des femmes ayant bénéficié d'un TPI3 (%)</t>
  </si>
  <si>
    <t>Tableau 4.15: Counseling nutritionnel en 2025</t>
  </si>
  <si>
    <t>femmes vues en CPN</t>
  </si>
  <si>
    <t>Femmes vues en CPN ayant reçu un counseling nutritionnel</t>
  </si>
  <si>
    <t>Proportion de  femmes vues en  CPN ayant reçu un counseling nutritionnel (%)</t>
  </si>
  <si>
    <t>Enfants (nouveaux +anciens) vus en consultation nourrissons sains 0 à 23 mois</t>
  </si>
  <si>
    <t>Enfant de 0 à 23 mois dont la mère/accompagnant a reçu un counseling sur l’ANJE</t>
  </si>
  <si>
    <t>Proportion de CNS de 0 à 23 mois dont la mère/accompagnant a reçu un counseling sur l’ANJE</t>
  </si>
  <si>
    <t>Tableau 4.16: Grossesses référées en 2025</t>
  </si>
  <si>
    <t>Grossesses référées</t>
  </si>
  <si>
    <t xml:space="preserve">Grossesses référées (%) </t>
  </si>
  <si>
    <t>Tableau 4.17: Accouchements réalisés dans les formations sanitaires en 2025</t>
  </si>
  <si>
    <t>Accouchement normal</t>
  </si>
  <si>
    <t>Accouchement assisté à l'aide d'instrument et/ou de produits</t>
  </si>
  <si>
    <t>Accouchement par césarienne</t>
  </si>
  <si>
    <t>Total accouchement</t>
  </si>
  <si>
    <t>Dont accouchements réalisés dans les FS privées</t>
  </si>
  <si>
    <t>Tableau 4.18: Accouchements réalisés avec partogramme et morts nés en 2025</t>
  </si>
  <si>
    <t>Accouchement avec partogramme</t>
  </si>
  <si>
    <t>Mort né Frais</t>
  </si>
  <si>
    <t>Mort né Macéré</t>
  </si>
  <si>
    <t>Proportion de mort-nés frais parmi les mort-nés</t>
  </si>
  <si>
    <t>Tableau 4.19: Naissances vivantes en 2025</t>
  </si>
  <si>
    <t>Total Naissance vivante</t>
  </si>
  <si>
    <t>Moins de 2500 g</t>
  </si>
  <si>
    <t>Prématuré</t>
  </si>
  <si>
    <t>Enfants ayant bénéficié de la méthode Kangourou</t>
  </si>
  <si>
    <t>Enfants mis au sein à la première heure</t>
  </si>
  <si>
    <t>Proportion (%) de faible poids de naissance</t>
  </si>
  <si>
    <t>Proportion  (%) d'enfants ayant bénéficié de la méthode Kangourou</t>
  </si>
  <si>
    <t>Tableau 4.20: Décès néo-natal en 2025</t>
  </si>
  <si>
    <t>décès néo-natal d'enfant de   0 à 6 jours</t>
  </si>
  <si>
    <t>décès néo-natal d'enfant de   7 à 28 jours</t>
  </si>
  <si>
    <t>Total décès néo-natal</t>
  </si>
  <si>
    <t>Proportion de décès néonatal parmis les naissances vivantes</t>
  </si>
  <si>
    <t>Tableau 4.21: Integration des services de santé en 2025</t>
  </si>
  <si>
    <t>Nombre de femmes vues en CPN</t>
  </si>
  <si>
    <t>Nombre de CPN au cours desquelles un counseling PFPP et des conseils nutritionnels ont été offerts</t>
  </si>
  <si>
    <t>Nombre de femmes ayant bénéficié PFPP dans les 48 heures avec GATPA dont le nouveau-né a été mis au sein dans l'heure qui suit la naissance</t>
  </si>
  <si>
    <t>Nombre de femmes ayant accouche au moins un enfant vivant</t>
  </si>
  <si>
    <t>Nombre de femmes reçues en CPoN qui ont bénéficié de services PF et de conseils sur l’AE</t>
  </si>
  <si>
    <t>Nombre de femmes vues en CPoN</t>
  </si>
  <si>
    <t>Nombre de nourrissons de 0-6 mois reçus en CNRS qui sont à jour de leurs vaccins dont la mère a bénéficié de services PF et de conseils sur l’AE</t>
  </si>
  <si>
    <t>Nombre de nourrissons de 0_6 mois recus en CNS</t>
  </si>
  <si>
    <t>Nombre d'utilisatrices de PFPP dans les 48 heures</t>
  </si>
  <si>
    <t>Nombre d'tilisatrices de PFPP en CPoN</t>
  </si>
  <si>
    <t>Nombre d'utilisatrices de PFPP en CNS</t>
  </si>
  <si>
    <t>Tableau 4.22: Integration des services de santé en 2025</t>
  </si>
  <si>
    <t>% de CPN au cours desquelles un counseling PFPP et des conseils nutritionnels ont été offerts</t>
  </si>
  <si>
    <t>% de femmes ayant bénéficié du counseling PF dans les 48h après l'accouchement avec GATPA dont le nv-né est mis au sein dans l'heure qui suit la naissance</t>
  </si>
  <si>
    <t>% de femmes reçues en CPoN qui ont bénéficié de services PF et de conseils sur l'AE</t>
  </si>
  <si>
    <t>% de nourrissons de moins de 6 mois reçus en CNRS qui sont à jour de leurs vaccins dont la mère a bénéficié de counseling PF et de conseils sur l'AE</t>
  </si>
  <si>
    <t>Proportion(%) de PFPP dans les 48 heures</t>
  </si>
  <si>
    <t>Taux d'utilisation de la PF en CPoN (%)</t>
  </si>
  <si>
    <t>Taux d'utilisation de la PFPP en CNS (%)</t>
  </si>
  <si>
    <t>Tableau 4.23: Activités de prise en charge des MNT (Asthme, Diabète, MCV) en 2025</t>
  </si>
  <si>
    <t>Nombre de personnes asthmatiques sous traitement depuis plus de 6 mois dont l’asthme est maitrisé 15 ans et +</t>
  </si>
  <si>
    <t>Nombre de personnes asthmatiques sous traitement depuis plus de 6 mois</t>
  </si>
  <si>
    <t>Nombre de consultants de 15 ans et plus ayant bénéficiés de la prise de la TA en consultation</t>
  </si>
  <si>
    <t>Nombre de consultants auto orientés 15 ans et plus</t>
  </si>
  <si>
    <t>Nombre de patients ayant bénéficiés du dépistage du diabète en consultation</t>
  </si>
  <si>
    <t>Nombre de nouveaux consultants de 40 ans et plus chez qui le risque de survenu d’un évènement cardiovasculaire a été évalué</t>
  </si>
  <si>
    <t>Nombre de nouveaux consultants de 40 ans et plus</t>
  </si>
  <si>
    <t>Tableau 4.24: Activités de prise en charge des MNT (Asthme, Diabète, MCV) en 2025</t>
  </si>
  <si>
    <t>Proportion (%) de personnes enregistrées pour le traitement de l’asthme et dont l’asthme est maîtrisé</t>
  </si>
  <si>
    <t>Proportion (%) des consultants de 15 ans et plus ayant bénéficiés de la prise de la tension artérielle en consultation</t>
  </si>
  <si>
    <t>Proportion (%)des patients ayant bénéficiés du dépistage du diabète en consultation.</t>
  </si>
  <si>
    <t xml:space="preserve">Proportion (%)des personnes âgées de 40 ans et plus chez qui le risque de survenu d’un évènement cardiovasculaire a été évalué </t>
  </si>
  <si>
    <t>Tableau 4.25: Consultation postnatale en 2025</t>
  </si>
  <si>
    <t>Femmes ayant accouché</t>
  </si>
  <si>
    <t>Femmes vues en consultation postnatale</t>
  </si>
  <si>
    <t>Couverture en consultation posnatale (%)</t>
  </si>
  <si>
    <t>7 ème jour</t>
  </si>
  <si>
    <t>42 ème jour</t>
  </si>
  <si>
    <t>Tableau 4.26: Décès maternels par cause dans les formations sanitaires en 2025</t>
  </si>
  <si>
    <t>Disproportion</t>
  </si>
  <si>
    <t>Présentation vicieuse</t>
  </si>
  <si>
    <t>Eclampsie</t>
  </si>
  <si>
    <t>Rétention placentaire</t>
  </si>
  <si>
    <t>Rupture utérine</t>
  </si>
  <si>
    <t>Hémorragie</t>
  </si>
  <si>
    <t>Infection</t>
  </si>
  <si>
    <t>GEU</t>
  </si>
  <si>
    <t>Complications d'avortement</t>
  </si>
  <si>
    <t>Tableau 4.27: Décès maternels audités et taux de décès maternel en 2025</t>
  </si>
  <si>
    <t>Nombre de parturientes</t>
  </si>
  <si>
    <t>Nombre de décès maternel</t>
  </si>
  <si>
    <t>Nombre de décès maternel audité</t>
  </si>
  <si>
    <t>Proportion (%) de décès maternel audité</t>
  </si>
  <si>
    <t>Tableau 4.28: Soins après avortement en 2025</t>
  </si>
  <si>
    <t>Types d'avortements reçus</t>
  </si>
  <si>
    <t>Types de soins</t>
  </si>
  <si>
    <t>Total soins après avortement</t>
  </si>
  <si>
    <t>Avortements spontanés</t>
  </si>
  <si>
    <t>Avortements clandestins</t>
  </si>
  <si>
    <t>Avortements thérapeutiques</t>
  </si>
  <si>
    <t>AMIU</t>
  </si>
  <si>
    <t>Médicamenteux</t>
  </si>
  <si>
    <t>Autres soins</t>
  </si>
  <si>
    <t>Tableau 4.29: Prise en charge des fistules, séquelles et complications d’excision en 2025</t>
  </si>
  <si>
    <t>Cas de fistules obstetricales reçus</t>
  </si>
  <si>
    <t>Fistules obstetricales operes</t>
  </si>
  <si>
    <t>Cas de complications ou sequelles de l’excision reçus</t>
  </si>
  <si>
    <t>Complications ou sequelles d'excision pris en charge</t>
  </si>
  <si>
    <t>Tableau 4.30: Dépistage du VIH chez les femmes enceinte et la mise sous traitement en 2025</t>
  </si>
  <si>
    <t xml:space="preserve">Nombre de femmes vues en CPN au cours du mois et ayant bénéficié d’un test VIH </t>
  </si>
  <si>
    <t>Taux de dépistage  (%)</t>
  </si>
  <si>
    <t>Nombre de femmes enceintes dépistées VIH+</t>
  </si>
  <si>
    <t>Taux de séropositivité (%)</t>
  </si>
  <si>
    <t>Femmes vues en CPN testées VIH+ nouvellement mises sous TARV</t>
  </si>
  <si>
    <t>Proportion des femmes mis sous traitement</t>
  </si>
  <si>
    <t>Tableau 4.31: Suivi des enfants nés de mères seropositives en 2025</t>
  </si>
  <si>
    <t>Enfants nés vivant de mères séropositives</t>
  </si>
  <si>
    <t xml:space="preserve">Enfants nés vivant qui reçoivent une prophylaxie par ARV </t>
  </si>
  <si>
    <t xml:space="preserve">% Enfants nés vivant qui reçoivent une prophylaxie par ARV </t>
  </si>
  <si>
    <t>Nourrissons nés de mères séropositives ayant subi un test virologique du VIH (PCR) à la naissance</t>
  </si>
  <si>
    <t>Nourrissons ayant un test virologique du VIH (PCR) positif à  la naissance</t>
  </si>
  <si>
    <t xml:space="preserve">Taux de positivité à la PCR des nourrissons nés de mère séropositive à la naissance </t>
  </si>
  <si>
    <t xml:space="preserve">Enfants nés de mères séropositives ayant subi un test sérologique du VIH (TDR) </t>
  </si>
  <si>
    <t>Enfants ayant un test sérologique du VIH (TDR) positif</t>
  </si>
  <si>
    <t xml:space="preserve">Taux de positivité au TDR des enfants nés de mère séropositive </t>
  </si>
  <si>
    <t>Tableau 4.32: Dépistage de l'hépatite B chez les femmes enceinte et la mise sous traitement en 2025</t>
  </si>
  <si>
    <t>Femmes enceintes vues en CPN ayant bénéficié d’un test AgHBs</t>
  </si>
  <si>
    <t>Femmes vues en CPN testées positives à l'hépatite B</t>
  </si>
  <si>
    <t xml:space="preserve"> Femmes vues en CPN testées positives à l'hépatite B mises sous TARV</t>
  </si>
  <si>
    <t xml:space="preserve">Partenaires de femmes enceintes positives à l'hépatite B ayant bénéficié d’un dépistage de l'hépatite </t>
  </si>
  <si>
    <t xml:space="preserve"> Partenaires de femmes enceintes positives à l'hépatite B testés positifs à l’hépatite B</t>
  </si>
  <si>
    <t>% Femmes enceintes vues en CPN ayant bénéficié d’un test AgHBs</t>
  </si>
  <si>
    <t>Taux de positivité des femmes vues en CPN testées à l'hépatite B</t>
  </si>
  <si>
    <t>Taux de mise sous TARV des femmes vues en CPN testées positives à l'hépatite B</t>
  </si>
  <si>
    <t>Taux positivité des partenaires à l'hépatite B</t>
  </si>
  <si>
    <t>Tableau 4.33: Dépistage du syphilis et de l'hépatite B chez les femmes enceinte et la mise sous traitement en 2025</t>
  </si>
  <si>
    <t>Femmes enceintes vues en CPN ayant bénéficié d’un test de dépistage de la syphilis</t>
  </si>
  <si>
    <t xml:space="preserve"> Femmes enceintes vues en CPN ayant été testées positives à la syphilis</t>
  </si>
  <si>
    <t xml:space="preserve"> Femmes vues en CPN testées positives à la syphilis et mises sous traitement</t>
  </si>
  <si>
    <t>Enfants nés vivants de mères positives à l'hépatite B</t>
  </si>
  <si>
    <t>Enfants nés vivants de mères positives à l'hépatite B ayant bénéficié du vaccin Hep B dans les 24 heures de vie</t>
  </si>
  <si>
    <t>% Femmes enceintes vues en CPN ayant bénéficié d’un test de dépistage de la syphilis</t>
  </si>
  <si>
    <t>Taux de positivité des femmes vues en CPN testées à la sypjilis</t>
  </si>
  <si>
    <t>Taux de mise sous traitement des femmes vues en CPN testées positives à la syphilis</t>
  </si>
  <si>
    <t>Tableau 4.34: Dépistage de la malnutrition* aigu chez les enfants de moins de 5 ans en 2025</t>
  </si>
  <si>
    <t>Malnutris aigüs modérés</t>
  </si>
  <si>
    <t>Malnutris aigüs sévères</t>
  </si>
  <si>
    <t>Taux de dépistage des MAM</t>
  </si>
  <si>
    <t>Taux de dépistage des MAS</t>
  </si>
  <si>
    <t>Total malnutris aigüs</t>
  </si>
  <si>
    <t>* Nouveaux cas et rechutes</t>
  </si>
  <si>
    <t>Tableau 4.35: Dépistage de la malnutrition aigue par les ASBC en 2025</t>
  </si>
  <si>
    <t xml:space="preserve">MAM reçus des ASBC </t>
  </si>
  <si>
    <t>MAM confirmé par la FS</t>
  </si>
  <si>
    <t xml:space="preserve">MAS reçus des ASBC </t>
  </si>
  <si>
    <t>MAS confirmé par la FS</t>
  </si>
  <si>
    <t>Taux de confirmation des MAM</t>
  </si>
  <si>
    <t>Taux de confirmation des MAS</t>
  </si>
  <si>
    <t>Tableau 4.36: Prévalence de la malnutrition par région en 2025</t>
  </si>
  <si>
    <t>Malnutrition  aiguë</t>
  </si>
  <si>
    <t>Malnutrition chronique</t>
  </si>
  <si>
    <t>Insuffisance pondérale</t>
  </si>
  <si>
    <t>Regions/Provinces</t>
  </si>
  <si>
    <t xml:space="preserve">Effectif </t>
  </si>
  <si>
    <t xml:space="preserve">Z–score &lt;–3 et/ou œdèmes </t>
  </si>
  <si>
    <t xml:space="preserve">Z–score &lt;–2 et/ou œdèmes </t>
  </si>
  <si>
    <t xml:space="preserve">Z–score &lt;–3 </t>
  </si>
  <si>
    <t xml:space="preserve">Z–score &lt;–2 </t>
  </si>
  <si>
    <t>Source: ENN 2024</t>
  </si>
  <si>
    <t>Tableau 4.37: Enfants malnutris sortis de la prise en charge en 2025</t>
  </si>
  <si>
    <t>MAM</t>
  </si>
  <si>
    <t>MAS AMBULATOIRE</t>
  </si>
  <si>
    <t>MAS INTERNE</t>
  </si>
  <si>
    <t>Total des Sorties</t>
  </si>
  <si>
    <t>Guéris</t>
  </si>
  <si>
    <t xml:space="preserve">Décédés </t>
  </si>
  <si>
    <t>Abandons</t>
  </si>
  <si>
    <t>Tableau 4.38: Performance de la PEC de la malnutrition aigue en 2025</t>
  </si>
  <si>
    <t>MAS GLOBALE</t>
  </si>
  <si>
    <t>Guéris (%)</t>
  </si>
  <si>
    <t>Décédé (%)</t>
  </si>
  <si>
    <t>Abandon (%)</t>
  </si>
  <si>
    <t>Tableau 4.39: Résultats de la campagne JVA+ premier passage 2025</t>
  </si>
  <si>
    <t>District/Régions</t>
  </si>
  <si>
    <t>Enfants 6 – 11 mois à supplémenter</t>
  </si>
  <si>
    <t>Enfants 12 – 59 mois à supplémenter</t>
  </si>
  <si>
    <t>Enfants 6 – 59 mois à supplémenter</t>
  </si>
  <si>
    <t>6 – 11 mois ayant reçu la  vitamine A</t>
  </si>
  <si>
    <t>12 – 59 mois ayant reçu la vitamine A</t>
  </si>
  <si>
    <t>12 – 59 mois ayant été déparasités</t>
  </si>
  <si>
    <t>Total ayant reçu la vitamine A</t>
  </si>
  <si>
    <t xml:space="preserve">Couverture 6-11 mois Vit A(%) </t>
  </si>
  <si>
    <t xml:space="preserve">Couverture  12-59 mois Vit A(%) </t>
  </si>
  <si>
    <t>Couverture  6-59 mois Vit A (%)</t>
  </si>
  <si>
    <t>Couverture Déparasitage (%)</t>
  </si>
  <si>
    <t>Tableau 4.40: Résultats de la campagne JVA+ deuxième passage 2025</t>
  </si>
  <si>
    <t>Couverture 6-11 mois (%)</t>
  </si>
  <si>
    <t>Couverture  12-59 mois (%)</t>
  </si>
  <si>
    <t>Tableau 4.41: Nouveaux consultants (auto orientés) par tranche  d'âge en 2025</t>
  </si>
  <si>
    <t>Ensemble</t>
  </si>
  <si>
    <t>Dont vus au privé</t>
  </si>
  <si>
    <t>Proportion des consultants vus dans les FS privée (%)</t>
  </si>
  <si>
    <t>Tableau 4.42: Consultants par centre hospitalier en 2025</t>
  </si>
  <si>
    <t xml:space="preserve"> Consultants</t>
  </si>
  <si>
    <t>Auto orientés</t>
  </si>
  <si>
    <t>Référés</t>
  </si>
  <si>
    <t>Evacués</t>
  </si>
  <si>
    <t>Tableau 4.43: Contacts par habitant par an en 2025</t>
  </si>
  <si>
    <t>Nombre de nouveaux consultants</t>
  </si>
  <si>
    <t>Nombre de contacts/habt/an</t>
  </si>
  <si>
    <t>Nombre de contacts/habt/an des 0 à 59 mois</t>
  </si>
  <si>
    <t>Tableau 4.44: Enfants pris en charge selon l'approche PCIME et TETU en 2025</t>
  </si>
  <si>
    <t xml:space="preserve">Nouveaux consultants de moins de 5 ans éligibles* à la PCIME </t>
  </si>
  <si>
    <t>Nombre d'enfants pris en charge selon l'approche PCIME</t>
  </si>
  <si>
    <t>Proportion (%) d'enfants pris en charge selon l'approche PCIME</t>
  </si>
  <si>
    <t>Nouveaux consultants de moins de 5 ans éligibles** à la TETU</t>
  </si>
  <si>
    <t>Nombre d'enfants pris en charge selon l'approche TETU</t>
  </si>
  <si>
    <t>Proportion (%) d'enfants pris en charge selon l'approche TETU</t>
  </si>
  <si>
    <t>*CM, Dispensaire, Clinique d'accouchement, CSI, Maternités isolées, CSPS, CREN, Cabinet dentaire, Infirmerie, Cabinet médical 
 **CMA/CH</t>
  </si>
  <si>
    <t>Tableau 4.45: Références/contre-références des FS du premier échelon* en 2025</t>
  </si>
  <si>
    <t>Références/Evacuations réalisées</t>
  </si>
  <si>
    <t>Contre-référence reçue</t>
  </si>
  <si>
    <t>Taux de contre référence reçue (%)</t>
  </si>
  <si>
    <t>*CSPS, CM,dispensaire, maternité isolé, infirmerie, cabinet médical</t>
  </si>
  <si>
    <t>Tableau 4.46: Références réalisées et contre référence recus des CMA et CHR/CHU en 2025</t>
  </si>
  <si>
    <t>Contre-références recues</t>
  </si>
  <si>
    <t>Taux de contre référence reçues(%)</t>
  </si>
  <si>
    <t>CHU, CHR, CMA</t>
  </si>
  <si>
    <t>Tableau 4.47: Références reçues, Contre reference réalisées CMA et CHR/CHU en 2025</t>
  </si>
  <si>
    <t>Evacuations /references réçues</t>
  </si>
  <si>
    <t>Nombre de Contre reference réalisées</t>
  </si>
  <si>
    <t>Taux de contre référence réalisées (%)</t>
  </si>
  <si>
    <t>Tableau 4.48: Mise en observation et décès* en 2025</t>
  </si>
  <si>
    <t>Nombre de malades mis en observation</t>
  </si>
  <si>
    <t xml:space="preserve">Nombre de décès </t>
  </si>
  <si>
    <t>Décès d'enfants de moins de 5 ans</t>
  </si>
  <si>
    <t>Dont nombre de décès des enfants de moins de 5 ans dans les 24 heures après admission</t>
  </si>
  <si>
    <t>*Non compris les CM (Centre médical, Cabinet médical, Cabinet dentaire)</t>
  </si>
  <si>
    <t>Tableau 4.45: les 10 principaux motifs de  consultations externes  dans les FS en 2024</t>
  </si>
  <si>
    <t>Nosologies</t>
  </si>
  <si>
    <t xml:space="preserve">15 ans et plus </t>
  </si>
  <si>
    <t>Pneumonie HD</t>
  </si>
  <si>
    <t>Rhinopharyngites HD</t>
  </si>
  <si>
    <t>Broncho-pneumonies HD</t>
  </si>
  <si>
    <t>Parasitoses intestinales HD</t>
  </si>
  <si>
    <t>Diarrhees HD</t>
  </si>
  <si>
    <t>Plaies HD</t>
  </si>
  <si>
    <t>Ulcere de l estomac HD</t>
  </si>
  <si>
    <t>Affection de la peau HD</t>
  </si>
  <si>
    <t>Conjonctivites HD</t>
  </si>
  <si>
    <t>Pathologies</t>
  </si>
  <si>
    <t>moins de 5 ans</t>
  </si>
  <si>
    <t>Paludisme grave</t>
  </si>
  <si>
    <t>Pneumonie NCE</t>
  </si>
  <si>
    <t>Traumatisme par accident de la voie publique NCE</t>
  </si>
  <si>
    <t>HTA NCE</t>
  </si>
  <si>
    <t>Ulceres de duodenum NCE</t>
  </si>
  <si>
    <t>Plaies NCE</t>
  </si>
  <si>
    <t>Fievres typhoides et paratyphoides NCE</t>
  </si>
  <si>
    <t>Trauma craniens  NCE</t>
  </si>
  <si>
    <t>Fractures fermees des membres NCE</t>
  </si>
  <si>
    <t>Ulcere de l estomac NCE</t>
  </si>
  <si>
    <t>Tableau 4.51: Les 10 principales causes de décès dans les centres médicaux et les hôpitaux en 2025</t>
  </si>
  <si>
    <t>Fractures de deux ou plusieurs os de la face NCE</t>
  </si>
  <si>
    <t>Adenome de la prostate NCE</t>
  </si>
  <si>
    <t>Abces amibiens du foie NCE</t>
  </si>
  <si>
    <t>Angiomes de la face NCE</t>
  </si>
  <si>
    <t>Anomalies développement maxillo-faciales NCE</t>
  </si>
  <si>
    <t>Anthrax NCE</t>
  </si>
  <si>
    <t>Angine NCE</t>
  </si>
  <si>
    <t>Arthrite NCE</t>
  </si>
  <si>
    <t>Arthrose NCE</t>
  </si>
  <si>
    <t>Asthme NCE</t>
  </si>
  <si>
    <t>Tableau 4.52: Nosologie des consultations externes dans les FS par tranche d'âge en 2025</t>
  </si>
  <si>
    <t>nosologie_consultation</t>
  </si>
  <si>
    <t>&lt; 5 ans</t>
  </si>
  <si>
    <t>5- 14 ans</t>
  </si>
  <si>
    <t>≥ 15 ans</t>
  </si>
  <si>
    <t>Paludisme simple</t>
  </si>
  <si>
    <t>MAS</t>
  </si>
  <si>
    <t>Malnutries aigues FEFA</t>
  </si>
  <si>
    <t>Maladies tropicales négligées</t>
  </si>
  <si>
    <t>Lymphœdèmes/éléphantiasis (nouveaux cas) HD</t>
  </si>
  <si>
    <t>Trichiasis trachomateux HD</t>
  </si>
  <si>
    <t>Hydrocèle HD</t>
  </si>
  <si>
    <t>Trypanosomiase Humaines Africaine (THA) HD</t>
  </si>
  <si>
    <t>Gale HD</t>
  </si>
  <si>
    <t>Pian HD</t>
  </si>
  <si>
    <t>Morsure de serpent_envenimation HD</t>
  </si>
  <si>
    <t>Morsure de chien HD</t>
  </si>
  <si>
    <t>Rage HD</t>
  </si>
  <si>
    <t>Schistosomiase digestive HD</t>
  </si>
  <si>
    <t>Schistosomiase urinaire HD</t>
  </si>
  <si>
    <t>Leishmaniose viscérale HD</t>
  </si>
  <si>
    <t>Leishmaniose cutanée HD</t>
  </si>
  <si>
    <t>Nouveaux cas onchocercose HD</t>
  </si>
  <si>
    <t>Nouveaux cas ulcere de Buruli enregistres HD</t>
  </si>
  <si>
    <t>Bejel HD</t>
  </si>
  <si>
    <t>Maladies non transmissibles</t>
  </si>
  <si>
    <t>Cancer du sein HD</t>
  </si>
  <si>
    <t>Noma HD</t>
  </si>
  <si>
    <t>Insuffisance renale chronique HD</t>
  </si>
  <si>
    <t>Diabete HD</t>
  </si>
  <si>
    <t>Cancer du col de l uterus HD</t>
  </si>
  <si>
    <t>Cataractes HD</t>
  </si>
  <si>
    <t>Maladies infectieuses et parasitaitaires</t>
  </si>
  <si>
    <t>Fievres typhoides et paratyphoides HD</t>
  </si>
  <si>
    <t>Dysenterie amibienne HD</t>
  </si>
  <si>
    <t>Autres diarrhees infectieuses HD</t>
  </si>
  <si>
    <t>Abces amibiens du foie HD</t>
  </si>
  <si>
    <t>Intox. Alimentaires bacteriennes HD</t>
  </si>
  <si>
    <t>Zona HD</t>
  </si>
  <si>
    <t>Hepatite A HD</t>
  </si>
  <si>
    <t>Hepatite B HD</t>
  </si>
  <si>
    <t>Hepatite C HD</t>
  </si>
  <si>
    <t>Varicelles HD</t>
  </si>
  <si>
    <t>Coqueluche HD</t>
  </si>
  <si>
    <t>Tetanos HD</t>
  </si>
  <si>
    <t>Autres maladies infectieuses et parasitaires HD</t>
  </si>
  <si>
    <t>Chikungunya HD</t>
  </si>
  <si>
    <t>Diphtérie HD</t>
  </si>
  <si>
    <t>Infections sexuellement transmissibles</t>
  </si>
  <si>
    <t>Ulceration genitale HD</t>
  </si>
  <si>
    <t>Ecoulement uretral HD</t>
  </si>
  <si>
    <t>Douleur pelvienne HD</t>
  </si>
  <si>
    <t>Ecoulement vaginal HD</t>
  </si>
  <si>
    <t>Conjonctivite du nouveau ne</t>
  </si>
  <si>
    <t>Bubon inguinal HD</t>
  </si>
  <si>
    <t>Gonflement douloureux du scrotum HD</t>
  </si>
  <si>
    <t>Vegetations veneriennes HD</t>
  </si>
  <si>
    <t>Maladies metaboliques et endocriniens</t>
  </si>
  <si>
    <t>Hyperthyroidies HD</t>
  </si>
  <si>
    <t>Hypothyroidies HD</t>
  </si>
  <si>
    <t>Goutte HD</t>
  </si>
  <si>
    <t>Autres Maladies metaboliques et endocriniennes HD</t>
  </si>
  <si>
    <t>Drepanocytose HD</t>
  </si>
  <si>
    <t>Leucemies HD</t>
  </si>
  <si>
    <t>Hémophilie HD</t>
  </si>
  <si>
    <t>Autres maladies hematologiques HD</t>
  </si>
  <si>
    <t>Troubles mentaux</t>
  </si>
  <si>
    <t>Psychose schizophrenique HD</t>
  </si>
  <si>
    <t>Troubles mentaux lies a la consommation de substances psycho actives HD</t>
  </si>
  <si>
    <t>Depression HD</t>
  </si>
  <si>
    <t>Nevrose HD</t>
  </si>
  <si>
    <t>Demence HD</t>
  </si>
  <si>
    <t>Tentative de suicide HD</t>
  </si>
  <si>
    <t>Troubles neurodéveloppementaux HD</t>
  </si>
  <si>
    <t>Réaction à un facteur de stress HD</t>
  </si>
  <si>
    <t>État de stress post-traumatique HD</t>
  </si>
  <si>
    <t>Retard mental HD</t>
  </si>
  <si>
    <t>Autres troubles mentaux HD</t>
  </si>
  <si>
    <t>Maladies de l'appareil digestif</t>
  </si>
  <si>
    <t>Appendicite aigue HD</t>
  </si>
  <si>
    <t>Hernie abdominale HD</t>
  </si>
  <si>
    <t>Hernie inguinale HD</t>
  </si>
  <si>
    <t>Peritonite HD</t>
  </si>
  <si>
    <t>Hemorroides HD</t>
  </si>
  <si>
    <t>Autres hernies HD</t>
  </si>
  <si>
    <t>Stenose de l oesophage HD</t>
  </si>
  <si>
    <t>Gastrite HD</t>
  </si>
  <si>
    <t>Ulceres de duodenum HD</t>
  </si>
  <si>
    <t>Occlusion intestinale HD</t>
  </si>
  <si>
    <t>Cirrhose hepatique HD</t>
  </si>
  <si>
    <t>Autres maladies de l appareil digestif HD</t>
  </si>
  <si>
    <t>Autres affect. App. Digestif HD</t>
  </si>
  <si>
    <t>Maladies ORL</t>
  </si>
  <si>
    <t>Mastoidites HD</t>
  </si>
  <si>
    <t>Oreillons HD</t>
  </si>
  <si>
    <t>Otites moyennes aigues HD</t>
  </si>
  <si>
    <t>Otites moyennes chroniques HD</t>
  </si>
  <si>
    <t>Surdite HD</t>
  </si>
  <si>
    <t>Laryngites HD</t>
  </si>
  <si>
    <t>Epistaxis HD</t>
  </si>
  <si>
    <t>Sinusite HD</t>
  </si>
  <si>
    <t>Autres maladies ORL HD</t>
  </si>
  <si>
    <t>Maladies cardio vasculaire</t>
  </si>
  <si>
    <t>HTA HD</t>
  </si>
  <si>
    <t>Maladies vasculaires cerebrales HD</t>
  </si>
  <si>
    <t>Myocardiopathie HD</t>
  </si>
  <si>
    <t>Pericardite aigue HD</t>
  </si>
  <si>
    <t>Insuffisances cardiaques HD</t>
  </si>
  <si>
    <t>Infarctus aigu du myocarde HD</t>
  </si>
  <si>
    <t>Thrombophlebites HD</t>
  </si>
  <si>
    <t>Cardiopathies rhumatismales HD</t>
  </si>
  <si>
    <t>Autres maladies cardio-vasculaires HD</t>
  </si>
  <si>
    <t>Maladies appareil respiratoire</t>
  </si>
  <si>
    <t>Bronchites HD</t>
  </si>
  <si>
    <t>Angine HD</t>
  </si>
  <si>
    <t>Bronchiolites HD</t>
  </si>
  <si>
    <t>Bronchopneumopathie chronique obstructive (BPCO) HD</t>
  </si>
  <si>
    <t>Asthme HD</t>
  </si>
  <si>
    <t>Pleuresies HD</t>
  </si>
  <si>
    <t>Pneumothorax HD</t>
  </si>
  <si>
    <t>Embolie pulmonaire HD</t>
  </si>
  <si>
    <t>Autres maladies de l appareil respiratoire HD</t>
  </si>
  <si>
    <t>Tumeurs</t>
  </si>
  <si>
    <t>Burkitt HD</t>
  </si>
  <si>
    <t>Cancer de la prostate HD</t>
  </si>
  <si>
    <t>Cancer de l'estomac HD</t>
  </si>
  <si>
    <t>Cancer du colon HD</t>
  </si>
  <si>
    <t>Cancer du foie HD</t>
  </si>
  <si>
    <t>Cancer du poumon HD</t>
  </si>
  <si>
    <t>Rétinoblastome HD</t>
  </si>
  <si>
    <t>Néphroblastome HD</t>
  </si>
  <si>
    <t>Autres tumeurs HD</t>
  </si>
  <si>
    <t>Maladies du système nerveux</t>
  </si>
  <si>
    <t>Paralysies moteurs HD</t>
  </si>
  <si>
    <t>Dont hemiplegie HD</t>
  </si>
  <si>
    <t>Epilepsie HD</t>
  </si>
  <si>
    <t>Migraines HD</t>
  </si>
  <si>
    <t>Nevrites HD</t>
  </si>
  <si>
    <t>Hysterie HD</t>
  </si>
  <si>
    <t>Maladie d Alzheimer HD</t>
  </si>
  <si>
    <t>Maladie de Parkinson HD</t>
  </si>
  <si>
    <t>Autres maladies du systeme nerveux central HD</t>
  </si>
  <si>
    <t>Maladies des organes genito-urinaires</t>
  </si>
  <si>
    <t>Glomerulonephrite HD</t>
  </si>
  <si>
    <t>Syndrome nephretique HD</t>
  </si>
  <si>
    <t>Syndrome nephrotique HD</t>
  </si>
  <si>
    <t>Insuffisance renale aigue HD</t>
  </si>
  <si>
    <t>Lithiases des voies urinaires HD</t>
  </si>
  <si>
    <t>Adenome de la prostate HD</t>
  </si>
  <si>
    <t>Infection urinaire HD</t>
  </si>
  <si>
    <t>Cystite HD</t>
  </si>
  <si>
    <t>Sterilite chez l homme HD</t>
  </si>
  <si>
    <t>Sterilite chez la femme HD</t>
  </si>
  <si>
    <t>Fistules vesico-vaginales HD</t>
  </si>
  <si>
    <t>Autres maladies des organes genito-urinaires HD</t>
  </si>
  <si>
    <t>Intoxication, empoissonnement, envenimation</t>
  </si>
  <si>
    <t>Intoxication par substance non medecinale HD</t>
  </si>
  <si>
    <t>Intoxications alimentaires HD</t>
  </si>
  <si>
    <t>Intoxications medicamenteuses-Produit biologique HD</t>
  </si>
  <si>
    <t>Autres intoxications, empoisonnements et envenimations HD</t>
  </si>
  <si>
    <t>Maladie de la cavité buccale</t>
  </si>
  <si>
    <t>Carie dentaire et complication HD</t>
  </si>
  <si>
    <t>Cellulite et abces dentaire HD</t>
  </si>
  <si>
    <t>Traumatismes dento-maxillaires HD</t>
  </si>
  <si>
    <t>Gengivo stomatites HD</t>
  </si>
  <si>
    <t>Mycose buccale HD</t>
  </si>
  <si>
    <t>Parodontopathie HD</t>
  </si>
  <si>
    <t>Luxations dentaires HD</t>
  </si>
  <si>
    <t>Avulsions dentaires post traumatiques HD</t>
  </si>
  <si>
    <t>Fractures alvéolo-dentaires HD</t>
  </si>
  <si>
    <t>Autre Affections cavite buccale HD</t>
  </si>
  <si>
    <t>Pathologies maxillo-cervico-faciales</t>
  </si>
  <si>
    <t>Cellulites cervico-faciales ou diffuses HD</t>
  </si>
  <si>
    <t>Infections des glandes salivaires HD</t>
  </si>
  <si>
    <t>Kystes dentaires HD</t>
  </si>
  <si>
    <t>Kystes salivaires HD</t>
  </si>
  <si>
    <t>Tumeurs bénignes des glandes salivaires HD</t>
  </si>
  <si>
    <t>Tumeurs bénignes des os de la face HD</t>
  </si>
  <si>
    <t>Tumeurs bénignes orbitaires HD</t>
  </si>
  <si>
    <t>Angiomes de la face HD</t>
  </si>
  <si>
    <t>Malformations artério-veineuses HD</t>
  </si>
  <si>
    <t>Anomalies développement maxillo-faciales HD</t>
  </si>
  <si>
    <t>Séquelles de traumatismes et/ou brulures HD</t>
  </si>
  <si>
    <t>Autres pathologies de maxillo-cervico-faciales HD</t>
  </si>
  <si>
    <t>Grossesse – Accouchement – Suites de couches</t>
  </si>
  <si>
    <t>Grossesse extra-uterine HD</t>
  </si>
  <si>
    <t>Placenta praevia HD</t>
  </si>
  <si>
    <t>Eclampsie HD</t>
  </si>
  <si>
    <t>Pre eclampsie HD</t>
  </si>
  <si>
    <t>Hematome retro-placentaire HD</t>
  </si>
  <si>
    <t>Hemorragie de la delivrance HD</t>
  </si>
  <si>
    <t>Infection puerperale HD</t>
  </si>
  <si>
    <t>Autres maladies Gyneco-Obstetricales HD</t>
  </si>
  <si>
    <t>Néonatologie et affection périnatale</t>
  </si>
  <si>
    <t>Ictere neonatal HD</t>
  </si>
  <si>
    <t>Hypothermie du NN HD</t>
  </si>
  <si>
    <t>Convulsion du NN HD</t>
  </si>
  <si>
    <t>Infection du NN HD</t>
  </si>
  <si>
    <t>Prematurite HD</t>
  </si>
  <si>
    <t>Souffrance neonatale HD</t>
  </si>
  <si>
    <t>Autres infections neonatales HD</t>
  </si>
  <si>
    <t>Maladies oculaires et annexes</t>
  </si>
  <si>
    <t>Glaucome HD</t>
  </si>
  <si>
    <t>Keratite HD</t>
  </si>
  <si>
    <t>Retinopathies HD</t>
  </si>
  <si>
    <t>Autres affections retiniennes HD</t>
  </si>
  <si>
    <t>Traumatisme oculaire HD</t>
  </si>
  <si>
    <t>Uveites HD</t>
  </si>
  <si>
    <t>Ptérygion HD</t>
  </si>
  <si>
    <t>Chalazions/Orgelets HD</t>
  </si>
  <si>
    <t>Zona ophtalmique HD</t>
  </si>
  <si>
    <t>Hypermétropie HD</t>
  </si>
  <si>
    <t>LCET HD</t>
  </si>
  <si>
    <t>Cellulite orbitaire HD</t>
  </si>
  <si>
    <t>Imperforation/Obstruction des voies lacrymales HD</t>
  </si>
  <si>
    <t>Basse vision HD</t>
  </si>
  <si>
    <t>Myopie HD</t>
  </si>
  <si>
    <t>Astigmatisme HD</t>
  </si>
  <si>
    <t>Strabisme HD</t>
  </si>
  <si>
    <t>Autres maladies de l’Oeil et annexes HD</t>
  </si>
  <si>
    <t>Maladies de la peau</t>
  </si>
  <si>
    <t>Erysipele HD</t>
  </si>
  <si>
    <t>Dermatophytose HD</t>
  </si>
  <si>
    <t>Anthrax HD</t>
  </si>
  <si>
    <t>Teigne HD</t>
  </si>
  <si>
    <t>Eczéma HD</t>
  </si>
  <si>
    <t>Autres maladies de la peau HD</t>
  </si>
  <si>
    <t>Maladies du système ostéo-articulaire, muscles et tissu conjonctif</t>
  </si>
  <si>
    <t>R.A.A. HD</t>
  </si>
  <si>
    <t>Arthrite HD</t>
  </si>
  <si>
    <t>Arthrose HD</t>
  </si>
  <si>
    <t>Osteite-osteomyelite HD</t>
  </si>
  <si>
    <t>Myosite HD</t>
  </si>
  <si>
    <t>Autres maladies Système osteo articulaire et musculaire HD</t>
  </si>
  <si>
    <t>Anomalies congénitales</t>
  </si>
  <si>
    <t>Spina bifida HD</t>
  </si>
  <si>
    <t>Hydrocephalie HD</t>
  </si>
  <si>
    <t>Cardiopathie congenitale HD</t>
  </si>
  <si>
    <t>Omphalocele HD</t>
  </si>
  <si>
    <t>Autres anomalies congenitales HD</t>
  </si>
  <si>
    <t>Lésions et traumatismes</t>
  </si>
  <si>
    <t>Fractures fermees des membres HD</t>
  </si>
  <si>
    <t>Fractures ouvertes des membres HD</t>
  </si>
  <si>
    <t>Luxation HD</t>
  </si>
  <si>
    <t>Trauma craniens HD</t>
  </si>
  <si>
    <t>Trauma internes HD</t>
  </si>
  <si>
    <t>Brûlures HD</t>
  </si>
  <si>
    <t>Fracture du crane HD</t>
  </si>
  <si>
    <t>Fracture isolée d’un os de la face HD</t>
  </si>
  <si>
    <t>Fractures de deux ou plusieurs os de la face HD</t>
  </si>
  <si>
    <t>Disjonctions Cranio-Faciales (fractures de LEFORT) HD</t>
  </si>
  <si>
    <t>Fractures centro-faciales HD</t>
  </si>
  <si>
    <t>Traumatisme balistique HD</t>
  </si>
  <si>
    <t>Traumatisme par arme blanche HD</t>
  </si>
  <si>
    <t>Traumatisme par coups et blessures HD</t>
  </si>
  <si>
    <t>Traumatisme par accident de la voie publique HD</t>
  </si>
  <si>
    <t>Autres lesions et traumatismes HD</t>
  </si>
  <si>
    <t>Maladies et évènement du TLOH</t>
  </si>
  <si>
    <t>Charbon HD</t>
  </si>
  <si>
    <t>Méningites HD</t>
  </si>
  <si>
    <t>Rougeole HD</t>
  </si>
  <si>
    <t>Paralysie flasque Aigüe (PFA) HD</t>
  </si>
  <si>
    <t>Dengue HD</t>
  </si>
  <si>
    <t>Diarrhees sanguinolentes HD</t>
  </si>
  <si>
    <t>Ictere febrile HD</t>
  </si>
  <si>
    <t>Tetanos neonatal HD</t>
  </si>
  <si>
    <t>Syndrome grippaux HD</t>
  </si>
  <si>
    <t>IRAS HD</t>
  </si>
  <si>
    <t>Cholera HD</t>
  </si>
  <si>
    <t>Covid-19 HD</t>
  </si>
  <si>
    <t>Autres maladies non classées HD</t>
  </si>
  <si>
    <t>Tableau 4.53: Nosologie des consultations externes dans les formations sanitaires par région en 2025</t>
  </si>
  <si>
    <t>Affection</t>
  </si>
  <si>
    <t>Tableau 4.54: Nosologie des consultations externes dans les formations sanitaires par région en 2025 (suite)</t>
  </si>
  <si>
    <t>Tableau 4.55: Nosologie des hospitalisations par tranche d'age en 2025</t>
  </si>
  <si>
    <t>Cas</t>
  </si>
  <si>
    <t>Décès</t>
  </si>
  <si>
    <t>MAS en interne</t>
  </si>
  <si>
    <t xml:space="preserve">Paludisme </t>
  </si>
  <si>
    <t>Hydrocèle NCE</t>
  </si>
  <si>
    <t>Trichiasis trachomateux NCE</t>
  </si>
  <si>
    <t>Trypanosomiase Humaines Africaine (THA) NCE</t>
  </si>
  <si>
    <t>Ulcère de Buruli NCE</t>
  </si>
  <si>
    <t>Envenimation par morsure de serpent NCE</t>
  </si>
  <si>
    <t>Morsure de chien  NCE</t>
  </si>
  <si>
    <t>Rage NCE</t>
  </si>
  <si>
    <t>Nouveaux cas de gale NCE</t>
  </si>
  <si>
    <t>Pian NCE</t>
  </si>
  <si>
    <t>Schistosomiase digestive NCE</t>
  </si>
  <si>
    <t>Schistosomiase urinaire NCE</t>
  </si>
  <si>
    <t>Onchocercose NCE</t>
  </si>
  <si>
    <t>Leishmaniose cutané NCE</t>
  </si>
  <si>
    <t>Diabete NCE</t>
  </si>
  <si>
    <t>Cancer du sein NCE</t>
  </si>
  <si>
    <t>Cancer du col de l uterus NCE</t>
  </si>
  <si>
    <t>Insuffisance renale chronique NCE</t>
  </si>
  <si>
    <t>Noma NCE</t>
  </si>
  <si>
    <t>Maladies infectieuses et parasitaires</t>
  </si>
  <si>
    <t>Dysenterie amibienne NCE</t>
  </si>
  <si>
    <t>Autres diarrhees infectieuses NCE</t>
  </si>
  <si>
    <t>Intox. Alimentaires bacteriennes NCE</t>
  </si>
  <si>
    <t>Varicelles NCE</t>
  </si>
  <si>
    <t>Zona NCE</t>
  </si>
  <si>
    <t>Hepatite A NCE</t>
  </si>
  <si>
    <t>Hepatite B NCE</t>
  </si>
  <si>
    <t>Hepatite C NCE</t>
  </si>
  <si>
    <t>Coqueluche NCE</t>
  </si>
  <si>
    <t>Tetanos NCE</t>
  </si>
  <si>
    <t>Chikungunya NCE</t>
  </si>
  <si>
    <t>Parasitoses intestinales NCE</t>
  </si>
  <si>
    <t>Autres maladies infectieuses et parasitaires NCE</t>
  </si>
  <si>
    <t>Ulcération génitale NCE</t>
  </si>
  <si>
    <t>Ecoulement urétral NCE</t>
  </si>
  <si>
    <t>Douleur pelvienne NCE</t>
  </si>
  <si>
    <t>Ecoulement vaginal NCE</t>
  </si>
  <si>
    <t>Conjonctivite du nouveau né NCE</t>
  </si>
  <si>
    <t>Gonflement douloureux du scrotum  NCE</t>
  </si>
  <si>
    <t>Végétations vénériennes NCE</t>
  </si>
  <si>
    <t>Bubon inguinal NCE</t>
  </si>
  <si>
    <t xml:space="preserve">Maladies métaboliques et endocriniennes </t>
  </si>
  <si>
    <t>Hyperthyroidies NCE</t>
  </si>
  <si>
    <t>Hypothyroidies NCE</t>
  </si>
  <si>
    <t>Goutte NCE</t>
  </si>
  <si>
    <t>Autres Maladies metaboliques et endocriniennes NCE</t>
  </si>
  <si>
    <t>Maladies hématologiques</t>
  </si>
  <si>
    <t>Drepanocytose NCE</t>
  </si>
  <si>
    <t>Leucemie NCE</t>
  </si>
  <si>
    <t>Hémophilie NCE</t>
  </si>
  <si>
    <t>Autres maladies hematologiques NCE</t>
  </si>
  <si>
    <t xml:space="preserve">Troubles mentaux </t>
  </si>
  <si>
    <t>Psychose schizophrenique NCE</t>
  </si>
  <si>
    <t>Depression NCE</t>
  </si>
  <si>
    <t>Nevrose NCE</t>
  </si>
  <si>
    <t>Retard mental NCE</t>
  </si>
  <si>
    <t>Réaction à un facteur de stress NCE</t>
  </si>
  <si>
    <t>Hysterie NCE</t>
  </si>
  <si>
    <t>Demence NCE</t>
  </si>
  <si>
    <t>Troubles neurodéveloppementaux NCE</t>
  </si>
  <si>
    <t>Tentative de suicide NCE</t>
  </si>
  <si>
    <t>État de stress post-traumatique NCE</t>
  </si>
  <si>
    <t>Troubles mentaux lies a la consommation de substances psycho actives NCE</t>
  </si>
  <si>
    <t>Autres troubles mentaux NCE</t>
  </si>
  <si>
    <t>Maladies de l’appareil digestif</t>
  </si>
  <si>
    <t>Appendicite aigue NCE</t>
  </si>
  <si>
    <t>Hernie abdominale NCE</t>
  </si>
  <si>
    <t>Hernie inguinale NCE</t>
  </si>
  <si>
    <t>Gastrites NCE</t>
  </si>
  <si>
    <t>Stenose de l oesophage NCE</t>
  </si>
  <si>
    <t>Occlusion intestinale NCE</t>
  </si>
  <si>
    <t>Peritonite NCE</t>
  </si>
  <si>
    <t>Hemorroides NCE</t>
  </si>
  <si>
    <t>Cirrhose hepatique NCE</t>
  </si>
  <si>
    <t>Autres maladies de l appareil digestif NCE</t>
  </si>
  <si>
    <t>Mastoidites NCE</t>
  </si>
  <si>
    <t>Oreillons NCE</t>
  </si>
  <si>
    <t>Otites moyennes aigues NCE</t>
  </si>
  <si>
    <t>Otites moyennes chroniques NCE</t>
  </si>
  <si>
    <t>Surdite NCE</t>
  </si>
  <si>
    <t>Laryngites NCE</t>
  </si>
  <si>
    <t>Epistaxis NCE</t>
  </si>
  <si>
    <t>Rhinopharyngites NCE</t>
  </si>
  <si>
    <t>Sinusite NCE</t>
  </si>
  <si>
    <t>Autres maladies ORL NCE</t>
  </si>
  <si>
    <t>Maladies cardio-vasculaires</t>
  </si>
  <si>
    <t>Myocardiopathie NCE</t>
  </si>
  <si>
    <t>Insuffisances cardiaques NCE</t>
  </si>
  <si>
    <t>Pericardite aigue NCE</t>
  </si>
  <si>
    <t>Infarctus aigu du myocarde NCE</t>
  </si>
  <si>
    <t>Cardiopathies rhumatismales NCE</t>
  </si>
  <si>
    <t>Cardiopathies congenitales NCE</t>
  </si>
  <si>
    <t>Thrombophlebites NCE</t>
  </si>
  <si>
    <t>Maladies vasculaires cerebrales NCE</t>
  </si>
  <si>
    <t>Malformations artério-veineuses NCE</t>
  </si>
  <si>
    <t>Autres maladies cardio-vasculaires NCE</t>
  </si>
  <si>
    <t>Bronchites NCE</t>
  </si>
  <si>
    <t>Bronchiolites NCE</t>
  </si>
  <si>
    <t>Bronchopneumopathie chronique obstructive (BPCO) NCE</t>
  </si>
  <si>
    <t>Pleuresie NCE</t>
  </si>
  <si>
    <t>Pneumothorax NCE</t>
  </si>
  <si>
    <t>Embolie pulmonaire NCE</t>
  </si>
  <si>
    <t>Autres maladies de l appareil respiratoire NCE</t>
  </si>
  <si>
    <t>Burkitt NCE</t>
  </si>
  <si>
    <t>Cancer de l'estomac NCE</t>
  </si>
  <si>
    <t>Cancer de la prostate NCE</t>
  </si>
  <si>
    <t>Cancer du colon NCE</t>
  </si>
  <si>
    <t>Cancer du foie NCE</t>
  </si>
  <si>
    <t>Cancer du poumon NCE</t>
  </si>
  <si>
    <t>Rétinoblastome NCE</t>
  </si>
  <si>
    <t>Néphroblastome NCE</t>
  </si>
  <si>
    <t>Autres tumeurs NCE</t>
  </si>
  <si>
    <t>Maladies du Système nerveux</t>
  </si>
  <si>
    <t>Paralysies moteurs NCE</t>
  </si>
  <si>
    <t>Dont hemiplegie NCE</t>
  </si>
  <si>
    <t>Epilepsie NCE</t>
  </si>
  <si>
    <t>Migraines NCE</t>
  </si>
  <si>
    <t>Nevrites NCE</t>
  </si>
  <si>
    <t>Maladie d Alzheimer NCE</t>
  </si>
  <si>
    <t>Maladie de Parkinson NCE</t>
  </si>
  <si>
    <t>Autres maladies du systeme nerveux central NCE</t>
  </si>
  <si>
    <t>Maladies des organes génito-urinaires</t>
  </si>
  <si>
    <t>Glomerulonephrite NCE</t>
  </si>
  <si>
    <t>Syndrome Nephrotique NCE</t>
  </si>
  <si>
    <t>Syndrome nephretique NCE</t>
  </si>
  <si>
    <t>Insuffisance renale aigue NCE</t>
  </si>
  <si>
    <t>Lithiases des voies urinaires NCE</t>
  </si>
  <si>
    <t>Infection urinaire NCE</t>
  </si>
  <si>
    <t>Cystite NCE</t>
  </si>
  <si>
    <t>Sterilite de la femme NCE</t>
  </si>
  <si>
    <t>Sterilite, chez l'homme NCE</t>
  </si>
  <si>
    <t>Fistules vesico-vaginales NCE</t>
  </si>
  <si>
    <t>Autres maladies des organes genito-urinaires NCE</t>
  </si>
  <si>
    <t>Intoxications, empoisonnement, envenimation</t>
  </si>
  <si>
    <t>Intoxications medicamenteuses-Produit biologique NCE</t>
  </si>
  <si>
    <t>Intoxication alimentaire NCE</t>
  </si>
  <si>
    <t>Intoxication par substance non medecinale NCE</t>
  </si>
  <si>
    <t>Autres intoxications, empoisonnements et envenimations NCE</t>
  </si>
  <si>
    <t>Maladies de la cavité buccale</t>
  </si>
  <si>
    <t>Carie dentaire et complication NCE</t>
  </si>
  <si>
    <t>Cellulite et abces dentaire NCE</t>
  </si>
  <si>
    <t>Traumatisme dento maxillaire NCE</t>
  </si>
  <si>
    <t>Gengivo stomatites NCE</t>
  </si>
  <si>
    <t>Mycose buccale NCE</t>
  </si>
  <si>
    <t>Paradontopathie NCE</t>
  </si>
  <si>
    <t>Avulsions dentaires post traumatiques NCE</t>
  </si>
  <si>
    <t>Fractures alvéolo-dentaires NCE</t>
  </si>
  <si>
    <t>Autres maladies de la cavite buccale NCE</t>
  </si>
  <si>
    <t>Cellulites cervico-faciales ou diffuses NCE</t>
  </si>
  <si>
    <t>Kystes salivaires NCE</t>
  </si>
  <si>
    <t>Luxations dentaires NCE</t>
  </si>
  <si>
    <t>Kystes dentaires NCE</t>
  </si>
  <si>
    <t>Tumeurs bénignes des glandes salivaires NCE</t>
  </si>
  <si>
    <t>Tumeurs bénignes des os de la face NCE</t>
  </si>
  <si>
    <t>Tumeurs bénignes orbitaires NCE</t>
  </si>
  <si>
    <t>Infections des glandes salivaires NCE</t>
  </si>
  <si>
    <t>Autres pathologies de maxillo-cervico-faciales NCE</t>
  </si>
  <si>
    <t>Grossesse extra-uterine NCE</t>
  </si>
  <si>
    <t>Placenta prævia NCE</t>
  </si>
  <si>
    <t>Pre eclampsie NCE</t>
  </si>
  <si>
    <t>Eclampsie NCE</t>
  </si>
  <si>
    <t>Hemorragie de la delivrance NCE</t>
  </si>
  <si>
    <t>Hematome retro-placentaire NCE</t>
  </si>
  <si>
    <t>Infection puerperale NCE</t>
  </si>
  <si>
    <t>Autres maladies Gyneco- Obstetricales NCE</t>
  </si>
  <si>
    <t>Néonatalogie et affection périnatales</t>
  </si>
  <si>
    <t>Ictere neonatal NCE</t>
  </si>
  <si>
    <t>Hypothermie du NN NCE</t>
  </si>
  <si>
    <t>Convulsion du NN NCE</t>
  </si>
  <si>
    <t>Infection du NN NCE</t>
  </si>
  <si>
    <t>Prematurite NCE</t>
  </si>
  <si>
    <t>Hydrocephalie NCE</t>
  </si>
  <si>
    <t>Souffrance neonatale NCE</t>
  </si>
  <si>
    <t>Autres infections neonatales NCE</t>
  </si>
  <si>
    <t>Glaucome NCE</t>
  </si>
  <si>
    <t>Cataractes NCE</t>
  </si>
  <si>
    <t>Conjonctivites NCE</t>
  </si>
  <si>
    <t>Retinopathies NCE</t>
  </si>
  <si>
    <t>Autres affections rétiniennes NCE</t>
  </si>
  <si>
    <t>Uveites NCE</t>
  </si>
  <si>
    <t>Chalazions/Orgelets NCE</t>
  </si>
  <si>
    <t>Pterygion NCE</t>
  </si>
  <si>
    <t>Zona ophtalmique NCE</t>
  </si>
  <si>
    <t>Keratites NCE</t>
  </si>
  <si>
    <t>Myopie NCE</t>
  </si>
  <si>
    <t>Hypermétropie NCE</t>
  </si>
  <si>
    <t>LCET NCE</t>
  </si>
  <si>
    <t>Basse vision NCE</t>
  </si>
  <si>
    <t>Strabisme NCE</t>
  </si>
  <si>
    <t>Astigmatisme NCE</t>
  </si>
  <si>
    <t>Cellulite orbitaire NCE</t>
  </si>
  <si>
    <t>Imperforation/Obstruction des voies lacrymales NCE</t>
  </si>
  <si>
    <t>Autres maladies de l’Oeil et annexes NCE</t>
  </si>
  <si>
    <t>Erysipele NCE</t>
  </si>
  <si>
    <t>Dermatophytose NCE</t>
  </si>
  <si>
    <t>Autres maladies de la peau NCE</t>
  </si>
  <si>
    <t xml:space="preserve">Maladies du système ostéo-articulaire, muscles et tissu conjonctif </t>
  </si>
  <si>
    <t>R.A.A. NCE</t>
  </si>
  <si>
    <t>Osteite osteomyelite NCE</t>
  </si>
  <si>
    <t>Myosite NCE</t>
  </si>
  <si>
    <t>Autres maladies Système osteo articulaire et musculaire NCE</t>
  </si>
  <si>
    <t>Spina bifida NCE</t>
  </si>
  <si>
    <t>Omphalocele NCE</t>
  </si>
  <si>
    <t>Autres anomalies congenitales NCE</t>
  </si>
  <si>
    <t>Fractures ouvertes des membres NCE</t>
  </si>
  <si>
    <t>Fracture isolée d’un os de la face NCE</t>
  </si>
  <si>
    <t>Disjonctions Cranio-Faciales (fractures de LEFORT) NCE</t>
  </si>
  <si>
    <t>Fractures centro-faciales NCE</t>
  </si>
  <si>
    <t>Luxation NCE</t>
  </si>
  <si>
    <t>Trauma internes NCE</t>
  </si>
  <si>
    <t>Brulures NCE</t>
  </si>
  <si>
    <t>Séquelles de traumatismes et/ou brulures NCE</t>
  </si>
  <si>
    <t>Fracture du crane NCE</t>
  </si>
  <si>
    <t>Traumatismes oculaires NCE</t>
  </si>
  <si>
    <t>Traumatisme balistique NCE</t>
  </si>
  <si>
    <t>Traumatisme par arme blanche NCE</t>
  </si>
  <si>
    <t>Traumatisme par coups et blessures NCE</t>
  </si>
  <si>
    <t>Autres lesions et traumatismes NCE</t>
  </si>
  <si>
    <t>Maladies notifiées au TLOH</t>
  </si>
  <si>
    <t>Cholera NCE</t>
  </si>
  <si>
    <t>Meningite NCE</t>
  </si>
  <si>
    <t>Rougeole NCE</t>
  </si>
  <si>
    <t>Paralysie flasque aigue (PFA) NCE</t>
  </si>
  <si>
    <t>Dengue NCE</t>
  </si>
  <si>
    <t>Diarrhee sanguinolente NCE</t>
  </si>
  <si>
    <t>Ictere febrile NCE</t>
  </si>
  <si>
    <t>Tetanos neonatal NCE</t>
  </si>
  <si>
    <t>Syndrome grippaux NCE</t>
  </si>
  <si>
    <t>IRAS NCE</t>
  </si>
  <si>
    <t>Charbon NCE</t>
  </si>
  <si>
    <t>Covid-19 NCE</t>
  </si>
  <si>
    <t>Tableau 4.56: Nosologie des hospitalisations par région en 2025</t>
  </si>
  <si>
    <t>Tableau 4.57: Nosologie des hospitalisations par région en 2025 (suite1)</t>
  </si>
  <si>
    <t>sirba</t>
  </si>
  <si>
    <t>Tableau 4.58: Nosologie des hospitalisations par région en 2025 (suite2)</t>
  </si>
  <si>
    <t>Tableau 4.59: Nosologie des personnes agées (60 ans et plus) en 2025</t>
  </si>
  <si>
    <t>Cas Masculin</t>
  </si>
  <si>
    <t>Déces Masculin</t>
  </si>
  <si>
    <t>Cas Féminin</t>
  </si>
  <si>
    <t>Déces Féminin</t>
  </si>
  <si>
    <t>Adénomes de la prostate</t>
  </si>
  <si>
    <t>Arthrose</t>
  </si>
  <si>
    <t>Cancer du col de l’utérus</t>
  </si>
  <si>
    <t>Cancer du sein</t>
  </si>
  <si>
    <t>Cataractes</t>
  </si>
  <si>
    <t>Covid-19</t>
  </si>
  <si>
    <t>Diabète</t>
  </si>
  <si>
    <t>Déficit musculo squelettique</t>
  </si>
  <si>
    <t>Dénutrition ou insuffisances pondérales</t>
  </si>
  <si>
    <t>Dépression</t>
  </si>
  <si>
    <t>HTA</t>
  </si>
  <si>
    <t>Insuffisances rénales</t>
  </si>
  <si>
    <t>Nodules de sein</t>
  </si>
  <si>
    <t>Prolapsus du col de l’utérus</t>
  </si>
  <si>
    <t>Prolapsus du rectum</t>
  </si>
  <si>
    <t>Prolapsus vaginal</t>
  </si>
  <si>
    <t>Réduction de l’acuité visuelle</t>
  </si>
  <si>
    <t>Surdité ou réduction de l’acuité auditive</t>
  </si>
  <si>
    <t>demence</t>
  </si>
  <si>
    <t>Tableau 4.60: Nosologie des personnes agées (60 ans et plus) en 2025</t>
  </si>
  <si>
    <t>Tableau 4.61: Mode d'entrée des patients en hospitalisation en 2025</t>
  </si>
  <si>
    <t>Région/DS/CH</t>
  </si>
  <si>
    <t>Total entrées</t>
  </si>
  <si>
    <t>Tableau 4.62: Mode de sortie en hospitalisation en 2025</t>
  </si>
  <si>
    <t>Sans avis medical</t>
  </si>
  <si>
    <t>Décédés</t>
  </si>
  <si>
    <t>Contre avis médical</t>
  </si>
  <si>
    <t>Total sortie</t>
  </si>
  <si>
    <t>Mortalité intra hospitalière en pour 1000</t>
  </si>
  <si>
    <t>Tableau 4.63: Confirmation du paludisme dans les formations sanitaires en 2025</t>
  </si>
  <si>
    <t>Cas suspect de Paludisme</t>
  </si>
  <si>
    <t>Gouttes épaisses</t>
  </si>
  <si>
    <t>TDR</t>
  </si>
  <si>
    <t>Taux de confirmation (%)</t>
  </si>
  <si>
    <t>Réalisées</t>
  </si>
  <si>
    <t>Positives</t>
  </si>
  <si>
    <t>Tableau 4.64: Paludisme simple et grave (confirmés+présumés) en 2025</t>
  </si>
  <si>
    <t>Total PS</t>
  </si>
  <si>
    <t>Dont Moins de 5 ans</t>
  </si>
  <si>
    <t>Dont femmes enceintes</t>
  </si>
  <si>
    <t>Total PG</t>
  </si>
  <si>
    <t>Tableau 4.65: Incidence du paludisme en 2025</t>
  </si>
  <si>
    <t>Cas de paludisme chez les moins de 5ans</t>
  </si>
  <si>
    <t>Total cas de paludisme dans la population générale</t>
  </si>
  <si>
    <t>Tableau 4.66: Paludisme confirmé en 2025</t>
  </si>
  <si>
    <t>Tableau 4.67: Incidence du paludisme confirmé en 2025</t>
  </si>
  <si>
    <t>Paludisme confirmé chez les moins de 5ans</t>
  </si>
  <si>
    <t>Paludisme confirmé dans la population générale</t>
  </si>
  <si>
    <t>Incidence du paludisme confirmé chez les moins de 5 ans (p.1000)</t>
  </si>
  <si>
    <t>Incidence du paludisme confirmé dans la population générale (p.1000)</t>
  </si>
  <si>
    <t>Tableau 4.68: Traitement du paludisme simple en 2025</t>
  </si>
  <si>
    <t>Paludisme simple traité avec ACT</t>
  </si>
  <si>
    <t>Paludisme simple confirmé traité avec ACT</t>
  </si>
  <si>
    <t>Proportion des cas de paludisme simple traités aux ACT</t>
  </si>
  <si>
    <t>Proportion des cas de paludisme simple confirmé traités aux ACT</t>
  </si>
  <si>
    <t>Tableau 4.69: Létalité du paludisme en 2025</t>
  </si>
  <si>
    <t>Décès paludisme global</t>
  </si>
  <si>
    <t xml:space="preserve">Décès paludisme chez les moins de 5 ans </t>
  </si>
  <si>
    <t xml:space="preserve">Décès paludisme chez les femmes enceintes </t>
  </si>
  <si>
    <t>Létalité chez les moins de 5 ans (%)</t>
  </si>
  <si>
    <t>Létalité chez les femmes enceintes (%)</t>
  </si>
  <si>
    <t>Tableau 4.70: Distribution des MILDA de routine en 2025</t>
  </si>
  <si>
    <t>MILDA femmes enceintes</t>
  </si>
  <si>
    <t>MILDA chez les 0 à 11 mois</t>
  </si>
  <si>
    <t>Couverture en MILDA femmes enceintes</t>
  </si>
  <si>
    <t>Couverture en  MILDA chez les 0 à 11 mois</t>
  </si>
  <si>
    <t>Tableau 4.71: Résultat de la campagne de chimioprophylaxie saisonnière du paludisme chez les enfants de 3 à 59 mois au passage zéro en 2025</t>
  </si>
  <si>
    <t xml:space="preserve">Régions/Districts </t>
  </si>
  <si>
    <t>Planification</t>
  </si>
  <si>
    <t>Couverture</t>
  </si>
  <si>
    <t xml:space="preserve">Enfants ciblés </t>
  </si>
  <si>
    <t>3-11 mois</t>
  </si>
  <si>
    <t>12-59 mois</t>
  </si>
  <si>
    <t>Enfants couverts</t>
  </si>
  <si>
    <t>3-11 Mois</t>
  </si>
  <si>
    <t>12-59 Mois</t>
  </si>
  <si>
    <t xml:space="preserve"> Couverture globale (%)</t>
  </si>
  <si>
    <t>Tableau 4.72: Résultat de la campagne de chimioprophylaxie saisonnière du paludisme chez les enfants de 3 à 59 mois au premier passage 2025</t>
  </si>
  <si>
    <t>Tableau 4.73: Résultat de la campagne de chimioprophylaxie saisonnière du paludisme chez les enfants de 3 à 59 mois au deuxième passage 2025</t>
  </si>
  <si>
    <t>Tableau 4.74: Résultat de la campagne de chimioprophylaxie saisonnière du paludisme chez les enfants de 3 à 59 mois au troisième passage 2025</t>
  </si>
  <si>
    <t>Tableau 4.75: Résultat de la campagne de chimioprophylaxie saisonnière du paludisme chez les enfants de 3 à 59 mois au quatrième passage 2025</t>
  </si>
  <si>
    <t>Tableau 4.76: Notification syndromique des IST en 2025</t>
  </si>
  <si>
    <t>Total IST</t>
  </si>
  <si>
    <t>Tableau 4.77: Dépistage de l'infection à VIH en 2025</t>
  </si>
  <si>
    <t>Personnes testées</t>
  </si>
  <si>
    <t>Personnes testées positives</t>
  </si>
  <si>
    <t>Tableau 4.78: Dépistage des hépatites virales en 2025</t>
  </si>
  <si>
    <t>Personnes testées pour HVB</t>
  </si>
  <si>
    <t>Personnes testées pour HVC</t>
  </si>
  <si>
    <t>Personnes testées positives pour HVB</t>
  </si>
  <si>
    <t>Personnes testées positives pour HVC</t>
  </si>
  <si>
    <t>Taux de positivité pour HVB</t>
  </si>
  <si>
    <t>Taux de positivité pour HVC</t>
  </si>
  <si>
    <t>Tableau 4.79: Suivi des PvVIH en fin 2025</t>
  </si>
  <si>
    <t>PvVIH sous ARV</t>
  </si>
  <si>
    <t>PVVIH sous TAR ayant bénéficié du dosage de la CV à 12 mois de traitement</t>
  </si>
  <si>
    <t>PVVIH sous TAR dont la CV à 12 mois est indétectable</t>
  </si>
  <si>
    <t>Tableau 4.80: Accidents d'exposition aux liquides biologiques en 2025</t>
  </si>
  <si>
    <t>Nombre de cas d'AELB notifiés</t>
  </si>
  <si>
    <t>Nombre de cas d'AELB ayant nécessité une prophylaxie par ARV</t>
  </si>
  <si>
    <t>Nombre de cas d'AELB positifs à l'issue de la phase de suivi</t>
  </si>
  <si>
    <t>Tableau 4.81: Dépistage de la tuberculose en 2025</t>
  </si>
  <si>
    <t xml:space="preserve"> Forme pulmonaire, confirmée bactériologiquement</t>
  </si>
  <si>
    <t>Forme pulmonaire, diagnostiquée cliniquement</t>
  </si>
  <si>
    <t>Nouveaux patients</t>
  </si>
  <si>
    <t>Rechutes</t>
  </si>
  <si>
    <t>Déjà traités (hors rechutes)</t>
  </si>
  <si>
    <t>Antécédents de traitement inconnus</t>
  </si>
  <si>
    <t>Reprises</t>
  </si>
  <si>
    <t>Régions/ Districts</t>
  </si>
  <si>
    <t>Echecs</t>
  </si>
  <si>
    <t>Tableau 4.82: Dépistage de la tuberculose en 2025 (Suite)</t>
  </si>
  <si>
    <t xml:space="preserve">Forme extrapulmonaire </t>
  </si>
  <si>
    <t>Synthèse cas de TB toutes formes</t>
  </si>
  <si>
    <t>Tableau 4.83: Activités de bacilloscopie de la tuberculose en 2025</t>
  </si>
  <si>
    <t>Région sanitaire</t>
  </si>
  <si>
    <t>Malades soumis au dépistage</t>
  </si>
  <si>
    <t>Malades dépistés positifs</t>
  </si>
  <si>
    <t>Orientés par les acteurs communautaires</t>
  </si>
  <si>
    <t>Lames lues pour le dépistage</t>
  </si>
  <si>
    <t>Lames lues pour le contrôle M2-M3</t>
  </si>
  <si>
    <t>Lames lues pour le contrôle M5-M6</t>
  </si>
  <si>
    <t>Total lames lues</t>
  </si>
  <si>
    <t>Négatif</t>
  </si>
  <si>
    <t>Positif</t>
  </si>
  <si>
    <t>1-9 B</t>
  </si>
  <si>
    <t>1 à 3+</t>
  </si>
  <si>
    <t>Tableau 4.84: Taux de notification de la tuberculose en 2025</t>
  </si>
  <si>
    <t>TB forme pulmonaire, confirmee bactériologiquement</t>
  </si>
  <si>
    <t>Forme extrapulmonaire</t>
  </si>
  <si>
    <t>Taux de notification TB (p.100000)</t>
  </si>
  <si>
    <t xml:space="preserve"> Nouveaux cas</t>
  </si>
  <si>
    <t xml:space="preserve"> Rechutes</t>
  </si>
  <si>
    <t>Tableau 4.79: Dépistage du VIH chez les patients de tuberculose en 2024</t>
  </si>
  <si>
    <t xml:space="preserve">Nombre total de cas </t>
  </si>
  <si>
    <t>Nbre de cas testés</t>
  </si>
  <si>
    <t>% testé</t>
  </si>
  <si>
    <t>Nombre testé VIH+</t>
  </si>
  <si>
    <t>% testé VIH+</t>
  </si>
  <si>
    <t>Cotri</t>
  </si>
  <si>
    <t>% Cotri</t>
  </si>
  <si>
    <t>ARV</t>
  </si>
  <si>
    <t>% ARV</t>
  </si>
  <si>
    <t>Tableau 4.86: Situation de la réalisation des test VIH chez les patients tuberculeux et la prise en charge des co-infectés pour la cohorte 2023</t>
  </si>
  <si>
    <t>Tableau 4.87: Résultats de traitement de la cohorte 2023 des cas de tuberculose (toutes formes)</t>
  </si>
  <si>
    <t>Malades analysés</t>
  </si>
  <si>
    <t>Guéri</t>
  </si>
  <si>
    <t>Traitement terminé</t>
  </si>
  <si>
    <t>Echec</t>
  </si>
  <si>
    <t>Décédé</t>
  </si>
  <si>
    <t>Perdu de vue</t>
  </si>
  <si>
    <t>Non évalué</t>
  </si>
  <si>
    <t>Résultat de traitement (%)</t>
  </si>
  <si>
    <t>Taux de succes au traitement</t>
  </si>
  <si>
    <t>Taux d'écehc</t>
  </si>
  <si>
    <t>Taux de décès</t>
  </si>
  <si>
    <t>Taux de perdue de vue</t>
  </si>
  <si>
    <t>Taux de non évalué</t>
  </si>
  <si>
    <t>Tableau 4.88: Lèpre en 2025</t>
  </si>
  <si>
    <t>Nouveaux cas</t>
  </si>
  <si>
    <t>dont Enfts/nouv. cas</t>
  </si>
  <si>
    <t>Infirmité 2 ème dégré</t>
  </si>
  <si>
    <t>MB</t>
  </si>
  <si>
    <t>PB</t>
  </si>
  <si>
    <t>M</t>
  </si>
  <si>
    <t>F</t>
  </si>
  <si>
    <t>Tableau 4.89: Situation de la lèpre en fin d'année en 2025</t>
  </si>
  <si>
    <t>Pop 2024</t>
  </si>
  <si>
    <t xml:space="preserve">Malades Fin d'année  </t>
  </si>
  <si>
    <t>Prévalence (p10000)</t>
  </si>
  <si>
    <t>Taux de détection (p100000)</t>
  </si>
  <si>
    <t>Proportion d'infirmité(%)</t>
  </si>
  <si>
    <t>Taux  d'infirmité 
(p1 000 000)</t>
  </si>
  <si>
    <t>Tableau 4.90: Résultats de traitement de masse contre la filariose lymphatique(FL) en 2025</t>
  </si>
  <si>
    <t>Population totale nécessitant TDM FL</t>
  </si>
  <si>
    <t>Population Cible FL 2024</t>
  </si>
  <si>
    <t xml:space="preserve">Population traitée pour FL </t>
  </si>
  <si>
    <t>Féminine</t>
  </si>
  <si>
    <t>Masculine</t>
  </si>
  <si>
    <t>Total traité</t>
  </si>
  <si>
    <t>(%)</t>
  </si>
  <si>
    <t>Tableau 4.91: Résultats de traitement de masse contre la schistosomiase en 2025</t>
  </si>
  <si>
    <t>Population cible Schisto 2024</t>
  </si>
  <si>
    <t xml:space="preserve">Population  traitée pour schistosomiase </t>
  </si>
  <si>
    <t>Couverture(%)</t>
  </si>
  <si>
    <t>Tableau 4.92: Résultats de traitement sous directives communautaires (TIDC) contre l'onchocercose en 2025</t>
  </si>
  <si>
    <t>Population totale nécessitant traitement Onchocercose</t>
  </si>
  <si>
    <t>Population traitée pour l'onchocercose Tournée 1</t>
  </si>
  <si>
    <t>Tableau 4.93: Complétude et promptitude des télégrammes lettres officiels hebdomadaires des FS publiques en 2025</t>
  </si>
  <si>
    <t>TLOH attendus</t>
  </si>
  <si>
    <t>TLOH  réçus</t>
  </si>
  <si>
    <t>TLOH reçus à temps</t>
  </si>
  <si>
    <t>Taux de complétude (%)</t>
  </si>
  <si>
    <t>Taux de promptitude (%)</t>
  </si>
  <si>
    <t>Tableau 4.94: complétude et promptitude des télégrammes lettres officiels hebdomadaires des FS privées en 2025</t>
  </si>
  <si>
    <t>Tableau 4.95: complétude et promptitude globales des télégrammes lettres officiels hebdomadaires des FS en 2025</t>
  </si>
  <si>
    <t>Tableau 4.996: Cas et décès des maladies sous surveillance en 2025</t>
  </si>
  <si>
    <t>Meningite</t>
  </si>
  <si>
    <t>Rougeole</t>
  </si>
  <si>
    <t>Diarrhée sanguinolente</t>
  </si>
  <si>
    <t>létalité</t>
  </si>
  <si>
    <t>Tableau 4.997: cas et décès des maladies sous surveillance en 2025 (suite)</t>
  </si>
  <si>
    <t>Ictère fébrile</t>
  </si>
  <si>
    <t>PFA</t>
  </si>
  <si>
    <t>TNN</t>
  </si>
  <si>
    <t>Tableau 4.998: cas et décès des maladies sous surveillance en 2025 (suite)</t>
  </si>
  <si>
    <t>Choléra</t>
  </si>
  <si>
    <t>Dengue</t>
  </si>
  <si>
    <t>Tableau 4.99: résultats des examens de LCR en 2025</t>
  </si>
  <si>
    <t>Cas notifiés</t>
  </si>
  <si>
    <t>GRAM</t>
  </si>
  <si>
    <t>LCR analysés</t>
  </si>
  <si>
    <t>Negatif</t>
  </si>
  <si>
    <t>DGP</t>
  </si>
  <si>
    <t>DGN</t>
  </si>
  <si>
    <t>BGN</t>
  </si>
  <si>
    <t>Autre</t>
  </si>
  <si>
    <t>Tableau 4.100: résultats des examens de LCR en 2025</t>
  </si>
  <si>
    <t>LATEX</t>
  </si>
  <si>
    <t>NmA</t>
  </si>
  <si>
    <t>NmC</t>
  </si>
  <si>
    <t xml:space="preserve">NmW </t>
  </si>
  <si>
    <t>Sp</t>
  </si>
  <si>
    <t>Hib</t>
  </si>
  <si>
    <t>Tableau 4.101: résultats des examens de LCR PR en 2025</t>
  </si>
  <si>
    <t>Hi non b</t>
  </si>
  <si>
    <t>NmX</t>
  </si>
  <si>
    <t>Tableau 4.102: Actes réalisés en odontostomatologie en 2025</t>
  </si>
  <si>
    <t>Région/Districts</t>
  </si>
  <si>
    <t>Detartrage</t>
  </si>
  <si>
    <t>Curetage ou attouchement de poche parodontale</t>
  </si>
  <si>
    <t>Obturation dent définitive</t>
  </si>
  <si>
    <t>Dents traitees avec composites</t>
  </si>
  <si>
    <t>Dent traitee avec ciment</t>
  </si>
  <si>
    <t>Dents traitées avec amalgames</t>
  </si>
  <si>
    <t>Confection de prothese dentaire</t>
  </si>
  <si>
    <t>Ablation frein de langue</t>
  </si>
  <si>
    <t>Reduction des ATM</t>
  </si>
  <si>
    <t>Reduction des luxations alveolaires</t>
  </si>
  <si>
    <t>Extraction de corps etranger</t>
  </si>
  <si>
    <t>Autres actes d’odontostomatologie</t>
  </si>
  <si>
    <t>Tableau 4.103: Actes réalisés en ORL en 2025</t>
  </si>
  <si>
    <t>Extraction de corps etranger du CAE</t>
  </si>
  <si>
    <t>Extraction de corps etranger du nez</t>
  </si>
  <si>
    <t>Lavage de oreilles ORL</t>
  </si>
  <si>
    <t>Acoumetrie</t>
  </si>
  <si>
    <t>Actes-Nasofibroscopie</t>
  </si>
  <si>
    <t>Actes-Tympanométrie/reflexes stapédiens</t>
  </si>
  <si>
    <t>Aerosoltherapie</t>
  </si>
  <si>
    <t>Aspiration-mechage</t>
  </si>
  <si>
    <t>Audiometrie</t>
  </si>
  <si>
    <t>Cauterisation des cornets inferieurs</t>
  </si>
  <si>
    <t>Extraction corps etranger oropharynge</t>
  </si>
  <si>
    <t>Extraction de corps etranger des voies respiratoires inferieures</t>
  </si>
  <si>
    <t>Autres actes en ORL</t>
  </si>
  <si>
    <t>Tableau 4.104: Activité d'anesthesie en 2025</t>
  </si>
  <si>
    <t>Anesthesie generale</t>
  </si>
  <si>
    <t>Anesthesie locale</t>
  </si>
  <si>
    <t>Anesthesie loco regionale</t>
  </si>
  <si>
    <t>Tableau 4.105: Interventions de chirurgie essentielle dans les districts sanitaires en 2025</t>
  </si>
  <si>
    <t>Cas de Appendicectomie</t>
  </si>
  <si>
    <t>Cesarienne</t>
  </si>
  <si>
    <t>Chirurgie-Cure de hernies</t>
  </si>
  <si>
    <t>Cures de hydrocele</t>
  </si>
  <si>
    <t>G.E.U</t>
  </si>
  <si>
    <t>Laparotomie pour occlusion intestinale</t>
  </si>
  <si>
    <t>Autres laparotomies</t>
  </si>
  <si>
    <t>Autres interventions essentielles en chirurgie</t>
  </si>
  <si>
    <t>Tableau 4.106: Interventions chirurgicales d'ophtalmologie en 2025</t>
  </si>
  <si>
    <t>Chirurgie-Cataracte</t>
  </si>
  <si>
    <t>Interventions de Glaucome</t>
  </si>
  <si>
    <t>Interventions pour Evisceration</t>
  </si>
  <si>
    <t>Chirurgie-Trichiasis trachomateux</t>
  </si>
  <si>
    <t>Intervention-Autres trichiasis</t>
  </si>
  <si>
    <t>Intervention pour Cure de Pterygion</t>
  </si>
  <si>
    <t>Intervention pour Cure de Chalazion</t>
  </si>
  <si>
    <t>Interventions pour autres Ophtalmologie</t>
  </si>
  <si>
    <t>Tableau 4.107: Interventions chirurgicales en ORL en 2025</t>
  </si>
  <si>
    <t>Trachéotomie</t>
  </si>
  <si>
    <t>Cheloidectomie cou et face</t>
  </si>
  <si>
    <t>Polypeptectomie des fosses nasales</t>
  </si>
  <si>
    <t>Chirurgie-Adenoidectomie</t>
  </si>
  <si>
    <t>Chirurgie-Adeno-amygdalectomie</t>
  </si>
  <si>
    <t>Chirurgie-Amygdalectomie</t>
  </si>
  <si>
    <t>Chirurgie-Thyroidectomie</t>
  </si>
  <si>
    <t>Chirurgie-Autres interventions en ORL</t>
  </si>
  <si>
    <t>Tableau 4.108: Interventions chirurgicales et orthopédiques réalisées dans les CH en 2025</t>
  </si>
  <si>
    <t>Interventions</t>
  </si>
  <si>
    <t>Hôpital Saint Camille de Ouagadougou</t>
  </si>
  <si>
    <t>Traumatologie/Orthopédie</t>
  </si>
  <si>
    <t>Chirurgie-Parage</t>
  </si>
  <si>
    <t>Chirurgie-Ostéosynthèse</t>
  </si>
  <si>
    <t>Chirurgie-Amputations</t>
  </si>
  <si>
    <t>Chirurgie-Ablation du matériel d’ostéosynthèse</t>
  </si>
  <si>
    <t>Chirurgie-Pose de prothèse</t>
  </si>
  <si>
    <t>Interventions en Traumatologie</t>
  </si>
  <si>
    <t>Chirurgie viscérale</t>
  </si>
  <si>
    <t>Chirurgie-Chirurgie de l’abdomen</t>
  </si>
  <si>
    <t>Interventions en chirurgie viscérale</t>
  </si>
  <si>
    <t>Chirurgie urologique</t>
  </si>
  <si>
    <t>Chirurgie-Hydrocèle</t>
  </si>
  <si>
    <t>Chirurgie-Néphrectomie</t>
  </si>
  <si>
    <t>Chirurgie-Cure de fistule vésico-vaginale</t>
  </si>
  <si>
    <t>Chirurgie-Cure de cystocèle</t>
  </si>
  <si>
    <t>Interventions en Urologie</t>
  </si>
  <si>
    <t>Neuro chirurgie</t>
  </si>
  <si>
    <t>Chirurgie-Cure d’hématomes</t>
  </si>
  <si>
    <t>Chirurgie-Cure de spina bifida</t>
  </si>
  <si>
    <t>Chirurgie-Plaies cranio cérébrales</t>
  </si>
  <si>
    <t>Interventions en Neuro Chirurgie</t>
  </si>
  <si>
    <t>gynéco obstétrique</t>
  </si>
  <si>
    <t>Interventions sur utérus</t>
  </si>
  <si>
    <t>Interventions sur annexes</t>
  </si>
  <si>
    <t>Interventions sur le sein</t>
  </si>
  <si>
    <t>Chirurgie-Autres interventions en gynéco-obstétrique</t>
  </si>
  <si>
    <t>Chirurgie ophtalmologique</t>
  </si>
  <si>
    <t>Chirurgie ORL</t>
  </si>
  <si>
    <t>Chirurgie dentaire et maxillo-faciale</t>
  </si>
  <si>
    <t xml:space="preserve">Extraction dentaire </t>
  </si>
  <si>
    <t>Blocage/contention maxillaire</t>
  </si>
  <si>
    <t>Exerese de epilus</t>
  </si>
  <si>
    <t>Chirurgie-Autres chirurgies dentaires maxillo-faciales</t>
  </si>
  <si>
    <t>Autres interventions chirurgicales</t>
  </si>
  <si>
    <t>Autres interventions chirurgicales CHR/CHU</t>
  </si>
  <si>
    <t>Tableau 4.109: Interventions chirurgicales et orthopédiques réalisées dans les CH en 2025 (suite)</t>
  </si>
  <si>
    <t>Tableau 4.110: Taux de réalisation des césariennes en 2025</t>
  </si>
  <si>
    <t>Nombre de césariennes réalisées</t>
  </si>
  <si>
    <t>Taux de césarienne (%)</t>
  </si>
  <si>
    <t>Tableau 4.111: Patients reçus en urgence dans les CH en 2025</t>
  </si>
  <si>
    <t>CHR/CHU</t>
  </si>
  <si>
    <t>Nombre de patients reçus en urgence</t>
  </si>
  <si>
    <t>Dont  nombre de patients reçus en urgence et mis en observation (MEO)</t>
  </si>
  <si>
    <t xml:space="preserve"> (%) de patients mis en observation</t>
  </si>
  <si>
    <t>Nombre de journees de mise en observation</t>
  </si>
  <si>
    <t xml:space="preserve">Séjour moyen (en jour) en MEO </t>
  </si>
  <si>
    <t>Tableau 4.106 : Circuit du patient/ Provenance  ou origine des cas d’urgences en 2024</t>
  </si>
  <si>
    <t>Patients référés/reçus en urgence</t>
  </si>
  <si>
    <t>Dont patients reçus en urgence/évacués d'une formation sanitaire privée</t>
  </si>
  <si>
    <t>Nombre total de patients reçus en urgence: transféré</t>
  </si>
  <si>
    <t>Autres (circuit non spécifié)</t>
  </si>
  <si>
    <t>Tableau 4.112: modes de sortie  en urgence dans les CH en 2025</t>
  </si>
  <si>
    <t>Normale (exéat)</t>
  </si>
  <si>
    <t>Sans avis médical</t>
  </si>
  <si>
    <t>Décédé en urgence</t>
  </si>
  <si>
    <t>Sortie Transféré dans un autre service</t>
  </si>
  <si>
    <t>Sortie Evacué vers un autre hôpital</t>
  </si>
  <si>
    <t>Hôpital Saint Camille</t>
  </si>
  <si>
    <t>Tableau 4.113: Examens d'imagerie médicale réalisés en 2025</t>
  </si>
  <si>
    <t>Radiologie</t>
  </si>
  <si>
    <t>Echographie</t>
  </si>
  <si>
    <t>Nombre d'Examens de radio des os</t>
  </si>
  <si>
    <t>Nombre d'Examens de radios pulmonaires</t>
  </si>
  <si>
    <t>Nombre d'Examens d'Autres Radios</t>
  </si>
  <si>
    <t>Echographies abdominales</t>
  </si>
  <si>
    <t>Imagérie-Pelvienne</t>
  </si>
  <si>
    <t>Echographies obstetricales</t>
  </si>
  <si>
    <t>Imagérie-Echo Fibroscan Ano rectoscopie</t>
  </si>
  <si>
    <t>Imagérie-Echographie cardiaque</t>
  </si>
  <si>
    <t>Imagérie-ECG</t>
  </si>
  <si>
    <t>Imagérie-Echodoppler transcrânien</t>
  </si>
  <si>
    <t>Echographies Autres</t>
  </si>
  <si>
    <t>Tableau 4.114: Autres examens d'imagerie médicale réalisés en 2025</t>
  </si>
  <si>
    <t>Scannographie</t>
  </si>
  <si>
    <t>Imagerie par Résonnance Magnétique (IRM)</t>
  </si>
  <si>
    <t>Endoscopie</t>
  </si>
  <si>
    <t>Imagérie-Scanner cérébral</t>
  </si>
  <si>
    <t>Imagérie-Scanner abdomino -pelvien</t>
  </si>
  <si>
    <t>Imagérie-Scanner pulmonaire</t>
  </si>
  <si>
    <t>Imagérie-Autres scanners</t>
  </si>
  <si>
    <t>Imagérie-IRM Cérébrale et TSA (Tronc Supra Aortique)</t>
  </si>
  <si>
    <t>Imagérie-IRM Abdominale</t>
  </si>
  <si>
    <t>Imagérie-IRM Rachis</t>
  </si>
  <si>
    <t>Imagérie-IRM Articulations</t>
  </si>
  <si>
    <t>Imagérie-IRM Membres</t>
  </si>
  <si>
    <t>Imagérie-IRM bassins et pelvis</t>
  </si>
  <si>
    <t>Imagérie-Autres IRM</t>
  </si>
  <si>
    <t>Nombre d'Endoscopies de la voie digestive haute</t>
  </si>
  <si>
    <t>Nombre d'Endoscopies de la voie digestive basse</t>
  </si>
  <si>
    <t>Nombre d'Endoscopies (Bronchoscopie)</t>
  </si>
  <si>
    <t>Tableau 4.115: Examens réalisés en médecine nucléaire du CHU-YO en 2025</t>
  </si>
  <si>
    <t>Nombre d'examens</t>
  </si>
  <si>
    <t>Nature des activités</t>
  </si>
  <si>
    <t>Hospitalisés</t>
  </si>
  <si>
    <t>Externes</t>
  </si>
  <si>
    <t>Scintigraphie  osseuse</t>
  </si>
  <si>
    <t>Scintigraphie pulmonaire</t>
  </si>
  <si>
    <t>Scintigraphie myocardique</t>
  </si>
  <si>
    <t>Scintigraphie rénale MAG3</t>
  </si>
  <si>
    <t>Scintigraphie rénale DMSA</t>
  </si>
  <si>
    <t xml:space="preserve">Scintigraphie thyroïdienne </t>
  </si>
  <si>
    <t>Scintigraphie parathyroïdienne</t>
  </si>
  <si>
    <t>Scintigraphie cardiaque</t>
  </si>
  <si>
    <t>Autres scintigraphies</t>
  </si>
  <si>
    <t>Tableau 4.116: Examens de laboratoire en 2025</t>
  </si>
  <si>
    <t>Bacteriologie</t>
  </si>
  <si>
    <t>Hématologie Immunologie</t>
  </si>
  <si>
    <t>Anatomo-pathologie</t>
  </si>
  <si>
    <t>Biochimie</t>
  </si>
  <si>
    <t>Parasitologie et mycologie</t>
  </si>
  <si>
    <t>Réalisés</t>
  </si>
  <si>
    <t>Dont anormal/positif</t>
  </si>
  <si>
    <t>Dont anormal/ positif</t>
  </si>
  <si>
    <t>Tableau 4.112 : Nombre de poches de sang collectées par type de dons dans les CRTS et les CHR/CMA</t>
  </si>
  <si>
    <t>Dons bénévoles</t>
  </si>
  <si>
    <t>Dons familiaux</t>
  </si>
  <si>
    <t>Nombre</t>
  </si>
  <si>
    <t>%</t>
  </si>
  <si>
    <t>CRTS/DPD PS</t>
  </si>
  <si>
    <t>CHR/CMA</t>
  </si>
  <si>
    <t>Tableau 4.113 : Répartition des dons selon le type de collecte par CRTS et DPD/PS</t>
  </si>
  <si>
    <t>Collectes mobiles</t>
  </si>
  <si>
    <t>Collectes fixes</t>
  </si>
  <si>
    <t>Pourcentage (%)</t>
  </si>
  <si>
    <t>CRTS/Ouaga</t>
  </si>
  <si>
    <t>CRTS/Bobo</t>
  </si>
  <si>
    <t>CRTS/Fada</t>
  </si>
  <si>
    <t>CRTS/Koudougou</t>
  </si>
  <si>
    <t>DPD/PS Dédougou</t>
  </si>
  <si>
    <t>CRTS/Tenkodogo</t>
  </si>
  <si>
    <t xml:space="preserve">Total  </t>
  </si>
  <si>
    <t>Tranches d’âge</t>
  </si>
  <si>
    <t>&lt; 18 ans</t>
  </si>
  <si>
    <t>18 – 24 ans</t>
  </si>
  <si>
    <t>25 – 44 ans</t>
  </si>
  <si>
    <t>45 – 64 ans</t>
  </si>
  <si>
    <t>≥ 65 ans</t>
  </si>
  <si>
    <t>Tableau 4.115 :Taux  d’exclusion des candidats au don de sang dans les CRTS et DPD</t>
  </si>
  <si>
    <t>Total candidats Enregistrés</t>
  </si>
  <si>
    <t>Total candidats exclus</t>
  </si>
  <si>
    <t>Taux d’exclusion (%)</t>
  </si>
  <si>
    <t>Tableau 4.121: Type d’exclusion au don de sang par CRTS</t>
  </si>
  <si>
    <t>Type d’exclusion</t>
  </si>
  <si>
    <t>Nombre d’exclusions définitives</t>
  </si>
  <si>
    <t>Nombre d’exclusions temporaires</t>
  </si>
  <si>
    <t>CRTS/O</t>
  </si>
  <si>
    <t>CRTS/B</t>
  </si>
  <si>
    <t>CRTS/F</t>
  </si>
  <si>
    <t>CRTS/K</t>
  </si>
  <si>
    <t>DPD/OHG</t>
  </si>
  <si>
    <t>DPD/Ka</t>
  </si>
  <si>
    <t>DPD/DDG</t>
  </si>
  <si>
    <t>DPD/Ga</t>
  </si>
  <si>
    <t>CRTS/TNK</t>
  </si>
  <si>
    <t>Nombre total de dons</t>
  </si>
  <si>
    <t>Positif*</t>
  </si>
  <si>
    <t>VHB</t>
  </si>
  <si>
    <t>VHC</t>
  </si>
  <si>
    <t>Syphilis</t>
  </si>
  <si>
    <t>* : les dons positifs sont ceux réactifs aux tests utilisés en première intention sans confirmation. </t>
  </si>
  <si>
    <t>Tableau 4.118 : Pourcentage de poches séparées en PSL par CRTS</t>
  </si>
  <si>
    <t>Total poches réceptionnées conformes</t>
  </si>
  <si>
    <t>Total poches séparées</t>
  </si>
  <si>
    <t>Concentré de globules rouges (CGR)</t>
  </si>
  <si>
    <t>Plasma frais congélé</t>
  </si>
  <si>
    <t>Concentré de plaquette standard</t>
  </si>
  <si>
    <t>Sang total</t>
  </si>
  <si>
    <t>CGR unité adulte</t>
  </si>
  <si>
    <t>CGR unité enfant</t>
  </si>
  <si>
    <t>Tableau 4.120 : Motifs de rejet des  poches de sang</t>
  </si>
  <si>
    <t>Motifs</t>
  </si>
  <si>
    <t>TOTAL</t>
  </si>
  <si>
    <t>PSL retournés des services cliniques et détruits</t>
  </si>
  <si>
    <t xml:space="preserve">Autres </t>
  </si>
  <si>
    <t>Total de poches de sang détruites</t>
  </si>
  <si>
    <t>Total de poches de sang prélevées</t>
  </si>
  <si>
    <t>Pourcentage de poches de sang détruites (%)</t>
  </si>
  <si>
    <t>Dénomination</t>
  </si>
  <si>
    <t xml:space="preserve">Structures totalement approvisionnées </t>
  </si>
  <si>
    <t>Publiques</t>
  </si>
  <si>
    <t>Privées</t>
  </si>
  <si>
    <t xml:space="preserve">Structures partiellement approvisionnées </t>
  </si>
  <si>
    <t>Tableau 4.122 : Satisfaction des demandes en produits sanguins labiles (PSL) dans les zones CNTS</t>
  </si>
  <si>
    <t>PSL demandés</t>
  </si>
  <si>
    <t>PSL distribués</t>
  </si>
  <si>
    <t>Taux de satisfaction (%)</t>
  </si>
  <si>
    <t>Tranches d'âge</t>
  </si>
  <si>
    <t>Masculin</t>
  </si>
  <si>
    <t>Féminin</t>
  </si>
  <si>
    <t>0 – 5 ans</t>
  </si>
  <si>
    <t>6 – 14 ans</t>
  </si>
  <si>
    <t>15 – 49 ans</t>
  </si>
  <si>
    <t>≥ 50 ans</t>
  </si>
  <si>
    <t>Taux de retour des FPTH</t>
  </si>
  <si>
    <t>Traçabilité</t>
  </si>
  <si>
    <t>Quantité de PSL délivrés</t>
  </si>
  <si>
    <t>Nombre de FPTH ramenées</t>
  </si>
  <si>
    <t>Taux retour FPTH (%)</t>
  </si>
  <si>
    <t>Nombre de transfusions confirmées</t>
  </si>
  <si>
    <t>Tableau 4.125 : situation des visites des lieux de travail (VLT) réalisées dans les directions régionales de l'OST en 2024</t>
  </si>
  <si>
    <t>Directions régionales</t>
  </si>
  <si>
    <t>VLT prévues</t>
  </si>
  <si>
    <t>VLT réalisée</t>
  </si>
  <si>
    <t>Taux de réalisation (%)</t>
  </si>
  <si>
    <t>Public</t>
  </si>
  <si>
    <t>Privé affilié</t>
  </si>
  <si>
    <t>Autres secteurs d'activité</t>
  </si>
  <si>
    <t>Ouagadougou</t>
  </si>
  <si>
    <t>Bobo-Dioulasso</t>
  </si>
  <si>
    <t>Koudougou</t>
  </si>
  <si>
    <t>Fada N'gourma</t>
  </si>
  <si>
    <t>N.B: les autres secteurs d'activités sont : l'Economie informelle, l'Agro-sylve-pastoral et les Mines.</t>
  </si>
  <si>
    <t>IEC prévues</t>
  </si>
  <si>
    <t>IEC réalisée</t>
  </si>
  <si>
    <t xml:space="preserve">Directions régionales </t>
  </si>
  <si>
    <t>Nombre de travailleurs attendus</t>
  </si>
  <si>
    <t>Nombre de travailleurs examinés</t>
  </si>
  <si>
    <t>Taux de participation (%)</t>
  </si>
  <si>
    <t>Nombre attendu</t>
  </si>
  <si>
    <t>Nombre de travailleurs visités</t>
  </si>
  <si>
    <t>Embauche</t>
  </si>
  <si>
    <t>Spéciale</t>
  </si>
  <si>
    <t>Réprise</t>
  </si>
  <si>
    <t>Fin de contrat</t>
  </si>
  <si>
    <t>Taux</t>
  </si>
  <si>
    <t>Accidents du travail sans arret de travail</t>
  </si>
  <si>
    <t>Accidents du travail avec arret de travail</t>
  </si>
  <si>
    <t>Accident du travail avec décès</t>
  </si>
  <si>
    <t>Tableau 4.135: situation des Maladies professionnelles (MP) et maladies à caratère professionnel (MCP)</t>
  </si>
  <si>
    <t>MP</t>
  </si>
  <si>
    <t>MCP</t>
  </si>
  <si>
    <t>Tableau 4.136: Activités MPR en 2025</t>
  </si>
  <si>
    <t>Nombre total de jours d'attente des patients avant la 1ère séance</t>
  </si>
  <si>
    <t>Nombre de patients ayant bénéficier de la première séance pour la réadaptation</t>
  </si>
  <si>
    <t>Nombre de séances de réadaptation réalisée</t>
  </si>
  <si>
    <t>Nombre de patients ayant bénéficié de produits d'assistance</t>
  </si>
  <si>
    <t>Nombre de patients qui sont dans le besoin de produits d'assistance</t>
  </si>
  <si>
    <t>Nombre de sortie récupérés par groupe d'age</t>
  </si>
  <si>
    <t>Nombre de sortie par groupe d'age</t>
  </si>
  <si>
    <t>Tableau 4.137: Activités MPR en 2025</t>
  </si>
  <si>
    <t>Délai moyen d'attente pour la réadaptation</t>
  </si>
  <si>
    <t>Nombre de séances de réadaptation réalisée pour 10 000 habitants</t>
  </si>
  <si>
    <t>Proportion (%) de cas bénéficiant de produits d'assistance</t>
  </si>
  <si>
    <t>Taux de récupération fonctionnelle (%)</t>
  </si>
  <si>
    <t>Tableau 4.138: Effectifs des etudiants de l’ensp pour l’annee 2025</t>
  </si>
  <si>
    <t>Profil</t>
  </si>
  <si>
    <t>Type</t>
  </si>
  <si>
    <t>1ère année</t>
  </si>
  <si>
    <t>2è année</t>
  </si>
  <si>
    <t>3è année</t>
  </si>
  <si>
    <t>H</t>
  </si>
  <si>
    <t>Technicien d’hygiene hospitaliere</t>
  </si>
  <si>
    <t>Concours direct</t>
  </si>
  <si>
    <t>Concours professionnel</t>
  </si>
  <si>
    <t>Inscrits sur titre: Nationaux</t>
  </si>
  <si>
    <t>Inscrits sur titre: Non nationaux</t>
  </si>
  <si>
    <t>Collectivités territoriales ou coopération</t>
  </si>
  <si>
    <t xml:space="preserve">Accoucheuse brevetee                                      </t>
  </si>
  <si>
    <t>Agent de sante communautaire</t>
  </si>
  <si>
    <t xml:space="preserve">Sage -femme /maieuticien d’etat                                                          </t>
  </si>
  <si>
    <t>Gestionnaire des services de sante</t>
  </si>
  <si>
    <t>Reeducation fonctionnelle (kinesitherapie)</t>
  </si>
  <si>
    <t xml:space="preserve">Sage-femme/maïeuticien      </t>
  </si>
  <si>
    <t>Technicien superieur en imagerie medicale</t>
  </si>
  <si>
    <t>Preparateur d’etat en pharmacie</t>
  </si>
  <si>
    <t>Technologiste biomedical</t>
  </si>
  <si>
    <t>Technicien superieur du genie sanitaire</t>
  </si>
  <si>
    <t>Administrateur des services de sante</t>
  </si>
  <si>
    <t>Ingenieur en sciences pharmaceutiques</t>
  </si>
  <si>
    <t>Source: ENSP</t>
  </si>
  <si>
    <t>Tableau 4.139: Bilan de réalisation des analyses de routine de l'année 2025</t>
  </si>
  <si>
    <t>Activités</t>
  </si>
  <si>
    <t>Désignation</t>
  </si>
  <si>
    <t>Prévisions</t>
  </si>
  <si>
    <t>Echantillons réçus</t>
  </si>
  <si>
    <t>Echantillons analysés</t>
  </si>
  <si>
    <t>Taux de performance (%)</t>
  </si>
  <si>
    <t>Contrôler la qualité sanitaire des produits alimentaires</t>
  </si>
  <si>
    <t>Bière, jus, yaourts, lait et dérivés, plats cuisinés, sésame, surface, levure, boisson gazeuses sucrées, concentré de fruits de base, corps gras, oléagineuses, thé, café, sel alimentaires, farine, huile</t>
  </si>
  <si>
    <t>Total 1</t>
  </si>
  <si>
    <t>Contrôler la qualité sanitaire des produits pharmaceutiques et des cosmétiques</t>
  </si>
  <si>
    <t>Médicaments (spécialités)</t>
  </si>
  <si>
    <t>Médicaments (génériques)</t>
  </si>
  <si>
    <t>Phytomédicaments</t>
  </si>
  <si>
    <t>Préservatifs et gants</t>
  </si>
  <si>
    <t>Cosmétiques et détergents (Savon, Pommades, Crèmes)</t>
  </si>
  <si>
    <t>Dispositifs médicaux (Gants, séringues, cotons, préservatifs)</t>
  </si>
  <si>
    <t>Antiseptiques et désinfectants</t>
  </si>
  <si>
    <t>Total 2</t>
  </si>
  <si>
    <t>Contrôler la qualité sanitaire des pesticides, cigarettes, tabacs, eaux et autres expertises toxicologiques</t>
  </si>
  <si>
    <t>Eaux (y compris l’eau de javel)</t>
  </si>
  <si>
    <t>Pesticides</t>
  </si>
  <si>
    <t>Cigarettes/Tabacs</t>
  </si>
  <si>
    <t>Substances toxiques dans diverses matières</t>
  </si>
  <si>
    <t>Lectures de dosimètres </t>
  </si>
  <si>
    <t>Total 3</t>
  </si>
  <si>
    <t>Contrôler la qualité sanitaire des eaux à la DRB</t>
  </si>
  <si>
    <t>Total 4</t>
  </si>
  <si>
    <t>Assurer les analyses de biologie médicale</t>
  </si>
  <si>
    <t>Analyses et examens biomédicaux</t>
  </si>
  <si>
    <t>Total 5</t>
  </si>
  <si>
    <t>TOTAL GENERAL</t>
  </si>
  <si>
    <t>Tableau 5.01: Situation des ASBC récrutés en 2025</t>
  </si>
  <si>
    <t>ASBC selon la distance du village à la formation sanitaire</t>
  </si>
  <si>
    <t>ASBC selon le sexe</t>
  </si>
  <si>
    <t>Moins de 5 Km</t>
  </si>
  <si>
    <t>5 Km et plus</t>
  </si>
  <si>
    <t>Source: DPES</t>
  </si>
  <si>
    <t>Tableau 5.02: Complétude de la saisie des RMA ASBC en 2025</t>
  </si>
  <si>
    <t xml:space="preserve">Complétude (%) </t>
  </si>
  <si>
    <t>Promptitude (%)</t>
  </si>
  <si>
    <t>Tableau 5.03: Séance d'IEC réalisé par les ASBC selon le thème en 2025</t>
  </si>
  <si>
    <t>CPN</t>
  </si>
  <si>
    <t>Post natale</t>
  </si>
  <si>
    <t>accouchement dans les FS</t>
  </si>
  <si>
    <t xml:space="preserve">Lavage des mains </t>
  </si>
  <si>
    <t>Consultation infantile</t>
  </si>
  <si>
    <t>Planning familial</t>
  </si>
  <si>
    <t>Surveillance basée sur les évènements</t>
  </si>
  <si>
    <t>Maladies cibles du PEV</t>
  </si>
  <si>
    <t>hygiène et l'assainissement</t>
  </si>
  <si>
    <t>IST et VIH/SIDA</t>
  </si>
  <si>
    <t>Diarrhée</t>
  </si>
  <si>
    <t>Nutrition (autres que ANJE)</t>
  </si>
  <si>
    <t>Tableau 5.04: Séance d'IEC réalisé par les ASBC selon le thème en 2025 (Suite)</t>
  </si>
  <si>
    <t>Alimentation du nourrisson et du jeune enfant</t>
  </si>
  <si>
    <t>IRA</t>
  </si>
  <si>
    <t>Enregistrement des naissances</t>
  </si>
  <si>
    <t>Prévention de la transmission mère enfant du VIH</t>
  </si>
  <si>
    <t xml:space="preserve">Facteurs de risque des maladies non transmissibles  </t>
  </si>
  <si>
    <t>Tabagisme</t>
  </si>
  <si>
    <t>Alcoolisme</t>
  </si>
  <si>
    <t xml:space="preserve"> Don de sang</t>
  </si>
  <si>
    <t>Autres thèmes</t>
  </si>
  <si>
    <t>Tableau 5.05: Personnes touchées lors des séances d'IEC réalisées par les ASBC selon le thème en 2025</t>
  </si>
  <si>
    <t>Tableau 5.06: Personnes touchées lors des séances d'IEC réalisées par les ASBC selon le thème en 2025 (suite1)</t>
  </si>
  <si>
    <t>Tableau 5.07: Distribution des méthodes contraceptives par les ASBC en 2025</t>
  </si>
  <si>
    <t>Nouvelles utilisatrices PF</t>
  </si>
  <si>
    <t>Anciennes utilisatrices PF</t>
  </si>
  <si>
    <t>Réapprovisionnement</t>
  </si>
  <si>
    <t>Clientes référées par les ASBC</t>
  </si>
  <si>
    <t xml:space="preserve"> COP</t>
  </si>
  <si>
    <t xml:space="preserve"> (Sayana press)</t>
  </si>
  <si>
    <t>Tableau 5.08: Accompagnement de la grossesse, l’accouchement et le post partum en 2025</t>
  </si>
  <si>
    <t>Femmes enceintes ayant reçu du fer + acide folique</t>
  </si>
  <si>
    <t>Femmes ayant accouché à domicile</t>
  </si>
  <si>
    <t>Perdues de vue recherchées pour CPN</t>
  </si>
  <si>
    <t xml:space="preserve">Perdues de vue retrouvées pour CPN </t>
  </si>
  <si>
    <t xml:space="preserve">% de Perdues de vue recherchées et retrouvées pour CPN </t>
  </si>
  <si>
    <t>Femmes en post partum ayant reçu du fer +acide folique</t>
  </si>
  <si>
    <t>Femmes référées pour fistules obstétricales</t>
  </si>
  <si>
    <t>Tableau 5.09: Recherche de perdus de vue à la vaccination en 2025</t>
  </si>
  <si>
    <t>Nombre d’enfants de 0-11 mois</t>
  </si>
  <si>
    <t>Nombre d’enfants de 15-18 mois</t>
  </si>
  <si>
    <t>Perdus de vue</t>
  </si>
  <si>
    <t>Perdus de vue retrouvés</t>
  </si>
  <si>
    <t>Tableau 5.10: Réalisation des GASPA par les ASBC en 2025</t>
  </si>
  <si>
    <t>GASPA nouvellement mis en place</t>
  </si>
  <si>
    <t>GASPA Femmes enceintes</t>
  </si>
  <si>
    <t>GASPA mères d'enfants de moins de 6 mois</t>
  </si>
  <si>
    <t xml:space="preserve">GASPA mères d’enfants de 6-23 mois </t>
  </si>
  <si>
    <t>Taux de présences des femmes</t>
  </si>
  <si>
    <t>Femmes Enceintes</t>
  </si>
  <si>
    <t>mères d’enfants de moins de 6 mois</t>
  </si>
  <si>
    <t>mères d’enfants de 6-23 mois</t>
  </si>
  <si>
    <t>Femmes inscrites</t>
  </si>
  <si>
    <t>Femmes présentes</t>
  </si>
  <si>
    <t>Tableau 5.11: Dépistage  de la malnutrition aiguë au niveau communautaire en 2025</t>
  </si>
  <si>
    <t xml:space="preserve">MAM </t>
  </si>
  <si>
    <t xml:space="preserve">Nouveaux cas </t>
  </si>
  <si>
    <t>Anciens cas</t>
  </si>
  <si>
    <t>Tableau 5.12: Diagnostic du paludisme au niveau communautaire par les ASBC en 2025</t>
  </si>
  <si>
    <t>Cas suspects de paludisme</t>
  </si>
  <si>
    <t>TDR Réalisé</t>
  </si>
  <si>
    <t>TDR positif</t>
  </si>
  <si>
    <t xml:space="preserve">5 ans et plus </t>
  </si>
  <si>
    <t>Tableau 5.13: Traitement du paludisme au niveau communautaire par les ASBC en 2025</t>
  </si>
  <si>
    <t>Cas de paludisme simple confirmé traités aux ACT</t>
  </si>
  <si>
    <t>Cas de paludisme grave confirmé ayant reçu de l’artésunate suppositoire</t>
  </si>
  <si>
    <t>Cas de paludisme référés</t>
  </si>
  <si>
    <t>Tableau 5.14: Prise en charge de la diarrhée au niveau communautaire par les ASBC en 2025</t>
  </si>
  <si>
    <t>Total cas de diarrhée reçus</t>
  </si>
  <si>
    <t>Cas de diarrhée reçus &lt; 5 ans</t>
  </si>
  <si>
    <t>Total cas de diarrhee traites avec le SRO+Zinc-Com</t>
  </si>
  <si>
    <t>Cas de diarrhee traites avec le SRO+Zinc-Com &lt; 5 ans</t>
  </si>
  <si>
    <t>Total cas de diarrhee referes</t>
  </si>
  <si>
    <t>Cas de diarrhee referes  &lt; 5 ans</t>
  </si>
  <si>
    <t>Annuaire 5.15: Prise en charge de la toux au niveau communautaire par les ASBC en 2025</t>
  </si>
  <si>
    <t>Total cas de toux reçus</t>
  </si>
  <si>
    <t>Cas de toux reçus &lt; 5 ans</t>
  </si>
  <si>
    <t>Cas de toux simples traites avec amoxicilline dispersible-Com &lt; 5 ans</t>
  </si>
  <si>
    <t>Total cas de toux/difficultes respiratoires referes</t>
  </si>
  <si>
    <t>Cas de toux/difficultes respiratoires referes-Com &lt; 5 ans</t>
  </si>
  <si>
    <t>Annuaire 5.16: TPI communautaire en 2025</t>
  </si>
  <si>
    <t>Femmes vues en CPN ayant reçu TPI2-Com</t>
  </si>
  <si>
    <t>Femmes vues en CPN ayant reçu TPI3-Com</t>
  </si>
  <si>
    <t>Annuaire 5.17: Decès en communauté notifiés par les ASBC en 2025</t>
  </si>
  <si>
    <t>Deces Enfants de 0 à 28 jours_Com</t>
  </si>
  <si>
    <t>Deces de Femmes suite a un accouchement ou dans les 42 jrs après accouchement_Com</t>
  </si>
  <si>
    <t>Nom de la feuille</t>
  </si>
  <si>
    <t>Contenu de la cellule A1</t>
  </si>
  <si>
    <t>Couleurs</t>
  </si>
  <si>
    <t>Table des matières</t>
  </si>
  <si>
    <t>indicateursPNDS_ODD</t>
  </si>
  <si>
    <t>synthèse indicateurs</t>
  </si>
  <si>
    <t>IndicateursEconomiques</t>
  </si>
  <si>
    <t>Partie 1</t>
  </si>
  <si>
    <t>SARA_QoC_RDQA_CS_HHFA</t>
  </si>
  <si>
    <t>PMABF</t>
  </si>
  <si>
    <t xml:space="preserve">Tableau 1:04 : Quelques indicateurs clés de planification familiale issus de l’enquête PMABF au Burkina Faso désagrégés par milieu de résidence </t>
  </si>
  <si>
    <t>Tableau 1.05: répartition de la population du Burkina Faso par district et par groupe d'âge en 2024</t>
  </si>
  <si>
    <t>Pop_cible</t>
  </si>
  <si>
    <t>Tableau 1.06 : Effectifs des populations cibles  par district en 2024</t>
  </si>
  <si>
    <t xml:space="preserve">Pop_distance </t>
  </si>
  <si>
    <t>Tableau 1.07: Répartition de la population selon la distance à la formation sanitaire de référence en 2024</t>
  </si>
  <si>
    <t>Complétude</t>
  </si>
  <si>
    <t>Tableau 1.08: Complétude des rapports mensuels des formations sanitaires en 2024</t>
  </si>
  <si>
    <t>Sécurité précaire_Publique</t>
  </si>
  <si>
    <t>Tableau 1.09: Rapports non transmis pour raison d'insécurité par mois des FS publiques en 2024</t>
  </si>
  <si>
    <t>Sécurité précaire_Privee</t>
  </si>
  <si>
    <t>Tableau 1.10: Rapports non transmis pour raison d'insécurité par mois des FS privées en 2024</t>
  </si>
  <si>
    <t>ComplétudeCorrige</t>
  </si>
  <si>
    <t>Tableau 1.11: complétude des rapports mensuels des formations sanitaires  prenant en compte la non transmission de rapport pour fait d'insecurité en 2024</t>
  </si>
  <si>
    <t>Partie 2</t>
  </si>
  <si>
    <t>Bilan PA _1</t>
  </si>
  <si>
    <t>Bilan PA _2</t>
  </si>
  <si>
    <t>Tableau 2.03: Bilan physique et financier par structure 2024</t>
  </si>
  <si>
    <t>Rupture_DMEG</t>
  </si>
  <si>
    <t>Tableau 2.04: Disponibilité des médicament traceurs dans les formations sanitaires publiques en 2024</t>
  </si>
  <si>
    <t>Rupture_DRD</t>
  </si>
  <si>
    <t>Tableau 2.05: Disponibilité des MEG traceurs dans les DRD par régions en 2024</t>
  </si>
  <si>
    <t>TX rupture mensuel DRD traceurs</t>
  </si>
  <si>
    <t>Tableau 2.06: Taux (%) de rupture de stock des 50 médicaments traceurs dans les DRD en 2024</t>
  </si>
  <si>
    <t>Rupture_DMEG_Temoins</t>
  </si>
  <si>
    <t>Tableau 2.07: Proportion des DMEG témoins ayant connu une ruptures de stock des 25 médicaments traceurs par région en 2024</t>
  </si>
  <si>
    <t>Gratuité_des soins</t>
  </si>
  <si>
    <t>Tableau 2.08: Activité de la gratuité des soins en 2024</t>
  </si>
  <si>
    <t>Partie 3</t>
  </si>
  <si>
    <t>Personnel Région_1 DRH</t>
  </si>
  <si>
    <t>Tableau 3.01: Effectif de quelques emplois du Ministère de la santé au 31 décembre 2024</t>
  </si>
  <si>
    <t>Personnel Région_2 DRH</t>
  </si>
  <si>
    <t>Tableau 3.02: Effectif de quelques emplois du Ministère de la santé au 31 décembre 2024(suite)</t>
  </si>
  <si>
    <t>Personnel Région 3 DRH</t>
  </si>
  <si>
    <t>Tableau 3.03: Effectif de quelques emplois du Ministère de la santé au 31 décembre 2024 (suite)</t>
  </si>
  <si>
    <t>Effectif par niveau</t>
  </si>
  <si>
    <t>Evolution Effectif personnel</t>
  </si>
  <si>
    <t>Infrast_publique</t>
  </si>
  <si>
    <t>Tableau 3.08: Nombre de formations sanitaires publiques selon le type en 2024</t>
  </si>
  <si>
    <t>Norme_personnel</t>
  </si>
  <si>
    <t>Tableau 3.09: Pourcentage des CSPS remplissant la norme minimale en personnel en 2024</t>
  </si>
  <si>
    <t>Infrastructure_privées1</t>
  </si>
  <si>
    <t>Tableau 3.10: Nombre de formations sanitaires privées par district et selon le type en 2024</t>
  </si>
  <si>
    <t>Infrastructure_privées2</t>
  </si>
  <si>
    <t>Tableau 3.11: Nombre de formations sanitaires privées par district et selon le type en 2024 (suite)</t>
  </si>
  <si>
    <t>OBC</t>
  </si>
  <si>
    <t>Tableau 3.12: situation des OBC par district en 2024</t>
  </si>
  <si>
    <t>Lits</t>
  </si>
  <si>
    <t>Tableau 3.13: Nombre de lits dans les hopitaux (CMA/HD, CHR, CHU) en 2024</t>
  </si>
  <si>
    <t>Occupation lit</t>
  </si>
  <si>
    <t>Tableau 3.15: Taux d'occupation des lits dans les hôpitaux (CMA/HD, CHR, CHU) en 2024</t>
  </si>
  <si>
    <t>RMAT</t>
  </si>
  <si>
    <t>Tableau 3.16: rayon moyen d'action théorique en 2024</t>
  </si>
  <si>
    <t>Ratio_hbt_Csps</t>
  </si>
  <si>
    <t>Tableau 3.17: Ratio habitant/CSPS* en 2024</t>
  </si>
  <si>
    <t>Partie 4</t>
  </si>
  <si>
    <t>Enfants_FE vaccinés1</t>
  </si>
  <si>
    <t>Tableau 4.01: Enfants 0-23 mois vaccinés par antigène en 2024</t>
  </si>
  <si>
    <t>Enfants vaccinés2</t>
  </si>
  <si>
    <t>Tableau 4.02: Enfants 0-23 mois vaccinés par antigène en 2024 (suite)</t>
  </si>
  <si>
    <t>Couverture vaccinale1</t>
  </si>
  <si>
    <t>Tableau 4.03: Couverture vaccinale (%) par antigène en 2024</t>
  </si>
  <si>
    <t>Couverture vaccinale2</t>
  </si>
  <si>
    <t>Tableau 4.04: couverture vaccinale (%) par antigène en 2024 (suite)</t>
  </si>
  <si>
    <t>filles_femmes vaccinés</t>
  </si>
  <si>
    <t>Tableau 4.02: Filles et femmes enceintes vaccinées par antigène en 2024</t>
  </si>
  <si>
    <t xml:space="preserve"> vaccination VAP</t>
  </si>
  <si>
    <t>Tableau 4.05: Vaccination contre le paludisme en 2024</t>
  </si>
  <si>
    <t>PF NouvelleUtilisatrice</t>
  </si>
  <si>
    <t>Tableau 4.07: Nouvelles utilisatrices de PF par méthode  contraceptive en 2024</t>
  </si>
  <si>
    <t>PF AncienneUtilisatrice</t>
  </si>
  <si>
    <t>Tableau 4.08: Anciennes  utilisatrices de PF par méthode  contraceptive par structure en 2024</t>
  </si>
  <si>
    <t xml:space="preserve">UtilisatricePF </t>
  </si>
  <si>
    <t>Tableau 4.09: Utilisatrices de PF par tranche d'age en 2024</t>
  </si>
  <si>
    <t>Produits contraceptifs1</t>
  </si>
  <si>
    <t>Tableau 4.10: Quantités de produits utilisés en PF par méthode en 2024</t>
  </si>
  <si>
    <t>Produits contraceptifs2</t>
  </si>
  <si>
    <t>Tableau 4.11: Quantités de produits utilisés en PF par méthode en 2024</t>
  </si>
  <si>
    <t>Couple années par structure1</t>
  </si>
  <si>
    <t>Tableau 4.12: Couple année protection par méthode  en 2024</t>
  </si>
  <si>
    <t>Couple années par structure2</t>
  </si>
  <si>
    <t>Tableau 4.13: Couple année protection par méthode  en 2024</t>
  </si>
  <si>
    <t>Couverture CPN</t>
  </si>
  <si>
    <t>Tableau 4.14: Consultations prénatales et TPI en 2024</t>
  </si>
  <si>
    <t>Counseling</t>
  </si>
  <si>
    <t>Tableau 4.15: Counseling nutritionnel en 2024</t>
  </si>
  <si>
    <t>Tableau 4.16: Grossesses référées en 2024</t>
  </si>
  <si>
    <t>Accouchement</t>
  </si>
  <si>
    <t>Tableau 4.17: Accouchements réalisés dans les formations sanitaires en 2024</t>
  </si>
  <si>
    <t>Ac_Partogramme_Mortnés</t>
  </si>
  <si>
    <t>Tableau 4.18: Accouchements réalisés avec partogramme et morts nés en 2024</t>
  </si>
  <si>
    <t>Naissances</t>
  </si>
  <si>
    <t>Tableau 4.19: Naissances vivantes en 2024</t>
  </si>
  <si>
    <t>Deces_neonatal</t>
  </si>
  <si>
    <t>Tableau 4.20: Décès néo-natal en 2024</t>
  </si>
  <si>
    <t>Integration_service</t>
  </si>
  <si>
    <t>Tableau 4.21: Integration des services de santé en 2024</t>
  </si>
  <si>
    <t>Integration_service_Couverture</t>
  </si>
  <si>
    <t>WHOPEN</t>
  </si>
  <si>
    <t>Tableau 4.21: Activités de prise en charge des MNT (Asthme, Diabète, MCV) en 2024</t>
  </si>
  <si>
    <t>WHOPEN_Couverture</t>
  </si>
  <si>
    <t>Cons_post_nat</t>
  </si>
  <si>
    <t>Tableau 4.21: Consultation postnatale en 2024</t>
  </si>
  <si>
    <t>Décès maternel par causes</t>
  </si>
  <si>
    <t>Tableau 4.22: Décès maternels par cause dans les formations sanitaires en 2024</t>
  </si>
  <si>
    <t>Taux de décès maternel</t>
  </si>
  <si>
    <t>Tableau 4.23 : Décès maternels audités et taux de décès maternel en 2024</t>
  </si>
  <si>
    <t>PEC Avortement</t>
  </si>
  <si>
    <t>Tableau 4.24: Soins après avortement en 2024</t>
  </si>
  <si>
    <t>PEC excision_Fistules</t>
  </si>
  <si>
    <t>Tableau 4.25: Prise en charge des fistules, séquelles et complications d’excision en 2024</t>
  </si>
  <si>
    <t>PTME_VIH</t>
  </si>
  <si>
    <t>Tableau 4.26: Dépistage du VIH chez les femmes enceinte et la mise sous traitement en 2024</t>
  </si>
  <si>
    <t>PTME_VIH-Enfant</t>
  </si>
  <si>
    <t>Tableau 4.27: Suivi des enfants nés de mères seropositives en 2024</t>
  </si>
  <si>
    <t>PTME_Hep B</t>
  </si>
  <si>
    <t>Tableau 4.26: Dépistage de l'hépatite B chez les femmes enceinte et la mise sous traitement en 2024</t>
  </si>
  <si>
    <t>PTME_Hep B_ Syphilis</t>
  </si>
  <si>
    <t>Tableau 4.26: Dépistage du syphilis et de l'hépatite B chez les femmes enceinte et la mise sous traitement en 2024</t>
  </si>
  <si>
    <t>Dépistage malnut</t>
  </si>
  <si>
    <t>Tableau 4.30: Dépistage de la malnutrition* aigu chez les enfants de moins de 5 ans en 2024</t>
  </si>
  <si>
    <t>Confirmation MA ASBC</t>
  </si>
  <si>
    <t>Tableau 4.31: Dépistage de la malnutrition aigue par les ASBC en 2024</t>
  </si>
  <si>
    <t>Prévalence Malnutrition</t>
  </si>
  <si>
    <t>Tableau 4.32: Prévalence de la malnutrition par région en 2024</t>
  </si>
  <si>
    <t>Nutrition 1</t>
  </si>
  <si>
    <t>Tableau 4.33: Enfants malnutris sortis de la prise en charge en 2024</t>
  </si>
  <si>
    <t>Nutrition 2</t>
  </si>
  <si>
    <t>Tableau 4.34: Performance de la PEC de la malnutrition aigue en 2024</t>
  </si>
  <si>
    <t>JVAP1</t>
  </si>
  <si>
    <t>Tableau 4.35: Résultats de la campagne JVA+ premier passage 2024</t>
  </si>
  <si>
    <t>JVAP2</t>
  </si>
  <si>
    <t>Tableau 4.36: Résultats de la campagne JVA+ deuxième passage 2024</t>
  </si>
  <si>
    <t>Consultant_age</t>
  </si>
  <si>
    <t>Tableau 4.37: Nouveaux consultants (auto orientés) par tranche  d'âge en 2024</t>
  </si>
  <si>
    <t>consultant_CH</t>
  </si>
  <si>
    <t>Tableau 4.38: Consultants par centre hospitalier en 2024</t>
  </si>
  <si>
    <t>Nb_nouveau contact</t>
  </si>
  <si>
    <t>Tableau 4.39: Contacts par habitant par an en 2024</t>
  </si>
  <si>
    <t>PCIME_TETU</t>
  </si>
  <si>
    <t>Tableau 4.40: Enfants pris en charge selon l'approche PCIME et TETU en 2024</t>
  </si>
  <si>
    <t>Réf_Evac_cont ref_1er échelon</t>
  </si>
  <si>
    <t>Tableau 4.41: Références/contre-références des FS du premier échelon* en 2024</t>
  </si>
  <si>
    <t>Références 2et3echelon</t>
  </si>
  <si>
    <t>Tableau 4.42: Références réalisées et contre référence recus des CMA et CHR/CHU en 2024</t>
  </si>
  <si>
    <t>Evacuation CH_CMA</t>
  </si>
  <si>
    <t>Tableau 4.43: Références reçues, Contre reference réalisées CMA et CHR/CHU en 2024</t>
  </si>
  <si>
    <t>MEO_décès</t>
  </si>
  <si>
    <t>Tableau 4.44: Mise en observation et décès* en 2024</t>
  </si>
  <si>
    <t>Principaux motifs</t>
  </si>
  <si>
    <t>C externe_Age</t>
  </si>
  <si>
    <t>Tableau 4.48: Nosologie des consultations externes dans les FS par tranche d'âge en 2024</t>
  </si>
  <si>
    <t>C externe_Région 1</t>
  </si>
  <si>
    <t>Tableau 4.49: Nosologie des consultations externes dans les formations sanitaires par région en 2024</t>
  </si>
  <si>
    <t>C externe_Région_2</t>
  </si>
  <si>
    <t>Tableau 4.50: Nosologie des consultations externes dans les formations sanitaires par région en 2024 (suite)</t>
  </si>
  <si>
    <t>Hospi_CM_CMA_CH_Age</t>
  </si>
  <si>
    <t>Tableau 4.51: Nosologie des hospitalisations par tranche d'age en 2024</t>
  </si>
  <si>
    <t>Hospi_CM_CMA_CH_Région 1</t>
  </si>
  <si>
    <t>Tableau 4.51: Nosologie des hospitalisations par région en 2024</t>
  </si>
  <si>
    <t>Hospi_CM_CMA_CH_Région 2</t>
  </si>
  <si>
    <t>Tableau 4.51: Nosologie des hospitalisations par région en 2024 (suite1)</t>
  </si>
  <si>
    <t>Hospi_CM_CMA_CH_Région 3</t>
  </si>
  <si>
    <t>Tableau 4.51: Nosologie des hospitalisations par région en 2024 (suite2)</t>
  </si>
  <si>
    <t>Personnes_ages</t>
  </si>
  <si>
    <t>Tableau 4.21: Nosologie des personnes agées (60 ans et plus) en 2024</t>
  </si>
  <si>
    <t>Personnes_ages_region</t>
  </si>
  <si>
    <t>Mode_entrée_hospi</t>
  </si>
  <si>
    <t>Tableau 4.55: Mode d'entrée des patients en hospitalisation en 2024</t>
  </si>
  <si>
    <t>Sortie Hospi</t>
  </si>
  <si>
    <t>Tableau 4.56 : Mode de sortie en hospitalisation en 2024</t>
  </si>
  <si>
    <t>Confirmation palu</t>
  </si>
  <si>
    <t>Tableau 4.57: Confirmation du paludisme dans les formations sanitaires en 2024</t>
  </si>
  <si>
    <t>PaludismeGlobale</t>
  </si>
  <si>
    <t>Tableau 4.58: Paludisme simple et grave (confirmés+présumés) en 2024</t>
  </si>
  <si>
    <t>Incidence paludisme</t>
  </si>
  <si>
    <t>Tableau 4.59: Incidence du paludisme en 2024</t>
  </si>
  <si>
    <t>Paludisme Confirme</t>
  </si>
  <si>
    <t>Tableau 4.60: Paludisme confirmé en 2024</t>
  </si>
  <si>
    <t>Incidence paludisme confirmé</t>
  </si>
  <si>
    <t>Tableau 4.61: Incidence du paludisme confirmé en 2024</t>
  </si>
  <si>
    <t>Traitement Paludisme</t>
  </si>
  <si>
    <t>Tableau 4.62: Traitement du paludisme simple en 2024</t>
  </si>
  <si>
    <t>Palu_létalité</t>
  </si>
  <si>
    <t>Tableau 4.63: Létalité du paludisme en 2024</t>
  </si>
  <si>
    <t>Milda_Routine</t>
  </si>
  <si>
    <t>Tableau 4.64: Distribution des MILDA de routine en 2024</t>
  </si>
  <si>
    <t>Couverture CPS Passage 0</t>
  </si>
  <si>
    <t>Tableau 4.65: Résultat de la campagne de chimioprophylaxie saisonnière du paludisme chez les enfants de 3 à 59 mois au passage zéro en 2024</t>
  </si>
  <si>
    <t>Couverture CPS Passage 1</t>
  </si>
  <si>
    <t>Tableau 4.66: Résultat de la campagne de chimioprophylaxie saisonnière du paludisme chez les enfants de 3 à 59 mois au premier passage 2024</t>
  </si>
  <si>
    <t>Couverture CPS Passage 2</t>
  </si>
  <si>
    <t>Tableau 4.67: Résultat de la campagne de chimioprophylaxie saisonnière du paludisme chez les enfants de 3 à 59 mois au deuxième passage 2024</t>
  </si>
  <si>
    <t>Couverture CPS Passage 3</t>
  </si>
  <si>
    <t>Tableau 4.68: Résultat de la campagne de chimioprophylaxie saisonnière du paludisme chez les enfants de 3 à 59 mois au troisième passage 2024</t>
  </si>
  <si>
    <t>Couverture CPS Passage 4</t>
  </si>
  <si>
    <t>Tableau 4.69: Résultat de la campagne de chimioprophylaxie saisonnière du paludisme chez les enfants de 3 à 59 mois au quatrième passage 2024</t>
  </si>
  <si>
    <t>IST</t>
  </si>
  <si>
    <t>Tableau 4.70: Notification syndromique des IST en 2024</t>
  </si>
  <si>
    <t>Conseil_dépist_VIH</t>
  </si>
  <si>
    <t>Tableau 4.71: Dépistage de l'infection à VIH en 2024</t>
  </si>
  <si>
    <t>dépist Hépatite virale</t>
  </si>
  <si>
    <t>Tableau 4.72: Dépistage des hépatites virales en 2024</t>
  </si>
  <si>
    <t>File active</t>
  </si>
  <si>
    <t>Tableau 4.73: Suivi des PvVIH en fin 2024</t>
  </si>
  <si>
    <t>AELB</t>
  </si>
  <si>
    <t>Tableau 4.74: Accidents d'exposition aux liquides biologiques en 2024</t>
  </si>
  <si>
    <t>Depistage TB</t>
  </si>
  <si>
    <t>Tableau 4.75: Dépistage de la tuberculose en 2024</t>
  </si>
  <si>
    <t>Depistage TB_suite</t>
  </si>
  <si>
    <t>Tableau 4.76: Dépistage de la tuberculose en 2024 (Suite)</t>
  </si>
  <si>
    <t>Basciloscopie</t>
  </si>
  <si>
    <t>Tableau 4.77: Activités de bacilloscopie de la tuberculose en 2024</t>
  </si>
  <si>
    <t>Notification TB_Dépist TBVIH</t>
  </si>
  <si>
    <t>Tableau 4.78: Taux de notification de la tuberculose en 2024</t>
  </si>
  <si>
    <t>CoInfectionTB_VIH</t>
  </si>
  <si>
    <t>Traitement TB</t>
  </si>
  <si>
    <t>Tableau 4.81: Résultats de traitement de la cohorte 2023 des cas de tuberculose (toutes formes)</t>
  </si>
  <si>
    <t>Lèpre1</t>
  </si>
  <si>
    <t>Tableau 4.82: Lèpre en 2024</t>
  </si>
  <si>
    <t>Lèpre2</t>
  </si>
  <si>
    <t>Tableau 4.83: Situation de la lèpre en fin d'année en 2024</t>
  </si>
  <si>
    <t>TDM FL</t>
  </si>
  <si>
    <t>Tableau 4.84: Résultats de traitement de masse contre la filariose lymphatique(FL) en 2024</t>
  </si>
  <si>
    <t>TDM Schistosomiase</t>
  </si>
  <si>
    <t>Tableau 4.85: Résultats de traitement de masse contre la schistosomiase en 2024</t>
  </si>
  <si>
    <t>TIDC_Oncho</t>
  </si>
  <si>
    <t>Tableau 4.86: Résultats de traitement sous directives communautaires (TIDC) contre l'onchocercose en 2024</t>
  </si>
  <si>
    <t xml:space="preserve">Complétude TLOH_Publique </t>
  </si>
  <si>
    <t>Tableau 4.87 : Complétude et promptitude des télégrammes lettres officiels hebdomadaires des FS publiques en 2024</t>
  </si>
  <si>
    <t>Complétude TLOH_Privée</t>
  </si>
  <si>
    <t>Tableau 4.88: complétude et promptitude des télégrammes lettres officiels hebdomadaires des FS privées en 2024</t>
  </si>
  <si>
    <t>Complétude TLOH_Globale</t>
  </si>
  <si>
    <t>Tableau 4.89: complétude et promptitude globales des télégrammes lettres officiels hebdomadaires des FS en 2024</t>
  </si>
  <si>
    <t>MPE</t>
  </si>
  <si>
    <t>Tableau 4.90 : Cas et décès des maladies sous surveillance en 2024</t>
  </si>
  <si>
    <t>MPE(suite1)</t>
  </si>
  <si>
    <t>Tableau 4.91 : cas et décès des maladies sous surveillance en 2024 (suite)</t>
  </si>
  <si>
    <t>MPE(suite2</t>
  </si>
  <si>
    <t>Tableau 4.92 : cas et décès des maladies sous surveillance en 2024 (suite)</t>
  </si>
  <si>
    <t xml:space="preserve">Resultat_LCR Gram </t>
  </si>
  <si>
    <t>Tableau 4.93: résultats des examens de LCR en 2024</t>
  </si>
  <si>
    <t xml:space="preserve">Resultat_LCR Latex </t>
  </si>
  <si>
    <t>Tableau 4.94: résultats des examens de LCR en 2024</t>
  </si>
  <si>
    <t>Résultats LCR PCR</t>
  </si>
  <si>
    <t>Tableau 4.95: résultats des examens de LCR PR en 2024</t>
  </si>
  <si>
    <t>Acte odonto</t>
  </si>
  <si>
    <t>Tableau 4.96: Actes réalisés en odontostomatologie en 2024</t>
  </si>
  <si>
    <t>Acte ORL</t>
  </si>
  <si>
    <t>Tableau 4.97: Actes réalisés en ORL en 2024</t>
  </si>
  <si>
    <t>Anesthésie</t>
  </si>
  <si>
    <t>Tableau 4.98: Activité d'anesthesie en 2024</t>
  </si>
  <si>
    <t>Chirurgie_HD</t>
  </si>
  <si>
    <t>Tableau 4.99: Interventions de chirurgie essentielle dans les districts sanitaires en 2024</t>
  </si>
  <si>
    <t>Chirurgie_Ophtalmo</t>
  </si>
  <si>
    <t>Tableau 4.100: Interventions chirurgicales d'ophtalmologie en 2024</t>
  </si>
  <si>
    <t>Chirurgie_HD_orl</t>
  </si>
  <si>
    <t>Tableau 4.101: Interventions chirurgicales en ORL en 2024</t>
  </si>
  <si>
    <t>Chirurgie_CH1</t>
  </si>
  <si>
    <t>Tableau 4.102: Interventions chirurgicales et orthopédiques réalisées dans les CH en 2024</t>
  </si>
  <si>
    <t>Chirurgie_CH2</t>
  </si>
  <si>
    <t>Tableau 4.102: Interventions chirurgicales et orthopédiques réalisées dans les CH en 2024 (suite)</t>
  </si>
  <si>
    <t>Taux_césarienne</t>
  </si>
  <si>
    <t>Tableau 4.104: Taux de réalisation des césariennes en 2024</t>
  </si>
  <si>
    <t>activ_soins_urgence</t>
  </si>
  <si>
    <t>Tableau 4.105: Patients reçus en urgence dans les CH en 2024</t>
  </si>
  <si>
    <t>sortie urgence</t>
  </si>
  <si>
    <t>Tableau 4.107: modes de sortie  en urgence dans les CH en 2024</t>
  </si>
  <si>
    <t>Activité imagerie</t>
  </si>
  <si>
    <t>Tableau 4.108 : Examens d'imagerie médicale réalisés en 2024</t>
  </si>
  <si>
    <t>Activité imagerie2</t>
  </si>
  <si>
    <t>Tableau 4.109 : Autres examens d'imagerie médicale réalisés en 2024</t>
  </si>
  <si>
    <t>Médecine nucléaire</t>
  </si>
  <si>
    <t>Tableau 4.110: Examens réalisés en médecine nucléaire du CHU-YO en 2024</t>
  </si>
  <si>
    <t>Examen_Labo</t>
  </si>
  <si>
    <t>Tableau 4.111: Examens de laboratoire en 2024</t>
  </si>
  <si>
    <t>CNTS1</t>
  </si>
  <si>
    <t>CNTS2</t>
  </si>
  <si>
    <t>Tableau 4.117 : Taux de positivité des marqueurs infectieux* dans les  CRTS</t>
  </si>
  <si>
    <t>CNTS3</t>
  </si>
  <si>
    <t>CNTS4</t>
  </si>
  <si>
    <t>CNTS5</t>
  </si>
  <si>
    <t>MPR</t>
  </si>
  <si>
    <t>Tableau 4.21: Activités MPR en 2024</t>
  </si>
  <si>
    <t>MPR_Couverture</t>
  </si>
  <si>
    <t>Tableau 4.131 :Effectifs des etudiants de l’ensp pour l’annee 2024</t>
  </si>
  <si>
    <t>Tableau 4.132 :Bilan de réalisation des analyses de routine de l'année 2024</t>
  </si>
  <si>
    <t>Partie 5</t>
  </si>
  <si>
    <t>Situation ASBC</t>
  </si>
  <si>
    <t>Tableau 5.01 :Situation des ASBC récrutés en 2024</t>
  </si>
  <si>
    <t>Complétude ASBC</t>
  </si>
  <si>
    <t>Tableau 5.02 :Complétude de la saisie des RMA ASBC en 2024</t>
  </si>
  <si>
    <t>Seance IEC_ASBC_1</t>
  </si>
  <si>
    <t>Tableau 5.03 : Séance d'IEC réalisé par les ASBC selon le thème en 2024</t>
  </si>
  <si>
    <t>Seance IEC_ASBC_2</t>
  </si>
  <si>
    <t>Tableau 5.04 :  Séance d'IEC réalisé par les ASBC selon le thème en 2024 (Suite)</t>
  </si>
  <si>
    <t>Participants IEC ASBC_1</t>
  </si>
  <si>
    <t>Tableau 5.05 : Personnes touchées lors des séances d'IEC réalisées par les ASBC selon le thème en 2024</t>
  </si>
  <si>
    <t>Participants IEC ASBC_2</t>
  </si>
  <si>
    <t>Tableau 5.06 : Personnes touchées lors des séances d'IEC réalisées par les ASBC selon le thème en 2024 (suite1)</t>
  </si>
  <si>
    <t>PF ASBC</t>
  </si>
  <si>
    <t>Tableau 5.07 : Distribution des méthodes contraceptives par les ASBC en 2024</t>
  </si>
  <si>
    <t>Accompagnement ASBC</t>
  </si>
  <si>
    <t>Tableau 5.08 : Accompagnement de la grossesse, l’accouchement et le post partum en 2024</t>
  </si>
  <si>
    <t>PDV Vaccination</t>
  </si>
  <si>
    <t>Tableau 5.09 : Recherche de perdus de vue à la vaccination en 2024</t>
  </si>
  <si>
    <t>GASPA</t>
  </si>
  <si>
    <t>Tableau 5.10 : Réalisation des GASPA par les ASBC en 2024</t>
  </si>
  <si>
    <t>Dépistage communautaire MA</t>
  </si>
  <si>
    <t>Tableau 5.11 : Dépistage  de la malnutrition aiguë au niveau communautaire en 2024</t>
  </si>
  <si>
    <t>Palu ASBC_1</t>
  </si>
  <si>
    <t>Tableau 5.12 : Diagnostic du paludisme au niveau communautaire par les ASBC en 2024</t>
  </si>
  <si>
    <t>Palu ASBC_2</t>
  </si>
  <si>
    <t>Tableau 5.13 : Traitement du paludisme au niveau communautaire par les ASBC en 2024</t>
  </si>
  <si>
    <t>DIARRHEE ASBC</t>
  </si>
  <si>
    <t>Tableau 5.14 : Prise en charge de la diarrhée au niveau communautaire par les ASBC en 2024</t>
  </si>
  <si>
    <t>Toux ASBC</t>
  </si>
  <si>
    <t>Annuaire 5.15 : Prise en charge de la toux au niveau communautaire par les ASBC en 2024</t>
  </si>
  <si>
    <t>TPI com</t>
  </si>
  <si>
    <t>Annuaire 5.16 : TPI communautaire en 2024</t>
  </si>
  <si>
    <t>Décès en communauté</t>
  </si>
  <si>
    <t>Annuaire 5.17 : Decès en communauté notifiés par les ASBC </t>
  </si>
  <si>
    <t>AJES; JAAFA</t>
  </si>
  <si>
    <t>AHK; SOS JD; CVD; ACAD</t>
  </si>
  <si>
    <t>CASGV; KANU; ANTA; ABCE</t>
  </si>
  <si>
    <t>AFDC; AMBFEM</t>
  </si>
  <si>
    <t>REVS PLUS; RAJS</t>
  </si>
  <si>
    <t>REVS PLUS; VARENA-Asso</t>
  </si>
  <si>
    <t>AVS; APASP; AMADES-B</t>
  </si>
  <si>
    <t>AMDES-B; AOL</t>
  </si>
  <si>
    <t>TODIMA; APA/G; BUAMINYABA; ABF; AFPOD</t>
  </si>
  <si>
    <t>TODIMA; AFIDES</t>
  </si>
  <si>
    <t>ESPOIR ET VIE</t>
  </si>
  <si>
    <t>Association Djiguitoudou; AJDP</t>
  </si>
  <si>
    <t>AED</t>
  </si>
  <si>
    <t>AJY; REV PLUS</t>
  </si>
  <si>
    <t>EV</t>
  </si>
  <si>
    <t>AJCD</t>
  </si>
  <si>
    <t>EDS</t>
  </si>
  <si>
    <t>AFLA/PSBC</t>
  </si>
  <si>
    <t>AYSD</t>
  </si>
  <si>
    <t>IES Femmes</t>
  </si>
  <si>
    <t>ABA</t>
  </si>
  <si>
    <t>ASEFF</t>
  </si>
  <si>
    <t>ESBF; ADI/WS</t>
  </si>
  <si>
    <t>AVP; AR</t>
  </si>
  <si>
    <t>ADASS-K; ASOVOS</t>
  </si>
  <si>
    <t>SOS JD; ASOVOS; AVAD; APIJCN</t>
  </si>
  <si>
    <t>AYTB; ADEC; ADSN</t>
  </si>
  <si>
    <t>ADDMIR</t>
  </si>
  <si>
    <t>AFP; ASD Paalga; AST</t>
  </si>
  <si>
    <t>KHOOLESMEN; 3S Dori; ACD/ NAANGUE</t>
  </si>
  <si>
    <t>AJDRB; AVORB</t>
  </si>
  <si>
    <t>BISSAKOUPOU; ASAFF-GARANGO</t>
  </si>
  <si>
    <t>AJPOD; ABPIAS</t>
  </si>
  <si>
    <t>RAJS/K; AJSD</t>
  </si>
  <si>
    <t>AJD/Burkina</t>
  </si>
  <si>
    <t>ASAFF; AATE; AJVLS</t>
  </si>
  <si>
    <t>PAG-LA-YIRI</t>
  </si>
  <si>
    <t>ASED/S; ACTI+</t>
  </si>
  <si>
    <t>ATCD; ATTS</t>
  </si>
  <si>
    <t>APDPK</t>
  </si>
  <si>
    <t>AJIDS; A.DE.MA.DE</t>
  </si>
  <si>
    <t>AVO-RC-O</t>
  </si>
  <si>
    <t>APMR; AFA</t>
  </si>
  <si>
    <t>AMI; A PRO JE S</t>
  </si>
  <si>
    <t>Bienvenue Théâtre du Bazèga; RAJS/BF</t>
  </si>
  <si>
    <t>AVVS; AZLY; AJPO</t>
  </si>
  <si>
    <t>ASEP; AJPO</t>
  </si>
  <si>
    <t>Association Bissongo</t>
  </si>
  <si>
    <t xml:space="preserve">AKS; CDNRN; AAS; </t>
  </si>
  <si>
    <t>AWLP; ASG; ASP; ASTG; ANYNM</t>
  </si>
  <si>
    <t>TODIMA; AASCB; FINDIMA; FIIMBA</t>
  </si>
  <si>
    <t>FIIMBA</t>
  </si>
  <si>
    <t>TODIMA; BUAMA</t>
  </si>
  <si>
    <t>Sahel Alpha; CELLAL REWBE; ADDM</t>
  </si>
  <si>
    <t>ACY; AERD-HOODERE</t>
  </si>
  <si>
    <t>ZAMA; ASDC; REVS PLUS; APCLS(APS)</t>
  </si>
  <si>
    <t>ASEMERTOM; KAYO-LO</t>
  </si>
  <si>
    <t>APPEN; ADIARA; UCM/S</t>
  </si>
  <si>
    <t>LA VOIE; AAAVO/SIDA; ACRSD</t>
  </si>
  <si>
    <t>RAJS/BF; ICPC; UMSP</t>
  </si>
  <si>
    <t>AJEL/BF</t>
  </si>
  <si>
    <t>APSDL/T; ABGDL; ATJT; AJTD/TAPOA</t>
  </si>
  <si>
    <t>AES; AMR</t>
  </si>
  <si>
    <t>AMMIE; ABM; ASN; AVN; ADEFAD</t>
  </si>
  <si>
    <t>AMMIE; APL; ECOVI</t>
  </si>
  <si>
    <t>ADEFAD</t>
  </si>
  <si>
    <t>AIAO; ACC-L</t>
  </si>
  <si>
    <t>SEMUS; AJDS; AIDAS; SOLVIE; APFE</t>
  </si>
  <si>
    <t>Tableau 4.45: les 10 principaux motifs de  consultations externes  dans les FS en 2025</t>
  </si>
  <si>
    <t>Tableau 4.46: Les 10 principaux motifs d'hospitalisation dans les centres médicaux et les hôpitaux en 2025</t>
  </si>
  <si>
    <t>Source: SP Palu</t>
  </si>
  <si>
    <t>Vérification</t>
  </si>
  <si>
    <t>NmW</t>
  </si>
  <si>
    <t>Nm Indéterminé</t>
  </si>
  <si>
    <t>CHU PALA</t>
  </si>
  <si>
    <t>CRTS Ouagadougou</t>
  </si>
  <si>
    <t>Sources: DRH (2019.2022) et DRS/CH pour 2018, 2023 et 2024</t>
  </si>
  <si>
    <t>Tableau 3.04: Effectif du personnel pour quelques emplois dans les structures publiques en 2025</t>
  </si>
  <si>
    <t>Tableau 4.112 : Nombre de poches de sang collectées par type de dons dans les CRTS et les CHR/CMA en 2025</t>
  </si>
  <si>
    <t>Tableau 4.114 : Répartition des dons selon les tranches d’âge des donneurs et par CRTS en 2025</t>
  </si>
  <si>
    <t>Tableau 4.122: Taux de positivité des marqueurs infectieux* dans les  CRTS en 2025</t>
  </si>
  <si>
    <t>Tableau 4.118 : Pourcentage de poches séparées en PSL par CRTS en 2025</t>
  </si>
  <si>
    <t>Tableau 4.124: Nombre d’unités de PSL obtenus à partir de sang total en 2025</t>
  </si>
  <si>
    <t>CGR UP</t>
  </si>
  <si>
    <t>Tableau 4.120 : Motifs de rejet des  poches de sang en 2025</t>
  </si>
  <si>
    <t>OUAGA</t>
  </si>
  <si>
    <t>BOBO</t>
  </si>
  <si>
    <t>KDG</t>
  </si>
  <si>
    <t>FADA</t>
  </si>
  <si>
    <t>TENKO</t>
  </si>
  <si>
    <t xml:space="preserve">DDG </t>
  </si>
  <si>
    <t>OHG</t>
  </si>
  <si>
    <t>KAYA</t>
  </si>
  <si>
    <t>GAOUA</t>
  </si>
  <si>
    <t>DORI</t>
  </si>
  <si>
    <t>Nombre de poche de sang détruite pour volume insuffisant</t>
  </si>
  <si>
    <t>Nombre de poche de sang détruite pour volume excessif</t>
  </si>
  <si>
    <t>Nombre de poche de sang détruite pour présence de caillots</t>
  </si>
  <si>
    <t>Nombre de poche de sang détruite pour rupture d’intégrité</t>
  </si>
  <si>
    <t>Nombre de poche de sang présentant un aspect défectueux détruites</t>
  </si>
  <si>
    <t>Nombre de poche de sang perdues lors de la préparation</t>
  </si>
  <si>
    <t>Nombre de poche de sang détruite pour péremption</t>
  </si>
  <si>
    <t>Nombre de poche de sang détruite pour rupture de chaine de froid</t>
  </si>
  <si>
    <t>Nombre de poche de sang détruite pour marqueurs positifs, indéterminés, douteux</t>
  </si>
  <si>
    <t>Nombre de poches de sang détruites pour marqueurs positifs prélevés</t>
  </si>
  <si>
    <t>Tableau 4.126: Nombre de formations sanitaires publiques et privées approvisionnées par les CRTS et DPD/PS en 2025</t>
  </si>
  <si>
    <t>Tableau 4.122 : Satisfaction des demandes en produits sanguins labiles (PSL) dans les zones CNTS en 2025</t>
  </si>
  <si>
    <t>Tableau 4.123 : Répartition des receveurs de PSL selon l’âge et le sexe en 2025</t>
  </si>
  <si>
    <t>Tableau 4.129: aux de retour des Fiches post-transfusionnelles d’hémovigilance (FPTH) et la traçabilité des PSL des CRTS en 2025</t>
  </si>
  <si>
    <t xml:space="preserve">Infirmier diplome d’etat                </t>
  </si>
  <si>
    <t>ND</t>
  </si>
  <si>
    <t>ok</t>
  </si>
  <si>
    <t>Taux d’exécution (%)</t>
  </si>
  <si>
    <r>
      <t>Source du document</t>
    </r>
    <r>
      <rPr>
        <i/>
        <sz val="11"/>
        <color theme="1"/>
        <rFont val="Arial"/>
        <family val="2"/>
      </rPr>
      <t>: Rapport d'activité 2025 de L'ANSSEAT</t>
    </r>
  </si>
  <si>
    <t>Tableau 4.126 : situation des séances d'IEC dans les directions régionales de l'OST en 2025</t>
  </si>
  <si>
    <t>Tableau 4.127 : situation de la visite médicale périodique (VMP) des travailleurs dans les directions régionales de l'OST en 2025</t>
  </si>
  <si>
    <t>Tableau 4.128 : situation des autres types de visites médicales reglementaires réalisées dans les directions régionales de l'OST en 2025</t>
  </si>
  <si>
    <t>Tableau 4.129 : situation des accidents du travail (AT) notifiés dans les directions régionales de l'OST en 2025</t>
  </si>
  <si>
    <t>Les cas de MP et de MCP diagostiqués sont : Trouble Musculaire Squelettique (TMS), Dermatose, Syndrome de parkikinson, hernie discale,</t>
  </si>
  <si>
    <t>Lits par services données complementaire</t>
  </si>
  <si>
    <t>Tuberculose&amp;Vih</t>
  </si>
  <si>
    <t>Rapports attendus</t>
  </si>
  <si>
    <t>Rapports saisis</t>
  </si>
  <si>
    <t xml:space="preserve"> IST</t>
  </si>
  <si>
    <t>VIH/SIDA</t>
  </si>
  <si>
    <t>Hépatite</t>
  </si>
  <si>
    <t>Poids financier</t>
  </si>
  <si>
    <t>Tableau 5.18 :Complétude de la saisie des RMA OBC en 2025</t>
  </si>
  <si>
    <t>PVVIH ayant participé aux clubs d’observance</t>
  </si>
  <si>
    <t>PVVIH ayant participé aux groupes de parole</t>
  </si>
  <si>
    <t>Obc-Enfants de moins un an ayant beneficie de MILDA de routine apres intervention de l OBC</t>
  </si>
  <si>
    <t>Obc-Enfants de moins un an n ayant pas recu de MILDA pendant la visite</t>
  </si>
  <si>
    <t>Obc-Enfants de moins de 5 ans ayant dormi sous MILDA la nuit derniere</t>
  </si>
  <si>
    <t>Obc-Enfants de moins de 5 ans dans les menages</t>
  </si>
  <si>
    <t>Obc-MILDA vues correctement installees dans les menages pendant la visite</t>
  </si>
  <si>
    <t>Obc-MILDA vues installees dans les menages pendant la visite</t>
  </si>
  <si>
    <t>Obc-MILDA disponibles dans les menages pendant la visite</t>
  </si>
  <si>
    <t>Obc-Femmes enceintes n ayant pas recu de MILDA pendant la visite</t>
  </si>
  <si>
    <t>Obc-Femmes enceintes ayant beneficie de MILDA de routine apres intervention de l OBC</t>
  </si>
  <si>
    <t>Obc-Femmes enceintes dans les menages</t>
  </si>
  <si>
    <t>Obc-Femmes enceintes ayant dormi sous MILDA la nuit derniere</t>
  </si>
  <si>
    <t>Obc-Enfants non à jour de leur vaccination contre le paludisme trouvés, référés au centre de santé</t>
  </si>
  <si>
    <t>Obc-Enfants non à jour de leur vaccination contre le paludisme trouvés, référés au centre de santé et vaccinés</t>
  </si>
  <si>
    <t>Obc-Pourcentage d'enfants de moins d'un (1) an ayant bénéficié de MILDA de routine après intervention de l’OBC</t>
  </si>
  <si>
    <t>Obc-Pourcentage d'enfants de moins de 5 ans ayant dormi sous MILDA la nuit dernière</t>
  </si>
  <si>
    <t>Obc-Pourcentage de MILDA vues correctement installées</t>
  </si>
  <si>
    <t>Obc-Pourcentage de MILDA vues installées</t>
  </si>
  <si>
    <t>Obc-Pourcentage de femmes enceintes ayant bénéficié de MILDA de routine après intervention de l’OBC</t>
  </si>
  <si>
    <t>Obc-Pourcentage de femmes enceintes ayant dormi sous MILDA la nuit dernière</t>
  </si>
  <si>
    <t>Obc-Pourcentage d’enfants non à jour de leur vaccination contre le paludisme trouvés et référés au centre de santé et vaccinés</t>
  </si>
  <si>
    <t>Obc-Personnes référées pour toux de plus de 14 jours</t>
  </si>
  <si>
    <t>Obc-Enfants de moins de 5 ans contact référés pour le dépistage</t>
  </si>
  <si>
    <t>Obc-Patients dépistés tuberculeux parmi les référés</t>
  </si>
  <si>
    <t>Obc-Patients tuberculeux absents au traitement à rechercher</t>
  </si>
  <si>
    <t>Obc-Patients tuberculeux absents au traitement retrouvés</t>
  </si>
  <si>
    <t>Obc-Visites à domicile réalisées aux personnes_TB</t>
  </si>
  <si>
    <t>Tableau 5.19 : Nombre de séance d'IEC réalisé par les OBC selon le thème en 2025</t>
  </si>
  <si>
    <t>Tableau 5.20 : Personnes touchées lors des séances d'IEC réalisées par les OBC selon le thème en 2025</t>
  </si>
  <si>
    <t>Tableau 5.24 : Activités de prise en charge communautaire de la tuberculose par les OBC en 2025</t>
  </si>
  <si>
    <t>Tableau 5.21 : Activités de suivi continu de l’utilisation des MILDA dans les ménages par les OBC en 2025</t>
  </si>
  <si>
    <t>Tableau 5.22 : Activités de suivi continu de l’utilisation des MILDA dans les ménages par les OBC en 2025</t>
  </si>
  <si>
    <t>Tableau 5.23 : Activités de suivi continu de l’utilisation des MILDA dans les ménages par les OBC en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</si>
</sst>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1" formatCode="_-* #,##0_-;\-* #,##0_-;_-* &quot;-&quot;_-;_-@_-"/>
    <numFmt numFmtId="43" formatCode="_-* #,##0.00_-;\-* #,##0.00_-;_-* &quot;-&quot;??_-;_-@_-"/>
    <numFmt numFmtId="164" formatCode="#,##0_ ;\-#,##0\ "/>
    <numFmt numFmtId="165" formatCode="#,##0.0"/>
    <numFmt numFmtId="166" formatCode="_-* #,##0\ _€_-;\-* #,##0\ _€_-;_-* &quot;-&quot;??\ _€_-;_-@_-"/>
    <numFmt numFmtId="167" formatCode="0.0"/>
    <numFmt numFmtId="168" formatCode="#,##0.0;[Red]#,##0.0"/>
    <numFmt numFmtId="169" formatCode="0.0_ "/>
    <numFmt numFmtId="170" formatCode="_-* #,##0\ _€_-;\-* #,##0\ _€_-;_-* &quot;-&quot;??\ _€_-;_-@"/>
    <numFmt numFmtId="171" formatCode="_-* #,##0_-;\-* #,##0_-;_-* &quot;-&quot;??_-;_-@_-"/>
    <numFmt numFmtId="172" formatCode="#,##0;[Red]#,##0"/>
    <numFmt numFmtId="173" formatCode="0.00_ ;\-0.00\ "/>
    <numFmt numFmtId="174" formatCode="0.0_ ;\-0.0\ "/>
    <numFmt numFmtId="175" formatCode="#,##0.0_ ;\-#,##0.0\ "/>
    <numFmt numFmtId="176" formatCode="_-* #,##0.0\ _€_-;\-* #,##0.0\ _€_-;_-* &quot;-&quot;??\ _€_-;_-@"/>
    <numFmt numFmtId="177" formatCode="0.000"/>
    <numFmt numFmtId="178" formatCode="_ * #,##0_ ;_ * \-#,##0_ ;_ * &quot;-&quot;_ ;_ @_ "/>
    <numFmt numFmtId="179" formatCode="_-* #,##0.00\ _€_-;\-* #,##0.00\ _€_-;_-* &quot;-&quot;??\ _€_-;_-@_-"/>
    <numFmt numFmtId="180" formatCode="_ * #,##0.00_)\ _$_ ;_ * \(#,##0.00\)\ _$_ ;_ * &quot;-&quot;??_)\ _$_ ;_ @_ "/>
  </numFmts>
  <fonts count="60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</font>
    <font>
      <sz val="11"/>
      <color rgb="FF1D2228"/>
      <name val="Arial"/>
      <family val="2"/>
    </font>
    <font>
      <sz val="11"/>
      <color theme="1"/>
      <name val="Arial"/>
      <family val="2"/>
    </font>
    <font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E75"/>
        <bgColor rgb="FFFFDE75"/>
      </patternFill>
    </fill>
    <fill>
      <patternFill patternType="solid">
        <fgColor rgb="FFF9FB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thin">
        <color theme="4" tint="0.39991454817346722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21">
    <xf numFmtId="0" fontId="0" fillId="0" borderId="0"/>
    <xf numFmtId="43" fontId="52" fillId="0" borderId="0"/>
    <xf numFmtId="9" fontId="52" fillId="0" borderId="0"/>
    <xf numFmtId="41" fontId="52" fillId="0" borderId="0"/>
    <xf numFmtId="41" fontId="52" fillId="0" borderId="0"/>
    <xf numFmtId="41" fontId="52" fillId="0" borderId="0"/>
    <xf numFmtId="41" fontId="52" fillId="0" borderId="0"/>
    <xf numFmtId="41" fontId="52" fillId="0" borderId="0"/>
    <xf numFmtId="178" fontId="52" fillId="0" borderId="0">
      <alignment vertical="center"/>
    </xf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179" fontId="52" fillId="0" borderId="0"/>
    <xf numFmtId="179" fontId="52" fillId="0" borderId="0"/>
    <xf numFmtId="180" fontId="52" fillId="0" borderId="0"/>
    <xf numFmtId="180" fontId="52" fillId="0" borderId="0"/>
    <xf numFmtId="43" fontId="52" fillId="0" borderId="0"/>
    <xf numFmtId="180" fontId="52" fillId="0" borderId="0"/>
    <xf numFmtId="179" fontId="52" fillId="0" borderId="0"/>
    <xf numFmtId="43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179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43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3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9" fontId="52" fillId="0" borderId="0"/>
    <xf numFmtId="0" fontId="52" fillId="0" borderId="0"/>
  </cellStyleXfs>
  <cellXfs count="1192">
    <xf numFmtId="0" fontId="0" fillId="0" borderId="0" xfId="0"/>
    <xf numFmtId="0" fontId="0" fillId="0" borderId="0" xfId="0" applyAlignment="1">
      <alignment wrapText="1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2" fillId="0" borderId="0" xfId="0" applyFont="1"/>
    <xf numFmtId="0" fontId="33" fillId="0" borderId="0" xfId="0" applyFont="1"/>
    <xf numFmtId="0" fontId="33" fillId="0" borderId="0" xfId="0" applyFont="1" applyAlignment="1">
      <alignment horizontal="left"/>
    </xf>
    <xf numFmtId="0" fontId="33" fillId="0" borderId="1" xfId="0" applyFont="1" applyBorder="1"/>
    <xf numFmtId="0" fontId="32" fillId="0" borderId="1" xfId="0" applyFont="1" applyBorder="1"/>
    <xf numFmtId="0" fontId="3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wrapText="1"/>
    </xf>
    <xf numFmtId="0" fontId="33" fillId="0" borderId="0" xfId="0" applyFont="1" applyAlignment="1">
      <alignment wrapText="1"/>
    </xf>
    <xf numFmtId="3" fontId="36" fillId="0" borderId="0" xfId="0" applyNumberFormat="1" applyFont="1" applyAlignment="1">
      <alignment horizontal="right"/>
    </xf>
    <xf numFmtId="3" fontId="36" fillId="0" borderId="1" xfId="0" applyNumberFormat="1" applyFont="1" applyBorder="1" applyAlignment="1">
      <alignment horizontal="right"/>
    </xf>
    <xf numFmtId="3" fontId="32" fillId="0" borderId="1" xfId="0" applyNumberFormat="1" applyFont="1" applyBorder="1" applyAlignment="1">
      <alignment horizontal="right" vertical="center"/>
    </xf>
    <xf numFmtId="0" fontId="33" fillId="0" borderId="3" xfId="0" applyFont="1" applyBorder="1"/>
    <xf numFmtId="0" fontId="33" fillId="0" borderId="4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right" vertical="center" wrapText="1"/>
    </xf>
    <xf numFmtId="164" fontId="32" fillId="0" borderId="0" xfId="0" applyNumberFormat="1" applyFont="1" applyAlignment="1">
      <alignment horizontal="right"/>
    </xf>
    <xf numFmtId="164" fontId="33" fillId="0" borderId="0" xfId="0" applyNumberFormat="1" applyFont="1" applyAlignment="1">
      <alignment horizontal="right"/>
    </xf>
    <xf numFmtId="3" fontId="32" fillId="0" borderId="0" xfId="0" applyNumberFormat="1" applyFont="1" applyAlignment="1">
      <alignment horizontal="right" vertical="center"/>
    </xf>
    <xf numFmtId="0" fontId="33" fillId="0" borderId="3" xfId="0" applyFont="1" applyBorder="1" applyAlignment="1">
      <alignment vertical="center"/>
    </xf>
    <xf numFmtId="0" fontId="38" fillId="0" borderId="0" xfId="0" applyFont="1"/>
    <xf numFmtId="0" fontId="39" fillId="0" borderId="0" xfId="0" applyFont="1"/>
    <xf numFmtId="0" fontId="38" fillId="0" borderId="3" xfId="0" applyFont="1" applyBorder="1"/>
    <xf numFmtId="0" fontId="39" fillId="0" borderId="0" xfId="0" applyFont="1" applyAlignment="1">
      <alignment vertical="center"/>
    </xf>
    <xf numFmtId="0" fontId="38" fillId="0" borderId="1" xfId="0" applyFont="1" applyBorder="1"/>
    <xf numFmtId="0" fontId="40" fillId="0" borderId="1" xfId="0" applyFont="1" applyBorder="1" applyAlignment="1">
      <alignment horizontal="right" wrapText="1"/>
    </xf>
    <xf numFmtId="3" fontId="33" fillId="0" borderId="1" xfId="0" applyNumberFormat="1" applyFont="1" applyBorder="1" applyAlignment="1">
      <alignment horizontal="right" wrapText="1"/>
    </xf>
    <xf numFmtId="3" fontId="36" fillId="0" borderId="0" xfId="0" applyNumberFormat="1" applyFont="1"/>
    <xf numFmtId="0" fontId="33" fillId="0" borderId="0" xfId="0" applyFont="1" applyAlignment="1">
      <alignment horizontal="right" vertical="center"/>
    </xf>
    <xf numFmtId="0" fontId="36" fillId="0" borderId="1" xfId="0" applyFont="1" applyBorder="1" applyAlignment="1">
      <alignment horizontal="right" vertical="center" wrapText="1"/>
    </xf>
    <xf numFmtId="0" fontId="33" fillId="0" borderId="1" xfId="0" applyFont="1" applyBorder="1" applyAlignment="1">
      <alignment horizontal="center" vertical="center" wrapText="1"/>
    </xf>
    <xf numFmtId="0" fontId="32" fillId="0" borderId="2" xfId="0" applyFont="1" applyBorder="1"/>
    <xf numFmtId="0" fontId="33" fillId="0" borderId="2" xfId="0" applyFont="1" applyBorder="1"/>
    <xf numFmtId="0" fontId="0" fillId="0" borderId="3" xfId="0" applyBorder="1"/>
    <xf numFmtId="0" fontId="42" fillId="0" borderId="1" xfId="0" applyFont="1" applyBorder="1" applyAlignment="1">
      <alignment wrapText="1"/>
    </xf>
    <xf numFmtId="0" fontId="42" fillId="0" borderId="4" xfId="0" applyFont="1" applyBorder="1" applyAlignment="1">
      <alignment horizontal="right" wrapText="1"/>
    </xf>
    <xf numFmtId="165" fontId="36" fillId="0" borderId="0" xfId="0" applyNumberFormat="1" applyFont="1" applyAlignment="1">
      <alignment horizontal="right"/>
    </xf>
    <xf numFmtId="165" fontId="36" fillId="0" borderId="1" xfId="0" applyNumberFormat="1" applyFont="1" applyBorder="1" applyAlignment="1">
      <alignment horizontal="right"/>
    </xf>
    <xf numFmtId="3" fontId="32" fillId="0" borderId="2" xfId="0" applyNumberFormat="1" applyFont="1" applyBorder="1" applyAlignment="1">
      <alignment horizontal="right" vertical="center"/>
    </xf>
    <xf numFmtId="0" fontId="32" fillId="0" borderId="3" xfId="0" applyFont="1" applyBorder="1"/>
    <xf numFmtId="0" fontId="38" fillId="0" borderId="6" xfId="0" applyFont="1" applyBorder="1"/>
    <xf numFmtId="0" fontId="36" fillId="0" borderId="4" xfId="0" applyFont="1" applyBorder="1" applyAlignment="1">
      <alignment horizontal="center" vertical="center" wrapText="1"/>
    </xf>
    <xf numFmtId="3" fontId="32" fillId="0" borderId="0" xfId="0" applyNumberFormat="1" applyFont="1" applyAlignment="1">
      <alignment horizontal="right"/>
    </xf>
    <xf numFmtId="3" fontId="36" fillId="0" borderId="4" xfId="0" applyNumberFormat="1" applyFont="1" applyBorder="1"/>
    <xf numFmtId="3" fontId="36" fillId="0" borderId="4" xfId="0" applyNumberFormat="1" applyFont="1" applyBorder="1" applyAlignment="1">
      <alignment horizontal="right"/>
    </xf>
    <xf numFmtId="3" fontId="36" fillId="0" borderId="4" xfId="0" applyNumberFormat="1" applyFont="1" applyBorder="1" applyAlignment="1">
      <alignment horizontal="right" wrapText="1"/>
    </xf>
    <xf numFmtId="0" fontId="41" fillId="0" borderId="4" xfId="0" applyFont="1" applyBorder="1"/>
    <xf numFmtId="0" fontId="33" fillId="0" borderId="4" xfId="0" applyFont="1" applyBorder="1" applyAlignment="1">
      <alignment horizontal="right" vertical="center" wrapText="1"/>
    </xf>
    <xf numFmtId="0" fontId="33" fillId="0" borderId="6" xfId="0" applyFont="1" applyBorder="1" applyAlignment="1">
      <alignment horizontal="center" vertical="center" wrapText="1"/>
    </xf>
    <xf numFmtId="3" fontId="33" fillId="0" borderId="0" xfId="0" applyNumberFormat="1" applyFont="1" applyAlignment="1">
      <alignment horizontal="right"/>
    </xf>
    <xf numFmtId="0" fontId="43" fillId="0" borderId="0" xfId="0" applyFont="1"/>
    <xf numFmtId="3" fontId="33" fillId="0" borderId="0" xfId="0" applyNumberFormat="1" applyFont="1"/>
    <xf numFmtId="0" fontId="32" fillId="0" borderId="10" xfId="0" applyFont="1" applyBorder="1"/>
    <xf numFmtId="0" fontId="33" fillId="0" borderId="0" xfId="0" applyFont="1" applyAlignment="1">
      <alignment horizontal="left" vertical="center"/>
    </xf>
    <xf numFmtId="0" fontId="33" fillId="0" borderId="1" xfId="0" applyFont="1" applyBorder="1" applyAlignment="1">
      <alignment vertical="center"/>
    </xf>
    <xf numFmtId="0" fontId="41" fillId="0" borderId="0" xfId="82" applyFont="1" applyAlignment="1">
      <alignment horizontal="left" vertical="center"/>
    </xf>
    <xf numFmtId="0" fontId="41" fillId="0" borderId="0" xfId="82" applyFont="1" applyAlignment="1">
      <alignment horizontal="right" vertical="center"/>
    </xf>
    <xf numFmtId="0" fontId="41" fillId="0" borderId="0" xfId="82" applyFont="1" applyAlignment="1">
      <alignment vertical="center"/>
    </xf>
    <xf numFmtId="0" fontId="44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 wrapText="1"/>
    </xf>
    <xf numFmtId="0" fontId="44" fillId="0" borderId="0" xfId="0" applyFont="1" applyAlignment="1">
      <alignment vertical="center"/>
    </xf>
    <xf numFmtId="0" fontId="33" fillId="0" borderId="0" xfId="0" applyFont="1" applyAlignment="1">
      <alignment horizontal="left" vertical="center" wrapText="1"/>
    </xf>
    <xf numFmtId="0" fontId="41" fillId="0" borderId="0" xfId="0" applyFont="1" applyAlignment="1">
      <alignment vertical="center" wrapText="1"/>
    </xf>
    <xf numFmtId="167" fontId="41" fillId="0" borderId="0" xfId="0" applyNumberFormat="1" applyFont="1" applyAlignment="1">
      <alignment horizontal="right" vertical="center"/>
    </xf>
    <xf numFmtId="0" fontId="41" fillId="0" borderId="0" xfId="0" applyFont="1" applyAlignment="1">
      <alignment horizontal="left" vertical="center" wrapText="1"/>
    </xf>
    <xf numFmtId="0" fontId="32" fillId="4" borderId="0" xfId="82" applyFont="1" applyFill="1"/>
    <xf numFmtId="0" fontId="33" fillId="4" borderId="0" xfId="82" applyFont="1" applyFill="1" applyAlignment="1">
      <alignment wrapText="1"/>
    </xf>
    <xf numFmtId="0" fontId="33" fillId="4" borderId="0" xfId="82" applyFont="1" applyFill="1"/>
    <xf numFmtId="0" fontId="32" fillId="4" borderId="0" xfId="82" applyFont="1" applyFill="1" applyAlignment="1">
      <alignment horizontal="left" vertical="center"/>
    </xf>
    <xf numFmtId="168" fontId="32" fillId="4" borderId="0" xfId="82" applyNumberFormat="1" applyFont="1" applyFill="1"/>
    <xf numFmtId="0" fontId="32" fillId="4" borderId="0" xfId="82" applyFont="1" applyFill="1" applyAlignment="1">
      <alignment horizontal="left" vertical="center" wrapText="1"/>
    </xf>
    <xf numFmtId="0" fontId="43" fillId="4" borderId="0" xfId="82" applyFont="1" applyFill="1" applyAlignment="1">
      <alignment horizontal="left" wrapText="1"/>
    </xf>
    <xf numFmtId="0" fontId="32" fillId="4" borderId="0" xfId="82" applyFont="1" applyFill="1" applyAlignment="1">
      <alignment horizontal="left" wrapText="1"/>
    </xf>
    <xf numFmtId="3" fontId="32" fillId="4" borderId="0" xfId="82" applyNumberFormat="1" applyFont="1" applyFill="1"/>
    <xf numFmtId="0" fontId="33" fillId="4" borderId="0" xfId="0" applyFont="1" applyFill="1"/>
    <xf numFmtId="165" fontId="33" fillId="4" borderId="0" xfId="82" applyNumberFormat="1" applyFont="1" applyFill="1"/>
    <xf numFmtId="165" fontId="32" fillId="4" borderId="0" xfId="82" applyNumberFormat="1" applyFont="1" applyFill="1"/>
    <xf numFmtId="0" fontId="32" fillId="4" borderId="0" xfId="82" applyFont="1" applyFill="1" applyAlignment="1">
      <alignment horizontal="left"/>
    </xf>
    <xf numFmtId="0" fontId="46" fillId="0" borderId="0" xfId="0" applyFont="1"/>
    <xf numFmtId="0" fontId="47" fillId="0" borderId="0" xfId="0" applyFont="1"/>
    <xf numFmtId="0" fontId="41" fillId="0" borderId="0" xfId="0" applyFont="1"/>
    <xf numFmtId="0" fontId="41" fillId="0" borderId="1" xfId="0" applyFont="1" applyBorder="1" applyAlignment="1">
      <alignment horizontal="center" vertical="center" wrapText="1"/>
    </xf>
    <xf numFmtId="0" fontId="33" fillId="0" borderId="0" xfId="0" applyFont="1" applyAlignment="1">
      <alignment horizontal="right"/>
    </xf>
    <xf numFmtId="3" fontId="33" fillId="0" borderId="0" xfId="0" applyNumberFormat="1" applyFont="1" applyAlignment="1">
      <alignment horizontal="right" vertical="center"/>
    </xf>
    <xf numFmtId="0" fontId="38" fillId="0" borderId="10" xfId="0" applyFont="1" applyBorder="1"/>
    <xf numFmtId="3" fontId="32" fillId="0" borderId="2" xfId="0" applyNumberFormat="1" applyFont="1" applyBorder="1" applyAlignment="1">
      <alignment horizontal="left" vertical="center"/>
    </xf>
    <xf numFmtId="0" fontId="34" fillId="0" borderId="0" xfId="66" applyFont="1" applyAlignment="1">
      <alignment wrapText="1"/>
    </xf>
    <xf numFmtId="0" fontId="33" fillId="0" borderId="4" xfId="0" applyFont="1" applyBorder="1" applyAlignment="1">
      <alignment vertical="center"/>
    </xf>
    <xf numFmtId="165" fontId="32" fillId="0" borderId="0" xfId="0" applyNumberFormat="1" applyFont="1" applyAlignment="1">
      <alignment horizontal="right" vertical="center"/>
    </xf>
    <xf numFmtId="0" fontId="32" fillId="0" borderId="19" xfId="0" applyFont="1" applyBorder="1" applyAlignment="1">
      <alignment horizontal="center" vertical="center" wrapText="1"/>
    </xf>
    <xf numFmtId="3" fontId="32" fillId="0" borderId="2" xfId="0" applyNumberFormat="1" applyFont="1" applyBorder="1" applyAlignment="1">
      <alignment vertical="center"/>
    </xf>
    <xf numFmtId="3" fontId="33" fillId="0" borderId="0" xfId="0" applyNumberFormat="1" applyFont="1" applyAlignment="1">
      <alignment horizontal="left" vertical="top"/>
    </xf>
    <xf numFmtId="0" fontId="0" fillId="0" borderId="0" xfId="0" applyAlignment="1">
      <alignment horizontal="right"/>
    </xf>
    <xf numFmtId="0" fontId="33" fillId="0" borderId="19" xfId="0" applyFont="1" applyBorder="1" applyAlignment="1">
      <alignment horizontal="right" vertical="center" wrapText="1"/>
    </xf>
    <xf numFmtId="167" fontId="32" fillId="0" borderId="0" xfId="0" applyNumberFormat="1" applyFont="1" applyAlignment="1">
      <alignment horizontal="right" vertical="center"/>
    </xf>
    <xf numFmtId="0" fontId="32" fillId="0" borderId="0" xfId="0" applyFont="1" applyAlignment="1">
      <alignment horizontal="left"/>
    </xf>
    <xf numFmtId="164" fontId="33" fillId="0" borderId="4" xfId="0" applyNumberFormat="1" applyFont="1" applyBorder="1" applyAlignment="1">
      <alignment horizontal="right" vertical="center" wrapText="1"/>
    </xf>
    <xf numFmtId="0" fontId="32" fillId="0" borderId="0" xfId="51" applyFont="1" applyAlignment="1">
      <alignment vertical="center"/>
    </xf>
    <xf numFmtId="0" fontId="33" fillId="0" borderId="0" xfId="56" applyFont="1" applyProtection="1">
      <protection locked="0"/>
    </xf>
    <xf numFmtId="0" fontId="33" fillId="0" borderId="0" xfId="66" applyFont="1"/>
    <xf numFmtId="3" fontId="33" fillId="0" borderId="15" xfId="66" applyNumberFormat="1" applyFont="1" applyBorder="1" applyAlignment="1">
      <alignment horizontal="right" vertical="center"/>
    </xf>
    <xf numFmtId="3" fontId="33" fillId="0" borderId="2" xfId="66" applyNumberFormat="1" applyFont="1" applyBorder="1" applyAlignment="1">
      <alignment horizontal="right" vertical="center"/>
    </xf>
    <xf numFmtId="3" fontId="33" fillId="0" borderId="24" xfId="66" applyNumberFormat="1" applyFont="1" applyBorder="1" applyAlignment="1">
      <alignment horizontal="center" vertical="center"/>
    </xf>
    <xf numFmtId="3" fontId="32" fillId="0" borderId="0" xfId="56" applyNumberFormat="1" applyFont="1" applyAlignment="1">
      <alignment horizontal="right" indent="1"/>
    </xf>
    <xf numFmtId="0" fontId="32" fillId="0" borderId="0" xfId="56" applyFont="1"/>
    <xf numFmtId="0" fontId="32" fillId="0" borderId="2" xfId="66" applyFont="1" applyBorder="1" applyAlignment="1">
      <alignment vertical="center"/>
    </xf>
    <xf numFmtId="165" fontId="32" fillId="0" borderId="0" xfId="56" applyNumberFormat="1" applyFont="1" applyAlignment="1">
      <alignment horizontal="right" indent="1"/>
    </xf>
    <xf numFmtId="0" fontId="41" fillId="0" borderId="1" xfId="69" applyFont="1" applyBorder="1" applyAlignment="1">
      <alignment horizontal="right" vertical="center"/>
    </xf>
    <xf numFmtId="0" fontId="41" fillId="0" borderId="1" xfId="69" applyFont="1" applyBorder="1" applyAlignment="1">
      <alignment horizontal="right" vertical="center" wrapText="1"/>
    </xf>
    <xf numFmtId="0" fontId="41" fillId="0" borderId="1" xfId="56" applyFont="1" applyBorder="1" applyAlignment="1">
      <alignment horizontal="right" vertical="center"/>
    </xf>
    <xf numFmtId="0" fontId="32" fillId="0" borderId="0" xfId="66" applyFont="1"/>
    <xf numFmtId="0" fontId="33" fillId="0" borderId="0" xfId="66" applyFont="1" applyAlignment="1">
      <alignment horizontal="center"/>
    </xf>
    <xf numFmtId="0" fontId="33" fillId="0" borderId="1" xfId="66" applyFont="1" applyBorder="1" applyAlignment="1">
      <alignment horizontal="right" vertical="center"/>
    </xf>
    <xf numFmtId="0" fontId="32" fillId="0" borderId="0" xfId="66" applyFont="1" applyAlignment="1">
      <alignment horizontal="center"/>
    </xf>
    <xf numFmtId="0" fontId="52" fillId="0" borderId="0" xfId="52" applyAlignment="1">
      <alignment vertical="center"/>
    </xf>
    <xf numFmtId="0" fontId="46" fillId="0" borderId="0" xfId="52" applyFont="1"/>
    <xf numFmtId="0" fontId="52" fillId="0" borderId="0" xfId="52"/>
    <xf numFmtId="0" fontId="32" fillId="0" borderId="0" xfId="52" applyFont="1" applyAlignment="1">
      <alignment vertical="center"/>
    </xf>
    <xf numFmtId="0" fontId="33" fillId="0" borderId="0" xfId="52" applyFont="1" applyAlignment="1">
      <alignment vertical="center"/>
    </xf>
    <xf numFmtId="0" fontId="52" fillId="0" borderId="3" xfId="52" applyBorder="1"/>
    <xf numFmtId="0" fontId="33" fillId="0" borderId="3" xfId="52" applyFont="1" applyBorder="1" applyAlignment="1">
      <alignment vertical="center" wrapText="1"/>
    </xf>
    <xf numFmtId="0" fontId="33" fillId="0" borderId="1" xfId="52" applyFont="1" applyBorder="1" applyAlignment="1">
      <alignment vertical="center"/>
    </xf>
    <xf numFmtId="0" fontId="38" fillId="0" borderId="1" xfId="52" applyFont="1" applyBorder="1"/>
    <xf numFmtId="0" fontId="33" fillId="0" borderId="1" xfId="52" applyFont="1" applyBorder="1" applyAlignment="1">
      <alignment vertical="center" wrapText="1"/>
    </xf>
    <xf numFmtId="0" fontId="33" fillId="0" borderId="0" xfId="52" applyFont="1"/>
    <xf numFmtId="0" fontId="33" fillId="0" borderId="0" xfId="52" applyFont="1" applyAlignment="1">
      <alignment vertical="center" wrapText="1"/>
    </xf>
    <xf numFmtId="0" fontId="32" fillId="0" borderId="0" xfId="52" applyFont="1"/>
    <xf numFmtId="167" fontId="45" fillId="0" borderId="0" xfId="52" applyNumberFormat="1" applyFont="1"/>
    <xf numFmtId="0" fontId="38" fillId="0" borderId="0" xfId="52" applyFont="1"/>
    <xf numFmtId="0" fontId="52" fillId="0" borderId="1" xfId="52" applyBorder="1"/>
    <xf numFmtId="0" fontId="33" fillId="0" borderId="1" xfId="52" applyFont="1" applyBorder="1" applyAlignment="1">
      <alignment horizontal="right" wrapText="1"/>
    </xf>
    <xf numFmtId="0" fontId="40" fillId="0" borderId="0" xfId="52" applyFont="1" applyAlignment="1">
      <alignment vertical="center"/>
    </xf>
    <xf numFmtId="0" fontId="33" fillId="0" borderId="1" xfId="52" applyFont="1" applyBorder="1" applyAlignment="1">
      <alignment horizontal="center" vertical="center" wrapText="1"/>
    </xf>
    <xf numFmtId="0" fontId="33" fillId="0" borderId="1" xfId="52" applyFont="1" applyBorder="1" applyAlignment="1">
      <alignment horizontal="right" vertical="center"/>
    </xf>
    <xf numFmtId="0" fontId="33" fillId="0" borderId="32" xfId="52" applyFont="1" applyBorder="1" applyAlignment="1">
      <alignment vertical="center" wrapText="1"/>
    </xf>
    <xf numFmtId="0" fontId="32" fillId="0" borderId="0" xfId="52" applyFont="1" applyAlignment="1">
      <alignment wrapText="1"/>
    </xf>
    <xf numFmtId="0" fontId="33" fillId="0" borderId="0" xfId="0" applyFont="1" applyAlignment="1">
      <alignment horizont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0" fillId="0" borderId="4" xfId="0" applyFont="1" applyBorder="1" applyAlignment="1">
      <alignment horizontal="right" wrapText="1"/>
    </xf>
    <xf numFmtId="0" fontId="35" fillId="0" borderId="0" xfId="0" applyFont="1"/>
    <xf numFmtId="0" fontId="36" fillId="0" borderId="0" xfId="0" applyFont="1"/>
    <xf numFmtId="0" fontId="33" fillId="0" borderId="6" xfId="0" applyFont="1" applyBorder="1" applyAlignment="1">
      <alignment vertical="center"/>
    </xf>
    <xf numFmtId="0" fontId="40" fillId="0" borderId="6" xfId="0" applyFont="1" applyBorder="1" applyAlignment="1">
      <alignment vertical="center" wrapText="1"/>
    </xf>
    <xf numFmtId="0" fontId="33" fillId="0" borderId="6" xfId="0" applyFont="1" applyBorder="1" applyAlignment="1">
      <alignment vertical="center" wrapText="1"/>
    </xf>
    <xf numFmtId="0" fontId="32" fillId="3" borderId="0" xfId="0" applyFont="1" applyFill="1"/>
    <xf numFmtId="0" fontId="36" fillId="0" borderId="4" xfId="0" applyFont="1" applyBorder="1" applyAlignment="1">
      <alignment vertical="center"/>
    </xf>
    <xf numFmtId="165" fontId="36" fillId="0" borderId="4" xfId="0" applyNumberFormat="1" applyFont="1" applyBorder="1" applyAlignment="1">
      <alignment horizontal="right"/>
    </xf>
    <xf numFmtId="1" fontId="33" fillId="0" borderId="36" xfId="0" applyNumberFormat="1" applyFont="1" applyBorder="1" applyAlignment="1">
      <alignment horizontal="right" vertical="center" wrapText="1"/>
    </xf>
    <xf numFmtId="1" fontId="33" fillId="0" borderId="1" xfId="0" applyNumberFormat="1" applyFont="1" applyBorder="1" applyAlignment="1">
      <alignment horizontal="right" vertical="center" wrapText="1"/>
    </xf>
    <xf numFmtId="1" fontId="33" fillId="0" borderId="28" xfId="0" applyNumberFormat="1" applyFont="1" applyBorder="1" applyAlignment="1">
      <alignment horizontal="right" vertical="center" wrapText="1"/>
    </xf>
    <xf numFmtId="1" fontId="33" fillId="0" borderId="5" xfId="0" applyNumberFormat="1" applyFont="1" applyBorder="1" applyAlignment="1">
      <alignment horizontal="right" vertical="center" wrapText="1"/>
    </xf>
    <xf numFmtId="1" fontId="33" fillId="0" borderId="37" xfId="0" applyNumberFormat="1" applyFont="1" applyBorder="1" applyAlignment="1">
      <alignment horizontal="right" vertical="center" wrapText="1"/>
    </xf>
    <xf numFmtId="0" fontId="32" fillId="0" borderId="2" xfId="0" applyFont="1" applyBorder="1" applyAlignment="1">
      <alignment vertical="center"/>
    </xf>
    <xf numFmtId="1" fontId="33" fillId="0" borderId="36" xfId="0" applyNumberFormat="1" applyFont="1" applyBorder="1" applyAlignment="1">
      <alignment horizontal="right" wrapText="1"/>
    </xf>
    <xf numFmtId="1" fontId="33" fillId="0" borderId="1" xfId="0" applyNumberFormat="1" applyFont="1" applyBorder="1" applyAlignment="1">
      <alignment horizontal="right" wrapText="1"/>
    </xf>
    <xf numFmtId="1" fontId="33" fillId="0" borderId="28" xfId="0" applyNumberFormat="1" applyFont="1" applyBorder="1" applyAlignment="1">
      <alignment horizontal="right" wrapText="1"/>
    </xf>
    <xf numFmtId="1" fontId="33" fillId="0" borderId="5" xfId="0" applyNumberFormat="1" applyFont="1" applyBorder="1" applyAlignment="1">
      <alignment horizontal="right" wrapText="1"/>
    </xf>
    <xf numFmtId="1" fontId="33" fillId="0" borderId="37" xfId="0" applyNumberFormat="1" applyFont="1" applyBorder="1" applyAlignment="1">
      <alignment horizontal="right" wrapText="1"/>
    </xf>
    <xf numFmtId="0" fontId="41" fillId="0" borderId="6" xfId="0" applyFont="1" applyBorder="1" applyAlignment="1">
      <alignment horizontal="right" wrapText="1"/>
    </xf>
    <xf numFmtId="0" fontId="36" fillId="0" borderId="6" xfId="0" applyFont="1" applyBorder="1" applyAlignment="1">
      <alignment horizontal="right" vertical="center" wrapText="1"/>
    </xf>
    <xf numFmtId="0" fontId="41" fillId="0" borderId="6" xfId="0" applyFont="1" applyBorder="1" applyAlignment="1">
      <alignment horizontal="right" vertical="center" wrapText="1"/>
    </xf>
    <xf numFmtId="169" fontId="33" fillId="0" borderId="0" xfId="0" applyNumberFormat="1" applyFont="1"/>
    <xf numFmtId="169" fontId="32" fillId="0" borderId="0" xfId="0" applyNumberFormat="1" applyFont="1"/>
    <xf numFmtId="0" fontId="33" fillId="0" borderId="6" xfId="0" applyFont="1" applyBorder="1" applyAlignment="1">
      <alignment horizontal="right" vertical="center" wrapText="1"/>
    </xf>
    <xf numFmtId="0" fontId="35" fillId="0" borderId="3" xfId="0" applyFont="1" applyBorder="1"/>
    <xf numFmtId="0" fontId="41" fillId="0" borderId="3" xfId="0" applyFont="1" applyBorder="1"/>
    <xf numFmtId="0" fontId="36" fillId="0" borderId="6" xfId="0" applyFont="1" applyBorder="1" applyAlignment="1">
      <alignment horizontal="left"/>
    </xf>
    <xf numFmtId="0" fontId="36" fillId="0" borderId="6" xfId="0" applyFont="1" applyBorder="1" applyAlignment="1">
      <alignment horizontal="right" wrapText="1"/>
    </xf>
    <xf numFmtId="0" fontId="35" fillId="7" borderId="0" xfId="0" applyFont="1" applyFill="1" applyAlignment="1">
      <alignment vertical="center"/>
    </xf>
    <xf numFmtId="0" fontId="41" fillId="0" borderId="1" xfId="0" applyFont="1" applyBorder="1"/>
    <xf numFmtId="0" fontId="36" fillId="7" borderId="1" xfId="0" applyFont="1" applyFill="1" applyBorder="1" applyAlignment="1">
      <alignment horizontal="right" vertical="center"/>
    </xf>
    <xf numFmtId="0" fontId="36" fillId="7" borderId="0" xfId="0" applyFont="1" applyFill="1" applyAlignment="1">
      <alignment vertical="center"/>
    </xf>
    <xf numFmtId="167" fontId="33" fillId="0" borderId="0" xfId="0" applyNumberFormat="1" applyFont="1"/>
    <xf numFmtId="167" fontId="33" fillId="0" borderId="1" xfId="0" applyNumberFormat="1" applyFont="1" applyBorder="1"/>
    <xf numFmtId="0" fontId="36" fillId="0" borderId="6" xfId="0" applyFont="1" applyBorder="1" applyAlignment="1">
      <alignment horizontal="right"/>
    </xf>
    <xf numFmtId="0" fontId="33" fillId="0" borderId="0" xfId="0" applyFont="1" applyAlignment="1">
      <alignment horizontal="center" vertical="center"/>
    </xf>
    <xf numFmtId="0" fontId="41" fillId="0" borderId="0" xfId="69" applyFont="1" applyAlignment="1">
      <alignment wrapText="1"/>
    </xf>
    <xf numFmtId="0" fontId="41" fillId="0" borderId="0" xfId="69" applyFont="1"/>
    <xf numFmtId="0" fontId="44" fillId="0" borderId="0" xfId="69" applyFont="1"/>
    <xf numFmtId="0" fontId="36" fillId="0" borderId="20" xfId="69" applyFont="1" applyBorder="1" applyAlignment="1">
      <alignment horizontal="right" vertical="center"/>
    </xf>
    <xf numFmtId="3" fontId="41" fillId="0" borderId="0" xfId="69" applyNumberFormat="1" applyFont="1"/>
    <xf numFmtId="0" fontId="41" fillId="0" borderId="0" xfId="69" applyFont="1" applyAlignment="1">
      <alignment vertical="center"/>
    </xf>
    <xf numFmtId="0" fontId="36" fillId="0" borderId="20" xfId="0" applyFont="1" applyBorder="1" applyAlignment="1">
      <alignment horizontal="right" vertical="center"/>
    </xf>
    <xf numFmtId="0" fontId="35" fillId="0" borderId="0" xfId="69" applyFont="1"/>
    <xf numFmtId="0" fontId="44" fillId="0" borderId="3" xfId="69" applyFont="1" applyBorder="1"/>
    <xf numFmtId="0" fontId="44" fillId="0" borderId="20" xfId="69" applyFont="1" applyBorder="1"/>
    <xf numFmtId="0" fontId="35" fillId="0" borderId="20" xfId="69" applyFont="1" applyBorder="1" applyAlignment="1">
      <alignment horizontal="right"/>
    </xf>
    <xf numFmtId="3" fontId="41" fillId="0" borderId="0" xfId="69" applyNumberFormat="1" applyFont="1" applyAlignment="1">
      <alignment wrapText="1"/>
    </xf>
    <xf numFmtId="3" fontId="41" fillId="0" borderId="1" xfId="69" applyNumberFormat="1" applyFont="1" applyBorder="1"/>
    <xf numFmtId="3" fontId="35" fillId="8" borderId="0" xfId="0" applyNumberFormat="1" applyFont="1" applyFill="1"/>
    <xf numFmtId="0" fontId="41" fillId="0" borderId="0" xfId="0" applyFont="1" applyAlignment="1">
      <alignment wrapText="1"/>
    </xf>
    <xf numFmtId="0" fontId="44" fillId="0" borderId="0" xfId="0" applyFont="1"/>
    <xf numFmtId="0" fontId="41" fillId="0" borderId="4" xfId="0" applyFont="1" applyBorder="1" applyAlignment="1">
      <alignment wrapText="1"/>
    </xf>
    <xf numFmtId="3" fontId="41" fillId="0" borderId="0" xfId="0" applyNumberFormat="1" applyFont="1"/>
    <xf numFmtId="0" fontId="36" fillId="0" borderId="4" xfId="0" applyFont="1" applyBorder="1" applyAlignment="1">
      <alignment horizontal="right"/>
    </xf>
    <xf numFmtId="0" fontId="36" fillId="0" borderId="0" xfId="0" applyFont="1" applyAlignment="1">
      <alignment wrapText="1"/>
    </xf>
    <xf numFmtId="3" fontId="32" fillId="0" borderId="1" xfId="0" applyNumberFormat="1" applyFont="1" applyBorder="1"/>
    <xf numFmtId="0" fontId="36" fillId="0" borderId="1" xfId="0" applyFont="1" applyBorder="1" applyAlignment="1">
      <alignment wrapText="1"/>
    </xf>
    <xf numFmtId="0" fontId="38" fillId="0" borderId="0" xfId="0" applyFont="1" applyAlignment="1">
      <alignment vertical="center"/>
    </xf>
    <xf numFmtId="3" fontId="41" fillId="0" borderId="6" xfId="0" applyNumberFormat="1" applyFont="1" applyBorder="1" applyAlignment="1">
      <alignment horizontal="right" vertical="center" wrapText="1"/>
    </xf>
    <xf numFmtId="0" fontId="41" fillId="0" borderId="6" xfId="0" applyFont="1" applyBorder="1" applyAlignment="1">
      <alignment vertical="center" wrapText="1"/>
    </xf>
    <xf numFmtId="0" fontId="38" fillId="0" borderId="2" xfId="0" applyFont="1" applyBorder="1"/>
    <xf numFmtId="0" fontId="33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/>
    </xf>
    <xf numFmtId="0" fontId="32" fillId="0" borderId="6" xfId="0" applyFont="1" applyBorder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0" fontId="33" fillId="0" borderId="6" xfId="0" applyFont="1" applyBorder="1" applyAlignment="1">
      <alignment horizontal="left" wrapText="1"/>
    </xf>
    <xf numFmtId="0" fontId="32" fillId="0" borderId="0" xfId="64" applyFont="1"/>
    <xf numFmtId="0" fontId="40" fillId="0" borderId="4" xfId="0" applyFont="1" applyBorder="1" applyAlignment="1">
      <alignment wrapText="1"/>
    </xf>
    <xf numFmtId="0" fontId="32" fillId="0" borderId="0" xfId="0" applyFont="1" applyAlignment="1">
      <alignment horizontal="right"/>
    </xf>
    <xf numFmtId="0" fontId="32" fillId="0" borderId="1" xfId="0" applyFont="1" applyBorder="1" applyAlignment="1">
      <alignment vertical="center"/>
    </xf>
    <xf numFmtId="0" fontId="33" fillId="0" borderId="3" xfId="0" applyFont="1" applyBorder="1" applyAlignment="1">
      <alignment horizontal="left" vertical="center"/>
    </xf>
    <xf numFmtId="0" fontId="36" fillId="0" borderId="20" xfId="0" applyFont="1" applyBorder="1" applyAlignment="1">
      <alignment horizontal="center" vertical="center" wrapText="1"/>
    </xf>
    <xf numFmtId="0" fontId="33" fillId="0" borderId="4" xfId="0" applyFont="1" applyBorder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vertical="center"/>
      <protection locked="0"/>
    </xf>
    <xf numFmtId="0" fontId="41" fillId="0" borderId="4" xfId="0" applyFont="1" applyBorder="1" applyAlignment="1" applyProtection="1">
      <alignment horizontal="center" vertical="center" wrapText="1"/>
      <protection locked="0"/>
    </xf>
    <xf numFmtId="167" fontId="36" fillId="0" borderId="0" xfId="0" applyNumberFormat="1" applyFont="1"/>
    <xf numFmtId="0" fontId="45" fillId="0" borderId="0" xfId="0" applyFont="1"/>
    <xf numFmtId="1" fontId="32" fillId="0" borderId="0" xfId="0" applyNumberFormat="1" applyFont="1" applyAlignment="1">
      <alignment vertical="center" wrapText="1"/>
    </xf>
    <xf numFmtId="0" fontId="32" fillId="0" borderId="0" xfId="72" applyFont="1" applyAlignment="1">
      <alignment horizontal="left" vertical="center"/>
    </xf>
    <xf numFmtId="0" fontId="32" fillId="0" borderId="0" xfId="72" applyFont="1"/>
    <xf numFmtId="0" fontId="36" fillId="0" borderId="1" xfId="72" applyFont="1" applyBorder="1" applyAlignment="1">
      <alignment vertical="center" wrapText="1"/>
    </xf>
    <xf numFmtId="167" fontId="36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32" fillId="0" borderId="18" xfId="0" applyFont="1" applyBorder="1" applyAlignment="1">
      <alignment horizontal="center" vertical="center" wrapText="1"/>
    </xf>
    <xf numFmtId="0" fontId="32" fillId="0" borderId="4" xfId="0" applyFont="1" applyBorder="1" applyAlignment="1">
      <alignment vertical="center"/>
    </xf>
    <xf numFmtId="0" fontId="33" fillId="0" borderId="28" xfId="0" applyFont="1" applyBorder="1" applyAlignment="1">
      <alignment vertical="center" wrapText="1"/>
    </xf>
    <xf numFmtId="0" fontId="33" fillId="0" borderId="4" xfId="0" applyFont="1" applyBorder="1" applyAlignment="1">
      <alignment vertical="center" wrapText="1"/>
    </xf>
    <xf numFmtId="0" fontId="32" fillId="0" borderId="19" xfId="0" applyFont="1" applyBorder="1" applyAlignment="1">
      <alignment horizontal="left" vertical="center" wrapText="1"/>
    </xf>
    <xf numFmtId="0" fontId="32" fillId="0" borderId="19" xfId="0" applyFont="1" applyBorder="1" applyAlignment="1">
      <alignment vertical="center"/>
    </xf>
    <xf numFmtId="170" fontId="33" fillId="0" borderId="0" xfId="0" applyNumberFormat="1" applyFont="1" applyAlignment="1">
      <alignment horizontal="right" vertical="center" wrapText="1"/>
    </xf>
    <xf numFmtId="0" fontId="33" fillId="0" borderId="2" xfId="0" applyFont="1" applyBorder="1" applyAlignment="1">
      <alignment vertical="center" wrapText="1"/>
    </xf>
    <xf numFmtId="170" fontId="33" fillId="0" borderId="2" xfId="0" applyNumberFormat="1" applyFont="1" applyBorder="1" applyAlignment="1">
      <alignment horizontal="right" vertical="center" wrapText="1"/>
    </xf>
    <xf numFmtId="0" fontId="43" fillId="0" borderId="0" xfId="0" applyFont="1" applyAlignment="1">
      <alignment horizontal="right" vertical="center"/>
    </xf>
    <xf numFmtId="0" fontId="49" fillId="0" borderId="0" xfId="0" applyFont="1" applyAlignment="1">
      <alignment horizontal="center" vertical="center"/>
    </xf>
    <xf numFmtId="0" fontId="32" fillId="0" borderId="21" xfId="0" applyFont="1" applyBorder="1" applyAlignment="1">
      <alignment vertical="center"/>
    </xf>
    <xf numFmtId="0" fontId="38" fillId="0" borderId="21" xfId="0" applyFont="1" applyBorder="1" applyAlignment="1">
      <alignment vertical="center"/>
    </xf>
    <xf numFmtId="0" fontId="32" fillId="0" borderId="19" xfId="0" applyFont="1" applyBorder="1" applyAlignment="1">
      <alignment horizontal="right" vertical="center"/>
    </xf>
    <xf numFmtId="3" fontId="32" fillId="0" borderId="18" xfId="0" applyNumberFormat="1" applyFont="1" applyBorder="1" applyAlignment="1">
      <alignment vertical="center" wrapText="1"/>
    </xf>
    <xf numFmtId="0" fontId="36" fillId="0" borderId="1" xfId="0" applyFont="1" applyBorder="1"/>
    <xf numFmtId="0" fontId="32" fillId="0" borderId="21" xfId="0" applyFont="1" applyBorder="1" applyAlignment="1">
      <alignment vertical="center" wrapText="1"/>
    </xf>
    <xf numFmtId="0" fontId="43" fillId="3" borderId="0" xfId="0" applyFont="1" applyFill="1"/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5" fillId="0" borderId="0" xfId="50" applyFont="1"/>
    <xf numFmtId="0" fontId="32" fillId="0" borderId="0" xfId="50" applyFont="1" applyAlignment="1">
      <alignment vertical="center"/>
    </xf>
    <xf numFmtId="0" fontId="41" fillId="0" borderId="4" xfId="50" applyFont="1" applyBorder="1"/>
    <xf numFmtId="0" fontId="32" fillId="0" borderId="21" xfId="50" applyFont="1" applyBorder="1" applyAlignment="1">
      <alignment vertical="center"/>
    </xf>
    <xf numFmtId="0" fontId="32" fillId="0" borderId="19" xfId="50" applyFont="1" applyBorder="1" applyAlignment="1">
      <alignment vertical="center"/>
    </xf>
    <xf numFmtId="0" fontId="33" fillId="0" borderId="19" xfId="0" applyFont="1" applyBorder="1"/>
    <xf numFmtId="0" fontId="32" fillId="0" borderId="0" xfId="65" applyFont="1"/>
    <xf numFmtId="0" fontId="33" fillId="0" borderId="0" xfId="65" applyFont="1" applyAlignment="1">
      <alignment wrapText="1"/>
    </xf>
    <xf numFmtId="0" fontId="33" fillId="0" borderId="0" xfId="65" applyFont="1"/>
    <xf numFmtId="0" fontId="32" fillId="0" borderId="0" xfId="65" applyFont="1" applyAlignment="1">
      <alignment vertical="center" wrapText="1"/>
    </xf>
    <xf numFmtId="0" fontId="32" fillId="0" borderId="0" xfId="65" applyFont="1" applyAlignment="1">
      <alignment vertical="center"/>
    </xf>
    <xf numFmtId="0" fontId="32" fillId="9" borderId="4" xfId="98" applyFont="1" applyFill="1" applyBorder="1" applyAlignment="1">
      <alignment wrapText="1"/>
    </xf>
    <xf numFmtId="171" fontId="32" fillId="9" borderId="4" xfId="39" applyNumberFormat="1" applyFont="1" applyFill="1" applyBorder="1"/>
    <xf numFmtId="0" fontId="33" fillId="0" borderId="0" xfId="98" applyFont="1" applyAlignment="1">
      <alignment wrapText="1"/>
    </xf>
    <xf numFmtId="0" fontId="32" fillId="0" borderId="0" xfId="98" applyFont="1" applyAlignment="1">
      <alignment wrapText="1"/>
    </xf>
    <xf numFmtId="0" fontId="32" fillId="0" borderId="1" xfId="98" applyFont="1" applyBorder="1" applyAlignment="1">
      <alignment wrapText="1"/>
    </xf>
    <xf numFmtId="0" fontId="33" fillId="0" borderId="0" xfId="65" applyFont="1" applyAlignment="1">
      <alignment vertical="center" wrapText="1"/>
    </xf>
    <xf numFmtId="0" fontId="33" fillId="0" borderId="0" xfId="65" applyFont="1" applyAlignment="1">
      <alignment vertical="center"/>
    </xf>
    <xf numFmtId="0" fontId="32" fillId="9" borderId="4" xfId="98" applyFont="1" applyFill="1" applyBorder="1" applyAlignment="1">
      <alignment vertical="center" wrapText="1"/>
    </xf>
    <xf numFmtId="171" fontId="32" fillId="9" borderId="4" xfId="39" applyNumberFormat="1" applyFont="1" applyFill="1" applyBorder="1" applyAlignment="1">
      <alignment vertical="center" wrapText="1"/>
    </xf>
    <xf numFmtId="0" fontId="32" fillId="0" borderId="0" xfId="98" applyFont="1"/>
    <xf numFmtId="9" fontId="33" fillId="0" borderId="0" xfId="109" applyFont="1" applyAlignment="1">
      <alignment vertical="center"/>
    </xf>
    <xf numFmtId="9" fontId="33" fillId="0" borderId="0" xfId="119" applyFont="1"/>
    <xf numFmtId="0" fontId="33" fillId="0" borderId="1" xfId="98" applyFont="1" applyBorder="1" applyAlignment="1">
      <alignment wrapText="1"/>
    </xf>
    <xf numFmtId="9" fontId="33" fillId="0" borderId="1" xfId="109" applyFont="1" applyBorder="1" applyAlignment="1">
      <alignment vertical="center"/>
    </xf>
    <xf numFmtId="0" fontId="36" fillId="0" borderId="0" xfId="65" applyFont="1"/>
    <xf numFmtId="0" fontId="32" fillId="0" borderId="0" xfId="77" applyFont="1"/>
    <xf numFmtId="0" fontId="32" fillId="0" borderId="0" xfId="77" applyFont="1" applyAlignment="1">
      <alignment vertical="center"/>
    </xf>
    <xf numFmtId="0" fontId="32" fillId="0" borderId="1" xfId="0" applyFont="1" applyBorder="1" applyAlignment="1">
      <alignment horizontal="left" vertical="center"/>
    </xf>
    <xf numFmtId="166" fontId="36" fillId="0" borderId="1" xfId="1" applyNumberFormat="1" applyFont="1" applyBorder="1" applyAlignment="1">
      <alignment horizontal="right" vertical="center" wrapText="1"/>
    </xf>
    <xf numFmtId="0" fontId="35" fillId="0" borderId="1" xfId="0" applyFont="1" applyBorder="1" applyAlignment="1">
      <alignment vertical="center" wrapText="1"/>
    </xf>
    <xf numFmtId="3" fontId="35" fillId="0" borderId="1" xfId="0" applyNumberFormat="1" applyFont="1" applyBorder="1" applyAlignment="1">
      <alignment horizontal="right" vertical="center" wrapText="1"/>
    </xf>
    <xf numFmtId="167" fontId="35" fillId="0" borderId="1" xfId="0" applyNumberFormat="1" applyFont="1" applyBorder="1" applyAlignment="1">
      <alignment horizontal="right" vertical="center" wrapText="1"/>
    </xf>
    <xf numFmtId="166" fontId="33" fillId="0" borderId="0" xfId="1" applyNumberFormat="1" applyFont="1" applyAlignment="1">
      <alignment vertical="center"/>
    </xf>
    <xf numFmtId="0" fontId="32" fillId="0" borderId="14" xfId="0" applyFont="1" applyBorder="1" applyAlignment="1">
      <alignment vertical="top"/>
    </xf>
    <xf numFmtId="0" fontId="33" fillId="0" borderId="14" xfId="0" applyFont="1" applyBorder="1"/>
    <xf numFmtId="0" fontId="38" fillId="0" borderId="21" xfId="0" applyFont="1" applyBorder="1"/>
    <xf numFmtId="0" fontId="33" fillId="0" borderId="21" xfId="0" applyFont="1" applyBorder="1" applyAlignment="1">
      <alignment horizontal="center" vertical="center" wrapText="1"/>
    </xf>
    <xf numFmtId="0" fontId="52" fillId="0" borderId="0" xfId="61" applyAlignment="1">
      <alignment wrapText="1"/>
    </xf>
    <xf numFmtId="0" fontId="52" fillId="0" borderId="0" xfId="61"/>
    <xf numFmtId="0" fontId="46" fillId="0" borderId="0" xfId="61" applyFont="1"/>
    <xf numFmtId="0" fontId="32" fillId="0" borderId="0" xfId="61" applyFont="1" applyAlignment="1">
      <alignment vertical="center"/>
    </xf>
    <xf numFmtId="0" fontId="32" fillId="0" borderId="4" xfId="61" applyFont="1" applyBorder="1" applyAlignment="1">
      <alignment vertical="center"/>
    </xf>
    <xf numFmtId="0" fontId="33" fillId="0" borderId="4" xfId="61" applyFont="1" applyBorder="1" applyAlignment="1">
      <alignment horizontal="right" vertical="center" wrapText="1"/>
    </xf>
    <xf numFmtId="0" fontId="33" fillId="0" borderId="4" xfId="61" applyFont="1" applyBorder="1" applyAlignment="1">
      <alignment wrapText="1"/>
    </xf>
    <xf numFmtId="0" fontId="32" fillId="0" borderId="10" xfId="0" applyFont="1" applyBorder="1" applyAlignment="1">
      <alignment vertical="center"/>
    </xf>
    <xf numFmtId="0" fontId="32" fillId="0" borderId="0" xfId="67" applyFont="1"/>
    <xf numFmtId="0" fontId="33" fillId="0" borderId="0" xfId="67" applyFont="1"/>
    <xf numFmtId="0" fontId="33" fillId="0" borderId="3" xfId="67" applyFont="1" applyBorder="1"/>
    <xf numFmtId="0" fontId="33" fillId="0" borderId="0" xfId="67" applyFont="1" applyAlignment="1">
      <alignment horizontal="left" vertical="center"/>
    </xf>
    <xf numFmtId="0" fontId="33" fillId="0" borderId="21" xfId="0" applyFont="1" applyBorder="1"/>
    <xf numFmtId="167" fontId="33" fillId="0" borderId="0" xfId="0" applyNumberFormat="1" applyFont="1" applyAlignment="1">
      <alignment horizontal="right" vertical="center" wrapText="1"/>
    </xf>
    <xf numFmtId="0" fontId="43" fillId="0" borderId="0" xfId="0" applyFont="1" applyAlignment="1">
      <alignment horizontal="left" vertical="center" wrapText="1"/>
    </xf>
    <xf numFmtId="0" fontId="50" fillId="0" borderId="0" xfId="0" applyFont="1" applyAlignment="1">
      <alignment horizontal="left"/>
    </xf>
    <xf numFmtId="0" fontId="51" fillId="0" borderId="0" xfId="0" applyFont="1"/>
    <xf numFmtId="0" fontId="33" fillId="0" borderId="10" xfId="0" applyFont="1" applyBorder="1"/>
    <xf numFmtId="0" fontId="49" fillId="0" borderId="0" xfId="0" applyFont="1" applyAlignment="1">
      <alignment vertical="center" wrapText="1"/>
    </xf>
    <xf numFmtId="0" fontId="41" fillId="10" borderId="0" xfId="0" applyFont="1" applyFill="1"/>
    <xf numFmtId="0" fontId="33" fillId="0" borderId="20" xfId="0" applyFont="1" applyBorder="1"/>
    <xf numFmtId="0" fontId="32" fillId="0" borderId="0" xfId="67" applyFont="1" applyAlignment="1">
      <alignment vertical="center"/>
    </xf>
    <xf numFmtId="0" fontId="44" fillId="0" borderId="0" xfId="67" applyFont="1"/>
    <xf numFmtId="0" fontId="31" fillId="0" borderId="0" xfId="0" applyFont="1"/>
    <xf numFmtId="0" fontId="52" fillId="0" borderId="0" xfId="0" applyFont="1"/>
    <xf numFmtId="167" fontId="41" fillId="0" borderId="0" xfId="0" applyNumberFormat="1" applyFont="1"/>
    <xf numFmtId="0" fontId="31" fillId="0" borderId="0" xfId="0" applyFont="1" applyAlignment="1">
      <alignment vertical="center"/>
    </xf>
    <xf numFmtId="0" fontId="31" fillId="0" borderId="1" xfId="0" applyFont="1" applyBorder="1" applyAlignment="1">
      <alignment horizontal="right" vertical="center" wrapText="1"/>
    </xf>
    <xf numFmtId="167" fontId="31" fillId="0" borderId="2" xfId="0" applyNumberFormat="1" applyFont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/>
    <xf numFmtId="0" fontId="32" fillId="0" borderId="38" xfId="0" applyFont="1" applyBorder="1" applyAlignment="1">
      <alignment horizontal="left"/>
    </xf>
    <xf numFmtId="0" fontId="32" fillId="0" borderId="38" xfId="0" applyFont="1" applyBorder="1"/>
    <xf numFmtId="171" fontId="32" fillId="0" borderId="38" xfId="0" applyNumberFormat="1" applyFont="1" applyBorder="1"/>
    <xf numFmtId="169" fontId="30" fillId="0" borderId="0" xfId="0" applyNumberFormat="1" applyFont="1"/>
    <xf numFmtId="0" fontId="30" fillId="0" borderId="0" xfId="0" applyFont="1" applyAlignment="1">
      <alignment horizontal="left" indent="1"/>
    </xf>
    <xf numFmtId="171" fontId="30" fillId="0" borderId="0" xfId="0" applyNumberFormat="1" applyFont="1"/>
    <xf numFmtId="0" fontId="30" fillId="0" borderId="1" xfId="0" applyFont="1" applyBorder="1" applyAlignment="1">
      <alignment horizontal="left" indent="1"/>
    </xf>
    <xf numFmtId="0" fontId="30" fillId="0" borderId="1" xfId="0" applyFont="1" applyBorder="1"/>
    <xf numFmtId="171" fontId="30" fillId="0" borderId="1" xfId="0" applyNumberFormat="1" applyFont="1" applyBorder="1"/>
    <xf numFmtId="169" fontId="30" fillId="0" borderId="1" xfId="0" applyNumberFormat="1" applyFont="1" applyBorder="1"/>
    <xf numFmtId="0" fontId="29" fillId="0" borderId="0" xfId="0" applyFont="1"/>
    <xf numFmtId="0" fontId="29" fillId="0" borderId="0" xfId="0" applyFont="1" applyAlignment="1">
      <alignment horizontal="center"/>
    </xf>
    <xf numFmtId="0" fontId="29" fillId="0" borderId="0" xfId="0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4" xfId="0" applyBorder="1"/>
    <xf numFmtId="167" fontId="33" fillId="0" borderId="4" xfId="0" applyNumberFormat="1" applyFont="1" applyBorder="1" applyAlignment="1">
      <alignment horizontal="right" vertical="center" wrapText="1"/>
    </xf>
    <xf numFmtId="167" fontId="33" fillId="0" borderId="1" xfId="0" applyNumberFormat="1" applyFont="1" applyBorder="1" applyAlignment="1">
      <alignment horizontal="right" vertical="center" wrapText="1"/>
    </xf>
    <xf numFmtId="0" fontId="33" fillId="0" borderId="0" xfId="67" applyFont="1" applyAlignment="1">
      <alignment horizontal="right"/>
    </xf>
    <xf numFmtId="0" fontId="28" fillId="0" borderId="0" xfId="0" applyFont="1"/>
    <xf numFmtId="0" fontId="28" fillId="0" borderId="0" xfId="61" applyFont="1"/>
    <xf numFmtId="0" fontId="32" fillId="0" borderId="0" xfId="61" applyFont="1"/>
    <xf numFmtId="0" fontId="32" fillId="0" borderId="1" xfId="0" applyFont="1" applyBorder="1" applyAlignment="1">
      <alignment horizontal="left"/>
    </xf>
    <xf numFmtId="171" fontId="32" fillId="0" borderId="1" xfId="0" applyNumberFormat="1" applyFont="1" applyBorder="1"/>
    <xf numFmtId="169" fontId="32" fillId="0" borderId="1" xfId="0" applyNumberFormat="1" applyFont="1" applyBorder="1"/>
    <xf numFmtId="0" fontId="28" fillId="0" borderId="0" xfId="77" applyFont="1"/>
    <xf numFmtId="0" fontId="28" fillId="0" borderId="0" xfId="77" applyFont="1" applyAlignment="1">
      <alignment horizontal="center"/>
    </xf>
    <xf numFmtId="164" fontId="34" fillId="0" borderId="0" xfId="1" applyNumberFormat="1" applyFont="1" applyAlignment="1">
      <alignment vertical="center"/>
    </xf>
    <xf numFmtId="164" fontId="37" fillId="0" borderId="0" xfId="1" applyNumberFormat="1" applyFont="1" applyAlignment="1">
      <alignment vertical="center"/>
    </xf>
    <xf numFmtId="164" fontId="46" fillId="0" borderId="0" xfId="1" applyNumberFormat="1" applyFont="1" applyAlignment="1">
      <alignment vertical="center"/>
    </xf>
    <xf numFmtId="164" fontId="34" fillId="5" borderId="0" xfId="1" applyNumberFormat="1" applyFont="1" applyFill="1" applyAlignment="1">
      <alignment vertical="center"/>
    </xf>
    <xf numFmtId="164" fontId="0" fillId="0" borderId="0" xfId="1" applyNumberFormat="1" applyFont="1" applyAlignment="1">
      <alignment vertical="center"/>
    </xf>
    <xf numFmtId="164" fontId="46" fillId="0" borderId="1" xfId="1" applyNumberFormat="1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2" xfId="0" applyFont="1" applyBorder="1"/>
    <xf numFmtId="0" fontId="41" fillId="0" borderId="19" xfId="0" applyFont="1" applyBorder="1"/>
    <xf numFmtId="0" fontId="28" fillId="0" borderId="3" xfId="61" applyFont="1" applyBorder="1" applyAlignment="1">
      <alignment vertical="center"/>
    </xf>
    <xf numFmtId="0" fontId="28" fillId="0" borderId="3" xfId="61" applyFont="1" applyBorder="1" applyAlignment="1">
      <alignment horizontal="right" vertical="center" wrapText="1"/>
    </xf>
    <xf numFmtId="0" fontId="28" fillId="0" borderId="3" xfId="61" applyFont="1" applyBorder="1" applyAlignment="1">
      <alignment horizontal="right" wrapText="1"/>
    </xf>
    <xf numFmtId="0" fontId="27" fillId="0" borderId="19" xfId="0" applyFont="1" applyBorder="1" applyAlignment="1">
      <alignment horizontal="right" vertical="center" wrapText="1"/>
    </xf>
    <xf numFmtId="3" fontId="32" fillId="0" borderId="1" xfId="0" applyNumberFormat="1" applyFont="1" applyBorder="1" applyAlignment="1">
      <alignment vertical="center"/>
    </xf>
    <xf numFmtId="0" fontId="33" fillId="0" borderId="4" xfId="0" applyFont="1" applyBorder="1" applyAlignment="1" applyProtection="1">
      <alignment horizontal="right" vertical="center" wrapText="1"/>
      <protection locked="0"/>
    </xf>
    <xf numFmtId="0" fontId="27" fillId="0" borderId="0" xfId="0" applyFont="1" applyAlignment="1">
      <alignment horizontal="left" vertical="center"/>
    </xf>
    <xf numFmtId="0" fontId="27" fillId="0" borderId="6" xfId="0" applyFont="1" applyBorder="1" applyAlignment="1">
      <alignment horizontal="right" vertical="center" wrapText="1"/>
    </xf>
    <xf numFmtId="0" fontId="27" fillId="0" borderId="0" xfId="0" applyFont="1"/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 wrapText="1"/>
    </xf>
    <xf numFmtId="0" fontId="27" fillId="0" borderId="0" xfId="0" applyFont="1" applyAlignment="1">
      <alignment horizontal="right"/>
    </xf>
    <xf numFmtId="0" fontId="27" fillId="0" borderId="19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right" vertical="center"/>
    </xf>
    <xf numFmtId="0" fontId="27" fillId="0" borderId="4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right" wrapText="1"/>
    </xf>
    <xf numFmtId="0" fontId="27" fillId="0" borderId="0" xfId="72" applyFont="1"/>
    <xf numFmtId="170" fontId="27" fillId="0" borderId="4" xfId="72" applyNumberFormat="1" applyFont="1" applyBorder="1" applyAlignment="1">
      <alignment horizontal="right" vertical="center" wrapText="1"/>
    </xf>
    <xf numFmtId="0" fontId="27" fillId="0" borderId="0" xfId="72" applyFont="1" applyAlignment="1">
      <alignment horizontal="right"/>
    </xf>
    <xf numFmtId="0" fontId="27" fillId="0" borderId="0" xfId="72" applyFont="1" applyAlignment="1">
      <alignment horizontal="left"/>
    </xf>
    <xf numFmtId="0" fontId="27" fillId="0" borderId="0" xfId="72" applyFont="1" applyAlignment="1">
      <alignment vertical="center"/>
    </xf>
    <xf numFmtId="0" fontId="27" fillId="0" borderId="1" xfId="72" applyFont="1" applyBorder="1" applyAlignment="1">
      <alignment vertical="center" wrapText="1"/>
    </xf>
    <xf numFmtId="0" fontId="27" fillId="0" borderId="1" xfId="72" applyFont="1" applyBorder="1" applyAlignment="1">
      <alignment horizontal="center" vertical="center" wrapText="1"/>
    </xf>
    <xf numFmtId="0" fontId="27" fillId="0" borderId="4" xfId="72" applyFont="1" applyBorder="1" applyAlignment="1">
      <alignment horizontal="right" wrapText="1"/>
    </xf>
    <xf numFmtId="0" fontId="27" fillId="0" borderId="0" xfId="72" applyFont="1" applyAlignment="1">
      <alignment wrapText="1"/>
    </xf>
    <xf numFmtId="0" fontId="27" fillId="0" borderId="18" xfId="0" applyFont="1" applyBorder="1" applyAlignment="1">
      <alignment horizontal="left" vertical="center"/>
    </xf>
    <xf numFmtId="0" fontId="27" fillId="0" borderId="18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7" fillId="0" borderId="4" xfId="0" applyFont="1" applyBorder="1" applyAlignment="1">
      <alignment wrapText="1"/>
    </xf>
    <xf numFmtId="0" fontId="27" fillId="0" borderId="0" xfId="64" applyFont="1"/>
    <xf numFmtId="0" fontId="32" fillId="0" borderId="0" xfId="64" applyFont="1" applyAlignment="1">
      <alignment vertical="center"/>
    </xf>
    <xf numFmtId="0" fontId="27" fillId="0" borderId="0" xfId="64" applyFont="1" applyAlignment="1">
      <alignment vertical="center"/>
    </xf>
    <xf numFmtId="0" fontId="32" fillId="0" borderId="1" xfId="64" applyFont="1" applyBorder="1"/>
    <xf numFmtId="0" fontId="27" fillId="0" borderId="5" xfId="64" applyFont="1" applyBorder="1" applyAlignment="1">
      <alignment vertical="center" wrapText="1"/>
    </xf>
    <xf numFmtId="0" fontId="27" fillId="0" borderId="5" xfId="64" applyFont="1" applyBorder="1" applyAlignment="1">
      <alignment horizontal="center" vertical="center" wrapText="1"/>
    </xf>
    <xf numFmtId="0" fontId="27" fillId="0" borderId="0" xfId="0" applyFont="1" applyAlignment="1">
      <alignment horizontal="right" vertical="center" wrapText="1"/>
    </xf>
    <xf numFmtId="0" fontId="27" fillId="0" borderId="1" xfId="0" applyFont="1" applyBorder="1" applyAlignment="1">
      <alignment horizontal="right" vertical="center" wrapText="1"/>
    </xf>
    <xf numFmtId="3" fontId="32" fillId="0" borderId="0" xfId="0" applyNumberFormat="1" applyFont="1" applyAlignment="1">
      <alignment horizontal="right" vertical="center" wrapText="1"/>
    </xf>
    <xf numFmtId="3" fontId="27" fillId="0" borderId="0" xfId="0" applyNumberFormat="1" applyFont="1" applyAlignment="1">
      <alignment horizontal="right" vertical="center" wrapText="1"/>
    </xf>
    <xf numFmtId="3" fontId="27" fillId="0" borderId="1" xfId="0" applyNumberFormat="1" applyFont="1" applyBorder="1" applyAlignment="1">
      <alignment horizontal="right" vertical="center" wrapText="1"/>
    </xf>
    <xf numFmtId="0" fontId="32" fillId="0" borderId="0" xfId="0" applyFont="1" applyAlignment="1">
      <alignment horizontal="right" vertical="center" wrapText="1" indent="1"/>
    </xf>
    <xf numFmtId="0" fontId="27" fillId="0" borderId="6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9" xfId="0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0" fontId="27" fillId="0" borderId="6" xfId="0" applyFont="1" applyBorder="1"/>
    <xf numFmtId="0" fontId="27" fillId="0" borderId="4" xfId="0" applyFont="1" applyBorder="1" applyAlignment="1">
      <alignment vertical="center"/>
    </xf>
    <xf numFmtId="0" fontId="27" fillId="0" borderId="4" xfId="0" applyFont="1" applyBorder="1" applyAlignment="1">
      <alignment horizontal="center" vertical="center"/>
    </xf>
    <xf numFmtId="0" fontId="27" fillId="3" borderId="0" xfId="0" applyFont="1" applyFill="1" applyAlignment="1">
      <alignment vertical="center"/>
    </xf>
    <xf numFmtId="0" fontId="27" fillId="3" borderId="0" xfId="0" applyFont="1" applyFill="1"/>
    <xf numFmtId="0" fontId="27" fillId="0" borderId="6" xfId="0" applyFont="1" applyBorder="1" applyAlignment="1">
      <alignment horizontal="right" wrapText="1"/>
    </xf>
    <xf numFmtId="0" fontId="27" fillId="0" borderId="0" xfId="52" applyFont="1" applyAlignment="1">
      <alignment vertical="center"/>
    </xf>
    <xf numFmtId="0" fontId="27" fillId="0" borderId="19" xfId="52" applyFont="1" applyBorder="1" applyAlignment="1">
      <alignment vertical="center"/>
    </xf>
    <xf numFmtId="0" fontId="27" fillId="0" borderId="19" xfId="52" applyFont="1" applyBorder="1" applyAlignment="1">
      <alignment horizontal="right" vertical="center" wrapText="1"/>
    </xf>
    <xf numFmtId="0" fontId="27" fillId="0" borderId="19" xfId="52" applyFont="1" applyBorder="1" applyAlignment="1">
      <alignment horizontal="right" vertical="center"/>
    </xf>
    <xf numFmtId="0" fontId="27" fillId="0" borderId="0" xfId="52" applyFont="1"/>
    <xf numFmtId="1" fontId="27" fillId="0" borderId="0" xfId="0" applyNumberFormat="1" applyFont="1"/>
    <xf numFmtId="167" fontId="27" fillId="0" borderId="0" xfId="52" applyNumberFormat="1" applyFont="1"/>
    <xf numFmtId="0" fontId="45" fillId="0" borderId="0" xfId="52" applyFont="1"/>
    <xf numFmtId="0" fontId="26" fillId="0" borderId="0" xfId="66" applyFont="1"/>
    <xf numFmtId="0" fontId="26" fillId="0" borderId="1" xfId="66" applyFont="1" applyBorder="1" applyAlignment="1">
      <alignment horizontal="right" vertical="center"/>
    </xf>
    <xf numFmtId="0" fontId="26" fillId="0" borderId="1" xfId="66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44" fillId="0" borderId="0" xfId="56" applyFont="1" applyAlignment="1">
      <alignment vertical="center"/>
    </xf>
    <xf numFmtId="0" fontId="33" fillId="0" borderId="0" xfId="56" applyFont="1" applyAlignment="1">
      <alignment vertical="center"/>
    </xf>
    <xf numFmtId="0" fontId="26" fillId="0" borderId="2" xfId="66" applyFont="1" applyBorder="1" applyAlignment="1">
      <alignment vertical="center"/>
    </xf>
    <xf numFmtId="3" fontId="26" fillId="0" borderId="2" xfId="66" applyNumberFormat="1" applyFont="1" applyBorder="1" applyAlignment="1">
      <alignment horizontal="right"/>
    </xf>
    <xf numFmtId="0" fontId="26" fillId="0" borderId="0" xfId="56" applyFont="1"/>
    <xf numFmtId="3" fontId="44" fillId="0" borderId="0" xfId="0" applyNumberFormat="1" applyFont="1"/>
    <xf numFmtId="0" fontId="26" fillId="0" borderId="0" xfId="51" applyFont="1" applyProtection="1">
      <protection locked="0"/>
    </xf>
    <xf numFmtId="0" fontId="26" fillId="0" borderId="4" xfId="51" applyFont="1" applyBorder="1" applyAlignment="1" applyProtection="1">
      <alignment horizontal="center" vertical="center" wrapText="1"/>
      <protection locked="0"/>
    </xf>
    <xf numFmtId="0" fontId="26" fillId="0" borderId="0" xfId="51" applyFont="1" applyAlignment="1" applyProtection="1">
      <alignment vertical="center"/>
      <protection locked="0"/>
    </xf>
    <xf numFmtId="0" fontId="41" fillId="0" borderId="0" xfId="51" applyFont="1" applyAlignment="1" applyProtection="1">
      <alignment vertical="center"/>
      <protection locked="0"/>
    </xf>
    <xf numFmtId="0" fontId="32" fillId="0" borderId="0" xfId="51" applyFont="1" applyProtection="1">
      <protection locked="0"/>
    </xf>
    <xf numFmtId="0" fontId="32" fillId="0" borderId="0" xfId="51" applyFont="1" applyAlignment="1" applyProtection="1">
      <alignment vertical="center" wrapText="1"/>
      <protection locked="0"/>
    </xf>
    <xf numFmtId="0" fontId="26" fillId="0" borderId="4" xfId="51" applyFont="1" applyBorder="1" applyAlignment="1" applyProtection="1">
      <alignment horizontal="right" vertical="center" wrapText="1"/>
      <protection locked="0"/>
    </xf>
    <xf numFmtId="0" fontId="44" fillId="0" borderId="0" xfId="51" applyFont="1" applyAlignment="1" applyProtection="1">
      <alignment vertical="center"/>
      <protection locked="0"/>
    </xf>
    <xf numFmtId="0" fontId="41" fillId="0" borderId="0" xfId="51" applyFont="1" applyProtection="1">
      <protection locked="0"/>
    </xf>
    <xf numFmtId="0" fontId="41" fillId="0" borderId="1" xfId="51" applyFont="1" applyBorder="1" applyAlignment="1" applyProtection="1">
      <alignment horizontal="right" vertical="center" wrapText="1"/>
      <protection locked="0"/>
    </xf>
    <xf numFmtId="0" fontId="26" fillId="0" borderId="1" xfId="51" applyFont="1" applyBorder="1" applyAlignment="1" applyProtection="1">
      <alignment horizontal="right" vertical="center" wrapText="1"/>
      <protection locked="0"/>
    </xf>
    <xf numFmtId="0" fontId="32" fillId="0" borderId="0" xfId="51" applyFont="1"/>
    <xf numFmtId="0" fontId="26" fillId="0" borderId="0" xfId="51" applyFont="1"/>
    <xf numFmtId="0" fontId="41" fillId="0" borderId="1" xfId="51" applyFont="1" applyBorder="1" applyAlignment="1">
      <alignment horizontal="right" vertical="center" wrapText="1"/>
    </xf>
    <xf numFmtId="0" fontId="41" fillId="0" borderId="0" xfId="51" applyFont="1"/>
    <xf numFmtId="0" fontId="26" fillId="0" borderId="0" xfId="51" applyFont="1" applyAlignment="1">
      <alignment vertical="center"/>
    </xf>
    <xf numFmtId="0" fontId="26" fillId="0" borderId="4" xfId="51" applyFont="1" applyBorder="1" applyAlignment="1">
      <alignment vertical="center"/>
    </xf>
    <xf numFmtId="0" fontId="26" fillId="0" borderId="4" xfId="51" applyFont="1" applyBorder="1" applyAlignment="1">
      <alignment horizontal="right"/>
    </xf>
    <xf numFmtId="0" fontId="26" fillId="0" borderId="1" xfId="0" applyFont="1" applyBorder="1"/>
    <xf numFmtId="164" fontId="26" fillId="0" borderId="10" xfId="0" applyNumberFormat="1" applyFont="1" applyBorder="1" applyAlignment="1">
      <alignment vertical="center" wrapText="1"/>
    </xf>
    <xf numFmtId="0" fontId="41" fillId="0" borderId="4" xfId="0" applyFont="1" applyBorder="1" applyAlignment="1">
      <alignment horizontal="right" wrapText="1"/>
    </xf>
    <xf numFmtId="3" fontId="26" fillId="0" borderId="0" xfId="0" applyNumberFormat="1" applyFont="1"/>
    <xf numFmtId="0" fontId="26" fillId="0" borderId="3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41" fillId="0" borderId="0" xfId="66" applyFont="1" applyAlignment="1">
      <alignment wrapText="1"/>
    </xf>
    <xf numFmtId="0" fontId="26" fillId="0" borderId="4" xfId="0" applyFont="1" applyBorder="1" applyAlignment="1">
      <alignment vertical="center"/>
    </xf>
    <xf numFmtId="0" fontId="41" fillId="0" borderId="4" xfId="66" applyFont="1" applyBorder="1" applyAlignment="1">
      <alignment wrapText="1"/>
    </xf>
    <xf numFmtId="0" fontId="26" fillId="0" borderId="4" xfId="0" applyFont="1" applyBorder="1"/>
    <xf numFmtId="0" fontId="26" fillId="0" borderId="0" xfId="0" applyFont="1" applyAlignment="1">
      <alignment wrapText="1"/>
    </xf>
    <xf numFmtId="0" fontId="26" fillId="0" borderId="4" xfId="0" applyFont="1" applyBorder="1" applyAlignment="1">
      <alignment vertical="center" wrapText="1"/>
    </xf>
    <xf numFmtId="0" fontId="26" fillId="0" borderId="0" xfId="0" applyFont="1" applyAlignment="1">
      <alignment horizontal="left" wrapText="1"/>
    </xf>
    <xf numFmtId="3" fontId="41" fillId="0" borderId="0" xfId="66" applyNumberFormat="1" applyFont="1"/>
    <xf numFmtId="0" fontId="32" fillId="13" borderId="0" xfId="0" applyFont="1" applyFill="1"/>
    <xf numFmtId="0" fontId="26" fillId="0" borderId="0" xfId="0" applyFont="1" applyAlignment="1">
      <alignment horizontal="right" vertical="center" wrapText="1"/>
    </xf>
    <xf numFmtId="0" fontId="26" fillId="0" borderId="1" xfId="0" applyFont="1" applyBorder="1" applyAlignment="1">
      <alignment wrapText="1"/>
    </xf>
    <xf numFmtId="165" fontId="32" fillId="0" borderId="1" xfId="0" applyNumberFormat="1" applyFont="1" applyBorder="1" applyAlignment="1">
      <alignment vertical="center"/>
    </xf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right" vertical="center" wrapText="1"/>
    </xf>
    <xf numFmtId="3" fontId="26" fillId="0" borderId="0" xfId="0" applyNumberFormat="1" applyFont="1" applyAlignment="1">
      <alignment horizontal="left"/>
    </xf>
    <xf numFmtId="3" fontId="26" fillId="0" borderId="0" xfId="0" applyNumberFormat="1" applyFont="1" applyAlignment="1">
      <alignment horizontal="right"/>
    </xf>
    <xf numFmtId="0" fontId="26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right" vertical="center" wrapText="1"/>
    </xf>
    <xf numFmtId="0" fontId="34" fillId="0" borderId="4" xfId="66" applyFont="1" applyBorder="1" applyAlignment="1">
      <alignment wrapText="1"/>
    </xf>
    <xf numFmtId="0" fontId="26" fillId="0" borderId="1" xfId="0" applyFont="1" applyBorder="1" applyAlignment="1">
      <alignment horizontal="right" vertical="center" wrapText="1"/>
    </xf>
    <xf numFmtId="3" fontId="26" fillId="0" borderId="0" xfId="0" applyNumberFormat="1" applyFont="1" applyAlignment="1">
      <alignment horizontal="right" vertical="center"/>
    </xf>
    <xf numFmtId="3" fontId="26" fillId="0" borderId="4" xfId="0" applyNumberFormat="1" applyFont="1" applyBorder="1" applyAlignment="1">
      <alignment horizontal="left" vertical="center"/>
    </xf>
    <xf numFmtId="3" fontId="26" fillId="0" borderId="4" xfId="0" applyNumberFormat="1" applyFont="1" applyBorder="1" applyAlignment="1">
      <alignment horizontal="right" vertical="center"/>
    </xf>
    <xf numFmtId="3" fontId="26" fillId="0" borderId="0" xfId="0" applyNumberFormat="1" applyFont="1" applyAlignment="1">
      <alignment horizontal="left" vertical="center"/>
    </xf>
    <xf numFmtId="0" fontId="26" fillId="4" borderId="0" xfId="82" applyFont="1" applyFill="1"/>
    <xf numFmtId="0" fontId="26" fillId="4" borderId="0" xfId="82" applyFont="1" applyFill="1" applyAlignment="1">
      <alignment wrapText="1"/>
    </xf>
    <xf numFmtId="0" fontId="32" fillId="4" borderId="41" xfId="82" applyFont="1" applyFill="1" applyBorder="1" applyAlignment="1">
      <alignment vertical="center" wrapText="1"/>
    </xf>
    <xf numFmtId="3" fontId="32" fillId="0" borderId="1" xfId="0" applyNumberFormat="1" applyFont="1" applyBorder="1" applyAlignment="1">
      <alignment horizontal="left" vertical="center"/>
    </xf>
    <xf numFmtId="3" fontId="32" fillId="0" borderId="0" xfId="0" applyNumberFormat="1" applyFont="1" applyAlignment="1">
      <alignment horizontal="left" vertical="center"/>
    </xf>
    <xf numFmtId="165" fontId="32" fillId="0" borderId="1" xfId="0" applyNumberFormat="1" applyFont="1" applyBorder="1" applyAlignment="1">
      <alignment horizontal="left" vertical="center"/>
    </xf>
    <xf numFmtId="172" fontId="32" fillId="0" borderId="0" xfId="0" applyNumberFormat="1" applyFont="1" applyAlignment="1">
      <alignment horizontal="right" vertical="center"/>
    </xf>
    <xf numFmtId="0" fontId="26" fillId="0" borderId="1" xfId="0" applyFont="1" applyBorder="1" applyAlignment="1">
      <alignment horizontal="right" vertical="center"/>
    </xf>
    <xf numFmtId="0" fontId="36" fillId="0" borderId="1" xfId="0" applyFont="1" applyBorder="1" applyAlignment="1">
      <alignment horizontal="center" vertical="center" wrapText="1"/>
    </xf>
    <xf numFmtId="0" fontId="26" fillId="0" borderId="3" xfId="0" applyFont="1" applyBorder="1"/>
    <xf numFmtId="0" fontId="26" fillId="0" borderId="1" xfId="0" applyFont="1" applyBorder="1" applyAlignment="1">
      <alignment horizontal="right" wrapText="1"/>
    </xf>
    <xf numFmtId="0" fontId="26" fillId="0" borderId="0" xfId="0" applyFont="1" applyAlignment="1">
      <alignment horizontal="center" vertical="center" wrapText="1"/>
    </xf>
    <xf numFmtId="0" fontId="36" fillId="0" borderId="1" xfId="0" applyFont="1" applyBorder="1" applyAlignment="1">
      <alignment horizontal="right" wrapText="1"/>
    </xf>
    <xf numFmtId="0" fontId="26" fillId="0" borderId="0" xfId="0" applyFont="1" applyAlignment="1">
      <alignment horizontal="right" vertical="center"/>
    </xf>
    <xf numFmtId="0" fontId="26" fillId="0" borderId="4" xfId="0" applyFont="1" applyBorder="1" applyAlignment="1">
      <alignment horizontal="center" wrapText="1"/>
    </xf>
    <xf numFmtId="0" fontId="26" fillId="0" borderId="4" xfId="0" applyFont="1" applyBorder="1" applyAlignment="1">
      <alignment wrapText="1"/>
    </xf>
    <xf numFmtId="0" fontId="26" fillId="0" borderId="1" xfId="0" applyFont="1" applyBorder="1" applyAlignment="1">
      <alignment vertical="center" wrapText="1"/>
    </xf>
    <xf numFmtId="0" fontId="41" fillId="0" borderId="4" xfId="0" applyFont="1" applyBorder="1" applyAlignment="1">
      <alignment vertical="center" wrapText="1"/>
    </xf>
    <xf numFmtId="0" fontId="25" fillId="0" borderId="4" xfId="50" applyFont="1" applyBorder="1" applyAlignment="1">
      <alignment horizontal="right" vertical="center" wrapText="1"/>
    </xf>
    <xf numFmtId="0" fontId="25" fillId="0" borderId="0" xfId="50" applyFont="1"/>
    <xf numFmtId="0" fontId="25" fillId="0" borderId="0" xfId="0" applyFont="1"/>
    <xf numFmtId="0" fontId="41" fillId="0" borderId="21" xfId="50" applyFont="1" applyBorder="1"/>
    <xf numFmtId="0" fontId="41" fillId="0" borderId="19" xfId="50" applyFont="1" applyBorder="1"/>
    <xf numFmtId="0" fontId="25" fillId="0" borderId="19" xfId="50" applyFont="1" applyBorder="1" applyAlignment="1">
      <alignment horizontal="right" vertical="center" wrapText="1"/>
    </xf>
    <xf numFmtId="0" fontId="25" fillId="0" borderId="19" xfId="50" applyFont="1" applyBorder="1" applyAlignment="1">
      <alignment horizontal="right" vertical="top" wrapText="1"/>
    </xf>
    <xf numFmtId="0" fontId="25" fillId="0" borderId="19" xfId="50" applyFont="1" applyBorder="1" applyAlignment="1">
      <alignment horizontal="right" vertical="center"/>
    </xf>
    <xf numFmtId="0" fontId="25" fillId="4" borderId="0" xfId="50" applyFont="1" applyFill="1"/>
    <xf numFmtId="0" fontId="25" fillId="0" borderId="4" xfId="50" applyFont="1" applyBorder="1" applyAlignment="1">
      <alignment vertical="center"/>
    </xf>
    <xf numFmtId="0" fontId="25" fillId="0" borderId="4" xfId="50" applyFont="1" applyBorder="1" applyAlignment="1">
      <alignment horizontal="right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right"/>
    </xf>
    <xf numFmtId="3" fontId="32" fillId="0" borderId="21" xfId="0" applyNumberFormat="1" applyFont="1" applyBorder="1" applyAlignment="1">
      <alignment vertical="center"/>
    </xf>
    <xf numFmtId="0" fontId="25" fillId="0" borderId="5" xfId="0" applyFont="1" applyBorder="1" applyAlignment="1">
      <alignment wrapText="1"/>
    </xf>
    <xf numFmtId="0" fontId="41" fillId="0" borderId="5" xfId="0" applyFont="1" applyBorder="1"/>
    <xf numFmtId="0" fontId="25" fillId="0" borderId="5" xfId="0" applyFont="1" applyBorder="1" applyAlignment="1">
      <alignment horizontal="right" vertical="center" wrapText="1"/>
    </xf>
    <xf numFmtId="3" fontId="25" fillId="0" borderId="0" xfId="0" applyNumberFormat="1" applyFont="1"/>
    <xf numFmtId="3" fontId="25" fillId="0" borderId="1" xfId="0" applyNumberFormat="1" applyFont="1" applyBorder="1"/>
    <xf numFmtId="0" fontId="25" fillId="0" borderId="0" xfId="0" applyFont="1" applyAlignment="1">
      <alignment vertical="center" wrapText="1"/>
    </xf>
    <xf numFmtId="3" fontId="25" fillId="0" borderId="0" xfId="0" applyNumberFormat="1" applyFont="1" applyAlignment="1">
      <alignment vertical="center"/>
    </xf>
    <xf numFmtId="0" fontId="25" fillId="0" borderId="10" xfId="0" applyFont="1" applyBorder="1" applyAlignment="1">
      <alignment vertical="center" wrapText="1"/>
    </xf>
    <xf numFmtId="3" fontId="25" fillId="0" borderId="10" xfId="0" applyNumberFormat="1" applyFont="1" applyBorder="1" applyAlignment="1">
      <alignment vertical="center"/>
    </xf>
    <xf numFmtId="3" fontId="25" fillId="0" borderId="0" xfId="0" applyNumberFormat="1" applyFont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horizontal="right" vertical="center" wrapText="1"/>
    </xf>
    <xf numFmtId="0" fontId="36" fillId="0" borderId="0" xfId="0" applyFont="1" applyAlignment="1">
      <alignment horizontal="left" vertical="center" wrapText="1"/>
    </xf>
    <xf numFmtId="167" fontId="36" fillId="0" borderId="0" xfId="0" applyNumberFormat="1" applyFont="1" applyAlignment="1">
      <alignment horizontal="right" vertical="center" wrapText="1"/>
    </xf>
    <xf numFmtId="0" fontId="36" fillId="0" borderId="0" xfId="0" applyFont="1" applyAlignment="1">
      <alignment horizontal="justify" vertical="center" wrapText="1"/>
    </xf>
    <xf numFmtId="3" fontId="36" fillId="0" borderId="0" xfId="0" applyNumberFormat="1" applyFont="1" applyAlignment="1">
      <alignment horizontal="right" vertical="center" wrapText="1"/>
    </xf>
    <xf numFmtId="173" fontId="36" fillId="0" borderId="0" xfId="0" applyNumberFormat="1" applyFont="1" applyAlignment="1">
      <alignment horizontal="right" vertical="center" wrapText="1"/>
    </xf>
    <xf numFmtId="174" fontId="41" fillId="0" borderId="0" xfId="0" applyNumberFormat="1" applyFont="1" applyAlignment="1">
      <alignment horizontal="right" vertical="center" wrapText="1"/>
    </xf>
    <xf numFmtId="175" fontId="41" fillId="0" borderId="0" xfId="0" applyNumberFormat="1" applyFont="1" applyAlignment="1">
      <alignment horizontal="right" vertical="center" wrapText="1"/>
    </xf>
    <xf numFmtId="165" fontId="36" fillId="0" borderId="0" xfId="0" applyNumberFormat="1" applyFont="1" applyAlignment="1">
      <alignment horizontal="right" vertical="center" wrapText="1"/>
    </xf>
    <xf numFmtId="169" fontId="36" fillId="0" borderId="0" xfId="0" applyNumberFormat="1" applyFont="1" applyAlignment="1">
      <alignment horizontal="right" vertical="center" wrapText="1"/>
    </xf>
    <xf numFmtId="175" fontId="36" fillId="0" borderId="0" xfId="0" applyNumberFormat="1" applyFont="1" applyAlignment="1">
      <alignment horizontal="right" vertical="center" wrapText="1"/>
    </xf>
    <xf numFmtId="174" fontId="36" fillId="0" borderId="0" xfId="0" applyNumberFormat="1" applyFont="1" applyAlignment="1">
      <alignment horizontal="right" vertical="center" wrapText="1"/>
    </xf>
    <xf numFmtId="176" fontId="36" fillId="0" borderId="0" xfId="0" applyNumberFormat="1" applyFont="1" applyAlignment="1">
      <alignment horizontal="right" vertical="center" wrapText="1"/>
    </xf>
    <xf numFmtId="0" fontId="24" fillId="0" borderId="0" xfId="0" applyFont="1" applyAlignment="1">
      <alignment wrapText="1"/>
    </xf>
    <xf numFmtId="0" fontId="24" fillId="0" borderId="0" xfId="0" applyFont="1"/>
    <xf numFmtId="0" fontId="32" fillId="0" borderId="0" xfId="0" applyFont="1" applyAlignment="1">
      <alignment horizontal="center" vertical="center" wrapText="1"/>
    </xf>
    <xf numFmtId="0" fontId="32" fillId="10" borderId="0" xfId="0" applyFont="1" applyFill="1" applyAlignment="1">
      <alignment vertical="center" wrapText="1"/>
    </xf>
    <xf numFmtId="0" fontId="29" fillId="0" borderId="1" xfId="0" applyFont="1" applyBorder="1" applyAlignment="1">
      <alignment wrapText="1"/>
    </xf>
    <xf numFmtId="167" fontId="29" fillId="0" borderId="1" xfId="0" applyNumberFormat="1" applyFont="1" applyBorder="1" applyAlignment="1">
      <alignment horizontal="right" vertical="center"/>
    </xf>
    <xf numFmtId="0" fontId="32" fillId="0" borderId="0" xfId="67" applyFont="1" applyAlignment="1">
      <alignment vertical="center" wrapText="1"/>
    </xf>
    <xf numFmtId="0" fontId="32" fillId="0" borderId="0" xfId="67" applyFont="1" applyAlignment="1">
      <alignment horizontal="right" vertical="center"/>
    </xf>
    <xf numFmtId="0" fontId="33" fillId="0" borderId="0" xfId="67" applyFont="1" applyAlignment="1">
      <alignment vertical="center" wrapText="1"/>
    </xf>
    <xf numFmtId="167" fontId="36" fillId="0" borderId="0" xfId="67" applyNumberFormat="1" applyFont="1" applyAlignment="1">
      <alignment horizontal="right" vertical="center" wrapText="1"/>
    </xf>
    <xf numFmtId="0" fontId="33" fillId="0" borderId="0" xfId="67" applyFont="1" applyAlignment="1">
      <alignment horizontal="right" vertical="center"/>
    </xf>
    <xf numFmtId="0" fontId="49" fillId="0" borderId="0" xfId="67" applyFont="1" applyAlignment="1">
      <alignment vertical="center" wrapText="1"/>
    </xf>
    <xf numFmtId="0" fontId="33" fillId="0" borderId="0" xfId="67" applyFont="1" applyAlignment="1">
      <alignment vertical="center"/>
    </xf>
    <xf numFmtId="0" fontId="36" fillId="0" borderId="0" xfId="67" applyFont="1" applyAlignment="1">
      <alignment horizontal="right" vertical="center" wrapText="1"/>
    </xf>
    <xf numFmtId="0" fontId="33" fillId="0" borderId="0" xfId="67" applyFont="1" applyAlignment="1">
      <alignment horizontal="center" vertical="center"/>
    </xf>
    <xf numFmtId="0" fontId="49" fillId="0" borderId="0" xfId="67" applyFont="1" applyAlignment="1">
      <alignment vertical="center"/>
    </xf>
    <xf numFmtId="166" fontId="36" fillId="0" borderId="0" xfId="1" applyNumberFormat="1" applyFont="1" applyAlignment="1">
      <alignment horizontal="right" vertical="center" wrapText="1"/>
    </xf>
    <xf numFmtId="0" fontId="24" fillId="0" borderId="0" xfId="77" applyFont="1"/>
    <xf numFmtId="0" fontId="24" fillId="0" borderId="4" xfId="77" applyFont="1" applyBorder="1" applyAlignment="1">
      <alignment wrapText="1"/>
    </xf>
    <xf numFmtId="0" fontId="24" fillId="0" borderId="0" xfId="77" applyFont="1" applyAlignment="1">
      <alignment horizontal="center"/>
    </xf>
    <xf numFmtId="0" fontId="24" fillId="0" borderId="4" xfId="77" applyFont="1" applyBorder="1"/>
    <xf numFmtId="0" fontId="27" fillId="0" borderId="2" xfId="64" applyFont="1" applyBorder="1" applyAlignment="1">
      <alignment vertical="center"/>
    </xf>
    <xf numFmtId="0" fontId="41" fillId="0" borderId="4" xfId="0" applyFont="1" applyBorder="1" applyAlignment="1">
      <alignment horizontal="right" vertical="center" wrapText="1"/>
    </xf>
    <xf numFmtId="0" fontId="23" fillId="0" borderId="0" xfId="0" applyFont="1"/>
    <xf numFmtId="0" fontId="23" fillId="0" borderId="21" xfId="0" applyFont="1" applyBorder="1"/>
    <xf numFmtId="0" fontId="23" fillId="0" borderId="1" xfId="0" applyFont="1" applyBorder="1"/>
    <xf numFmtId="0" fontId="23" fillId="0" borderId="2" xfId="0" applyFont="1" applyBorder="1"/>
    <xf numFmtId="0" fontId="23" fillId="0" borderId="0" xfId="0" applyFont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33" fillId="0" borderId="43" xfId="0" applyFont="1" applyBorder="1" applyAlignment="1">
      <alignment wrapText="1"/>
    </xf>
    <xf numFmtId="2" fontId="33" fillId="0" borderId="43" xfId="0" applyNumberFormat="1" applyFont="1" applyBorder="1" applyAlignment="1">
      <alignment horizontal="right" vertical="center"/>
    </xf>
    <xf numFmtId="0" fontId="33" fillId="10" borderId="0" xfId="0" applyFont="1" applyFill="1" applyAlignment="1">
      <alignment horizontal="right" vertical="center"/>
    </xf>
    <xf numFmtId="4" fontId="33" fillId="0" borderId="0" xfId="0" applyNumberFormat="1" applyFont="1" applyAlignment="1">
      <alignment horizontal="right" vertical="center"/>
    </xf>
    <xf numFmtId="2" fontId="33" fillId="0" borderId="0" xfId="0" applyNumberFormat="1" applyFont="1" applyAlignment="1">
      <alignment horizontal="right" vertical="center"/>
    </xf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right" vertical="center" wrapText="1"/>
    </xf>
    <xf numFmtId="0" fontId="33" fillId="11" borderId="0" xfId="0" applyFont="1" applyFill="1"/>
    <xf numFmtId="0" fontId="33" fillId="2" borderId="0" xfId="0" applyFont="1" applyFill="1"/>
    <xf numFmtId="2" fontId="36" fillId="0" borderId="0" xfId="0" applyNumberFormat="1" applyFont="1" applyAlignment="1">
      <alignment horizontal="right" vertical="center" wrapText="1"/>
    </xf>
    <xf numFmtId="167" fontId="36" fillId="0" borderId="1" xfId="0" applyNumberFormat="1" applyFont="1" applyBorder="1" applyAlignment="1">
      <alignment horizontal="right" vertical="center" wrapText="1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vertical="center" wrapText="1"/>
    </xf>
    <xf numFmtId="0" fontId="36" fillId="0" borderId="44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3" fontId="29" fillId="0" borderId="0" xfId="0" applyNumberFormat="1" applyFont="1" applyAlignment="1">
      <alignment vertical="center"/>
    </xf>
    <xf numFmtId="3" fontId="29" fillId="0" borderId="0" xfId="0" applyNumberFormat="1" applyFont="1" applyAlignment="1">
      <alignment horizontal="right" vertical="center"/>
    </xf>
    <xf numFmtId="164" fontId="29" fillId="0" borderId="0" xfId="0" applyNumberFormat="1" applyFont="1" applyAlignment="1">
      <alignment horizontal="right" vertical="center"/>
    </xf>
    <xf numFmtId="167" fontId="29" fillId="0" borderId="0" xfId="0" applyNumberFormat="1" applyFont="1" applyAlignment="1">
      <alignment horizontal="right" vertical="center"/>
    </xf>
    <xf numFmtId="3" fontId="29" fillId="0" borderId="0" xfId="0" applyNumberFormat="1" applyFont="1" applyAlignment="1">
      <alignment horizontal="right"/>
    </xf>
    <xf numFmtId="164" fontId="29" fillId="0" borderId="0" xfId="0" applyNumberFormat="1" applyFont="1" applyAlignment="1">
      <alignment horizontal="right" vertical="center" wrapText="1"/>
    </xf>
    <xf numFmtId="2" fontId="29" fillId="0" borderId="0" xfId="0" applyNumberFormat="1" applyFont="1" applyAlignment="1">
      <alignment horizontal="right" vertical="center" wrapText="1"/>
    </xf>
    <xf numFmtId="175" fontId="29" fillId="0" borderId="0" xfId="0" applyNumberFormat="1" applyFont="1" applyAlignment="1">
      <alignment horizontal="right" vertical="center" wrapText="1"/>
    </xf>
    <xf numFmtId="175" fontId="29" fillId="0" borderId="0" xfId="0" applyNumberFormat="1" applyFont="1" applyAlignment="1">
      <alignment horizontal="right" vertical="center"/>
    </xf>
    <xf numFmtId="0" fontId="29" fillId="0" borderId="0" xfId="0" applyFont="1" applyAlignment="1">
      <alignment vertical="center"/>
    </xf>
    <xf numFmtId="164" fontId="29" fillId="0" borderId="0" xfId="0" applyNumberFormat="1" applyFont="1" applyAlignment="1">
      <alignment vertical="center" wrapText="1"/>
    </xf>
    <xf numFmtId="164" fontId="29" fillId="0" borderId="0" xfId="0" applyNumberFormat="1" applyFont="1" applyAlignment="1">
      <alignment vertical="center"/>
    </xf>
    <xf numFmtId="170" fontId="29" fillId="0" borderId="0" xfId="0" applyNumberFormat="1" applyFont="1" applyAlignment="1">
      <alignment horizontal="right" vertical="center" wrapText="1"/>
    </xf>
    <xf numFmtId="167" fontId="29" fillId="0" borderId="0" xfId="0" applyNumberFormat="1" applyFont="1" applyAlignment="1">
      <alignment vertical="center" wrapText="1"/>
    </xf>
    <xf numFmtId="167" fontId="29" fillId="0" borderId="0" xfId="0" applyNumberFormat="1" applyFont="1" applyAlignment="1">
      <alignment vertical="center"/>
    </xf>
    <xf numFmtId="2" fontId="29" fillId="0" borderId="0" xfId="0" applyNumberFormat="1" applyFont="1" applyAlignment="1">
      <alignment vertical="center"/>
    </xf>
    <xf numFmtId="167" fontId="36" fillId="0" borderId="0" xfId="0" applyNumberFormat="1" applyFont="1" applyAlignment="1">
      <alignment vertical="center" wrapText="1"/>
    </xf>
    <xf numFmtId="167" fontId="36" fillId="0" borderId="0" xfId="0" applyNumberFormat="1" applyFont="1" applyAlignment="1">
      <alignment vertical="center"/>
    </xf>
    <xf numFmtId="167" fontId="29" fillId="6" borderId="0" xfId="0" applyNumberFormat="1" applyFont="1" applyFill="1" applyAlignment="1">
      <alignment vertical="center" wrapText="1"/>
    </xf>
    <xf numFmtId="167" fontId="29" fillId="6" borderId="0" xfId="0" applyNumberFormat="1" applyFont="1" applyFill="1" applyAlignment="1">
      <alignment vertical="center"/>
    </xf>
    <xf numFmtId="167" fontId="29" fillId="0" borderId="0" xfId="0" applyNumberFormat="1" applyFont="1"/>
    <xf numFmtId="0" fontId="21" fillId="0" borderId="0" xfId="0" applyFont="1" applyAlignment="1">
      <alignment horizontal="left" vertical="center" wrapText="1"/>
    </xf>
    <xf numFmtId="3" fontId="29" fillId="0" borderId="0" xfId="0" applyNumberFormat="1" applyFont="1"/>
    <xf numFmtId="0" fontId="36" fillId="12" borderId="0" xfId="0" applyFont="1" applyFill="1" applyAlignment="1">
      <alignment vertical="center" wrapText="1"/>
    </xf>
    <xf numFmtId="0" fontId="32" fillId="0" borderId="47" xfId="0" applyFont="1" applyBorder="1" applyAlignment="1">
      <alignment vertical="center" wrapText="1"/>
    </xf>
    <xf numFmtId="0" fontId="32" fillId="0" borderId="20" xfId="0" applyFont="1" applyBorder="1" applyAlignment="1">
      <alignment vertical="center" wrapText="1"/>
    </xf>
    <xf numFmtId="167" fontId="32" fillId="0" borderId="20" xfId="0" applyNumberFormat="1" applyFont="1" applyBorder="1" applyAlignment="1">
      <alignment horizontal="right" vertical="center"/>
    </xf>
    <xf numFmtId="0" fontId="32" fillId="0" borderId="46" xfId="0" applyFont="1" applyBorder="1" applyAlignment="1">
      <alignment vertical="top" wrapText="1"/>
    </xf>
    <xf numFmtId="0" fontId="32" fillId="0" borderId="47" xfId="0" applyFont="1" applyBorder="1" applyAlignment="1">
      <alignment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177" fontId="33" fillId="0" borderId="0" xfId="0" applyNumberFormat="1" applyFont="1" applyAlignment="1">
      <alignment horizontal="right" vertical="center"/>
    </xf>
    <xf numFmtId="0" fontId="19" fillId="0" borderId="4" xfId="0" applyFont="1" applyBorder="1" applyAlignment="1">
      <alignment horizontal="right" vertical="center" wrapText="1"/>
    </xf>
    <xf numFmtId="0" fontId="19" fillId="0" borderId="19" xfId="0" applyFont="1" applyBorder="1" applyAlignment="1">
      <alignment horizontal="right" vertical="center" wrapText="1"/>
    </xf>
    <xf numFmtId="0" fontId="0" fillId="4" borderId="0" xfId="0" applyFill="1"/>
    <xf numFmtId="0" fontId="18" fillId="0" borderId="0" xfId="61" applyFont="1"/>
    <xf numFmtId="167" fontId="19" fillId="0" borderId="0" xfId="0" applyNumberFormat="1" applyFont="1" applyAlignment="1">
      <alignment horizontal="right" vertical="center"/>
    </xf>
    <xf numFmtId="0" fontId="19" fillId="0" borderId="4" xfId="77" applyFont="1" applyBorder="1" applyAlignment="1">
      <alignment wrapText="1"/>
    </xf>
    <xf numFmtId="0" fontId="19" fillId="0" borderId="0" xfId="0" applyFont="1"/>
    <xf numFmtId="0" fontId="32" fillId="4" borderId="2" xfId="0" applyFont="1" applyFill="1" applyBorder="1" applyAlignment="1">
      <alignment horizontal="right" vertical="center"/>
    </xf>
    <xf numFmtId="0" fontId="17" fillId="0" borderId="0" xfId="0" applyFont="1"/>
    <xf numFmtId="170" fontId="33" fillId="0" borderId="32" xfId="0" applyNumberFormat="1" applyFont="1" applyBorder="1" applyAlignment="1">
      <alignment vertical="center" wrapText="1"/>
    </xf>
    <xf numFmtId="0" fontId="19" fillId="0" borderId="0" xfId="0" applyFont="1" applyAlignment="1">
      <alignment horizontal="left" vertical="center"/>
    </xf>
    <xf numFmtId="1" fontId="19" fillId="0" borderId="0" xfId="0" applyNumberFormat="1" applyFont="1" applyAlignment="1">
      <alignment horizontal="right" vertical="center"/>
    </xf>
    <xf numFmtId="1" fontId="32" fillId="0" borderId="0" xfId="0" applyNumberFormat="1" applyFont="1" applyAlignment="1">
      <alignment horizontal="right" vertical="center"/>
    </xf>
    <xf numFmtId="0" fontId="27" fillId="0" borderId="4" xfId="72" applyFont="1" applyBorder="1" applyAlignment="1">
      <alignment horizontal="left"/>
    </xf>
    <xf numFmtId="0" fontId="33" fillId="0" borderId="59" xfId="0" applyFont="1" applyBorder="1" applyAlignment="1">
      <alignment horizontal="center" vertical="center" wrapText="1"/>
    </xf>
    <xf numFmtId="0" fontId="33" fillId="0" borderId="44" xfId="0" applyFont="1" applyBorder="1" applyAlignment="1">
      <alignment horizontal="right" vertical="center" wrapText="1"/>
    </xf>
    <xf numFmtId="0" fontId="33" fillId="0" borderId="59" xfId="0" applyFont="1" applyBorder="1" applyAlignment="1">
      <alignment horizontal="right" vertical="center" wrapText="1"/>
    </xf>
    <xf numFmtId="0" fontId="33" fillId="0" borderId="44" xfId="0" applyFont="1" applyBorder="1" applyAlignment="1">
      <alignment horizontal="center" vertical="center" wrapText="1"/>
    </xf>
    <xf numFmtId="167" fontId="32" fillId="4" borderId="2" xfId="0" applyNumberFormat="1" applyFont="1" applyFill="1" applyBorder="1" applyAlignment="1">
      <alignment horizontal="right" vertical="center"/>
    </xf>
    <xf numFmtId="1" fontId="32" fillId="0" borderId="1" xfId="0" applyNumberFormat="1" applyFont="1" applyBorder="1" applyAlignment="1">
      <alignment horizontal="right" vertical="center"/>
    </xf>
    <xf numFmtId="0" fontId="53" fillId="0" borderId="0" xfId="0" applyFont="1"/>
    <xf numFmtId="0" fontId="32" fillId="0" borderId="0" xfId="120" applyFont="1"/>
    <xf numFmtId="0" fontId="19" fillId="0" borderId="0" xfId="120" applyFont="1"/>
    <xf numFmtId="0" fontId="16" fillId="0" borderId="0" xfId="120" applyFont="1"/>
    <xf numFmtId="0" fontId="32" fillId="0" borderId="0" xfId="120" applyFont="1" applyAlignment="1">
      <alignment horizontal="left"/>
    </xf>
    <xf numFmtId="0" fontId="19" fillId="0" borderId="0" xfId="120" applyFont="1" applyAlignment="1">
      <alignment wrapText="1"/>
    </xf>
    <xf numFmtId="0" fontId="46" fillId="0" borderId="0" xfId="120" applyFont="1"/>
    <xf numFmtId="165" fontId="32" fillId="0" borderId="0" xfId="120" applyNumberFormat="1" applyFont="1" applyAlignment="1">
      <alignment vertical="center"/>
    </xf>
    <xf numFmtId="165" fontId="19" fillId="0" borderId="0" xfId="120" applyNumberFormat="1" applyFont="1"/>
    <xf numFmtId="165" fontId="19" fillId="0" borderId="0" xfId="120" applyNumberFormat="1" applyFont="1" applyAlignment="1">
      <alignment vertical="center"/>
    </xf>
    <xf numFmtId="0" fontId="41" fillId="0" borderId="0" xfId="120" applyFont="1" applyAlignment="1">
      <alignment wrapText="1"/>
    </xf>
    <xf numFmtId="170" fontId="19" fillId="0" borderId="32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top"/>
    </xf>
    <xf numFmtId="0" fontId="27" fillId="0" borderId="4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right" vertical="top" wrapText="1"/>
    </xf>
    <xf numFmtId="0" fontId="27" fillId="0" borderId="0" xfId="0" applyFont="1" applyAlignment="1">
      <alignment vertical="top"/>
    </xf>
    <xf numFmtId="0" fontId="19" fillId="0" borderId="4" xfId="0" applyFont="1" applyBorder="1" applyAlignment="1">
      <alignment horizontal="center" vertical="center" wrapText="1"/>
    </xf>
    <xf numFmtId="0" fontId="32" fillId="0" borderId="0" xfId="0" applyFont="1" applyAlignment="1">
      <alignment vertical="top"/>
    </xf>
    <xf numFmtId="0" fontId="27" fillId="0" borderId="0" xfId="52" applyFont="1" applyAlignment="1">
      <alignment wrapText="1"/>
    </xf>
    <xf numFmtId="0" fontId="19" fillId="0" borderId="0" xfId="0" applyFont="1" applyAlignment="1">
      <alignment horizontal="right" vertical="center" wrapText="1"/>
    </xf>
    <xf numFmtId="165" fontId="19" fillId="4" borderId="0" xfId="82" applyNumberFormat="1" applyFont="1" applyFill="1"/>
    <xf numFmtId="0" fontId="39" fillId="0" borderId="0" xfId="0" applyFont="1" applyAlignment="1">
      <alignment wrapText="1"/>
    </xf>
    <xf numFmtId="0" fontId="19" fillId="0" borderId="1" xfId="0" applyFont="1" applyBorder="1" applyAlignment="1">
      <alignment horizontal="right" vertical="center" wrapText="1"/>
    </xf>
    <xf numFmtId="0" fontId="15" fillId="0" borderId="4" xfId="0" applyFont="1" applyBorder="1" applyAlignment="1">
      <alignment vertical="center"/>
    </xf>
    <xf numFmtId="0" fontId="14" fillId="0" borderId="0" xfId="0" applyFont="1" applyAlignment="1">
      <alignment wrapText="1"/>
    </xf>
    <xf numFmtId="3" fontId="27" fillId="0" borderId="0" xfId="0" applyNumberFormat="1" applyFont="1"/>
    <xf numFmtId="3" fontId="27" fillId="0" borderId="1" xfId="0" applyNumberFormat="1" applyFont="1" applyBorder="1"/>
    <xf numFmtId="0" fontId="32" fillId="13" borderId="0" xfId="0" applyFont="1" applyFill="1" applyAlignment="1">
      <alignment wrapText="1"/>
    </xf>
    <xf numFmtId="3" fontId="27" fillId="13" borderId="0" xfId="0" applyNumberFormat="1" applyFont="1" applyFill="1"/>
    <xf numFmtId="0" fontId="32" fillId="14" borderId="0" xfId="0" applyFont="1" applyFill="1" applyAlignment="1">
      <alignment wrapText="1"/>
    </xf>
    <xf numFmtId="0" fontId="13" fillId="0" borderId="0" xfId="0" applyFont="1" applyAlignment="1">
      <alignment wrapText="1"/>
    </xf>
    <xf numFmtId="3" fontId="44" fillId="0" borderId="0" xfId="69" applyNumberFormat="1" applyFont="1"/>
    <xf numFmtId="0" fontId="12" fillId="0" borderId="6" xfId="0" applyFont="1" applyBorder="1" applyAlignment="1">
      <alignment horizontal="left" vertical="center"/>
    </xf>
    <xf numFmtId="0" fontId="16" fillId="0" borderId="0" xfId="0" applyFont="1"/>
    <xf numFmtId="3" fontId="11" fillId="0" borderId="0" xfId="0" applyNumberFormat="1" applyFont="1" applyAlignment="1">
      <alignment horizontal="right" vertical="center"/>
    </xf>
    <xf numFmtId="0" fontId="19" fillId="0" borderId="4" xfId="120" applyFont="1" applyBorder="1" applyAlignment="1">
      <alignment vertical="center" wrapText="1"/>
    </xf>
    <xf numFmtId="0" fontId="19" fillId="0" borderId="4" xfId="120" applyFont="1" applyBorder="1" applyAlignment="1">
      <alignment horizontal="center" vertical="center" wrapText="1"/>
    </xf>
    <xf numFmtId="0" fontId="19" fillId="0" borderId="1" xfId="120" applyFont="1" applyBorder="1" applyAlignment="1">
      <alignment wrapText="1"/>
    </xf>
    <xf numFmtId="3" fontId="10" fillId="0" borderId="0" xfId="0" applyNumberFormat="1" applyFont="1" applyAlignment="1">
      <alignment horizontal="right" vertical="center"/>
    </xf>
    <xf numFmtId="0" fontId="16" fillId="0" borderId="0" xfId="120" applyFont="1" applyAlignment="1">
      <alignment wrapText="1"/>
    </xf>
    <xf numFmtId="0" fontId="35" fillId="0" borderId="0" xfId="0" applyFont="1" applyAlignment="1">
      <alignment horizontal="left"/>
    </xf>
    <xf numFmtId="0" fontId="9" fillId="0" borderId="4" xfId="0" applyFont="1" applyBorder="1" applyAlignment="1">
      <alignment vertical="center"/>
    </xf>
    <xf numFmtId="0" fontId="9" fillId="0" borderId="19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righ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right"/>
    </xf>
    <xf numFmtId="3" fontId="9" fillId="15" borderId="0" xfId="0" applyNumberFormat="1" applyFont="1" applyFill="1" applyAlignment="1">
      <alignment horizontal="right"/>
    </xf>
    <xf numFmtId="3" fontId="9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/>
    </xf>
    <xf numFmtId="3" fontId="32" fillId="0" borderId="0" xfId="0" applyNumberFormat="1" applyFont="1"/>
    <xf numFmtId="167" fontId="9" fillId="15" borderId="0" xfId="0" applyNumberFormat="1" applyFont="1" applyFill="1" applyAlignment="1">
      <alignment horizontal="right"/>
    </xf>
    <xf numFmtId="167" fontId="9" fillId="0" borderId="0" xfId="0" applyNumberFormat="1" applyFont="1" applyAlignment="1">
      <alignment horizontal="right" vertical="center"/>
    </xf>
    <xf numFmtId="167" fontId="32" fillId="0" borderId="0" xfId="0" applyNumberFormat="1" applyFont="1" applyAlignment="1">
      <alignment horizontal="right"/>
    </xf>
    <xf numFmtId="167" fontId="32" fillId="0" borderId="0" xfId="0" applyNumberFormat="1" applyFont="1"/>
    <xf numFmtId="167" fontId="32" fillId="0" borderId="1" xfId="0" applyNumberFormat="1" applyFont="1" applyBorder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 vertical="center"/>
    </xf>
    <xf numFmtId="165" fontId="32" fillId="0" borderId="0" xfId="0" applyNumberFormat="1" applyFont="1" applyAlignment="1">
      <alignment horizontal="right"/>
    </xf>
    <xf numFmtId="165" fontId="32" fillId="0" borderId="0" xfId="0" applyNumberFormat="1" applyFont="1"/>
    <xf numFmtId="165" fontId="32" fillId="0" borderId="1" xfId="0" applyNumberFormat="1" applyFont="1" applyBorder="1"/>
    <xf numFmtId="0" fontId="33" fillId="0" borderId="1" xfId="67" applyFont="1" applyBorder="1" applyAlignment="1">
      <alignment vertical="center"/>
    </xf>
    <xf numFmtId="167" fontId="36" fillId="0" borderId="1" xfId="67" applyNumberFormat="1" applyFont="1" applyBorder="1" applyAlignment="1">
      <alignment horizontal="right" vertical="center" wrapText="1"/>
    </xf>
    <xf numFmtId="0" fontId="33" fillId="0" borderId="19" xfId="0" applyFont="1" applyBorder="1" applyAlignment="1">
      <alignment horizontal="left" vertical="center"/>
    </xf>
    <xf numFmtId="0" fontId="0" fillId="0" borderId="19" xfId="0" applyBorder="1"/>
    <xf numFmtId="0" fontId="32" fillId="0" borderId="0" xfId="77" applyFont="1" applyAlignment="1">
      <alignment horizontal="left" vertical="center"/>
    </xf>
    <xf numFmtId="0" fontId="28" fillId="0" borderId="0" xfId="77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8" fillId="0" borderId="1" xfId="0" applyFont="1" applyBorder="1" applyAlignment="1">
      <alignment horizontal="left" vertical="center"/>
    </xf>
    <xf numFmtId="0" fontId="33" fillId="0" borderId="19" xfId="0" applyFont="1" applyBorder="1" applyAlignment="1">
      <alignment vertical="center"/>
    </xf>
    <xf numFmtId="167" fontId="32" fillId="0" borderId="1" xfId="0" applyNumberFormat="1" applyFont="1" applyBorder="1" applyAlignment="1">
      <alignment horizontal="right" vertical="center"/>
    </xf>
    <xf numFmtId="3" fontId="8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167" fontId="8" fillId="0" borderId="1" xfId="0" applyNumberFormat="1" applyFont="1" applyBorder="1" applyAlignment="1">
      <alignment horizontal="right" vertical="center"/>
    </xf>
    <xf numFmtId="0" fontId="28" fillId="0" borderId="4" xfId="77" applyFont="1" applyBorder="1" applyAlignment="1">
      <alignment horizontal="left" vertical="center"/>
    </xf>
    <xf numFmtId="0" fontId="28" fillId="0" borderId="4" xfId="77" applyFont="1" applyBorder="1" applyAlignment="1">
      <alignment horizontal="right" vertical="center" wrapText="1"/>
    </xf>
    <xf numFmtId="0" fontId="28" fillId="0" borderId="0" xfId="77" applyFont="1" applyAlignment="1">
      <alignment vertical="center"/>
    </xf>
    <xf numFmtId="0" fontId="33" fillId="0" borderId="3" xfId="0" applyFont="1" applyBorder="1" applyAlignment="1">
      <alignment horizontal="right" vertical="center" wrapText="1"/>
    </xf>
    <xf numFmtId="0" fontId="15" fillId="0" borderId="2" xfId="0" applyFont="1" applyBorder="1" applyAlignment="1">
      <alignment horizontal="right" vertical="center" wrapText="1"/>
    </xf>
    <xf numFmtId="0" fontId="15" fillId="0" borderId="4" xfId="0" applyFont="1" applyBorder="1" applyAlignment="1">
      <alignment horizontal="right" vertical="center"/>
    </xf>
    <xf numFmtId="0" fontId="15" fillId="0" borderId="4" xfId="0" applyFont="1" applyBorder="1" applyAlignment="1">
      <alignment horizontal="right" vertical="center" wrapText="1"/>
    </xf>
    <xf numFmtId="3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167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 vertical="center"/>
    </xf>
    <xf numFmtId="0" fontId="19" fillId="0" borderId="4" xfId="0" applyFont="1" applyBorder="1" applyAlignment="1" applyProtection="1">
      <alignment horizontal="right" vertical="center" wrapText="1"/>
      <protection locked="0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wrapText="1"/>
    </xf>
    <xf numFmtId="0" fontId="55" fillId="0" borderId="4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 wrapText="1"/>
    </xf>
    <xf numFmtId="0" fontId="7" fillId="3" borderId="0" xfId="0" applyFont="1" applyFill="1"/>
    <xf numFmtId="0" fontId="7" fillId="0" borderId="19" xfId="0" applyFont="1" applyBorder="1" applyAlignment="1">
      <alignment horizontal="right" vertical="center" wrapText="1"/>
    </xf>
    <xf numFmtId="3" fontId="7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wrapText="1"/>
    </xf>
    <xf numFmtId="3" fontId="7" fillId="13" borderId="0" xfId="0" applyNumberFormat="1" applyFont="1" applyFill="1"/>
    <xf numFmtId="3" fontId="7" fillId="0" borderId="0" xfId="0" applyNumberFormat="1" applyFont="1"/>
    <xf numFmtId="0" fontId="7" fillId="0" borderId="1" xfId="0" applyFont="1" applyBorder="1" applyAlignment="1">
      <alignment horizontal="right" vertical="center"/>
    </xf>
    <xf numFmtId="0" fontId="41" fillId="0" borderId="6" xfId="0" applyFont="1" applyBorder="1" applyAlignment="1">
      <alignment wrapText="1"/>
    </xf>
    <xf numFmtId="0" fontId="7" fillId="0" borderId="20" xfId="0" applyFont="1" applyBorder="1" applyAlignment="1">
      <alignment horizontal="right"/>
    </xf>
    <xf numFmtId="0" fontId="54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1" xfId="0" applyFont="1" applyBorder="1"/>
    <xf numFmtId="0" fontId="7" fillId="0" borderId="20" xfId="0" applyFont="1" applyBorder="1" applyAlignment="1">
      <alignment horizontal="left" vertical="center"/>
    </xf>
    <xf numFmtId="0" fontId="6" fillId="0" borderId="0" xfId="0" applyFont="1"/>
    <xf numFmtId="0" fontId="32" fillId="0" borderId="20" xfId="0" applyFont="1" applyBorder="1" applyAlignment="1">
      <alignment horizontal="left" vertical="center"/>
    </xf>
    <xf numFmtId="3" fontId="32" fillId="0" borderId="20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6" fillId="0" borderId="20" xfId="0" applyFont="1" applyBorder="1" applyAlignment="1">
      <alignment horizontal="right" wrapText="1"/>
    </xf>
    <xf numFmtId="3" fontId="6" fillId="0" borderId="20" xfId="0" applyNumberFormat="1" applyFont="1" applyBorder="1" applyAlignment="1">
      <alignment horizontal="right" vertical="center" wrapText="1"/>
    </xf>
    <xf numFmtId="0" fontId="27" fillId="0" borderId="4" xfId="52" applyFont="1" applyBorder="1" applyAlignment="1">
      <alignment horizontal="right" wrapText="1"/>
    </xf>
    <xf numFmtId="3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right"/>
    </xf>
    <xf numFmtId="0" fontId="26" fillId="12" borderId="20" xfId="0" applyFont="1" applyFill="1" applyBorder="1" applyAlignment="1">
      <alignment vertical="center"/>
    </xf>
    <xf numFmtId="0" fontId="26" fillId="0" borderId="20" xfId="0" applyFont="1" applyBorder="1" applyAlignment="1">
      <alignment vertical="center" wrapText="1"/>
    </xf>
    <xf numFmtId="3" fontId="32" fillId="13" borderId="0" xfId="0" applyNumberFormat="1" applyFont="1" applyFill="1"/>
    <xf numFmtId="3" fontId="0" fillId="0" borderId="0" xfId="0" applyNumberFormat="1"/>
    <xf numFmtId="3" fontId="26" fillId="0" borderId="1" xfId="0" applyNumberFormat="1" applyFont="1" applyBorder="1"/>
    <xf numFmtId="3" fontId="19" fillId="0" borderId="0" xfId="0" applyNumberFormat="1" applyFont="1" applyAlignment="1">
      <alignment horizontal="right" vertical="center"/>
    </xf>
    <xf numFmtId="0" fontId="32" fillId="4" borderId="0" xfId="82" applyFont="1" applyFill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3" fontId="5" fillId="0" borderId="0" xfId="0" applyNumberFormat="1" applyFont="1"/>
    <xf numFmtId="0" fontId="5" fillId="0" borderId="0" xfId="0" applyFont="1" applyAlignment="1">
      <alignment horizontal="left" wrapText="1"/>
    </xf>
    <xf numFmtId="0" fontId="41" fillId="0" borderId="1" xfId="69" applyFont="1" applyBorder="1" applyAlignment="1">
      <alignment wrapText="1"/>
    </xf>
    <xf numFmtId="0" fontId="4" fillId="0" borderId="0" xfId="50" applyFont="1"/>
    <xf numFmtId="3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/>
    </xf>
    <xf numFmtId="0" fontId="32" fillId="0" borderId="3" xfId="50" applyFont="1" applyBorder="1" applyAlignment="1">
      <alignment vertical="center"/>
    </xf>
    <xf numFmtId="0" fontId="16" fillId="0" borderId="3" xfId="0" applyFont="1" applyBorder="1"/>
    <xf numFmtId="0" fontId="25" fillId="0" borderId="3" xfId="50" applyFont="1" applyBorder="1" applyAlignment="1">
      <alignment horizontal="right" vertical="center" wrapText="1"/>
    </xf>
    <xf numFmtId="0" fontId="25" fillId="0" borderId="3" xfId="0" applyFont="1" applyBorder="1" applyAlignment="1">
      <alignment horizontal="right" vertical="center" wrapText="1"/>
    </xf>
    <xf numFmtId="0" fontId="32" fillId="0" borderId="0" xfId="50" applyFont="1" applyAlignment="1">
      <alignment horizontal="left" vertical="center"/>
    </xf>
    <xf numFmtId="0" fontId="44" fillId="0" borderId="0" xfId="50" applyFont="1"/>
    <xf numFmtId="0" fontId="32" fillId="0" borderId="0" xfId="50" applyFont="1"/>
    <xf numFmtId="0" fontId="41" fillId="0" borderId="0" xfId="50" applyFont="1"/>
    <xf numFmtId="0" fontId="4" fillId="0" borderId="0" xfId="0" applyFont="1"/>
    <xf numFmtId="0" fontId="32" fillId="4" borderId="0" xfId="50" applyFont="1" applyFill="1"/>
    <xf numFmtId="0" fontId="4" fillId="4" borderId="0" xfId="0" applyFont="1" applyFill="1"/>
    <xf numFmtId="0" fontId="49" fillId="0" borderId="0" xfId="50" applyFont="1"/>
    <xf numFmtId="3" fontId="4" fillId="0" borderId="0" xfId="0" applyNumberFormat="1" applyFont="1" applyAlignment="1">
      <alignment vertical="center"/>
    </xf>
    <xf numFmtId="3" fontId="4" fillId="0" borderId="10" xfId="0" applyNumberFormat="1" applyFont="1" applyBorder="1" applyAlignment="1">
      <alignment vertical="center"/>
    </xf>
    <xf numFmtId="0" fontId="4" fillId="4" borderId="0" xfId="82" applyFont="1" applyFill="1"/>
    <xf numFmtId="0" fontId="4" fillId="4" borderId="12" xfId="82" applyFont="1" applyFill="1" applyBorder="1" applyAlignment="1">
      <alignment horizontal="center" vertical="center"/>
    </xf>
    <xf numFmtId="0" fontId="4" fillId="4" borderId="0" xfId="82" applyFont="1" applyFill="1" applyAlignment="1">
      <alignment horizontal="center" vertical="center"/>
    </xf>
    <xf numFmtId="0" fontId="4" fillId="4" borderId="1" xfId="82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 wrapText="1"/>
    </xf>
    <xf numFmtId="165" fontId="4" fillId="0" borderId="0" xfId="0" applyNumberFormat="1" applyFont="1" applyAlignment="1">
      <alignment vertical="center"/>
    </xf>
    <xf numFmtId="3" fontId="4" fillId="0" borderId="4" xfId="0" applyNumberFormat="1" applyFont="1" applyBorder="1" applyAlignment="1">
      <alignment horizontal="left" vertical="center"/>
    </xf>
    <xf numFmtId="3" fontId="4" fillId="0" borderId="4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left" vertical="center" wrapText="1"/>
    </xf>
    <xf numFmtId="3" fontId="4" fillId="0" borderId="4" xfId="0" applyNumberFormat="1" applyFont="1" applyBorder="1" applyAlignment="1">
      <alignment horizontal="right" vertical="center" wrapText="1"/>
    </xf>
    <xf numFmtId="165" fontId="4" fillId="0" borderId="1" xfId="0" applyNumberFormat="1" applyFont="1" applyBorder="1" applyAlignment="1">
      <alignment vertical="center"/>
    </xf>
    <xf numFmtId="0" fontId="4" fillId="4" borderId="0" xfId="82" applyFont="1" applyFill="1" applyAlignment="1">
      <alignment horizontal="left" vertical="center" wrapText="1"/>
    </xf>
    <xf numFmtId="0" fontId="4" fillId="4" borderId="0" xfId="82" applyFont="1" applyFill="1" applyAlignment="1">
      <alignment wrapText="1"/>
    </xf>
    <xf numFmtId="0" fontId="4" fillId="4" borderId="0" xfId="82" applyFont="1" applyFill="1" applyAlignment="1">
      <alignment horizontal="left" wrapText="1"/>
    </xf>
    <xf numFmtId="168" fontId="4" fillId="4" borderId="0" xfId="82" applyNumberFormat="1" applyFont="1" applyFill="1"/>
    <xf numFmtId="165" fontId="4" fillId="0" borderId="0" xfId="0" applyNumberFormat="1" applyFont="1" applyAlignment="1">
      <alignment horizontal="left" vertical="center"/>
    </xf>
    <xf numFmtId="0" fontId="4" fillId="4" borderId="0" xfId="82" applyFont="1" applyFill="1" applyAlignment="1">
      <alignment horizontal="left" vertical="center"/>
    </xf>
    <xf numFmtId="0" fontId="4" fillId="4" borderId="0" xfId="82" applyFont="1" applyFill="1" applyAlignment="1">
      <alignment vertical="center" wrapText="1"/>
    </xf>
    <xf numFmtId="3" fontId="4" fillId="4" borderId="0" xfId="82" applyNumberFormat="1" applyFont="1" applyFill="1" applyAlignment="1">
      <alignment vertical="center"/>
    </xf>
    <xf numFmtId="0" fontId="4" fillId="4" borderId="1" xfId="82" applyFont="1" applyFill="1" applyBorder="1" applyAlignment="1">
      <alignment horizontal="center" vertical="center" wrapText="1"/>
    </xf>
    <xf numFmtId="172" fontId="4" fillId="4" borderId="0" xfId="82" applyNumberFormat="1" applyFont="1" applyFill="1" applyAlignment="1">
      <alignment horizontal="right" vertical="center"/>
    </xf>
    <xf numFmtId="0" fontId="35" fillId="4" borderId="16" xfId="82" applyFont="1" applyFill="1" applyBorder="1" applyAlignment="1">
      <alignment horizontal="center" vertical="center" wrapText="1"/>
    </xf>
    <xf numFmtId="172" fontId="32" fillId="4" borderId="0" xfId="82" applyNumberFormat="1" applyFont="1" applyFill="1" applyAlignment="1">
      <alignment horizontal="right" vertical="center"/>
    </xf>
    <xf numFmtId="172" fontId="32" fillId="4" borderId="20" xfId="82" applyNumberFormat="1" applyFont="1" applyFill="1" applyBorder="1" applyAlignment="1">
      <alignment horizontal="right" vertical="center"/>
    </xf>
    <xf numFmtId="172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left" vertical="center" wrapText="1"/>
    </xf>
    <xf numFmtId="3" fontId="32" fillId="0" borderId="0" xfId="0" applyNumberFormat="1" applyFont="1" applyAlignment="1">
      <alignment horizontal="left" vertical="center" wrapText="1"/>
    </xf>
    <xf numFmtId="3" fontId="32" fillId="0" borderId="1" xfId="0" applyNumberFormat="1" applyFont="1" applyBorder="1" applyAlignment="1">
      <alignment horizontal="left" vertical="center" wrapText="1"/>
    </xf>
    <xf numFmtId="3" fontId="4" fillId="4" borderId="0" xfId="82" applyNumberFormat="1" applyFont="1" applyFill="1"/>
    <xf numFmtId="165" fontId="4" fillId="4" borderId="0" xfId="82" applyNumberFormat="1" applyFont="1" applyFill="1"/>
    <xf numFmtId="3" fontId="4" fillId="0" borderId="3" xfId="0" applyNumberFormat="1" applyFont="1" applyBorder="1" applyAlignment="1">
      <alignment horizontal="left" vertical="center"/>
    </xf>
    <xf numFmtId="3" fontId="4" fillId="4" borderId="0" xfId="82" applyNumberFormat="1" applyFont="1" applyFill="1" applyAlignment="1">
      <alignment horizontal="right"/>
    </xf>
    <xf numFmtId="167" fontId="4" fillId="4" borderId="0" xfId="82" applyNumberFormat="1" applyFont="1" applyFill="1" applyAlignment="1">
      <alignment horizontal="right" wrapText="1"/>
    </xf>
    <xf numFmtId="0" fontId="4" fillId="4" borderId="0" xfId="82" applyFont="1" applyFill="1" applyAlignment="1">
      <alignment horizontal="right" wrapText="1"/>
    </xf>
    <xf numFmtId="0" fontId="3" fillId="0" borderId="0" xfId="0" applyFont="1" applyAlignment="1">
      <alignment vertical="center"/>
    </xf>
    <xf numFmtId="3" fontId="3" fillId="0" borderId="45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0" fontId="32" fillId="0" borderId="20" xfId="0" applyFont="1" applyBorder="1"/>
    <xf numFmtId="0" fontId="56" fillId="0" borderId="0" xfId="0" applyFont="1"/>
    <xf numFmtId="0" fontId="32" fillId="0" borderId="48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7" xfId="0" applyFont="1" applyBorder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3" fontId="6" fillId="0" borderId="3" xfId="0" applyNumberFormat="1" applyFont="1" applyBorder="1" applyAlignment="1">
      <alignment horizontal="right" vertical="center"/>
    </xf>
    <xf numFmtId="167" fontId="6" fillId="0" borderId="3" xfId="0" applyNumberFormat="1" applyFont="1" applyBorder="1" applyAlignment="1">
      <alignment horizontal="right" vertical="center"/>
    </xf>
    <xf numFmtId="0" fontId="32" fillId="0" borderId="6" xfId="0" applyFont="1" applyBorder="1" applyAlignment="1">
      <alignment vertical="center" wrapText="1"/>
    </xf>
    <xf numFmtId="0" fontId="32" fillId="0" borderId="47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left" vertical="top" wrapText="1"/>
    </xf>
    <xf numFmtId="0" fontId="32" fillId="0" borderId="48" xfId="0" applyFont="1" applyBorder="1" applyAlignment="1">
      <alignment horizontal="left" vertical="center" wrapText="1"/>
    </xf>
    <xf numFmtId="0" fontId="32" fillId="3" borderId="6" xfId="0" applyFont="1" applyFill="1" applyBorder="1" applyAlignment="1">
      <alignment vertical="center" wrapText="1"/>
    </xf>
    <xf numFmtId="0" fontId="32" fillId="3" borderId="6" xfId="0" applyFont="1" applyFill="1" applyBorder="1" applyAlignment="1">
      <alignment horizontal="center" vertical="center" wrapText="1"/>
    </xf>
    <xf numFmtId="0" fontId="41" fillId="0" borderId="4" xfId="50" applyFont="1" applyBorder="1" applyAlignment="1">
      <alignment horizontal="center" vertical="top" wrapText="1"/>
    </xf>
    <xf numFmtId="0" fontId="41" fillId="0" borderId="0" xfId="50" applyFont="1" applyAlignment="1">
      <alignment horizontal="right" vertical="top" wrapText="1"/>
    </xf>
    <xf numFmtId="0" fontId="41" fillId="0" borderId="1" xfId="50" applyFont="1" applyBorder="1" applyAlignment="1">
      <alignment horizontal="right" vertical="top" wrapText="1"/>
    </xf>
    <xf numFmtId="0" fontId="41" fillId="0" borderId="1" xfId="50" applyFont="1" applyBorder="1" applyAlignment="1">
      <alignment horizontal="right" vertical="top"/>
    </xf>
    <xf numFmtId="0" fontId="41" fillId="0" borderId="0" xfId="50" applyFont="1" applyAlignment="1">
      <alignment horizontal="center" vertical="top" wrapText="1"/>
    </xf>
    <xf numFmtId="0" fontId="41" fillId="0" borderId="0" xfId="50" applyFont="1" applyAlignment="1">
      <alignment horizontal="center" vertical="top"/>
    </xf>
    <xf numFmtId="0" fontId="41" fillId="0" borderId="0" xfId="50" applyFont="1" applyAlignment="1">
      <alignment horizontal="left" vertical="center"/>
    </xf>
    <xf numFmtId="0" fontId="41" fillId="0" borderId="0" xfId="50" applyFont="1" applyAlignment="1">
      <alignment horizontal="center" vertical="center"/>
    </xf>
    <xf numFmtId="10" fontId="41" fillId="0" borderId="0" xfId="2" applyNumberFormat="1" applyFont="1" applyAlignment="1">
      <alignment horizontal="center" vertical="top"/>
    </xf>
    <xf numFmtId="3" fontId="41" fillId="0" borderId="0" xfId="50" applyNumberFormat="1" applyFont="1" applyAlignment="1">
      <alignment horizontal="center" vertical="center" wrapText="1"/>
    </xf>
    <xf numFmtId="10" fontId="41" fillId="0" borderId="0" xfId="105" applyNumberFormat="1" applyFont="1" applyAlignment="1">
      <alignment horizontal="center" vertical="center" wrapText="1"/>
    </xf>
    <xf numFmtId="0" fontId="41" fillId="0" borderId="0" xfId="50" applyFont="1" applyAlignment="1">
      <alignment horizontal="right" vertical="center"/>
    </xf>
    <xf numFmtId="3" fontId="41" fillId="0" borderId="0" xfId="50" applyNumberFormat="1" applyFont="1" applyAlignment="1">
      <alignment horizontal="right" vertical="center" wrapText="1" indent="1"/>
    </xf>
    <xf numFmtId="0" fontId="44" fillId="0" borderId="0" xfId="50" applyFont="1" applyAlignment="1">
      <alignment vertical="center"/>
    </xf>
    <xf numFmtId="0" fontId="41" fillId="0" borderId="4" xfId="50" applyFont="1" applyBorder="1" applyAlignment="1">
      <alignment horizontal="left" vertical="center" wrapText="1"/>
    </xf>
    <xf numFmtId="10" fontId="41" fillId="0" borderId="0" xfId="2" applyNumberFormat="1" applyFont="1" applyAlignment="1">
      <alignment horizontal="right" vertical="center"/>
    </xf>
    <xf numFmtId="3" fontId="41" fillId="0" borderId="0" xfId="50" applyNumberFormat="1" applyFont="1" applyAlignment="1">
      <alignment horizontal="center" vertical="top" wrapText="1"/>
    </xf>
    <xf numFmtId="3" fontId="41" fillId="0" borderId="0" xfId="50" applyNumberFormat="1" applyFont="1" applyAlignment="1">
      <alignment horizontal="center" vertical="center"/>
    </xf>
    <xf numFmtId="10" fontId="41" fillId="0" borderId="0" xfId="105" applyNumberFormat="1" applyFont="1" applyAlignment="1">
      <alignment horizontal="center" vertical="top" wrapText="1"/>
    </xf>
    <xf numFmtId="0" fontId="41" fillId="0" borderId="0" xfId="50" applyFont="1" applyAlignment="1">
      <alignment vertical="center" wrapText="1"/>
    </xf>
    <xf numFmtId="0" fontId="41" fillId="0" borderId="0" xfId="50" applyFont="1" applyAlignment="1">
      <alignment vertical="center"/>
    </xf>
    <xf numFmtId="0" fontId="2" fillId="0" borderId="1" xfId="50" applyFont="1" applyBorder="1" applyAlignment="1">
      <alignment horizontal="right" vertical="top" wrapText="1"/>
    </xf>
    <xf numFmtId="0" fontId="2" fillId="0" borderId="1" xfId="50" applyFont="1" applyBorder="1" applyAlignment="1">
      <alignment horizontal="right" vertical="top"/>
    </xf>
    <xf numFmtId="167" fontId="41" fillId="0" borderId="0" xfId="50" applyNumberFormat="1" applyFont="1" applyAlignment="1">
      <alignment horizontal="center" vertical="center"/>
    </xf>
    <xf numFmtId="10" fontId="41" fillId="0" borderId="0" xfId="2" applyNumberFormat="1" applyFont="1" applyAlignment="1">
      <alignment horizontal="center" vertical="center"/>
    </xf>
    <xf numFmtId="166" fontId="41" fillId="0" borderId="0" xfId="23" applyNumberFormat="1" applyFont="1" applyAlignment="1">
      <alignment horizontal="right" vertical="center"/>
    </xf>
    <xf numFmtId="167" fontId="41" fillId="0" borderId="0" xfId="50" applyNumberFormat="1" applyFont="1" applyAlignment="1">
      <alignment horizontal="right" vertical="center"/>
    </xf>
    <xf numFmtId="0" fontId="41" fillId="0" borderId="3" xfId="50" applyFont="1" applyBorder="1" applyAlignment="1">
      <alignment horizontal="left" vertical="center"/>
    </xf>
    <xf numFmtId="0" fontId="41" fillId="0" borderId="3" xfId="50" applyFont="1" applyBorder="1" applyAlignment="1">
      <alignment horizontal="right" vertical="center"/>
    </xf>
    <xf numFmtId="0" fontId="41" fillId="0" borderId="1" xfId="50" applyFont="1" applyBorder="1" applyAlignment="1">
      <alignment horizontal="left" vertical="center" wrapText="1"/>
    </xf>
    <xf numFmtId="0" fontId="41" fillId="0" borderId="1" xfId="50" applyFont="1" applyBorder="1" applyAlignment="1">
      <alignment horizontal="right" vertical="center" wrapText="1"/>
    </xf>
    <xf numFmtId="0" fontId="41" fillId="0" borderId="1" xfId="50" applyFont="1" applyBorder="1" applyAlignment="1">
      <alignment horizontal="right" vertical="center"/>
    </xf>
    <xf numFmtId="0" fontId="41" fillId="0" borderId="0" xfId="50" applyFont="1" applyAlignment="1">
      <alignment horizontal="right" vertical="center" wrapText="1"/>
    </xf>
    <xf numFmtId="0" fontId="41" fillId="0" borderId="4" xfId="50" applyFont="1" applyBorder="1" applyAlignment="1">
      <alignment horizontal="center" vertical="center" wrapText="1"/>
    </xf>
    <xf numFmtId="0" fontId="41" fillId="0" borderId="4" xfId="50" applyFont="1" applyBorder="1" applyAlignment="1">
      <alignment horizontal="right" vertical="center" wrapText="1" indent="1"/>
    </xf>
    <xf numFmtId="1" fontId="41" fillId="0" borderId="0" xfId="50" applyNumberFormat="1" applyFont="1" applyAlignment="1">
      <alignment horizontal="right" vertical="center"/>
    </xf>
    <xf numFmtId="0" fontId="44" fillId="0" borderId="20" xfId="50" applyFont="1" applyBorder="1" applyAlignment="1">
      <alignment horizontal="left" vertical="center"/>
    </xf>
    <xf numFmtId="165" fontId="32" fillId="0" borderId="20" xfId="0" applyNumberFormat="1" applyFont="1" applyBorder="1" applyAlignment="1">
      <alignment vertical="center"/>
    </xf>
    <xf numFmtId="164" fontId="2" fillId="16" borderId="0" xfId="0" applyNumberFormat="1" applyFont="1" applyFill="1" applyAlignment="1">
      <alignment horizontal="right" vertical="center"/>
    </xf>
    <xf numFmtId="0" fontId="0" fillId="16" borderId="0" xfId="0" applyFill="1"/>
    <xf numFmtId="3" fontId="2" fillId="16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 vertical="center"/>
    </xf>
    <xf numFmtId="0" fontId="2" fillId="16" borderId="0" xfId="50" applyFont="1" applyFill="1"/>
    <xf numFmtId="0" fontId="2" fillId="0" borderId="20" xfId="0" applyFont="1" applyBorder="1" applyAlignment="1">
      <alignment horizontal="right" vertical="center" wrapText="1"/>
    </xf>
    <xf numFmtId="0" fontId="19" fillId="0" borderId="20" xfId="0" applyFont="1" applyBorder="1" applyAlignment="1">
      <alignment horizontal="right" vertical="center" wrapText="1"/>
    </xf>
    <xf numFmtId="3" fontId="36" fillId="0" borderId="4" xfId="0" applyNumberFormat="1" applyFont="1" applyBorder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0" fillId="0" borderId="0" xfId="0"/>
    <xf numFmtId="0" fontId="32" fillId="0" borderId="2" xfId="0" applyFont="1" applyBorder="1" applyAlignment="1">
      <alignment horizontal="center" vertical="center"/>
    </xf>
    <xf numFmtId="0" fontId="0" fillId="0" borderId="2" xfId="0" applyBorder="1"/>
    <xf numFmtId="0" fontId="33" fillId="0" borderId="0" xfId="0" applyFont="1" applyAlignment="1">
      <alignment horizontal="left" vertical="center" wrapText="1"/>
    </xf>
    <xf numFmtId="0" fontId="36" fillId="0" borderId="1" xfId="0" applyFont="1" applyBorder="1" applyAlignment="1">
      <alignment horizontal="left"/>
    </xf>
    <xf numFmtId="0" fontId="0" fillId="0" borderId="1" xfId="0" applyBorder="1"/>
    <xf numFmtId="0" fontId="35" fillId="0" borderId="20" xfId="0" applyFont="1" applyBorder="1" applyAlignment="1">
      <alignment horizontal="left" vertical="center" wrapText="1"/>
    </xf>
    <xf numFmtId="0" fontId="0" fillId="0" borderId="20" xfId="0" applyBorder="1"/>
    <xf numFmtId="0" fontId="36" fillId="0" borderId="0" xfId="0" applyFont="1" applyAlignment="1">
      <alignment horizontal="left"/>
    </xf>
    <xf numFmtId="0" fontId="33" fillId="0" borderId="4" xfId="0" applyFont="1" applyBorder="1" applyAlignment="1">
      <alignment horizontal="left" vertical="center" wrapText="1"/>
    </xf>
    <xf numFmtId="0" fontId="0" fillId="0" borderId="4" xfId="0" applyBorder="1"/>
    <xf numFmtId="0" fontId="43" fillId="0" borderId="0" xfId="0" applyFont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32" fillId="0" borderId="3" xfId="67" applyFont="1" applyBorder="1" applyAlignment="1">
      <alignment horizontal="center" vertical="center"/>
    </xf>
    <xf numFmtId="0" fontId="0" fillId="0" borderId="3" xfId="0" applyBorder="1"/>
    <xf numFmtId="0" fontId="32" fillId="0" borderId="0" xfId="67" applyFont="1" applyAlignment="1">
      <alignment horizontal="right" vertical="center"/>
    </xf>
    <xf numFmtId="0" fontId="33" fillId="0" borderId="0" xfId="67" applyFont="1"/>
    <xf numFmtId="0" fontId="32" fillId="0" borderId="0" xfId="67" applyFont="1" applyAlignment="1">
      <alignment horizontal="center" vertical="center"/>
    </xf>
    <xf numFmtId="0" fontId="32" fillId="0" borderId="0" xfId="67" applyFont="1" applyAlignment="1">
      <alignment horizontal="center" vertical="center" wrapText="1"/>
    </xf>
    <xf numFmtId="17" fontId="32" fillId="0" borderId="0" xfId="67" applyNumberFormat="1" applyFont="1" applyAlignment="1">
      <alignment horizontal="center" vertical="center"/>
    </xf>
    <xf numFmtId="0" fontId="49" fillId="0" borderId="1" xfId="67" applyFont="1" applyBorder="1" applyAlignment="1">
      <alignment horizontal="left" wrapText="1"/>
    </xf>
    <xf numFmtId="0" fontId="31" fillId="0" borderId="18" xfId="0" applyFont="1" applyBorder="1" applyAlignment="1">
      <alignment horizontal="center" vertical="center" wrapText="1"/>
    </xf>
    <xf numFmtId="0" fontId="0" fillId="0" borderId="18" xfId="0" applyBorder="1"/>
    <xf numFmtId="167" fontId="31" fillId="0" borderId="19" xfId="0" applyNumberFormat="1" applyFont="1" applyBorder="1" applyAlignment="1">
      <alignment horizontal="right" vertical="center" wrapText="1"/>
    </xf>
    <xf numFmtId="0" fontId="31" fillId="0" borderId="39" xfId="0" applyFont="1" applyBorder="1" applyAlignment="1">
      <alignment horizontal="center" vertical="center" wrapText="1"/>
    </xf>
    <xf numFmtId="0" fontId="0" fillId="0" borderId="39" xfId="0" applyBorder="1"/>
    <xf numFmtId="0" fontId="31" fillId="0" borderId="49" xfId="0" applyFont="1" applyBorder="1" applyAlignment="1">
      <alignment horizontal="center" vertical="center" wrapText="1"/>
    </xf>
    <xf numFmtId="0" fontId="31" fillId="0" borderId="40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0" fillId="0" borderId="10" xfId="0" applyBorder="1"/>
    <xf numFmtId="0" fontId="33" fillId="0" borderId="39" xfId="0" applyFont="1" applyBorder="1" applyAlignment="1">
      <alignment horizontal="center" vertical="center" wrapText="1"/>
    </xf>
    <xf numFmtId="0" fontId="33" fillId="0" borderId="49" xfId="0" applyFont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left" vertical="center" wrapText="1"/>
    </xf>
    <xf numFmtId="0" fontId="0" fillId="0" borderId="21" xfId="0" applyBorder="1"/>
    <xf numFmtId="0" fontId="35" fillId="0" borderId="1" xfId="0" applyFont="1" applyBorder="1" applyAlignment="1">
      <alignment horizontal="left" vertical="center" wrapText="1"/>
    </xf>
    <xf numFmtId="0" fontId="36" fillId="0" borderId="0" xfId="0" applyFont="1" applyAlignment="1">
      <alignment horizontal="right" vertical="center" wrapText="1"/>
    </xf>
    <xf numFmtId="0" fontId="33" fillId="0" borderId="0" xfId="0" applyFont="1"/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36" fillId="0" borderId="4" xfId="0" applyFont="1" applyBorder="1" applyAlignment="1">
      <alignment horizontal="right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4" xfId="0" applyFont="1" applyBorder="1" applyAlignment="1">
      <alignment vertical="center" wrapText="1"/>
    </xf>
    <xf numFmtId="0" fontId="32" fillId="0" borderId="0" xfId="0" applyFont="1" applyAlignment="1">
      <alignment horizontal="left" vertical="center" wrapText="1"/>
    </xf>
    <xf numFmtId="0" fontId="24" fillId="0" borderId="0" xfId="77" applyFont="1" applyAlignment="1">
      <alignment horizontal="center"/>
    </xf>
    <xf numFmtId="0" fontId="35" fillId="0" borderId="0" xfId="65" applyFont="1"/>
    <xf numFmtId="0" fontId="33" fillId="0" borderId="0" xfId="65" applyFont="1"/>
    <xf numFmtId="0" fontId="32" fillId="0" borderId="0" xfId="50" applyFont="1" applyAlignment="1">
      <alignment horizontal="left" vertical="center" wrapText="1"/>
    </xf>
    <xf numFmtId="0" fontId="4" fillId="0" borderId="0" xfId="50" applyFont="1"/>
    <xf numFmtId="0" fontId="25" fillId="0" borderId="0" xfId="50" applyFont="1"/>
    <xf numFmtId="0" fontId="25" fillId="0" borderId="40" xfId="0" applyFont="1" applyBorder="1" applyAlignment="1">
      <alignment horizontal="left" vertical="center" wrapText="1"/>
    </xf>
    <xf numFmtId="0" fontId="0" fillId="0" borderId="13" xfId="0" applyBorder="1"/>
    <xf numFmtId="0" fontId="0" fillId="0" borderId="30" xfId="0" applyBorder="1"/>
    <xf numFmtId="0" fontId="32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50" xfId="0" applyFont="1" applyBorder="1" applyAlignment="1">
      <alignment horizontal="left" vertical="center" wrapText="1"/>
    </xf>
    <xf numFmtId="0" fontId="0" fillId="0" borderId="42" xfId="0" applyBorder="1"/>
    <xf numFmtId="0" fontId="25" fillId="0" borderId="30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3" fillId="0" borderId="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32" fillId="0" borderId="18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/>
    </xf>
    <xf numFmtId="0" fontId="33" fillId="0" borderId="34" xfId="0" applyFont="1" applyBorder="1" applyAlignment="1">
      <alignment horizontal="center" vertical="center" wrapText="1"/>
    </xf>
    <xf numFmtId="0" fontId="0" fillId="0" borderId="34" xfId="0" applyBorder="1"/>
    <xf numFmtId="0" fontId="33" fillId="0" borderId="4" xfId="0" applyFont="1" applyBorder="1" applyAlignment="1">
      <alignment horizontal="center" vertical="center" wrapText="1"/>
    </xf>
    <xf numFmtId="170" fontId="33" fillId="0" borderId="4" xfId="0" applyNumberFormat="1" applyFont="1" applyBorder="1" applyAlignment="1">
      <alignment horizontal="center" vertical="center" wrapText="1"/>
    </xf>
    <xf numFmtId="0" fontId="27" fillId="0" borderId="19" xfId="0" applyFont="1" applyBorder="1" applyAlignment="1">
      <alignment horizontal="left" vertical="center" wrapText="1"/>
    </xf>
    <xf numFmtId="0" fontId="0" fillId="0" borderId="19" xfId="0" applyBorder="1"/>
    <xf numFmtId="0" fontId="27" fillId="0" borderId="4" xfId="72" applyFont="1" applyBorder="1" applyAlignment="1">
      <alignment horizontal="left" vertical="center" wrapText="1"/>
    </xf>
    <xf numFmtId="0" fontId="27" fillId="0" borderId="3" xfId="72" applyFont="1" applyBorder="1" applyAlignment="1">
      <alignment horizontal="center" vertical="center"/>
    </xf>
    <xf numFmtId="0" fontId="27" fillId="0" borderId="4" xfId="72" applyFont="1" applyBorder="1" applyAlignment="1">
      <alignment horizontal="center" vertical="center"/>
    </xf>
    <xf numFmtId="0" fontId="27" fillId="0" borderId="4" xfId="72" applyFont="1" applyBorder="1" applyAlignment="1">
      <alignment horizontal="center" vertical="center" wrapText="1"/>
    </xf>
    <xf numFmtId="0" fontId="32" fillId="0" borderId="4" xfId="72" applyFont="1" applyBorder="1" applyAlignment="1">
      <alignment horizontal="center" vertical="center"/>
    </xf>
    <xf numFmtId="0" fontId="27" fillId="0" borderId="4" xfId="72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9" fillId="0" borderId="6" xfId="120" applyFont="1" applyBorder="1" applyAlignment="1">
      <alignment horizontal="left" vertical="center"/>
    </xf>
    <xf numFmtId="0" fontId="19" fillId="0" borderId="4" xfId="12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left" vertical="center"/>
    </xf>
    <xf numFmtId="0" fontId="33" fillId="0" borderId="6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58" xfId="0" applyBorder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16" fillId="0" borderId="4" xfId="0" applyFont="1" applyBorder="1"/>
    <xf numFmtId="0" fontId="7" fillId="0" borderId="4" xfId="0" applyFont="1" applyBorder="1"/>
    <xf numFmtId="0" fontId="32" fillId="0" borderId="6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27" fillId="0" borderId="14" xfId="64" applyFont="1" applyBorder="1" applyAlignment="1">
      <alignment horizontal="center" vertical="center" wrapText="1"/>
    </xf>
    <xf numFmtId="0" fontId="0" fillId="0" borderId="14" xfId="0" applyBorder="1"/>
    <xf numFmtId="0" fontId="33" fillId="0" borderId="60" xfId="0" applyFont="1" applyBorder="1" applyAlignment="1">
      <alignment horizontal="center"/>
    </xf>
    <xf numFmtId="0" fontId="0" fillId="0" borderId="60" xfId="0" applyBorder="1"/>
    <xf numFmtId="0" fontId="33" fillId="0" borderId="61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33" fillId="0" borderId="19" xfId="0" applyFont="1" applyBorder="1" applyAlignment="1">
      <alignment horizontal="left" vertical="center"/>
    </xf>
    <xf numFmtId="0" fontId="33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19" xfId="0" applyFont="1" applyBorder="1"/>
    <xf numFmtId="0" fontId="27" fillId="0" borderId="6" xfId="0" applyFont="1" applyBorder="1" applyAlignment="1">
      <alignment horizontal="left" vertical="center"/>
    </xf>
    <xf numFmtId="0" fontId="44" fillId="0" borderId="0" xfId="0" applyFont="1" applyAlignment="1">
      <alignment horizontal="left" wrapText="1"/>
    </xf>
    <xf numFmtId="0" fontId="27" fillId="0" borderId="0" xfId="0" applyFont="1"/>
    <xf numFmtId="0" fontId="35" fillId="0" borderId="3" xfId="69" applyFont="1" applyBorder="1" applyAlignment="1">
      <alignment horizontal="center"/>
    </xf>
    <xf numFmtId="0" fontId="36" fillId="0" borderId="4" xfId="69" applyFont="1" applyBorder="1" applyAlignment="1">
      <alignment horizontal="left" vertical="center"/>
    </xf>
    <xf numFmtId="0" fontId="36" fillId="0" borderId="0" xfId="69" applyFont="1" applyAlignment="1">
      <alignment horizontal="center" vertical="center" wrapText="1"/>
    </xf>
    <xf numFmtId="0" fontId="41" fillId="0" borderId="0" xfId="69" applyFont="1"/>
    <xf numFmtId="0" fontId="36" fillId="0" borderId="6" xfId="69" applyFont="1" applyBorder="1" applyAlignment="1">
      <alignment horizontal="left" vertical="center"/>
    </xf>
    <xf numFmtId="0" fontId="7" fillId="0" borderId="20" xfId="0" applyFont="1" applyBorder="1"/>
    <xf numFmtId="0" fontId="7" fillId="0" borderId="0" xfId="0" applyFont="1" applyAlignment="1">
      <alignment horizontal="center"/>
    </xf>
    <xf numFmtId="0" fontId="41" fillId="0" borderId="0" xfId="69" applyFont="1" applyAlignment="1">
      <alignment wrapText="1"/>
    </xf>
    <xf numFmtId="0" fontId="7" fillId="0" borderId="0" xfId="0" applyFont="1"/>
    <xf numFmtId="0" fontId="7" fillId="0" borderId="20" xfId="0" applyFont="1" applyBorder="1" applyAlignment="1">
      <alignment horizontal="center" vertical="center"/>
    </xf>
    <xf numFmtId="0" fontId="36" fillId="7" borderId="6" xfId="0" applyFont="1" applyFill="1" applyBorder="1" applyAlignment="1">
      <alignment horizontal="center"/>
    </xf>
    <xf numFmtId="0" fontId="36" fillId="7" borderId="4" xfId="0" applyFont="1" applyFill="1" applyBorder="1" applyAlignment="1">
      <alignment horizontal="center"/>
    </xf>
    <xf numFmtId="0" fontId="27" fillId="0" borderId="4" xfId="0" applyFont="1" applyBorder="1" applyAlignment="1">
      <alignment horizontal="right" wrapText="1"/>
    </xf>
    <xf numFmtId="0" fontId="27" fillId="0" borderId="4" xfId="0" applyFont="1" applyBorder="1" applyAlignment="1">
      <alignment wrapText="1"/>
    </xf>
    <xf numFmtId="0" fontId="41" fillId="0" borderId="6" xfId="0" applyFont="1" applyBorder="1" applyAlignment="1">
      <alignment horizontal="center"/>
    </xf>
    <xf numFmtId="0" fontId="36" fillId="0" borderId="6" xfId="0" applyFont="1" applyBorder="1" applyAlignment="1">
      <alignment horizontal="left"/>
    </xf>
    <xf numFmtId="0" fontId="36" fillId="0" borderId="6" xfId="0" applyFont="1" applyBorder="1" applyAlignment="1">
      <alignment horizontal="left" vertical="center"/>
    </xf>
    <xf numFmtId="0" fontId="36" fillId="0" borderId="6" xfId="0" applyFont="1" applyBorder="1" applyAlignment="1">
      <alignment horizontal="center"/>
    </xf>
    <xf numFmtId="0" fontId="32" fillId="0" borderId="0" xfId="0" applyFont="1" applyAlignment="1">
      <alignment horizontal="left" wrapText="1"/>
    </xf>
    <xf numFmtId="0" fontId="32" fillId="0" borderId="51" xfId="0" applyFont="1" applyBorder="1" applyAlignment="1">
      <alignment horizontal="center" vertical="center"/>
    </xf>
    <xf numFmtId="0" fontId="0" fillId="0" borderId="35" xfId="0" applyBorder="1"/>
    <xf numFmtId="0" fontId="32" fillId="0" borderId="53" xfId="0" applyFont="1" applyBorder="1" applyAlignment="1">
      <alignment horizontal="center" vertical="center"/>
    </xf>
    <xf numFmtId="0" fontId="0" fillId="0" borderId="33" xfId="0" applyBorder="1"/>
    <xf numFmtId="0" fontId="0" fillId="0" borderId="28" xfId="0" applyBorder="1"/>
    <xf numFmtId="0" fontId="41" fillId="0" borderId="6" xfId="0" applyFont="1" applyBorder="1" applyAlignment="1">
      <alignment vertical="center"/>
    </xf>
    <xf numFmtId="0" fontId="36" fillId="0" borderId="4" xfId="0" applyFont="1" applyBorder="1"/>
    <xf numFmtId="0" fontId="35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0" fontId="16" fillId="0" borderId="20" xfId="0" applyFont="1" applyBorder="1"/>
    <xf numFmtId="0" fontId="33" fillId="0" borderId="6" xfId="52" applyFont="1" applyBorder="1" applyAlignment="1">
      <alignment horizontal="center" vertical="center" wrapText="1"/>
    </xf>
    <xf numFmtId="0" fontId="33" fillId="0" borderId="1" xfId="52" applyFont="1" applyBorder="1" applyAlignment="1">
      <alignment horizontal="center" vertical="center" wrapText="1"/>
    </xf>
    <xf numFmtId="0" fontId="33" fillId="0" borderId="16" xfId="52" applyFont="1" applyBorder="1" applyAlignment="1">
      <alignment horizontal="center" vertical="center" wrapText="1"/>
    </xf>
    <xf numFmtId="0" fontId="0" fillId="0" borderId="16" xfId="0" applyBorder="1"/>
    <xf numFmtId="0" fontId="33" fillId="0" borderId="4" xfId="52" applyFont="1" applyBorder="1" applyAlignment="1">
      <alignment horizontal="center" vertical="center" wrapText="1"/>
    </xf>
    <xf numFmtId="0" fontId="33" fillId="0" borderId="37" xfId="52" applyFont="1" applyBorder="1" applyAlignment="1">
      <alignment horizontal="center" vertical="center" wrapText="1"/>
    </xf>
    <xf numFmtId="0" fontId="0" fillId="0" borderId="25" xfId="0" applyBorder="1"/>
    <xf numFmtId="0" fontId="52" fillId="0" borderId="0" xfId="52"/>
    <xf numFmtId="0" fontId="0" fillId="0" borderId="27" xfId="0" applyBorder="1"/>
    <xf numFmtId="0" fontId="33" fillId="0" borderId="52" xfId="52" applyFont="1" applyBorder="1" applyAlignment="1">
      <alignment horizontal="center" vertical="center" wrapText="1"/>
    </xf>
    <xf numFmtId="0" fontId="0" fillId="0" borderId="26" xfId="0" applyBorder="1"/>
    <xf numFmtId="0" fontId="33" fillId="0" borderId="55" xfId="52" applyFont="1" applyBorder="1" applyAlignment="1">
      <alignment horizontal="center" vertical="center" wrapText="1"/>
    </xf>
    <xf numFmtId="0" fontId="0" fillId="0" borderId="29" xfId="0" applyBorder="1"/>
    <xf numFmtId="0" fontId="33" fillId="0" borderId="29" xfId="52" applyFont="1" applyBorder="1" applyAlignment="1">
      <alignment horizontal="center" vertical="center" wrapText="1"/>
    </xf>
    <xf numFmtId="0" fontId="33" fillId="0" borderId="54" xfId="52" applyFont="1" applyBorder="1" applyAlignment="1">
      <alignment horizontal="center" vertical="center" wrapText="1"/>
    </xf>
    <xf numFmtId="0" fontId="0" fillId="0" borderId="31" xfId="0" applyBorder="1"/>
    <xf numFmtId="0" fontId="33" fillId="0" borderId="4" xfId="52" applyFont="1" applyBorder="1" applyAlignment="1">
      <alignment horizontal="left" vertical="center"/>
    </xf>
    <xf numFmtId="0" fontId="33" fillId="0" borderId="1" xfId="52" applyFont="1" applyBorder="1" applyAlignment="1">
      <alignment horizontal="center" vertical="center"/>
    </xf>
    <xf numFmtId="0" fontId="33" fillId="0" borderId="4" xfId="52" applyFont="1" applyBorder="1" applyAlignment="1">
      <alignment horizontal="center" wrapText="1"/>
    </xf>
    <xf numFmtId="0" fontId="33" fillId="0" borderId="16" xfId="52" applyFont="1" applyBorder="1" applyAlignment="1">
      <alignment horizontal="center"/>
    </xf>
    <xf numFmtId="0" fontId="33" fillId="0" borderId="0" xfId="52" applyFont="1" applyAlignment="1">
      <alignment horizontal="center"/>
    </xf>
    <xf numFmtId="0" fontId="33" fillId="0" borderId="1" xfId="52" applyFont="1" applyBorder="1" applyAlignment="1">
      <alignment horizontal="center"/>
    </xf>
    <xf numFmtId="0" fontId="33" fillId="0" borderId="3" xfId="52" applyFont="1" applyBorder="1" applyAlignment="1">
      <alignment horizontal="center" vertical="center" wrapText="1"/>
    </xf>
    <xf numFmtId="0" fontId="33" fillId="0" borderId="7" xfId="52" applyFont="1" applyBorder="1" applyAlignment="1">
      <alignment horizontal="center" vertical="center" wrapText="1"/>
    </xf>
    <xf numFmtId="0" fontId="0" fillId="0" borderId="7" xfId="0" applyBorder="1"/>
    <xf numFmtId="0" fontId="33" fillId="0" borderId="7" xfId="52" applyFont="1" applyBorder="1" applyAlignment="1">
      <alignment horizontal="left" vertical="center" wrapText="1"/>
    </xf>
    <xf numFmtId="0" fontId="33" fillId="0" borderId="4" xfId="52" applyFont="1" applyBorder="1" applyAlignment="1">
      <alignment vertical="center" wrapText="1"/>
    </xf>
    <xf numFmtId="0" fontId="32" fillId="0" borderId="0" xfId="52" applyFont="1" applyAlignment="1">
      <alignment horizontal="left" vertical="center" wrapText="1"/>
    </xf>
    <xf numFmtId="0" fontId="27" fillId="0" borderId="0" xfId="52" applyFont="1" applyAlignment="1">
      <alignment vertical="center"/>
    </xf>
    <xf numFmtId="0" fontId="32" fillId="0" borderId="0" xfId="52" applyFont="1" applyAlignment="1">
      <alignment horizontal="left" wrapText="1"/>
    </xf>
    <xf numFmtId="0" fontId="27" fillId="0" borderId="0" xfId="52" applyFont="1"/>
    <xf numFmtId="0" fontId="26" fillId="0" borderId="4" xfId="66" applyFont="1" applyBorder="1" applyAlignment="1">
      <alignment horizontal="left" vertical="center"/>
    </xf>
    <xf numFmtId="0" fontId="26" fillId="0" borderId="0" xfId="66" applyFont="1"/>
    <xf numFmtId="0" fontId="26" fillId="0" borderId="0" xfId="66" applyFont="1" applyAlignment="1">
      <alignment horizontal="center" vertical="center"/>
    </xf>
    <xf numFmtId="0" fontId="26" fillId="0" borderId="3" xfId="66" applyFont="1" applyBorder="1" applyAlignment="1">
      <alignment horizontal="center" vertical="center"/>
    </xf>
    <xf numFmtId="0" fontId="41" fillId="0" borderId="3" xfId="66" applyFont="1" applyBorder="1" applyAlignment="1">
      <alignment horizontal="center" vertical="center"/>
    </xf>
    <xf numFmtId="0" fontId="41" fillId="0" borderId="6" xfId="66" applyFont="1" applyBorder="1" applyAlignment="1">
      <alignment horizontal="center" vertical="center"/>
    </xf>
    <xf numFmtId="0" fontId="33" fillId="0" borderId="4" xfId="66" applyFont="1" applyBorder="1" applyAlignment="1">
      <alignment horizontal="center" vertical="center"/>
    </xf>
    <xf numFmtId="0" fontId="33" fillId="0" borderId="0" xfId="66" applyFont="1"/>
    <xf numFmtId="0" fontId="33" fillId="4" borderId="6" xfId="66" applyFont="1" applyFill="1" applyBorder="1" applyAlignment="1">
      <alignment horizontal="center" vertical="center"/>
    </xf>
    <xf numFmtId="0" fontId="33" fillId="0" borderId="4" xfId="66" applyFont="1" applyBorder="1" applyAlignment="1">
      <alignment horizontal="center" vertical="center" wrapText="1"/>
    </xf>
    <xf numFmtId="0" fontId="33" fillId="0" borderId="4" xfId="66" applyFont="1" applyBorder="1" applyAlignment="1">
      <alignment horizontal="right" vertical="center" wrapText="1"/>
    </xf>
    <xf numFmtId="0" fontId="33" fillId="0" borderId="0" xfId="66" applyFont="1" applyAlignment="1">
      <alignment horizontal="center" vertical="center"/>
    </xf>
    <xf numFmtId="0" fontId="41" fillId="0" borderId="4" xfId="56" applyFont="1" applyBorder="1" applyAlignment="1">
      <alignment horizontal="center" vertical="center" wrapText="1"/>
    </xf>
    <xf numFmtId="0" fontId="41" fillId="0" borderId="6" xfId="56" applyFont="1" applyBorder="1" applyAlignment="1">
      <alignment horizontal="center" vertical="center"/>
    </xf>
    <xf numFmtId="0" fontId="33" fillId="0" borderId="4" xfId="56" applyFont="1" applyBorder="1" applyAlignment="1">
      <alignment horizontal="center" vertical="center"/>
    </xf>
    <xf numFmtId="3" fontId="1" fillId="0" borderId="2" xfId="66" applyNumberFormat="1" applyFont="1" applyBorder="1" applyAlignment="1">
      <alignment horizontal="center" vertical="center" wrapText="1"/>
    </xf>
    <xf numFmtId="3" fontId="26" fillId="0" borderId="2" xfId="66" applyNumberFormat="1" applyFont="1" applyBorder="1" applyAlignment="1">
      <alignment horizontal="center" vertical="center" wrapText="1"/>
    </xf>
    <xf numFmtId="0" fontId="26" fillId="0" borderId="2" xfId="66" applyFont="1" applyBorder="1" applyAlignment="1">
      <alignment horizontal="center" vertical="center"/>
    </xf>
    <xf numFmtId="3" fontId="22" fillId="0" borderId="57" xfId="66" applyNumberFormat="1" applyFont="1" applyBorder="1" applyAlignment="1">
      <alignment horizontal="center" vertical="center" wrapText="1"/>
    </xf>
    <xf numFmtId="0" fontId="0" fillId="0" borderId="23" xfId="0" applyBorder="1"/>
    <xf numFmtId="3" fontId="33" fillId="0" borderId="56" xfId="66" applyNumberFormat="1" applyFont="1" applyBorder="1" applyAlignment="1">
      <alignment horizontal="center" vertical="center" wrapText="1"/>
    </xf>
    <xf numFmtId="0" fontId="0" fillId="0" borderId="22" xfId="0" applyBorder="1"/>
    <xf numFmtId="0" fontId="32" fillId="0" borderId="2" xfId="66" applyFont="1" applyBorder="1" applyAlignment="1">
      <alignment horizontal="left" wrapText="1"/>
    </xf>
    <xf numFmtId="0" fontId="32" fillId="0" borderId="14" xfId="66" applyFont="1" applyBorder="1" applyAlignment="1">
      <alignment horizontal="left" vertical="center"/>
    </xf>
    <xf numFmtId="0" fontId="32" fillId="0" borderId="62" xfId="66" applyFont="1" applyBorder="1" applyAlignment="1">
      <alignment horizontal="left" vertical="center"/>
    </xf>
    <xf numFmtId="0" fontId="32" fillId="0" borderId="2" xfId="66" applyFont="1" applyBorder="1" applyAlignment="1">
      <alignment horizontal="left" vertical="center"/>
    </xf>
    <xf numFmtId="0" fontId="32" fillId="0" borderId="63" xfId="66" applyFont="1" applyBorder="1" applyAlignment="1">
      <alignment horizontal="left" vertical="center"/>
    </xf>
    <xf numFmtId="0" fontId="44" fillId="0" borderId="4" xfId="51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32" fillId="0" borderId="0" xfId="51" applyFont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32" fillId="0" borderId="20" xfId="51" applyFont="1" applyBorder="1" applyAlignment="1" applyProtection="1">
      <alignment horizontal="left" vertical="center" wrapText="1"/>
      <protection locked="0"/>
    </xf>
    <xf numFmtId="0" fontId="0" fillId="0" borderId="20" xfId="0" applyBorder="1" applyProtection="1">
      <protection locked="0"/>
    </xf>
    <xf numFmtId="0" fontId="41" fillId="0" borderId="3" xfId="51" applyFont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41" fillId="0" borderId="3" xfId="51" applyFont="1" applyBorder="1" applyAlignment="1" applyProtection="1">
      <alignment horizontal="center" vertical="center" wrapText="1"/>
      <protection locked="0"/>
    </xf>
    <xf numFmtId="0" fontId="41" fillId="0" borderId="4" xfId="51" applyFont="1" applyBorder="1" applyAlignment="1" applyProtection="1">
      <alignment horizontal="left" vertical="center"/>
      <protection locked="0"/>
    </xf>
    <xf numFmtId="0" fontId="0" fillId="0" borderId="1" xfId="0" applyBorder="1" applyProtection="1">
      <protection locked="0"/>
    </xf>
    <xf numFmtId="0" fontId="41" fillId="0" borderId="4" xfId="51" applyFont="1" applyBorder="1" applyAlignment="1" applyProtection="1">
      <alignment horizontal="center" vertical="center"/>
      <protection locked="0"/>
    </xf>
    <xf numFmtId="0" fontId="41" fillId="0" borderId="4" xfId="80" applyFont="1" applyBorder="1" applyAlignment="1">
      <alignment horizontal="center" vertical="center" wrapText="1"/>
    </xf>
    <xf numFmtId="0" fontId="41" fillId="0" borderId="4" xfId="80" applyFont="1" applyBorder="1" applyAlignment="1">
      <alignment horizontal="center" vertical="center"/>
    </xf>
    <xf numFmtId="0" fontId="26" fillId="0" borderId="4" xfId="51" applyFont="1" applyBorder="1" applyAlignment="1">
      <alignment horizontal="left" vertical="center"/>
    </xf>
    <xf numFmtId="0" fontId="41" fillId="0" borderId="6" xfId="80" applyFont="1" applyBorder="1" applyAlignment="1">
      <alignment horizontal="center" vertical="center"/>
    </xf>
    <xf numFmtId="164" fontId="26" fillId="0" borderId="4" xfId="0" applyNumberFormat="1" applyFont="1" applyBorder="1" applyAlignment="1">
      <alignment horizontal="center" vertical="center" wrapText="1"/>
    </xf>
    <xf numFmtId="164" fontId="33" fillId="0" borderId="4" xfId="0" applyNumberFormat="1" applyFont="1" applyBorder="1" applyAlignment="1">
      <alignment horizontal="center" vertical="center" wrapText="1"/>
    </xf>
    <xf numFmtId="0" fontId="33" fillId="0" borderId="19" xfId="0" applyFont="1" applyBorder="1" applyAlignment="1">
      <alignment horizontal="right" vertical="center"/>
    </xf>
    <xf numFmtId="0" fontId="32" fillId="0" borderId="0" xfId="0" applyFont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0" xfId="0" applyFont="1"/>
    <xf numFmtId="3" fontId="26" fillId="0" borderId="10" xfId="0" applyNumberFormat="1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" fillId="4" borderId="12" xfId="82" applyFont="1" applyFill="1" applyBorder="1" applyAlignment="1">
      <alignment horizontal="center" vertical="center"/>
    </xf>
    <xf numFmtId="0" fontId="32" fillId="4" borderId="3" xfId="82" applyFont="1" applyFill="1" applyBorder="1" applyAlignment="1">
      <alignment horizontal="center" vertical="center"/>
    </xf>
    <xf numFmtId="0" fontId="32" fillId="4" borderId="1" xfId="82" applyFont="1" applyFill="1" applyBorder="1" applyAlignment="1">
      <alignment horizontal="center" vertical="center"/>
    </xf>
    <xf numFmtId="0" fontId="4" fillId="4" borderId="11" xfId="82" applyFont="1" applyFill="1" applyBorder="1" applyAlignment="1">
      <alignment horizontal="center" wrapText="1"/>
    </xf>
    <xf numFmtId="0" fontId="4" fillId="4" borderId="1" xfId="82" applyFont="1" applyFill="1" applyBorder="1" applyAlignment="1">
      <alignment horizontal="center" wrapText="1"/>
    </xf>
    <xf numFmtId="0" fontId="32" fillId="4" borderId="34" xfId="82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horizontal="left" vertical="center" wrapText="1"/>
    </xf>
    <xf numFmtId="3" fontId="4" fillId="0" borderId="0" xfId="0" applyNumberFormat="1" applyFont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0" fontId="4" fillId="4" borderId="11" xfId="82" applyFont="1" applyFill="1" applyBorder="1" applyAlignment="1">
      <alignment horizontal="center" vertical="center"/>
    </xf>
    <xf numFmtId="0" fontId="4" fillId="4" borderId="1" xfId="82" applyFont="1" applyFill="1" applyBorder="1"/>
    <xf numFmtId="0" fontId="4" fillId="4" borderId="17" xfId="82" applyFont="1" applyFill="1" applyBorder="1" applyAlignment="1">
      <alignment horizontal="center" vertical="center" wrapText="1"/>
    </xf>
    <xf numFmtId="0" fontId="4" fillId="4" borderId="17" xfId="82" applyFont="1" applyFill="1" applyBorder="1"/>
    <xf numFmtId="0" fontId="4" fillId="4" borderId="11" xfId="82" applyFont="1" applyFill="1" applyBorder="1" applyAlignment="1">
      <alignment horizontal="center" vertical="center" wrapText="1"/>
    </xf>
    <xf numFmtId="0" fontId="4" fillId="4" borderId="11" xfId="82" applyFont="1" applyFill="1" applyBorder="1" applyAlignment="1">
      <alignment horizontal="left" vertical="center" wrapText="1"/>
    </xf>
    <xf numFmtId="3" fontId="4" fillId="0" borderId="0" xfId="0" applyNumberFormat="1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32" fillId="4" borderId="0" xfId="82" applyFont="1" applyFill="1" applyAlignment="1">
      <alignment horizontal="center" wrapText="1"/>
    </xf>
    <xf numFmtId="3" fontId="4" fillId="0" borderId="4" xfId="0" applyNumberFormat="1" applyFont="1" applyBorder="1" applyAlignment="1">
      <alignment horizontal="center" vertical="center"/>
    </xf>
    <xf numFmtId="0" fontId="2" fillId="0" borderId="0" xfId="50" applyFont="1" applyAlignment="1">
      <alignment horizontal="left" vertical="center" wrapText="1"/>
    </xf>
    <xf numFmtId="0" fontId="2" fillId="0" borderId="0" xfId="82" applyFont="1" applyAlignment="1">
      <alignment horizontal="left" vertical="center" wrapText="1"/>
    </xf>
    <xf numFmtId="0" fontId="41" fillId="0" borderId="4" xfId="50" applyFont="1" applyBorder="1" applyAlignment="1">
      <alignment horizontal="left" vertical="center" wrapText="1"/>
    </xf>
    <xf numFmtId="0" fontId="2" fillId="0" borderId="1" xfId="50" applyFont="1" applyBorder="1"/>
    <xf numFmtId="0" fontId="41" fillId="0" borderId="3" xfId="50" applyFont="1" applyBorder="1" applyAlignment="1">
      <alignment horizontal="center" vertical="center" wrapText="1"/>
    </xf>
    <xf numFmtId="0" fontId="2" fillId="0" borderId="3" xfId="50" applyFont="1" applyBorder="1"/>
    <xf numFmtId="0" fontId="41" fillId="0" borderId="6" xfId="50" applyFont="1" applyBorder="1" applyAlignment="1">
      <alignment horizontal="center" vertical="top" wrapText="1"/>
    </xf>
    <xf numFmtId="0" fontId="2" fillId="0" borderId="6" xfId="50" applyFont="1" applyBorder="1"/>
    <xf numFmtId="0" fontId="41" fillId="0" borderId="6" xfId="50" applyFont="1" applyBorder="1" applyAlignment="1">
      <alignment horizontal="center" vertical="center" wrapText="1"/>
    </xf>
    <xf numFmtId="0" fontId="41" fillId="0" borderId="4" xfId="50" applyFont="1" applyBorder="1" applyAlignment="1">
      <alignment horizontal="right" vertical="top" wrapText="1"/>
    </xf>
    <xf numFmtId="0" fontId="41" fillId="0" borderId="3" xfId="50" applyFont="1" applyBorder="1" applyAlignment="1">
      <alignment horizontal="center" vertical="center"/>
    </xf>
    <xf numFmtId="0" fontId="41" fillId="0" borderId="4" xfId="50" applyFont="1" applyBorder="1" applyAlignment="1">
      <alignment horizontal="left" vertical="top" wrapText="1"/>
    </xf>
    <xf numFmtId="0" fontId="41" fillId="0" borderId="3" xfId="50" applyFont="1" applyBorder="1" applyAlignment="1">
      <alignment horizontal="center" vertical="top" wrapText="1"/>
    </xf>
    <xf numFmtId="0" fontId="41" fillId="0" borderId="6" xfId="50" applyFont="1" applyBorder="1" applyAlignment="1">
      <alignment horizontal="center" vertical="center"/>
    </xf>
    <xf numFmtId="0" fontId="41" fillId="0" borderId="4" xfId="50" applyFont="1" applyBorder="1" applyAlignment="1">
      <alignment horizontal="center" vertical="top" wrapText="1"/>
    </xf>
    <xf numFmtId="3" fontId="3" fillId="0" borderId="0" xfId="0" applyNumberFormat="1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41" fillId="0" borderId="4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2" fillId="0" borderId="46" xfId="0" applyFont="1" applyBorder="1" applyAlignment="1">
      <alignment horizontal="left" vertical="center" wrapText="1"/>
    </xf>
    <xf numFmtId="0" fontId="41" fillId="0" borderId="48" xfId="0" applyFont="1" applyBorder="1" applyAlignment="1">
      <alignment horizontal="left"/>
    </xf>
    <xf numFmtId="0" fontId="57" fillId="0" borderId="0" xfId="0" applyFont="1" applyAlignment="1">
      <alignment horizontal="left"/>
    </xf>
    <xf numFmtId="0" fontId="58" fillId="0" borderId="0" xfId="0" applyFont="1"/>
    <xf numFmtId="0" fontId="26" fillId="0" borderId="6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center"/>
    </xf>
    <xf numFmtId="0" fontId="3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/>
    </xf>
    <xf numFmtId="0" fontId="26" fillId="0" borderId="4" xfId="0" applyFont="1" applyBorder="1" applyAlignment="1">
      <alignment horizontal="center" wrapText="1"/>
    </xf>
    <xf numFmtId="0" fontId="26" fillId="0" borderId="1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26" fillId="0" borderId="7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 wrapText="1"/>
    </xf>
    <xf numFmtId="0" fontId="40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wrapText="1"/>
    </xf>
    <xf numFmtId="0" fontId="33" fillId="0" borderId="4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5" xfId="0" applyFont="1" applyBorder="1" applyAlignment="1">
      <alignment horizontal="left" vertical="center" wrapText="1"/>
    </xf>
    <xf numFmtId="0" fontId="0" fillId="0" borderId="5" xfId="0" applyBorder="1"/>
    <xf numFmtId="0" fontId="26" fillId="0" borderId="4" xfId="0" applyFont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38" fillId="0" borderId="4" xfId="0" applyFont="1" applyBorder="1" applyAlignment="1">
      <alignment vertical="center"/>
    </xf>
    <xf numFmtId="0" fontId="56" fillId="0" borderId="19" xfId="0" applyFont="1" applyBorder="1" applyAlignment="1">
      <alignment horizontal="left" vertical="center" wrapText="1"/>
    </xf>
    <xf numFmtId="0" fontId="59" fillId="0" borderId="19" xfId="0" applyFont="1" applyBorder="1"/>
    <xf numFmtId="3" fontId="36" fillId="0" borderId="4" xfId="0" applyNumberFormat="1" applyFont="1" applyBorder="1" applyAlignment="1">
      <alignment horizontal="right" vertical="center" wrapText="1"/>
    </xf>
    <xf numFmtId="0" fontId="56" fillId="0" borderId="19" xfId="0" applyFont="1" applyBorder="1" applyAlignment="1">
      <alignment horizontal="right" wrapText="1"/>
    </xf>
  </cellXfs>
  <cellStyles count="121">
    <cellStyle name="Milliers" xfId="1" builtinId="3"/>
    <cellStyle name="Milliers [0] 2" xfId="3" xr:uid="{00000000-0005-0000-0000-000003000000}"/>
    <cellStyle name="Milliers [0] 2 2" xfId="4" xr:uid="{00000000-0005-0000-0000-000004000000}"/>
    <cellStyle name="Milliers [0] 3" xfId="5" xr:uid="{00000000-0005-0000-0000-000005000000}"/>
    <cellStyle name="Milliers [0] 3 2" xfId="6" xr:uid="{00000000-0005-0000-0000-000006000000}"/>
    <cellStyle name="Milliers [0] 4" xfId="7" xr:uid="{00000000-0005-0000-0000-000007000000}"/>
    <cellStyle name="Milliers [0] 5" xfId="8" xr:uid="{00000000-0005-0000-0000-000008000000}"/>
    <cellStyle name="Milliers 10" xfId="9" xr:uid="{00000000-0005-0000-0000-000009000000}"/>
    <cellStyle name="Milliers 10 2" xfId="10" xr:uid="{00000000-0005-0000-0000-00000A000000}"/>
    <cellStyle name="Milliers 11" xfId="11" xr:uid="{00000000-0005-0000-0000-00000B000000}"/>
    <cellStyle name="Milliers 11 2" xfId="12" xr:uid="{00000000-0005-0000-0000-00000C000000}"/>
    <cellStyle name="Milliers 12" xfId="13" xr:uid="{00000000-0005-0000-0000-00000D000000}"/>
    <cellStyle name="Milliers 12 2" xfId="14" xr:uid="{00000000-0005-0000-0000-00000E000000}"/>
    <cellStyle name="Milliers 13" xfId="15" xr:uid="{00000000-0005-0000-0000-00000F000000}"/>
    <cellStyle name="Milliers 13 2" xfId="16" xr:uid="{00000000-0005-0000-0000-000010000000}"/>
    <cellStyle name="Milliers 14" xfId="17" xr:uid="{00000000-0005-0000-0000-000011000000}"/>
    <cellStyle name="Milliers 14 2" xfId="18" xr:uid="{00000000-0005-0000-0000-000012000000}"/>
    <cellStyle name="Milliers 15" xfId="19" xr:uid="{00000000-0005-0000-0000-000013000000}"/>
    <cellStyle name="Milliers 16" xfId="20" xr:uid="{00000000-0005-0000-0000-000014000000}"/>
    <cellStyle name="Milliers 17" xfId="21" xr:uid="{00000000-0005-0000-0000-000015000000}"/>
    <cellStyle name="Milliers 18" xfId="22" xr:uid="{00000000-0005-0000-0000-000016000000}"/>
    <cellStyle name="Milliers 2" xfId="23" xr:uid="{00000000-0005-0000-0000-000017000000}"/>
    <cellStyle name="Milliers 2 2" xfId="24" xr:uid="{00000000-0005-0000-0000-000018000000}"/>
    <cellStyle name="Milliers 2 2 2" xfId="25" xr:uid="{00000000-0005-0000-0000-000019000000}"/>
    <cellStyle name="Milliers 2 3" xfId="26" xr:uid="{00000000-0005-0000-0000-00001A000000}"/>
    <cellStyle name="Milliers 2 3 2" xfId="27" xr:uid="{00000000-0005-0000-0000-00001B000000}"/>
    <cellStyle name="Milliers 2 4" xfId="28" xr:uid="{00000000-0005-0000-0000-00001C000000}"/>
    <cellStyle name="Milliers 3" xfId="29" xr:uid="{00000000-0005-0000-0000-00001D000000}"/>
    <cellStyle name="Milliers 3 2" xfId="30" xr:uid="{00000000-0005-0000-0000-00001E000000}"/>
    <cellStyle name="Milliers 3 2 2" xfId="31" xr:uid="{00000000-0005-0000-0000-00001F000000}"/>
    <cellStyle name="Milliers 3 3" xfId="32" xr:uid="{00000000-0005-0000-0000-000020000000}"/>
    <cellStyle name="Milliers 4" xfId="33" xr:uid="{00000000-0005-0000-0000-000021000000}"/>
    <cellStyle name="Milliers 4 2" xfId="34" xr:uid="{00000000-0005-0000-0000-000022000000}"/>
    <cellStyle name="Milliers 4 2 2" xfId="35" xr:uid="{00000000-0005-0000-0000-000023000000}"/>
    <cellStyle name="Milliers 4 3" xfId="36" xr:uid="{00000000-0005-0000-0000-000024000000}"/>
    <cellStyle name="Milliers 4 3 2" xfId="37" xr:uid="{00000000-0005-0000-0000-000025000000}"/>
    <cellStyle name="Milliers 4 4" xfId="38" xr:uid="{00000000-0005-0000-0000-000026000000}"/>
    <cellStyle name="Milliers 4 5" xfId="39" xr:uid="{00000000-0005-0000-0000-000027000000}"/>
    <cellStyle name="Milliers 5" xfId="40" xr:uid="{00000000-0005-0000-0000-000028000000}"/>
    <cellStyle name="Milliers 5 2" xfId="41" xr:uid="{00000000-0005-0000-0000-000029000000}"/>
    <cellStyle name="Milliers 6" xfId="42" xr:uid="{00000000-0005-0000-0000-00002A000000}"/>
    <cellStyle name="Milliers 6 2" xfId="43" xr:uid="{00000000-0005-0000-0000-00002B000000}"/>
    <cellStyle name="Milliers 7" xfId="44" xr:uid="{00000000-0005-0000-0000-00002C000000}"/>
    <cellStyle name="Milliers 7 2" xfId="45" xr:uid="{00000000-0005-0000-0000-00002D000000}"/>
    <cellStyle name="Milliers 8" xfId="46" xr:uid="{00000000-0005-0000-0000-00002E000000}"/>
    <cellStyle name="Milliers 8 2" xfId="47" xr:uid="{00000000-0005-0000-0000-00002F000000}"/>
    <cellStyle name="Milliers 9" xfId="48" xr:uid="{00000000-0005-0000-0000-000030000000}"/>
    <cellStyle name="Milliers 9 2" xfId="49" xr:uid="{00000000-0005-0000-0000-000031000000}"/>
    <cellStyle name="Normal" xfId="0" builtinId="0"/>
    <cellStyle name="Normal 10" xfId="50" xr:uid="{00000000-0005-0000-0000-000032000000}"/>
    <cellStyle name="Normal 10 2" xfId="51" xr:uid="{00000000-0005-0000-0000-000033000000}"/>
    <cellStyle name="Normal 11" xfId="52" xr:uid="{00000000-0005-0000-0000-000034000000}"/>
    <cellStyle name="Normal 11 2" xfId="53" xr:uid="{00000000-0005-0000-0000-000035000000}"/>
    <cellStyle name="Normal 12" xfId="54" xr:uid="{00000000-0005-0000-0000-000036000000}"/>
    <cellStyle name="Normal 12 2" xfId="55" xr:uid="{00000000-0005-0000-0000-000037000000}"/>
    <cellStyle name="Normal 12 3" xfId="56" xr:uid="{00000000-0005-0000-0000-000038000000}"/>
    <cellStyle name="Normal 13" xfId="57" xr:uid="{00000000-0005-0000-0000-000039000000}"/>
    <cellStyle name="Normal 13 2" xfId="58" xr:uid="{00000000-0005-0000-0000-00003A000000}"/>
    <cellStyle name="Normal 14" xfId="59" xr:uid="{00000000-0005-0000-0000-00003B000000}"/>
    <cellStyle name="Normal 14 2" xfId="60" xr:uid="{00000000-0005-0000-0000-00003C000000}"/>
    <cellStyle name="Normal 15" xfId="61" xr:uid="{00000000-0005-0000-0000-00003D000000}"/>
    <cellStyle name="Normal 16" xfId="62" xr:uid="{00000000-0005-0000-0000-00003E000000}"/>
    <cellStyle name="Normal 17" xfId="63" xr:uid="{00000000-0005-0000-0000-00003F000000}"/>
    <cellStyle name="Normal 18" xfId="64" xr:uid="{00000000-0005-0000-0000-000040000000}"/>
    <cellStyle name="Normal 19" xfId="65" xr:uid="{00000000-0005-0000-0000-000041000000}"/>
    <cellStyle name="Normal 2" xfId="66" xr:uid="{00000000-0005-0000-0000-000042000000}"/>
    <cellStyle name="Normal 2 2" xfId="67" xr:uid="{00000000-0005-0000-0000-000043000000}"/>
    <cellStyle name="Normal 2 2 2" xfId="68" xr:uid="{00000000-0005-0000-0000-000044000000}"/>
    <cellStyle name="Normal 2 3" xfId="69" xr:uid="{00000000-0005-0000-0000-000045000000}"/>
    <cellStyle name="Normal 2 4" xfId="70" xr:uid="{00000000-0005-0000-0000-000046000000}"/>
    <cellStyle name="Normal 20" xfId="71" xr:uid="{00000000-0005-0000-0000-000047000000}"/>
    <cellStyle name="Normal 21" xfId="72" xr:uid="{00000000-0005-0000-0000-000048000000}"/>
    <cellStyle name="Normal 22" xfId="120" xr:uid="{00000000-0005-0000-0000-000078000000}"/>
    <cellStyle name="Normal 3" xfId="73" xr:uid="{00000000-0005-0000-0000-000049000000}"/>
    <cellStyle name="Normal 3 2" xfId="74" xr:uid="{00000000-0005-0000-0000-00004A000000}"/>
    <cellStyle name="Normal 3 2 2" xfId="75" xr:uid="{00000000-0005-0000-0000-00004B000000}"/>
    <cellStyle name="Normal 3 3" xfId="76" xr:uid="{00000000-0005-0000-0000-00004C000000}"/>
    <cellStyle name="Normal 4" xfId="77" xr:uid="{00000000-0005-0000-0000-00004D000000}"/>
    <cellStyle name="Normal 4 2" xfId="78" xr:uid="{00000000-0005-0000-0000-00004E000000}"/>
    <cellStyle name="Normal 4 2 2" xfId="79" xr:uid="{00000000-0005-0000-0000-00004F000000}"/>
    <cellStyle name="Normal 4 3" xfId="80" xr:uid="{00000000-0005-0000-0000-000050000000}"/>
    <cellStyle name="Normal 4 4" xfId="81" xr:uid="{00000000-0005-0000-0000-000051000000}"/>
    <cellStyle name="Normal 5" xfId="82" xr:uid="{00000000-0005-0000-0000-000052000000}"/>
    <cellStyle name="Normal 5 2" xfId="83" xr:uid="{00000000-0005-0000-0000-000053000000}"/>
    <cellStyle name="Normal 5 2 2" xfId="84" xr:uid="{00000000-0005-0000-0000-000054000000}"/>
    <cellStyle name="Normal 5 2 2 2" xfId="85" xr:uid="{00000000-0005-0000-0000-000055000000}"/>
    <cellStyle name="Normal 5 2 3" xfId="86" xr:uid="{00000000-0005-0000-0000-000056000000}"/>
    <cellStyle name="Normal 5 3" xfId="87" xr:uid="{00000000-0005-0000-0000-000057000000}"/>
    <cellStyle name="Normal 5 3 2" xfId="88" xr:uid="{00000000-0005-0000-0000-000058000000}"/>
    <cellStyle name="Normal 5 4" xfId="89" xr:uid="{00000000-0005-0000-0000-000059000000}"/>
    <cellStyle name="Normal 5 4 2" xfId="90" xr:uid="{00000000-0005-0000-0000-00005A000000}"/>
    <cellStyle name="Normal 5 5" xfId="91" xr:uid="{00000000-0005-0000-0000-00005B000000}"/>
    <cellStyle name="Normal 6" xfId="92" xr:uid="{00000000-0005-0000-0000-00005C000000}"/>
    <cellStyle name="Normal 6 2" xfId="93" xr:uid="{00000000-0005-0000-0000-00005D000000}"/>
    <cellStyle name="Normal 6 2 2" xfId="94" xr:uid="{00000000-0005-0000-0000-00005E000000}"/>
    <cellStyle name="Normal 6 3" xfId="95" xr:uid="{00000000-0005-0000-0000-00005F000000}"/>
    <cellStyle name="Normal 6 3 2" xfId="96" xr:uid="{00000000-0005-0000-0000-000060000000}"/>
    <cellStyle name="Normal 6 4" xfId="97" xr:uid="{00000000-0005-0000-0000-000061000000}"/>
    <cellStyle name="Normal 6 5" xfId="98" xr:uid="{00000000-0005-0000-0000-000062000000}"/>
    <cellStyle name="Normal 7" xfId="99" xr:uid="{00000000-0005-0000-0000-000063000000}"/>
    <cellStyle name="Normal 7 2" xfId="100" xr:uid="{00000000-0005-0000-0000-000064000000}"/>
    <cellStyle name="Normal 8" xfId="101" xr:uid="{00000000-0005-0000-0000-000065000000}"/>
    <cellStyle name="Normal 8 2" xfId="102" xr:uid="{00000000-0005-0000-0000-000066000000}"/>
    <cellStyle name="Normal 9" xfId="103" xr:uid="{00000000-0005-0000-0000-000067000000}"/>
    <cellStyle name="Normal 9 2" xfId="104" xr:uid="{00000000-0005-0000-0000-000068000000}"/>
    <cellStyle name="Pourcentage" xfId="2" builtinId="5"/>
    <cellStyle name="Pourcentage 2" xfId="105" xr:uid="{00000000-0005-0000-0000-000069000000}"/>
    <cellStyle name="Pourcentage 2 2" xfId="106" xr:uid="{00000000-0005-0000-0000-00006A000000}"/>
    <cellStyle name="Pourcentage 2 2 2" xfId="107" xr:uid="{00000000-0005-0000-0000-00006B000000}"/>
    <cellStyle name="Pourcentage 2 3" xfId="108" xr:uid="{00000000-0005-0000-0000-00006C000000}"/>
    <cellStyle name="Pourcentage 3" xfId="109" xr:uid="{00000000-0005-0000-0000-00006D000000}"/>
    <cellStyle name="Pourcentage 3 2" xfId="110" xr:uid="{00000000-0005-0000-0000-00006E000000}"/>
    <cellStyle name="Pourcentage 3 2 2" xfId="111" xr:uid="{00000000-0005-0000-0000-00006F000000}"/>
    <cellStyle name="Pourcentage 3 3" xfId="112" xr:uid="{00000000-0005-0000-0000-000070000000}"/>
    <cellStyle name="Pourcentage 3 3 2" xfId="113" xr:uid="{00000000-0005-0000-0000-000071000000}"/>
    <cellStyle name="Pourcentage 3 4" xfId="114" xr:uid="{00000000-0005-0000-0000-000072000000}"/>
    <cellStyle name="Pourcentage 3 5" xfId="115" xr:uid="{00000000-0005-0000-0000-000073000000}"/>
    <cellStyle name="Pourcentage 4" xfId="116" xr:uid="{00000000-0005-0000-0000-000074000000}"/>
    <cellStyle name="Pourcentage 4 2" xfId="117" xr:uid="{00000000-0005-0000-0000-000075000000}"/>
    <cellStyle name="Pourcentage 5" xfId="118" xr:uid="{00000000-0005-0000-0000-000076000000}"/>
    <cellStyle name="Pourcentage 6" xfId="119" xr:uid="{00000000-0005-0000-0000-000077000000}"/>
  </cellStyles>
  <dxfs count="877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numFmt numFmtId="3" formatCode="#,##0"/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fill>
        <patternFill patternType="solid">
          <bgColor theme="0" tint="-0.14990691854609822"/>
        </patternFill>
      </fill>
    </dxf>
    <dxf>
      <numFmt numFmtId="3" formatCode="#,##0"/>
    </dxf>
    <dxf>
      <fill>
        <patternFill patternType="solid">
          <bgColor theme="0" tint="-0.14990691854609822"/>
        </patternFill>
      </fill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14993743705557422"/>
        </patternFill>
      </fill>
    </dxf>
    <dxf>
      <fill>
        <patternFill>
          <bgColor theme="2" tint="-0.14993743705557422"/>
        </patternFill>
      </fill>
    </dxf>
    <dxf>
      <fill>
        <patternFill>
          <bgColor theme="2" tint="-0.149937437055574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EAEAEA"/>
          <bgColor rgb="FFEAEAEA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EAEAEA"/>
          <bgColor rgb="FFEAEAEA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numFmt numFmtId="3" formatCode="#,##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numFmt numFmtId="3" formatCode="#,##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numFmt numFmtId="3" formatCode="#,##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rgb="FFFFC0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rgb="FFFFC0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rgb="FFFFC0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>
          <fgColor theme="9" tint="0.5999633777886288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gray125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bgColor theme="7" tint="0.39973143711661124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7" tint="0.39973143711661124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rgb="FFD9D9D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calcChain" Target="calcChain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4"/>
  <sheetViews>
    <sheetView view="pageBreakPreview" topLeftCell="A2" zoomScale="160" zoomScaleNormal="100" workbookViewId="0">
      <selection activeCell="A11" sqref="A11"/>
    </sheetView>
  </sheetViews>
  <sheetFormatPr baseColWidth="10" defaultColWidth="14.3984375" defaultRowHeight="15" customHeight="1"/>
  <cols>
    <col min="1" max="2" width="23.796875" customWidth="1"/>
    <col min="3" max="4" width="16" customWidth="1"/>
    <col min="5" max="6" width="11.3984375" customWidth="1"/>
    <col min="7" max="23" width="10.796875" customWidth="1"/>
  </cols>
  <sheetData>
    <row r="1" spans="1:3" ht="14.25" customHeight="1">
      <c r="A1" s="6" t="s">
        <v>0</v>
      </c>
      <c r="B1" s="7"/>
      <c r="C1" s="7"/>
    </row>
    <row r="2" spans="1:3" ht="14.25" customHeight="1">
      <c r="A2" s="573"/>
      <c r="B2" s="573"/>
      <c r="C2" s="7" t="s">
        <v>1</v>
      </c>
    </row>
    <row r="3" spans="1:3" ht="14.25" customHeight="1">
      <c r="A3" s="145"/>
      <c r="B3" s="145"/>
      <c r="C3" s="7"/>
    </row>
    <row r="4" spans="1:3" ht="14.25" customHeight="1">
      <c r="A4" s="574"/>
      <c r="B4" s="574"/>
      <c r="C4" s="7" t="s">
        <v>2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rgb="FFFFC000"/>
  </sheetPr>
  <dimension ref="A1:B60"/>
  <sheetViews>
    <sheetView view="pageBreakPreview" topLeftCell="A32" zoomScaleNormal="100" workbookViewId="0">
      <selection activeCell="A52" sqref="A52"/>
    </sheetView>
  </sheetViews>
  <sheetFormatPr baseColWidth="10" defaultColWidth="14.3984375" defaultRowHeight="15" customHeight="1"/>
  <cols>
    <col min="1" max="1" width="83.796875" customWidth="1"/>
    <col min="2" max="2" width="17.06640625" customWidth="1"/>
    <col min="3" max="15" width="10.796875" customWidth="1"/>
  </cols>
  <sheetData>
    <row r="1" spans="1:2" ht="15.75" customHeight="1">
      <c r="A1" s="897" t="s">
        <v>3</v>
      </c>
      <c r="B1" s="898"/>
    </row>
    <row r="2" spans="1:2" ht="9" customHeight="1">
      <c r="A2" s="7"/>
      <c r="B2" s="7"/>
    </row>
    <row r="3" spans="1:2" ht="15.75" customHeight="1">
      <c r="A3" s="7" t="s">
        <v>4</v>
      </c>
      <c r="B3" s="559" t="s">
        <v>5</v>
      </c>
    </row>
    <row r="4" spans="1:2" ht="15.75" customHeight="1">
      <c r="A4" s="7" t="s">
        <v>6</v>
      </c>
      <c r="B4" s="559" t="s">
        <v>7</v>
      </c>
    </row>
    <row r="5" spans="1:2" ht="15.75" customHeight="1">
      <c r="A5" s="312" t="s">
        <v>8</v>
      </c>
      <c r="B5" s="312" t="s">
        <v>9</v>
      </c>
    </row>
    <row r="6" spans="1:2" ht="15.75" customHeight="1">
      <c r="A6" s="895" t="s">
        <v>10</v>
      </c>
      <c r="B6" s="896"/>
    </row>
    <row r="7" spans="1:2" ht="15.75" customHeight="1">
      <c r="A7" s="20" t="s">
        <v>11</v>
      </c>
      <c r="B7" s="20" t="s">
        <v>12</v>
      </c>
    </row>
    <row r="8" spans="1:2" ht="15.75" customHeight="1">
      <c r="A8" s="7" t="s">
        <v>13</v>
      </c>
      <c r="B8" s="7" t="s">
        <v>14</v>
      </c>
    </row>
    <row r="9" spans="1:2" ht="15.75" customHeight="1">
      <c r="A9" s="333" t="s">
        <v>15</v>
      </c>
      <c r="B9" s="7" t="s">
        <v>16</v>
      </c>
    </row>
    <row r="10" spans="1:2" ht="15.75" customHeight="1">
      <c r="A10" s="7" t="s">
        <v>17</v>
      </c>
      <c r="B10" s="7" t="s">
        <v>18</v>
      </c>
    </row>
    <row r="11" spans="1:2" ht="15.75" customHeight="1">
      <c r="A11" s="7" t="s">
        <v>19</v>
      </c>
      <c r="B11" s="7" t="s">
        <v>20</v>
      </c>
    </row>
    <row r="12" spans="1:2" ht="15.75" customHeight="1">
      <c r="A12" s="312" t="s">
        <v>21</v>
      </c>
      <c r="B12" s="312" t="s">
        <v>22</v>
      </c>
    </row>
    <row r="13" spans="1:2" ht="15.75" customHeight="1">
      <c r="A13" s="895" t="s">
        <v>23</v>
      </c>
      <c r="B13" s="896"/>
    </row>
    <row r="14" spans="1:2" ht="15.75" customHeight="1">
      <c r="A14" s="7" t="s">
        <v>24</v>
      </c>
      <c r="B14" s="7" t="s">
        <v>25</v>
      </c>
    </row>
    <row r="15" spans="1:2" ht="15.75" customHeight="1">
      <c r="A15" s="7" t="s">
        <v>26</v>
      </c>
      <c r="B15" s="7" t="s">
        <v>27</v>
      </c>
    </row>
    <row r="16" spans="1:2" ht="15.75" customHeight="1">
      <c r="A16" s="7" t="s">
        <v>28</v>
      </c>
      <c r="B16" s="7" t="s">
        <v>29</v>
      </c>
    </row>
    <row r="17" spans="1:2" ht="15.75" customHeight="1">
      <c r="A17" s="7" t="s">
        <v>30</v>
      </c>
      <c r="B17" s="7" t="s">
        <v>31</v>
      </c>
    </row>
    <row r="18" spans="1:2" ht="15.75" customHeight="1">
      <c r="A18" s="7" t="s">
        <v>32</v>
      </c>
      <c r="B18" s="7" t="s">
        <v>33</v>
      </c>
    </row>
    <row r="19" spans="1:2" ht="15.75" customHeight="1">
      <c r="A19" s="895" t="s">
        <v>34</v>
      </c>
      <c r="B19" s="896"/>
    </row>
    <row r="20" spans="1:2" ht="15.75" customHeight="1">
      <c r="A20" s="20" t="s">
        <v>35</v>
      </c>
      <c r="B20" s="20" t="s">
        <v>36</v>
      </c>
    </row>
    <row r="21" spans="1:2" ht="15.75" customHeight="1">
      <c r="A21" s="7" t="s">
        <v>37</v>
      </c>
      <c r="B21" s="7" t="s">
        <v>38</v>
      </c>
    </row>
    <row r="22" spans="1:2" ht="15.75" customHeight="1">
      <c r="A22" s="7" t="s">
        <v>39</v>
      </c>
      <c r="B22" s="7" t="s">
        <v>40</v>
      </c>
    </row>
    <row r="23" spans="1:2" ht="15.75" customHeight="1">
      <c r="A23" s="7" t="s">
        <v>41</v>
      </c>
      <c r="B23" s="7" t="s">
        <v>42</v>
      </c>
    </row>
    <row r="24" spans="1:2" ht="15.75" customHeight="1">
      <c r="A24" s="7" t="s">
        <v>43</v>
      </c>
      <c r="B24" s="7" t="s">
        <v>44</v>
      </c>
    </row>
    <row r="25" spans="1:2" ht="15.75" customHeight="1">
      <c r="A25" s="312" t="s">
        <v>45</v>
      </c>
      <c r="B25" s="312" t="s">
        <v>46</v>
      </c>
    </row>
    <row r="26" spans="1:2" ht="15.75" customHeight="1">
      <c r="A26" s="895" t="s">
        <v>47</v>
      </c>
      <c r="B26" s="896"/>
    </row>
    <row r="27" spans="1:2" ht="15.75" customHeight="1">
      <c r="A27" s="26" t="s">
        <v>48</v>
      </c>
      <c r="B27" s="221" t="s">
        <v>49</v>
      </c>
    </row>
    <row r="28" spans="1:2" ht="15.75" customHeight="1">
      <c r="A28" s="3" t="s">
        <v>50</v>
      </c>
      <c r="B28" s="60" t="s">
        <v>51</v>
      </c>
    </row>
    <row r="29" spans="1:2" ht="15.75" customHeight="1">
      <c r="A29" s="3" t="s">
        <v>52</v>
      </c>
      <c r="B29" s="60" t="s">
        <v>53</v>
      </c>
    </row>
    <row r="30" spans="1:2" ht="15.75" customHeight="1">
      <c r="A30" s="3" t="s">
        <v>54</v>
      </c>
      <c r="B30" s="60" t="s">
        <v>55</v>
      </c>
    </row>
    <row r="31" spans="1:2" ht="15.75" customHeight="1">
      <c r="A31" s="3" t="s">
        <v>56</v>
      </c>
      <c r="B31" s="60" t="s">
        <v>57</v>
      </c>
    </row>
    <row r="32" spans="1:2" ht="15.75" customHeight="1">
      <c r="A32" s="3" t="s">
        <v>58</v>
      </c>
      <c r="B32" s="60" t="s">
        <v>59</v>
      </c>
    </row>
    <row r="33" spans="1:2" ht="15.75" customHeight="1">
      <c r="A33" s="3" t="s">
        <v>60</v>
      </c>
      <c r="B33" s="60" t="s">
        <v>61</v>
      </c>
    </row>
    <row r="34" spans="1:2" ht="15.75" customHeight="1">
      <c r="A34" s="3" t="s">
        <v>62</v>
      </c>
      <c r="B34" s="60" t="s">
        <v>63</v>
      </c>
    </row>
    <row r="35" spans="1:2" ht="15.75" customHeight="1">
      <c r="A35" s="3" t="s">
        <v>64</v>
      </c>
      <c r="B35" s="60" t="s">
        <v>65</v>
      </c>
    </row>
    <row r="36" spans="1:2" ht="15.75" customHeight="1">
      <c r="A36" s="3" t="s">
        <v>66</v>
      </c>
      <c r="B36" s="60" t="s">
        <v>67</v>
      </c>
    </row>
    <row r="37" spans="1:2" ht="15.75" customHeight="1">
      <c r="A37" s="3" t="s">
        <v>68</v>
      </c>
      <c r="B37" s="60" t="s">
        <v>69</v>
      </c>
    </row>
    <row r="38" spans="1:2" ht="15.75" customHeight="1">
      <c r="A38" s="3" t="s">
        <v>70</v>
      </c>
      <c r="B38" s="60" t="s">
        <v>71</v>
      </c>
    </row>
    <row r="39" spans="1:2" ht="15.75" customHeight="1">
      <c r="A39" s="3" t="s">
        <v>72</v>
      </c>
      <c r="B39" s="60" t="s">
        <v>73</v>
      </c>
    </row>
    <row r="40" spans="1:2" ht="15.75" customHeight="1">
      <c r="A40" s="3" t="s">
        <v>74</v>
      </c>
      <c r="B40" s="60" t="s">
        <v>75</v>
      </c>
    </row>
    <row r="41" spans="1:2" ht="15.75" customHeight="1">
      <c r="A41" s="3" t="s">
        <v>76</v>
      </c>
      <c r="B41" s="60" t="s">
        <v>77</v>
      </c>
    </row>
    <row r="42" spans="1:2" ht="15.75" customHeight="1">
      <c r="A42" s="3" t="s">
        <v>78</v>
      </c>
      <c r="B42" s="60" t="s">
        <v>79</v>
      </c>
    </row>
    <row r="43" spans="1:2" ht="15.75" customHeight="1">
      <c r="A43" s="3" t="s">
        <v>80</v>
      </c>
      <c r="B43" s="60" t="s">
        <v>81</v>
      </c>
    </row>
    <row r="44" spans="1:2" ht="15.75" customHeight="1">
      <c r="A44" s="7" t="s">
        <v>82</v>
      </c>
      <c r="B44" s="60" t="s">
        <v>83</v>
      </c>
    </row>
    <row r="45" spans="1:2" ht="15.75" customHeight="1">
      <c r="A45" s="7" t="s">
        <v>84</v>
      </c>
      <c r="B45" s="60" t="s">
        <v>85</v>
      </c>
    </row>
    <row r="46" spans="1:2" ht="15.75" customHeight="1">
      <c r="A46" s="7" t="s">
        <v>86</v>
      </c>
      <c r="B46" s="60" t="s">
        <v>87</v>
      </c>
    </row>
    <row r="47" spans="1:2" ht="15.75" customHeight="1">
      <c r="A47" s="3" t="s">
        <v>88</v>
      </c>
      <c r="B47" s="60" t="s">
        <v>89</v>
      </c>
    </row>
    <row r="48" spans="1:2" ht="15.75" customHeight="1">
      <c r="A48" s="895" t="s">
        <v>90</v>
      </c>
      <c r="B48" s="896"/>
    </row>
    <row r="49" spans="1:2" ht="15.75" customHeight="1">
      <c r="A49" s="26" t="s">
        <v>91</v>
      </c>
      <c r="B49" s="221" t="s">
        <v>92</v>
      </c>
    </row>
    <row r="50" spans="1:2" ht="15.75" customHeight="1">
      <c r="A50" s="3" t="s">
        <v>93</v>
      </c>
      <c r="B50" s="60" t="s">
        <v>94</v>
      </c>
    </row>
    <row r="51" spans="1:2" ht="15.75" customHeight="1">
      <c r="A51" s="3" t="s">
        <v>95</v>
      </c>
      <c r="B51" s="60" t="s">
        <v>96</v>
      </c>
    </row>
    <row r="52" spans="1:2" ht="15.75" customHeight="1">
      <c r="A52" s="3" t="s">
        <v>97</v>
      </c>
      <c r="B52" s="60" t="s">
        <v>98</v>
      </c>
    </row>
    <row r="53" spans="1:2" ht="14.25" customHeight="1">
      <c r="A53" s="3" t="s">
        <v>99</v>
      </c>
      <c r="B53" s="60" t="s">
        <v>100</v>
      </c>
    </row>
    <row r="54" spans="1:2" ht="14.25" customHeight="1">
      <c r="A54" s="3" t="s">
        <v>101</v>
      </c>
      <c r="B54" s="60" t="s">
        <v>102</v>
      </c>
    </row>
    <row r="55" spans="1:2" ht="14.25" customHeight="1">
      <c r="A55" s="3" t="s">
        <v>103</v>
      </c>
      <c r="B55" s="60" t="s">
        <v>104</v>
      </c>
    </row>
    <row r="56" spans="1:2" ht="14.25" customHeight="1">
      <c r="A56" s="3" t="s">
        <v>105</v>
      </c>
      <c r="B56" s="60" t="s">
        <v>106</v>
      </c>
    </row>
    <row r="57" spans="1:2" ht="14.25" customHeight="1">
      <c r="A57" s="3" t="s">
        <v>107</v>
      </c>
      <c r="B57" s="60" t="s">
        <v>108</v>
      </c>
    </row>
    <row r="58" spans="1:2" ht="15.75" customHeight="1">
      <c r="A58" s="3" t="s">
        <v>109</v>
      </c>
      <c r="B58" s="60" t="s">
        <v>110</v>
      </c>
    </row>
    <row r="59" spans="1:2" ht="14.25" customHeight="1">
      <c r="A59" s="3" t="s">
        <v>111</v>
      </c>
      <c r="B59" s="60" t="s">
        <v>112</v>
      </c>
    </row>
    <row r="60" spans="1:2" ht="15.75" customHeight="1" thickBot="1">
      <c r="A60" s="9" t="s">
        <v>113</v>
      </c>
      <c r="B60" s="9" t="s">
        <v>114</v>
      </c>
    </row>
  </sheetData>
  <mergeCells count="6">
    <mergeCell ref="A48:B48"/>
    <mergeCell ref="A26:B26"/>
    <mergeCell ref="A19:B19"/>
    <mergeCell ref="A13:B13"/>
    <mergeCell ref="A1:B1"/>
    <mergeCell ref="A6:B6"/>
  </mergeCells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7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rgb="FFFF0000"/>
  </sheetPr>
  <dimension ref="A1:H54"/>
  <sheetViews>
    <sheetView view="pageBreakPreview" zoomScaleNormal="100" zoomScaleSheetLayoutView="100" workbookViewId="0">
      <pane ySplit="2" topLeftCell="A3" activePane="bottomLeft" state="frozen"/>
      <selection activeCell="O97" sqref="O97"/>
      <selection pane="bottomLeft" activeCell="O97" sqref="O97"/>
    </sheetView>
  </sheetViews>
  <sheetFormatPr baseColWidth="10" defaultColWidth="14.3984375" defaultRowHeight="15" customHeight="1"/>
  <cols>
    <col min="1" max="1" width="87.33203125" style="537" customWidth="1"/>
    <col min="2" max="2" width="8.06640625" style="537" customWidth="1"/>
    <col min="3" max="3" width="7.33203125" style="537" customWidth="1"/>
    <col min="4" max="5" width="6.796875" style="537" customWidth="1"/>
    <col min="6" max="6" width="8.19921875" style="536" customWidth="1"/>
    <col min="7" max="7" width="28.53125" style="536" bestFit="1" customWidth="1"/>
    <col min="8" max="8" width="13.6640625" style="537" customWidth="1"/>
    <col min="9" max="13" width="10.796875" style="537" customWidth="1"/>
    <col min="14" max="15" width="14.3984375" style="537" customWidth="1"/>
    <col min="16" max="16384" width="14.3984375" style="537"/>
  </cols>
  <sheetData>
    <row r="1" spans="1:8" ht="14" customHeight="1">
      <c r="A1" s="14" t="s">
        <v>115</v>
      </c>
      <c r="B1" s="13"/>
      <c r="C1" s="13"/>
      <c r="D1" s="13"/>
      <c r="E1" s="13"/>
    </row>
    <row r="2" spans="1:8" ht="14" customHeight="1">
      <c r="A2" s="520" t="s">
        <v>116</v>
      </c>
      <c r="B2" s="521">
        <v>2021</v>
      </c>
      <c r="C2" s="521">
        <v>2022</v>
      </c>
      <c r="D2" s="521">
        <v>2023</v>
      </c>
      <c r="E2" s="521">
        <v>2024</v>
      </c>
      <c r="F2" s="521">
        <v>2025</v>
      </c>
      <c r="G2" s="521" t="s">
        <v>117</v>
      </c>
      <c r="H2" s="520" t="s">
        <v>118</v>
      </c>
    </row>
    <row r="3" spans="1:8" ht="26.25" customHeight="1">
      <c r="A3" s="522" t="s">
        <v>119</v>
      </c>
      <c r="B3" s="523"/>
      <c r="C3" s="523"/>
      <c r="D3" s="523"/>
      <c r="E3" s="523"/>
      <c r="F3" s="523"/>
      <c r="G3" s="524" t="s">
        <v>120</v>
      </c>
      <c r="H3" s="524" t="s">
        <v>121</v>
      </c>
    </row>
    <row r="4" spans="1:8" ht="15" customHeight="1">
      <c r="A4" s="522" t="s">
        <v>122</v>
      </c>
      <c r="B4" s="523"/>
      <c r="C4" s="523"/>
      <c r="D4" s="523"/>
      <c r="E4" s="523"/>
      <c r="F4" s="523"/>
      <c r="G4" s="524" t="s">
        <v>120</v>
      </c>
      <c r="H4" s="524" t="s">
        <v>121</v>
      </c>
    </row>
    <row r="5" spans="1:8" ht="15" customHeight="1">
      <c r="A5" s="522" t="s">
        <v>123</v>
      </c>
      <c r="B5" s="523"/>
      <c r="C5" s="523"/>
      <c r="D5" s="523"/>
      <c r="E5" s="523"/>
      <c r="F5" s="523"/>
      <c r="G5" s="524" t="s">
        <v>120</v>
      </c>
      <c r="H5" s="524" t="s">
        <v>121</v>
      </c>
    </row>
    <row r="6" spans="1:8" ht="15" customHeight="1">
      <c r="A6" s="522" t="s">
        <v>124</v>
      </c>
      <c r="B6" s="523"/>
      <c r="C6" s="523"/>
      <c r="D6" s="523"/>
      <c r="E6" s="523"/>
      <c r="F6" s="523"/>
      <c r="G6" s="524" t="s">
        <v>125</v>
      </c>
      <c r="H6" s="524" t="s">
        <v>126</v>
      </c>
    </row>
    <row r="7" spans="1:8" ht="15" customHeight="1">
      <c r="A7" s="522" t="s">
        <v>127</v>
      </c>
      <c r="B7" s="523"/>
      <c r="C7" s="523"/>
      <c r="D7" s="523"/>
      <c r="E7" s="523"/>
      <c r="F7" s="523"/>
      <c r="G7" s="524" t="s">
        <v>128</v>
      </c>
      <c r="H7" s="524" t="s">
        <v>129</v>
      </c>
    </row>
    <row r="8" spans="1:8" ht="15" customHeight="1">
      <c r="A8" s="522" t="s">
        <v>130</v>
      </c>
      <c r="B8" s="523"/>
      <c r="C8" s="523"/>
      <c r="D8" s="523"/>
      <c r="E8" s="523"/>
      <c r="F8" s="523"/>
      <c r="G8" s="524" t="s">
        <v>131</v>
      </c>
      <c r="H8" s="524" t="s">
        <v>132</v>
      </c>
    </row>
    <row r="9" spans="1:8" ht="27" customHeight="1">
      <c r="A9" s="522" t="s">
        <v>133</v>
      </c>
      <c r="B9" s="525"/>
      <c r="C9" s="525"/>
      <c r="D9" s="525"/>
      <c r="E9" s="525"/>
      <c r="F9" s="525" t="str">
        <f>Complétude!K108</f>
        <v/>
      </c>
      <c r="G9" s="524" t="s">
        <v>134</v>
      </c>
      <c r="H9" s="524" t="s">
        <v>129</v>
      </c>
    </row>
    <row r="10" spans="1:8" ht="27" customHeight="1">
      <c r="A10" s="522" t="s">
        <v>135</v>
      </c>
      <c r="B10" s="525"/>
      <c r="C10" s="525"/>
      <c r="D10" s="525"/>
      <c r="E10" s="525"/>
      <c r="F10" s="525" t="str">
        <f>Complétude!M108</f>
        <v/>
      </c>
      <c r="G10" s="524" t="s">
        <v>134</v>
      </c>
      <c r="H10" s="524" t="s">
        <v>129</v>
      </c>
    </row>
    <row r="11" spans="1:8" ht="15" customHeight="1">
      <c r="A11" s="522" t="s">
        <v>136</v>
      </c>
      <c r="B11" s="523"/>
      <c r="C11" s="523"/>
      <c r="D11" s="523"/>
      <c r="E11" s="523"/>
      <c r="F11" s="523"/>
      <c r="G11" s="524" t="s">
        <v>128</v>
      </c>
      <c r="H11" s="524" t="s">
        <v>129</v>
      </c>
    </row>
    <row r="12" spans="1:8" ht="15" customHeight="1">
      <c r="A12" s="526" t="s">
        <v>137</v>
      </c>
      <c r="B12" s="527"/>
      <c r="C12" s="527"/>
      <c r="D12" s="527"/>
      <c r="E12" s="527"/>
      <c r="F12" s="527">
        <f>'Evolution Effectif personnel'!F13</f>
        <v>0</v>
      </c>
      <c r="G12" s="524" t="s">
        <v>138</v>
      </c>
      <c r="H12" s="524" t="s">
        <v>139</v>
      </c>
    </row>
    <row r="13" spans="1:8" ht="15" customHeight="1">
      <c r="A13" s="522" t="s">
        <v>140</v>
      </c>
      <c r="B13" s="527"/>
      <c r="C13" s="527"/>
      <c r="D13" s="527"/>
      <c r="E13" s="527"/>
      <c r="F13" s="527">
        <f>'Evolution Effectif personnel'!F17</f>
        <v>0</v>
      </c>
      <c r="G13" s="524" t="s">
        <v>138</v>
      </c>
      <c r="H13" s="524" t="s">
        <v>139</v>
      </c>
    </row>
    <row r="14" spans="1:8" ht="15" customHeight="1">
      <c r="A14" s="522" t="s">
        <v>141</v>
      </c>
      <c r="B14" s="525"/>
      <c r="C14" s="525"/>
      <c r="D14" s="525"/>
      <c r="E14" s="525"/>
      <c r="F14" s="523"/>
      <c r="G14" s="524" t="s">
        <v>142</v>
      </c>
      <c r="H14" s="524" t="s">
        <v>143</v>
      </c>
    </row>
    <row r="15" spans="1:8" ht="15" customHeight="1">
      <c r="A15" s="522" t="s">
        <v>144</v>
      </c>
      <c r="B15" s="575"/>
      <c r="C15" s="575"/>
      <c r="D15" s="575"/>
      <c r="E15" s="575"/>
      <c r="F15" s="575" t="e">
        <f>IF(IndicateursEconomiques!#REF!="","",IndicateursEconomiques!#REF!)</f>
        <v>#REF!</v>
      </c>
      <c r="G15" s="524" t="s">
        <v>145</v>
      </c>
      <c r="H15" s="524" t="s">
        <v>129</v>
      </c>
    </row>
    <row r="16" spans="1:8" ht="15" customHeight="1">
      <c r="A16" s="522" t="s">
        <v>146</v>
      </c>
      <c r="B16" s="523"/>
      <c r="C16" s="523"/>
      <c r="D16" s="525"/>
      <c r="E16" s="525"/>
      <c r="F16" s="528" t="str">
        <f>'Nb_nouveau contact'!E107</f>
        <v/>
      </c>
      <c r="G16" s="524" t="s">
        <v>147</v>
      </c>
      <c r="H16" s="524" t="s">
        <v>129</v>
      </c>
    </row>
    <row r="17" spans="1:8" ht="15" customHeight="1">
      <c r="A17" s="522" t="s">
        <v>148</v>
      </c>
      <c r="B17" s="523"/>
      <c r="C17" s="523"/>
      <c r="D17" s="523"/>
      <c r="E17" s="523"/>
      <c r="F17" s="523">
        <v>32</v>
      </c>
      <c r="G17" s="524" t="s">
        <v>149</v>
      </c>
      <c r="H17" s="524" t="s">
        <v>129</v>
      </c>
    </row>
    <row r="18" spans="1:8" ht="15" customHeight="1">
      <c r="A18" s="522" t="s">
        <v>150</v>
      </c>
      <c r="B18" s="525"/>
      <c r="C18" s="525"/>
      <c r="D18" s="525"/>
      <c r="E18" s="525"/>
      <c r="F18" s="529" t="str">
        <f>'Taux de décès maternel'!F107</f>
        <v/>
      </c>
      <c r="G18" s="73" t="s">
        <v>147</v>
      </c>
      <c r="H18" s="524" t="s">
        <v>151</v>
      </c>
    </row>
    <row r="19" spans="1:8" ht="15" customHeight="1">
      <c r="A19" s="522" t="s">
        <v>152</v>
      </c>
      <c r="B19" s="525"/>
      <c r="C19" s="525"/>
      <c r="D19" s="525"/>
      <c r="E19" s="525"/>
      <c r="F19" s="530" t="str">
        <f>'Incidence paludisme confirmé'!F107</f>
        <v/>
      </c>
      <c r="G19" s="73" t="s">
        <v>147</v>
      </c>
      <c r="H19" s="524" t="s">
        <v>129</v>
      </c>
    </row>
    <row r="20" spans="1:8" ht="15" customHeight="1">
      <c r="A20" s="604" t="s">
        <v>153</v>
      </c>
      <c r="B20" s="525"/>
      <c r="C20" s="525"/>
      <c r="D20" s="525"/>
      <c r="E20" s="525"/>
      <c r="F20" s="530">
        <v>2.9229406554472979</v>
      </c>
      <c r="G20" s="524" t="s">
        <v>154</v>
      </c>
      <c r="H20" s="524" t="s">
        <v>155</v>
      </c>
    </row>
    <row r="21" spans="1:8" ht="15" customHeight="1">
      <c r="A21" s="522" t="s">
        <v>156</v>
      </c>
      <c r="B21" s="525"/>
      <c r="C21" s="525"/>
      <c r="D21" s="525"/>
      <c r="E21" s="525"/>
      <c r="F21" s="523">
        <v>0.1</v>
      </c>
      <c r="G21" s="524" t="s">
        <v>157</v>
      </c>
      <c r="H21" s="524" t="s">
        <v>158</v>
      </c>
    </row>
    <row r="22" spans="1:8" ht="27" customHeight="1">
      <c r="A22" s="522" t="s">
        <v>159</v>
      </c>
      <c r="B22" s="525"/>
      <c r="C22" s="525"/>
      <c r="D22" s="525"/>
      <c r="E22" s="525"/>
      <c r="F22" s="525" t="str">
        <f>'Notification TB_Dépist TBVIH'!J108</f>
        <v/>
      </c>
      <c r="G22" s="73" t="s">
        <v>147</v>
      </c>
      <c r="H22" s="524" t="s">
        <v>160</v>
      </c>
    </row>
    <row r="23" spans="1:8" ht="15" customHeight="1">
      <c r="A23" s="522" t="s">
        <v>161</v>
      </c>
      <c r="B23" s="575"/>
      <c r="C23" s="575"/>
      <c r="D23" s="575"/>
      <c r="E23" s="575"/>
      <c r="F23" s="575">
        <v>11.79</v>
      </c>
      <c r="G23" s="524"/>
      <c r="H23" s="524" t="s">
        <v>162</v>
      </c>
    </row>
    <row r="24" spans="1:8" ht="13.5" customHeight="1">
      <c r="A24" s="522" t="s">
        <v>163</v>
      </c>
      <c r="B24" s="575"/>
      <c r="C24" s="575"/>
      <c r="D24" s="575"/>
      <c r="E24" s="575"/>
      <c r="F24" s="575">
        <v>11.96</v>
      </c>
      <c r="G24" s="524"/>
      <c r="H24" s="524" t="s">
        <v>162</v>
      </c>
    </row>
    <row r="25" spans="1:8" ht="13.5" customHeight="1">
      <c r="A25" s="526" t="s">
        <v>164</v>
      </c>
      <c r="B25" s="525"/>
      <c r="C25" s="525"/>
      <c r="D25" s="525"/>
      <c r="E25" s="525"/>
      <c r="F25" s="525" t="str">
        <f>'Bilan PA _2'!I159</f>
        <v/>
      </c>
      <c r="G25" s="524" t="s">
        <v>165</v>
      </c>
      <c r="H25" s="524" t="s">
        <v>126</v>
      </c>
    </row>
    <row r="26" spans="1:8" ht="13.5" customHeight="1">
      <c r="A26" s="526" t="s">
        <v>166</v>
      </c>
      <c r="B26" s="523"/>
      <c r="C26" s="525"/>
      <c r="D26" s="523"/>
      <c r="E26" s="523"/>
      <c r="F26" s="523"/>
      <c r="G26" s="524" t="s">
        <v>167</v>
      </c>
      <c r="H26" s="524" t="s">
        <v>129</v>
      </c>
    </row>
    <row r="27" spans="1:8" ht="15" customHeight="1">
      <c r="A27" s="526" t="s">
        <v>168</v>
      </c>
      <c r="B27" s="525"/>
      <c r="C27" s="525"/>
      <c r="D27" s="525"/>
      <c r="E27" s="525"/>
      <c r="F27" s="525" t="str">
        <f>'Pop_distance '!G108</f>
        <v/>
      </c>
      <c r="G27" s="524" t="s">
        <v>134</v>
      </c>
      <c r="H27" s="524" t="s">
        <v>129</v>
      </c>
    </row>
    <row r="28" spans="1:8" ht="15" customHeight="1">
      <c r="A28" s="522" t="s">
        <v>169</v>
      </c>
      <c r="B28" s="525"/>
      <c r="C28" s="525"/>
      <c r="D28" s="525"/>
      <c r="E28" s="525"/>
      <c r="F28" s="531" t="str">
        <f>Rupture_DMEG!E86</f>
        <v/>
      </c>
      <c r="G28" s="524" t="s">
        <v>134</v>
      </c>
      <c r="H28" s="524" t="s">
        <v>170</v>
      </c>
    </row>
    <row r="29" spans="1:8" ht="15" customHeight="1">
      <c r="A29" s="522" t="s">
        <v>171</v>
      </c>
      <c r="B29" s="525"/>
      <c r="C29" s="525"/>
      <c r="D29" s="523"/>
      <c r="E29" s="523"/>
      <c r="F29" s="523"/>
      <c r="G29" s="524" t="s">
        <v>172</v>
      </c>
      <c r="H29" s="524" t="s">
        <v>173</v>
      </c>
    </row>
    <row r="30" spans="1:8" ht="15" customHeight="1">
      <c r="A30" s="522" t="s">
        <v>174</v>
      </c>
      <c r="B30" s="525"/>
      <c r="C30" s="525"/>
      <c r="D30" s="523"/>
      <c r="E30" s="523"/>
      <c r="F30" s="523"/>
      <c r="G30" s="524" t="s">
        <v>175</v>
      </c>
      <c r="H30" s="524" t="s">
        <v>176</v>
      </c>
    </row>
    <row r="31" spans="1:8" ht="15" customHeight="1">
      <c r="A31" s="522" t="s">
        <v>177</v>
      </c>
      <c r="B31" s="525"/>
      <c r="C31" s="525"/>
      <c r="D31" s="532"/>
      <c r="E31" s="531"/>
      <c r="F31" s="531">
        <f>+CNTS5!D13</f>
        <v>67.593366083950926</v>
      </c>
      <c r="G31" s="524" t="s">
        <v>178</v>
      </c>
      <c r="H31" s="524" t="s">
        <v>179</v>
      </c>
    </row>
    <row r="32" spans="1:8" ht="27" customHeight="1">
      <c r="A32" s="522" t="s">
        <v>180</v>
      </c>
      <c r="B32" s="525"/>
      <c r="C32" s="525"/>
      <c r="D32" s="532"/>
      <c r="E32" s="533"/>
      <c r="F32" s="533" t="str">
        <f>'Couverture CPN'!J107</f>
        <v/>
      </c>
      <c r="G32" s="524" t="s">
        <v>147</v>
      </c>
      <c r="H32" s="524" t="s">
        <v>181</v>
      </c>
    </row>
    <row r="33" spans="1:8" ht="15" customHeight="1">
      <c r="A33" s="522" t="s">
        <v>182</v>
      </c>
      <c r="B33" s="523"/>
      <c r="C33" s="523"/>
      <c r="D33" s="523"/>
      <c r="E33" s="523"/>
      <c r="F33" s="523">
        <v>67</v>
      </c>
      <c r="G33" s="524" t="s">
        <v>147</v>
      </c>
      <c r="H33" s="524" t="s">
        <v>183</v>
      </c>
    </row>
    <row r="34" spans="1:8" ht="27" customHeight="1">
      <c r="A34" s="522" t="s">
        <v>184</v>
      </c>
      <c r="B34" s="525"/>
      <c r="C34" s="525"/>
      <c r="D34" s="525"/>
      <c r="E34" s="525"/>
      <c r="F34" s="525">
        <f>'synthèse indicateurs'!F98</f>
        <v>0</v>
      </c>
      <c r="G34" s="524" t="s">
        <v>147</v>
      </c>
      <c r="H34" s="524" t="s">
        <v>151</v>
      </c>
    </row>
    <row r="35" spans="1:8" ht="15" customHeight="1">
      <c r="A35" s="522" t="s">
        <v>185</v>
      </c>
      <c r="B35" s="523"/>
      <c r="C35" s="523"/>
      <c r="D35" s="532"/>
      <c r="E35" s="525"/>
      <c r="F35" s="525" t="str">
        <f>'Traitement TB'!J108</f>
        <v/>
      </c>
      <c r="G35" s="524" t="s">
        <v>147</v>
      </c>
      <c r="H35" s="524" t="s">
        <v>160</v>
      </c>
    </row>
    <row r="36" spans="1:8" ht="54" customHeight="1">
      <c r="A36" s="522" t="s">
        <v>186</v>
      </c>
      <c r="B36" s="523"/>
      <c r="C36" s="523"/>
      <c r="D36" s="523"/>
      <c r="E36" s="523"/>
      <c r="F36" s="523"/>
      <c r="G36" s="524" t="s">
        <v>187</v>
      </c>
      <c r="H36" s="524" t="s">
        <v>188</v>
      </c>
    </row>
    <row r="37" spans="1:8" ht="13.5" customHeight="1">
      <c r="A37" s="522" t="s">
        <v>189</v>
      </c>
      <c r="B37" s="523"/>
      <c r="C37" s="523"/>
      <c r="D37" s="523"/>
      <c r="E37" s="523"/>
      <c r="F37" s="523">
        <v>21.9</v>
      </c>
      <c r="G37" s="524" t="s">
        <v>190</v>
      </c>
      <c r="H37" s="524" t="s">
        <v>129</v>
      </c>
    </row>
    <row r="38" spans="1:8" ht="15" customHeight="1">
      <c r="A38" s="522" t="s">
        <v>191</v>
      </c>
      <c r="B38" s="525"/>
      <c r="C38" s="525"/>
      <c r="D38" s="525"/>
      <c r="E38" s="525"/>
      <c r="F38" s="534" t="str">
        <f>Palu_létalité!G107</f>
        <v/>
      </c>
      <c r="G38" s="524" t="s">
        <v>147</v>
      </c>
      <c r="H38" s="524" t="s">
        <v>129</v>
      </c>
    </row>
    <row r="39" spans="1:8" ht="15" customHeight="1">
      <c r="A39" s="522" t="s">
        <v>192</v>
      </c>
      <c r="B39" s="525"/>
      <c r="C39" s="525"/>
      <c r="D39" s="525"/>
      <c r="E39" s="525"/>
      <c r="F39" s="533" t="str">
        <f>'Couverture CPN'!I107</f>
        <v/>
      </c>
      <c r="G39" s="524" t="s">
        <v>147</v>
      </c>
      <c r="H39" s="524" t="s">
        <v>129</v>
      </c>
    </row>
    <row r="40" spans="1:8" ht="15" customHeight="1">
      <c r="A40" s="522" t="s">
        <v>193</v>
      </c>
      <c r="B40" s="525"/>
      <c r="C40" s="525"/>
      <c r="D40" s="525"/>
      <c r="E40" s="525"/>
      <c r="F40" s="525" t="str">
        <f>'Couverture vaccinale2'!J107</f>
        <v/>
      </c>
      <c r="G40" s="524" t="s">
        <v>147</v>
      </c>
      <c r="H40" s="524" t="s">
        <v>129</v>
      </c>
    </row>
    <row r="41" spans="1:8" ht="15" customHeight="1">
      <c r="A41" s="522" t="s">
        <v>194</v>
      </c>
      <c r="B41" s="525"/>
      <c r="C41" s="525"/>
      <c r="D41" s="525"/>
      <c r="E41" s="525"/>
      <c r="F41" s="535" t="str">
        <f>Accouchement!H107</f>
        <v/>
      </c>
      <c r="G41" s="524" t="s">
        <v>147</v>
      </c>
      <c r="H41" s="524" t="s">
        <v>129</v>
      </c>
    </row>
    <row r="42" spans="1:8" ht="15" customHeight="1">
      <c r="A42" s="522" t="s">
        <v>195</v>
      </c>
      <c r="B42" s="525"/>
      <c r="C42" s="525"/>
      <c r="D42" s="525"/>
      <c r="E42" s="525"/>
      <c r="F42" s="533" t="str">
        <f>'UtilisatricePF '!J108</f>
        <v/>
      </c>
      <c r="G42" s="524" t="s">
        <v>147</v>
      </c>
      <c r="H42" s="524" t="s">
        <v>129</v>
      </c>
    </row>
    <row r="43" spans="1:8" ht="15" customHeight="1">
      <c r="A43" s="522" t="s">
        <v>196</v>
      </c>
      <c r="B43" s="525"/>
      <c r="C43" s="525"/>
      <c r="D43" s="525"/>
      <c r="E43" s="525"/>
      <c r="F43" s="534" t="e">
        <f>#REF!</f>
        <v>#REF!</v>
      </c>
      <c r="G43" s="524" t="s">
        <v>147</v>
      </c>
      <c r="H43" s="524" t="s">
        <v>129</v>
      </c>
    </row>
    <row r="44" spans="1:8" ht="15" customHeight="1">
      <c r="A44" s="522" t="s">
        <v>197</v>
      </c>
      <c r="B44" s="523"/>
      <c r="C44" s="525"/>
      <c r="D44" s="525"/>
      <c r="E44" s="525"/>
      <c r="F44" s="535" t="str">
        <f>Naissances!H107</f>
        <v xml:space="preserve"> </v>
      </c>
      <c r="G44" s="522" t="s">
        <v>147</v>
      </c>
      <c r="H44" s="524" t="s">
        <v>129</v>
      </c>
    </row>
    <row r="45" spans="1:8" ht="15" customHeight="1">
      <c r="A45" s="522" t="s">
        <v>198</v>
      </c>
      <c r="B45" s="525"/>
      <c r="C45" s="525"/>
      <c r="D45" s="525"/>
      <c r="E45" s="525"/>
      <c r="F45" s="534" t="str">
        <f>'Nutrition 2'!I108</f>
        <v/>
      </c>
      <c r="G45" s="524" t="s">
        <v>147</v>
      </c>
      <c r="H45" s="524" t="s">
        <v>158</v>
      </c>
    </row>
    <row r="46" spans="1:8" ht="20.75" customHeight="1">
      <c r="A46" s="522" t="s">
        <v>199</v>
      </c>
      <c r="B46" s="523"/>
      <c r="C46" s="523"/>
      <c r="D46" s="523"/>
      <c r="E46" s="523"/>
      <c r="F46" s="523"/>
      <c r="G46" s="524" t="s">
        <v>200</v>
      </c>
      <c r="H46" s="524" t="s">
        <v>188</v>
      </c>
    </row>
    <row r="47" spans="1:8" ht="40.5" customHeight="1">
      <c r="A47" s="522" t="s">
        <v>201</v>
      </c>
      <c r="B47" s="523"/>
      <c r="C47" s="525"/>
      <c r="D47" s="523"/>
      <c r="E47" s="523"/>
      <c r="F47" s="523"/>
      <c r="G47" s="524" t="s">
        <v>200</v>
      </c>
      <c r="H47" s="524" t="s">
        <v>188</v>
      </c>
    </row>
    <row r="48" spans="1:8" ht="13.5" customHeight="1">
      <c r="A48" s="522" t="s">
        <v>202</v>
      </c>
      <c r="B48" s="525"/>
      <c r="C48" s="525"/>
      <c r="D48" s="525"/>
      <c r="E48" s="525"/>
      <c r="F48" s="525" t="str">
        <f>'Couverture vaccinale1'!K107</f>
        <v/>
      </c>
      <c r="G48" s="524" t="s">
        <v>134</v>
      </c>
      <c r="H48" s="524" t="s">
        <v>129</v>
      </c>
    </row>
    <row r="49" spans="1:8" ht="15" customHeight="1">
      <c r="A49" s="522" t="s">
        <v>203</v>
      </c>
      <c r="B49" s="525"/>
      <c r="C49" s="523"/>
      <c r="D49" s="523"/>
      <c r="E49" s="523"/>
      <c r="F49" s="523"/>
      <c r="G49" s="524" t="s">
        <v>204</v>
      </c>
      <c r="H49" s="524" t="s">
        <v>151</v>
      </c>
    </row>
    <row r="50" spans="1:8" ht="15" customHeight="1">
      <c r="A50" s="522" t="s">
        <v>205</v>
      </c>
      <c r="B50" s="525"/>
      <c r="C50" s="525"/>
      <c r="D50" s="523"/>
      <c r="E50" s="523"/>
      <c r="F50" s="523">
        <v>26.2</v>
      </c>
      <c r="G50" s="524" t="s">
        <v>157</v>
      </c>
      <c r="H50" s="524" t="s">
        <v>158</v>
      </c>
    </row>
    <row r="51" spans="1:8" ht="15" customHeight="1">
      <c r="A51" s="522" t="s">
        <v>206</v>
      </c>
      <c r="B51" s="525"/>
      <c r="C51" s="525"/>
      <c r="D51" s="525"/>
      <c r="E51" s="525"/>
      <c r="F51" s="523"/>
      <c r="G51" s="524" t="s">
        <v>207</v>
      </c>
      <c r="H51" s="524" t="s">
        <v>208</v>
      </c>
    </row>
    <row r="52" spans="1:8" ht="15" customHeight="1">
      <c r="A52" s="522" t="s">
        <v>209</v>
      </c>
      <c r="B52" s="525"/>
      <c r="C52" s="525"/>
      <c r="D52" s="525"/>
      <c r="E52" s="525"/>
      <c r="F52" s="525" t="str">
        <f>+'MPE(suite2'!K87</f>
        <v/>
      </c>
      <c r="G52" s="524" t="s">
        <v>210</v>
      </c>
      <c r="H52" s="524" t="s">
        <v>183</v>
      </c>
    </row>
    <row r="53" spans="1:8" ht="13.5" customHeight="1">
      <c r="A53" s="522" t="s">
        <v>211</v>
      </c>
      <c r="B53" s="523"/>
      <c r="C53" s="523"/>
      <c r="D53" s="525"/>
      <c r="E53" s="525"/>
      <c r="F53" s="523"/>
      <c r="G53" s="524" t="s">
        <v>212</v>
      </c>
      <c r="H53" s="524" t="s">
        <v>183</v>
      </c>
    </row>
    <row r="54" spans="1:8" ht="14" customHeight="1" thickBot="1">
      <c r="A54" s="578" t="s">
        <v>213</v>
      </c>
      <c r="B54" s="36"/>
      <c r="C54" s="36"/>
      <c r="D54" s="576"/>
      <c r="E54" s="576"/>
      <c r="F54" s="36">
        <v>100</v>
      </c>
      <c r="G54" s="577" t="s">
        <v>214</v>
      </c>
      <c r="H54" s="579" t="s">
        <v>215</v>
      </c>
    </row>
  </sheetData>
  <conditionalFormatting sqref="B36">
    <cfRule type="containsBlanks" dxfId="876" priority="3">
      <formula>LEN(TRIM(B36))=0</formula>
    </cfRule>
  </conditionalFormatting>
  <conditionalFormatting sqref="B46:B47">
    <cfRule type="containsBlanks" dxfId="875" priority="4">
      <formula>LEN(TRIM(B46))=0</formula>
    </cfRule>
  </conditionalFormatting>
  <conditionalFormatting sqref="B3:F5">
    <cfRule type="containsBlanks" dxfId="874" priority="10">
      <formula>LEN(TRIM(B3))=0</formula>
    </cfRule>
  </conditionalFormatting>
  <conditionalFormatting sqref="B6:F6 B8:F10 B12:F25 B27:F35 C36 B37:F45 B48:F48 B50:F54">
    <cfRule type="containsBlanks" dxfId="873" priority="11">
      <formula>LEN(TRIM(B6))=0</formula>
    </cfRule>
  </conditionalFormatting>
  <conditionalFormatting sqref="B7:F7">
    <cfRule type="containsBlanks" dxfId="872" priority="9">
      <formula>LEN(TRIM(B7))=0</formula>
    </cfRule>
  </conditionalFormatting>
  <conditionalFormatting sqref="B11:F11">
    <cfRule type="containsBlanks" dxfId="871" priority="8">
      <formula>LEN(TRIM(B11))=0</formula>
    </cfRule>
  </conditionalFormatting>
  <conditionalFormatting sqref="B26:F26">
    <cfRule type="containsBlanks" dxfId="870" priority="2">
      <formula>LEN(TRIM(B26))=0</formula>
    </cfRule>
  </conditionalFormatting>
  <conditionalFormatting sqref="B49:F49">
    <cfRule type="containsBlanks" dxfId="869" priority="1">
      <formula>LEN(TRIM(B49))=0</formula>
    </cfRule>
  </conditionalFormatting>
  <conditionalFormatting sqref="C46:C47">
    <cfRule type="containsBlanks" dxfId="868" priority="5">
      <formula>LEN(TRIM(C46))=0</formula>
    </cfRule>
  </conditionalFormatting>
  <conditionalFormatting sqref="D18:D20">
    <cfRule type="containsBlanks" dxfId="867" priority="26">
      <formula>LEN(TRIM(D18))=0</formula>
    </cfRule>
  </conditionalFormatting>
  <conditionalFormatting sqref="D37:D44">
    <cfRule type="containsBlanks" dxfId="866" priority="23">
      <formula>LEN(TRIM(D37))=0</formula>
    </cfRule>
  </conditionalFormatting>
  <conditionalFormatting sqref="D48">
    <cfRule type="containsBlanks" dxfId="865" priority="22">
      <formula>LEN(TRIM(D48))=0</formula>
    </cfRule>
  </conditionalFormatting>
  <conditionalFormatting sqref="D51">
    <cfRule type="containsBlanks" dxfId="864" priority="17">
      <formula>LEN(TRIM(D51))=0</formula>
    </cfRule>
  </conditionalFormatting>
  <conditionalFormatting sqref="D53">
    <cfRule type="containsBlanks" dxfId="863" priority="15">
      <formula>LEN(TRIM(D53))=0</formula>
    </cfRule>
  </conditionalFormatting>
  <conditionalFormatting sqref="D25:F25">
    <cfRule type="containsBlanks" dxfId="862" priority="37">
      <formula>LEN(TRIM(D25))=0</formula>
    </cfRule>
  </conditionalFormatting>
  <conditionalFormatting sqref="D36:F36">
    <cfRule type="containsBlanks" dxfId="861" priority="7">
      <formula>LEN(TRIM(D36))=0</formula>
    </cfRule>
  </conditionalFormatting>
  <conditionalFormatting sqref="D46:F47">
    <cfRule type="containsBlanks" dxfId="860" priority="6">
      <formula>LEN(TRIM(D46))=0</formula>
    </cfRule>
  </conditionalFormatting>
  <conditionalFormatting sqref="D50:F50">
    <cfRule type="containsBlanks" dxfId="859" priority="28">
      <formula>LEN(TRIM(D50))=0</formula>
    </cfRule>
  </conditionalFormatting>
  <conditionalFormatting sqref="E51:F51">
    <cfRule type="containsBlanks" dxfId="858" priority="18">
      <formula>LEN(TRIM(E51))=0</formula>
    </cfRule>
  </conditionalFormatting>
  <conditionalFormatting sqref="E53:F53">
    <cfRule type="containsBlanks" dxfId="857" priority="16">
      <formula>LEN(TRIM(E53))=0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1" manualBreakCount="1">
    <brk id="33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rgb="FFFF0000"/>
  </sheetPr>
  <dimension ref="A1:P168"/>
  <sheetViews>
    <sheetView view="pageBreakPreview" zoomScale="90" zoomScaleNormal="100" zoomScaleSheetLayoutView="90" workbookViewId="0">
      <pane ySplit="2" topLeftCell="A68" activePane="bottomLeft" state="frozen"/>
      <selection activeCell="O97" sqref="O97"/>
      <selection pane="bottomLeft" activeCell="A76" sqref="A76:A79"/>
    </sheetView>
  </sheetViews>
  <sheetFormatPr baseColWidth="10" defaultColWidth="14.3984375" defaultRowHeight="15" customHeight="1"/>
  <cols>
    <col min="1" max="1" width="85.796875" style="333" customWidth="1"/>
    <col min="2" max="6" width="13.53125" style="333" customWidth="1"/>
    <col min="7" max="16" width="10.796875" style="333" customWidth="1"/>
    <col min="17" max="18" width="14.3984375" style="333" customWidth="1"/>
    <col min="19" max="16384" width="14.3984375" style="333"/>
  </cols>
  <sheetData>
    <row r="1" spans="1:16" ht="14" customHeight="1">
      <c r="A1" s="14" t="s">
        <v>216</v>
      </c>
      <c r="B1" s="13"/>
      <c r="C1" s="13"/>
      <c r="D1" s="13"/>
      <c r="E1" s="13"/>
      <c r="F1" s="13"/>
    </row>
    <row r="2" spans="1:16" ht="18" customHeight="1">
      <c r="A2" s="538" t="s">
        <v>116</v>
      </c>
      <c r="B2" s="14">
        <v>2021</v>
      </c>
      <c r="C2" s="14">
        <v>2022</v>
      </c>
      <c r="D2" s="14">
        <v>2023</v>
      </c>
      <c r="E2" s="14">
        <v>2024</v>
      </c>
      <c r="F2" s="14">
        <v>2025</v>
      </c>
    </row>
    <row r="3" spans="1:16" ht="15" customHeight="1">
      <c r="A3" s="539" t="s">
        <v>217</v>
      </c>
      <c r="B3" s="311"/>
      <c r="C3" s="311"/>
      <c r="D3" s="311"/>
      <c r="E3" s="311"/>
      <c r="F3" s="311"/>
      <c r="G3" s="334"/>
      <c r="H3" s="334"/>
      <c r="I3" s="334"/>
      <c r="J3" s="334"/>
      <c r="K3" s="334"/>
      <c r="L3" s="334"/>
      <c r="M3" s="334"/>
      <c r="N3" s="334"/>
      <c r="O3" s="334"/>
      <c r="P3" s="334"/>
    </row>
    <row r="4" spans="1:16" ht="15" customHeight="1">
      <c r="A4" s="580" t="s">
        <v>218</v>
      </c>
      <c r="B4" s="581">
        <v>21500559</v>
      </c>
      <c r="C4" s="581">
        <v>22184452</v>
      </c>
      <c r="D4" s="581">
        <v>22882385</v>
      </c>
      <c r="E4" s="581"/>
      <c r="F4" s="581">
        <f>Population!F111</f>
        <v>0</v>
      </c>
    </row>
    <row r="5" spans="1:16" ht="15" customHeight="1">
      <c r="A5" s="580" t="s">
        <v>219</v>
      </c>
      <c r="B5" s="581">
        <v>3933981</v>
      </c>
      <c r="C5" s="581">
        <v>4017780</v>
      </c>
      <c r="D5" s="581">
        <v>4090130</v>
      </c>
      <c r="E5" s="581"/>
      <c r="F5" s="581">
        <f>Population!C111</f>
        <v>0</v>
      </c>
    </row>
    <row r="6" spans="1:16" ht="15" customHeight="1">
      <c r="A6" s="539" t="s">
        <v>220</v>
      </c>
      <c r="B6" s="311"/>
      <c r="C6" s="311"/>
      <c r="D6" s="311"/>
      <c r="E6" s="311"/>
      <c r="F6" s="311"/>
      <c r="G6" s="334"/>
      <c r="H6" s="334"/>
      <c r="I6" s="334"/>
      <c r="J6" s="334"/>
      <c r="K6" s="334"/>
      <c r="L6" s="334"/>
      <c r="M6" s="334"/>
      <c r="N6" s="334"/>
      <c r="O6" s="334"/>
      <c r="P6" s="334"/>
    </row>
    <row r="7" spans="1:16" ht="15" customHeight="1">
      <c r="A7" s="580" t="s">
        <v>221</v>
      </c>
      <c r="B7" s="582">
        <v>6</v>
      </c>
      <c r="C7" s="582">
        <v>6</v>
      </c>
      <c r="D7" s="582">
        <v>6</v>
      </c>
      <c r="E7" s="582"/>
      <c r="F7" s="582">
        <f>Infrast_publique!C86</f>
        <v>0</v>
      </c>
    </row>
    <row r="8" spans="1:16" ht="15" customHeight="1">
      <c r="A8" s="580" t="s">
        <v>222</v>
      </c>
      <c r="B8" s="582">
        <v>9</v>
      </c>
      <c r="C8" s="582">
        <v>9</v>
      </c>
      <c r="D8" s="582">
        <v>9</v>
      </c>
      <c r="E8" s="582"/>
      <c r="F8" s="582">
        <f>Infrast_publique!D86</f>
        <v>0</v>
      </c>
    </row>
    <row r="9" spans="1:16" ht="15" customHeight="1">
      <c r="A9" s="580" t="s">
        <v>223</v>
      </c>
      <c r="B9" s="582">
        <v>46</v>
      </c>
      <c r="C9" s="582">
        <v>46</v>
      </c>
      <c r="D9" s="582">
        <v>46</v>
      </c>
      <c r="E9" s="582"/>
      <c r="F9" s="582">
        <f>Infrast_publique!E86</f>
        <v>0</v>
      </c>
    </row>
    <row r="10" spans="1:16" ht="15" customHeight="1">
      <c r="A10" s="580" t="s">
        <v>224</v>
      </c>
      <c r="B10" s="582">
        <v>83</v>
      </c>
      <c r="C10" s="582">
        <v>99</v>
      </c>
      <c r="D10" s="582">
        <v>116</v>
      </c>
      <c r="E10" s="582"/>
      <c r="F10" s="582">
        <f>Infrast_publique!F86</f>
        <v>0</v>
      </c>
    </row>
    <row r="11" spans="1:16" ht="15" customHeight="1">
      <c r="A11" s="580" t="s">
        <v>225</v>
      </c>
      <c r="B11" s="582">
        <v>2126</v>
      </c>
      <c r="C11" s="582">
        <v>2207</v>
      </c>
      <c r="D11" s="582">
        <v>2233</v>
      </c>
      <c r="E11" s="582"/>
      <c r="F11" s="582">
        <f>Infrast_publique!G86</f>
        <v>0</v>
      </c>
    </row>
    <row r="12" spans="1:16" ht="15" customHeight="1">
      <c r="A12" s="580" t="s">
        <v>226</v>
      </c>
      <c r="B12" s="582">
        <v>87</v>
      </c>
      <c r="C12" s="582">
        <v>51</v>
      </c>
      <c r="D12" s="582">
        <v>49</v>
      </c>
      <c r="E12" s="582"/>
      <c r="F12" s="582">
        <f>Infrast_publique!H86</f>
        <v>0</v>
      </c>
    </row>
    <row r="13" spans="1:16" ht="15" customHeight="1">
      <c r="A13" s="580" t="s">
        <v>227</v>
      </c>
      <c r="B13" s="582">
        <v>8</v>
      </c>
      <c r="C13" s="582">
        <v>4</v>
      </c>
      <c r="D13" s="582">
        <v>4</v>
      </c>
      <c r="E13" s="582"/>
      <c r="F13" s="582">
        <f>Infrast_publique!I86</f>
        <v>0</v>
      </c>
    </row>
    <row r="14" spans="1:16" ht="15" customHeight="1">
      <c r="A14" s="580" t="s">
        <v>228</v>
      </c>
      <c r="B14" s="582">
        <v>201</v>
      </c>
      <c r="C14" s="582">
        <v>234</v>
      </c>
      <c r="D14" s="582">
        <v>213</v>
      </c>
      <c r="E14" s="582"/>
      <c r="F14" s="582">
        <f>Infrast_publique!J86</f>
        <v>0</v>
      </c>
    </row>
    <row r="15" spans="1:16" ht="15" customHeight="1">
      <c r="A15" s="580" t="s">
        <v>229</v>
      </c>
      <c r="B15" s="583">
        <v>10113.150987770499</v>
      </c>
      <c r="C15" s="583">
        <v>9396.2100804743695</v>
      </c>
      <c r="D15" s="583">
        <v>9526.3884263114105</v>
      </c>
      <c r="E15" s="583"/>
      <c r="F15" s="583" t="e">
        <f>+Ratio_hbt_Csps!E86</f>
        <v>#DIV/0!</v>
      </c>
    </row>
    <row r="16" spans="1:16" ht="15" customHeight="1">
      <c r="A16" s="580" t="s">
        <v>230</v>
      </c>
      <c r="B16" s="584">
        <v>6.1424756472566404</v>
      </c>
      <c r="C16" s="584">
        <v>6.0678758600239098</v>
      </c>
      <c r="D16" s="584">
        <v>6.01586634831492</v>
      </c>
      <c r="E16" s="584"/>
      <c r="F16" s="584" t="e">
        <f>+RMAT!E86</f>
        <v>#DIV/0!</v>
      </c>
      <c r="H16" s="311"/>
    </row>
    <row r="17" spans="1:6" ht="17" customHeight="1">
      <c r="A17" s="580" t="s">
        <v>231</v>
      </c>
      <c r="B17" s="584">
        <v>89.228598306679203</v>
      </c>
      <c r="C17" s="584">
        <v>89.669234254644294</v>
      </c>
      <c r="D17" s="584">
        <v>72.458575906851806</v>
      </c>
      <c r="E17" s="584"/>
      <c r="F17" s="584" t="str">
        <f>+Norme_personnel!E86</f>
        <v/>
      </c>
    </row>
    <row r="18" spans="1:6" ht="15" customHeight="1">
      <c r="A18" s="580" t="s">
        <v>232</v>
      </c>
      <c r="B18" s="584">
        <v>39.6</v>
      </c>
      <c r="C18" s="584">
        <v>37.996489613536497</v>
      </c>
      <c r="D18" s="584">
        <v>36.565890211507003</v>
      </c>
      <c r="E18" s="584"/>
      <c r="F18" s="584" t="e">
        <f>+'Pop_distance '!H108+'Pop_distance '!I108</f>
        <v>#VALUE!</v>
      </c>
    </row>
    <row r="19" spans="1:6" ht="15" customHeight="1">
      <c r="A19" s="539" t="s">
        <v>233</v>
      </c>
      <c r="B19" s="311"/>
      <c r="C19" s="311"/>
      <c r="D19" s="311"/>
      <c r="E19" s="311"/>
      <c r="F19" s="311"/>
    </row>
    <row r="20" spans="1:6" ht="15" customHeight="1">
      <c r="A20" s="580" t="s">
        <v>234</v>
      </c>
      <c r="B20" s="582">
        <v>208</v>
      </c>
      <c r="C20" s="582">
        <v>243</v>
      </c>
      <c r="D20" s="582">
        <v>318</v>
      </c>
      <c r="E20" s="582"/>
      <c r="F20" s="582">
        <f>SUM(Infrastructure_privées1!C87:H87)</f>
        <v>0</v>
      </c>
    </row>
    <row r="21" spans="1:6" ht="15" customHeight="1">
      <c r="A21" s="580" t="s">
        <v>235</v>
      </c>
      <c r="B21" s="582">
        <v>530</v>
      </c>
      <c r="C21" s="582">
        <v>617</v>
      </c>
      <c r="D21" s="582">
        <v>784</v>
      </c>
      <c r="E21" s="582"/>
      <c r="F21" s="582">
        <f>Infrastructure_privées2!H87-SUM(Infrastructure_privées1!C87:H87)</f>
        <v>0</v>
      </c>
    </row>
    <row r="22" spans="1:6" ht="15" customHeight="1">
      <c r="A22" s="580" t="s">
        <v>236</v>
      </c>
      <c r="B22" s="585">
        <v>240</v>
      </c>
      <c r="C22" s="585">
        <v>311</v>
      </c>
      <c r="D22" s="585">
        <v>313</v>
      </c>
      <c r="E22" s="585"/>
      <c r="F22" s="585">
        <f>Infrastructure_privées2!I87</f>
        <v>0</v>
      </c>
    </row>
    <row r="23" spans="1:6" ht="15" customHeight="1">
      <c r="A23" s="580" t="s">
        <v>237</v>
      </c>
      <c r="B23" s="582">
        <v>668</v>
      </c>
      <c r="C23" s="582">
        <v>812</v>
      </c>
      <c r="D23" s="582">
        <v>830</v>
      </c>
      <c r="E23" s="582"/>
      <c r="F23" s="582">
        <f>Infrastructure_privées2!J87</f>
        <v>0</v>
      </c>
    </row>
    <row r="24" spans="1:6" ht="15" customHeight="1">
      <c r="A24" s="580" t="s">
        <v>238</v>
      </c>
      <c r="B24" s="584">
        <v>5.4911380156402698</v>
      </c>
      <c r="C24" s="584">
        <v>5.3518672565785002</v>
      </c>
      <c r="D24" s="584">
        <v>5.2276059807297903</v>
      </c>
      <c r="E24" s="584"/>
      <c r="F24" s="584" t="e">
        <f>RMAT!G86</f>
        <v>#DIV/0!</v>
      </c>
    </row>
    <row r="25" spans="1:6" ht="15" customHeight="1">
      <c r="A25" s="539" t="s">
        <v>239</v>
      </c>
      <c r="B25" s="311"/>
      <c r="C25" s="311"/>
      <c r="D25" s="311"/>
      <c r="E25" s="311"/>
      <c r="F25" s="311"/>
    </row>
    <row r="26" spans="1:6" ht="15" customHeight="1">
      <c r="A26" s="580" t="s">
        <v>240</v>
      </c>
      <c r="B26" s="586">
        <v>266080.48754300002</v>
      </c>
      <c r="C26" s="586">
        <v>301755.92300000001</v>
      </c>
      <c r="D26" s="583">
        <v>266747.69500000001</v>
      </c>
      <c r="E26" s="583"/>
      <c r="F26" s="583">
        <v>336392.766</v>
      </c>
    </row>
    <row r="27" spans="1:6" ht="15" customHeight="1">
      <c r="A27" s="580" t="s">
        <v>241</v>
      </c>
      <c r="B27" s="587">
        <v>13.52</v>
      </c>
      <c r="C27" s="587">
        <v>13.89</v>
      </c>
      <c r="D27" s="587">
        <v>11.53</v>
      </c>
      <c r="E27" s="587"/>
      <c r="F27" s="575">
        <f>+indicateursPNDS_ODD!F23</f>
        <v>11.79</v>
      </c>
    </row>
    <row r="28" spans="1:6" ht="15" customHeight="1">
      <c r="A28" s="580" t="s">
        <v>242</v>
      </c>
      <c r="B28" s="587">
        <v>13.93</v>
      </c>
      <c r="C28" s="587">
        <v>14.46</v>
      </c>
      <c r="D28" s="587">
        <v>11.87</v>
      </c>
      <c r="E28" s="587"/>
      <c r="F28" s="575">
        <f>+indicateursPNDS_ODD!F24</f>
        <v>11.96</v>
      </c>
    </row>
    <row r="29" spans="1:6" ht="15" customHeight="1">
      <c r="A29" s="580" t="s">
        <v>243</v>
      </c>
      <c r="B29" s="588">
        <v>99.04</v>
      </c>
      <c r="C29" s="588">
        <v>93.73</v>
      </c>
      <c r="D29" s="589">
        <v>98.6</v>
      </c>
      <c r="E29" s="589"/>
      <c r="F29" s="525"/>
    </row>
    <row r="30" spans="1:6" ht="15" customHeight="1">
      <c r="A30" s="580" t="s">
        <v>244</v>
      </c>
      <c r="B30" s="590">
        <v>98.71</v>
      </c>
      <c r="C30" s="590">
        <v>93.26</v>
      </c>
      <c r="D30" s="232">
        <v>99.36</v>
      </c>
      <c r="E30" s="232"/>
      <c r="F30" s="525" t="str">
        <f>+'Bilan PA _2'!I159</f>
        <v/>
      </c>
    </row>
    <row r="31" spans="1:6" ht="15" customHeight="1">
      <c r="A31" s="539" t="s">
        <v>35</v>
      </c>
      <c r="B31" s="311"/>
      <c r="C31" s="311"/>
      <c r="D31" s="311"/>
      <c r="E31" s="311"/>
      <c r="F31" s="311"/>
    </row>
    <row r="32" spans="1:6" ht="15" customHeight="1">
      <c r="A32" s="580" t="s">
        <v>245</v>
      </c>
      <c r="B32" s="591">
        <v>2226</v>
      </c>
      <c r="C32" s="591">
        <v>2319</v>
      </c>
      <c r="D32" s="592">
        <v>2318</v>
      </c>
      <c r="E32" s="592"/>
      <c r="F32" s="592">
        <f>'Evolution Effectif personnel'!F3</f>
        <v>2518</v>
      </c>
    </row>
    <row r="33" spans="1:6" ht="15" customHeight="1">
      <c r="A33" s="580" t="s">
        <v>246</v>
      </c>
      <c r="B33" s="591">
        <v>45</v>
      </c>
      <c r="C33" s="591">
        <v>57</v>
      </c>
      <c r="D33" s="592">
        <v>55</v>
      </c>
      <c r="E33" s="592"/>
      <c r="F33" s="592">
        <f>'Effectif par niveau'!H5</f>
        <v>40</v>
      </c>
    </row>
    <row r="34" spans="1:6" ht="15" customHeight="1">
      <c r="A34" s="580" t="s">
        <v>247</v>
      </c>
      <c r="B34" s="591">
        <v>329</v>
      </c>
      <c r="C34" s="591">
        <v>337</v>
      </c>
      <c r="D34" s="592">
        <v>317</v>
      </c>
      <c r="E34" s="592"/>
      <c r="F34" s="592">
        <f>'Effectif par niveau'!H6</f>
        <v>379</v>
      </c>
    </row>
    <row r="35" spans="1:6" ht="15" customHeight="1">
      <c r="A35" s="580" t="s">
        <v>248</v>
      </c>
      <c r="B35" s="591">
        <v>2953</v>
      </c>
      <c r="C35" s="591">
        <v>3193</v>
      </c>
      <c r="D35" s="592">
        <v>3292</v>
      </c>
      <c r="E35" s="592"/>
      <c r="F35" s="592">
        <f>'Effectif par niveau'!H7</f>
        <v>3080</v>
      </c>
    </row>
    <row r="36" spans="1:6" ht="15" customHeight="1">
      <c r="A36" s="580" t="s">
        <v>249</v>
      </c>
      <c r="B36" s="591">
        <v>7661</v>
      </c>
      <c r="C36" s="591">
        <v>7827</v>
      </c>
      <c r="D36" s="592">
        <v>7592</v>
      </c>
      <c r="E36" s="592"/>
      <c r="F36" s="592">
        <f>'Effectif par niveau'!H10</f>
        <v>4037</v>
      </c>
    </row>
    <row r="37" spans="1:6" ht="15" customHeight="1">
      <c r="A37" s="580" t="s">
        <v>250</v>
      </c>
      <c r="B37" s="591">
        <v>1604</v>
      </c>
      <c r="C37" s="591">
        <v>1483</v>
      </c>
      <c r="D37" s="592">
        <v>1325</v>
      </c>
      <c r="E37" s="592"/>
      <c r="F37" s="592">
        <f>'Effectif par niveau'!H12</f>
        <v>690</v>
      </c>
    </row>
    <row r="38" spans="1:6" ht="15" customHeight="1">
      <c r="A38" s="580" t="s">
        <v>251</v>
      </c>
      <c r="B38" s="591">
        <v>4847</v>
      </c>
      <c r="C38" s="591">
        <v>5086</v>
      </c>
      <c r="D38" s="592">
        <v>4970</v>
      </c>
      <c r="E38" s="592"/>
      <c r="F38" s="592">
        <f>'Effectif par niveau'!H11</f>
        <v>3041</v>
      </c>
    </row>
    <row r="39" spans="1:6" ht="15" customHeight="1">
      <c r="A39" s="580" t="s">
        <v>252</v>
      </c>
      <c r="B39" s="591">
        <v>2935</v>
      </c>
      <c r="C39" s="591">
        <v>2887</v>
      </c>
      <c r="D39" s="592">
        <v>2313</v>
      </c>
      <c r="E39" s="592"/>
      <c r="F39" s="592">
        <f>'Effectif par niveau'!H19</f>
        <v>1021</v>
      </c>
    </row>
    <row r="40" spans="1:6" ht="15" customHeight="1">
      <c r="A40" s="333" t="s">
        <v>253</v>
      </c>
      <c r="B40" s="591">
        <v>17648</v>
      </c>
      <c r="C40" s="591">
        <v>24958</v>
      </c>
      <c r="D40" s="592">
        <v>16785</v>
      </c>
      <c r="E40" s="592"/>
      <c r="F40" s="592">
        <f>'Situation ASBC'!G87</f>
        <v>0</v>
      </c>
    </row>
    <row r="41" spans="1:6" ht="15" customHeight="1">
      <c r="A41" s="580" t="s">
        <v>254</v>
      </c>
      <c r="B41" s="593">
        <v>9658.8315363881393</v>
      </c>
      <c r="C41" s="593">
        <v>9271.4786545924999</v>
      </c>
      <c r="D41" s="592">
        <v>9871.6069887834292</v>
      </c>
      <c r="E41" s="592"/>
      <c r="F41" s="592">
        <f>'Evolution Effectif personnel'!F13</f>
        <v>0</v>
      </c>
    </row>
    <row r="42" spans="1:6" ht="15" customHeight="1">
      <c r="A42" s="580" t="s">
        <v>255</v>
      </c>
      <c r="B42" s="591">
        <v>2321</v>
      </c>
      <c r="C42" s="591">
        <v>2309.4048335123498</v>
      </c>
      <c r="D42" s="592">
        <v>2566.1528540989102</v>
      </c>
      <c r="E42" s="592"/>
      <c r="F42" s="592">
        <f>'Evolution Effectif personnel'!F16</f>
        <v>0</v>
      </c>
    </row>
    <row r="43" spans="1:6" ht="15" customHeight="1">
      <c r="A43" s="580" t="s">
        <v>256</v>
      </c>
      <c r="B43" s="591">
        <v>2806.4951050776699</v>
      </c>
      <c r="C43" s="591">
        <v>2746.97316979686</v>
      </c>
      <c r="D43" s="592">
        <v>3014.01277660695</v>
      </c>
      <c r="E43" s="592"/>
      <c r="F43" s="592">
        <f>'Evolution Effectif personnel'!F15</f>
        <v>0</v>
      </c>
    </row>
    <row r="44" spans="1:6" ht="15" customHeight="1">
      <c r="A44" s="580" t="s">
        <v>257</v>
      </c>
      <c r="B44" s="593">
        <v>4435.8487724365596</v>
      </c>
      <c r="C44" s="593">
        <v>4227.40051120724</v>
      </c>
      <c r="D44" s="592">
        <v>4604.1016096579497</v>
      </c>
      <c r="E44" s="592"/>
      <c r="F44" s="592">
        <f>'Evolution Effectif personnel'!F17</f>
        <v>0</v>
      </c>
    </row>
    <row r="45" spans="1:6" ht="15" customHeight="1">
      <c r="A45" s="539" t="s">
        <v>258</v>
      </c>
      <c r="B45" s="311"/>
      <c r="C45" s="311"/>
      <c r="D45" s="311"/>
      <c r="E45" s="311"/>
      <c r="F45" s="311"/>
    </row>
    <row r="46" spans="1:6" ht="15" customHeight="1">
      <c r="A46" s="580" t="s">
        <v>259</v>
      </c>
      <c r="B46" s="584">
        <v>89.444208138380802</v>
      </c>
      <c r="C46" s="584">
        <v>91.025823602012693</v>
      </c>
      <c r="D46" s="584">
        <v>91.765906771010506</v>
      </c>
      <c r="E46" s="584"/>
      <c r="F46" s="584">
        <f>ComplétudeCorrige!K108</f>
        <v>0</v>
      </c>
    </row>
    <row r="47" spans="1:6" ht="15" customHeight="1">
      <c r="A47" s="580" t="s">
        <v>260</v>
      </c>
      <c r="B47" s="584">
        <v>94.921756993535098</v>
      </c>
      <c r="C47" s="584">
        <v>98.109611298587694</v>
      </c>
      <c r="D47" s="584">
        <v>98.374821363288902</v>
      </c>
      <c r="E47" s="584"/>
      <c r="F47" s="584">
        <f>ComplétudeCorrige!E108</f>
        <v>0</v>
      </c>
    </row>
    <row r="48" spans="1:6" ht="15" customHeight="1">
      <c r="A48" s="580" t="s">
        <v>261</v>
      </c>
      <c r="B48" s="594">
        <v>69.7699652777778</v>
      </c>
      <c r="C48" s="594">
        <v>68.641390205371195</v>
      </c>
      <c r="D48" s="595">
        <v>72.618835677407901</v>
      </c>
      <c r="E48" s="595"/>
      <c r="F48" s="595" t="str">
        <f>ComplétudeCorrige!H108</f>
        <v/>
      </c>
    </row>
    <row r="49" spans="1:6" ht="15" customHeight="1">
      <c r="A49" s="539" t="s">
        <v>262</v>
      </c>
      <c r="B49" s="311"/>
      <c r="C49" s="311"/>
      <c r="D49" s="311"/>
      <c r="E49" s="311"/>
      <c r="F49" s="311"/>
    </row>
    <row r="50" spans="1:6" ht="15" customHeight="1">
      <c r="A50" s="580" t="s">
        <v>263</v>
      </c>
      <c r="B50" s="595">
        <v>13.4479717813051</v>
      </c>
      <c r="C50" s="595">
        <v>7.3846153846153904</v>
      </c>
      <c r="D50" s="595">
        <v>11.3438045375218</v>
      </c>
      <c r="E50" s="595"/>
      <c r="F50" s="595" t="str">
        <f>Rupture_DMEG!E86</f>
        <v/>
      </c>
    </row>
    <row r="51" spans="1:6" ht="15" customHeight="1">
      <c r="A51" s="539" t="s">
        <v>264</v>
      </c>
      <c r="B51" s="311"/>
      <c r="C51" s="311"/>
      <c r="D51" s="311"/>
      <c r="E51" s="311"/>
      <c r="F51" s="311"/>
    </row>
    <row r="52" spans="1:6" ht="15" customHeight="1">
      <c r="A52" s="580" t="s">
        <v>265</v>
      </c>
      <c r="B52" s="596">
        <v>1.2</v>
      </c>
      <c r="C52" s="596">
        <v>1.1534923197561999</v>
      </c>
      <c r="D52" s="596">
        <v>1.1200216236200899</v>
      </c>
      <c r="E52" s="596"/>
      <c r="F52" s="596" t="str">
        <f>'Nb_nouveau contact'!D107</f>
        <v/>
      </c>
    </row>
    <row r="53" spans="1:6" ht="15" customHeight="1">
      <c r="A53" s="580" t="s">
        <v>266</v>
      </c>
      <c r="B53" s="595">
        <v>2.5716174023209599</v>
      </c>
      <c r="C53" s="595">
        <v>2.2687907252263702</v>
      </c>
      <c r="D53" s="595">
        <v>2.1513915205629202</v>
      </c>
      <c r="E53" s="595"/>
      <c r="F53" s="595" t="str">
        <f>'Nb_nouveau contact'!E107</f>
        <v/>
      </c>
    </row>
    <row r="54" spans="1:6" ht="15" customHeight="1">
      <c r="A54" s="580" t="s">
        <v>196</v>
      </c>
      <c r="B54" s="597">
        <v>76.093975743718005</v>
      </c>
      <c r="C54" s="597">
        <v>80.260983920286904</v>
      </c>
      <c r="D54" s="598">
        <v>77.116820033583906</v>
      </c>
      <c r="E54" s="598"/>
      <c r="F54" s="598" t="e">
        <f>#REF!</f>
        <v>#REF!</v>
      </c>
    </row>
    <row r="55" spans="1:6" ht="15" customHeight="1">
      <c r="A55" s="580" t="s">
        <v>267</v>
      </c>
      <c r="B55" s="584">
        <v>64.509815523684296</v>
      </c>
      <c r="C55" s="584">
        <v>64.761833745282004</v>
      </c>
      <c r="D55" s="584">
        <v>64.596181421510394</v>
      </c>
      <c r="E55" s="584"/>
      <c r="F55" s="584" t="str">
        <f>'Sortie Hospi'!J107</f>
        <v/>
      </c>
    </row>
    <row r="56" spans="1:6" ht="15" customHeight="1">
      <c r="A56" s="580" t="s">
        <v>268</v>
      </c>
      <c r="B56" s="584">
        <v>56.501157795432803</v>
      </c>
      <c r="C56" s="584">
        <v>85.269194010831498</v>
      </c>
      <c r="D56" s="584">
        <v>62.1658894520193</v>
      </c>
      <c r="E56" s="584"/>
      <c r="F56" s="584" t="str">
        <f>'Occupation lit'!G108</f>
        <v/>
      </c>
    </row>
    <row r="57" spans="1:6" ht="15" customHeight="1">
      <c r="A57" s="580" t="s">
        <v>269</v>
      </c>
      <c r="B57" s="584">
        <v>3.37</v>
      </c>
      <c r="C57" s="584">
        <v>3.5808300234887498</v>
      </c>
      <c r="D57" s="584">
        <v>3.5957849368706101</v>
      </c>
      <c r="E57" s="584"/>
      <c r="F57" s="584" t="str">
        <f>'Occupation lit'!H108</f>
        <v/>
      </c>
    </row>
    <row r="58" spans="1:6" ht="15" customHeight="1">
      <c r="A58" s="580" t="s">
        <v>270</v>
      </c>
      <c r="B58" s="584">
        <v>61.1</v>
      </c>
      <c r="C58" s="584">
        <v>86.916317194052596</v>
      </c>
      <c r="D58" s="584">
        <v>63.103189007000303</v>
      </c>
      <c r="E58" s="584"/>
      <c r="F58" s="584" t="str">
        <f>'Occupation lit'!I108</f>
        <v/>
      </c>
    </row>
    <row r="59" spans="1:6" ht="15" customHeight="1">
      <c r="A59" s="580" t="s">
        <v>271</v>
      </c>
      <c r="B59" s="584">
        <v>14.8</v>
      </c>
      <c r="C59" s="584">
        <v>17.750425171975898</v>
      </c>
      <c r="D59" s="584">
        <v>19.015984366801799</v>
      </c>
      <c r="E59" s="584"/>
      <c r="F59" s="584" t="str">
        <f>'Réf_Evac_cont ref_1er échelon'!E86</f>
        <v/>
      </c>
    </row>
    <row r="60" spans="1:6" ht="15" customHeight="1">
      <c r="A60" s="539" t="s">
        <v>272</v>
      </c>
      <c r="B60" s="311"/>
      <c r="C60" s="311"/>
      <c r="D60" s="311"/>
      <c r="E60" s="311"/>
      <c r="F60" s="311"/>
    </row>
    <row r="61" spans="1:6" ht="15" customHeight="1">
      <c r="A61" s="580" t="s">
        <v>273</v>
      </c>
      <c r="B61" s="584">
        <v>96.3</v>
      </c>
      <c r="C61" s="584">
        <v>94.045676998368705</v>
      </c>
      <c r="D61" s="584">
        <v>87.736463936550294</v>
      </c>
      <c r="E61" s="584"/>
      <c r="F61" s="584">
        <f>'Complétude TLOH_Publique '!F86</f>
        <v>77.702702702702695</v>
      </c>
    </row>
    <row r="62" spans="1:6" ht="15" customHeight="1">
      <c r="A62" s="580" t="s">
        <v>274</v>
      </c>
      <c r="B62" s="584">
        <v>65.8</v>
      </c>
      <c r="C62" s="584">
        <v>60.227417912354703</v>
      </c>
      <c r="D62" s="584">
        <v>71.012896118203599</v>
      </c>
      <c r="E62" s="584"/>
      <c r="F62" s="584">
        <f>'Complétude TLOH_Privée'!F86</f>
        <v>100</v>
      </c>
    </row>
    <row r="63" spans="1:6" ht="15" customHeight="1">
      <c r="A63" s="580" t="s">
        <v>275</v>
      </c>
      <c r="B63" s="582">
        <v>1640</v>
      </c>
      <c r="C63" s="582">
        <v>2071</v>
      </c>
      <c r="D63" s="582">
        <v>1971</v>
      </c>
      <c r="E63" s="582"/>
      <c r="F63" s="582">
        <f>MPE!C87</f>
        <v>1</v>
      </c>
    </row>
    <row r="64" spans="1:6" ht="15" customHeight="1">
      <c r="A64" s="580" t="s">
        <v>276</v>
      </c>
      <c r="B64" s="584">
        <v>5.9</v>
      </c>
      <c r="C64" s="584">
        <v>3.91115403186866</v>
      </c>
      <c r="D64" s="584">
        <v>3.8051750380517499</v>
      </c>
      <c r="E64" s="584"/>
      <c r="F64" s="584">
        <f>MPE!E87</f>
        <v>0</v>
      </c>
    </row>
    <row r="65" spans="1:7" ht="15" customHeight="1">
      <c r="A65" s="580" t="s">
        <v>277</v>
      </c>
      <c r="B65" s="582">
        <v>3247</v>
      </c>
      <c r="C65" s="582">
        <v>3735</v>
      </c>
      <c r="D65" s="582">
        <v>2428</v>
      </c>
      <c r="E65" s="582"/>
      <c r="F65" s="582">
        <f>MPE!F87</f>
        <v>5</v>
      </c>
    </row>
    <row r="66" spans="1:7" ht="15" customHeight="1">
      <c r="A66" s="580" t="s">
        <v>278</v>
      </c>
      <c r="B66" s="584">
        <v>0.2</v>
      </c>
      <c r="C66" s="72">
        <v>0.267737617135207</v>
      </c>
      <c r="D66" s="72">
        <v>0.16474464579901199</v>
      </c>
      <c r="E66" s="72"/>
      <c r="F66" s="72">
        <f>MPE!H87</f>
        <v>0</v>
      </c>
    </row>
    <row r="67" spans="1:7" ht="15" customHeight="1">
      <c r="A67" s="580" t="s">
        <v>279</v>
      </c>
      <c r="B67" s="582">
        <v>5366</v>
      </c>
      <c r="C67" s="582">
        <v>8431</v>
      </c>
      <c r="D67" s="582">
        <v>343</v>
      </c>
      <c r="E67" s="582"/>
      <c r="F67" s="582">
        <f>'MPE(suite2'!I87</f>
        <v>0</v>
      </c>
    </row>
    <row r="68" spans="1:7" ht="15" customHeight="1">
      <c r="A68" s="580" t="s">
        <v>280</v>
      </c>
      <c r="B68" s="584">
        <v>4.4000000000000004</v>
      </c>
      <c r="C68" s="72">
        <v>0.61677143873799101</v>
      </c>
      <c r="D68" s="72">
        <v>1.1661807580174901</v>
      </c>
      <c r="E68" s="72"/>
      <c r="F68" s="72" t="str">
        <f>'MPE(suite2'!K87</f>
        <v/>
      </c>
    </row>
    <row r="69" spans="1:7" ht="15" customHeight="1">
      <c r="A69" s="580" t="s">
        <v>281</v>
      </c>
      <c r="B69" s="582">
        <v>3</v>
      </c>
      <c r="C69" s="582">
        <v>4</v>
      </c>
      <c r="D69" s="582">
        <v>0</v>
      </c>
      <c r="E69" s="582"/>
      <c r="F69" s="582">
        <f>'MPE(suite2'!C87</f>
        <v>0</v>
      </c>
    </row>
    <row r="70" spans="1:7" ht="15" customHeight="1">
      <c r="A70" s="580" t="s">
        <v>282</v>
      </c>
      <c r="B70" s="584">
        <v>0</v>
      </c>
      <c r="C70" s="584">
        <v>0</v>
      </c>
      <c r="D70" s="584">
        <v>0</v>
      </c>
      <c r="E70" s="584"/>
      <c r="F70" s="584">
        <v>0</v>
      </c>
    </row>
    <row r="71" spans="1:7" ht="15" customHeight="1">
      <c r="A71" s="580" t="s">
        <v>283</v>
      </c>
      <c r="B71" s="582">
        <v>8343</v>
      </c>
      <c r="C71" s="582">
        <v>13660</v>
      </c>
      <c r="D71" s="582">
        <v>160751</v>
      </c>
      <c r="E71" s="582"/>
      <c r="F71" s="582">
        <f>'MPE(suite2'!F87</f>
        <v>161</v>
      </c>
    </row>
    <row r="72" spans="1:7" ht="15" customHeight="1">
      <c r="A72" s="580" t="s">
        <v>284</v>
      </c>
      <c r="B72" s="584">
        <v>0.2</v>
      </c>
      <c r="C72" s="584">
        <v>0.1</v>
      </c>
      <c r="D72" s="584">
        <v>0.45038600070917101</v>
      </c>
      <c r="E72" s="584"/>
      <c r="F72" s="584">
        <f>'MPE(suite2'!H87</f>
        <v>0</v>
      </c>
    </row>
    <row r="73" spans="1:7" ht="15" customHeight="1">
      <c r="A73" s="580" t="s">
        <v>285</v>
      </c>
      <c r="B73" s="584">
        <v>13.7</v>
      </c>
      <c r="C73" s="584">
        <v>12</v>
      </c>
      <c r="D73" s="584">
        <v>10.5</v>
      </c>
      <c r="E73" s="584">
        <v>11.6</v>
      </c>
      <c r="F73" s="525">
        <v>11.05</v>
      </c>
      <c r="G73" s="831" t="s">
        <v>3008</v>
      </c>
    </row>
    <row r="74" spans="1:7" ht="15" customHeight="1">
      <c r="A74" s="580" t="s">
        <v>286</v>
      </c>
      <c r="B74" s="584">
        <v>90</v>
      </c>
      <c r="C74" s="584">
        <v>95</v>
      </c>
      <c r="D74" s="584">
        <v>95</v>
      </c>
      <c r="E74" s="584">
        <v>94</v>
      </c>
      <c r="F74" s="525">
        <v>96.1</v>
      </c>
      <c r="G74" s="831" t="s">
        <v>3008</v>
      </c>
    </row>
    <row r="75" spans="1:7" ht="15" customHeight="1">
      <c r="A75" s="539" t="s">
        <v>287</v>
      </c>
      <c r="B75" s="311"/>
      <c r="C75" s="311"/>
      <c r="D75" s="311"/>
      <c r="E75" s="311"/>
      <c r="F75" s="311"/>
    </row>
    <row r="76" spans="1:7" ht="15" customHeight="1">
      <c r="A76" s="580" t="s">
        <v>288</v>
      </c>
      <c r="B76" s="594">
        <v>31.2</v>
      </c>
      <c r="C76" s="599"/>
      <c r="D76" s="600"/>
      <c r="E76" s="600"/>
      <c r="F76" s="600"/>
    </row>
    <row r="77" spans="1:7" ht="15" customHeight="1">
      <c r="A77" s="580" t="s">
        <v>289</v>
      </c>
      <c r="B77" s="594">
        <v>27.4830636166174</v>
      </c>
      <c r="C77" s="594">
        <v>23.4921664281975</v>
      </c>
      <c r="D77" s="595">
        <v>23.160586103243499</v>
      </c>
      <c r="E77" s="595"/>
      <c r="F77" s="595" t="str">
        <f>'UtilisatricePF '!J108</f>
        <v/>
      </c>
    </row>
    <row r="78" spans="1:7" ht="15" customHeight="1">
      <c r="A78" s="580" t="s">
        <v>290</v>
      </c>
      <c r="B78" s="594">
        <v>20.9</v>
      </c>
      <c r="C78" s="594"/>
      <c r="D78" s="595"/>
      <c r="E78" s="595"/>
      <c r="F78" s="595"/>
    </row>
    <row r="79" spans="1:7" ht="15" customHeight="1">
      <c r="A79" s="580" t="s">
        <v>291</v>
      </c>
      <c r="B79" s="582">
        <v>1785373.0496</v>
      </c>
      <c r="C79" s="582">
        <v>1766085.284</v>
      </c>
      <c r="D79" s="582">
        <v>1914380.1059999999</v>
      </c>
      <c r="E79" s="582"/>
      <c r="F79" s="582">
        <f>'Couple années par structure2'!J107</f>
        <v>0</v>
      </c>
    </row>
    <row r="80" spans="1:7" ht="15" customHeight="1">
      <c r="A80" s="539" t="s">
        <v>292</v>
      </c>
      <c r="B80" s="311"/>
      <c r="C80" s="311"/>
      <c r="D80" s="311"/>
      <c r="E80" s="311"/>
      <c r="F80" s="311"/>
    </row>
    <row r="81" spans="1:6" ht="15" customHeight="1">
      <c r="A81" s="580" t="s">
        <v>293</v>
      </c>
      <c r="B81" s="594">
        <v>92.4</v>
      </c>
      <c r="C81" s="594">
        <v>86.755266637766795</v>
      </c>
      <c r="D81" s="595">
        <v>83.213616036696706</v>
      </c>
      <c r="E81" s="595"/>
      <c r="F81" s="595" t="str">
        <f>'Couverture CPN'!G107</f>
        <v/>
      </c>
    </row>
    <row r="82" spans="1:6" ht="15" customHeight="1">
      <c r="A82" s="580" t="s">
        <v>294</v>
      </c>
      <c r="B82" s="594">
        <v>43.8</v>
      </c>
      <c r="C82" s="594">
        <v>44.4063736404471</v>
      </c>
      <c r="D82" s="595">
        <v>44.462591473173703</v>
      </c>
      <c r="E82" s="595"/>
      <c r="F82" s="595" t="str">
        <f>'Couverture CPN'!H107</f>
        <v/>
      </c>
    </row>
    <row r="83" spans="1:6" ht="15" customHeight="1">
      <c r="A83" s="580" t="s">
        <v>295</v>
      </c>
      <c r="B83" s="595">
        <v>54.2</v>
      </c>
      <c r="C83" s="595">
        <v>54.093460735635396</v>
      </c>
      <c r="D83" s="595">
        <v>52.289280122650503</v>
      </c>
      <c r="E83" s="595"/>
      <c r="F83" s="595" t="str">
        <f>'Couverture CPN'!I107</f>
        <v/>
      </c>
    </row>
    <row r="84" spans="1:6" ht="15" customHeight="1">
      <c r="A84" s="580" t="s">
        <v>296</v>
      </c>
      <c r="B84" s="595">
        <v>65</v>
      </c>
      <c r="C84" s="595">
        <v>68.644829841351793</v>
      </c>
      <c r="D84" s="595">
        <v>70.374576505748493</v>
      </c>
      <c r="E84" s="595"/>
      <c r="F84" s="595" t="str">
        <f>'Couverture CPN'!J107</f>
        <v/>
      </c>
    </row>
    <row r="85" spans="1:6" ht="15" customHeight="1">
      <c r="A85" s="580" t="s">
        <v>297</v>
      </c>
      <c r="B85" s="601">
        <v>3.3</v>
      </c>
      <c r="C85" s="595">
        <v>3.0077118949695998</v>
      </c>
      <c r="D85" s="595">
        <v>2.9443334350146499</v>
      </c>
      <c r="E85" s="595"/>
      <c r="F85" s="595" t="str">
        <f>'Grossesses référées'!E107</f>
        <v/>
      </c>
    </row>
    <row r="86" spans="1:6" ht="15" customHeight="1">
      <c r="A86" s="580" t="s">
        <v>298</v>
      </c>
      <c r="B86" s="595">
        <v>87.4</v>
      </c>
      <c r="C86" s="595">
        <v>95.524758291184398</v>
      </c>
      <c r="D86" s="595">
        <v>91.757643420938393</v>
      </c>
      <c r="E86" s="595"/>
      <c r="F86" s="595" t="str">
        <f>Accouchement!H107</f>
        <v/>
      </c>
    </row>
    <row r="87" spans="1:6" ht="15" customHeight="1">
      <c r="A87" s="580" t="s">
        <v>299</v>
      </c>
      <c r="B87" s="601">
        <v>87.2</v>
      </c>
      <c r="C87" s="595">
        <v>88.347806812128397</v>
      </c>
      <c r="D87" s="595">
        <v>89.426638547680696</v>
      </c>
      <c r="E87" s="595"/>
      <c r="F87" s="595">
        <f>Ac_Partogramme_Mortnés!E107</f>
        <v>0</v>
      </c>
    </row>
    <row r="88" spans="1:6" ht="15" customHeight="1">
      <c r="A88" s="580" t="s">
        <v>300</v>
      </c>
      <c r="B88" s="595">
        <v>10.5</v>
      </c>
      <c r="C88" s="595">
        <v>9.1232100746359404</v>
      </c>
      <c r="D88" s="595">
        <v>8.4742244121651709</v>
      </c>
      <c r="E88" s="595"/>
      <c r="F88" s="595" t="str">
        <f>Naissances!H107</f>
        <v xml:space="preserve"> </v>
      </c>
    </row>
    <row r="89" spans="1:6" ht="15" customHeight="1">
      <c r="A89" s="580" t="s">
        <v>301</v>
      </c>
      <c r="B89" s="595">
        <v>97.6</v>
      </c>
      <c r="C89" s="595">
        <v>95.449760532905501</v>
      </c>
      <c r="D89" s="595">
        <v>95.902282954469101</v>
      </c>
      <c r="E89" s="595"/>
      <c r="F89" s="595" t="str">
        <f>Naissances!J107</f>
        <v xml:space="preserve"> </v>
      </c>
    </row>
    <row r="90" spans="1:6" ht="15" customHeight="1">
      <c r="A90" s="580" t="s">
        <v>302</v>
      </c>
      <c r="B90" s="595">
        <v>0.721412729713648</v>
      </c>
      <c r="C90" s="595">
        <v>0.82111686480441504</v>
      </c>
      <c r="D90" s="595">
        <v>0.83490557397468501</v>
      </c>
      <c r="E90" s="595"/>
      <c r="F90" s="595" t="str">
        <f>Deces_neonatal!F107</f>
        <v/>
      </c>
    </row>
    <row r="91" spans="1:6" ht="15" customHeight="1">
      <c r="A91" s="580" t="s">
        <v>303</v>
      </c>
      <c r="B91" s="595">
        <v>154.6</v>
      </c>
      <c r="C91" s="595">
        <v>130.01481366165001</v>
      </c>
      <c r="D91" s="595">
        <v>131.754891737717</v>
      </c>
      <c r="E91" s="595"/>
      <c r="F91" s="595" t="str">
        <f>'Taux de décès maternel'!F107</f>
        <v/>
      </c>
    </row>
    <row r="92" spans="1:6" ht="15" customHeight="1">
      <c r="A92" s="580" t="s">
        <v>304</v>
      </c>
      <c r="B92" s="595">
        <v>5.3</v>
      </c>
      <c r="C92" s="595">
        <v>4.0128273869492599</v>
      </c>
      <c r="D92" s="595">
        <v>4.1890880640329797</v>
      </c>
      <c r="E92" s="595"/>
      <c r="F92" s="595" t="str">
        <f>Taux_césarienne!D107</f>
        <v/>
      </c>
    </row>
    <row r="93" spans="1:6" ht="15" customHeight="1">
      <c r="A93" s="580" t="s">
        <v>305</v>
      </c>
      <c r="B93" s="584">
        <v>36.200000000000003</v>
      </c>
      <c r="C93" s="584">
        <v>35.613477756399199</v>
      </c>
      <c r="D93" s="584">
        <v>35.840029442433902</v>
      </c>
      <c r="E93" s="584"/>
      <c r="F93" s="584" t="str">
        <f>Cons_post_nat!G108</f>
        <v/>
      </c>
    </row>
    <row r="94" spans="1:6" ht="15" customHeight="1">
      <c r="A94" s="539" t="s">
        <v>306</v>
      </c>
      <c r="B94" s="311"/>
      <c r="C94" s="311"/>
      <c r="D94" s="311"/>
      <c r="E94" s="311"/>
      <c r="F94" s="311"/>
    </row>
    <row r="95" spans="1:6" ht="15" customHeight="1">
      <c r="A95" s="580" t="s">
        <v>307</v>
      </c>
      <c r="B95" s="601">
        <v>90.834025599209696</v>
      </c>
      <c r="C95" s="595">
        <v>90.225810955363698</v>
      </c>
      <c r="D95" s="595">
        <v>91.676007221719203</v>
      </c>
      <c r="E95" s="595"/>
      <c r="F95" s="595">
        <f>PTME_VIH!D107</f>
        <v>0</v>
      </c>
    </row>
    <row r="96" spans="1:6" ht="15" customHeight="1">
      <c r="A96" s="580" t="s">
        <v>308</v>
      </c>
      <c r="B96" s="601">
        <v>0.30660888772542</v>
      </c>
      <c r="C96" s="595">
        <v>0.247818210799057</v>
      </c>
      <c r="D96" s="595">
        <v>0.219176187924567</v>
      </c>
      <c r="E96" s="595"/>
      <c r="F96" s="595">
        <f>PTME_VIH!F107</f>
        <v>0</v>
      </c>
    </row>
    <row r="97" spans="1:6" ht="15" customHeight="1">
      <c r="A97" s="580" t="s">
        <v>309</v>
      </c>
      <c r="B97" s="601">
        <v>2.0979020979021001</v>
      </c>
      <c r="C97" s="595">
        <v>3.41614906832298</v>
      </c>
      <c r="D97" s="595">
        <v>1.8700787401574801</v>
      </c>
      <c r="E97" s="595"/>
      <c r="F97" s="595">
        <f>'PTME_VIH-Enfant'!H107</f>
        <v>0</v>
      </c>
    </row>
    <row r="98" spans="1:6" ht="34.25" customHeight="1">
      <c r="A98" s="580" t="s">
        <v>310</v>
      </c>
      <c r="B98" s="584">
        <v>95.128939828080206</v>
      </c>
      <c r="C98" s="584">
        <v>95.256410256410206</v>
      </c>
      <c r="D98" s="584">
        <v>98.265353961556499</v>
      </c>
      <c r="E98" s="584"/>
      <c r="F98" s="584">
        <f>'PTME_VIH-Enfant'!E107</f>
        <v>0</v>
      </c>
    </row>
    <row r="99" spans="1:6" ht="15" customHeight="1">
      <c r="A99" s="539" t="s">
        <v>311</v>
      </c>
      <c r="B99" s="311"/>
      <c r="C99" s="311"/>
      <c r="D99" s="311"/>
      <c r="E99" s="311"/>
      <c r="F99" s="311"/>
    </row>
    <row r="100" spans="1:6" ht="15" customHeight="1">
      <c r="A100" s="580" t="s">
        <v>312</v>
      </c>
      <c r="B100" s="594">
        <v>9.6999999999999993</v>
      </c>
      <c r="C100" s="594">
        <v>8.8000000000000007</v>
      </c>
      <c r="D100" s="594">
        <v>9.1999999999999993</v>
      </c>
      <c r="E100" s="594"/>
      <c r="F100" s="594"/>
    </row>
    <row r="101" spans="1:6" ht="24.5" customHeight="1">
      <c r="A101" s="580" t="s">
        <v>313</v>
      </c>
      <c r="B101" s="594">
        <v>21.6</v>
      </c>
      <c r="C101" s="594">
        <v>21.6</v>
      </c>
      <c r="D101" s="594">
        <v>20.7</v>
      </c>
      <c r="E101" s="594"/>
      <c r="F101" s="594"/>
    </row>
    <row r="102" spans="1:6" ht="15" customHeight="1">
      <c r="A102" s="580" t="s">
        <v>314</v>
      </c>
      <c r="B102" s="584">
        <v>17.5</v>
      </c>
      <c r="C102" s="584">
        <v>16.3</v>
      </c>
      <c r="D102" s="584">
        <v>15.5</v>
      </c>
      <c r="E102" s="584"/>
      <c r="F102" s="594"/>
    </row>
    <row r="103" spans="1:6" ht="15" customHeight="1">
      <c r="A103" s="580" t="s">
        <v>315</v>
      </c>
      <c r="B103" s="594">
        <v>30.2</v>
      </c>
      <c r="C103" s="594">
        <v>27.788895601958298</v>
      </c>
      <c r="D103" s="595">
        <v>30.622568344441799</v>
      </c>
      <c r="E103" s="595"/>
      <c r="F103" s="595">
        <f>'Dépistage malnut'!E107</f>
        <v>0</v>
      </c>
    </row>
    <row r="104" spans="1:6" ht="15" customHeight="1">
      <c r="A104" s="580" t="s">
        <v>316</v>
      </c>
      <c r="B104" s="594">
        <v>86</v>
      </c>
      <c r="C104" s="594">
        <v>68.094357829630397</v>
      </c>
      <c r="D104" s="595">
        <v>71.9002750153753</v>
      </c>
      <c r="E104" s="595"/>
      <c r="F104" s="595">
        <f>'Dépistage malnut'!F107</f>
        <v>0</v>
      </c>
    </row>
    <row r="105" spans="1:6" ht="15" customHeight="1">
      <c r="A105" s="333" t="s">
        <v>317</v>
      </c>
      <c r="B105" s="594">
        <v>79.8</v>
      </c>
      <c r="C105" s="594">
        <v>82.884991749491505</v>
      </c>
      <c r="D105" s="595">
        <v>83.9835332711543</v>
      </c>
      <c r="E105" s="595"/>
      <c r="F105" s="595" t="e">
        <f>'Confirmation MA ASBC'!#REF!</f>
        <v>#REF!</v>
      </c>
    </row>
    <row r="106" spans="1:6" ht="15" customHeight="1">
      <c r="A106" s="333" t="s">
        <v>318</v>
      </c>
      <c r="B106" s="594">
        <v>82.4</v>
      </c>
      <c r="C106" s="594">
        <v>84.556734400287695</v>
      </c>
      <c r="D106" s="595">
        <v>84.881574418822893</v>
      </c>
      <c r="E106" s="595"/>
      <c r="F106" s="595" t="e">
        <f>'Confirmation MA ASBC'!#REF!</f>
        <v>#REF!</v>
      </c>
    </row>
    <row r="107" spans="1:6" ht="15" customHeight="1">
      <c r="A107" s="333" t="s">
        <v>319</v>
      </c>
      <c r="B107" s="333">
        <v>94</v>
      </c>
      <c r="C107" s="594">
        <v>93.495550405092203</v>
      </c>
      <c r="D107" s="595">
        <v>93.326214287541205</v>
      </c>
      <c r="E107" s="595"/>
      <c r="F107" s="595" t="str">
        <f>'Nutrition 2'!C108</f>
        <v/>
      </c>
    </row>
    <row r="108" spans="1:6" ht="15" customHeight="1">
      <c r="A108" s="333" t="s">
        <v>320</v>
      </c>
      <c r="B108" s="594">
        <v>0.2</v>
      </c>
      <c r="C108" s="594">
        <v>0.201363596434918</v>
      </c>
      <c r="D108" s="595">
        <v>0.22060516152134399</v>
      </c>
      <c r="E108" s="595"/>
      <c r="F108" s="595" t="str">
        <f>'Nutrition 2'!D108</f>
        <v/>
      </c>
    </row>
    <row r="109" spans="1:6" ht="15" customHeight="1">
      <c r="A109" s="333" t="s">
        <v>321</v>
      </c>
      <c r="B109" s="594">
        <v>5.9</v>
      </c>
      <c r="C109" s="594">
        <v>6.3030859984728798</v>
      </c>
      <c r="D109" s="595">
        <v>6.4531805509374101</v>
      </c>
      <c r="E109" s="595"/>
      <c r="F109" s="595" t="str">
        <f>'Nutrition 2'!E108</f>
        <v/>
      </c>
    </row>
    <row r="110" spans="1:6" ht="15" customHeight="1">
      <c r="A110" s="333" t="s">
        <v>322</v>
      </c>
      <c r="B110" s="594">
        <v>92.4</v>
      </c>
      <c r="C110" s="594">
        <v>92.451194271969598</v>
      </c>
      <c r="D110" s="595">
        <v>92.464272954626693</v>
      </c>
      <c r="E110" s="595"/>
      <c r="F110" s="595" t="str">
        <f>'Nutrition 2'!L108</f>
        <v/>
      </c>
    </row>
    <row r="111" spans="1:6" ht="15" customHeight="1">
      <c r="A111" s="333" t="s">
        <v>323</v>
      </c>
      <c r="B111" s="594">
        <v>1.6</v>
      </c>
      <c r="C111" s="594">
        <v>1.72847793253902</v>
      </c>
      <c r="D111" s="595">
        <v>1.4871382636655901</v>
      </c>
      <c r="E111" s="595"/>
      <c r="F111" s="595" t="str">
        <f>'Nutrition 2'!M108</f>
        <v/>
      </c>
    </row>
    <row r="112" spans="1:6" ht="15" customHeight="1">
      <c r="A112" s="333" t="s">
        <v>324</v>
      </c>
      <c r="B112" s="594">
        <v>6.2</v>
      </c>
      <c r="C112" s="594">
        <v>5.8203277954914103</v>
      </c>
      <c r="D112" s="595">
        <v>6.0485887817077497</v>
      </c>
      <c r="E112" s="595"/>
      <c r="F112" s="595" t="str">
        <f>'Nutrition 2'!N108</f>
        <v/>
      </c>
    </row>
    <row r="113" spans="1:6" ht="15" customHeight="1">
      <c r="A113" s="333" t="s">
        <v>325</v>
      </c>
      <c r="B113" s="594">
        <v>93</v>
      </c>
      <c r="C113" s="594">
        <v>93.252472393454298</v>
      </c>
      <c r="D113" s="595">
        <v>92.963228623868702</v>
      </c>
      <c r="E113" s="595"/>
      <c r="F113" s="595" t="str">
        <f>'Nutrition 2'!F108</f>
        <v/>
      </c>
    </row>
    <row r="114" spans="1:6" ht="15" customHeight="1">
      <c r="A114" s="333" t="s">
        <v>326</v>
      </c>
      <c r="B114" s="594">
        <v>0.5</v>
      </c>
      <c r="C114" s="594">
        <v>0.53550046565257903</v>
      </c>
      <c r="D114" s="595">
        <v>0.49049598109744502</v>
      </c>
      <c r="E114" s="595"/>
      <c r="F114" s="595" t="str">
        <f>'Nutrition 2'!G108</f>
        <v/>
      </c>
    </row>
    <row r="115" spans="1:6" ht="15" customHeight="1">
      <c r="A115" s="333" t="s">
        <v>327</v>
      </c>
      <c r="B115" s="594">
        <v>6.5</v>
      </c>
      <c r="C115" s="594">
        <v>6.21202714089317</v>
      </c>
      <c r="D115" s="595">
        <v>6.5462753950338604</v>
      </c>
      <c r="E115" s="595"/>
      <c r="F115" s="595" t="str">
        <f>'Nutrition 2'!H108</f>
        <v/>
      </c>
    </row>
    <row r="116" spans="1:6" ht="15" customHeight="1">
      <c r="A116" s="333" t="s">
        <v>328</v>
      </c>
      <c r="B116" s="594">
        <v>89.3</v>
      </c>
      <c r="C116" s="594">
        <v>88.216336575647503</v>
      </c>
      <c r="D116" s="595">
        <v>89.707425107821393</v>
      </c>
      <c r="E116" s="595"/>
      <c r="F116" s="595" t="str">
        <f>'Nutrition 2'!I108</f>
        <v/>
      </c>
    </row>
    <row r="117" spans="1:6" ht="15" customHeight="1">
      <c r="A117" s="333" t="s">
        <v>329</v>
      </c>
      <c r="B117" s="594">
        <v>7.8</v>
      </c>
      <c r="C117" s="594">
        <v>8.0335169342552408</v>
      </c>
      <c r="D117" s="595">
        <v>6.9938221237906504</v>
      </c>
      <c r="E117" s="595"/>
      <c r="F117" s="595" t="str">
        <f>'Nutrition 2'!J108</f>
        <v/>
      </c>
    </row>
    <row r="118" spans="1:6" ht="15" customHeight="1">
      <c r="A118" s="333" t="s">
        <v>330</v>
      </c>
      <c r="B118" s="594">
        <v>4.3</v>
      </c>
      <c r="C118" s="594">
        <v>3.7501464900972699</v>
      </c>
      <c r="D118" s="595">
        <v>3.2987527683879199</v>
      </c>
      <c r="E118" s="595"/>
      <c r="F118" s="595" t="str">
        <f>'Nutrition 2'!K108</f>
        <v/>
      </c>
    </row>
    <row r="119" spans="1:6" ht="15" customHeight="1">
      <c r="A119" s="539" t="s">
        <v>331</v>
      </c>
      <c r="B119" s="311"/>
      <c r="C119" s="311"/>
      <c r="D119" s="311"/>
      <c r="E119" s="311"/>
      <c r="F119" s="311"/>
    </row>
    <row r="120" spans="1:6" ht="15" customHeight="1">
      <c r="A120" s="580" t="s">
        <v>332</v>
      </c>
      <c r="B120" s="333">
        <v>6.36</v>
      </c>
      <c r="C120" s="601">
        <v>5.4390268059496298</v>
      </c>
      <c r="D120" s="601">
        <v>5.38734371042794</v>
      </c>
      <c r="E120" s="601"/>
      <c r="F120" s="601" t="str">
        <f>'Enfants_FE vaccinés1'!L107</f>
        <v/>
      </c>
    </row>
    <row r="121" spans="1:6" ht="15" customHeight="1">
      <c r="A121" s="580" t="s">
        <v>333</v>
      </c>
      <c r="B121" s="333">
        <v>116.2</v>
      </c>
      <c r="C121" s="601">
        <v>106.459161337796</v>
      </c>
      <c r="D121" s="601">
        <v>101.295007136509</v>
      </c>
      <c r="E121" s="601"/>
      <c r="F121" s="601" t="str">
        <f>'Couverture vaccinale1'!C107</f>
        <v/>
      </c>
    </row>
    <row r="122" spans="1:6" ht="15" customHeight="1">
      <c r="A122" s="580" t="s">
        <v>334</v>
      </c>
      <c r="B122" s="333">
        <v>107.4</v>
      </c>
      <c r="C122" s="601">
        <v>101.03940431826901</v>
      </c>
      <c r="D122" s="601">
        <v>98.008101693420997</v>
      </c>
      <c r="E122" s="601"/>
      <c r="F122" s="601" t="str">
        <f>'Couverture vaccinale1'!F107</f>
        <v/>
      </c>
    </row>
    <row r="123" spans="1:6" ht="15" customHeight="1">
      <c r="A123" s="580" t="s">
        <v>335</v>
      </c>
      <c r="B123" s="333">
        <v>107.3</v>
      </c>
      <c r="C123" s="601">
        <v>101.078978239055</v>
      </c>
      <c r="D123" s="601">
        <v>99.394577062370502</v>
      </c>
      <c r="E123" s="601"/>
      <c r="F123" s="601" t="str">
        <f>'Couverture vaccinale1'!G107</f>
        <v/>
      </c>
    </row>
    <row r="124" spans="1:6" ht="15" customHeight="1">
      <c r="A124" s="580" t="s">
        <v>336</v>
      </c>
      <c r="B124" s="333">
        <v>106.3</v>
      </c>
      <c r="C124" s="601">
        <v>101.59273253211801</v>
      </c>
      <c r="D124" s="601">
        <v>98.802610545657899</v>
      </c>
      <c r="E124" s="601"/>
      <c r="F124" s="601" t="str">
        <f>'Couverture vaccinale1'!H107</f>
        <v/>
      </c>
    </row>
    <row r="125" spans="1:6" ht="15" customHeight="1">
      <c r="A125" s="580" t="s">
        <v>337</v>
      </c>
      <c r="B125" s="333">
        <v>100.5</v>
      </c>
      <c r="C125" s="601">
        <v>92.370006736988898</v>
      </c>
      <c r="D125" s="601">
        <v>91.649246788439498</v>
      </c>
      <c r="E125" s="601"/>
      <c r="F125" s="601" t="str">
        <f>'Couverture vaccinale1'!I107</f>
        <v/>
      </c>
    </row>
    <row r="126" spans="1:6" ht="15" customHeight="1">
      <c r="A126" s="580" t="s">
        <v>338</v>
      </c>
      <c r="B126" s="333">
        <v>100.2</v>
      </c>
      <c r="C126" s="601">
        <v>95.033708500383995</v>
      </c>
      <c r="D126" s="601">
        <v>92.934682996884106</v>
      </c>
      <c r="E126" s="601"/>
      <c r="F126" s="601" t="str">
        <f>'Couverture vaccinale1'!J107</f>
        <v/>
      </c>
    </row>
    <row r="127" spans="1:6" ht="15" customHeight="1">
      <c r="A127" s="580" t="s">
        <v>339</v>
      </c>
      <c r="B127" s="333">
        <v>100.4</v>
      </c>
      <c r="C127" s="601">
        <v>95.581265517452593</v>
      </c>
      <c r="D127" s="601">
        <v>94.039849566494397</v>
      </c>
      <c r="E127" s="601"/>
      <c r="F127" s="601" t="str">
        <f>'Couverture vaccinale1'!K107</f>
        <v/>
      </c>
    </row>
    <row r="128" spans="1:6" ht="15" customHeight="1">
      <c r="A128" s="580" t="s">
        <v>340</v>
      </c>
      <c r="B128" s="333">
        <v>66.5</v>
      </c>
      <c r="C128" s="601">
        <v>97.291895355246595</v>
      </c>
      <c r="D128" s="601">
        <v>91.997826092000196</v>
      </c>
      <c r="E128" s="601"/>
      <c r="F128" s="601" t="str">
        <f>'Couverture vaccinale2'!C107</f>
        <v/>
      </c>
    </row>
    <row r="129" spans="1:6" ht="15" customHeight="1">
      <c r="A129" s="580" t="s">
        <v>341</v>
      </c>
      <c r="B129" s="333">
        <v>93.3</v>
      </c>
      <c r="C129" s="601">
        <v>84.640843112959999</v>
      </c>
      <c r="D129" s="601">
        <v>85.513582864872006</v>
      </c>
      <c r="E129" s="601"/>
      <c r="F129" s="601" t="str">
        <f>'Couverture vaccinale2'!D107</f>
        <v/>
      </c>
    </row>
    <row r="130" spans="1:6" ht="15" customHeight="1">
      <c r="A130" s="580" t="s">
        <v>342</v>
      </c>
      <c r="B130" s="333">
        <v>101.3</v>
      </c>
      <c r="C130" s="584">
        <v>98.391485011377497</v>
      </c>
      <c r="D130" s="584">
        <v>92.927722779168505</v>
      </c>
      <c r="E130" s="584"/>
      <c r="F130" s="584" t="str">
        <f>'Couverture vaccinale2'!E107</f>
        <v/>
      </c>
    </row>
    <row r="131" spans="1:6" ht="15" customHeight="1">
      <c r="A131" s="580" t="s">
        <v>343</v>
      </c>
      <c r="B131" s="584">
        <v>99.8</v>
      </c>
      <c r="C131" s="584">
        <v>99.213939442478804</v>
      </c>
      <c r="D131" s="584">
        <v>93.690330633542203</v>
      </c>
      <c r="E131" s="584"/>
      <c r="F131" s="584" t="str">
        <f>'Couverture vaccinale2'!G107</f>
        <v/>
      </c>
    </row>
    <row r="132" spans="1:6" ht="15" customHeight="1">
      <c r="A132" s="580" t="s">
        <v>344</v>
      </c>
      <c r="B132" s="333">
        <v>99.8</v>
      </c>
      <c r="C132" s="601">
        <v>99.201690371759298</v>
      </c>
      <c r="D132" s="601">
        <v>93.601239846782406</v>
      </c>
      <c r="E132" s="601"/>
      <c r="F132" s="601" t="str">
        <f>'Couverture vaccinale2'!H107</f>
        <v/>
      </c>
    </row>
    <row r="133" spans="1:6" ht="15" customHeight="1">
      <c r="A133" s="580" t="s">
        <v>345</v>
      </c>
      <c r="B133" s="333">
        <v>88.9</v>
      </c>
      <c r="C133" s="601">
        <v>86.726652752450804</v>
      </c>
      <c r="D133" s="601">
        <v>83.324303569661893</v>
      </c>
      <c r="E133" s="601"/>
      <c r="F133" s="601" t="str">
        <f>'Couverture vaccinale2'!I107</f>
        <v/>
      </c>
    </row>
    <row r="134" spans="1:6" ht="15" customHeight="1">
      <c r="A134" s="580" t="s">
        <v>193</v>
      </c>
      <c r="B134" s="333">
        <v>88.4</v>
      </c>
      <c r="C134" s="601">
        <v>84.675032768697307</v>
      </c>
      <c r="D134" s="601">
        <v>82.282190322291896</v>
      </c>
      <c r="E134" s="601"/>
      <c r="F134" s="601" t="str">
        <f>'Couverture vaccinale2'!J107</f>
        <v/>
      </c>
    </row>
    <row r="135" spans="1:6" ht="15" customHeight="1">
      <c r="A135" s="580" t="s">
        <v>346</v>
      </c>
      <c r="B135" s="584">
        <v>99.6</v>
      </c>
      <c r="C135" s="584">
        <v>92.658673058638797</v>
      </c>
      <c r="D135" s="584">
        <v>86.097292317375803</v>
      </c>
      <c r="E135" s="584"/>
      <c r="F135" s="584" t="e">
        <f>'Couverture vaccinale2'!#REF!</f>
        <v>#REF!</v>
      </c>
    </row>
    <row r="136" spans="1:6" ht="15" customHeight="1">
      <c r="A136" s="580" t="s">
        <v>347</v>
      </c>
      <c r="B136" s="584">
        <v>7.7</v>
      </c>
      <c r="C136" s="584">
        <v>16.792012712326599</v>
      </c>
      <c r="D136" s="584">
        <v>23.773452810972302</v>
      </c>
      <c r="E136" s="584"/>
      <c r="F136" s="584" t="e">
        <f>#REF!</f>
        <v>#REF!</v>
      </c>
    </row>
    <row r="137" spans="1:6" ht="15" customHeight="1">
      <c r="A137" s="602" t="s">
        <v>348</v>
      </c>
      <c r="B137" s="584"/>
      <c r="C137" s="584">
        <v>62.647529616356159</v>
      </c>
      <c r="D137" s="584">
        <v>92.2</v>
      </c>
      <c r="E137" s="584"/>
      <c r="F137" s="584" t="str">
        <f>'Couverture vaccinale1'!D107</f>
        <v/>
      </c>
    </row>
    <row r="138" spans="1:6" ht="15" customHeight="1">
      <c r="A138" s="602" t="s">
        <v>349</v>
      </c>
      <c r="B138" s="584"/>
      <c r="C138" s="584">
        <v>53.427546146415409</v>
      </c>
      <c r="D138" s="584">
        <v>82.3</v>
      </c>
      <c r="E138" s="584"/>
      <c r="F138" s="584" t="str">
        <f>'Couverture vaccinale1'!E107</f>
        <v/>
      </c>
    </row>
    <row r="139" spans="1:6" ht="15" customHeight="1">
      <c r="A139" s="602" t="s">
        <v>350</v>
      </c>
      <c r="B139" s="584"/>
      <c r="C139" s="584"/>
      <c r="D139" s="584"/>
      <c r="E139" s="584"/>
      <c r="F139" s="584" t="str">
        <f>' vaccination VAP'!G37</f>
        <v/>
      </c>
    </row>
    <row r="140" spans="1:6" ht="15" customHeight="1">
      <c r="A140" s="539" t="s">
        <v>60</v>
      </c>
      <c r="B140" s="311"/>
      <c r="C140" s="311"/>
      <c r="D140" s="311"/>
      <c r="E140" s="311"/>
      <c r="F140" s="311"/>
    </row>
    <row r="141" spans="1:6" ht="15" customHeight="1">
      <c r="A141" s="580" t="s">
        <v>351</v>
      </c>
      <c r="B141" s="89">
        <v>568.9</v>
      </c>
      <c r="C141" s="317">
        <v>525.443495291207</v>
      </c>
      <c r="D141" s="317">
        <v>470.97844040295598</v>
      </c>
      <c r="E141" s="317"/>
      <c r="F141" s="317" t="str">
        <f>'Incidence paludisme'!F107</f>
        <v/>
      </c>
    </row>
    <row r="142" spans="1:6" ht="15" customHeight="1">
      <c r="A142" s="580" t="s">
        <v>352</v>
      </c>
      <c r="B142" s="89">
        <v>1237.5999999999999</v>
      </c>
      <c r="C142" s="317">
        <v>1070.4787220803501</v>
      </c>
      <c r="D142" s="317">
        <v>867.28294699679498</v>
      </c>
      <c r="E142" s="317"/>
      <c r="F142" s="317" t="str">
        <f>'Incidence paludisme'!E107</f>
        <v/>
      </c>
    </row>
    <row r="143" spans="1:6" ht="15" customHeight="1">
      <c r="A143" s="580" t="s">
        <v>353</v>
      </c>
      <c r="B143" s="89">
        <v>99.4</v>
      </c>
      <c r="C143" s="317">
        <v>99.394362449378306</v>
      </c>
      <c r="D143" s="317">
        <v>97.497253318333406</v>
      </c>
      <c r="E143" s="317"/>
      <c r="F143" s="317" t="str">
        <f>'Confirmation palu'!H108</f>
        <v/>
      </c>
    </row>
    <row r="144" spans="1:6" ht="15" customHeight="1">
      <c r="A144" s="580" t="s">
        <v>354</v>
      </c>
      <c r="B144" s="89">
        <v>68.5</v>
      </c>
      <c r="C144" s="317">
        <v>68.068212448771902</v>
      </c>
      <c r="D144" s="317">
        <v>63.5396093792043</v>
      </c>
      <c r="E144" s="317"/>
      <c r="F144" s="317" t="str">
        <f>'Confirmation palu'!I108</f>
        <v/>
      </c>
    </row>
    <row r="145" spans="1:6" ht="15" customHeight="1">
      <c r="A145" s="580" t="s">
        <v>355</v>
      </c>
      <c r="B145" s="89">
        <v>0.7</v>
      </c>
      <c r="C145" s="317">
        <v>0.786486446408447</v>
      </c>
      <c r="D145" s="317">
        <v>0.618782470084564</v>
      </c>
      <c r="E145" s="317"/>
      <c r="F145" s="317" t="str">
        <f>Palu_létalité!F107</f>
        <v/>
      </c>
    </row>
    <row r="146" spans="1:6" ht="15" customHeight="1">
      <c r="A146" s="580" t="s">
        <v>356</v>
      </c>
      <c r="B146" s="584">
        <v>1.3</v>
      </c>
      <c r="C146" s="584">
        <v>1.4938331503281299</v>
      </c>
      <c r="D146" s="584">
        <v>1.32687459957248</v>
      </c>
      <c r="E146" s="584"/>
      <c r="F146" s="584" t="str">
        <f>Palu_létalité!G107</f>
        <v/>
      </c>
    </row>
    <row r="147" spans="1:6" ht="15" customHeight="1">
      <c r="A147" s="580" t="s">
        <v>357</v>
      </c>
      <c r="B147" s="596">
        <v>0.1</v>
      </c>
      <c r="C147" s="595">
        <v>0.118195757730641</v>
      </c>
      <c r="D147" s="595">
        <v>0.102983190485682</v>
      </c>
      <c r="E147" s="595"/>
      <c r="F147" s="595" t="str">
        <f>Palu_létalité!H107</f>
        <v/>
      </c>
    </row>
    <row r="148" spans="1:6" ht="15" customHeight="1">
      <c r="A148" s="580" t="s">
        <v>358</v>
      </c>
      <c r="B148" s="89"/>
      <c r="C148" s="317">
        <v>55.0889796513748</v>
      </c>
      <c r="D148" s="317">
        <v>64.243889631759899</v>
      </c>
      <c r="E148" s="317"/>
      <c r="F148" s="317" t="str">
        <f>Milda_Routine!F107</f>
        <v/>
      </c>
    </row>
    <row r="149" spans="1:6" ht="15" customHeight="1">
      <c r="A149" s="580" t="s">
        <v>359</v>
      </c>
      <c r="B149" s="89"/>
      <c r="C149" s="317">
        <v>82.61346971639</v>
      </c>
      <c r="D149" s="317">
        <v>81.310156783989697</v>
      </c>
      <c r="E149" s="317"/>
      <c r="F149" s="317" t="str">
        <f>Milda_Routine!E107</f>
        <v/>
      </c>
    </row>
    <row r="150" spans="1:6" ht="15" customHeight="1">
      <c r="A150" s="539" t="s">
        <v>360</v>
      </c>
      <c r="B150" s="311"/>
      <c r="C150" s="311"/>
      <c r="D150" s="311"/>
      <c r="E150" s="311"/>
      <c r="F150" s="311"/>
    </row>
    <row r="151" spans="1:6" ht="15" customHeight="1">
      <c r="A151" s="333" t="s">
        <v>361</v>
      </c>
      <c r="B151" s="89">
        <v>0.7</v>
      </c>
      <c r="C151" s="317">
        <v>0.6</v>
      </c>
      <c r="D151" s="317">
        <v>0.6</v>
      </c>
      <c r="E151" s="317"/>
      <c r="F151" s="317"/>
    </row>
    <row r="152" spans="1:6" ht="15" customHeight="1">
      <c r="A152" s="333" t="s">
        <v>362</v>
      </c>
      <c r="B152" s="89">
        <v>22.8</v>
      </c>
      <c r="C152" s="317">
        <v>23.874784015399602</v>
      </c>
      <c r="D152" s="317">
        <v>24.426780687415199</v>
      </c>
      <c r="E152" s="317"/>
      <c r="F152" s="317" t="str">
        <f>IST!D107</f>
        <v/>
      </c>
    </row>
    <row r="153" spans="1:6" ht="15" customHeight="1">
      <c r="A153" s="333" t="s">
        <v>363</v>
      </c>
      <c r="B153" s="89">
        <v>3</v>
      </c>
      <c r="C153" s="317">
        <v>3.1658456799248502</v>
      </c>
      <c r="D153" s="317">
        <v>3.1446681999214698</v>
      </c>
      <c r="E153" s="317"/>
      <c r="F153" s="317" t="str">
        <f>Conseil_dépist_VIH!E107</f>
        <v/>
      </c>
    </row>
    <row r="154" spans="1:6" ht="15" customHeight="1">
      <c r="A154" s="333" t="s">
        <v>364</v>
      </c>
      <c r="B154" s="333">
        <v>61274</v>
      </c>
      <c r="C154" s="603">
        <v>69753</v>
      </c>
      <c r="D154" s="603">
        <v>80739</v>
      </c>
      <c r="E154" s="603"/>
      <c r="F154" s="603"/>
    </row>
    <row r="155" spans="1:6" ht="15" customHeight="1">
      <c r="A155" s="333" t="s">
        <v>365</v>
      </c>
      <c r="B155" s="333">
        <v>99.9</v>
      </c>
      <c r="C155" s="601">
        <v>99.776353705217005</v>
      </c>
      <c r="D155" s="601">
        <v>99.759719590284703</v>
      </c>
      <c r="E155" s="601"/>
      <c r="F155" s="601"/>
    </row>
    <row r="156" spans="1:6" ht="15" customHeight="1">
      <c r="A156" s="333" t="s">
        <v>366</v>
      </c>
      <c r="B156" s="333">
        <v>76.099999999999994</v>
      </c>
      <c r="C156" s="601">
        <v>69.0282925913762</v>
      </c>
      <c r="D156" s="601">
        <v>81.479415374316602</v>
      </c>
      <c r="E156" s="601"/>
      <c r="F156" s="601" t="str">
        <f>'File active'!F107</f>
        <v/>
      </c>
    </row>
    <row r="157" spans="1:6" ht="15" customHeight="1">
      <c r="A157" s="580" t="s">
        <v>367</v>
      </c>
      <c r="B157" s="596">
        <v>0.7</v>
      </c>
      <c r="C157" s="596"/>
      <c r="D157" s="596">
        <v>0.66</v>
      </c>
      <c r="E157" s="596"/>
      <c r="F157" s="596"/>
    </row>
    <row r="158" spans="1:6" ht="15" customHeight="1">
      <c r="A158" s="580" t="s">
        <v>368</v>
      </c>
      <c r="B158" s="596"/>
      <c r="C158" s="596"/>
      <c r="D158" s="596">
        <v>64.349999999999994</v>
      </c>
      <c r="E158" s="596"/>
      <c r="F158" s="596"/>
    </row>
    <row r="159" spans="1:6" ht="15" customHeight="1">
      <c r="A159" s="539" t="s">
        <v>66</v>
      </c>
      <c r="B159" s="311"/>
      <c r="D159" s="311"/>
      <c r="E159" s="311"/>
      <c r="F159" s="311"/>
    </row>
    <row r="160" spans="1:6" ht="24" customHeight="1">
      <c r="A160" s="580" t="s">
        <v>369</v>
      </c>
      <c r="B160" s="595">
        <v>33.799999999999997</v>
      </c>
      <c r="C160" s="595">
        <v>32.9960821209377</v>
      </c>
      <c r="D160" s="595">
        <v>37.640307162037502</v>
      </c>
      <c r="E160" s="595"/>
      <c r="F160" s="595" t="str">
        <f>+'Notification TB_Dépist TBVIH'!J108</f>
        <v/>
      </c>
    </row>
    <row r="161" spans="1:6" ht="15" customHeight="1">
      <c r="A161" s="580" t="s">
        <v>370</v>
      </c>
      <c r="B161" s="595">
        <v>80.900000000000006</v>
      </c>
      <c r="C161" s="595">
        <v>81.052028092303303</v>
      </c>
      <c r="D161" s="595">
        <v>81.825481798715202</v>
      </c>
      <c r="E161" s="595"/>
      <c r="F161" s="595" t="str">
        <f>+'Traitement TB'!J108</f>
        <v/>
      </c>
    </row>
    <row r="162" spans="1:6" ht="15" customHeight="1">
      <c r="A162" s="580" t="s">
        <v>371</v>
      </c>
      <c r="B162" s="595">
        <v>7.9</v>
      </c>
      <c r="C162" s="595">
        <v>7.5103912856528598</v>
      </c>
      <c r="D162" s="595">
        <v>6.5845824411134899</v>
      </c>
      <c r="E162" s="595"/>
      <c r="F162" s="595" t="str">
        <f>+'Traitement TB'!L108</f>
        <v/>
      </c>
    </row>
    <row r="163" spans="1:6" ht="15" customHeight="1">
      <c r="A163" s="539" t="s">
        <v>372</v>
      </c>
      <c r="B163" s="311"/>
      <c r="D163" s="311"/>
      <c r="E163" s="311"/>
      <c r="F163" s="311"/>
    </row>
    <row r="164" spans="1:6" ht="13.5" customHeight="1">
      <c r="A164" s="335" t="s">
        <v>373</v>
      </c>
      <c r="B164" s="584">
        <v>78.099999999999994</v>
      </c>
      <c r="C164" s="584">
        <v>76.86</v>
      </c>
      <c r="D164" s="584">
        <v>68.613088617890199</v>
      </c>
      <c r="E164" s="584"/>
      <c r="F164" s="584">
        <f>+CNTS5!D13</f>
        <v>67.593366083950926</v>
      </c>
    </row>
    <row r="165" spans="1:6" ht="14" customHeight="1" thickBot="1">
      <c r="A165" s="540" t="s">
        <v>374</v>
      </c>
      <c r="B165" s="541">
        <v>57.9</v>
      </c>
      <c r="C165" s="541">
        <v>75.739999999999995</v>
      </c>
      <c r="D165" s="541">
        <v>77.849999999999994</v>
      </c>
      <c r="E165" s="541"/>
      <c r="F165" s="541"/>
    </row>
    <row r="166" spans="1:6" ht="13.5" customHeight="1">
      <c r="A166" s="335"/>
      <c r="B166" s="336"/>
      <c r="C166" s="336"/>
      <c r="D166" s="336"/>
      <c r="E166" s="336"/>
      <c r="F166" s="336"/>
    </row>
    <row r="167" spans="1:6" ht="15.75" customHeight="1">
      <c r="A167" s="333" t="s">
        <v>375</v>
      </c>
      <c r="B167" s="336"/>
      <c r="C167" s="336"/>
      <c r="D167" s="336"/>
      <c r="E167" s="336"/>
      <c r="F167" s="336"/>
    </row>
    <row r="168" spans="1:6" ht="15.75" customHeight="1">
      <c r="A168" s="333" t="s">
        <v>376</v>
      </c>
      <c r="B168" s="336"/>
      <c r="C168" s="336"/>
      <c r="D168" s="336"/>
      <c r="E168" s="336"/>
      <c r="F168" s="336"/>
    </row>
  </sheetData>
  <conditionalFormatting sqref="A51">
    <cfRule type="containsBlanks" dxfId="856" priority="48" stopIfTrue="1">
      <formula>LEN(TRIM(A51))=0</formula>
    </cfRule>
    <cfRule type="containsBlanks" dxfId="855" priority="49" stopIfTrue="1">
      <formula>LEN(TRIM(A51))=0</formula>
    </cfRule>
    <cfRule type="containsBlanks" dxfId="854" priority="50" stopIfTrue="1">
      <formula>LEN(TRIM(A51))=0</formula>
    </cfRule>
  </conditionalFormatting>
  <conditionalFormatting sqref="A95:A97">
    <cfRule type="containsBlanks" dxfId="853" priority="128" stopIfTrue="1">
      <formula>LEN(TRIM(A95))=0</formula>
    </cfRule>
  </conditionalFormatting>
  <conditionalFormatting sqref="A100:A106">
    <cfRule type="containsBlanks" dxfId="852" priority="126" stopIfTrue="1">
      <formula>LEN(TRIM(A100))=0</formula>
    </cfRule>
  </conditionalFormatting>
  <conditionalFormatting sqref="A119">
    <cfRule type="containsBlanks" dxfId="851" priority="42" stopIfTrue="1">
      <formula>LEN(TRIM(A119))=0</formula>
    </cfRule>
    <cfRule type="containsBlanks" dxfId="850" priority="43" stopIfTrue="1">
      <formula>LEN(TRIM(A119))=0</formula>
    </cfRule>
  </conditionalFormatting>
  <conditionalFormatting sqref="A119:A139">
    <cfRule type="containsBlanks" dxfId="849" priority="44" stopIfTrue="1">
      <formula>LEN(TRIM(A119))=0</formula>
    </cfRule>
  </conditionalFormatting>
  <conditionalFormatting sqref="A140">
    <cfRule type="containsBlanks" dxfId="848" priority="39" stopIfTrue="1">
      <formula>LEN(TRIM(A140))=0</formula>
    </cfRule>
    <cfRule type="containsBlanks" dxfId="847" priority="40" stopIfTrue="1">
      <formula>LEN(TRIM(A140))=0</formula>
    </cfRule>
  </conditionalFormatting>
  <conditionalFormatting sqref="A140:A145">
    <cfRule type="containsBlanks" dxfId="846" priority="41" stopIfTrue="1">
      <formula>LEN(TRIM(A140))=0</formula>
    </cfRule>
  </conditionalFormatting>
  <conditionalFormatting sqref="A145:A149">
    <cfRule type="containsBlanks" dxfId="845" priority="106" stopIfTrue="1">
      <formula>LEN(TRIM(A145))=0</formula>
    </cfRule>
    <cfRule type="containsBlanks" dxfId="844" priority="107" stopIfTrue="1">
      <formula>LEN(TRIM(A145))=0</formula>
    </cfRule>
    <cfRule type="containsBlanks" dxfId="843" priority="108" stopIfTrue="1">
      <formula>LEN(TRIM(A145))=0</formula>
    </cfRule>
  </conditionalFormatting>
  <conditionalFormatting sqref="A148:A153">
    <cfRule type="containsBlanks" dxfId="842" priority="38" stopIfTrue="1">
      <formula>LEN(TRIM(A148))=0</formula>
    </cfRule>
  </conditionalFormatting>
  <conditionalFormatting sqref="A150:A153">
    <cfRule type="containsBlanks" dxfId="841" priority="36" stopIfTrue="1">
      <formula>LEN(TRIM(A150))=0</formula>
    </cfRule>
    <cfRule type="containsBlanks" dxfId="840" priority="37" stopIfTrue="1">
      <formula>LEN(TRIM(A150))=0</formula>
    </cfRule>
  </conditionalFormatting>
  <conditionalFormatting sqref="A157:F158 A76:A79">
    <cfRule type="containsBlanks" dxfId="839" priority="132" stopIfTrue="1">
      <formula>LEN(TRIM(A76))=0</formula>
    </cfRule>
  </conditionalFormatting>
  <conditionalFormatting sqref="B41:C44">
    <cfRule type="containsBlanks" dxfId="838" priority="103" stopIfTrue="1">
      <formula>LEN(TRIM(B41))=0</formula>
    </cfRule>
  </conditionalFormatting>
  <conditionalFormatting sqref="B102:E102">
    <cfRule type="containsBlanks" dxfId="837" priority="90" stopIfTrue="1">
      <formula>LEN(TRIM(B102))=0</formula>
    </cfRule>
  </conditionalFormatting>
  <conditionalFormatting sqref="B43:F43">
    <cfRule type="containsBlanks" dxfId="836" priority="57" stopIfTrue="1">
      <formula>LEN(TRIM(B43))=0</formula>
    </cfRule>
    <cfRule type="containsBlanks" dxfId="835" priority="58" stopIfTrue="1">
      <formula>LEN(TRIM(B43))=0</formula>
    </cfRule>
    <cfRule type="containsBlanks" dxfId="834" priority="59" stopIfTrue="1">
      <formula>LEN(TRIM(B43))=0</formula>
    </cfRule>
  </conditionalFormatting>
  <conditionalFormatting sqref="B100:F165 B4:E99">
    <cfRule type="containsBlanks" dxfId="833" priority="18">
      <formula>LEN(TRIM(B4))=0</formula>
    </cfRule>
  </conditionalFormatting>
  <conditionalFormatting sqref="C130:F130">
    <cfRule type="containsBlanks" dxfId="832" priority="35" stopIfTrue="1">
      <formula>LEN(TRIM(C130))=0</formula>
    </cfRule>
  </conditionalFormatting>
  <conditionalFormatting sqref="C135:F139">
    <cfRule type="containsBlanks" dxfId="831" priority="11" stopIfTrue="1">
      <formula>LEN(TRIM(C135))=0</formula>
    </cfRule>
  </conditionalFormatting>
  <conditionalFormatting sqref="C146:F147">
    <cfRule type="containsBlanks" dxfId="830" priority="10" stopIfTrue="1">
      <formula>LEN(TRIM(C146))=0</formula>
    </cfRule>
  </conditionalFormatting>
  <conditionalFormatting sqref="D32:E41">
    <cfRule type="containsBlanks" dxfId="829" priority="22" stopIfTrue="1">
      <formula>LEN(TRIM(D32))=0</formula>
    </cfRule>
    <cfRule type="containsBlanks" dxfId="828" priority="23" stopIfTrue="1">
      <formula>LEN(TRIM(D32))=0</formula>
    </cfRule>
  </conditionalFormatting>
  <conditionalFormatting sqref="D42:E44">
    <cfRule type="containsBlanks" dxfId="827" priority="21" stopIfTrue="1">
      <formula>LEN(TRIM(D42))=0</formula>
    </cfRule>
  </conditionalFormatting>
  <conditionalFormatting sqref="D44:F44">
    <cfRule type="containsBlanks" dxfId="826" priority="19" stopIfTrue="1">
      <formula>LEN(TRIM(D44))=0</formula>
    </cfRule>
    <cfRule type="containsBlanks" dxfId="825" priority="20" stopIfTrue="1">
      <formula>LEN(TRIM(D44))=0</formula>
    </cfRule>
  </conditionalFormatting>
  <conditionalFormatting sqref="F4:F26">
    <cfRule type="containsBlanks" dxfId="824" priority="1">
      <formula>LEN(TRIM(F4))=0</formula>
    </cfRule>
  </conditionalFormatting>
  <conditionalFormatting sqref="F27:F30">
    <cfRule type="containsBlanks" dxfId="823" priority="4">
      <formula>LEN(TRIM(F27))=0</formula>
    </cfRule>
    <cfRule type="containsBlanks" dxfId="822" priority="5">
      <formula>LEN(TRIM(F27))=0</formula>
    </cfRule>
  </conditionalFormatting>
  <conditionalFormatting sqref="F31:F72 F75:F99">
    <cfRule type="containsBlanks" dxfId="821" priority="6">
      <formula>LEN(TRIM(F31))=0</formula>
    </cfRule>
  </conditionalFormatting>
  <conditionalFormatting sqref="F32:F41">
    <cfRule type="containsBlanks" dxfId="820" priority="8" stopIfTrue="1">
      <formula>LEN(TRIM(F32))=0</formula>
    </cfRule>
    <cfRule type="containsBlanks" dxfId="819" priority="9" stopIfTrue="1">
      <formula>LEN(TRIM(F32))=0</formula>
    </cfRule>
  </conditionalFormatting>
  <conditionalFormatting sqref="F42:F44">
    <cfRule type="containsBlanks" dxfId="818" priority="7" stopIfTrue="1">
      <formula>LEN(TRIM(F42))=0</formula>
    </cfRule>
  </conditionalFormatting>
  <conditionalFormatting sqref="F73:F74">
    <cfRule type="containsBlanks" dxfId="817" priority="2">
      <formula>LEN(TRIM(F73))=0</formula>
    </cfRule>
    <cfRule type="containsBlanks" dxfId="816" priority="3">
      <formula>LEN(TRIM(F73))=0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5" manualBreakCount="5">
    <brk id="36" max="5" man="1"/>
    <brk id="69" max="5" man="1"/>
    <brk id="98" max="5" man="1"/>
    <brk id="130" max="5" man="1"/>
    <brk id="158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tabColor rgb="FFFF0000"/>
  </sheetPr>
  <dimension ref="A1:E39"/>
  <sheetViews>
    <sheetView view="pageBreakPreview" zoomScaleNormal="100" workbookViewId="0">
      <selection activeCell="A10" sqref="A10"/>
    </sheetView>
  </sheetViews>
  <sheetFormatPr baseColWidth="10" defaultColWidth="14.3984375" defaultRowHeight="15" customHeight="1"/>
  <cols>
    <col min="1" max="1" width="75.86328125" style="16" customWidth="1"/>
    <col min="2" max="5" width="18.53125" style="7" customWidth="1"/>
    <col min="6" max="20" width="10.796875" style="7" customWidth="1"/>
    <col min="21" max="22" width="14.3984375" style="7" customWidth="1"/>
    <col min="23" max="16384" width="14.3984375" style="7"/>
  </cols>
  <sheetData>
    <row r="1" spans="1:5" ht="14" customHeight="1">
      <c r="A1" s="14" t="s">
        <v>377</v>
      </c>
      <c r="B1" s="13"/>
      <c r="C1" s="13"/>
      <c r="D1" s="3"/>
      <c r="E1" s="3"/>
    </row>
    <row r="2" spans="1:5" ht="18.75" customHeight="1" thickBot="1">
      <c r="A2" s="571" t="s">
        <v>378</v>
      </c>
      <c r="B2" s="572">
        <v>2021</v>
      </c>
      <c r="C2" s="572">
        <v>2022</v>
      </c>
      <c r="D2" s="572">
        <v>2023</v>
      </c>
      <c r="E2" s="572">
        <v>2024</v>
      </c>
    </row>
    <row r="3" spans="1:5" ht="14" customHeight="1">
      <c r="A3" s="539" t="s">
        <v>379</v>
      </c>
      <c r="B3" s="568"/>
      <c r="C3" s="568"/>
      <c r="D3" s="568"/>
      <c r="E3" s="568"/>
    </row>
    <row r="4" spans="1:5" ht="13.5" customHeight="1">
      <c r="A4" s="16" t="s">
        <v>380</v>
      </c>
      <c r="B4" s="569">
        <v>2572988</v>
      </c>
      <c r="C4" s="569">
        <v>2172097</v>
      </c>
      <c r="D4" s="569">
        <v>2314412</v>
      </c>
      <c r="E4" s="569"/>
    </row>
    <row r="5" spans="1:5" ht="13.5" customHeight="1">
      <c r="A5" s="16" t="s">
        <v>381</v>
      </c>
      <c r="B5" s="92">
        <v>9664699</v>
      </c>
      <c r="C5" s="92">
        <v>11779465</v>
      </c>
      <c r="D5" s="92">
        <v>12328298</v>
      </c>
      <c r="E5" s="92"/>
    </row>
    <row r="6" spans="1:5" ht="13.5" customHeight="1">
      <c r="A6" s="16" t="s">
        <v>382</v>
      </c>
      <c r="B6" s="35">
        <v>449581.57290000003</v>
      </c>
      <c r="C6" s="612">
        <v>494000</v>
      </c>
      <c r="D6" s="612">
        <v>486700</v>
      </c>
      <c r="E6" s="612"/>
    </row>
    <row r="7" spans="1:5" ht="13.5" customHeight="1">
      <c r="A7" s="16" t="s">
        <v>383</v>
      </c>
      <c r="B7" s="570">
        <v>6.906341673</v>
      </c>
      <c r="C7" s="570">
        <v>2.7</v>
      </c>
      <c r="D7" s="570">
        <v>3</v>
      </c>
      <c r="E7" s="570"/>
    </row>
    <row r="8" spans="1:5" ht="13.5" customHeight="1">
      <c r="A8" s="16" t="s">
        <v>384</v>
      </c>
      <c r="B8" s="570">
        <v>3.653532872</v>
      </c>
      <c r="C8" s="570">
        <v>14.3</v>
      </c>
      <c r="D8" s="570">
        <v>12.8</v>
      </c>
      <c r="E8" s="570"/>
    </row>
    <row r="9" spans="1:5" ht="13.5" customHeight="1">
      <c r="A9" s="16" t="s">
        <v>385</v>
      </c>
      <c r="B9" s="569">
        <v>129300.93</v>
      </c>
      <c r="C9" s="569">
        <v>162196.1</v>
      </c>
      <c r="D9" s="569">
        <v>209900.94</v>
      </c>
      <c r="E9" s="569"/>
    </row>
    <row r="10" spans="1:5" ht="13.5" customHeight="1">
      <c r="A10" s="16" t="s">
        <v>386</v>
      </c>
      <c r="B10" s="569">
        <v>298419.63</v>
      </c>
      <c r="C10" s="569">
        <v>301.755923</v>
      </c>
      <c r="D10" s="569">
        <v>314903.14</v>
      </c>
      <c r="E10" s="569"/>
    </row>
    <row r="11" spans="1:5" ht="13.5" customHeight="1">
      <c r="A11" s="16" t="s">
        <v>387</v>
      </c>
      <c r="B11" s="35" t="s">
        <v>388</v>
      </c>
      <c r="C11" s="35">
        <v>192404.42241999999</v>
      </c>
      <c r="D11" s="35">
        <v>199941.61</v>
      </c>
      <c r="E11" s="35"/>
    </row>
    <row r="12" spans="1:5" ht="13.5" customHeight="1">
      <c r="A12" s="16" t="s">
        <v>389</v>
      </c>
      <c r="B12" s="569">
        <v>10895.24</v>
      </c>
      <c r="C12" s="569">
        <v>14938.1</v>
      </c>
      <c r="D12" s="569">
        <v>15788.11</v>
      </c>
      <c r="E12" s="569"/>
    </row>
    <row r="13" spans="1:5" ht="13.5" customHeight="1">
      <c r="A13" s="16" t="s">
        <v>390</v>
      </c>
      <c r="B13" s="570">
        <v>18.5</v>
      </c>
      <c r="C13" s="570">
        <v>20.3538269926261</v>
      </c>
      <c r="D13" s="570">
        <v>21</v>
      </c>
      <c r="E13" s="570"/>
    </row>
    <row r="14" spans="1:5" ht="13.5" customHeight="1">
      <c r="A14" s="16" t="s">
        <v>391</v>
      </c>
      <c r="B14" s="570">
        <v>11.6</v>
      </c>
      <c r="C14" s="570">
        <v>11</v>
      </c>
      <c r="D14" s="570">
        <v>13.6</v>
      </c>
      <c r="E14" s="570"/>
    </row>
    <row r="15" spans="1:5" ht="13.5" customHeight="1">
      <c r="A15" s="16" t="s">
        <v>392</v>
      </c>
      <c r="B15" s="570">
        <v>56.3</v>
      </c>
      <c r="C15" s="570">
        <v>60.01</v>
      </c>
      <c r="D15" s="570">
        <v>63.5</v>
      </c>
      <c r="E15" s="570"/>
    </row>
    <row r="16" spans="1:5" ht="13.5" customHeight="1">
      <c r="A16" s="16" t="s">
        <v>393</v>
      </c>
      <c r="B16" s="570">
        <v>1.5</v>
      </c>
      <c r="C16" s="570">
        <v>1.7</v>
      </c>
      <c r="D16" s="570">
        <v>1.5</v>
      </c>
      <c r="E16" s="570"/>
    </row>
    <row r="17" spans="1:5" ht="13.5" customHeight="1">
      <c r="A17" s="16" t="s">
        <v>394</v>
      </c>
      <c r="B17" s="570">
        <v>4.5</v>
      </c>
      <c r="C17" s="570">
        <v>5.4</v>
      </c>
      <c r="D17" s="570">
        <v>3.6</v>
      </c>
      <c r="E17" s="570"/>
    </row>
    <row r="18" spans="1:5" ht="11" customHeight="1">
      <c r="A18" s="539" t="s">
        <v>395</v>
      </c>
      <c r="B18" s="568"/>
      <c r="C18" s="568"/>
      <c r="D18" s="568"/>
      <c r="E18" s="568"/>
    </row>
    <row r="19" spans="1:5" ht="13.5" customHeight="1">
      <c r="A19" s="16" t="s">
        <v>396</v>
      </c>
      <c r="B19" s="92">
        <v>697963</v>
      </c>
      <c r="C19" s="92">
        <v>796882.57180706703</v>
      </c>
      <c r="D19" s="92">
        <v>1001898</v>
      </c>
      <c r="E19" s="92"/>
    </row>
    <row r="20" spans="1:5" ht="13.5" customHeight="1">
      <c r="A20" s="16" t="s">
        <v>397</v>
      </c>
      <c r="B20" s="92">
        <v>27980</v>
      </c>
      <c r="C20" s="92">
        <v>55974.558276650001</v>
      </c>
      <c r="D20" s="92">
        <v>35823</v>
      </c>
      <c r="E20" s="92"/>
    </row>
    <row r="21" spans="1:5" ht="13.5" customHeight="1">
      <c r="A21" s="16" t="s">
        <v>398</v>
      </c>
      <c r="B21" s="92">
        <v>2597</v>
      </c>
      <c r="C21" s="92">
        <v>3987.9865</v>
      </c>
      <c r="D21" s="92">
        <v>6584</v>
      </c>
      <c r="E21" s="92"/>
    </row>
    <row r="22" spans="1:5" ht="13.5" customHeight="1">
      <c r="A22" s="16" t="s">
        <v>399</v>
      </c>
      <c r="B22" s="92">
        <v>728541</v>
      </c>
      <c r="C22" s="92">
        <v>856845.11658371706</v>
      </c>
      <c r="D22" s="92">
        <v>1044304</v>
      </c>
      <c r="E22" s="92"/>
    </row>
    <row r="23" spans="1:5" ht="13.5" customHeight="1">
      <c r="A23" s="16" t="s">
        <v>400</v>
      </c>
      <c r="B23" s="92">
        <v>243127</v>
      </c>
      <c r="C23" s="92">
        <v>277819.22171511</v>
      </c>
      <c r="D23" s="92">
        <v>440863</v>
      </c>
      <c r="E23" s="92"/>
    </row>
    <row r="24" spans="1:5" ht="13.5" customHeight="1">
      <c r="A24" s="16" t="s">
        <v>401</v>
      </c>
      <c r="B24" s="92">
        <v>298420</v>
      </c>
      <c r="C24" s="92">
        <v>319898.85767735</v>
      </c>
      <c r="D24" s="92">
        <v>314903</v>
      </c>
      <c r="E24" s="92"/>
    </row>
    <row r="25" spans="1:5" ht="13.5" customHeight="1">
      <c r="A25" s="16" t="s">
        <v>402</v>
      </c>
      <c r="B25" s="570">
        <v>0.41</v>
      </c>
      <c r="C25" s="570">
        <v>37.334502057128198</v>
      </c>
      <c r="D25" s="570">
        <v>30.2</v>
      </c>
      <c r="E25" s="570"/>
    </row>
    <row r="26" spans="1:5" ht="13.5" customHeight="1">
      <c r="A26" s="16" t="s">
        <v>403</v>
      </c>
      <c r="B26" s="92">
        <v>33885</v>
      </c>
      <c r="C26" s="92">
        <v>38623.677365738702</v>
      </c>
      <c r="D26" s="92">
        <v>43785</v>
      </c>
      <c r="E26" s="92"/>
    </row>
    <row r="27" spans="1:5" ht="13.5" customHeight="1">
      <c r="A27" s="16" t="s">
        <v>404</v>
      </c>
      <c r="B27" s="570">
        <v>7.4999999999999997E-2</v>
      </c>
      <c r="C27" s="570">
        <v>7.2740581997781399</v>
      </c>
      <c r="D27" s="570">
        <v>8.5</v>
      </c>
      <c r="E27" s="570"/>
    </row>
    <row r="28" spans="1:5" ht="13.5" customHeight="1">
      <c r="A28" s="16" t="s">
        <v>144</v>
      </c>
      <c r="B28" s="570">
        <v>33.4</v>
      </c>
      <c r="C28" s="570">
        <v>32.423505291456699</v>
      </c>
      <c r="D28" s="570">
        <v>44</v>
      </c>
      <c r="E28" s="570"/>
    </row>
    <row r="29" spans="1:5" ht="13.5" customHeight="1">
      <c r="A29" s="16" t="s">
        <v>405</v>
      </c>
      <c r="B29" s="92">
        <v>162734</v>
      </c>
      <c r="C29" s="92">
        <v>174636.65243555099</v>
      </c>
      <c r="D29" s="92">
        <v>201977</v>
      </c>
      <c r="E29" s="92"/>
    </row>
    <row r="30" spans="1:5" ht="13.5" customHeight="1">
      <c r="A30" s="16" t="s">
        <v>406</v>
      </c>
      <c r="B30" s="92">
        <v>326765</v>
      </c>
      <c r="C30" s="92">
        <v>386856.08566909097</v>
      </c>
      <c r="D30" s="92">
        <v>503822</v>
      </c>
      <c r="E30" s="92"/>
    </row>
    <row r="31" spans="1:5" ht="13.5" customHeight="1">
      <c r="A31" s="16" t="s">
        <v>407</v>
      </c>
      <c r="B31" s="92">
        <v>111084</v>
      </c>
      <c r="C31" s="92">
        <v>128779.982854658</v>
      </c>
      <c r="D31" s="92">
        <v>218860</v>
      </c>
      <c r="E31" s="92"/>
    </row>
    <row r="32" spans="1:5" ht="13.5" customHeight="1">
      <c r="A32" s="16" t="s">
        <v>408</v>
      </c>
      <c r="B32" s="570">
        <v>22.3</v>
      </c>
      <c r="C32" s="570">
        <v>21.914979523210398</v>
      </c>
      <c r="D32" s="570">
        <v>19.3</v>
      </c>
      <c r="E32" s="570"/>
    </row>
    <row r="33" spans="1:5" ht="13.5" customHeight="1">
      <c r="A33" s="16" t="s">
        <v>409</v>
      </c>
      <c r="B33" s="570">
        <v>44.9</v>
      </c>
      <c r="C33" s="570">
        <v>48.546184764943298</v>
      </c>
      <c r="D33" s="570">
        <v>48.2</v>
      </c>
      <c r="E33" s="570"/>
    </row>
    <row r="34" spans="1:5" ht="13.5" customHeight="1">
      <c r="A34" s="16" t="s">
        <v>410</v>
      </c>
      <c r="B34" s="570">
        <v>15.9</v>
      </c>
      <c r="C34" s="570">
        <v>16.160471744616899</v>
      </c>
      <c r="D34" s="570">
        <v>21</v>
      </c>
      <c r="E34" s="570"/>
    </row>
    <row r="35" spans="1:5" ht="13.5" customHeight="1">
      <c r="A35" s="16" t="s">
        <v>411</v>
      </c>
      <c r="B35" s="92">
        <v>15164</v>
      </c>
      <c r="C35" s="92">
        <v>15064.711932046301</v>
      </c>
      <c r="D35" s="92">
        <v>11272</v>
      </c>
      <c r="E35" s="92"/>
    </row>
    <row r="36" spans="1:5" ht="13.05" customHeight="1">
      <c r="A36" s="16" t="s">
        <v>412</v>
      </c>
      <c r="B36" s="570">
        <v>2.2000000000000002</v>
      </c>
      <c r="C36" s="570">
        <v>1.89045569134289</v>
      </c>
      <c r="D36" s="570">
        <v>1.1000000000000001</v>
      </c>
      <c r="E36" s="570"/>
    </row>
    <row r="37" spans="1:5" ht="13.5" customHeight="1">
      <c r="A37" s="16" t="s">
        <v>413</v>
      </c>
      <c r="B37" s="92">
        <v>6805</v>
      </c>
      <c r="C37" s="92">
        <v>9389.2120219999997</v>
      </c>
      <c r="D37" s="92">
        <v>18623</v>
      </c>
      <c r="E37" s="92"/>
    </row>
    <row r="38" spans="1:5" ht="14" customHeight="1" thickBot="1">
      <c r="A38" s="566" t="s">
        <v>414</v>
      </c>
      <c r="B38" s="567">
        <v>0.98</v>
      </c>
      <c r="C38" s="567">
        <v>1.1782428621457199</v>
      </c>
      <c r="D38" s="567">
        <v>1.86</v>
      </c>
      <c r="E38" s="567"/>
    </row>
    <row r="39" spans="1:5" ht="15.75" customHeight="1">
      <c r="A39" s="310" t="s">
        <v>415</v>
      </c>
      <c r="B39" s="3"/>
      <c r="C39" s="3"/>
      <c r="D39" s="3"/>
      <c r="E39" s="3"/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B7"/>
  <sheetViews>
    <sheetView view="pageBreakPreview" zoomScale="110" zoomScaleNormal="100" workbookViewId="0">
      <selection activeCell="O97" sqref="O97"/>
    </sheetView>
  </sheetViews>
  <sheetFormatPr baseColWidth="10" defaultColWidth="14.3984375" defaultRowHeight="15" customHeight="1"/>
  <cols>
    <col min="1" max="1" width="83.19921875" customWidth="1"/>
    <col min="2" max="2" width="19" customWidth="1"/>
    <col min="3" max="3" width="13.06640625" customWidth="1"/>
    <col min="4" max="21" width="10.796875" customWidth="1"/>
  </cols>
  <sheetData>
    <row r="1" spans="1:2" ht="27" customHeight="1">
      <c r="A1" s="299" t="s">
        <v>10</v>
      </c>
      <c r="B1" s="299"/>
    </row>
    <row r="2" spans="1:2" ht="15" customHeight="1">
      <c r="A2" s="309" t="s">
        <v>11</v>
      </c>
      <c r="B2" s="309" t="s">
        <v>12</v>
      </c>
    </row>
    <row r="3" spans="1:2" ht="15" customHeight="1">
      <c r="A3" s="7" t="s">
        <v>13</v>
      </c>
      <c r="B3" s="559" t="s">
        <v>14</v>
      </c>
    </row>
    <row r="4" spans="1:2" ht="15" customHeight="1">
      <c r="A4" s="7" t="s">
        <v>15</v>
      </c>
      <c r="B4" s="559" t="s">
        <v>16</v>
      </c>
    </row>
    <row r="5" spans="1:2" ht="15" customHeight="1">
      <c r="A5" s="7" t="s">
        <v>17</v>
      </c>
      <c r="B5" s="559" t="s">
        <v>18</v>
      </c>
    </row>
    <row r="6" spans="1:2" ht="15" customHeight="1">
      <c r="A6" s="7" t="s">
        <v>19</v>
      </c>
      <c r="B6" s="559" t="s">
        <v>20</v>
      </c>
    </row>
    <row r="7" spans="1:2" ht="15" customHeight="1">
      <c r="A7" s="304" t="s">
        <v>21</v>
      </c>
      <c r="B7" s="560" t="s">
        <v>22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tabColor rgb="FFFF0000"/>
  </sheetPr>
  <dimension ref="A1:F27"/>
  <sheetViews>
    <sheetView view="pageBreakPreview" topLeftCell="A16" zoomScaleNormal="100" workbookViewId="0">
      <selection activeCell="A9" sqref="A9:D9"/>
    </sheetView>
  </sheetViews>
  <sheetFormatPr baseColWidth="10" defaultColWidth="14.3984375" defaultRowHeight="15" customHeight="1"/>
  <cols>
    <col min="1" max="1" width="64.6640625" customWidth="1"/>
    <col min="2" max="2" width="6.53125" customWidth="1"/>
    <col min="3" max="3" width="7.06640625" customWidth="1"/>
    <col min="4" max="4" width="8.53125" customWidth="1"/>
    <col min="5" max="5" width="7.06640625" customWidth="1"/>
    <col min="6" max="6" width="8.06640625" customWidth="1"/>
    <col min="7" max="7" width="11.06640625" customWidth="1"/>
    <col min="8" max="26" width="10.796875" customWidth="1"/>
  </cols>
  <sheetData>
    <row r="1" spans="1:6" ht="21.75" customHeight="1">
      <c r="A1" s="146" t="s">
        <v>416</v>
      </c>
      <c r="B1" s="149"/>
      <c r="C1" s="7"/>
      <c r="D1" s="7"/>
      <c r="E1" s="7"/>
      <c r="F1" s="7"/>
    </row>
    <row r="2" spans="1:6" ht="30" customHeight="1" thickBot="1">
      <c r="A2" s="21" t="s">
        <v>116</v>
      </c>
      <c r="B2" s="337"/>
      <c r="C2" s="237">
        <v>2017</v>
      </c>
      <c r="D2" s="237">
        <v>2018</v>
      </c>
      <c r="E2" s="237">
        <v>2021</v>
      </c>
      <c r="F2" s="237">
        <v>2023</v>
      </c>
    </row>
    <row r="3" spans="1:6" ht="26" customHeight="1">
      <c r="A3" s="899" t="s">
        <v>417</v>
      </c>
      <c r="B3" s="896"/>
      <c r="C3" s="68">
        <v>72.099999999999994</v>
      </c>
      <c r="D3" s="305">
        <v>80.5</v>
      </c>
      <c r="E3" s="68">
        <v>76.7</v>
      </c>
      <c r="F3" s="68">
        <v>77.599999999999994</v>
      </c>
    </row>
    <row r="4" spans="1:6" ht="26" customHeight="1">
      <c r="A4" s="899" t="s">
        <v>418</v>
      </c>
      <c r="B4" s="896"/>
      <c r="C4" s="68">
        <v>82.9</v>
      </c>
      <c r="D4" s="68">
        <v>87</v>
      </c>
      <c r="E4" s="68">
        <v>92.3</v>
      </c>
      <c r="F4" s="68">
        <v>92.8</v>
      </c>
    </row>
    <row r="5" spans="1:6" ht="26" customHeight="1">
      <c r="A5" s="899" t="s">
        <v>419</v>
      </c>
      <c r="B5" s="896"/>
      <c r="C5" s="68">
        <v>85.9</v>
      </c>
      <c r="D5" s="68">
        <v>93.5</v>
      </c>
      <c r="E5" s="68">
        <v>94.3</v>
      </c>
      <c r="F5" s="68"/>
    </row>
    <row r="6" spans="1:6" ht="26" customHeight="1">
      <c r="A6" s="899" t="s">
        <v>420</v>
      </c>
      <c r="B6" s="896"/>
      <c r="C6" s="68">
        <v>99.7</v>
      </c>
      <c r="D6" s="305">
        <v>96.6</v>
      </c>
      <c r="E6" s="68">
        <v>98.9</v>
      </c>
      <c r="F6" s="68">
        <v>99.4</v>
      </c>
    </row>
    <row r="7" spans="1:6" ht="26" customHeight="1" thickBot="1">
      <c r="A7" s="908" t="s">
        <v>421</v>
      </c>
      <c r="B7" s="901"/>
      <c r="C7" s="339">
        <v>98.2</v>
      </c>
      <c r="D7" s="339">
        <v>99.2</v>
      </c>
      <c r="E7" s="339">
        <v>99.5</v>
      </c>
      <c r="F7" s="339">
        <v>97.8</v>
      </c>
    </row>
    <row r="8" spans="1:6" ht="18.75" customHeight="1">
      <c r="A8" s="306" t="s">
        <v>422</v>
      </c>
      <c r="B8" s="306"/>
      <c r="C8" s="7"/>
      <c r="D8" s="7"/>
      <c r="E8" s="7"/>
      <c r="F8" s="57"/>
    </row>
    <row r="9" spans="1:6" ht="27" customHeight="1">
      <c r="A9" s="907" t="s">
        <v>423</v>
      </c>
      <c r="B9" s="896"/>
      <c r="C9" s="896"/>
      <c r="D9" s="896"/>
      <c r="E9" s="7"/>
      <c r="F9" s="7"/>
    </row>
    <row r="10" spans="1:6" ht="31.5" customHeight="1">
      <c r="A10" s="70"/>
      <c r="B10" s="70"/>
      <c r="C10" s="70"/>
      <c r="D10" s="70"/>
      <c r="E10" s="70"/>
      <c r="F10" s="7"/>
    </row>
    <row r="11" spans="1:6" ht="15" customHeight="1">
      <c r="A11" s="2" t="s">
        <v>424</v>
      </c>
      <c r="B11" s="2"/>
      <c r="C11" s="70"/>
      <c r="D11" s="70"/>
      <c r="E11" s="70"/>
      <c r="F11" s="7"/>
    </row>
    <row r="12" spans="1:6" ht="14.75" customHeight="1" thickBot="1">
      <c r="A12" s="21" t="s">
        <v>116</v>
      </c>
      <c r="B12" s="21"/>
      <c r="C12" s="337"/>
      <c r="D12" s="337"/>
      <c r="E12" s="54">
        <v>2018</v>
      </c>
      <c r="F12" s="54">
        <v>2020</v>
      </c>
    </row>
    <row r="13" spans="1:6" ht="14.25" customHeight="1">
      <c r="A13" s="899" t="s">
        <v>425</v>
      </c>
      <c r="B13" s="896"/>
      <c r="C13" s="896"/>
      <c r="D13" s="896"/>
      <c r="E13" s="305">
        <v>73</v>
      </c>
      <c r="F13" s="305">
        <v>72.2</v>
      </c>
    </row>
    <row r="14" spans="1:6" ht="28.25" customHeight="1">
      <c r="A14" s="899" t="s">
        <v>426</v>
      </c>
      <c r="B14" s="896"/>
      <c r="C14" s="896"/>
      <c r="D14" s="896"/>
      <c r="E14" s="305">
        <v>74</v>
      </c>
      <c r="F14" s="305">
        <v>66.400000000000006</v>
      </c>
    </row>
    <row r="15" spans="1:6" ht="25.25" customHeight="1">
      <c r="A15" s="899" t="s">
        <v>427</v>
      </c>
      <c r="B15" s="896"/>
      <c r="C15" s="896"/>
      <c r="D15" s="896"/>
      <c r="E15" s="305">
        <v>84</v>
      </c>
      <c r="F15" s="305">
        <v>77.66</v>
      </c>
    </row>
    <row r="16" spans="1:6" ht="31.25" customHeight="1">
      <c r="A16" s="899" t="s">
        <v>428</v>
      </c>
      <c r="B16" s="896"/>
      <c r="C16" s="896"/>
      <c r="D16" s="896"/>
      <c r="E16" s="305">
        <v>50</v>
      </c>
      <c r="F16" s="305">
        <v>54.78</v>
      </c>
    </row>
    <row r="17" spans="1:6" ht="39.5" customHeight="1" thickBot="1">
      <c r="A17" s="905" t="s">
        <v>429</v>
      </c>
      <c r="B17" s="906"/>
      <c r="C17" s="906"/>
      <c r="D17" s="906"/>
      <c r="E17" s="338">
        <v>29</v>
      </c>
      <c r="F17" s="338">
        <v>76.3</v>
      </c>
    </row>
    <row r="18" spans="1:6" ht="33" customHeight="1">
      <c r="A18" s="306" t="s">
        <v>430</v>
      </c>
      <c r="B18" s="306"/>
      <c r="C18" s="7"/>
      <c r="D18" s="7"/>
      <c r="E18" s="7"/>
      <c r="F18" s="7"/>
    </row>
    <row r="19" spans="1:6" ht="14.25" customHeight="1">
      <c r="A19" s="7"/>
      <c r="B19" s="7"/>
      <c r="C19" s="7"/>
      <c r="D19" s="7"/>
      <c r="E19" s="7"/>
      <c r="F19" s="7"/>
    </row>
    <row r="20" spans="1:6" ht="32.25" customHeight="1">
      <c r="A20" s="902" t="s">
        <v>431</v>
      </c>
      <c r="B20" s="903"/>
      <c r="C20" s="903"/>
      <c r="D20" s="903"/>
      <c r="E20" s="7"/>
      <c r="F20" s="7"/>
    </row>
    <row r="21" spans="1:6" ht="14.75" customHeight="1" thickBot="1">
      <c r="A21" s="905" t="s">
        <v>116</v>
      </c>
      <c r="B21" s="906"/>
      <c r="C21" s="54">
        <v>2017</v>
      </c>
      <c r="D21" s="54">
        <v>2020</v>
      </c>
      <c r="E21" s="68"/>
      <c r="F21" s="68"/>
    </row>
    <row r="22" spans="1:6" ht="21" customHeight="1">
      <c r="A22" s="904" t="s">
        <v>432</v>
      </c>
      <c r="B22" s="896"/>
      <c r="C22" s="226">
        <v>78.040000000000006</v>
      </c>
      <c r="D22" s="226">
        <v>66.349999999999994</v>
      </c>
      <c r="E22" s="226"/>
      <c r="F22" s="226"/>
    </row>
    <row r="23" spans="1:6" ht="21" customHeight="1">
      <c r="A23" s="904" t="s">
        <v>433</v>
      </c>
      <c r="B23" s="896"/>
      <c r="C23" s="182">
        <v>65.400000000000006</v>
      </c>
      <c r="D23" s="182">
        <v>44.77</v>
      </c>
      <c r="E23" s="182"/>
      <c r="F23" s="182"/>
    </row>
    <row r="24" spans="1:6" ht="21" customHeight="1">
      <c r="A24" s="904" t="s">
        <v>434</v>
      </c>
      <c r="B24" s="896"/>
      <c r="C24" s="182">
        <v>30.9</v>
      </c>
      <c r="D24" s="182">
        <v>33.880000000000003</v>
      </c>
      <c r="E24" s="182"/>
      <c r="F24" s="182"/>
    </row>
    <row r="25" spans="1:6" ht="21" customHeight="1" thickBot="1">
      <c r="A25" s="900" t="s">
        <v>435</v>
      </c>
      <c r="B25" s="901"/>
      <c r="C25" s="183">
        <v>48.3</v>
      </c>
      <c r="D25" s="183">
        <v>60.87</v>
      </c>
      <c r="E25" s="182"/>
      <c r="F25" s="182"/>
    </row>
    <row r="26" spans="1:6" ht="14.25" customHeight="1">
      <c r="A26" s="307" t="s">
        <v>436</v>
      </c>
      <c r="B26" s="27"/>
      <c r="C26" s="182"/>
      <c r="D26" s="182"/>
      <c r="E26" s="7"/>
      <c r="F26" s="7"/>
    </row>
    <row r="27" spans="1:6" ht="14.25" customHeight="1">
      <c r="A27" s="308" t="s">
        <v>437</v>
      </c>
      <c r="B27" s="308"/>
      <c r="C27" s="57"/>
      <c r="D27" s="57"/>
      <c r="E27" s="57"/>
      <c r="F27" s="57"/>
    </row>
  </sheetData>
  <mergeCells count="17">
    <mergeCell ref="A25:B25"/>
    <mergeCell ref="A20:D20"/>
    <mergeCell ref="A5:B5"/>
    <mergeCell ref="A15:D15"/>
    <mergeCell ref="A16:D16"/>
    <mergeCell ref="A23:B23"/>
    <mergeCell ref="A17:D17"/>
    <mergeCell ref="A21:B21"/>
    <mergeCell ref="A24:B24"/>
    <mergeCell ref="A9:D9"/>
    <mergeCell ref="A22:B22"/>
    <mergeCell ref="A7:B7"/>
    <mergeCell ref="A3:B3"/>
    <mergeCell ref="A6:B6"/>
    <mergeCell ref="A13:D13"/>
    <mergeCell ref="A14:D14"/>
    <mergeCell ref="A4:B4"/>
  </mergeCells>
  <conditionalFormatting sqref="C3:F7">
    <cfRule type="containsBlanks" dxfId="815" priority="1">
      <formula>LEN(TRIM(C3))=0</formula>
    </cfRule>
  </conditionalFormatting>
  <conditionalFormatting sqref="E13:F17">
    <cfRule type="containsBlanks" dxfId="814" priority="2">
      <formula>LEN(TRIM(E13))=0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2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tabColor rgb="FFFF0000"/>
  </sheetPr>
  <dimension ref="A1:H59"/>
  <sheetViews>
    <sheetView view="pageBreakPreview" zoomScale="85" zoomScaleNormal="100" zoomScaleSheetLayoutView="85" workbookViewId="0">
      <pane ySplit="3" topLeftCell="A46" activePane="bottomLeft" state="frozen"/>
      <selection activeCell="O97" sqref="O97"/>
      <selection pane="bottomLeft" activeCell="C50" sqref="C50"/>
    </sheetView>
  </sheetViews>
  <sheetFormatPr baseColWidth="10" defaultColWidth="14.3984375" defaultRowHeight="15" customHeight="1"/>
  <cols>
    <col min="1" max="1" width="85" style="301" customWidth="1"/>
    <col min="2" max="7" width="10.53125" style="301" customWidth="1"/>
    <col min="8" max="9" width="14.3984375" style="301" customWidth="1"/>
    <col min="10" max="16384" width="14.3984375" style="301"/>
  </cols>
  <sheetData>
    <row r="1" spans="1:8" s="300" customFormat="1" ht="24.5" customHeight="1">
      <c r="A1" s="313" t="s">
        <v>438</v>
      </c>
      <c r="B1" s="314"/>
      <c r="C1" s="314"/>
      <c r="D1" s="314"/>
      <c r="E1" s="314"/>
      <c r="F1" s="314"/>
      <c r="G1" s="314"/>
    </row>
    <row r="2" spans="1:8" ht="15" customHeight="1">
      <c r="A2" s="302"/>
      <c r="B2" s="909" t="s">
        <v>439</v>
      </c>
      <c r="C2" s="910"/>
      <c r="D2" s="910"/>
      <c r="E2" s="909" t="s">
        <v>440</v>
      </c>
      <c r="F2" s="910"/>
      <c r="G2" s="910"/>
    </row>
    <row r="3" spans="1:8" ht="24.75" customHeight="1">
      <c r="B3" s="913" t="s">
        <v>441</v>
      </c>
      <c r="C3" s="912"/>
      <c r="D3" s="912"/>
      <c r="E3" s="915">
        <v>44228</v>
      </c>
      <c r="F3" s="912"/>
      <c r="G3" s="912"/>
    </row>
    <row r="4" spans="1:8" ht="15" customHeight="1">
      <c r="A4" s="542" t="s">
        <v>442</v>
      </c>
      <c r="B4" s="543" t="s">
        <v>443</v>
      </c>
      <c r="C4" s="543" t="s">
        <v>444</v>
      </c>
      <c r="D4" s="543" t="s">
        <v>445</v>
      </c>
      <c r="E4" s="543" t="s">
        <v>443</v>
      </c>
      <c r="F4" s="543" t="s">
        <v>444</v>
      </c>
      <c r="G4" s="543" t="s">
        <v>445</v>
      </c>
      <c r="H4" s="340"/>
    </row>
    <row r="5" spans="1:8" ht="15.5" customHeight="1">
      <c r="A5" s="544" t="s">
        <v>446</v>
      </c>
      <c r="B5" s="545"/>
      <c r="C5" s="545"/>
      <c r="D5" s="545"/>
      <c r="E5" s="545"/>
      <c r="F5" s="545"/>
      <c r="G5" s="545"/>
      <c r="H5" s="340"/>
    </row>
    <row r="6" spans="1:8" ht="15.5" customHeight="1">
      <c r="A6" s="544" t="s">
        <v>447</v>
      </c>
      <c r="B6" s="545"/>
      <c r="C6" s="545"/>
      <c r="D6" s="545"/>
      <c r="E6" s="545"/>
      <c r="F6" s="545"/>
      <c r="G6" s="545"/>
      <c r="H6" s="340"/>
    </row>
    <row r="7" spans="1:8" ht="15.5" customHeight="1">
      <c r="A7" s="544" t="s">
        <v>448</v>
      </c>
      <c r="B7" s="545"/>
      <c r="C7" s="545"/>
      <c r="D7" s="545"/>
      <c r="E7" s="545"/>
      <c r="F7" s="545"/>
      <c r="G7" s="545"/>
      <c r="H7" s="340"/>
    </row>
    <row r="8" spans="1:8" ht="15.5" customHeight="1">
      <c r="A8" s="544" t="s">
        <v>449</v>
      </c>
      <c r="B8" s="545"/>
      <c r="C8" s="545"/>
      <c r="D8" s="545"/>
      <c r="E8" s="545"/>
      <c r="F8" s="545"/>
      <c r="G8" s="545"/>
      <c r="H8" s="340"/>
    </row>
    <row r="9" spans="1:8" ht="13.5" customHeight="1">
      <c r="A9" s="544" t="s">
        <v>450</v>
      </c>
      <c r="B9" s="545"/>
      <c r="C9" s="545"/>
      <c r="D9" s="545"/>
      <c r="E9" s="545"/>
      <c r="F9" s="545"/>
      <c r="G9" s="545"/>
      <c r="H9" s="340"/>
    </row>
    <row r="10" spans="1:8" ht="27" customHeight="1">
      <c r="A10" s="544" t="s">
        <v>451</v>
      </c>
      <c r="B10" s="545"/>
      <c r="C10" s="545"/>
      <c r="D10" s="545"/>
      <c r="E10" s="545"/>
      <c r="F10" s="545"/>
      <c r="G10" s="545"/>
      <c r="H10" s="340"/>
    </row>
    <row r="11" spans="1:8" ht="27" customHeight="1">
      <c r="A11" s="544" t="s">
        <v>452</v>
      </c>
      <c r="B11" s="545"/>
      <c r="C11" s="545"/>
      <c r="D11" s="545"/>
      <c r="E11" s="545"/>
      <c r="F11" s="545"/>
      <c r="G11" s="545"/>
      <c r="H11" s="340"/>
    </row>
    <row r="12" spans="1:8" ht="15" customHeight="1">
      <c r="A12" s="544"/>
      <c r="B12" s="546"/>
      <c r="C12" s="546"/>
      <c r="D12" s="546"/>
      <c r="E12" s="546"/>
      <c r="F12" s="546"/>
      <c r="G12" s="546"/>
    </row>
    <row r="13" spans="1:8" ht="17.75" customHeight="1">
      <c r="A13" s="313" t="s">
        <v>453</v>
      </c>
      <c r="B13" s="313"/>
      <c r="C13" s="313"/>
      <c r="D13" s="313"/>
      <c r="E13" s="313"/>
      <c r="F13" s="313"/>
      <c r="G13" s="313"/>
    </row>
    <row r="14" spans="1:8" ht="14" customHeight="1">
      <c r="A14" s="547"/>
      <c r="B14" s="313" t="s">
        <v>443</v>
      </c>
      <c r="C14" s="313" t="s">
        <v>444</v>
      </c>
      <c r="D14" s="313" t="s">
        <v>445</v>
      </c>
      <c r="E14" s="313" t="s">
        <v>443</v>
      </c>
      <c r="F14" s="313" t="s">
        <v>444</v>
      </c>
      <c r="G14" s="313" t="s">
        <v>445</v>
      </c>
    </row>
    <row r="15" spans="1:8" ht="13.5" customHeight="1">
      <c r="A15" s="544" t="s">
        <v>454</v>
      </c>
      <c r="B15" s="545"/>
      <c r="C15" s="545"/>
      <c r="D15" s="545"/>
      <c r="E15" s="545"/>
      <c r="F15" s="545"/>
      <c r="G15" s="545"/>
    </row>
    <row r="16" spans="1:8" ht="13.5" customHeight="1">
      <c r="A16" s="544" t="s">
        <v>455</v>
      </c>
      <c r="B16" s="545"/>
      <c r="C16" s="545"/>
      <c r="D16" s="545"/>
      <c r="E16" s="545"/>
      <c r="F16" s="545"/>
      <c r="G16" s="545"/>
    </row>
    <row r="17" spans="1:7" ht="13.5" customHeight="1">
      <c r="A17" s="544" t="s">
        <v>456</v>
      </c>
      <c r="B17" s="545"/>
      <c r="C17" s="545"/>
      <c r="D17" s="545"/>
      <c r="E17" s="545"/>
      <c r="F17" s="545"/>
      <c r="G17" s="545"/>
    </row>
    <row r="18" spans="1:7" ht="13.5" customHeight="1">
      <c r="A18" s="544" t="s">
        <v>457</v>
      </c>
      <c r="B18" s="545"/>
      <c r="C18" s="545"/>
      <c r="D18" s="545"/>
      <c r="E18" s="545"/>
      <c r="F18" s="545"/>
      <c r="G18" s="545"/>
    </row>
    <row r="19" spans="1:7" ht="13.5" customHeight="1">
      <c r="A19" s="544" t="s">
        <v>458</v>
      </c>
      <c r="B19" s="545"/>
      <c r="C19" s="545"/>
      <c r="D19" s="545"/>
      <c r="E19" s="545"/>
      <c r="F19" s="545"/>
      <c r="G19" s="545"/>
    </row>
    <row r="20" spans="1:7" ht="13.5" customHeight="1">
      <c r="A20" s="544" t="s">
        <v>459</v>
      </c>
      <c r="B20" s="545"/>
      <c r="C20" s="545"/>
      <c r="D20" s="545"/>
      <c r="E20" s="545"/>
      <c r="F20" s="545"/>
      <c r="G20" s="545"/>
    </row>
    <row r="21" spans="1:7" ht="13.5" customHeight="1">
      <c r="A21" s="544" t="s">
        <v>460</v>
      </c>
      <c r="B21" s="545"/>
      <c r="C21" s="545"/>
      <c r="D21" s="545"/>
      <c r="E21" s="545"/>
      <c r="F21" s="545"/>
      <c r="G21" s="545"/>
    </row>
    <row r="22" spans="1:7" ht="13.5" customHeight="1">
      <c r="A22" s="548"/>
      <c r="B22" s="546"/>
      <c r="C22" s="546"/>
      <c r="D22" s="546"/>
      <c r="E22" s="546"/>
      <c r="F22" s="546"/>
      <c r="G22" s="546"/>
    </row>
    <row r="23" spans="1:7" ht="15" customHeight="1">
      <c r="A23" s="914" t="s">
        <v>461</v>
      </c>
      <c r="B23" s="911" t="s">
        <v>443</v>
      </c>
      <c r="C23" s="911" t="s">
        <v>444</v>
      </c>
      <c r="D23" s="911" t="s">
        <v>445</v>
      </c>
      <c r="E23" s="911" t="s">
        <v>443</v>
      </c>
      <c r="F23" s="911" t="s">
        <v>444</v>
      </c>
      <c r="G23" s="911" t="s">
        <v>445</v>
      </c>
    </row>
    <row r="24" spans="1:7" ht="13.5" customHeight="1">
      <c r="A24" s="912"/>
      <c r="B24" s="912"/>
      <c r="C24" s="912"/>
      <c r="D24" s="912"/>
      <c r="E24" s="912"/>
      <c r="F24" s="912"/>
      <c r="G24" s="912"/>
    </row>
    <row r="25" spans="1:7" ht="13.5" customHeight="1">
      <c r="A25" s="544" t="s">
        <v>462</v>
      </c>
      <c r="B25" s="549"/>
      <c r="C25" s="549"/>
      <c r="D25" s="549"/>
      <c r="E25" s="549"/>
      <c r="F25" s="549"/>
      <c r="G25" s="549"/>
    </row>
    <row r="26" spans="1:7" ht="13.5" customHeight="1">
      <c r="A26" s="544" t="s">
        <v>463</v>
      </c>
      <c r="B26" s="549"/>
      <c r="C26" s="549"/>
      <c r="D26" s="549"/>
      <c r="E26" s="549"/>
      <c r="F26" s="549"/>
      <c r="G26" s="549"/>
    </row>
    <row r="27" spans="1:7" ht="13.5" customHeight="1">
      <c r="A27" s="544" t="s">
        <v>464</v>
      </c>
      <c r="B27" s="549"/>
      <c r="C27" s="549"/>
      <c r="D27" s="549"/>
      <c r="E27" s="549"/>
      <c r="F27" s="549"/>
      <c r="G27" s="549"/>
    </row>
    <row r="28" spans="1:7" ht="13.5" customHeight="1">
      <c r="A28" s="544" t="s">
        <v>465</v>
      </c>
      <c r="B28" s="549"/>
      <c r="C28" s="549"/>
      <c r="D28" s="549"/>
      <c r="E28" s="549"/>
      <c r="F28" s="549"/>
      <c r="G28" s="549"/>
    </row>
    <row r="29" spans="1:7" ht="15" customHeight="1">
      <c r="A29" s="544"/>
      <c r="B29" s="546"/>
      <c r="C29" s="550"/>
      <c r="D29" s="550"/>
      <c r="E29" s="546"/>
      <c r="F29" s="550"/>
      <c r="G29" s="550"/>
    </row>
    <row r="30" spans="1:7" ht="14" customHeight="1">
      <c r="A30" s="542" t="s">
        <v>466</v>
      </c>
      <c r="B30" s="543" t="s">
        <v>443</v>
      </c>
      <c r="C30" s="543" t="s">
        <v>444</v>
      </c>
      <c r="D30" s="543" t="s">
        <v>445</v>
      </c>
      <c r="E30" s="543" t="s">
        <v>443</v>
      </c>
      <c r="F30" s="543" t="s">
        <v>444</v>
      </c>
      <c r="G30" s="543" t="s">
        <v>445</v>
      </c>
    </row>
    <row r="31" spans="1:7" ht="13.5" customHeight="1">
      <c r="A31" s="544" t="s">
        <v>467</v>
      </c>
      <c r="B31" s="545"/>
      <c r="C31" s="545"/>
      <c r="D31" s="545"/>
      <c r="E31" s="545"/>
      <c r="F31" s="545"/>
      <c r="G31" s="545"/>
    </row>
    <row r="32" spans="1:7" ht="13.5" customHeight="1">
      <c r="A32" s="544" t="s">
        <v>468</v>
      </c>
      <c r="B32" s="545"/>
      <c r="C32" s="545"/>
      <c r="D32" s="545"/>
      <c r="E32" s="545"/>
      <c r="F32" s="545"/>
      <c r="G32" s="545"/>
    </row>
    <row r="33" spans="1:7" ht="13.5" customHeight="1">
      <c r="A33" s="544" t="s">
        <v>469</v>
      </c>
      <c r="B33" s="545"/>
      <c r="C33" s="545"/>
      <c r="D33" s="545"/>
      <c r="E33" s="545"/>
      <c r="F33" s="545"/>
      <c r="G33" s="545"/>
    </row>
    <row r="34" spans="1:7" ht="13.5" customHeight="1">
      <c r="A34" s="544" t="s">
        <v>470</v>
      </c>
      <c r="B34" s="545"/>
      <c r="C34" s="545"/>
      <c r="D34" s="545"/>
      <c r="E34" s="545"/>
      <c r="F34" s="545"/>
      <c r="G34" s="545"/>
    </row>
    <row r="35" spans="1:7" ht="13.5" customHeight="1">
      <c r="A35" s="544" t="s">
        <v>471</v>
      </c>
      <c r="B35" s="545"/>
      <c r="C35" s="545"/>
      <c r="D35" s="545"/>
      <c r="E35" s="545"/>
      <c r="F35" s="545"/>
      <c r="G35" s="545"/>
    </row>
    <row r="36" spans="1:7" ht="13.5" customHeight="1">
      <c r="A36" s="544" t="s">
        <v>472</v>
      </c>
      <c r="B36" s="545"/>
      <c r="C36" s="545"/>
      <c r="D36" s="545"/>
      <c r="E36" s="545"/>
      <c r="F36" s="545"/>
      <c r="G36" s="545"/>
    </row>
    <row r="37" spans="1:7" ht="13.5" customHeight="1">
      <c r="A37" s="544" t="s">
        <v>473</v>
      </c>
      <c r="B37" s="545"/>
      <c r="C37" s="545"/>
      <c r="D37" s="545"/>
      <c r="E37" s="545"/>
      <c r="F37" s="545"/>
      <c r="G37" s="545"/>
    </row>
    <row r="38" spans="1:7" ht="13.5" customHeight="1">
      <c r="A38" s="544" t="s">
        <v>203</v>
      </c>
      <c r="B38" s="545"/>
      <c r="C38" s="545"/>
      <c r="D38" s="545"/>
      <c r="E38" s="545"/>
      <c r="F38" s="545"/>
      <c r="G38" s="545"/>
    </row>
    <row r="39" spans="1:7" ht="15" customHeight="1">
      <c r="A39" s="548"/>
      <c r="B39" s="546"/>
      <c r="C39" s="546"/>
      <c r="D39" s="546"/>
      <c r="E39" s="546"/>
      <c r="F39" s="546"/>
      <c r="G39" s="546"/>
    </row>
    <row r="40" spans="1:7" ht="15" customHeight="1">
      <c r="A40" s="313" t="s">
        <v>474</v>
      </c>
      <c r="B40" s="911" t="s">
        <v>443</v>
      </c>
      <c r="C40" s="911" t="s">
        <v>444</v>
      </c>
      <c r="D40" s="911" t="s">
        <v>445</v>
      </c>
      <c r="E40" s="911" t="s">
        <v>443</v>
      </c>
      <c r="F40" s="911" t="s">
        <v>444</v>
      </c>
      <c r="G40" s="911" t="s">
        <v>445</v>
      </c>
    </row>
    <row r="41" spans="1:7" ht="15" customHeight="1">
      <c r="A41" s="551" t="s">
        <v>475</v>
      </c>
      <c r="B41" s="912"/>
      <c r="C41" s="912"/>
      <c r="D41" s="912"/>
      <c r="E41" s="912"/>
      <c r="F41" s="912"/>
      <c r="G41" s="912"/>
    </row>
    <row r="42" spans="1:7" ht="15" customHeight="1">
      <c r="A42" s="548" t="s">
        <v>476</v>
      </c>
      <c r="B42" s="545"/>
      <c r="C42" s="545"/>
      <c r="D42" s="545"/>
      <c r="E42" s="545"/>
      <c r="F42" s="545"/>
      <c r="G42" s="545"/>
    </row>
    <row r="43" spans="1:7" ht="15" customHeight="1">
      <c r="A43" s="548" t="s">
        <v>477</v>
      </c>
      <c r="B43" s="545"/>
      <c r="C43" s="545"/>
      <c r="D43" s="545"/>
      <c r="E43" s="545"/>
      <c r="F43" s="545"/>
      <c r="G43" s="545"/>
    </row>
    <row r="44" spans="1:7" ht="15" customHeight="1">
      <c r="A44" s="548" t="s">
        <v>478</v>
      </c>
      <c r="B44" s="545"/>
      <c r="C44" s="545"/>
      <c r="D44" s="545"/>
      <c r="E44" s="545"/>
      <c r="F44" s="545"/>
      <c r="G44" s="545"/>
    </row>
    <row r="45" spans="1:7" ht="15" customHeight="1">
      <c r="A45" s="548" t="s">
        <v>479</v>
      </c>
      <c r="B45" s="545"/>
      <c r="C45" s="545"/>
      <c r="D45" s="545"/>
      <c r="E45" s="545"/>
      <c r="F45" s="545"/>
      <c r="G45" s="545"/>
    </row>
    <row r="46" spans="1:7" ht="15" customHeight="1">
      <c r="A46" s="548" t="s">
        <v>480</v>
      </c>
      <c r="B46" s="545"/>
      <c r="C46" s="545"/>
      <c r="D46" s="545"/>
      <c r="E46" s="545"/>
      <c r="F46" s="545"/>
      <c r="G46" s="545"/>
    </row>
    <row r="47" spans="1:7" ht="15" customHeight="1">
      <c r="A47" s="548" t="s">
        <v>481</v>
      </c>
      <c r="B47" s="545"/>
      <c r="C47" s="545"/>
      <c r="D47" s="545"/>
      <c r="E47" s="545"/>
      <c r="F47" s="545"/>
      <c r="G47" s="545"/>
    </row>
    <row r="48" spans="1:7" ht="15" customHeight="1">
      <c r="A48" s="548" t="s">
        <v>482</v>
      </c>
      <c r="B48" s="545"/>
      <c r="C48" s="545"/>
      <c r="D48" s="545"/>
      <c r="E48" s="545"/>
      <c r="F48" s="545"/>
      <c r="G48" s="545"/>
    </row>
    <row r="49" spans="1:7" ht="15" customHeight="1">
      <c r="A49" s="548" t="s">
        <v>483</v>
      </c>
      <c r="B49" s="545"/>
      <c r="C49" s="545"/>
      <c r="D49" s="545"/>
      <c r="E49" s="545"/>
      <c r="F49" s="545"/>
      <c r="G49" s="545"/>
    </row>
    <row r="50" spans="1:7" ht="15" customHeight="1">
      <c r="A50" s="548" t="s">
        <v>484</v>
      </c>
      <c r="B50" s="545"/>
      <c r="C50" s="545"/>
      <c r="D50" s="545"/>
      <c r="E50" s="545"/>
      <c r="F50" s="545"/>
      <c r="G50" s="545"/>
    </row>
    <row r="51" spans="1:7" ht="15" customHeight="1">
      <c r="A51" s="548" t="s">
        <v>485</v>
      </c>
      <c r="B51" s="545"/>
      <c r="C51" s="545"/>
      <c r="D51" s="545"/>
      <c r="E51" s="545"/>
      <c r="F51" s="545"/>
      <c r="G51" s="545"/>
    </row>
    <row r="52" spans="1:7" ht="15" customHeight="1">
      <c r="A52" s="548" t="s">
        <v>486</v>
      </c>
      <c r="B52" s="545"/>
      <c r="C52" s="545"/>
      <c r="D52" s="545"/>
      <c r="E52" s="545"/>
      <c r="F52" s="545"/>
      <c r="G52" s="545"/>
    </row>
    <row r="53" spans="1:7" ht="15" customHeight="1">
      <c r="A53" s="548"/>
      <c r="B53" s="546"/>
      <c r="C53" s="546"/>
      <c r="D53" s="546"/>
      <c r="E53" s="546"/>
      <c r="F53" s="546"/>
      <c r="G53" s="546"/>
    </row>
    <row r="54" spans="1:7" ht="15" customHeight="1">
      <c r="A54" s="313" t="s">
        <v>487</v>
      </c>
      <c r="B54" s="543" t="s">
        <v>443</v>
      </c>
      <c r="C54" s="543" t="s">
        <v>444</v>
      </c>
      <c r="D54" s="543" t="s">
        <v>445</v>
      </c>
      <c r="E54" s="543" t="s">
        <v>443</v>
      </c>
      <c r="F54" s="543" t="s">
        <v>444</v>
      </c>
      <c r="G54" s="543" t="s">
        <v>445</v>
      </c>
    </row>
    <row r="55" spans="1:7" ht="13.5" customHeight="1">
      <c r="A55" s="544" t="s">
        <v>488</v>
      </c>
      <c r="B55" s="545"/>
      <c r="C55" s="545"/>
      <c r="D55" s="545"/>
      <c r="E55" s="545"/>
      <c r="F55" s="545"/>
      <c r="G55" s="545"/>
    </row>
    <row r="56" spans="1:7" ht="15" customHeight="1">
      <c r="A56" s="548" t="s">
        <v>489</v>
      </c>
      <c r="B56" s="545"/>
      <c r="C56" s="545"/>
      <c r="D56" s="545"/>
      <c r="E56" s="545"/>
      <c r="F56" s="545"/>
      <c r="G56" s="545"/>
    </row>
    <row r="57" spans="1:7" ht="15" customHeight="1" thickBot="1">
      <c r="A57" s="694" t="s">
        <v>490</v>
      </c>
      <c r="B57" s="695"/>
      <c r="C57" s="695"/>
      <c r="D57" s="695"/>
      <c r="E57" s="695"/>
      <c r="F57" s="695"/>
      <c r="G57" s="695"/>
    </row>
    <row r="58" spans="1:7" ht="15" customHeight="1">
      <c r="A58" s="303"/>
    </row>
    <row r="59" spans="1:7" ht="45.75" customHeight="1" thickBot="1">
      <c r="A59" s="916" t="s">
        <v>491</v>
      </c>
      <c r="B59" s="901"/>
      <c r="C59" s="901"/>
      <c r="D59" s="901"/>
      <c r="E59" s="901"/>
      <c r="F59" s="901"/>
      <c r="G59" s="901"/>
    </row>
  </sheetData>
  <mergeCells count="18">
    <mergeCell ref="A23:A24"/>
    <mergeCell ref="E23:E24"/>
    <mergeCell ref="E3:G3"/>
    <mergeCell ref="F23:F24"/>
    <mergeCell ref="A59:G59"/>
    <mergeCell ref="B40:B41"/>
    <mergeCell ref="G40:G41"/>
    <mergeCell ref="E40:E41"/>
    <mergeCell ref="C40:C41"/>
    <mergeCell ref="D40:D41"/>
    <mergeCell ref="B23:B24"/>
    <mergeCell ref="F40:F41"/>
    <mergeCell ref="E2:G2"/>
    <mergeCell ref="C23:C24"/>
    <mergeCell ref="B3:D3"/>
    <mergeCell ref="G23:G24"/>
    <mergeCell ref="D23:D24"/>
    <mergeCell ref="B2:D2"/>
  </mergeCells>
  <conditionalFormatting sqref="B2:B11">
    <cfRule type="containsBlanks" dxfId="813" priority="23">
      <formula>LEN(TRIM(B2))=0</formula>
    </cfRule>
  </conditionalFormatting>
  <conditionalFormatting sqref="B14:B21 C19:G19 B23:B28 B30:B38 E40:E41 B40:B52 B54:B57">
    <cfRule type="containsBlanks" dxfId="812" priority="34">
      <formula>LEN(TRIM(B14))=0</formula>
    </cfRule>
  </conditionalFormatting>
  <conditionalFormatting sqref="E2:E4">
    <cfRule type="containsBlanks" dxfId="811" priority="21">
      <formula>LEN(TRIM(E2))=0</formula>
    </cfRule>
  </conditionalFormatting>
  <conditionalFormatting sqref="E14">
    <cfRule type="containsBlanks" dxfId="810" priority="19">
      <formula>LEN(TRIM(E14))=0</formula>
    </cfRule>
  </conditionalFormatting>
  <conditionalFormatting sqref="E23:E24">
    <cfRule type="containsBlanks" dxfId="809" priority="11">
      <formula>LEN(TRIM(E23))=0</formula>
    </cfRule>
  </conditionalFormatting>
  <conditionalFormatting sqref="E30">
    <cfRule type="containsBlanks" dxfId="808" priority="13">
      <formula>LEN(TRIM(E30))=0</formula>
    </cfRule>
  </conditionalFormatting>
  <conditionalFormatting sqref="E54">
    <cfRule type="containsBlanks" dxfId="807" priority="17">
      <formula>LEN(TRIM(E54))=0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1" manualBreakCount="1">
    <brk id="28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tabColor rgb="FFF9FBFA"/>
  </sheetPr>
  <dimension ref="A1:Y1002"/>
  <sheetViews>
    <sheetView view="pageBreakPreview" zoomScaleNormal="100" zoomScaleSheetLayoutView="100" workbookViewId="0">
      <pane ySplit="2" topLeftCell="A102" activePane="bottomLeft" state="frozen"/>
      <selection activeCell="O97" sqref="O97"/>
      <selection pane="bottomLeft" activeCell="E10" sqref="E10"/>
    </sheetView>
  </sheetViews>
  <sheetFormatPr baseColWidth="10" defaultColWidth="14.3984375" defaultRowHeight="15" customHeight="1"/>
  <cols>
    <col min="1" max="1" width="1.86328125" customWidth="1"/>
    <col min="2" max="2" width="20.19921875" bestFit="1" customWidth="1"/>
    <col min="3" max="3" width="16.46484375" customWidth="1"/>
    <col min="4" max="4" width="17.53125" customWidth="1"/>
    <col min="5" max="5" width="20.46484375" customWidth="1"/>
    <col min="6" max="6" width="18.6640625" customWidth="1"/>
    <col min="7" max="21" width="10.796875" style="615" customWidth="1"/>
    <col min="22" max="22" width="14.3984375" style="615" customWidth="1"/>
    <col min="23" max="16384" width="14.3984375" style="615"/>
  </cols>
  <sheetData>
    <row r="1" spans="1:25" ht="17.25" customHeight="1">
      <c r="A1" s="673" t="s">
        <v>492</v>
      </c>
      <c r="B1" s="2"/>
      <c r="C1" s="14"/>
      <c r="D1" s="14"/>
      <c r="E1" s="14"/>
      <c r="F1" s="14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7.75" customHeight="1" thickBot="1">
      <c r="A2" s="674" t="s">
        <v>493</v>
      </c>
      <c r="B2" s="675"/>
      <c r="C2" s="676" t="s">
        <v>494</v>
      </c>
      <c r="D2" s="676" t="s">
        <v>495</v>
      </c>
      <c r="E2" s="676" t="s">
        <v>496</v>
      </c>
      <c r="F2" s="676" t="s">
        <v>497</v>
      </c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15" customHeight="1">
      <c r="A3" s="2" t="s">
        <v>498</v>
      </c>
      <c r="B3" s="2"/>
      <c r="C3" s="25"/>
      <c r="D3" s="25"/>
      <c r="E3" s="25"/>
      <c r="F3" s="25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</row>
    <row r="4" spans="1:25" ht="15" customHeight="1">
      <c r="A4" s="679"/>
      <c r="B4" s="677" t="s">
        <v>499</v>
      </c>
      <c r="C4" s="681"/>
      <c r="D4" s="681"/>
      <c r="E4" s="681"/>
      <c r="F4" s="681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</row>
    <row r="5" spans="1:25" ht="15" customHeight="1">
      <c r="A5" s="679"/>
      <c r="B5" s="677" t="s">
        <v>500</v>
      </c>
      <c r="C5" s="681"/>
      <c r="D5" s="681"/>
      <c r="E5" s="681"/>
      <c r="F5" s="681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</row>
    <row r="6" spans="1:25" ht="15" customHeight="1">
      <c r="A6" s="679"/>
      <c r="B6" s="677" t="s">
        <v>501</v>
      </c>
      <c r="C6" s="681"/>
      <c r="D6" s="681"/>
      <c r="E6" s="681"/>
      <c r="F6" s="681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</row>
    <row r="7" spans="1:25" ht="15" customHeight="1">
      <c r="A7" s="679"/>
      <c r="B7" s="677" t="s">
        <v>502</v>
      </c>
      <c r="C7" s="681"/>
      <c r="D7" s="681"/>
      <c r="E7" s="681"/>
      <c r="F7" s="681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 spans="1:25" ht="15" customHeight="1">
      <c r="A8" s="2" t="s">
        <v>503</v>
      </c>
      <c r="B8" s="2"/>
      <c r="C8" s="25"/>
      <c r="D8" s="25"/>
      <c r="E8" s="25"/>
      <c r="F8" s="25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</row>
    <row r="9" spans="1:25" ht="15" customHeight="1">
      <c r="A9" s="679"/>
      <c r="B9" s="677" t="s">
        <v>504</v>
      </c>
      <c r="C9" s="681"/>
      <c r="D9" s="681"/>
      <c r="E9" s="681"/>
      <c r="F9" s="681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</row>
    <row r="10" spans="1:25" ht="15" customHeight="1">
      <c r="A10" s="679"/>
      <c r="B10" s="677" t="s">
        <v>505</v>
      </c>
      <c r="C10" s="681"/>
      <c r="D10" s="681"/>
      <c r="E10" s="681"/>
      <c r="F10" s="681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</row>
    <row r="11" spans="1:25" ht="15" customHeight="1">
      <c r="A11" s="679"/>
      <c r="B11" s="677" t="s">
        <v>506</v>
      </c>
      <c r="C11" s="681"/>
      <c r="D11" s="681"/>
      <c r="E11" s="681"/>
      <c r="F11" s="681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</row>
    <row r="12" spans="1:25" ht="15" customHeight="1">
      <c r="A12" s="679"/>
      <c r="B12" s="677" t="s">
        <v>507</v>
      </c>
      <c r="C12" s="681"/>
      <c r="D12" s="681"/>
      <c r="E12" s="681"/>
      <c r="F12" s="681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</row>
    <row r="13" spans="1:25" ht="15" customHeight="1">
      <c r="A13" s="679"/>
      <c r="B13" s="677" t="s">
        <v>508</v>
      </c>
      <c r="C13" s="681"/>
      <c r="D13" s="681"/>
      <c r="E13" s="681"/>
      <c r="F13" s="681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</row>
    <row r="14" spans="1:25" ht="15" customHeight="1">
      <c r="A14" s="679"/>
      <c r="B14" s="677" t="s">
        <v>509</v>
      </c>
      <c r="C14" s="681"/>
      <c r="D14" s="681"/>
      <c r="E14" s="681"/>
      <c r="F14" s="681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</row>
    <row r="15" spans="1:25" ht="15" customHeight="1">
      <c r="A15" s="2" t="s">
        <v>510</v>
      </c>
      <c r="B15" s="2"/>
      <c r="C15" s="25"/>
      <c r="D15" s="25"/>
      <c r="E15" s="25"/>
      <c r="F15" s="25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spans="1:25" ht="15" customHeight="1">
      <c r="A16" s="677"/>
      <c r="B16" s="677" t="s">
        <v>511</v>
      </c>
      <c r="C16" s="681"/>
      <c r="D16" s="681"/>
      <c r="E16" s="681"/>
      <c r="F16" s="681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spans="1:25" ht="15" customHeight="1">
      <c r="A17" s="679"/>
      <c r="B17" s="677" t="s">
        <v>512</v>
      </c>
      <c r="C17" s="681"/>
      <c r="D17" s="681"/>
      <c r="E17" s="681"/>
      <c r="F17" s="681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 spans="1:25" ht="15" customHeight="1">
      <c r="A18" s="679"/>
      <c r="B18" s="677" t="s">
        <v>513</v>
      </c>
      <c r="C18" s="681"/>
      <c r="D18" s="681"/>
      <c r="E18" s="681"/>
      <c r="F18" s="681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 spans="1:25" ht="15" customHeight="1">
      <c r="A19" s="2" t="s">
        <v>514</v>
      </c>
      <c r="B19" s="6"/>
      <c r="C19" s="49"/>
      <c r="D19" s="49"/>
      <c r="E19" s="49"/>
      <c r="F19" s="49"/>
    </row>
    <row r="20" spans="1:25" ht="15" customHeight="1">
      <c r="A20" s="677"/>
      <c r="B20" s="678" t="s">
        <v>515</v>
      </c>
      <c r="C20" s="681"/>
      <c r="D20" s="681"/>
      <c r="E20" s="681"/>
      <c r="F20" s="681"/>
    </row>
    <row r="21" spans="1:25" ht="15" customHeight="1">
      <c r="A21" s="679"/>
      <c r="B21" s="677" t="s">
        <v>516</v>
      </c>
      <c r="C21" s="681"/>
      <c r="D21" s="681"/>
      <c r="E21" s="681"/>
      <c r="F21" s="681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</row>
    <row r="22" spans="1:25" ht="15" customHeight="1">
      <c r="A22" s="679"/>
      <c r="B22" s="677" t="s">
        <v>517</v>
      </c>
      <c r="C22" s="681"/>
      <c r="D22" s="681"/>
      <c r="E22" s="681"/>
      <c r="F22" s="681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</row>
    <row r="23" spans="1:25" ht="15" customHeight="1">
      <c r="A23" s="679"/>
      <c r="B23" s="677" t="s">
        <v>518</v>
      </c>
      <c r="C23" s="681"/>
      <c r="D23" s="681"/>
      <c r="E23" s="681"/>
      <c r="F23" s="681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</row>
    <row r="24" spans="1:25" ht="15" customHeight="1">
      <c r="A24" s="679"/>
      <c r="B24" s="677" t="s">
        <v>519</v>
      </c>
      <c r="C24" s="681"/>
      <c r="D24" s="681"/>
      <c r="E24" s="681"/>
      <c r="F24" s="681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</row>
    <row r="25" spans="1:25" ht="15" customHeight="1">
      <c r="A25" s="679"/>
      <c r="B25" s="677" t="s">
        <v>520</v>
      </c>
      <c r="C25" s="681"/>
      <c r="D25" s="681"/>
      <c r="E25" s="681"/>
      <c r="F25" s="681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</row>
    <row r="26" spans="1:25" ht="15" customHeight="1">
      <c r="A26" s="679"/>
      <c r="B26" s="677" t="s">
        <v>521</v>
      </c>
      <c r="C26" s="681"/>
      <c r="D26" s="681"/>
      <c r="E26" s="681"/>
      <c r="F26" s="681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</row>
    <row r="27" spans="1:25" ht="15" customHeight="1">
      <c r="A27" s="679"/>
      <c r="B27" s="677" t="s">
        <v>522</v>
      </c>
      <c r="C27" s="681"/>
      <c r="D27" s="681"/>
      <c r="E27" s="681"/>
      <c r="F27" s="681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</row>
    <row r="28" spans="1:25" ht="15" customHeight="1">
      <c r="A28" s="679"/>
      <c r="B28" s="677" t="s">
        <v>523</v>
      </c>
      <c r="C28" s="681"/>
      <c r="D28" s="681"/>
      <c r="E28" s="681"/>
      <c r="F28" s="681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</row>
    <row r="29" spans="1:25" ht="15" customHeight="1">
      <c r="A29" s="2" t="s">
        <v>524</v>
      </c>
      <c r="B29" s="2"/>
      <c r="C29" s="25"/>
      <c r="D29" s="25"/>
      <c r="E29" s="25"/>
      <c r="F29" s="25"/>
    </row>
    <row r="30" spans="1:25" ht="15" customHeight="1">
      <c r="A30" s="677"/>
      <c r="B30" s="677" t="s">
        <v>525</v>
      </c>
      <c r="C30" s="680"/>
      <c r="D30" s="680"/>
      <c r="E30" s="680"/>
      <c r="F30" s="680"/>
    </row>
    <row r="31" spans="1:25" ht="15" customHeight="1">
      <c r="A31" s="677"/>
      <c r="B31" s="677" t="s">
        <v>526</v>
      </c>
      <c r="C31" s="681"/>
      <c r="D31" s="681"/>
      <c r="E31" s="681"/>
      <c r="F31" s="681"/>
    </row>
    <row r="32" spans="1:25" ht="15" customHeight="1">
      <c r="A32" s="677"/>
      <c r="B32" s="677" t="s">
        <v>527</v>
      </c>
      <c r="C32" s="681"/>
      <c r="D32" s="681"/>
      <c r="E32" s="681"/>
      <c r="F32" s="681"/>
    </row>
    <row r="33" spans="1:25" ht="15" customHeight="1">
      <c r="A33" s="677"/>
      <c r="B33" s="677" t="s">
        <v>528</v>
      </c>
      <c r="C33" s="681"/>
      <c r="D33" s="681"/>
      <c r="E33" s="681"/>
      <c r="F33" s="681"/>
    </row>
    <row r="34" spans="1:25" ht="15" customHeight="1">
      <c r="A34" s="677"/>
      <c r="B34" s="677" t="s">
        <v>529</v>
      </c>
      <c r="C34" s="681"/>
      <c r="D34" s="681"/>
      <c r="E34" s="681"/>
      <c r="F34" s="681"/>
    </row>
    <row r="35" spans="1:25" ht="15" customHeight="1">
      <c r="A35" s="677"/>
      <c r="B35" s="677" t="s">
        <v>530</v>
      </c>
      <c r="C35" s="681"/>
      <c r="D35" s="681"/>
      <c r="E35" s="681"/>
      <c r="F35" s="681"/>
    </row>
    <row r="36" spans="1:25" ht="15" customHeight="1">
      <c r="A36" s="677"/>
      <c r="B36" s="677" t="s">
        <v>531</v>
      </c>
      <c r="C36" s="681"/>
      <c r="D36" s="681"/>
      <c r="E36" s="681"/>
      <c r="F36" s="681"/>
    </row>
    <row r="37" spans="1:25" ht="15" customHeight="1">
      <c r="A37" s="679"/>
      <c r="B37" s="677" t="s">
        <v>532</v>
      </c>
      <c r="C37" s="681"/>
      <c r="D37" s="681"/>
      <c r="E37" s="681"/>
      <c r="F37" s="681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</row>
    <row r="38" spans="1:25" ht="15" customHeight="1">
      <c r="A38" s="679"/>
      <c r="B38" s="677" t="s">
        <v>533</v>
      </c>
      <c r="C38" s="681"/>
      <c r="D38" s="681"/>
      <c r="E38" s="681"/>
      <c r="F38" s="681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</row>
    <row r="39" spans="1:25" ht="15" customHeight="1">
      <c r="A39" s="679"/>
      <c r="B39" s="677" t="s">
        <v>534</v>
      </c>
      <c r="C39" s="681"/>
      <c r="D39" s="681"/>
      <c r="E39" s="681"/>
      <c r="F39" s="681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</row>
    <row r="40" spans="1:25" ht="15" customHeight="1">
      <c r="A40" s="679"/>
      <c r="B40" s="677" t="s">
        <v>535</v>
      </c>
      <c r="C40" s="681"/>
      <c r="D40" s="681"/>
      <c r="E40" s="681"/>
      <c r="F40" s="681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</row>
    <row r="41" spans="1:25" ht="15" customHeight="1">
      <c r="A41" s="679"/>
      <c r="B41" s="677" t="s">
        <v>536</v>
      </c>
      <c r="C41" s="681"/>
      <c r="D41" s="681"/>
      <c r="E41" s="681"/>
      <c r="F41" s="681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</row>
    <row r="42" spans="1:25" ht="15" customHeight="1">
      <c r="A42" s="2" t="s">
        <v>537</v>
      </c>
      <c r="B42" s="2"/>
      <c r="C42" s="25"/>
      <c r="D42" s="25"/>
      <c r="E42" s="25"/>
      <c r="F42" s="25"/>
    </row>
    <row r="43" spans="1:25" ht="15" customHeight="1">
      <c r="A43" s="677"/>
      <c r="B43" s="677" t="s">
        <v>538</v>
      </c>
      <c r="C43" s="681"/>
      <c r="D43" s="681"/>
      <c r="E43" s="681"/>
      <c r="F43" s="681"/>
    </row>
    <row r="44" spans="1:25" ht="15" customHeight="1">
      <c r="A44" s="679"/>
      <c r="B44" s="677" t="s">
        <v>539</v>
      </c>
      <c r="C44" s="681"/>
      <c r="D44" s="681"/>
      <c r="E44" s="681"/>
      <c r="F44" s="681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</row>
    <row r="45" spans="1:25" ht="15" customHeight="1">
      <c r="A45" s="679"/>
      <c r="B45" s="677" t="s">
        <v>540</v>
      </c>
      <c r="C45" s="681"/>
      <c r="D45" s="681"/>
      <c r="E45" s="681"/>
      <c r="F45" s="681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</row>
    <row r="46" spans="1:25" ht="15" customHeight="1">
      <c r="A46" s="679"/>
      <c r="B46" s="677" t="s">
        <v>541</v>
      </c>
      <c r="C46" s="681"/>
      <c r="D46" s="681"/>
      <c r="E46" s="681"/>
      <c r="F46" s="681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</row>
    <row r="47" spans="1:25" ht="15" customHeight="1">
      <c r="A47" s="679"/>
      <c r="B47" s="677" t="s">
        <v>542</v>
      </c>
      <c r="C47" s="681"/>
      <c r="D47" s="681"/>
      <c r="E47" s="681"/>
      <c r="F47" s="681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</row>
    <row r="48" spans="1:25" ht="15" customHeight="1">
      <c r="A48" s="679"/>
      <c r="B48" s="677" t="s">
        <v>543</v>
      </c>
      <c r="C48" s="681"/>
      <c r="D48" s="681"/>
      <c r="E48" s="681"/>
      <c r="F48" s="681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</row>
    <row r="49" spans="1:25" ht="15" customHeight="1">
      <c r="A49" s="679"/>
      <c r="B49" s="677" t="s">
        <v>544</v>
      </c>
      <c r="C49" s="681"/>
      <c r="D49" s="681"/>
      <c r="E49" s="681"/>
      <c r="F49" s="681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</row>
    <row r="50" spans="1:25" ht="15" customHeight="1">
      <c r="A50" s="2" t="s">
        <v>545</v>
      </c>
      <c r="B50" s="2"/>
      <c r="C50" s="25"/>
      <c r="D50" s="25"/>
      <c r="E50" s="25"/>
      <c r="F50" s="25"/>
    </row>
    <row r="51" spans="1:25" ht="15" customHeight="1">
      <c r="A51" s="677"/>
      <c r="B51" s="677" t="s">
        <v>546</v>
      </c>
      <c r="C51" s="681"/>
      <c r="D51" s="681"/>
      <c r="E51" s="681"/>
      <c r="F51" s="681"/>
    </row>
    <row r="52" spans="1:25" ht="15" customHeight="1">
      <c r="A52" s="679"/>
      <c r="B52" s="677" t="s">
        <v>547</v>
      </c>
      <c r="C52" s="681"/>
      <c r="D52" s="681"/>
      <c r="E52" s="681"/>
      <c r="F52" s="681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</row>
    <row r="53" spans="1:25" ht="15" customHeight="1">
      <c r="A53" s="679"/>
      <c r="B53" s="677" t="s">
        <v>548</v>
      </c>
      <c r="C53" s="681"/>
      <c r="D53" s="681"/>
      <c r="E53" s="681"/>
      <c r="F53" s="681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</row>
    <row r="54" spans="1:25" ht="15" customHeight="1">
      <c r="A54" s="679"/>
      <c r="B54" s="677" t="s">
        <v>549</v>
      </c>
      <c r="C54" s="681"/>
      <c r="D54" s="681"/>
      <c r="E54" s="681"/>
      <c r="F54" s="681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</row>
    <row r="55" spans="1:25" ht="15" customHeight="1">
      <c r="A55" s="2" t="s">
        <v>550</v>
      </c>
      <c r="B55" s="2"/>
      <c r="C55" s="49"/>
      <c r="D55" s="49"/>
      <c r="E55" s="49"/>
      <c r="F55" s="25"/>
    </row>
    <row r="56" spans="1:25" ht="15" customHeight="1">
      <c r="A56" s="677"/>
      <c r="B56" s="677" t="s">
        <v>551</v>
      </c>
      <c r="C56" s="682"/>
      <c r="D56" s="682"/>
      <c r="E56" s="682"/>
      <c r="F56" s="681"/>
    </row>
    <row r="57" spans="1:25" ht="15" customHeight="1">
      <c r="A57" s="679"/>
      <c r="B57" s="677" t="s">
        <v>552</v>
      </c>
      <c r="C57" s="681"/>
      <c r="D57" s="681"/>
      <c r="E57" s="681"/>
      <c r="F57" s="681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</row>
    <row r="58" spans="1:25" ht="15" customHeight="1">
      <c r="A58" s="679"/>
      <c r="B58" s="677" t="s">
        <v>553</v>
      </c>
      <c r="C58" s="681"/>
      <c r="D58" s="681"/>
      <c r="E58" s="681"/>
      <c r="F58" s="681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</row>
    <row r="59" spans="1:25" ht="15" customHeight="1">
      <c r="A59" s="679"/>
      <c r="B59" s="677" t="s">
        <v>554</v>
      </c>
      <c r="C59" s="681"/>
      <c r="D59" s="681"/>
      <c r="E59" s="681"/>
      <c r="F59" s="681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</row>
    <row r="60" spans="1:25" ht="15" customHeight="1">
      <c r="A60" s="679"/>
      <c r="B60" s="677" t="s">
        <v>555</v>
      </c>
      <c r="C60" s="681"/>
      <c r="D60" s="681"/>
      <c r="E60" s="681"/>
      <c r="F60" s="681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</row>
    <row r="61" spans="1:25" ht="15" customHeight="1">
      <c r="A61" s="679"/>
      <c r="B61" s="677" t="s">
        <v>556</v>
      </c>
      <c r="C61" s="681"/>
      <c r="D61" s="681"/>
      <c r="E61" s="681"/>
      <c r="F61" s="681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</row>
    <row r="62" spans="1:25" ht="15" customHeight="1">
      <c r="A62" s="679"/>
      <c r="B62" s="677" t="s">
        <v>557</v>
      </c>
      <c r="C62" s="681"/>
      <c r="D62" s="681"/>
      <c r="E62" s="681"/>
      <c r="F62" s="681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spans="1:25" ht="15" customHeight="1">
      <c r="A63" s="679"/>
      <c r="B63" s="677" t="s">
        <v>558</v>
      </c>
      <c r="C63" s="681"/>
      <c r="D63" s="681"/>
      <c r="E63" s="681"/>
      <c r="F63" s="681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 spans="1:25" ht="15" customHeight="1">
      <c r="A64" s="2" t="s">
        <v>559</v>
      </c>
      <c r="B64" s="2"/>
      <c r="C64" s="25"/>
      <c r="D64" s="25"/>
      <c r="E64" s="25"/>
      <c r="F64" s="25"/>
    </row>
    <row r="65" spans="1:25" ht="15" customHeight="1">
      <c r="A65" s="677"/>
      <c r="B65" s="677" t="s">
        <v>560</v>
      </c>
      <c r="C65" s="681"/>
      <c r="D65" s="681"/>
      <c r="E65" s="681"/>
      <c r="F65" s="681"/>
    </row>
    <row r="66" spans="1:25" ht="15" customHeight="1">
      <c r="A66" s="679"/>
      <c r="B66" s="677" t="s">
        <v>561</v>
      </c>
      <c r="C66" s="681"/>
      <c r="D66" s="681"/>
      <c r="E66" s="681"/>
      <c r="F66" s="681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</row>
    <row r="67" spans="1:25" ht="15" customHeight="1">
      <c r="A67" s="679"/>
      <c r="B67" s="677" t="s">
        <v>562</v>
      </c>
      <c r="C67" s="681"/>
      <c r="D67" s="681"/>
      <c r="E67" s="681"/>
      <c r="F67" s="681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  <row r="68" spans="1:25" ht="15" customHeight="1">
      <c r="A68" s="679"/>
      <c r="B68" s="677" t="s">
        <v>563</v>
      </c>
      <c r="C68" s="681"/>
      <c r="D68" s="681"/>
      <c r="E68" s="681"/>
      <c r="F68" s="681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</row>
    <row r="69" spans="1:25" ht="15" customHeight="1">
      <c r="A69" s="679"/>
      <c r="B69" s="677" t="s">
        <v>564</v>
      </c>
      <c r="C69" s="681"/>
      <c r="D69" s="681"/>
      <c r="E69" s="681"/>
      <c r="F69" s="681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</row>
    <row r="70" spans="1:25" ht="15" customHeight="1">
      <c r="A70" s="679"/>
      <c r="B70" s="677" t="s">
        <v>565</v>
      </c>
      <c r="C70" s="681"/>
      <c r="D70" s="681"/>
      <c r="E70" s="681"/>
      <c r="F70" s="681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</row>
    <row r="71" spans="1:25" ht="15" customHeight="1">
      <c r="A71" s="679"/>
      <c r="B71" s="677" t="s">
        <v>566</v>
      </c>
      <c r="C71" s="681"/>
      <c r="D71" s="681"/>
      <c r="E71" s="681"/>
      <c r="F71" s="681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</row>
    <row r="72" spans="1:25" ht="15" customHeight="1">
      <c r="A72" s="679"/>
      <c r="B72" s="677" t="s">
        <v>567</v>
      </c>
      <c r="C72" s="681"/>
      <c r="D72" s="681"/>
      <c r="E72" s="681"/>
      <c r="F72" s="681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</row>
    <row r="73" spans="1:25" ht="15" customHeight="1">
      <c r="A73" s="2" t="s">
        <v>568</v>
      </c>
      <c r="B73" s="2"/>
      <c r="C73" s="25"/>
      <c r="D73" s="25"/>
      <c r="E73" s="25"/>
      <c r="F73" s="25"/>
    </row>
    <row r="74" spans="1:25" ht="15" customHeight="1">
      <c r="A74" s="677"/>
      <c r="B74" s="677" t="s">
        <v>569</v>
      </c>
      <c r="C74" s="681"/>
      <c r="D74" s="681"/>
      <c r="E74" s="681"/>
      <c r="F74" s="681"/>
    </row>
    <row r="75" spans="1:25" ht="15" customHeight="1">
      <c r="A75" s="679"/>
      <c r="B75" s="677" t="s">
        <v>570</v>
      </c>
      <c r="C75" s="681"/>
      <c r="D75" s="681"/>
      <c r="E75" s="681"/>
      <c r="F75" s="681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</row>
    <row r="76" spans="1:25" ht="15" customHeight="1">
      <c r="A76" s="679"/>
      <c r="B76" s="677" t="s">
        <v>571</v>
      </c>
      <c r="C76" s="681"/>
      <c r="D76" s="681"/>
      <c r="E76" s="681"/>
      <c r="F76" s="681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</row>
    <row r="77" spans="1:25" ht="15" customHeight="1">
      <c r="A77" s="679"/>
      <c r="B77" s="677" t="s">
        <v>572</v>
      </c>
      <c r="C77" s="681"/>
      <c r="D77" s="681"/>
      <c r="E77" s="681"/>
      <c r="F77" s="681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</row>
    <row r="78" spans="1:25" ht="15" customHeight="1">
      <c r="A78" s="679"/>
      <c r="B78" s="677" t="s">
        <v>573</v>
      </c>
      <c r="C78" s="681"/>
      <c r="D78" s="681"/>
      <c r="E78" s="681"/>
      <c r="F78" s="681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</row>
    <row r="79" spans="1:25" ht="15" customHeight="1">
      <c r="A79" s="2" t="s">
        <v>574</v>
      </c>
      <c r="B79" s="2"/>
      <c r="C79" s="49"/>
      <c r="D79" s="49"/>
      <c r="E79" s="49"/>
      <c r="F79" s="25"/>
    </row>
    <row r="80" spans="1:25" ht="15" customHeight="1">
      <c r="A80" s="677"/>
      <c r="B80" s="677" t="s">
        <v>575</v>
      </c>
      <c r="C80" s="680"/>
      <c r="D80" s="680"/>
      <c r="E80" s="680"/>
      <c r="F80" s="680"/>
    </row>
    <row r="81" spans="1:25" ht="15" customHeight="1">
      <c r="A81" s="679"/>
      <c r="B81" s="677" t="s">
        <v>576</v>
      </c>
      <c r="C81" s="681"/>
      <c r="D81" s="681"/>
      <c r="E81" s="681"/>
      <c r="F81" s="681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</row>
    <row r="82" spans="1:25" ht="15" customHeight="1">
      <c r="A82" s="679"/>
      <c r="B82" s="677" t="s">
        <v>577</v>
      </c>
      <c r="C82" s="681"/>
      <c r="D82" s="681"/>
      <c r="E82" s="681"/>
      <c r="F82" s="681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</row>
    <row r="83" spans="1:25" ht="15" customHeight="1">
      <c r="A83" s="679"/>
      <c r="B83" s="677" t="s">
        <v>578</v>
      </c>
      <c r="C83" s="681"/>
      <c r="D83" s="681"/>
      <c r="E83" s="681"/>
      <c r="F83" s="681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</row>
    <row r="84" spans="1:25" ht="15" customHeight="1">
      <c r="A84" s="2" t="s">
        <v>579</v>
      </c>
      <c r="B84" s="2"/>
      <c r="C84" s="25"/>
      <c r="D84" s="25"/>
      <c r="E84" s="25"/>
      <c r="F84" s="25"/>
    </row>
    <row r="85" spans="1:25" ht="15" customHeight="1">
      <c r="A85" s="679"/>
      <c r="B85" s="677" t="s">
        <v>580</v>
      </c>
      <c r="C85" s="681"/>
      <c r="D85" s="681"/>
      <c r="E85" s="681"/>
      <c r="F85" s="681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</row>
    <row r="86" spans="1:25" ht="15" customHeight="1">
      <c r="A86" s="679"/>
      <c r="B86" s="677" t="s">
        <v>581</v>
      </c>
      <c r="C86" s="681"/>
      <c r="D86" s="681"/>
      <c r="E86" s="681"/>
      <c r="F86" s="681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</row>
    <row r="87" spans="1:25" ht="15" customHeight="1">
      <c r="A87" s="679"/>
      <c r="B87" s="677" t="s">
        <v>582</v>
      </c>
      <c r="C87" s="681"/>
      <c r="D87" s="681"/>
      <c r="E87" s="681"/>
      <c r="F87" s="681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</row>
    <row r="88" spans="1:25" ht="15" customHeight="1">
      <c r="A88" s="2" t="s">
        <v>583</v>
      </c>
      <c r="B88" s="2"/>
      <c r="C88" s="49"/>
      <c r="D88" s="49"/>
      <c r="E88" s="49"/>
      <c r="F88" s="49"/>
    </row>
    <row r="89" spans="1:25" ht="15" customHeight="1">
      <c r="A89" s="679"/>
      <c r="B89" s="677" t="s">
        <v>584</v>
      </c>
      <c r="C89" s="681"/>
      <c r="D89" s="681"/>
      <c r="E89" s="681"/>
      <c r="F89" s="681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</row>
    <row r="90" spans="1:25" ht="15" customHeight="1">
      <c r="A90" s="2" t="s">
        <v>585</v>
      </c>
      <c r="B90" s="2"/>
      <c r="C90" s="25"/>
      <c r="D90" s="25"/>
      <c r="E90" s="25"/>
      <c r="F90" s="25"/>
    </row>
    <row r="91" spans="1:25" ht="15" customHeight="1">
      <c r="A91" s="679"/>
      <c r="B91" s="677" t="s">
        <v>586</v>
      </c>
      <c r="C91" s="681"/>
      <c r="D91" s="681"/>
      <c r="E91" s="681"/>
      <c r="F91" s="681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</row>
    <row r="92" spans="1:25" ht="15" customHeight="1">
      <c r="A92" s="679"/>
      <c r="B92" s="677" t="s">
        <v>587</v>
      </c>
      <c r="C92" s="681"/>
      <c r="D92" s="681"/>
      <c r="E92" s="681"/>
      <c r="F92" s="681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</row>
    <row r="93" spans="1:25" ht="15" customHeight="1">
      <c r="A93" s="679"/>
      <c r="B93" s="677" t="s">
        <v>588</v>
      </c>
      <c r="C93" s="681"/>
      <c r="D93" s="681"/>
      <c r="E93" s="681"/>
      <c r="F93" s="681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</row>
    <row r="94" spans="1:25" ht="15" customHeight="1">
      <c r="A94" s="2" t="s">
        <v>589</v>
      </c>
      <c r="B94" s="2"/>
      <c r="C94" s="25"/>
      <c r="D94" s="25"/>
      <c r="E94" s="25"/>
      <c r="F94" s="25"/>
    </row>
    <row r="95" spans="1:25" ht="15" customHeight="1">
      <c r="A95" s="677"/>
      <c r="B95" s="677" t="s">
        <v>590</v>
      </c>
      <c r="C95" s="681"/>
      <c r="D95" s="681"/>
      <c r="E95" s="681"/>
      <c r="F95" s="681"/>
    </row>
    <row r="96" spans="1:25" ht="15" customHeight="1">
      <c r="A96" s="677"/>
      <c r="B96" s="677" t="s">
        <v>591</v>
      </c>
      <c r="C96" s="681"/>
      <c r="D96" s="681"/>
      <c r="E96" s="681"/>
      <c r="F96" s="681"/>
    </row>
    <row r="97" spans="1:25" ht="15" customHeight="1">
      <c r="A97" s="677"/>
      <c r="B97" s="677" t="s">
        <v>592</v>
      </c>
      <c r="C97" s="681"/>
      <c r="D97" s="681"/>
      <c r="E97" s="681"/>
      <c r="F97" s="681"/>
    </row>
    <row r="98" spans="1:25" ht="15" customHeight="1">
      <c r="A98" s="677"/>
      <c r="B98" s="677" t="s">
        <v>593</v>
      </c>
      <c r="C98" s="681"/>
      <c r="D98" s="681"/>
      <c r="E98" s="681"/>
      <c r="F98" s="681"/>
    </row>
    <row r="99" spans="1:25" ht="15" customHeight="1">
      <c r="A99" s="2" t="s">
        <v>594</v>
      </c>
      <c r="B99" s="2"/>
      <c r="C99" s="49"/>
      <c r="D99" s="49"/>
      <c r="E99" s="49"/>
      <c r="F99" s="49"/>
    </row>
    <row r="100" spans="1:25" ht="15" customHeight="1">
      <c r="A100" s="679"/>
      <c r="B100" s="677" t="s">
        <v>595</v>
      </c>
      <c r="C100" s="681"/>
      <c r="D100" s="681"/>
      <c r="E100" s="681"/>
      <c r="F100" s="681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</row>
    <row r="101" spans="1:25" ht="15" customHeight="1">
      <c r="A101" s="2" t="s">
        <v>596</v>
      </c>
      <c r="B101" s="2"/>
      <c r="C101" s="25"/>
      <c r="D101" s="25"/>
      <c r="E101" s="25"/>
      <c r="F101" s="25"/>
    </row>
    <row r="102" spans="1:25" ht="15" customHeight="1">
      <c r="A102" s="677"/>
      <c r="B102" s="677" t="s">
        <v>597</v>
      </c>
      <c r="C102" s="681"/>
      <c r="D102" s="681"/>
      <c r="E102" s="681"/>
      <c r="F102" s="681"/>
    </row>
    <row r="103" spans="1:25" ht="15" customHeight="1">
      <c r="A103" s="679"/>
      <c r="B103" s="677" t="s">
        <v>598</v>
      </c>
      <c r="C103" s="681"/>
      <c r="D103" s="681"/>
      <c r="E103" s="681"/>
      <c r="F103" s="681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</row>
    <row r="104" spans="1:25" ht="15" customHeight="1">
      <c r="A104" s="679"/>
      <c r="B104" s="677" t="s">
        <v>599</v>
      </c>
      <c r="C104" s="681"/>
      <c r="D104" s="681"/>
      <c r="E104" s="681"/>
      <c r="F104" s="681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 spans="1:25" ht="15" customHeight="1">
      <c r="A105" s="679"/>
      <c r="B105" s="677" t="s">
        <v>600</v>
      </c>
      <c r="C105" s="681"/>
      <c r="D105" s="681"/>
      <c r="E105" s="681"/>
      <c r="F105" s="681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</row>
    <row r="106" spans="1:25" ht="15" customHeight="1">
      <c r="A106" s="679"/>
      <c r="B106" s="677" t="s">
        <v>601</v>
      </c>
      <c r="C106" s="681"/>
      <c r="D106" s="681"/>
      <c r="E106" s="681"/>
      <c r="F106" s="681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</row>
    <row r="107" spans="1:25" ht="15" customHeight="1">
      <c r="A107" s="679"/>
      <c r="B107" s="677" t="s">
        <v>602</v>
      </c>
      <c r="C107" s="681"/>
      <c r="D107" s="681"/>
      <c r="E107" s="681"/>
      <c r="F107" s="681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</row>
    <row r="108" spans="1:25" ht="15" customHeight="1">
      <c r="A108" s="679"/>
      <c r="B108" s="677" t="s">
        <v>603</v>
      </c>
      <c r="C108" s="681"/>
      <c r="D108" s="681"/>
      <c r="E108" s="681"/>
      <c r="F108" s="681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</row>
    <row r="109" spans="1:25" ht="15" customHeight="1">
      <c r="A109" s="2" t="s">
        <v>604</v>
      </c>
      <c r="B109" s="2"/>
      <c r="C109" s="683"/>
      <c r="D109" s="683"/>
      <c r="E109" s="683"/>
      <c r="F109" s="683"/>
    </row>
    <row r="110" spans="1:25" ht="15" customHeight="1">
      <c r="A110" s="2" t="s">
        <v>605</v>
      </c>
      <c r="B110" s="2"/>
      <c r="C110" s="25"/>
      <c r="D110" s="25"/>
      <c r="E110" s="25"/>
      <c r="F110" s="25"/>
    </row>
    <row r="111" spans="1:25" ht="15" customHeight="1" thickBot="1">
      <c r="A111" s="282" t="s">
        <v>606</v>
      </c>
      <c r="B111" s="282"/>
      <c r="C111" s="206"/>
      <c r="D111" s="206"/>
      <c r="E111" s="206"/>
      <c r="F111" s="206"/>
    </row>
    <row r="112" spans="1:25" ht="15.75" customHeight="1">
      <c r="A112" s="677" t="s">
        <v>607</v>
      </c>
      <c r="B112" s="677"/>
      <c r="C112" s="678"/>
      <c r="D112" s="678"/>
      <c r="E112" s="678"/>
      <c r="F112" s="678"/>
    </row>
    <row r="113" spans="1:6" ht="15" customHeight="1">
      <c r="A113" s="677"/>
      <c r="B113" s="677"/>
      <c r="C113" s="678"/>
      <c r="D113" s="678"/>
      <c r="E113" s="678"/>
      <c r="F113" s="678"/>
    </row>
    <row r="114" spans="1:6" ht="15" customHeight="1">
      <c r="A114" s="677"/>
      <c r="B114" s="677"/>
      <c r="C114" s="678"/>
      <c r="D114" s="678"/>
      <c r="E114" s="678"/>
      <c r="F114" s="678"/>
    </row>
    <row r="115" spans="1:6" ht="15" customHeight="1">
      <c r="A115" s="677"/>
      <c r="B115" s="677"/>
      <c r="C115" s="678"/>
      <c r="D115" s="678"/>
      <c r="E115" s="678"/>
      <c r="F115" s="678"/>
    </row>
    <row r="116" spans="1:6" ht="15" customHeight="1">
      <c r="A116" s="677"/>
      <c r="B116" s="677"/>
      <c r="C116" s="678"/>
      <c r="D116" s="678"/>
      <c r="E116" s="678"/>
      <c r="F116" s="678"/>
    </row>
    <row r="117" spans="1:6" ht="15" customHeight="1">
      <c r="A117" s="677"/>
      <c r="B117" s="677"/>
      <c r="C117" s="678"/>
      <c r="D117" s="678"/>
      <c r="E117" s="678"/>
      <c r="F117" s="678"/>
    </row>
    <row r="118" spans="1:6" ht="15" customHeight="1">
      <c r="A118" s="677"/>
      <c r="B118" s="677"/>
      <c r="C118" s="678"/>
      <c r="D118" s="678"/>
      <c r="E118" s="678"/>
      <c r="F118" s="678"/>
    </row>
    <row r="119" spans="1:6" ht="15" customHeight="1">
      <c r="A119" s="677"/>
      <c r="B119" s="677"/>
      <c r="C119" s="678"/>
      <c r="D119" s="678"/>
      <c r="E119" s="678"/>
      <c r="F119" s="678"/>
    </row>
    <row r="120" spans="1:6" ht="15" customHeight="1">
      <c r="A120" s="677"/>
      <c r="B120" s="677"/>
      <c r="C120" s="678"/>
      <c r="D120" s="678"/>
      <c r="E120" s="678"/>
      <c r="F120" s="678"/>
    </row>
    <row r="121" spans="1:6" ht="15" customHeight="1">
      <c r="A121" s="677"/>
      <c r="B121" s="677"/>
      <c r="C121" s="678"/>
      <c r="D121" s="678"/>
      <c r="E121" s="678"/>
      <c r="F121" s="678"/>
    </row>
    <row r="122" spans="1:6" ht="15" customHeight="1">
      <c r="A122" s="677"/>
      <c r="B122" s="677"/>
      <c r="C122" s="678"/>
      <c r="D122" s="678"/>
      <c r="E122" s="678"/>
      <c r="F122" s="678"/>
    </row>
    <row r="123" spans="1:6" ht="15" customHeight="1">
      <c r="A123" s="677"/>
      <c r="B123" s="677"/>
      <c r="C123" s="678"/>
      <c r="D123" s="678"/>
      <c r="E123" s="678"/>
      <c r="F123" s="678"/>
    </row>
    <row r="124" spans="1:6" ht="15" customHeight="1">
      <c r="A124" s="677"/>
      <c r="B124" s="677"/>
      <c r="C124" s="678"/>
      <c r="D124" s="678"/>
      <c r="E124" s="678"/>
      <c r="F124" s="678"/>
    </row>
    <row r="125" spans="1:6" ht="15" customHeight="1">
      <c r="A125" s="677"/>
      <c r="B125" s="677"/>
      <c r="C125" s="678"/>
      <c r="D125" s="678"/>
      <c r="E125" s="678"/>
      <c r="F125" s="678"/>
    </row>
    <row r="126" spans="1:6" ht="15" customHeight="1">
      <c r="A126" s="677"/>
      <c r="B126" s="677"/>
      <c r="C126" s="678"/>
      <c r="D126" s="678"/>
      <c r="E126" s="678"/>
      <c r="F126" s="678"/>
    </row>
    <row r="127" spans="1:6" ht="15" customHeight="1">
      <c r="A127" s="677"/>
      <c r="B127" s="677"/>
      <c r="C127" s="678"/>
      <c r="D127" s="678"/>
      <c r="E127" s="678"/>
      <c r="F127" s="678"/>
    </row>
    <row r="128" spans="1:6" ht="15" customHeight="1">
      <c r="A128" s="677"/>
      <c r="B128" s="677"/>
      <c r="C128" s="678"/>
      <c r="D128" s="678"/>
      <c r="E128" s="678"/>
      <c r="F128" s="678"/>
    </row>
    <row r="129" spans="1:6" ht="15" customHeight="1">
      <c r="A129" s="677"/>
      <c r="B129" s="677"/>
      <c r="C129" s="678"/>
      <c r="D129" s="678"/>
      <c r="E129" s="678"/>
      <c r="F129" s="678"/>
    </row>
    <row r="130" spans="1:6" ht="15" customHeight="1">
      <c r="A130" s="677"/>
      <c r="B130" s="677"/>
      <c r="C130" s="678"/>
      <c r="D130" s="678"/>
      <c r="E130" s="678"/>
      <c r="F130" s="678"/>
    </row>
    <row r="131" spans="1:6" ht="15" customHeight="1">
      <c r="A131" s="677"/>
      <c r="B131" s="677"/>
      <c r="C131" s="678"/>
      <c r="D131" s="678"/>
      <c r="E131" s="678"/>
      <c r="F131" s="678"/>
    </row>
    <row r="132" spans="1:6" ht="15" customHeight="1">
      <c r="A132" s="677"/>
      <c r="B132" s="677"/>
      <c r="C132" s="678"/>
      <c r="D132" s="678"/>
      <c r="E132" s="678"/>
      <c r="F132" s="678"/>
    </row>
    <row r="133" spans="1:6" ht="15" customHeight="1">
      <c r="A133" s="677"/>
      <c r="B133" s="677"/>
      <c r="C133" s="678"/>
      <c r="D133" s="678"/>
      <c r="E133" s="678"/>
      <c r="F133" s="678"/>
    </row>
    <row r="134" spans="1:6" ht="15" customHeight="1">
      <c r="A134" s="677"/>
      <c r="B134" s="677"/>
      <c r="C134" s="678"/>
      <c r="D134" s="678"/>
      <c r="E134" s="678"/>
      <c r="F134" s="678"/>
    </row>
    <row r="135" spans="1:6" ht="15" customHeight="1">
      <c r="A135" s="677"/>
      <c r="B135" s="677"/>
      <c r="C135" s="678"/>
      <c r="D135" s="678"/>
      <c r="E135" s="678"/>
      <c r="F135" s="678"/>
    </row>
    <row r="136" spans="1:6" ht="15" customHeight="1">
      <c r="A136" s="677"/>
      <c r="B136" s="677"/>
      <c r="C136" s="678"/>
      <c r="D136" s="678"/>
      <c r="E136" s="678"/>
      <c r="F136" s="678"/>
    </row>
    <row r="137" spans="1:6" ht="15" customHeight="1">
      <c r="A137" s="677"/>
      <c r="B137" s="677"/>
      <c r="C137" s="678"/>
      <c r="D137" s="678"/>
      <c r="E137" s="678"/>
      <c r="F137" s="678"/>
    </row>
    <row r="138" spans="1:6" ht="15" customHeight="1">
      <c r="A138" s="677"/>
      <c r="B138" s="677"/>
      <c r="C138" s="678"/>
      <c r="D138" s="678"/>
      <c r="E138" s="678"/>
      <c r="F138" s="678"/>
    </row>
    <row r="139" spans="1:6" ht="15" customHeight="1">
      <c r="A139" s="677"/>
      <c r="B139" s="677"/>
      <c r="C139" s="678"/>
      <c r="D139" s="678"/>
      <c r="E139" s="678"/>
      <c r="F139" s="678"/>
    </row>
    <row r="140" spans="1:6" ht="15" customHeight="1">
      <c r="A140" s="677"/>
      <c r="B140" s="677"/>
      <c r="C140" s="678"/>
      <c r="D140" s="678"/>
      <c r="E140" s="678"/>
      <c r="F140" s="678"/>
    </row>
    <row r="141" spans="1:6" ht="15" customHeight="1">
      <c r="A141" s="677"/>
      <c r="B141" s="677"/>
      <c r="C141" s="678"/>
      <c r="D141" s="678"/>
      <c r="E141" s="678"/>
      <c r="F141" s="678"/>
    </row>
    <row r="142" spans="1:6" ht="15" customHeight="1">
      <c r="A142" s="677"/>
      <c r="B142" s="677"/>
      <c r="C142" s="678"/>
      <c r="D142" s="678"/>
      <c r="E142" s="678"/>
      <c r="F142" s="678"/>
    </row>
    <row r="143" spans="1:6" ht="15" customHeight="1">
      <c r="A143" s="677"/>
      <c r="B143" s="677"/>
      <c r="C143" s="678"/>
      <c r="D143" s="678"/>
      <c r="E143" s="678"/>
      <c r="F143" s="678"/>
    </row>
    <row r="144" spans="1:6" ht="15" customHeight="1">
      <c r="A144" s="677"/>
      <c r="B144" s="677"/>
      <c r="C144" s="678"/>
      <c r="D144" s="678"/>
      <c r="E144" s="678"/>
      <c r="F144" s="678"/>
    </row>
    <row r="145" spans="1:6" ht="15" customHeight="1">
      <c r="A145" s="677"/>
      <c r="B145" s="677"/>
      <c r="C145" s="678"/>
      <c r="D145" s="678"/>
      <c r="E145" s="678"/>
      <c r="F145" s="678"/>
    </row>
    <row r="146" spans="1:6" ht="15" customHeight="1">
      <c r="A146" s="677"/>
      <c r="B146" s="677"/>
      <c r="C146" s="678"/>
      <c r="D146" s="678"/>
      <c r="E146" s="678"/>
      <c r="F146" s="678"/>
    </row>
    <row r="147" spans="1:6" ht="15" customHeight="1">
      <c r="A147" s="677"/>
      <c r="B147" s="677"/>
      <c r="C147" s="678"/>
      <c r="D147" s="678"/>
      <c r="E147" s="678"/>
      <c r="F147" s="678"/>
    </row>
    <row r="148" spans="1:6" ht="15" customHeight="1">
      <c r="A148" s="677"/>
      <c r="B148" s="677"/>
      <c r="C148" s="678"/>
      <c r="D148" s="678"/>
      <c r="E148" s="678"/>
      <c r="F148" s="678"/>
    </row>
    <row r="149" spans="1:6" ht="15" customHeight="1">
      <c r="A149" s="677"/>
      <c r="B149" s="677"/>
      <c r="C149" s="678"/>
      <c r="D149" s="678"/>
      <c r="E149" s="678"/>
      <c r="F149" s="678"/>
    </row>
    <row r="150" spans="1:6" ht="15" customHeight="1">
      <c r="A150" s="677"/>
      <c r="B150" s="677"/>
      <c r="C150" s="678"/>
      <c r="D150" s="678"/>
      <c r="E150" s="678"/>
      <c r="F150" s="678"/>
    </row>
    <row r="151" spans="1:6" ht="15" customHeight="1">
      <c r="A151" s="677"/>
      <c r="B151" s="677"/>
      <c r="C151" s="678"/>
      <c r="D151" s="678"/>
      <c r="E151" s="678"/>
      <c r="F151" s="678"/>
    </row>
    <row r="152" spans="1:6" ht="15" customHeight="1">
      <c r="A152" s="677"/>
      <c r="B152" s="677"/>
      <c r="C152" s="678"/>
      <c r="D152" s="678"/>
      <c r="E152" s="678"/>
      <c r="F152" s="678"/>
    </row>
    <row r="153" spans="1:6" ht="15" customHeight="1">
      <c r="A153" s="677"/>
      <c r="B153" s="677"/>
      <c r="C153" s="678"/>
      <c r="D153" s="678"/>
      <c r="E153" s="678"/>
      <c r="F153" s="678"/>
    </row>
    <row r="154" spans="1:6" ht="15" customHeight="1">
      <c r="A154" s="677"/>
      <c r="B154" s="677"/>
      <c r="C154" s="678"/>
      <c r="D154" s="678"/>
      <c r="E154" s="678"/>
      <c r="F154" s="678"/>
    </row>
    <row r="155" spans="1:6" ht="15" customHeight="1">
      <c r="A155" s="677"/>
      <c r="B155" s="677"/>
      <c r="C155" s="678"/>
      <c r="D155" s="678"/>
      <c r="E155" s="678"/>
      <c r="F155" s="678"/>
    </row>
    <row r="156" spans="1:6" ht="15" customHeight="1">
      <c r="A156" s="677"/>
      <c r="B156" s="677"/>
      <c r="C156" s="678"/>
      <c r="D156" s="678"/>
      <c r="E156" s="678"/>
      <c r="F156" s="678"/>
    </row>
    <row r="157" spans="1:6" ht="15" customHeight="1">
      <c r="A157" s="677"/>
      <c r="B157" s="677"/>
      <c r="C157" s="678"/>
      <c r="D157" s="678"/>
      <c r="E157" s="678"/>
      <c r="F157" s="678"/>
    </row>
    <row r="158" spans="1:6" ht="15" customHeight="1">
      <c r="A158" s="677"/>
      <c r="B158" s="677"/>
      <c r="C158" s="678"/>
      <c r="D158" s="678"/>
      <c r="E158" s="678"/>
      <c r="F158" s="678"/>
    </row>
    <row r="159" spans="1:6" ht="15" customHeight="1">
      <c r="A159" s="677"/>
      <c r="B159" s="677"/>
      <c r="C159" s="678"/>
      <c r="D159" s="678"/>
      <c r="E159" s="678"/>
      <c r="F159" s="678"/>
    </row>
    <row r="160" spans="1:6" ht="15" customHeight="1">
      <c r="A160" s="677"/>
      <c r="B160" s="677"/>
      <c r="C160" s="678"/>
      <c r="D160" s="678"/>
      <c r="E160" s="678"/>
      <c r="F160" s="678"/>
    </row>
    <row r="161" spans="1:6" ht="15" customHeight="1">
      <c r="A161" s="677"/>
      <c r="B161" s="677"/>
      <c r="C161" s="678"/>
      <c r="D161" s="678"/>
      <c r="E161" s="678"/>
      <c r="F161" s="678"/>
    </row>
    <row r="162" spans="1:6" ht="15" customHeight="1">
      <c r="A162" s="677"/>
      <c r="B162" s="677"/>
      <c r="C162" s="678"/>
      <c r="D162" s="678"/>
      <c r="E162" s="678"/>
      <c r="F162" s="678"/>
    </row>
    <row r="163" spans="1:6" ht="15" customHeight="1">
      <c r="A163" s="677"/>
      <c r="B163" s="677"/>
      <c r="C163" s="678"/>
      <c r="D163" s="678"/>
      <c r="E163" s="678"/>
      <c r="F163" s="678"/>
    </row>
    <row r="164" spans="1:6" ht="15" customHeight="1">
      <c r="A164" s="677"/>
      <c r="B164" s="677"/>
      <c r="C164" s="678"/>
      <c r="D164" s="678"/>
      <c r="E164" s="678"/>
      <c r="F164" s="678"/>
    </row>
    <row r="165" spans="1:6" ht="15" customHeight="1">
      <c r="A165" s="677"/>
      <c r="B165" s="677"/>
      <c r="C165" s="678"/>
      <c r="D165" s="678"/>
      <c r="E165" s="678"/>
      <c r="F165" s="678"/>
    </row>
    <row r="166" spans="1:6" ht="15" customHeight="1">
      <c r="A166" s="677"/>
      <c r="B166" s="677"/>
      <c r="C166" s="678"/>
      <c r="D166" s="678"/>
      <c r="E166" s="678"/>
      <c r="F166" s="678"/>
    </row>
    <row r="167" spans="1:6" ht="15" customHeight="1">
      <c r="A167" s="677"/>
      <c r="B167" s="677"/>
      <c r="C167" s="678"/>
      <c r="D167" s="678"/>
      <c r="E167" s="678"/>
      <c r="F167" s="678"/>
    </row>
    <row r="168" spans="1:6" ht="15" customHeight="1">
      <c r="A168" s="677"/>
      <c r="B168" s="677"/>
      <c r="C168" s="678"/>
      <c r="D168" s="678"/>
      <c r="E168" s="678"/>
      <c r="F168" s="678"/>
    </row>
    <row r="169" spans="1:6" ht="15" customHeight="1">
      <c r="A169" s="677"/>
      <c r="B169" s="677"/>
      <c r="C169" s="678"/>
      <c r="D169" s="678"/>
      <c r="E169" s="678"/>
      <c r="F169" s="678"/>
    </row>
    <row r="170" spans="1:6" ht="15" customHeight="1">
      <c r="A170" s="677"/>
      <c r="B170" s="677"/>
      <c r="C170" s="678"/>
      <c r="D170" s="678"/>
      <c r="E170" s="678"/>
      <c r="F170" s="678"/>
    </row>
    <row r="171" spans="1:6" ht="15" customHeight="1">
      <c r="A171" s="677"/>
      <c r="B171" s="677"/>
      <c r="C171" s="678"/>
      <c r="D171" s="678"/>
      <c r="E171" s="678"/>
      <c r="F171" s="678"/>
    </row>
    <row r="172" spans="1:6" ht="15" customHeight="1">
      <c r="A172" s="677"/>
      <c r="B172" s="677"/>
      <c r="C172" s="678"/>
      <c r="D172" s="678"/>
      <c r="E172" s="678"/>
      <c r="F172" s="678"/>
    </row>
    <row r="173" spans="1:6" ht="15" customHeight="1">
      <c r="A173" s="677"/>
      <c r="B173" s="677"/>
      <c r="C173" s="678"/>
      <c r="D173" s="678"/>
      <c r="E173" s="678"/>
      <c r="F173" s="678"/>
    </row>
    <row r="174" spans="1:6" ht="15" customHeight="1">
      <c r="A174" s="677"/>
      <c r="B174" s="677"/>
      <c r="C174" s="678"/>
      <c r="D174" s="678"/>
      <c r="E174" s="678"/>
      <c r="F174" s="678"/>
    </row>
    <row r="175" spans="1:6" ht="15" customHeight="1">
      <c r="A175" s="677"/>
      <c r="B175" s="677"/>
      <c r="C175" s="678"/>
      <c r="D175" s="678"/>
      <c r="E175" s="678"/>
      <c r="F175" s="678"/>
    </row>
    <row r="176" spans="1:6" ht="15" customHeight="1">
      <c r="A176" s="677"/>
      <c r="B176" s="677"/>
      <c r="C176" s="678"/>
      <c r="D176" s="678"/>
      <c r="E176" s="678"/>
      <c r="F176" s="678"/>
    </row>
    <row r="177" spans="1:6" ht="15" customHeight="1">
      <c r="A177" s="677"/>
      <c r="B177" s="677"/>
      <c r="C177" s="678"/>
      <c r="D177" s="678"/>
      <c r="E177" s="678"/>
      <c r="F177" s="678"/>
    </row>
    <row r="178" spans="1:6" ht="15" customHeight="1">
      <c r="A178" s="677"/>
      <c r="B178" s="677"/>
      <c r="C178" s="678"/>
      <c r="D178" s="678"/>
      <c r="E178" s="678"/>
      <c r="F178" s="678"/>
    </row>
    <row r="179" spans="1:6" ht="15" customHeight="1">
      <c r="A179" s="677"/>
      <c r="B179" s="677"/>
      <c r="C179" s="678"/>
      <c r="D179" s="678"/>
      <c r="E179" s="678"/>
      <c r="F179" s="678"/>
    </row>
    <row r="180" spans="1:6" ht="15" customHeight="1">
      <c r="A180" s="677"/>
      <c r="B180" s="677"/>
      <c r="C180" s="678"/>
      <c r="D180" s="678"/>
      <c r="E180" s="678"/>
      <c r="F180" s="678"/>
    </row>
    <row r="181" spans="1:6" ht="15" customHeight="1">
      <c r="A181" s="677"/>
      <c r="B181" s="677"/>
      <c r="C181" s="678"/>
      <c r="D181" s="678"/>
      <c r="E181" s="678"/>
      <c r="F181" s="678"/>
    </row>
    <row r="182" spans="1:6" ht="15" customHeight="1">
      <c r="A182" s="677"/>
      <c r="B182" s="677"/>
      <c r="C182" s="678"/>
      <c r="D182" s="678"/>
      <c r="E182" s="678"/>
      <c r="F182" s="678"/>
    </row>
    <row r="183" spans="1:6" ht="15" customHeight="1">
      <c r="A183" s="677"/>
      <c r="B183" s="677"/>
      <c r="C183" s="678"/>
      <c r="D183" s="678"/>
      <c r="E183" s="678"/>
      <c r="F183" s="678"/>
    </row>
    <row r="184" spans="1:6" ht="15" customHeight="1">
      <c r="A184" s="677"/>
      <c r="B184" s="677"/>
      <c r="C184" s="678"/>
      <c r="D184" s="678"/>
      <c r="E184" s="678"/>
      <c r="F184" s="678"/>
    </row>
    <row r="185" spans="1:6" ht="15" customHeight="1">
      <c r="A185" s="677"/>
      <c r="B185" s="677"/>
      <c r="C185" s="678"/>
      <c r="D185" s="678"/>
      <c r="E185" s="678"/>
      <c r="F185" s="678"/>
    </row>
    <row r="186" spans="1:6" ht="15" customHeight="1">
      <c r="A186" s="677"/>
      <c r="B186" s="677"/>
      <c r="C186" s="678"/>
      <c r="D186" s="678"/>
      <c r="E186" s="678"/>
      <c r="F186" s="678"/>
    </row>
    <row r="187" spans="1:6" ht="15" customHeight="1">
      <c r="A187" s="677"/>
      <c r="B187" s="677"/>
      <c r="C187" s="678"/>
      <c r="D187" s="678"/>
      <c r="E187" s="678"/>
      <c r="F187" s="678"/>
    </row>
    <row r="188" spans="1:6" ht="15" customHeight="1">
      <c r="A188" s="677"/>
      <c r="B188" s="677"/>
      <c r="C188" s="678"/>
      <c r="D188" s="678"/>
      <c r="E188" s="678"/>
      <c r="F188" s="678"/>
    </row>
    <row r="189" spans="1:6" ht="15" customHeight="1">
      <c r="A189" s="677"/>
      <c r="B189" s="677"/>
      <c r="C189" s="678"/>
      <c r="D189" s="678"/>
      <c r="E189" s="678"/>
      <c r="F189" s="678"/>
    </row>
    <row r="190" spans="1:6" ht="15" customHeight="1">
      <c r="A190" s="677"/>
      <c r="B190" s="677"/>
      <c r="C190" s="678"/>
      <c r="D190" s="678"/>
      <c r="E190" s="678"/>
      <c r="F190" s="678"/>
    </row>
    <row r="191" spans="1:6" ht="15" customHeight="1">
      <c r="A191" s="677"/>
      <c r="B191" s="677"/>
      <c r="C191" s="678"/>
      <c r="D191" s="678"/>
      <c r="E191" s="678"/>
      <c r="F191" s="678"/>
    </row>
    <row r="192" spans="1:6" ht="15" customHeight="1">
      <c r="A192" s="677"/>
      <c r="B192" s="677"/>
      <c r="C192" s="678"/>
      <c r="D192" s="678"/>
      <c r="E192" s="678"/>
      <c r="F192" s="678"/>
    </row>
    <row r="193" spans="1:6" ht="15" customHeight="1">
      <c r="A193" s="677"/>
      <c r="B193" s="677"/>
      <c r="C193" s="678"/>
      <c r="D193" s="678"/>
      <c r="E193" s="678"/>
      <c r="F193" s="678"/>
    </row>
    <row r="194" spans="1:6" ht="15" customHeight="1">
      <c r="A194" s="677"/>
      <c r="B194" s="677"/>
      <c r="C194" s="678"/>
      <c r="D194" s="678"/>
      <c r="E194" s="678"/>
      <c r="F194" s="678"/>
    </row>
    <row r="195" spans="1:6" ht="15" customHeight="1">
      <c r="A195" s="677"/>
      <c r="B195" s="677"/>
      <c r="C195" s="678"/>
      <c r="D195" s="678"/>
      <c r="E195" s="678"/>
      <c r="F195" s="678"/>
    </row>
    <row r="196" spans="1:6" ht="15" customHeight="1">
      <c r="A196" s="677"/>
      <c r="B196" s="677"/>
      <c r="C196" s="678"/>
      <c r="D196" s="678"/>
      <c r="E196" s="678"/>
      <c r="F196" s="678"/>
    </row>
    <row r="197" spans="1:6" ht="15" customHeight="1">
      <c r="A197" s="677"/>
      <c r="B197" s="677"/>
      <c r="C197" s="678"/>
      <c r="D197" s="678"/>
      <c r="E197" s="678"/>
      <c r="F197" s="678"/>
    </row>
    <row r="198" spans="1:6" ht="15" customHeight="1">
      <c r="A198" s="677"/>
      <c r="B198" s="677"/>
      <c r="C198" s="678"/>
      <c r="D198" s="678"/>
      <c r="E198" s="678"/>
      <c r="F198" s="678"/>
    </row>
    <row r="199" spans="1:6" ht="15" customHeight="1">
      <c r="A199" s="677"/>
      <c r="B199" s="677"/>
      <c r="C199" s="678"/>
      <c r="D199" s="678"/>
      <c r="E199" s="678"/>
      <c r="F199" s="678"/>
    </row>
    <row r="200" spans="1:6" ht="15" customHeight="1">
      <c r="A200" s="677"/>
      <c r="B200" s="677"/>
      <c r="C200" s="678"/>
      <c r="D200" s="678"/>
      <c r="E200" s="678"/>
      <c r="F200" s="678"/>
    </row>
    <row r="201" spans="1:6" ht="15" customHeight="1">
      <c r="A201" s="677"/>
      <c r="B201" s="677"/>
      <c r="C201" s="678"/>
      <c r="D201" s="678"/>
      <c r="E201" s="678"/>
      <c r="F201" s="678"/>
    </row>
    <row r="202" spans="1:6" ht="15" customHeight="1">
      <c r="A202" s="677"/>
      <c r="B202" s="677"/>
      <c r="C202" s="678"/>
      <c r="D202" s="678"/>
      <c r="E202" s="678"/>
      <c r="F202" s="678"/>
    </row>
    <row r="203" spans="1:6" ht="15" customHeight="1">
      <c r="A203" s="677"/>
      <c r="B203" s="677"/>
      <c r="C203" s="678"/>
      <c r="D203" s="678"/>
      <c r="E203" s="678"/>
      <c r="F203" s="678"/>
    </row>
    <row r="204" spans="1:6" ht="15" customHeight="1">
      <c r="A204" s="677"/>
      <c r="B204" s="677"/>
      <c r="C204" s="678"/>
      <c r="D204" s="678"/>
      <c r="E204" s="678"/>
      <c r="F204" s="678"/>
    </row>
    <row r="205" spans="1:6" ht="15" customHeight="1">
      <c r="A205" s="677"/>
      <c r="B205" s="677"/>
      <c r="C205" s="678"/>
      <c r="D205" s="678"/>
      <c r="E205" s="678"/>
      <c r="F205" s="678"/>
    </row>
    <row r="206" spans="1:6" ht="15" customHeight="1">
      <c r="A206" s="677"/>
      <c r="B206" s="677"/>
      <c r="C206" s="678"/>
      <c r="D206" s="678"/>
      <c r="E206" s="678"/>
      <c r="F206" s="678"/>
    </row>
    <row r="207" spans="1:6" ht="15" customHeight="1">
      <c r="A207" s="677"/>
      <c r="B207" s="677"/>
      <c r="C207" s="678"/>
      <c r="D207" s="678"/>
      <c r="E207" s="678"/>
      <c r="F207" s="678"/>
    </row>
    <row r="208" spans="1:6" ht="15" customHeight="1">
      <c r="A208" s="677"/>
      <c r="B208" s="677"/>
      <c r="C208" s="678"/>
      <c r="D208" s="678"/>
      <c r="E208" s="678"/>
      <c r="F208" s="678"/>
    </row>
    <row r="209" spans="1:6" ht="15" customHeight="1">
      <c r="A209" s="677"/>
      <c r="B209" s="677"/>
      <c r="C209" s="678"/>
      <c r="D209" s="678"/>
      <c r="E209" s="678"/>
      <c r="F209" s="678"/>
    </row>
    <row r="210" spans="1:6" ht="15" customHeight="1">
      <c r="A210" s="677"/>
      <c r="B210" s="677"/>
      <c r="C210" s="678"/>
      <c r="D210" s="678"/>
      <c r="E210" s="678"/>
      <c r="F210" s="678"/>
    </row>
    <row r="211" spans="1:6" ht="15" customHeight="1">
      <c r="A211" s="677"/>
      <c r="B211" s="677"/>
      <c r="C211" s="678"/>
      <c r="D211" s="678"/>
      <c r="E211" s="678"/>
      <c r="F211" s="678"/>
    </row>
    <row r="212" spans="1:6" ht="15" customHeight="1">
      <c r="A212" s="677"/>
      <c r="B212" s="677"/>
      <c r="C212" s="678"/>
      <c r="D212" s="678"/>
      <c r="E212" s="678"/>
      <c r="F212" s="678"/>
    </row>
    <row r="213" spans="1:6" ht="15" customHeight="1">
      <c r="A213" s="677"/>
      <c r="B213" s="677"/>
      <c r="C213" s="678"/>
      <c r="D213" s="678"/>
      <c r="E213" s="678"/>
      <c r="F213" s="678"/>
    </row>
    <row r="214" spans="1:6" ht="15" customHeight="1">
      <c r="A214" s="677"/>
      <c r="B214" s="677"/>
      <c r="C214" s="678"/>
      <c r="D214" s="678"/>
      <c r="E214" s="678"/>
      <c r="F214" s="678"/>
    </row>
    <row r="215" spans="1:6" ht="15" customHeight="1">
      <c r="A215" s="677"/>
      <c r="B215" s="677"/>
      <c r="C215" s="678"/>
      <c r="D215" s="678"/>
      <c r="E215" s="678"/>
      <c r="F215" s="678"/>
    </row>
    <row r="216" spans="1:6" ht="15" customHeight="1">
      <c r="A216" s="677"/>
      <c r="B216" s="677"/>
      <c r="C216" s="678"/>
      <c r="D216" s="678"/>
      <c r="E216" s="678"/>
      <c r="F216" s="678"/>
    </row>
    <row r="217" spans="1:6" ht="15" customHeight="1">
      <c r="A217" s="677"/>
      <c r="B217" s="677"/>
      <c r="C217" s="678"/>
      <c r="D217" s="678"/>
      <c r="E217" s="678"/>
      <c r="F217" s="678"/>
    </row>
    <row r="218" spans="1:6" ht="15" customHeight="1">
      <c r="A218" s="677"/>
      <c r="B218" s="677"/>
      <c r="C218" s="678"/>
      <c r="D218" s="678"/>
      <c r="E218" s="678"/>
      <c r="F218" s="678"/>
    </row>
    <row r="219" spans="1:6" ht="15" customHeight="1">
      <c r="A219" s="677"/>
      <c r="B219" s="677"/>
      <c r="C219" s="678"/>
      <c r="D219" s="678"/>
      <c r="E219" s="678"/>
      <c r="F219" s="678"/>
    </row>
    <row r="220" spans="1:6" ht="15" customHeight="1">
      <c r="A220" s="677"/>
      <c r="B220" s="677"/>
      <c r="C220" s="678"/>
      <c r="D220" s="678"/>
      <c r="E220" s="678"/>
      <c r="F220" s="678"/>
    </row>
    <row r="221" spans="1:6" ht="15" customHeight="1">
      <c r="A221" s="677"/>
      <c r="B221" s="677"/>
      <c r="C221" s="678"/>
      <c r="D221" s="678"/>
      <c r="E221" s="678"/>
      <c r="F221" s="678"/>
    </row>
    <row r="222" spans="1:6" ht="15" customHeight="1">
      <c r="A222" s="677"/>
      <c r="B222" s="677"/>
      <c r="C222" s="678"/>
      <c r="D222" s="678"/>
      <c r="E222" s="678"/>
      <c r="F222" s="678"/>
    </row>
    <row r="223" spans="1:6" ht="15" customHeight="1">
      <c r="A223" s="677"/>
      <c r="B223" s="677"/>
      <c r="C223" s="678"/>
      <c r="D223" s="678"/>
      <c r="E223" s="678"/>
      <c r="F223" s="678"/>
    </row>
    <row r="224" spans="1:6" ht="15" customHeight="1">
      <c r="A224" s="677"/>
      <c r="B224" s="677"/>
      <c r="C224" s="678"/>
      <c r="D224" s="678"/>
      <c r="E224" s="678"/>
      <c r="F224" s="678"/>
    </row>
    <row r="225" spans="1:6" ht="15" customHeight="1">
      <c r="A225" s="677"/>
      <c r="B225" s="677"/>
      <c r="C225" s="678"/>
      <c r="D225" s="678"/>
      <c r="E225" s="678"/>
      <c r="F225" s="678"/>
    </row>
    <row r="226" spans="1:6" ht="15" customHeight="1">
      <c r="A226" s="677"/>
      <c r="B226" s="677"/>
      <c r="C226" s="678"/>
      <c r="D226" s="678"/>
      <c r="E226" s="678"/>
      <c r="F226" s="678"/>
    </row>
    <row r="227" spans="1:6" ht="15" customHeight="1">
      <c r="A227" s="677"/>
      <c r="B227" s="677"/>
      <c r="C227" s="678"/>
      <c r="D227" s="678"/>
      <c r="E227" s="678"/>
      <c r="F227" s="678"/>
    </row>
    <row r="228" spans="1:6" ht="15" customHeight="1">
      <c r="A228" s="677"/>
      <c r="B228" s="677"/>
      <c r="C228" s="678"/>
      <c r="D228" s="678"/>
      <c r="E228" s="678"/>
      <c r="F228" s="678"/>
    </row>
    <row r="229" spans="1:6" ht="15" customHeight="1">
      <c r="A229" s="677"/>
      <c r="B229" s="677"/>
      <c r="C229" s="678"/>
      <c r="D229" s="678"/>
      <c r="E229" s="678"/>
      <c r="F229" s="678"/>
    </row>
    <row r="230" spans="1:6" ht="15" customHeight="1">
      <c r="A230" s="677"/>
      <c r="B230" s="677"/>
      <c r="C230" s="678"/>
      <c r="D230" s="678"/>
      <c r="E230" s="678"/>
      <c r="F230" s="678"/>
    </row>
    <row r="231" spans="1:6" ht="15" customHeight="1">
      <c r="A231" s="677"/>
      <c r="B231" s="677"/>
      <c r="C231" s="678"/>
      <c r="D231" s="678"/>
      <c r="E231" s="678"/>
      <c r="F231" s="678"/>
    </row>
    <row r="232" spans="1:6" ht="15" customHeight="1">
      <c r="A232" s="677"/>
      <c r="B232" s="677"/>
      <c r="C232" s="678"/>
      <c r="D232" s="678"/>
      <c r="E232" s="678"/>
      <c r="F232" s="678"/>
    </row>
    <row r="233" spans="1:6" ht="15" customHeight="1">
      <c r="A233" s="677"/>
      <c r="B233" s="677"/>
      <c r="C233" s="678"/>
      <c r="D233" s="678"/>
      <c r="E233" s="678"/>
      <c r="F233" s="678"/>
    </row>
    <row r="234" spans="1:6" ht="15" customHeight="1">
      <c r="A234" s="677"/>
      <c r="B234" s="677"/>
      <c r="C234" s="678"/>
      <c r="D234" s="678"/>
      <c r="E234" s="678"/>
      <c r="F234" s="678"/>
    </row>
    <row r="235" spans="1:6" ht="15" customHeight="1">
      <c r="A235" s="677"/>
      <c r="B235" s="677"/>
      <c r="C235" s="678"/>
      <c r="D235" s="678"/>
      <c r="E235" s="678"/>
      <c r="F235" s="678"/>
    </row>
    <row r="236" spans="1:6" ht="15" customHeight="1">
      <c r="A236" s="677"/>
      <c r="B236" s="677"/>
      <c r="C236" s="678"/>
      <c r="D236" s="678"/>
      <c r="E236" s="678"/>
      <c r="F236" s="678"/>
    </row>
    <row r="237" spans="1:6" ht="15" customHeight="1">
      <c r="A237" s="677"/>
      <c r="B237" s="677"/>
      <c r="C237" s="678"/>
      <c r="D237" s="678"/>
      <c r="E237" s="678"/>
      <c r="F237" s="678"/>
    </row>
    <row r="238" spans="1:6" ht="15" customHeight="1">
      <c r="A238" s="677"/>
      <c r="B238" s="677"/>
      <c r="C238" s="678"/>
      <c r="D238" s="678"/>
      <c r="E238" s="678"/>
      <c r="F238" s="678"/>
    </row>
    <row r="239" spans="1:6" ht="15" customHeight="1">
      <c r="A239" s="677"/>
      <c r="B239" s="677"/>
      <c r="C239" s="678"/>
      <c r="D239" s="678"/>
      <c r="E239" s="678"/>
      <c r="F239" s="678"/>
    </row>
    <row r="240" spans="1:6" ht="15" customHeight="1">
      <c r="A240" s="677"/>
      <c r="B240" s="677"/>
      <c r="C240" s="678"/>
      <c r="D240" s="678"/>
      <c r="E240" s="678"/>
      <c r="F240" s="678"/>
    </row>
    <row r="241" spans="1:6" ht="15" customHeight="1">
      <c r="A241" s="677"/>
      <c r="B241" s="677"/>
      <c r="C241" s="678"/>
      <c r="D241" s="678"/>
      <c r="E241" s="678"/>
      <c r="F241" s="678"/>
    </row>
    <row r="242" spans="1:6" ht="15" customHeight="1">
      <c r="A242" s="677"/>
      <c r="B242" s="677"/>
      <c r="C242" s="678"/>
      <c r="D242" s="678"/>
      <c r="E242" s="678"/>
      <c r="F242" s="678"/>
    </row>
    <row r="243" spans="1:6" ht="15" customHeight="1">
      <c r="A243" s="677"/>
      <c r="B243" s="677"/>
      <c r="C243" s="678"/>
      <c r="D243" s="678"/>
      <c r="E243" s="678"/>
      <c r="F243" s="678"/>
    </row>
    <row r="244" spans="1:6" ht="15" customHeight="1">
      <c r="A244" s="677"/>
      <c r="B244" s="677"/>
      <c r="C244" s="678"/>
      <c r="D244" s="678"/>
      <c r="E244" s="678"/>
      <c r="F244" s="678"/>
    </row>
    <row r="245" spans="1:6" ht="15" customHeight="1">
      <c r="A245" s="677"/>
      <c r="B245" s="677"/>
      <c r="C245" s="678"/>
      <c r="D245" s="678"/>
      <c r="E245" s="678"/>
      <c r="F245" s="678"/>
    </row>
    <row r="246" spans="1:6" ht="15" customHeight="1">
      <c r="A246" s="677"/>
      <c r="B246" s="677"/>
      <c r="C246" s="678"/>
      <c r="D246" s="678"/>
      <c r="E246" s="678"/>
      <c r="F246" s="678"/>
    </row>
    <row r="247" spans="1:6" ht="15" customHeight="1">
      <c r="A247" s="677"/>
      <c r="B247" s="677"/>
      <c r="C247" s="678"/>
      <c r="D247" s="678"/>
      <c r="E247" s="678"/>
      <c r="F247" s="678"/>
    </row>
    <row r="248" spans="1:6" ht="15" customHeight="1">
      <c r="A248" s="677"/>
      <c r="B248" s="677"/>
      <c r="C248" s="678"/>
      <c r="D248" s="678"/>
      <c r="E248" s="678"/>
      <c r="F248" s="678"/>
    </row>
    <row r="249" spans="1:6" ht="15" customHeight="1">
      <c r="A249" s="677"/>
      <c r="B249" s="677"/>
      <c r="C249" s="678"/>
      <c r="D249" s="678"/>
      <c r="E249" s="678"/>
      <c r="F249" s="678"/>
    </row>
    <row r="250" spans="1:6" ht="15" customHeight="1">
      <c r="A250" s="677"/>
      <c r="B250" s="677"/>
      <c r="C250" s="678"/>
      <c r="D250" s="678"/>
      <c r="E250" s="678"/>
      <c r="F250" s="678"/>
    </row>
    <row r="251" spans="1:6" ht="15" customHeight="1">
      <c r="A251" s="677"/>
      <c r="B251" s="677"/>
      <c r="C251" s="678"/>
      <c r="D251" s="678"/>
      <c r="E251" s="678"/>
      <c r="F251" s="678"/>
    </row>
    <row r="252" spans="1:6" ht="15" customHeight="1">
      <c r="A252" s="677"/>
      <c r="B252" s="677"/>
      <c r="C252" s="678"/>
      <c r="D252" s="678"/>
      <c r="E252" s="678"/>
      <c r="F252" s="678"/>
    </row>
    <row r="253" spans="1:6" ht="15" customHeight="1">
      <c r="A253" s="677"/>
      <c r="B253" s="677"/>
      <c r="C253" s="678"/>
      <c r="D253" s="678"/>
      <c r="E253" s="678"/>
      <c r="F253" s="678"/>
    </row>
    <row r="254" spans="1:6" ht="15" customHeight="1">
      <c r="A254" s="677"/>
      <c r="B254" s="677"/>
      <c r="C254" s="678"/>
      <c r="D254" s="678"/>
      <c r="E254" s="678"/>
      <c r="F254" s="678"/>
    </row>
    <row r="255" spans="1:6" ht="15" customHeight="1">
      <c r="A255" s="677"/>
      <c r="B255" s="677"/>
      <c r="C255" s="678"/>
      <c r="D255" s="678"/>
      <c r="E255" s="678"/>
      <c r="F255" s="678"/>
    </row>
    <row r="256" spans="1:6" ht="15" customHeight="1">
      <c r="A256" s="677"/>
      <c r="B256" s="677"/>
      <c r="C256" s="678"/>
      <c r="D256" s="678"/>
      <c r="E256" s="678"/>
      <c r="F256" s="678"/>
    </row>
    <row r="257" spans="1:6" ht="15" customHeight="1">
      <c r="A257" s="677"/>
      <c r="B257" s="677"/>
      <c r="C257" s="678"/>
      <c r="D257" s="678"/>
      <c r="E257" s="678"/>
      <c r="F257" s="678"/>
    </row>
    <row r="258" spans="1:6" ht="15" customHeight="1">
      <c r="A258" s="677"/>
      <c r="B258" s="677"/>
      <c r="C258" s="678"/>
      <c r="D258" s="678"/>
      <c r="E258" s="678"/>
      <c r="F258" s="678"/>
    </row>
    <row r="259" spans="1:6" ht="15" customHeight="1">
      <c r="A259" s="677"/>
      <c r="B259" s="677"/>
      <c r="C259" s="678"/>
      <c r="D259" s="678"/>
      <c r="E259" s="678"/>
      <c r="F259" s="678"/>
    </row>
    <row r="260" spans="1:6" ht="15" customHeight="1">
      <c r="A260" s="677"/>
      <c r="B260" s="677"/>
      <c r="C260" s="678"/>
      <c r="D260" s="678"/>
      <c r="E260" s="678"/>
      <c r="F260" s="678"/>
    </row>
    <row r="261" spans="1:6" ht="15" customHeight="1">
      <c r="A261" s="677"/>
      <c r="B261" s="677"/>
      <c r="C261" s="678"/>
      <c r="D261" s="678"/>
      <c r="E261" s="678"/>
      <c r="F261" s="678"/>
    </row>
    <row r="262" spans="1:6" ht="15" customHeight="1">
      <c r="A262" s="677"/>
      <c r="B262" s="677"/>
      <c r="C262" s="678"/>
      <c r="D262" s="678"/>
      <c r="E262" s="678"/>
      <c r="F262" s="678"/>
    </row>
    <row r="263" spans="1:6" ht="15" customHeight="1">
      <c r="A263" s="677"/>
      <c r="B263" s="677"/>
      <c r="C263" s="678"/>
      <c r="D263" s="678"/>
      <c r="E263" s="678"/>
      <c r="F263" s="678"/>
    </row>
    <row r="264" spans="1:6" ht="15" customHeight="1">
      <c r="A264" s="677"/>
      <c r="B264" s="677"/>
      <c r="C264" s="678"/>
      <c r="D264" s="678"/>
      <c r="E264" s="678"/>
      <c r="F264" s="678"/>
    </row>
    <row r="265" spans="1:6" ht="15" customHeight="1">
      <c r="A265" s="677"/>
      <c r="B265" s="677"/>
      <c r="C265" s="678"/>
      <c r="D265" s="678"/>
      <c r="E265" s="678"/>
      <c r="F265" s="678"/>
    </row>
    <row r="266" spans="1:6" ht="15" customHeight="1">
      <c r="A266" s="677"/>
      <c r="B266" s="677"/>
      <c r="C266" s="678"/>
      <c r="D266" s="678"/>
      <c r="E266" s="678"/>
      <c r="F266" s="678"/>
    </row>
    <row r="267" spans="1:6" ht="15" customHeight="1">
      <c r="A267" s="677"/>
      <c r="B267" s="677"/>
      <c r="C267" s="678"/>
      <c r="D267" s="678"/>
      <c r="E267" s="678"/>
      <c r="F267" s="678"/>
    </row>
    <row r="268" spans="1:6" ht="15" customHeight="1">
      <c r="A268" s="677"/>
      <c r="B268" s="677"/>
      <c r="C268" s="678"/>
      <c r="D268" s="678"/>
      <c r="E268" s="678"/>
      <c r="F268" s="678"/>
    </row>
    <row r="269" spans="1:6" ht="15" customHeight="1">
      <c r="A269" s="677"/>
      <c r="B269" s="677"/>
      <c r="C269" s="678"/>
      <c r="D269" s="678"/>
      <c r="E269" s="678"/>
      <c r="F269" s="678"/>
    </row>
    <row r="270" spans="1:6" ht="15" customHeight="1">
      <c r="A270" s="677"/>
      <c r="B270" s="677"/>
      <c r="C270" s="678"/>
      <c r="D270" s="678"/>
      <c r="E270" s="678"/>
      <c r="F270" s="678"/>
    </row>
    <row r="271" spans="1:6" ht="15" customHeight="1">
      <c r="A271" s="677"/>
      <c r="B271" s="677"/>
      <c r="C271" s="678"/>
      <c r="D271" s="678"/>
      <c r="E271" s="678"/>
      <c r="F271" s="678"/>
    </row>
    <row r="272" spans="1:6" ht="15" customHeight="1">
      <c r="A272" s="677"/>
      <c r="B272" s="677"/>
      <c r="C272" s="678"/>
      <c r="D272" s="678"/>
      <c r="E272" s="678"/>
      <c r="F272" s="678"/>
    </row>
    <row r="273" spans="1:6" ht="15" customHeight="1">
      <c r="A273" s="677"/>
      <c r="B273" s="677"/>
      <c r="C273" s="678"/>
      <c r="D273" s="678"/>
      <c r="E273" s="678"/>
      <c r="F273" s="678"/>
    </row>
    <row r="274" spans="1:6" ht="15" customHeight="1">
      <c r="A274" s="677"/>
      <c r="B274" s="677"/>
      <c r="C274" s="678"/>
      <c r="D274" s="678"/>
      <c r="E274" s="678"/>
      <c r="F274" s="678"/>
    </row>
    <row r="275" spans="1:6" ht="15" customHeight="1">
      <c r="A275" s="677"/>
      <c r="B275" s="677"/>
      <c r="C275" s="678"/>
      <c r="D275" s="678"/>
      <c r="E275" s="678"/>
      <c r="F275" s="678"/>
    </row>
    <row r="276" spans="1:6" ht="15" customHeight="1">
      <c r="A276" s="677"/>
      <c r="B276" s="677"/>
      <c r="C276" s="678"/>
      <c r="D276" s="678"/>
      <c r="E276" s="678"/>
      <c r="F276" s="678"/>
    </row>
    <row r="277" spans="1:6" ht="15" customHeight="1">
      <c r="A277" s="677"/>
      <c r="B277" s="677"/>
      <c r="C277" s="678"/>
      <c r="D277" s="678"/>
      <c r="E277" s="678"/>
      <c r="F277" s="678"/>
    </row>
    <row r="278" spans="1:6" ht="15" customHeight="1">
      <c r="A278" s="677"/>
      <c r="B278" s="677"/>
      <c r="C278" s="678"/>
      <c r="D278" s="678"/>
      <c r="E278" s="678"/>
      <c r="F278" s="678"/>
    </row>
    <row r="279" spans="1:6" ht="15" customHeight="1">
      <c r="A279" s="677"/>
      <c r="B279" s="677"/>
      <c r="C279" s="678"/>
      <c r="D279" s="678"/>
      <c r="E279" s="678"/>
      <c r="F279" s="678"/>
    </row>
    <row r="280" spans="1:6" ht="15" customHeight="1">
      <c r="A280" s="677"/>
      <c r="B280" s="677"/>
      <c r="C280" s="678"/>
      <c r="D280" s="678"/>
      <c r="E280" s="678"/>
      <c r="F280" s="678"/>
    </row>
    <row r="281" spans="1:6" ht="15" customHeight="1">
      <c r="A281" s="677"/>
      <c r="B281" s="677"/>
      <c r="C281" s="678"/>
      <c r="D281" s="678"/>
      <c r="E281" s="678"/>
      <c r="F281" s="678"/>
    </row>
    <row r="282" spans="1:6" ht="15" customHeight="1">
      <c r="A282" s="677"/>
      <c r="B282" s="677"/>
      <c r="C282" s="678"/>
      <c r="D282" s="678"/>
      <c r="E282" s="678"/>
      <c r="F282" s="678"/>
    </row>
    <row r="283" spans="1:6" ht="15" customHeight="1">
      <c r="A283" s="677"/>
      <c r="B283" s="677"/>
      <c r="C283" s="678"/>
      <c r="D283" s="678"/>
      <c r="E283" s="678"/>
      <c r="F283" s="678"/>
    </row>
    <row r="284" spans="1:6" ht="15" customHeight="1">
      <c r="A284" s="677"/>
      <c r="B284" s="677"/>
      <c r="C284" s="678"/>
      <c r="D284" s="678"/>
      <c r="E284" s="678"/>
      <c r="F284" s="678"/>
    </row>
    <row r="285" spans="1:6" ht="15" customHeight="1">
      <c r="A285" s="677"/>
      <c r="B285" s="677"/>
      <c r="C285" s="678"/>
      <c r="D285" s="678"/>
      <c r="E285" s="678"/>
      <c r="F285" s="678"/>
    </row>
    <row r="286" spans="1:6" ht="15" customHeight="1">
      <c r="A286" s="677"/>
      <c r="B286" s="677"/>
      <c r="C286" s="678"/>
      <c r="D286" s="678"/>
      <c r="E286" s="678"/>
      <c r="F286" s="678"/>
    </row>
    <row r="287" spans="1:6" ht="15" customHeight="1">
      <c r="A287" s="677"/>
      <c r="B287" s="677"/>
      <c r="C287" s="678"/>
      <c r="D287" s="678"/>
      <c r="E287" s="678"/>
      <c r="F287" s="678"/>
    </row>
    <row r="288" spans="1:6" ht="15" customHeight="1">
      <c r="A288" s="677"/>
      <c r="B288" s="677"/>
      <c r="C288" s="678"/>
      <c r="D288" s="678"/>
      <c r="E288" s="678"/>
      <c r="F288" s="678"/>
    </row>
    <row r="289" spans="1:6" ht="15" customHeight="1">
      <c r="A289" s="677"/>
      <c r="B289" s="677"/>
      <c r="C289" s="678"/>
      <c r="D289" s="678"/>
      <c r="E289" s="678"/>
      <c r="F289" s="678"/>
    </row>
    <row r="290" spans="1:6" ht="15" customHeight="1">
      <c r="A290" s="677"/>
      <c r="B290" s="677"/>
      <c r="C290" s="678"/>
      <c r="D290" s="678"/>
      <c r="E290" s="678"/>
      <c r="F290" s="678"/>
    </row>
    <row r="291" spans="1:6" ht="15" customHeight="1">
      <c r="A291" s="677"/>
      <c r="B291" s="677"/>
      <c r="C291" s="678"/>
      <c r="D291" s="678"/>
      <c r="E291" s="678"/>
      <c r="F291" s="678"/>
    </row>
    <row r="292" spans="1:6" ht="15" customHeight="1">
      <c r="A292" s="677"/>
      <c r="B292" s="677"/>
      <c r="C292" s="678"/>
      <c r="D292" s="678"/>
      <c r="E292" s="678"/>
      <c r="F292" s="678"/>
    </row>
    <row r="293" spans="1:6" ht="15" customHeight="1">
      <c r="A293" s="677"/>
      <c r="B293" s="677"/>
      <c r="C293" s="678"/>
      <c r="D293" s="678"/>
      <c r="E293" s="678"/>
      <c r="F293" s="678"/>
    </row>
    <row r="294" spans="1:6" ht="15" customHeight="1">
      <c r="A294" s="677"/>
      <c r="B294" s="677"/>
      <c r="C294" s="678"/>
      <c r="D294" s="678"/>
      <c r="E294" s="678"/>
      <c r="F294" s="678"/>
    </row>
    <row r="295" spans="1:6" ht="15" customHeight="1">
      <c r="A295" s="677"/>
      <c r="B295" s="677"/>
      <c r="C295" s="678"/>
      <c r="D295" s="678"/>
      <c r="E295" s="678"/>
      <c r="F295" s="678"/>
    </row>
    <row r="296" spans="1:6" ht="15" customHeight="1">
      <c r="A296" s="677"/>
      <c r="B296" s="677"/>
      <c r="C296" s="678"/>
      <c r="D296" s="678"/>
      <c r="E296" s="678"/>
      <c r="F296" s="678"/>
    </row>
    <row r="297" spans="1:6" ht="15" customHeight="1">
      <c r="A297" s="677"/>
      <c r="B297" s="677"/>
      <c r="C297" s="678"/>
      <c r="D297" s="678"/>
      <c r="E297" s="678"/>
      <c r="F297" s="678"/>
    </row>
    <row r="298" spans="1:6" ht="15" customHeight="1">
      <c r="A298" s="677"/>
      <c r="B298" s="677"/>
      <c r="C298" s="678"/>
      <c r="D298" s="678"/>
      <c r="E298" s="678"/>
      <c r="F298" s="678"/>
    </row>
    <row r="299" spans="1:6" ht="15" customHeight="1">
      <c r="A299" s="677"/>
      <c r="B299" s="677"/>
      <c r="C299" s="678"/>
      <c r="D299" s="678"/>
      <c r="E299" s="678"/>
      <c r="F299" s="678"/>
    </row>
    <row r="300" spans="1:6" ht="15" customHeight="1">
      <c r="A300" s="677"/>
      <c r="B300" s="677"/>
      <c r="C300" s="678"/>
      <c r="D300" s="678"/>
      <c r="E300" s="678"/>
      <c r="F300" s="678"/>
    </row>
    <row r="301" spans="1:6" ht="15" customHeight="1">
      <c r="A301" s="677"/>
      <c r="B301" s="677"/>
      <c r="C301" s="678"/>
      <c r="D301" s="678"/>
      <c r="E301" s="678"/>
      <c r="F301" s="678"/>
    </row>
    <row r="302" spans="1:6" ht="15" customHeight="1">
      <c r="A302" s="677"/>
      <c r="B302" s="677"/>
      <c r="C302" s="678"/>
      <c r="D302" s="678"/>
      <c r="E302" s="678"/>
      <c r="F302" s="678"/>
    </row>
    <row r="303" spans="1:6" ht="15" customHeight="1">
      <c r="A303" s="677"/>
      <c r="B303" s="677"/>
      <c r="C303" s="678"/>
      <c r="D303" s="678"/>
      <c r="E303" s="678"/>
      <c r="F303" s="678"/>
    </row>
    <row r="304" spans="1:6" ht="15" customHeight="1">
      <c r="A304" s="677"/>
      <c r="B304" s="677"/>
      <c r="C304" s="678"/>
      <c r="D304" s="678"/>
      <c r="E304" s="678"/>
      <c r="F304" s="678"/>
    </row>
    <row r="305" spans="1:6" ht="15" customHeight="1">
      <c r="A305" s="677"/>
      <c r="B305" s="677"/>
      <c r="C305" s="678"/>
      <c r="D305" s="678"/>
      <c r="E305" s="678"/>
      <c r="F305" s="678"/>
    </row>
    <row r="306" spans="1:6" ht="15" customHeight="1">
      <c r="A306" s="677"/>
      <c r="B306" s="677"/>
      <c r="C306" s="678"/>
      <c r="D306" s="678"/>
      <c r="E306" s="678"/>
      <c r="F306" s="678"/>
    </row>
    <row r="307" spans="1:6" ht="15" customHeight="1">
      <c r="A307" s="677"/>
      <c r="B307" s="677"/>
      <c r="C307" s="678"/>
      <c r="D307" s="678"/>
      <c r="E307" s="678"/>
      <c r="F307" s="678"/>
    </row>
    <row r="308" spans="1:6" ht="15" customHeight="1">
      <c r="A308" s="678"/>
      <c r="B308" s="678"/>
      <c r="C308" s="678"/>
      <c r="D308" s="678"/>
      <c r="E308" s="678"/>
      <c r="F308" s="678"/>
    </row>
    <row r="309" spans="1:6" ht="15" customHeight="1">
      <c r="A309" s="678"/>
      <c r="B309" s="678"/>
      <c r="C309" s="678"/>
      <c r="D309" s="678"/>
      <c r="E309" s="678"/>
      <c r="F309" s="678"/>
    </row>
    <row r="310" spans="1:6" ht="15" customHeight="1">
      <c r="A310" s="678"/>
      <c r="B310" s="678"/>
      <c r="C310" s="678"/>
      <c r="D310" s="678"/>
      <c r="E310" s="678"/>
      <c r="F310" s="678"/>
    </row>
    <row r="311" spans="1:6" ht="15" customHeight="1">
      <c r="A311" s="678"/>
      <c r="B311" s="678"/>
      <c r="C311" s="678"/>
      <c r="D311" s="678"/>
      <c r="E311" s="678"/>
      <c r="F311" s="678"/>
    </row>
    <row r="312" spans="1:6" ht="15" customHeight="1">
      <c r="A312" s="678"/>
      <c r="B312" s="678"/>
      <c r="C312" s="678"/>
      <c r="D312" s="678"/>
      <c r="E312" s="678"/>
      <c r="F312" s="678"/>
    </row>
    <row r="313" spans="1:6" ht="15" customHeight="1">
      <c r="A313" s="678"/>
      <c r="B313" s="678"/>
      <c r="C313" s="678"/>
      <c r="D313" s="678"/>
      <c r="E313" s="678"/>
      <c r="F313" s="678"/>
    </row>
    <row r="314" spans="1:6" ht="15" customHeight="1">
      <c r="A314" s="678"/>
      <c r="B314" s="678"/>
      <c r="C314" s="678"/>
      <c r="D314" s="678"/>
      <c r="E314" s="678"/>
      <c r="F314" s="678"/>
    </row>
    <row r="315" spans="1:6" ht="15" customHeight="1">
      <c r="A315" s="678"/>
      <c r="B315" s="678"/>
      <c r="C315" s="678"/>
      <c r="D315" s="678"/>
      <c r="E315" s="678"/>
      <c r="F315" s="678"/>
    </row>
    <row r="316" spans="1:6" ht="15" customHeight="1">
      <c r="A316" s="678"/>
      <c r="B316" s="678"/>
      <c r="C316" s="678"/>
      <c r="D316" s="678"/>
      <c r="E316" s="678"/>
      <c r="F316" s="678"/>
    </row>
    <row r="317" spans="1:6" ht="15" customHeight="1">
      <c r="A317" s="678"/>
      <c r="B317" s="678"/>
      <c r="C317" s="678"/>
      <c r="D317" s="678"/>
      <c r="E317" s="678"/>
      <c r="F317" s="678"/>
    </row>
    <row r="318" spans="1:6" ht="15" customHeight="1">
      <c r="A318" s="678"/>
      <c r="B318" s="678"/>
      <c r="C318" s="678"/>
      <c r="D318" s="678"/>
      <c r="E318" s="678"/>
      <c r="F318" s="678"/>
    </row>
    <row r="319" spans="1:6" ht="15" customHeight="1">
      <c r="A319" s="678"/>
      <c r="B319" s="678"/>
      <c r="C319" s="678"/>
      <c r="D319" s="678"/>
      <c r="E319" s="678"/>
      <c r="F319" s="678"/>
    </row>
    <row r="320" spans="1:6" ht="15" customHeight="1">
      <c r="A320" s="678"/>
      <c r="B320" s="678"/>
      <c r="C320" s="678"/>
      <c r="D320" s="678"/>
      <c r="E320" s="678"/>
      <c r="F320" s="678"/>
    </row>
    <row r="321" spans="1:6" ht="15" customHeight="1">
      <c r="A321" s="678"/>
      <c r="B321" s="678"/>
      <c r="C321" s="678"/>
      <c r="D321" s="678"/>
      <c r="E321" s="678"/>
      <c r="F321" s="678"/>
    </row>
    <row r="322" spans="1:6" ht="15" customHeight="1">
      <c r="A322" s="678"/>
      <c r="B322" s="678"/>
      <c r="C322" s="678"/>
      <c r="D322" s="678"/>
      <c r="E322" s="678"/>
      <c r="F322" s="678"/>
    </row>
    <row r="323" spans="1:6" ht="15" customHeight="1">
      <c r="A323" s="678"/>
      <c r="B323" s="678"/>
      <c r="C323" s="678"/>
      <c r="D323" s="678"/>
      <c r="E323" s="678"/>
      <c r="F323" s="678"/>
    </row>
    <row r="324" spans="1:6" ht="15" customHeight="1">
      <c r="A324" s="678"/>
      <c r="B324" s="678"/>
      <c r="C324" s="678"/>
      <c r="D324" s="678"/>
      <c r="E324" s="678"/>
      <c r="F324" s="678"/>
    </row>
    <row r="325" spans="1:6" ht="15" customHeight="1">
      <c r="A325" s="678"/>
      <c r="B325" s="678"/>
      <c r="C325" s="678"/>
      <c r="D325" s="678"/>
      <c r="E325" s="678"/>
      <c r="F325" s="678"/>
    </row>
    <row r="326" spans="1:6" ht="15" customHeight="1">
      <c r="A326" s="678"/>
      <c r="B326" s="678"/>
      <c r="C326" s="678"/>
      <c r="D326" s="678"/>
      <c r="E326" s="678"/>
      <c r="F326" s="678"/>
    </row>
    <row r="327" spans="1:6" ht="15" customHeight="1">
      <c r="A327" s="678"/>
      <c r="B327" s="678"/>
      <c r="C327" s="678"/>
      <c r="D327" s="678"/>
      <c r="E327" s="678"/>
      <c r="F327" s="678"/>
    </row>
    <row r="328" spans="1:6" ht="15" customHeight="1">
      <c r="A328" s="678"/>
      <c r="B328" s="678"/>
      <c r="C328" s="678"/>
      <c r="D328" s="678"/>
      <c r="E328" s="678"/>
      <c r="F328" s="678"/>
    </row>
    <row r="329" spans="1:6" ht="15" customHeight="1">
      <c r="A329" s="678"/>
      <c r="B329" s="678"/>
      <c r="C329" s="678"/>
      <c r="D329" s="678"/>
      <c r="E329" s="678"/>
      <c r="F329" s="678"/>
    </row>
    <row r="330" spans="1:6" ht="15" customHeight="1">
      <c r="A330" s="678"/>
      <c r="B330" s="678"/>
      <c r="C330" s="678"/>
      <c r="D330" s="678"/>
      <c r="E330" s="678"/>
      <c r="F330" s="678"/>
    </row>
    <row r="331" spans="1:6" ht="15" customHeight="1">
      <c r="A331" s="678"/>
      <c r="B331" s="678"/>
      <c r="C331" s="678"/>
      <c r="D331" s="678"/>
      <c r="E331" s="678"/>
      <c r="F331" s="678"/>
    </row>
    <row r="332" spans="1:6" ht="15" customHeight="1">
      <c r="A332" s="678"/>
      <c r="B332" s="678"/>
      <c r="C332" s="678"/>
      <c r="D332" s="678"/>
      <c r="E332" s="678"/>
      <c r="F332" s="678"/>
    </row>
    <row r="333" spans="1:6" ht="15" customHeight="1">
      <c r="A333" s="678"/>
      <c r="B333" s="678"/>
      <c r="C333" s="678"/>
      <c r="D333" s="678"/>
      <c r="E333" s="678"/>
      <c r="F333" s="678"/>
    </row>
    <row r="334" spans="1:6" ht="15" customHeight="1">
      <c r="A334" s="678"/>
      <c r="B334" s="678"/>
      <c r="C334" s="678"/>
      <c r="D334" s="678"/>
      <c r="E334" s="678"/>
      <c r="F334" s="678"/>
    </row>
    <row r="335" spans="1:6" ht="15" customHeight="1">
      <c r="A335" s="678"/>
      <c r="B335" s="678"/>
      <c r="C335" s="678"/>
      <c r="D335" s="678"/>
      <c r="E335" s="678"/>
      <c r="F335" s="678"/>
    </row>
    <row r="336" spans="1:6" ht="15" customHeight="1">
      <c r="A336" s="678"/>
      <c r="B336" s="678"/>
      <c r="C336" s="678"/>
      <c r="D336" s="678"/>
      <c r="E336" s="678"/>
      <c r="F336" s="678"/>
    </row>
    <row r="337" spans="1:6" ht="15" customHeight="1">
      <c r="A337" s="678"/>
      <c r="B337" s="678"/>
      <c r="C337" s="678"/>
      <c r="D337" s="678"/>
      <c r="E337" s="678"/>
      <c r="F337" s="678"/>
    </row>
    <row r="338" spans="1:6" ht="15" customHeight="1">
      <c r="A338" s="678"/>
      <c r="B338" s="678"/>
      <c r="C338" s="678"/>
      <c r="D338" s="678"/>
      <c r="E338" s="678"/>
      <c r="F338" s="678"/>
    </row>
    <row r="339" spans="1:6" ht="15" customHeight="1">
      <c r="A339" s="678"/>
      <c r="B339" s="678"/>
      <c r="C339" s="678"/>
      <c r="D339" s="678"/>
      <c r="E339" s="678"/>
      <c r="F339" s="678"/>
    </row>
    <row r="340" spans="1:6" ht="15" customHeight="1">
      <c r="A340" s="678"/>
      <c r="B340" s="678"/>
      <c r="C340" s="678"/>
      <c r="D340" s="678"/>
      <c r="E340" s="678"/>
      <c r="F340" s="678"/>
    </row>
    <row r="341" spans="1:6" ht="15" customHeight="1">
      <c r="A341" s="678"/>
      <c r="B341" s="678"/>
      <c r="C341" s="678"/>
      <c r="D341" s="678"/>
      <c r="E341" s="678"/>
      <c r="F341" s="678"/>
    </row>
    <row r="342" spans="1:6" ht="15" customHeight="1">
      <c r="A342" s="678"/>
      <c r="B342" s="678"/>
      <c r="C342" s="678"/>
      <c r="D342" s="678"/>
      <c r="E342" s="678"/>
      <c r="F342" s="678"/>
    </row>
    <row r="343" spans="1:6" ht="15" customHeight="1">
      <c r="A343" s="678"/>
      <c r="B343" s="678"/>
      <c r="C343" s="678"/>
      <c r="D343" s="678"/>
      <c r="E343" s="678"/>
      <c r="F343" s="678"/>
    </row>
    <row r="344" spans="1:6" ht="15" customHeight="1">
      <c r="A344" s="678"/>
      <c r="B344" s="678"/>
      <c r="C344" s="678"/>
      <c r="D344" s="678"/>
      <c r="E344" s="678"/>
      <c r="F344" s="678"/>
    </row>
    <row r="345" spans="1:6" ht="15" customHeight="1">
      <c r="A345" s="678"/>
      <c r="B345" s="678"/>
      <c r="C345" s="678"/>
      <c r="D345" s="678"/>
      <c r="E345" s="678"/>
      <c r="F345" s="678"/>
    </row>
    <row r="346" spans="1:6" ht="15" customHeight="1">
      <c r="A346" s="678"/>
      <c r="B346" s="678"/>
      <c r="C346" s="678"/>
      <c r="D346" s="678"/>
      <c r="E346" s="678"/>
      <c r="F346" s="678"/>
    </row>
    <row r="347" spans="1:6" ht="15" customHeight="1">
      <c r="A347" s="678"/>
      <c r="B347" s="678"/>
      <c r="C347" s="678"/>
      <c r="D347" s="678"/>
      <c r="E347" s="678"/>
      <c r="F347" s="678"/>
    </row>
    <row r="348" spans="1:6" ht="15" customHeight="1">
      <c r="A348" s="678"/>
      <c r="B348" s="678"/>
      <c r="C348" s="678"/>
      <c r="D348" s="678"/>
      <c r="E348" s="678"/>
      <c r="F348" s="678"/>
    </row>
    <row r="349" spans="1:6" ht="15" customHeight="1">
      <c r="A349" s="678"/>
      <c r="B349" s="678"/>
      <c r="C349" s="678"/>
      <c r="D349" s="678"/>
      <c r="E349" s="678"/>
      <c r="F349" s="678"/>
    </row>
    <row r="350" spans="1:6" ht="15" customHeight="1">
      <c r="A350" s="678"/>
      <c r="B350" s="678"/>
      <c r="C350" s="678"/>
      <c r="D350" s="678"/>
      <c r="E350" s="678"/>
      <c r="F350" s="678"/>
    </row>
    <row r="351" spans="1:6" ht="15" customHeight="1">
      <c r="A351" s="678"/>
      <c r="B351" s="678"/>
      <c r="C351" s="678"/>
      <c r="D351" s="678"/>
      <c r="E351" s="678"/>
      <c r="F351" s="678"/>
    </row>
    <row r="352" spans="1:6" ht="15" customHeight="1">
      <c r="A352" s="678"/>
      <c r="B352" s="678"/>
      <c r="C352" s="678"/>
      <c r="D352" s="678"/>
      <c r="E352" s="678"/>
      <c r="F352" s="678"/>
    </row>
    <row r="353" spans="1:6" ht="15" customHeight="1">
      <c r="A353" s="678"/>
      <c r="B353" s="678"/>
      <c r="C353" s="678"/>
      <c r="D353" s="678"/>
      <c r="E353" s="678"/>
      <c r="F353" s="678"/>
    </row>
    <row r="354" spans="1:6" ht="15" customHeight="1">
      <c r="A354" s="678"/>
      <c r="B354" s="678"/>
      <c r="C354" s="678"/>
      <c r="D354" s="678"/>
      <c r="E354" s="678"/>
      <c r="F354" s="678"/>
    </row>
    <row r="355" spans="1:6" ht="15" customHeight="1">
      <c r="A355" s="678"/>
      <c r="B355" s="678"/>
      <c r="C355" s="678"/>
      <c r="D355" s="678"/>
      <c r="E355" s="678"/>
      <c r="F355" s="678"/>
    </row>
    <row r="356" spans="1:6" ht="15" customHeight="1">
      <c r="A356" s="678"/>
      <c r="B356" s="678"/>
      <c r="C356" s="678"/>
      <c r="D356" s="678"/>
      <c r="E356" s="678"/>
      <c r="F356" s="678"/>
    </row>
    <row r="357" spans="1:6" ht="15" customHeight="1">
      <c r="A357" s="678"/>
      <c r="B357" s="678"/>
      <c r="C357" s="678"/>
      <c r="D357" s="678"/>
      <c r="E357" s="678"/>
      <c r="F357" s="678"/>
    </row>
    <row r="358" spans="1:6" ht="15" customHeight="1">
      <c r="A358" s="678"/>
      <c r="B358" s="678"/>
      <c r="C358" s="678"/>
      <c r="D358" s="678"/>
      <c r="E358" s="678"/>
      <c r="F358" s="678"/>
    </row>
    <row r="359" spans="1:6" ht="15" customHeight="1">
      <c r="A359" s="678"/>
      <c r="B359" s="678"/>
      <c r="C359" s="678"/>
      <c r="D359" s="678"/>
      <c r="E359" s="678"/>
      <c r="F359" s="678"/>
    </row>
    <row r="360" spans="1:6" ht="15" customHeight="1">
      <c r="A360" s="678"/>
      <c r="B360" s="678"/>
      <c r="C360" s="678"/>
      <c r="D360" s="678"/>
      <c r="E360" s="678"/>
      <c r="F360" s="678"/>
    </row>
    <row r="361" spans="1:6" ht="15" customHeight="1">
      <c r="A361" s="678"/>
      <c r="B361" s="678"/>
      <c r="C361" s="678"/>
      <c r="D361" s="678"/>
      <c r="E361" s="678"/>
      <c r="F361" s="678"/>
    </row>
    <row r="362" spans="1:6" ht="15" customHeight="1">
      <c r="A362" s="678"/>
      <c r="B362" s="678"/>
      <c r="C362" s="678"/>
      <c r="D362" s="678"/>
      <c r="E362" s="678"/>
      <c r="F362" s="678"/>
    </row>
    <row r="363" spans="1:6" ht="15" customHeight="1">
      <c r="A363" s="678"/>
      <c r="B363" s="678"/>
      <c r="C363" s="678"/>
      <c r="D363" s="678"/>
      <c r="E363" s="678"/>
      <c r="F363" s="678"/>
    </row>
    <row r="364" spans="1:6" ht="15" customHeight="1">
      <c r="A364" s="678"/>
      <c r="B364" s="678"/>
      <c r="C364" s="678"/>
      <c r="D364" s="678"/>
      <c r="E364" s="678"/>
      <c r="F364" s="678"/>
    </row>
    <row r="365" spans="1:6" ht="15" customHeight="1">
      <c r="A365" s="678"/>
      <c r="B365" s="678"/>
      <c r="C365" s="678"/>
      <c r="D365" s="678"/>
      <c r="E365" s="678"/>
      <c r="F365" s="678"/>
    </row>
    <row r="366" spans="1:6" ht="15" customHeight="1">
      <c r="A366" s="678"/>
      <c r="B366" s="678"/>
      <c r="C366" s="678"/>
      <c r="D366" s="678"/>
      <c r="E366" s="678"/>
      <c r="F366" s="678"/>
    </row>
    <row r="367" spans="1:6" ht="15" customHeight="1">
      <c r="A367" s="678"/>
      <c r="B367" s="678"/>
      <c r="C367" s="678"/>
      <c r="D367" s="678"/>
      <c r="E367" s="678"/>
      <c r="F367" s="678"/>
    </row>
    <row r="368" spans="1:6" ht="15" customHeight="1">
      <c r="A368" s="678"/>
      <c r="B368" s="678"/>
      <c r="C368" s="678"/>
      <c r="D368" s="678"/>
      <c r="E368" s="678"/>
      <c r="F368" s="678"/>
    </row>
    <row r="369" spans="1:6" ht="15" customHeight="1">
      <c r="A369" s="678"/>
      <c r="B369" s="678"/>
      <c r="C369" s="678"/>
      <c r="D369" s="678"/>
      <c r="E369" s="678"/>
      <c r="F369" s="678"/>
    </row>
    <row r="370" spans="1:6" ht="15" customHeight="1">
      <c r="A370" s="678"/>
      <c r="B370" s="678"/>
      <c r="C370" s="678"/>
      <c r="D370" s="678"/>
      <c r="E370" s="678"/>
      <c r="F370" s="678"/>
    </row>
    <row r="371" spans="1:6" ht="15" customHeight="1">
      <c r="A371" s="678"/>
      <c r="B371" s="678"/>
      <c r="C371" s="678"/>
      <c r="D371" s="678"/>
      <c r="E371" s="678"/>
      <c r="F371" s="678"/>
    </row>
    <row r="372" spans="1:6" ht="15" customHeight="1">
      <c r="A372" s="678"/>
      <c r="B372" s="678"/>
      <c r="C372" s="678"/>
      <c r="D372" s="678"/>
      <c r="E372" s="678"/>
      <c r="F372" s="678"/>
    </row>
    <row r="373" spans="1:6" ht="15" customHeight="1">
      <c r="A373" s="678"/>
      <c r="B373" s="678"/>
      <c r="C373" s="678"/>
      <c r="D373" s="678"/>
      <c r="E373" s="678"/>
      <c r="F373" s="678"/>
    </row>
    <row r="374" spans="1:6" ht="15" customHeight="1">
      <c r="A374" s="678"/>
      <c r="B374" s="678"/>
      <c r="C374" s="678"/>
      <c r="D374" s="678"/>
      <c r="E374" s="678"/>
      <c r="F374" s="678"/>
    </row>
    <row r="375" spans="1:6" ht="15" customHeight="1">
      <c r="A375" s="678"/>
      <c r="B375" s="678"/>
      <c r="C375" s="678"/>
      <c r="D375" s="678"/>
      <c r="E375" s="678"/>
      <c r="F375" s="678"/>
    </row>
    <row r="376" spans="1:6" ht="15" customHeight="1">
      <c r="A376" s="678"/>
      <c r="B376" s="678"/>
      <c r="C376" s="678"/>
      <c r="D376" s="678"/>
      <c r="E376" s="678"/>
      <c r="F376" s="678"/>
    </row>
    <row r="377" spans="1:6" ht="15" customHeight="1">
      <c r="A377" s="678"/>
      <c r="B377" s="678"/>
      <c r="C377" s="678"/>
      <c r="D377" s="678"/>
      <c r="E377" s="678"/>
      <c r="F377" s="678"/>
    </row>
    <row r="378" spans="1:6" ht="15" customHeight="1">
      <c r="A378" s="678"/>
      <c r="B378" s="678"/>
      <c r="C378" s="678"/>
      <c r="D378" s="678"/>
      <c r="E378" s="678"/>
      <c r="F378" s="678"/>
    </row>
    <row r="379" spans="1:6" ht="15" customHeight="1">
      <c r="A379" s="678"/>
      <c r="B379" s="678"/>
      <c r="C379" s="678"/>
      <c r="D379" s="678"/>
      <c r="E379" s="678"/>
      <c r="F379" s="678"/>
    </row>
    <row r="380" spans="1:6" ht="15" customHeight="1">
      <c r="A380" s="678"/>
      <c r="B380" s="678"/>
      <c r="C380" s="678"/>
      <c r="D380" s="678"/>
      <c r="E380" s="678"/>
      <c r="F380" s="678"/>
    </row>
    <row r="381" spans="1:6" ht="15" customHeight="1">
      <c r="A381" s="678"/>
      <c r="B381" s="678"/>
      <c r="C381" s="678"/>
      <c r="D381" s="678"/>
      <c r="E381" s="678"/>
      <c r="F381" s="678"/>
    </row>
    <row r="382" spans="1:6" ht="15" customHeight="1">
      <c r="A382" s="678"/>
      <c r="B382" s="678"/>
      <c r="C382" s="678"/>
      <c r="D382" s="678"/>
      <c r="E382" s="678"/>
      <c r="F382" s="678"/>
    </row>
    <row r="383" spans="1:6" ht="15" customHeight="1">
      <c r="A383" s="678"/>
      <c r="B383" s="678"/>
      <c r="C383" s="678"/>
      <c r="D383" s="678"/>
      <c r="E383" s="678"/>
      <c r="F383" s="678"/>
    </row>
    <row r="384" spans="1:6" ht="15" customHeight="1">
      <c r="A384" s="678"/>
      <c r="B384" s="678"/>
      <c r="C384" s="678"/>
      <c r="D384" s="678"/>
      <c r="E384" s="678"/>
      <c r="F384" s="678"/>
    </row>
    <row r="385" spans="1:6" ht="15" customHeight="1">
      <c r="A385" s="678"/>
      <c r="B385" s="678"/>
      <c r="C385" s="678"/>
      <c r="D385" s="678"/>
      <c r="E385" s="678"/>
      <c r="F385" s="678"/>
    </row>
    <row r="386" spans="1:6" ht="15" customHeight="1">
      <c r="A386" s="678"/>
      <c r="B386" s="678"/>
      <c r="C386" s="678"/>
      <c r="D386" s="678"/>
      <c r="E386" s="678"/>
      <c r="F386" s="678"/>
    </row>
    <row r="387" spans="1:6" ht="15" customHeight="1">
      <c r="A387" s="678"/>
      <c r="B387" s="678"/>
      <c r="C387" s="678"/>
      <c r="D387" s="678"/>
      <c r="E387" s="678"/>
      <c r="F387" s="678"/>
    </row>
    <row r="388" spans="1:6" ht="15" customHeight="1">
      <c r="A388" s="678"/>
      <c r="B388" s="678"/>
      <c r="C388" s="678"/>
      <c r="D388" s="678"/>
      <c r="E388" s="678"/>
      <c r="F388" s="678"/>
    </row>
    <row r="389" spans="1:6" ht="15" customHeight="1">
      <c r="A389" s="678"/>
      <c r="B389" s="678"/>
      <c r="C389" s="678"/>
      <c r="D389" s="678"/>
      <c r="E389" s="678"/>
      <c r="F389" s="678"/>
    </row>
    <row r="390" spans="1:6" ht="15" customHeight="1">
      <c r="A390" s="678"/>
      <c r="B390" s="678"/>
      <c r="C390" s="678"/>
      <c r="D390" s="678"/>
      <c r="E390" s="678"/>
      <c r="F390" s="678"/>
    </row>
    <row r="391" spans="1:6" ht="15" customHeight="1">
      <c r="A391" s="678"/>
      <c r="B391" s="678"/>
      <c r="C391" s="678"/>
      <c r="D391" s="678"/>
      <c r="E391" s="678"/>
      <c r="F391" s="678"/>
    </row>
    <row r="392" spans="1:6" ht="15" customHeight="1">
      <c r="A392" s="678"/>
      <c r="B392" s="678"/>
      <c r="C392" s="678"/>
      <c r="D392" s="678"/>
      <c r="E392" s="678"/>
      <c r="F392" s="678"/>
    </row>
    <row r="393" spans="1:6" ht="15" customHeight="1">
      <c r="A393" s="678"/>
      <c r="B393" s="678"/>
      <c r="C393" s="678"/>
      <c r="D393" s="678"/>
      <c r="E393" s="678"/>
      <c r="F393" s="678"/>
    </row>
    <row r="394" spans="1:6" ht="15" customHeight="1">
      <c r="A394" s="678"/>
      <c r="B394" s="678"/>
      <c r="C394" s="678"/>
      <c r="D394" s="678"/>
      <c r="E394" s="678"/>
      <c r="F394" s="678"/>
    </row>
    <row r="395" spans="1:6" ht="15" customHeight="1">
      <c r="A395" s="678"/>
      <c r="B395" s="678"/>
      <c r="C395" s="678"/>
      <c r="D395" s="678"/>
      <c r="E395" s="678"/>
      <c r="F395" s="678"/>
    </row>
    <row r="396" spans="1:6" ht="15" customHeight="1">
      <c r="A396" s="678"/>
      <c r="B396" s="678"/>
      <c r="C396" s="678"/>
      <c r="D396" s="678"/>
      <c r="E396" s="678"/>
      <c r="F396" s="678"/>
    </row>
    <row r="397" spans="1:6" ht="15" customHeight="1">
      <c r="A397" s="678"/>
      <c r="B397" s="678"/>
      <c r="C397" s="678"/>
      <c r="D397" s="678"/>
      <c r="E397" s="678"/>
      <c r="F397" s="678"/>
    </row>
    <row r="398" spans="1:6" ht="15" customHeight="1">
      <c r="A398" s="678"/>
      <c r="B398" s="678"/>
      <c r="C398" s="678"/>
      <c r="D398" s="678"/>
      <c r="E398" s="678"/>
      <c r="F398" s="678"/>
    </row>
    <row r="399" spans="1:6" ht="15" customHeight="1">
      <c r="A399" s="678"/>
      <c r="B399" s="678"/>
      <c r="C399" s="678"/>
      <c r="D399" s="678"/>
      <c r="E399" s="678"/>
      <c r="F399" s="678"/>
    </row>
    <row r="400" spans="1:6" ht="15" customHeight="1">
      <c r="A400" s="678"/>
      <c r="B400" s="678"/>
      <c r="C400" s="678"/>
      <c r="D400" s="678"/>
      <c r="E400" s="678"/>
      <c r="F400" s="678"/>
    </row>
    <row r="401" spans="1:6" ht="15" customHeight="1">
      <c r="A401" s="678"/>
      <c r="B401" s="678"/>
      <c r="C401" s="678"/>
      <c r="D401" s="678"/>
      <c r="E401" s="678"/>
      <c r="F401" s="678"/>
    </row>
    <row r="402" spans="1:6" ht="15" customHeight="1">
      <c r="A402" s="678"/>
      <c r="B402" s="678"/>
      <c r="C402" s="678"/>
      <c r="D402" s="678"/>
      <c r="E402" s="678"/>
      <c r="F402" s="678"/>
    </row>
    <row r="403" spans="1:6" ht="15" customHeight="1">
      <c r="A403" s="678"/>
      <c r="B403" s="678"/>
      <c r="C403" s="678"/>
      <c r="D403" s="678"/>
      <c r="E403" s="678"/>
      <c r="F403" s="678"/>
    </row>
    <row r="404" spans="1:6" ht="15" customHeight="1">
      <c r="A404" s="678"/>
      <c r="B404" s="678"/>
      <c r="C404" s="678"/>
      <c r="D404" s="678"/>
      <c r="E404" s="678"/>
      <c r="F404" s="678"/>
    </row>
    <row r="405" spans="1:6" ht="15" customHeight="1">
      <c r="A405" s="678"/>
      <c r="B405" s="678"/>
      <c r="C405" s="678"/>
      <c r="D405" s="678"/>
      <c r="E405" s="678"/>
      <c r="F405" s="678"/>
    </row>
    <row r="406" spans="1:6" ht="15" customHeight="1">
      <c r="A406" s="678"/>
      <c r="B406" s="678"/>
      <c r="C406" s="678"/>
      <c r="D406" s="678"/>
      <c r="E406" s="678"/>
      <c r="F406" s="678"/>
    </row>
    <row r="407" spans="1:6" ht="15" customHeight="1">
      <c r="A407" s="678"/>
      <c r="B407" s="678"/>
      <c r="C407" s="678"/>
      <c r="D407" s="678"/>
      <c r="E407" s="678"/>
      <c r="F407" s="678"/>
    </row>
    <row r="408" spans="1:6" ht="15" customHeight="1">
      <c r="A408" s="678"/>
      <c r="B408" s="678"/>
      <c r="C408" s="678"/>
      <c r="D408" s="678"/>
      <c r="E408" s="678"/>
      <c r="F408" s="678"/>
    </row>
    <row r="409" spans="1:6" ht="15" customHeight="1">
      <c r="A409" s="678"/>
      <c r="B409" s="678"/>
      <c r="C409" s="678"/>
      <c r="D409" s="678"/>
      <c r="E409" s="678"/>
      <c r="F409" s="678"/>
    </row>
    <row r="410" spans="1:6" ht="15" customHeight="1">
      <c r="A410" s="678"/>
      <c r="B410" s="678"/>
      <c r="C410" s="678"/>
      <c r="D410" s="678"/>
      <c r="E410" s="678"/>
      <c r="F410" s="678"/>
    </row>
    <row r="411" spans="1:6" ht="15" customHeight="1">
      <c r="A411" s="678"/>
      <c r="B411" s="678"/>
      <c r="C411" s="678"/>
      <c r="D411" s="678"/>
      <c r="E411" s="678"/>
      <c r="F411" s="678"/>
    </row>
    <row r="412" spans="1:6" ht="15" customHeight="1">
      <c r="A412" s="678"/>
      <c r="B412" s="678"/>
      <c r="C412" s="678"/>
      <c r="D412" s="678"/>
      <c r="E412" s="678"/>
      <c r="F412" s="678"/>
    </row>
    <row r="413" spans="1:6" ht="15" customHeight="1">
      <c r="A413" s="678"/>
      <c r="B413" s="678"/>
      <c r="C413" s="678"/>
      <c r="D413" s="678"/>
      <c r="E413" s="678"/>
      <c r="F413" s="678"/>
    </row>
    <row r="414" spans="1:6" ht="15" customHeight="1">
      <c r="A414" s="678"/>
      <c r="B414" s="678"/>
      <c r="C414" s="678"/>
      <c r="D414" s="678"/>
      <c r="E414" s="678"/>
      <c r="F414" s="678"/>
    </row>
    <row r="415" spans="1:6" ht="15" customHeight="1">
      <c r="A415" s="678"/>
      <c r="B415" s="678"/>
      <c r="C415" s="678"/>
      <c r="D415" s="678"/>
      <c r="E415" s="678"/>
      <c r="F415" s="678"/>
    </row>
    <row r="416" spans="1:6" ht="15" customHeight="1">
      <c r="A416" s="678"/>
      <c r="B416" s="678"/>
      <c r="C416" s="678"/>
      <c r="D416" s="678"/>
      <c r="E416" s="678"/>
      <c r="F416" s="678"/>
    </row>
    <row r="417" spans="1:6" ht="15" customHeight="1">
      <c r="A417" s="678"/>
      <c r="B417" s="678"/>
      <c r="C417" s="678"/>
      <c r="D417" s="678"/>
      <c r="E417" s="678"/>
      <c r="F417" s="678"/>
    </row>
    <row r="418" spans="1:6" ht="15" customHeight="1">
      <c r="A418" s="678"/>
      <c r="B418" s="678"/>
      <c r="C418" s="678"/>
      <c r="D418" s="678"/>
      <c r="E418" s="678"/>
      <c r="F418" s="678"/>
    </row>
    <row r="419" spans="1:6" ht="15" customHeight="1">
      <c r="A419" s="678"/>
      <c r="B419" s="678"/>
      <c r="C419" s="678"/>
      <c r="D419" s="678"/>
      <c r="E419" s="678"/>
      <c r="F419" s="678"/>
    </row>
    <row r="420" spans="1:6" ht="15" customHeight="1">
      <c r="A420" s="678"/>
      <c r="B420" s="678"/>
      <c r="C420" s="678"/>
      <c r="D420" s="678"/>
      <c r="E420" s="678"/>
      <c r="F420" s="678"/>
    </row>
    <row r="421" spans="1:6" ht="15" customHeight="1">
      <c r="A421" s="678"/>
      <c r="B421" s="678"/>
      <c r="C421" s="678"/>
      <c r="D421" s="678"/>
      <c r="E421" s="678"/>
      <c r="F421" s="678"/>
    </row>
    <row r="422" spans="1:6" ht="15" customHeight="1">
      <c r="A422" s="678"/>
      <c r="B422" s="678"/>
      <c r="C422" s="678"/>
      <c r="D422" s="678"/>
      <c r="E422" s="678"/>
      <c r="F422" s="678"/>
    </row>
    <row r="423" spans="1:6" ht="15" customHeight="1">
      <c r="A423" s="678"/>
      <c r="B423" s="678"/>
      <c r="C423" s="678"/>
      <c r="D423" s="678"/>
      <c r="E423" s="678"/>
      <c r="F423" s="678"/>
    </row>
    <row r="424" spans="1:6" ht="15" customHeight="1">
      <c r="A424" s="678"/>
      <c r="B424" s="678"/>
      <c r="C424" s="678"/>
      <c r="D424" s="678"/>
      <c r="E424" s="678"/>
      <c r="F424" s="678"/>
    </row>
    <row r="425" spans="1:6" ht="15" customHeight="1">
      <c r="A425" s="678"/>
      <c r="B425" s="678"/>
      <c r="C425" s="678"/>
      <c r="D425" s="678"/>
      <c r="E425" s="678"/>
      <c r="F425" s="678"/>
    </row>
    <row r="426" spans="1:6" ht="15" customHeight="1">
      <c r="A426" s="678"/>
      <c r="B426" s="678"/>
      <c r="C426" s="678"/>
      <c r="D426" s="678"/>
      <c r="E426" s="678"/>
      <c r="F426" s="678"/>
    </row>
    <row r="427" spans="1:6" ht="15" customHeight="1">
      <c r="A427" s="678"/>
      <c r="B427" s="678"/>
      <c r="C427" s="678"/>
      <c r="D427" s="678"/>
      <c r="E427" s="678"/>
      <c r="F427" s="678"/>
    </row>
    <row r="428" spans="1:6" ht="15" customHeight="1">
      <c r="A428" s="678"/>
      <c r="B428" s="678"/>
      <c r="C428" s="678"/>
      <c r="D428" s="678"/>
      <c r="E428" s="678"/>
      <c r="F428" s="678"/>
    </row>
    <row r="429" spans="1:6" ht="15" customHeight="1">
      <c r="A429" s="678"/>
      <c r="B429" s="678"/>
      <c r="C429" s="678"/>
      <c r="D429" s="678"/>
      <c r="E429" s="678"/>
      <c r="F429" s="678"/>
    </row>
    <row r="430" spans="1:6" ht="15" customHeight="1">
      <c r="A430" s="678"/>
      <c r="B430" s="678"/>
      <c r="C430" s="678"/>
      <c r="D430" s="678"/>
      <c r="E430" s="678"/>
      <c r="F430" s="678"/>
    </row>
    <row r="431" spans="1:6" ht="15" customHeight="1">
      <c r="A431" s="678"/>
      <c r="B431" s="678"/>
      <c r="C431" s="678"/>
      <c r="D431" s="678"/>
      <c r="E431" s="678"/>
      <c r="F431" s="678"/>
    </row>
    <row r="432" spans="1:6" ht="15" customHeight="1">
      <c r="A432" s="678"/>
      <c r="B432" s="678"/>
      <c r="C432" s="678"/>
      <c r="D432" s="678"/>
      <c r="E432" s="678"/>
      <c r="F432" s="678"/>
    </row>
    <row r="433" spans="1:6" ht="15" customHeight="1">
      <c r="A433" s="678"/>
      <c r="B433" s="678"/>
      <c r="C433" s="678"/>
      <c r="D433" s="678"/>
      <c r="E433" s="678"/>
      <c r="F433" s="678"/>
    </row>
    <row r="434" spans="1:6" ht="15" customHeight="1">
      <c r="A434" s="678"/>
      <c r="B434" s="678"/>
      <c r="C434" s="678"/>
      <c r="D434" s="678"/>
      <c r="E434" s="678"/>
      <c r="F434" s="678"/>
    </row>
    <row r="435" spans="1:6" ht="15" customHeight="1">
      <c r="A435" s="678"/>
      <c r="B435" s="678"/>
      <c r="C435" s="678"/>
      <c r="D435" s="678"/>
      <c r="E435" s="678"/>
      <c r="F435" s="678"/>
    </row>
    <row r="436" spans="1:6" ht="15" customHeight="1">
      <c r="A436" s="678"/>
      <c r="B436" s="678"/>
      <c r="C436" s="678"/>
      <c r="D436" s="678"/>
      <c r="E436" s="678"/>
      <c r="F436" s="678"/>
    </row>
    <row r="437" spans="1:6" ht="15" customHeight="1">
      <c r="A437" s="678"/>
      <c r="B437" s="678"/>
      <c r="C437" s="678"/>
      <c r="D437" s="678"/>
      <c r="E437" s="678"/>
      <c r="F437" s="678"/>
    </row>
    <row r="438" spans="1:6" ht="15" customHeight="1">
      <c r="A438" s="678"/>
      <c r="B438" s="678"/>
      <c r="C438" s="678"/>
      <c r="D438" s="678"/>
      <c r="E438" s="678"/>
      <c r="F438" s="678"/>
    </row>
    <row r="439" spans="1:6" ht="15" customHeight="1">
      <c r="A439" s="678"/>
      <c r="B439" s="678"/>
      <c r="C439" s="678"/>
      <c r="D439" s="678"/>
      <c r="E439" s="678"/>
      <c r="F439" s="678"/>
    </row>
    <row r="440" spans="1:6" ht="15" customHeight="1">
      <c r="A440" s="678"/>
      <c r="B440" s="678"/>
      <c r="C440" s="678"/>
      <c r="D440" s="678"/>
      <c r="E440" s="678"/>
      <c r="F440" s="678"/>
    </row>
    <row r="441" spans="1:6" ht="15" customHeight="1">
      <c r="A441" s="678"/>
      <c r="B441" s="678"/>
      <c r="C441" s="678"/>
      <c r="D441" s="678"/>
      <c r="E441" s="678"/>
      <c r="F441" s="678"/>
    </row>
    <row r="442" spans="1:6" ht="15" customHeight="1">
      <c r="A442" s="678"/>
      <c r="B442" s="678"/>
      <c r="C442" s="678"/>
      <c r="D442" s="678"/>
      <c r="E442" s="678"/>
      <c r="F442" s="678"/>
    </row>
    <row r="443" spans="1:6" ht="15" customHeight="1">
      <c r="A443" s="678"/>
      <c r="B443" s="678"/>
      <c r="C443" s="678"/>
      <c r="D443" s="678"/>
      <c r="E443" s="678"/>
      <c r="F443" s="678"/>
    </row>
    <row r="444" spans="1:6" ht="15" customHeight="1">
      <c r="A444" s="678"/>
      <c r="B444" s="678"/>
      <c r="C444" s="678"/>
      <c r="D444" s="678"/>
      <c r="E444" s="678"/>
      <c r="F444" s="678"/>
    </row>
    <row r="445" spans="1:6" ht="15" customHeight="1">
      <c r="A445" s="678"/>
      <c r="B445" s="678"/>
      <c r="C445" s="678"/>
      <c r="D445" s="678"/>
      <c r="E445" s="678"/>
      <c r="F445" s="678"/>
    </row>
    <row r="446" spans="1:6" ht="15" customHeight="1">
      <c r="A446" s="678"/>
      <c r="B446" s="678"/>
      <c r="C446" s="678"/>
      <c r="D446" s="678"/>
      <c r="E446" s="678"/>
      <c r="F446" s="678"/>
    </row>
    <row r="447" spans="1:6" ht="15" customHeight="1">
      <c r="A447" s="678"/>
      <c r="B447" s="678"/>
      <c r="C447" s="678"/>
      <c r="D447" s="678"/>
      <c r="E447" s="678"/>
      <c r="F447" s="678"/>
    </row>
    <row r="448" spans="1:6" ht="15" customHeight="1">
      <c r="A448" s="678"/>
      <c r="B448" s="678"/>
      <c r="C448" s="678"/>
      <c r="D448" s="678"/>
      <c r="E448" s="678"/>
      <c r="F448" s="678"/>
    </row>
    <row r="449" spans="1:6" ht="15" customHeight="1">
      <c r="A449" s="678"/>
      <c r="B449" s="678"/>
      <c r="C449" s="678"/>
      <c r="D449" s="678"/>
      <c r="E449" s="678"/>
      <c r="F449" s="678"/>
    </row>
    <row r="450" spans="1:6" ht="15" customHeight="1">
      <c r="A450" s="678"/>
      <c r="B450" s="678"/>
      <c r="C450" s="678"/>
      <c r="D450" s="678"/>
      <c r="E450" s="678"/>
      <c r="F450" s="678"/>
    </row>
    <row r="451" spans="1:6" ht="15" customHeight="1">
      <c r="A451" s="678"/>
      <c r="B451" s="678"/>
      <c r="C451" s="678"/>
      <c r="D451" s="678"/>
      <c r="E451" s="678"/>
      <c r="F451" s="678"/>
    </row>
    <row r="452" spans="1:6" ht="15" customHeight="1">
      <c r="A452" s="678"/>
      <c r="B452" s="678"/>
      <c r="C452" s="678"/>
      <c r="D452" s="678"/>
      <c r="E452" s="678"/>
      <c r="F452" s="678"/>
    </row>
    <row r="453" spans="1:6" ht="15" customHeight="1">
      <c r="A453" s="678"/>
      <c r="B453" s="678"/>
      <c r="C453" s="678"/>
      <c r="D453" s="678"/>
      <c r="E453" s="678"/>
      <c r="F453" s="678"/>
    </row>
    <row r="454" spans="1:6" ht="15" customHeight="1">
      <c r="A454" s="678"/>
      <c r="B454" s="678"/>
      <c r="C454" s="678"/>
      <c r="D454" s="678"/>
      <c r="E454" s="678"/>
      <c r="F454" s="678"/>
    </row>
    <row r="455" spans="1:6" ht="15" customHeight="1">
      <c r="A455" s="678"/>
      <c r="B455" s="678"/>
      <c r="C455" s="678"/>
      <c r="D455" s="678"/>
      <c r="E455" s="678"/>
      <c r="F455" s="678"/>
    </row>
    <row r="456" spans="1:6" ht="15" customHeight="1">
      <c r="A456" s="678"/>
      <c r="B456" s="678"/>
      <c r="C456" s="678"/>
      <c r="D456" s="678"/>
      <c r="E456" s="678"/>
      <c r="F456" s="678"/>
    </row>
    <row r="457" spans="1:6" ht="15" customHeight="1">
      <c r="A457" s="678"/>
      <c r="B457" s="678"/>
      <c r="C457" s="678"/>
      <c r="D457" s="678"/>
      <c r="E457" s="678"/>
      <c r="F457" s="678"/>
    </row>
    <row r="458" spans="1:6" ht="15" customHeight="1">
      <c r="A458" s="678"/>
      <c r="B458" s="678"/>
      <c r="C458" s="678"/>
      <c r="D458" s="678"/>
      <c r="E458" s="678"/>
      <c r="F458" s="678"/>
    </row>
    <row r="459" spans="1:6" ht="15" customHeight="1">
      <c r="A459" s="678"/>
      <c r="B459" s="678"/>
      <c r="C459" s="678"/>
      <c r="D459" s="678"/>
      <c r="E459" s="678"/>
      <c r="F459" s="678"/>
    </row>
    <row r="460" spans="1:6" ht="15" customHeight="1">
      <c r="A460" s="678"/>
      <c r="B460" s="678"/>
      <c r="C460" s="678"/>
      <c r="D460" s="678"/>
      <c r="E460" s="678"/>
      <c r="F460" s="678"/>
    </row>
    <row r="461" spans="1:6" ht="15" customHeight="1">
      <c r="A461" s="678"/>
      <c r="B461" s="678"/>
      <c r="C461" s="678"/>
      <c r="D461" s="678"/>
      <c r="E461" s="678"/>
      <c r="F461" s="678"/>
    </row>
    <row r="462" spans="1:6" ht="15" customHeight="1">
      <c r="A462" s="678"/>
      <c r="B462" s="678"/>
      <c r="C462" s="678"/>
      <c r="D462" s="678"/>
      <c r="E462" s="678"/>
      <c r="F462" s="678"/>
    </row>
    <row r="463" spans="1:6" ht="15" customHeight="1">
      <c r="A463" s="678"/>
      <c r="B463" s="678"/>
      <c r="C463" s="678"/>
      <c r="D463" s="678"/>
      <c r="E463" s="678"/>
      <c r="F463" s="678"/>
    </row>
    <row r="464" spans="1:6" ht="15" customHeight="1">
      <c r="A464" s="678"/>
      <c r="B464" s="678"/>
      <c r="C464" s="678"/>
      <c r="D464" s="678"/>
      <c r="E464" s="678"/>
      <c r="F464" s="678"/>
    </row>
    <row r="465" spans="1:6" ht="15" customHeight="1">
      <c r="A465" s="678"/>
      <c r="B465" s="678"/>
      <c r="C465" s="678"/>
      <c r="D465" s="678"/>
      <c r="E465" s="678"/>
      <c r="F465" s="678"/>
    </row>
    <row r="466" spans="1:6" ht="15" customHeight="1">
      <c r="A466" s="678"/>
      <c r="B466" s="678"/>
      <c r="C466" s="678"/>
      <c r="D466" s="678"/>
      <c r="E466" s="678"/>
      <c r="F466" s="678"/>
    </row>
    <row r="467" spans="1:6" ht="15" customHeight="1">
      <c r="A467" s="678"/>
      <c r="B467" s="678"/>
      <c r="C467" s="678"/>
      <c r="D467" s="678"/>
      <c r="E467" s="678"/>
      <c r="F467" s="678"/>
    </row>
    <row r="468" spans="1:6" ht="15" customHeight="1">
      <c r="A468" s="678"/>
      <c r="B468" s="678"/>
      <c r="C468" s="678"/>
      <c r="D468" s="678"/>
      <c r="E468" s="678"/>
      <c r="F468" s="678"/>
    </row>
    <row r="469" spans="1:6" ht="15" customHeight="1">
      <c r="A469" s="678"/>
      <c r="B469" s="678"/>
      <c r="C469" s="678"/>
      <c r="D469" s="678"/>
      <c r="E469" s="678"/>
      <c r="F469" s="678"/>
    </row>
    <row r="470" spans="1:6" ht="15" customHeight="1">
      <c r="A470" s="678"/>
      <c r="B470" s="678"/>
      <c r="C470" s="678"/>
      <c r="D470" s="678"/>
      <c r="E470" s="678"/>
      <c r="F470" s="678"/>
    </row>
    <row r="471" spans="1:6" ht="15" customHeight="1">
      <c r="A471" s="678"/>
      <c r="B471" s="678"/>
      <c r="C471" s="678"/>
      <c r="D471" s="678"/>
      <c r="E471" s="678"/>
      <c r="F471" s="678"/>
    </row>
    <row r="472" spans="1:6" ht="15" customHeight="1">
      <c r="A472" s="678"/>
      <c r="B472" s="678"/>
      <c r="C472" s="678"/>
      <c r="D472" s="678"/>
      <c r="E472" s="678"/>
      <c r="F472" s="678"/>
    </row>
    <row r="473" spans="1:6" ht="15" customHeight="1">
      <c r="A473" s="678"/>
      <c r="B473" s="678"/>
      <c r="C473" s="678"/>
      <c r="D473" s="678"/>
      <c r="E473" s="678"/>
      <c r="F473" s="678"/>
    </row>
    <row r="474" spans="1:6" ht="15" customHeight="1">
      <c r="A474" s="678"/>
      <c r="B474" s="678"/>
      <c r="C474" s="678"/>
      <c r="D474" s="678"/>
      <c r="E474" s="678"/>
      <c r="F474" s="678"/>
    </row>
    <row r="475" spans="1:6" ht="15" customHeight="1">
      <c r="A475" s="678"/>
      <c r="B475" s="678"/>
      <c r="C475" s="678"/>
      <c r="D475" s="678"/>
      <c r="E475" s="678"/>
      <c r="F475" s="678"/>
    </row>
    <row r="476" spans="1:6" ht="15" customHeight="1">
      <c r="A476" s="678"/>
      <c r="B476" s="678"/>
      <c r="C476" s="678"/>
      <c r="D476" s="678"/>
      <c r="E476" s="678"/>
      <c r="F476" s="678"/>
    </row>
    <row r="477" spans="1:6" ht="15" customHeight="1">
      <c r="A477" s="678"/>
      <c r="B477" s="678"/>
      <c r="C477" s="678"/>
      <c r="D477" s="678"/>
      <c r="E477" s="678"/>
      <c r="F477" s="678"/>
    </row>
    <row r="478" spans="1:6" ht="15" customHeight="1">
      <c r="A478" s="678"/>
      <c r="B478" s="678"/>
      <c r="C478" s="678"/>
      <c r="D478" s="678"/>
      <c r="E478" s="678"/>
      <c r="F478" s="678"/>
    </row>
    <row r="479" spans="1:6" ht="15" customHeight="1">
      <c r="A479" s="678"/>
      <c r="B479" s="678"/>
      <c r="C479" s="678"/>
      <c r="D479" s="678"/>
      <c r="E479" s="678"/>
      <c r="F479" s="678"/>
    </row>
    <row r="480" spans="1:6" ht="15" customHeight="1">
      <c r="A480" s="678"/>
      <c r="B480" s="678"/>
      <c r="C480" s="678"/>
      <c r="D480" s="678"/>
      <c r="E480" s="678"/>
      <c r="F480" s="678"/>
    </row>
    <row r="481" spans="1:6" ht="15" customHeight="1">
      <c r="A481" s="678"/>
      <c r="B481" s="678"/>
      <c r="C481" s="678"/>
      <c r="D481" s="678"/>
      <c r="E481" s="678"/>
      <c r="F481" s="678"/>
    </row>
    <row r="482" spans="1:6" ht="15" customHeight="1">
      <c r="A482" s="678"/>
      <c r="B482" s="678"/>
      <c r="C482" s="678"/>
      <c r="D482" s="678"/>
      <c r="E482" s="678"/>
      <c r="F482" s="678"/>
    </row>
    <row r="483" spans="1:6" ht="15" customHeight="1">
      <c r="A483" s="678"/>
      <c r="B483" s="678"/>
      <c r="C483" s="678"/>
      <c r="D483" s="678"/>
      <c r="E483" s="678"/>
      <c r="F483" s="678"/>
    </row>
    <row r="484" spans="1:6" ht="15" customHeight="1">
      <c r="A484" s="678"/>
      <c r="B484" s="678"/>
      <c r="C484" s="678"/>
      <c r="D484" s="678"/>
      <c r="E484" s="678"/>
      <c r="F484" s="678"/>
    </row>
    <row r="485" spans="1:6" ht="15" customHeight="1">
      <c r="A485" s="678"/>
      <c r="B485" s="678"/>
      <c r="C485" s="678"/>
      <c r="D485" s="678"/>
      <c r="E485" s="678"/>
      <c r="F485" s="678"/>
    </row>
    <row r="486" spans="1:6" ht="15" customHeight="1">
      <c r="A486" s="678"/>
      <c r="B486" s="678"/>
      <c r="C486" s="678"/>
      <c r="D486" s="678"/>
      <c r="E486" s="678"/>
      <c r="F486" s="678"/>
    </row>
    <row r="487" spans="1:6" ht="15" customHeight="1">
      <c r="A487" s="678"/>
      <c r="B487" s="678"/>
      <c r="C487" s="678"/>
      <c r="D487" s="678"/>
      <c r="E487" s="678"/>
      <c r="F487" s="678"/>
    </row>
    <row r="488" spans="1:6" ht="15" customHeight="1">
      <c r="A488" s="678"/>
      <c r="B488" s="678"/>
      <c r="C488" s="678"/>
      <c r="D488" s="678"/>
      <c r="E488" s="678"/>
      <c r="F488" s="678"/>
    </row>
    <row r="489" spans="1:6" ht="15" customHeight="1">
      <c r="A489" s="678"/>
      <c r="B489" s="678"/>
      <c r="C489" s="678"/>
      <c r="D489" s="678"/>
      <c r="E489" s="678"/>
      <c r="F489" s="678"/>
    </row>
    <row r="490" spans="1:6" ht="15" customHeight="1">
      <c r="A490" s="678"/>
      <c r="B490" s="678"/>
      <c r="C490" s="678"/>
      <c r="D490" s="678"/>
      <c r="E490" s="678"/>
      <c r="F490" s="678"/>
    </row>
    <row r="491" spans="1:6" ht="15" customHeight="1">
      <c r="A491" s="678"/>
      <c r="B491" s="678"/>
      <c r="C491" s="678"/>
      <c r="D491" s="678"/>
      <c r="E491" s="678"/>
      <c r="F491" s="678"/>
    </row>
    <row r="492" spans="1:6" ht="15" customHeight="1">
      <c r="A492" s="678"/>
      <c r="B492" s="678"/>
      <c r="C492" s="678"/>
      <c r="D492" s="678"/>
      <c r="E492" s="678"/>
      <c r="F492" s="678"/>
    </row>
    <row r="493" spans="1:6" ht="15" customHeight="1">
      <c r="A493" s="678"/>
      <c r="B493" s="678"/>
      <c r="C493" s="678"/>
      <c r="D493" s="678"/>
      <c r="E493" s="678"/>
      <c r="F493" s="678"/>
    </row>
    <row r="494" spans="1:6" ht="15" customHeight="1">
      <c r="A494" s="678"/>
      <c r="B494" s="678"/>
      <c r="C494" s="678"/>
      <c r="D494" s="678"/>
      <c r="E494" s="678"/>
      <c r="F494" s="678"/>
    </row>
    <row r="495" spans="1:6" ht="15" customHeight="1">
      <c r="A495" s="678"/>
      <c r="B495" s="678"/>
      <c r="C495" s="678"/>
      <c r="D495" s="678"/>
      <c r="E495" s="678"/>
      <c r="F495" s="678"/>
    </row>
    <row r="496" spans="1:6" ht="15" customHeight="1">
      <c r="A496" s="678"/>
      <c r="B496" s="678"/>
      <c r="C496" s="678"/>
      <c r="D496" s="678"/>
      <c r="E496" s="678"/>
      <c r="F496" s="678"/>
    </row>
    <row r="497" spans="1:6" ht="15" customHeight="1">
      <c r="A497" s="678"/>
      <c r="B497" s="678"/>
      <c r="C497" s="678"/>
      <c r="D497" s="678"/>
      <c r="E497" s="678"/>
      <c r="F497" s="678"/>
    </row>
    <row r="498" spans="1:6" ht="15" customHeight="1">
      <c r="A498" s="678"/>
      <c r="B498" s="678"/>
      <c r="C498" s="678"/>
      <c r="D498" s="678"/>
      <c r="E498" s="678"/>
      <c r="F498" s="678"/>
    </row>
    <row r="499" spans="1:6" ht="15" customHeight="1">
      <c r="A499" s="678"/>
      <c r="B499" s="678"/>
      <c r="C499" s="678"/>
      <c r="D499" s="678"/>
      <c r="E499" s="678"/>
      <c r="F499" s="678"/>
    </row>
    <row r="500" spans="1:6" ht="15" customHeight="1">
      <c r="A500" s="678"/>
      <c r="B500" s="678"/>
      <c r="C500" s="678"/>
      <c r="D500" s="678"/>
      <c r="E500" s="678"/>
      <c r="F500" s="678"/>
    </row>
    <row r="501" spans="1:6" ht="15" customHeight="1">
      <c r="A501" s="678"/>
      <c r="B501" s="678"/>
      <c r="C501" s="678"/>
      <c r="D501" s="678"/>
      <c r="E501" s="678"/>
      <c r="F501" s="678"/>
    </row>
    <row r="502" spans="1:6" ht="15" customHeight="1">
      <c r="A502" s="678"/>
      <c r="B502" s="678"/>
      <c r="C502" s="678"/>
      <c r="D502" s="678"/>
      <c r="E502" s="678"/>
      <c r="F502" s="678"/>
    </row>
    <row r="503" spans="1:6" ht="15" customHeight="1">
      <c r="A503" s="678"/>
      <c r="B503" s="678"/>
      <c r="C503" s="678"/>
      <c r="D503" s="678"/>
      <c r="E503" s="678"/>
      <c r="F503" s="678"/>
    </row>
    <row r="504" spans="1:6" ht="15" customHeight="1">
      <c r="A504" s="678"/>
      <c r="B504" s="678"/>
      <c r="C504" s="678"/>
      <c r="D504" s="678"/>
      <c r="E504" s="678"/>
      <c r="F504" s="678"/>
    </row>
    <row r="505" spans="1:6" ht="15" customHeight="1">
      <c r="A505" s="678"/>
      <c r="B505" s="678"/>
      <c r="C505" s="678"/>
      <c r="D505" s="678"/>
      <c r="E505" s="678"/>
      <c r="F505" s="678"/>
    </row>
    <row r="506" spans="1:6" ht="15" customHeight="1">
      <c r="A506" s="678"/>
      <c r="B506" s="678"/>
      <c r="C506" s="678"/>
      <c r="D506" s="678"/>
      <c r="E506" s="678"/>
      <c r="F506" s="678"/>
    </row>
    <row r="507" spans="1:6" ht="15" customHeight="1">
      <c r="A507" s="678"/>
      <c r="B507" s="678"/>
      <c r="C507" s="678"/>
      <c r="D507" s="678"/>
      <c r="E507" s="678"/>
      <c r="F507" s="678"/>
    </row>
    <row r="508" spans="1:6" ht="15" customHeight="1">
      <c r="A508" s="678"/>
      <c r="B508" s="678"/>
      <c r="C508" s="678"/>
      <c r="D508" s="678"/>
      <c r="E508" s="678"/>
      <c r="F508" s="678"/>
    </row>
    <row r="509" spans="1:6" ht="15" customHeight="1">
      <c r="A509" s="678"/>
      <c r="B509" s="678"/>
      <c r="C509" s="678"/>
      <c r="D509" s="678"/>
      <c r="E509" s="678"/>
      <c r="F509" s="678"/>
    </row>
    <row r="510" spans="1:6" ht="15" customHeight="1">
      <c r="A510" s="678"/>
      <c r="B510" s="678"/>
      <c r="C510" s="678"/>
      <c r="D510" s="678"/>
      <c r="E510" s="678"/>
      <c r="F510" s="678"/>
    </row>
    <row r="511" spans="1:6" ht="15" customHeight="1">
      <c r="A511" s="678"/>
      <c r="B511" s="678"/>
      <c r="C511" s="678"/>
      <c r="D511" s="678"/>
      <c r="E511" s="678"/>
      <c r="F511" s="678"/>
    </row>
    <row r="512" spans="1:6" ht="15" customHeight="1">
      <c r="A512" s="678"/>
      <c r="B512" s="678"/>
      <c r="C512" s="678"/>
      <c r="D512" s="678"/>
      <c r="E512" s="678"/>
      <c r="F512" s="678"/>
    </row>
    <row r="513" spans="1:6" ht="15" customHeight="1">
      <c r="A513" s="678"/>
      <c r="B513" s="678"/>
      <c r="C513" s="678"/>
      <c r="D513" s="678"/>
      <c r="E513" s="678"/>
      <c r="F513" s="678"/>
    </row>
    <row r="514" spans="1:6" ht="15" customHeight="1">
      <c r="A514" s="678"/>
      <c r="B514" s="678"/>
      <c r="C514" s="678"/>
      <c r="D514" s="678"/>
      <c r="E514" s="678"/>
      <c r="F514" s="678"/>
    </row>
    <row r="515" spans="1:6" ht="15" customHeight="1">
      <c r="A515" s="678"/>
      <c r="B515" s="678"/>
      <c r="C515" s="678"/>
      <c r="D515" s="678"/>
      <c r="E515" s="678"/>
      <c r="F515" s="678"/>
    </row>
    <row r="516" spans="1:6" ht="15" customHeight="1">
      <c r="A516" s="678"/>
      <c r="B516" s="678"/>
      <c r="C516" s="678"/>
      <c r="D516" s="678"/>
      <c r="E516" s="678"/>
      <c r="F516" s="678"/>
    </row>
    <row r="517" spans="1:6" ht="15" customHeight="1">
      <c r="A517" s="678"/>
      <c r="B517" s="678"/>
      <c r="C517" s="678"/>
      <c r="D517" s="678"/>
      <c r="E517" s="678"/>
      <c r="F517" s="678"/>
    </row>
    <row r="518" spans="1:6" ht="15" customHeight="1">
      <c r="A518" s="678"/>
      <c r="B518" s="678"/>
      <c r="C518" s="678"/>
      <c r="D518" s="678"/>
      <c r="E518" s="678"/>
      <c r="F518" s="678"/>
    </row>
    <row r="519" spans="1:6" ht="15" customHeight="1">
      <c r="A519" s="678"/>
      <c r="B519" s="678"/>
      <c r="C519" s="678"/>
      <c r="D519" s="678"/>
      <c r="E519" s="678"/>
      <c r="F519" s="678"/>
    </row>
    <row r="520" spans="1:6" ht="15" customHeight="1">
      <c r="A520" s="678"/>
      <c r="B520" s="678"/>
      <c r="C520" s="678"/>
      <c r="D520" s="678"/>
      <c r="E520" s="678"/>
      <c r="F520" s="678"/>
    </row>
    <row r="521" spans="1:6" ht="15" customHeight="1">
      <c r="A521" s="678"/>
      <c r="B521" s="678"/>
      <c r="C521" s="678"/>
      <c r="D521" s="678"/>
      <c r="E521" s="678"/>
      <c r="F521" s="678"/>
    </row>
    <row r="522" spans="1:6" ht="15" customHeight="1">
      <c r="A522" s="678"/>
      <c r="B522" s="678"/>
      <c r="C522" s="678"/>
      <c r="D522" s="678"/>
      <c r="E522" s="678"/>
      <c r="F522" s="678"/>
    </row>
    <row r="523" spans="1:6" ht="15" customHeight="1">
      <c r="A523" s="678"/>
      <c r="B523" s="678"/>
      <c r="C523" s="678"/>
      <c r="D523" s="678"/>
      <c r="E523" s="678"/>
      <c r="F523" s="678"/>
    </row>
    <row r="524" spans="1:6" ht="15" customHeight="1">
      <c r="A524" s="678"/>
      <c r="B524" s="678"/>
      <c r="C524" s="678"/>
      <c r="D524" s="678"/>
      <c r="E524" s="678"/>
      <c r="F524" s="678"/>
    </row>
    <row r="525" spans="1:6" ht="15" customHeight="1">
      <c r="A525" s="678"/>
      <c r="B525" s="678"/>
      <c r="C525" s="678"/>
      <c r="D525" s="678"/>
      <c r="E525" s="678"/>
      <c r="F525" s="678"/>
    </row>
    <row r="526" spans="1:6" ht="15" customHeight="1">
      <c r="A526" s="678"/>
      <c r="B526" s="678"/>
      <c r="C526" s="678"/>
      <c r="D526" s="678"/>
      <c r="E526" s="678"/>
      <c r="F526" s="678"/>
    </row>
    <row r="527" spans="1:6" ht="15" customHeight="1">
      <c r="A527" s="678"/>
      <c r="B527" s="678"/>
      <c r="C527" s="678"/>
      <c r="D527" s="678"/>
      <c r="E527" s="678"/>
      <c r="F527" s="678"/>
    </row>
    <row r="528" spans="1:6" ht="15" customHeight="1">
      <c r="A528" s="678"/>
      <c r="B528" s="678"/>
      <c r="C528" s="678"/>
      <c r="D528" s="678"/>
      <c r="E528" s="678"/>
      <c r="F528" s="678"/>
    </row>
    <row r="529" spans="1:6" ht="15" customHeight="1">
      <c r="A529" s="678"/>
      <c r="B529" s="678"/>
      <c r="C529" s="678"/>
      <c r="D529" s="678"/>
      <c r="E529" s="678"/>
      <c r="F529" s="678"/>
    </row>
    <row r="530" spans="1:6" ht="15" customHeight="1">
      <c r="A530" s="678"/>
      <c r="B530" s="678"/>
      <c r="C530" s="678"/>
      <c r="D530" s="678"/>
      <c r="E530" s="678"/>
      <c r="F530" s="678"/>
    </row>
    <row r="531" spans="1:6" ht="15" customHeight="1">
      <c r="A531" s="678"/>
      <c r="B531" s="678"/>
      <c r="C531" s="678"/>
      <c r="D531" s="678"/>
      <c r="E531" s="678"/>
      <c r="F531" s="678"/>
    </row>
    <row r="532" spans="1:6" ht="15" customHeight="1">
      <c r="A532" s="678"/>
      <c r="B532" s="678"/>
      <c r="C532" s="678"/>
      <c r="D532" s="678"/>
      <c r="E532" s="678"/>
      <c r="F532" s="678"/>
    </row>
    <row r="533" spans="1:6" ht="15" customHeight="1">
      <c r="A533" s="678"/>
      <c r="B533" s="678"/>
      <c r="C533" s="678"/>
      <c r="D533" s="678"/>
      <c r="E533" s="678"/>
      <c r="F533" s="678"/>
    </row>
    <row r="534" spans="1:6" ht="15" customHeight="1">
      <c r="A534" s="678"/>
      <c r="B534" s="678"/>
      <c r="C534" s="678"/>
      <c r="D534" s="678"/>
      <c r="E534" s="678"/>
      <c r="F534" s="678"/>
    </row>
    <row r="535" spans="1:6" ht="15" customHeight="1">
      <c r="A535" s="678"/>
      <c r="B535" s="678"/>
      <c r="C535" s="678"/>
      <c r="D535" s="678"/>
      <c r="E535" s="678"/>
      <c r="F535" s="678"/>
    </row>
    <row r="536" spans="1:6" ht="15" customHeight="1">
      <c r="A536" s="678"/>
      <c r="B536" s="678"/>
      <c r="C536" s="678"/>
      <c r="D536" s="678"/>
      <c r="E536" s="678"/>
      <c r="F536" s="678"/>
    </row>
    <row r="537" spans="1:6" ht="15" customHeight="1">
      <c r="A537" s="678"/>
      <c r="B537" s="678"/>
      <c r="C537" s="678"/>
      <c r="D537" s="678"/>
      <c r="E537" s="678"/>
      <c r="F537" s="678"/>
    </row>
    <row r="538" spans="1:6" ht="15" customHeight="1">
      <c r="A538" s="678"/>
      <c r="B538" s="678"/>
      <c r="C538" s="678"/>
      <c r="D538" s="678"/>
      <c r="E538" s="678"/>
      <c r="F538" s="678"/>
    </row>
    <row r="539" spans="1:6" ht="15" customHeight="1">
      <c r="A539" s="678"/>
      <c r="B539" s="678"/>
      <c r="C539" s="678"/>
      <c r="D539" s="678"/>
      <c r="E539" s="678"/>
      <c r="F539" s="678"/>
    </row>
    <row r="540" spans="1:6" ht="15" customHeight="1">
      <c r="A540" s="678"/>
      <c r="B540" s="678"/>
      <c r="C540" s="678"/>
      <c r="D540" s="678"/>
      <c r="E540" s="678"/>
      <c r="F540" s="678"/>
    </row>
    <row r="541" spans="1:6" ht="15" customHeight="1">
      <c r="A541" s="678"/>
      <c r="B541" s="678"/>
      <c r="C541" s="678"/>
      <c r="D541" s="678"/>
      <c r="E541" s="678"/>
      <c r="F541" s="678"/>
    </row>
    <row r="542" spans="1:6" ht="15" customHeight="1">
      <c r="A542" s="678"/>
      <c r="B542" s="678"/>
      <c r="C542" s="678"/>
      <c r="D542" s="678"/>
      <c r="E542" s="678"/>
      <c r="F542" s="678"/>
    </row>
    <row r="543" spans="1:6" ht="15" customHeight="1">
      <c r="A543" s="678"/>
      <c r="B543" s="678"/>
      <c r="C543" s="678"/>
      <c r="D543" s="678"/>
      <c r="E543" s="678"/>
      <c r="F543" s="678"/>
    </row>
    <row r="544" spans="1:6" ht="15" customHeight="1">
      <c r="A544" s="678"/>
      <c r="B544" s="678"/>
      <c r="C544" s="678"/>
      <c r="D544" s="678"/>
      <c r="E544" s="678"/>
      <c r="F544" s="678"/>
    </row>
    <row r="545" spans="1:6" ht="15" customHeight="1">
      <c r="A545" s="678"/>
      <c r="B545" s="678"/>
      <c r="C545" s="678"/>
      <c r="D545" s="678"/>
      <c r="E545" s="678"/>
      <c r="F545" s="678"/>
    </row>
    <row r="546" spans="1:6" ht="15" customHeight="1">
      <c r="A546" s="678"/>
      <c r="B546" s="678"/>
      <c r="C546" s="678"/>
      <c r="D546" s="678"/>
      <c r="E546" s="678"/>
      <c r="F546" s="678"/>
    </row>
    <row r="547" spans="1:6" ht="15" customHeight="1">
      <c r="A547" s="678"/>
      <c r="B547" s="678"/>
      <c r="C547" s="678"/>
      <c r="D547" s="678"/>
      <c r="E547" s="678"/>
      <c r="F547" s="678"/>
    </row>
    <row r="548" spans="1:6" ht="15" customHeight="1">
      <c r="A548" s="678"/>
      <c r="B548" s="678"/>
      <c r="C548" s="678"/>
      <c r="D548" s="678"/>
      <c r="E548" s="678"/>
      <c r="F548" s="678"/>
    </row>
    <row r="549" spans="1:6" ht="15" customHeight="1">
      <c r="A549" s="678"/>
      <c r="B549" s="678"/>
      <c r="C549" s="678"/>
      <c r="D549" s="678"/>
      <c r="E549" s="678"/>
      <c r="F549" s="678"/>
    </row>
    <row r="550" spans="1:6" ht="15" customHeight="1">
      <c r="A550" s="678"/>
      <c r="B550" s="678"/>
      <c r="C550" s="678"/>
      <c r="D550" s="678"/>
      <c r="E550" s="678"/>
      <c r="F550" s="678"/>
    </row>
    <row r="551" spans="1:6" ht="15" customHeight="1">
      <c r="A551" s="678"/>
      <c r="B551" s="678"/>
      <c r="C551" s="678"/>
      <c r="D551" s="678"/>
      <c r="E551" s="678"/>
      <c r="F551" s="678"/>
    </row>
    <row r="552" spans="1:6" ht="15" customHeight="1">
      <c r="A552" s="678"/>
      <c r="B552" s="678"/>
      <c r="C552" s="678"/>
      <c r="D552" s="678"/>
      <c r="E552" s="678"/>
      <c r="F552" s="678"/>
    </row>
    <row r="553" spans="1:6" ht="15" customHeight="1">
      <c r="A553" s="678"/>
      <c r="B553" s="678"/>
      <c r="C553" s="678"/>
      <c r="D553" s="678"/>
      <c r="E553" s="678"/>
      <c r="F553" s="678"/>
    </row>
    <row r="554" spans="1:6" ht="15" customHeight="1">
      <c r="A554" s="678"/>
      <c r="B554" s="678"/>
      <c r="C554" s="678"/>
      <c r="D554" s="678"/>
      <c r="E554" s="678"/>
      <c r="F554" s="678"/>
    </row>
    <row r="555" spans="1:6" ht="15" customHeight="1">
      <c r="A555" s="678"/>
      <c r="B555" s="678"/>
      <c r="C555" s="678"/>
      <c r="D555" s="678"/>
      <c r="E555" s="678"/>
      <c r="F555" s="678"/>
    </row>
    <row r="556" spans="1:6" ht="15" customHeight="1">
      <c r="A556" s="678"/>
      <c r="B556" s="678"/>
      <c r="C556" s="678"/>
      <c r="D556" s="678"/>
      <c r="E556" s="678"/>
      <c r="F556" s="678"/>
    </row>
    <row r="557" spans="1:6" ht="15" customHeight="1">
      <c r="A557" s="678"/>
      <c r="B557" s="678"/>
      <c r="C557" s="678"/>
      <c r="D557" s="678"/>
      <c r="E557" s="678"/>
      <c r="F557" s="678"/>
    </row>
    <row r="558" spans="1:6" ht="15" customHeight="1">
      <c r="A558" s="678"/>
      <c r="B558" s="678"/>
      <c r="C558" s="678"/>
      <c r="D558" s="678"/>
      <c r="E558" s="678"/>
      <c r="F558" s="678"/>
    </row>
    <row r="559" spans="1:6" ht="15" customHeight="1">
      <c r="A559" s="678"/>
      <c r="B559" s="678"/>
      <c r="C559" s="678"/>
      <c r="D559" s="678"/>
      <c r="E559" s="678"/>
      <c r="F559" s="678"/>
    </row>
    <row r="560" spans="1:6" ht="15" customHeight="1">
      <c r="A560" s="678"/>
      <c r="B560" s="678"/>
      <c r="C560" s="678"/>
      <c r="D560" s="678"/>
      <c r="E560" s="678"/>
      <c r="F560" s="678"/>
    </row>
    <row r="561" spans="1:6" ht="15" customHeight="1">
      <c r="A561" s="678"/>
      <c r="B561" s="678"/>
      <c r="C561" s="678"/>
      <c r="D561" s="678"/>
      <c r="E561" s="678"/>
      <c r="F561" s="678"/>
    </row>
    <row r="562" spans="1:6" ht="15" customHeight="1">
      <c r="A562" s="678"/>
      <c r="B562" s="678"/>
      <c r="C562" s="678"/>
      <c r="D562" s="678"/>
      <c r="E562" s="678"/>
      <c r="F562" s="678"/>
    </row>
    <row r="563" spans="1:6" ht="15" customHeight="1">
      <c r="A563" s="678"/>
      <c r="B563" s="678"/>
      <c r="C563" s="678"/>
      <c r="D563" s="678"/>
      <c r="E563" s="678"/>
      <c r="F563" s="678"/>
    </row>
    <row r="564" spans="1:6" ht="15" customHeight="1">
      <c r="A564" s="678"/>
      <c r="B564" s="678"/>
      <c r="C564" s="678"/>
      <c r="D564" s="678"/>
      <c r="E564" s="678"/>
      <c r="F564" s="678"/>
    </row>
    <row r="565" spans="1:6" ht="15" customHeight="1">
      <c r="A565" s="678"/>
      <c r="B565" s="678"/>
      <c r="C565" s="678"/>
      <c r="D565" s="678"/>
      <c r="E565" s="678"/>
      <c r="F565" s="678"/>
    </row>
    <row r="566" spans="1:6" ht="15" customHeight="1">
      <c r="A566" s="678"/>
      <c r="B566" s="678"/>
      <c r="C566" s="678"/>
      <c r="D566" s="678"/>
      <c r="E566" s="678"/>
      <c r="F566" s="678"/>
    </row>
    <row r="567" spans="1:6" ht="15" customHeight="1">
      <c r="A567" s="678"/>
      <c r="B567" s="678"/>
      <c r="C567" s="678"/>
      <c r="D567" s="678"/>
      <c r="E567" s="678"/>
      <c r="F567" s="678"/>
    </row>
    <row r="568" spans="1:6" ht="15" customHeight="1">
      <c r="A568" s="678"/>
      <c r="B568" s="678"/>
      <c r="C568" s="678"/>
      <c r="D568" s="678"/>
      <c r="E568" s="678"/>
      <c r="F568" s="678"/>
    </row>
    <row r="569" spans="1:6" ht="15" customHeight="1">
      <c r="A569" s="678"/>
      <c r="B569" s="678"/>
      <c r="C569" s="678"/>
      <c r="D569" s="678"/>
      <c r="E569" s="678"/>
      <c r="F569" s="678"/>
    </row>
    <row r="570" spans="1:6" ht="15" customHeight="1">
      <c r="A570" s="678"/>
      <c r="B570" s="678"/>
      <c r="C570" s="678"/>
      <c r="D570" s="678"/>
      <c r="E570" s="678"/>
      <c r="F570" s="678"/>
    </row>
    <row r="571" spans="1:6" ht="15" customHeight="1">
      <c r="A571" s="678"/>
      <c r="B571" s="678"/>
      <c r="C571" s="678"/>
      <c r="D571" s="678"/>
      <c r="E571" s="678"/>
      <c r="F571" s="678"/>
    </row>
    <row r="572" spans="1:6" ht="15" customHeight="1">
      <c r="A572" s="678"/>
      <c r="B572" s="678"/>
      <c r="C572" s="678"/>
      <c r="D572" s="678"/>
      <c r="E572" s="678"/>
      <c r="F572" s="678"/>
    </row>
    <row r="573" spans="1:6" ht="15" customHeight="1">
      <c r="A573" s="678"/>
      <c r="B573" s="678"/>
      <c r="C573" s="678"/>
      <c r="D573" s="678"/>
      <c r="E573" s="678"/>
      <c r="F573" s="678"/>
    </row>
    <row r="574" spans="1:6" ht="15" customHeight="1">
      <c r="A574" s="678"/>
      <c r="B574" s="678"/>
      <c r="C574" s="678"/>
      <c r="D574" s="678"/>
      <c r="E574" s="678"/>
      <c r="F574" s="678"/>
    </row>
    <row r="575" spans="1:6" ht="15" customHeight="1">
      <c r="A575" s="678"/>
      <c r="B575" s="678"/>
      <c r="C575" s="678"/>
      <c r="D575" s="678"/>
      <c r="E575" s="678"/>
      <c r="F575" s="678"/>
    </row>
    <row r="576" spans="1:6" ht="15" customHeight="1">
      <c r="A576" s="678"/>
      <c r="B576" s="678"/>
      <c r="C576" s="678"/>
      <c r="D576" s="678"/>
      <c r="E576" s="678"/>
      <c r="F576" s="678"/>
    </row>
    <row r="577" spans="1:6" ht="15" customHeight="1">
      <c r="A577" s="678"/>
      <c r="B577" s="678"/>
      <c r="C577" s="678"/>
      <c r="D577" s="678"/>
      <c r="E577" s="678"/>
      <c r="F577" s="678"/>
    </row>
    <row r="578" spans="1:6" ht="15" customHeight="1">
      <c r="A578" s="678"/>
      <c r="B578" s="678"/>
      <c r="C578" s="678"/>
      <c r="D578" s="678"/>
      <c r="E578" s="678"/>
      <c r="F578" s="678"/>
    </row>
    <row r="579" spans="1:6" ht="15" customHeight="1">
      <c r="A579" s="678"/>
      <c r="B579" s="678"/>
      <c r="C579" s="678"/>
      <c r="D579" s="678"/>
      <c r="E579" s="678"/>
      <c r="F579" s="678"/>
    </row>
    <row r="580" spans="1:6" ht="15" customHeight="1">
      <c r="A580" s="678"/>
      <c r="B580" s="678"/>
      <c r="C580" s="678"/>
      <c r="D580" s="678"/>
      <c r="E580" s="678"/>
      <c r="F580" s="678"/>
    </row>
    <row r="581" spans="1:6" ht="15" customHeight="1">
      <c r="A581" s="678"/>
      <c r="B581" s="678"/>
      <c r="C581" s="678"/>
      <c r="D581" s="678"/>
      <c r="E581" s="678"/>
      <c r="F581" s="678"/>
    </row>
    <row r="582" spans="1:6" ht="15" customHeight="1">
      <c r="A582" s="678"/>
      <c r="B582" s="678"/>
      <c r="C582" s="678"/>
      <c r="D582" s="678"/>
      <c r="E582" s="678"/>
      <c r="F582" s="678"/>
    </row>
    <row r="583" spans="1:6" ht="15" customHeight="1">
      <c r="A583" s="678"/>
      <c r="B583" s="678"/>
      <c r="C583" s="678"/>
      <c r="D583" s="678"/>
      <c r="E583" s="678"/>
      <c r="F583" s="678"/>
    </row>
    <row r="584" spans="1:6" ht="15" customHeight="1">
      <c r="A584" s="678"/>
      <c r="B584" s="678"/>
      <c r="C584" s="678"/>
      <c r="D584" s="678"/>
      <c r="E584" s="678"/>
      <c r="F584" s="678"/>
    </row>
    <row r="585" spans="1:6" ht="15" customHeight="1">
      <c r="A585" s="678"/>
      <c r="B585" s="678"/>
      <c r="C585" s="678"/>
      <c r="D585" s="678"/>
      <c r="E585" s="678"/>
      <c r="F585" s="678"/>
    </row>
    <row r="586" spans="1:6" ht="15" customHeight="1">
      <c r="A586" s="678"/>
      <c r="B586" s="678"/>
      <c r="C586" s="678"/>
      <c r="D586" s="678"/>
      <c r="E586" s="678"/>
      <c r="F586" s="678"/>
    </row>
    <row r="587" spans="1:6" ht="15" customHeight="1">
      <c r="A587" s="678"/>
      <c r="B587" s="678"/>
      <c r="C587" s="678"/>
      <c r="D587" s="678"/>
      <c r="E587" s="678"/>
      <c r="F587" s="678"/>
    </row>
    <row r="588" spans="1:6" ht="15" customHeight="1">
      <c r="A588" s="678"/>
      <c r="B588" s="678"/>
      <c r="C588" s="678"/>
      <c r="D588" s="678"/>
      <c r="E588" s="678"/>
      <c r="F588" s="678"/>
    </row>
    <row r="589" spans="1:6" ht="15" customHeight="1">
      <c r="A589" s="678"/>
      <c r="B589" s="678"/>
      <c r="C589" s="678"/>
      <c r="D589" s="678"/>
      <c r="E589" s="678"/>
      <c r="F589" s="678"/>
    </row>
    <row r="590" spans="1:6" ht="15" customHeight="1">
      <c r="A590" s="678"/>
      <c r="B590" s="678"/>
      <c r="C590" s="678"/>
      <c r="D590" s="678"/>
      <c r="E590" s="678"/>
      <c r="F590" s="678"/>
    </row>
    <row r="591" spans="1:6" ht="15" customHeight="1">
      <c r="A591" s="678"/>
      <c r="B591" s="678"/>
      <c r="C591" s="678"/>
      <c r="D591" s="678"/>
      <c r="E591" s="678"/>
      <c r="F591" s="678"/>
    </row>
    <row r="592" spans="1:6" ht="15" customHeight="1">
      <c r="A592" s="678"/>
      <c r="B592" s="678"/>
      <c r="C592" s="678"/>
      <c r="D592" s="678"/>
      <c r="E592" s="678"/>
      <c r="F592" s="678"/>
    </row>
    <row r="593" spans="1:6" ht="15" customHeight="1">
      <c r="A593" s="678"/>
      <c r="B593" s="678"/>
      <c r="C593" s="678"/>
      <c r="D593" s="678"/>
      <c r="E593" s="678"/>
      <c r="F593" s="678"/>
    </row>
    <row r="594" spans="1:6" ht="15" customHeight="1">
      <c r="A594" s="678"/>
      <c r="B594" s="678"/>
      <c r="C594" s="678"/>
      <c r="D594" s="678"/>
      <c r="E594" s="678"/>
      <c r="F594" s="678"/>
    </row>
    <row r="595" spans="1:6" ht="15" customHeight="1">
      <c r="A595" s="678"/>
      <c r="B595" s="678"/>
      <c r="C595" s="678"/>
      <c r="D595" s="678"/>
      <c r="E595" s="678"/>
      <c r="F595" s="678"/>
    </row>
    <row r="596" spans="1:6" ht="15" customHeight="1">
      <c r="A596" s="678"/>
      <c r="B596" s="678"/>
      <c r="C596" s="678"/>
      <c r="D596" s="678"/>
      <c r="E596" s="678"/>
      <c r="F596" s="678"/>
    </row>
    <row r="597" spans="1:6" ht="15" customHeight="1">
      <c r="A597" s="678"/>
      <c r="B597" s="678"/>
      <c r="C597" s="678"/>
      <c r="D597" s="678"/>
      <c r="E597" s="678"/>
      <c r="F597" s="678"/>
    </row>
    <row r="598" spans="1:6" ht="15" customHeight="1">
      <c r="A598" s="678"/>
      <c r="B598" s="678"/>
      <c r="C598" s="678"/>
      <c r="D598" s="678"/>
      <c r="E598" s="678"/>
      <c r="F598" s="678"/>
    </row>
    <row r="599" spans="1:6" ht="15" customHeight="1">
      <c r="A599" s="678"/>
      <c r="B599" s="678"/>
      <c r="C599" s="678"/>
      <c r="D599" s="678"/>
      <c r="E599" s="678"/>
      <c r="F599" s="678"/>
    </row>
    <row r="600" spans="1:6" ht="15" customHeight="1">
      <c r="A600" s="678"/>
      <c r="B600" s="678"/>
      <c r="C600" s="678"/>
      <c r="D600" s="678"/>
      <c r="E600" s="678"/>
      <c r="F600" s="678"/>
    </row>
    <row r="601" spans="1:6" ht="15" customHeight="1">
      <c r="A601" s="678"/>
      <c r="B601" s="678"/>
      <c r="C601" s="678"/>
      <c r="D601" s="678"/>
      <c r="E601" s="678"/>
      <c r="F601" s="678"/>
    </row>
    <row r="602" spans="1:6" ht="15" customHeight="1">
      <c r="A602" s="678"/>
      <c r="B602" s="678"/>
      <c r="C602" s="678"/>
      <c r="D602" s="678"/>
      <c r="E602" s="678"/>
      <c r="F602" s="678"/>
    </row>
    <row r="603" spans="1:6" ht="15" customHeight="1">
      <c r="A603" s="678"/>
      <c r="B603" s="678"/>
      <c r="C603" s="678"/>
      <c r="D603" s="678"/>
      <c r="E603" s="678"/>
      <c r="F603" s="678"/>
    </row>
    <row r="604" spans="1:6" ht="15" customHeight="1">
      <c r="A604" s="678"/>
      <c r="B604" s="678"/>
      <c r="C604" s="678"/>
      <c r="D604" s="678"/>
      <c r="E604" s="678"/>
      <c r="F604" s="678"/>
    </row>
    <row r="605" spans="1:6" ht="15" customHeight="1">
      <c r="A605" s="678"/>
      <c r="B605" s="678"/>
      <c r="C605" s="678"/>
      <c r="D605" s="678"/>
      <c r="E605" s="678"/>
      <c r="F605" s="678"/>
    </row>
    <row r="606" spans="1:6" ht="15" customHeight="1">
      <c r="A606" s="678"/>
      <c r="B606" s="678"/>
      <c r="C606" s="678"/>
      <c r="D606" s="678"/>
      <c r="E606" s="678"/>
      <c r="F606" s="678"/>
    </row>
    <row r="607" spans="1:6" ht="15" customHeight="1">
      <c r="A607" s="678"/>
      <c r="B607" s="678"/>
      <c r="C607" s="678"/>
      <c r="D607" s="678"/>
      <c r="E607" s="678"/>
      <c r="F607" s="678"/>
    </row>
    <row r="608" spans="1:6" ht="15" customHeight="1">
      <c r="A608" s="678"/>
      <c r="B608" s="678"/>
      <c r="C608" s="678"/>
      <c r="D608" s="678"/>
      <c r="E608" s="678"/>
      <c r="F608" s="678"/>
    </row>
    <row r="609" spans="1:6" ht="15" customHeight="1">
      <c r="A609" s="678"/>
      <c r="B609" s="678"/>
      <c r="C609" s="678"/>
      <c r="D609" s="678"/>
      <c r="E609" s="678"/>
      <c r="F609" s="678"/>
    </row>
    <row r="610" spans="1:6" ht="15" customHeight="1">
      <c r="A610" s="678"/>
      <c r="B610" s="678"/>
      <c r="C610" s="678"/>
      <c r="D610" s="678"/>
      <c r="E610" s="678"/>
      <c r="F610" s="678"/>
    </row>
    <row r="611" spans="1:6" ht="15" customHeight="1">
      <c r="A611" s="678"/>
      <c r="B611" s="678"/>
      <c r="C611" s="678"/>
      <c r="D611" s="678"/>
      <c r="E611" s="678"/>
      <c r="F611" s="678"/>
    </row>
    <row r="612" spans="1:6" ht="15" customHeight="1">
      <c r="A612" s="678"/>
      <c r="B612" s="678"/>
      <c r="C612" s="678"/>
      <c r="D612" s="678"/>
      <c r="E612" s="678"/>
      <c r="F612" s="678"/>
    </row>
    <row r="613" spans="1:6" ht="15" customHeight="1">
      <c r="A613" s="678"/>
      <c r="B613" s="678"/>
      <c r="C613" s="678"/>
      <c r="D613" s="678"/>
      <c r="E613" s="678"/>
      <c r="F613" s="678"/>
    </row>
    <row r="614" spans="1:6" ht="15" customHeight="1">
      <c r="A614" s="678"/>
      <c r="B614" s="678"/>
      <c r="C614" s="678"/>
      <c r="D614" s="678"/>
      <c r="E614" s="678"/>
      <c r="F614" s="678"/>
    </row>
    <row r="615" spans="1:6" ht="15" customHeight="1">
      <c r="A615" s="678"/>
      <c r="B615" s="678"/>
      <c r="C615" s="678"/>
      <c r="D615" s="678"/>
      <c r="E615" s="678"/>
      <c r="F615" s="678"/>
    </row>
    <row r="616" spans="1:6" ht="15" customHeight="1">
      <c r="A616" s="678"/>
      <c r="B616" s="678"/>
      <c r="C616" s="678"/>
      <c r="D616" s="678"/>
      <c r="E616" s="678"/>
      <c r="F616" s="678"/>
    </row>
    <row r="617" spans="1:6" ht="15" customHeight="1">
      <c r="A617" s="678"/>
      <c r="B617" s="678"/>
      <c r="C617" s="678"/>
      <c r="D617" s="678"/>
      <c r="E617" s="678"/>
      <c r="F617" s="678"/>
    </row>
    <row r="618" spans="1:6" ht="15" customHeight="1">
      <c r="A618" s="678"/>
      <c r="B618" s="678"/>
      <c r="C618" s="678"/>
      <c r="D618" s="678"/>
      <c r="E618" s="678"/>
      <c r="F618" s="678"/>
    </row>
    <row r="619" spans="1:6" ht="15" customHeight="1">
      <c r="A619" s="678"/>
      <c r="B619" s="678"/>
      <c r="C619" s="678"/>
      <c r="D619" s="678"/>
      <c r="E619" s="678"/>
      <c r="F619" s="678"/>
    </row>
    <row r="620" spans="1:6" ht="15" customHeight="1">
      <c r="A620" s="678"/>
      <c r="B620" s="678"/>
      <c r="C620" s="678"/>
      <c r="D620" s="678"/>
      <c r="E620" s="678"/>
      <c r="F620" s="678"/>
    </row>
    <row r="621" spans="1:6" ht="15" customHeight="1">
      <c r="A621" s="678"/>
      <c r="B621" s="678"/>
      <c r="C621" s="678"/>
      <c r="D621" s="678"/>
      <c r="E621" s="678"/>
      <c r="F621" s="678"/>
    </row>
    <row r="622" spans="1:6" ht="15" customHeight="1">
      <c r="A622" s="678"/>
      <c r="B622" s="678"/>
      <c r="C622" s="678"/>
      <c r="D622" s="678"/>
      <c r="E622" s="678"/>
      <c r="F622" s="678"/>
    </row>
    <row r="623" spans="1:6" ht="15" customHeight="1">
      <c r="A623" s="678"/>
      <c r="B623" s="678"/>
      <c r="C623" s="678"/>
      <c r="D623" s="678"/>
      <c r="E623" s="678"/>
      <c r="F623" s="678"/>
    </row>
    <row r="624" spans="1:6" ht="15" customHeight="1">
      <c r="A624" s="678"/>
      <c r="B624" s="678"/>
      <c r="C624" s="678"/>
      <c r="D624" s="678"/>
      <c r="E624" s="678"/>
      <c r="F624" s="678"/>
    </row>
    <row r="625" spans="1:6" ht="15" customHeight="1">
      <c r="A625" s="678"/>
      <c r="B625" s="678"/>
      <c r="C625" s="678"/>
      <c r="D625" s="678"/>
      <c r="E625" s="678"/>
      <c r="F625" s="678"/>
    </row>
    <row r="626" spans="1:6" ht="15" customHeight="1">
      <c r="A626" s="678"/>
      <c r="B626" s="678"/>
      <c r="C626" s="678"/>
      <c r="D626" s="678"/>
      <c r="E626" s="678"/>
      <c r="F626" s="678"/>
    </row>
    <row r="627" spans="1:6" ht="15" customHeight="1">
      <c r="A627" s="678"/>
      <c r="B627" s="678"/>
      <c r="C627" s="678"/>
      <c r="D627" s="678"/>
      <c r="E627" s="678"/>
      <c r="F627" s="678"/>
    </row>
    <row r="628" spans="1:6" ht="15" customHeight="1">
      <c r="A628" s="678"/>
      <c r="B628" s="678"/>
      <c r="C628" s="678"/>
      <c r="D628" s="678"/>
      <c r="E628" s="678"/>
      <c r="F628" s="678"/>
    </row>
    <row r="629" spans="1:6" ht="15" customHeight="1">
      <c r="A629" s="678"/>
      <c r="B629" s="678"/>
      <c r="C629" s="678"/>
      <c r="D629" s="678"/>
      <c r="E629" s="678"/>
      <c r="F629" s="678"/>
    </row>
    <row r="630" spans="1:6" ht="15" customHeight="1">
      <c r="A630" s="678"/>
      <c r="B630" s="678"/>
      <c r="C630" s="678"/>
      <c r="D630" s="678"/>
      <c r="E630" s="678"/>
      <c r="F630" s="678"/>
    </row>
    <row r="631" spans="1:6" ht="15" customHeight="1">
      <c r="A631" s="678"/>
      <c r="B631" s="678"/>
      <c r="C631" s="678"/>
      <c r="D631" s="678"/>
      <c r="E631" s="678"/>
      <c r="F631" s="678"/>
    </row>
    <row r="632" spans="1:6" ht="15" customHeight="1">
      <c r="A632" s="678"/>
      <c r="B632" s="678"/>
      <c r="C632" s="678"/>
      <c r="D632" s="678"/>
      <c r="E632" s="678"/>
      <c r="F632" s="678"/>
    </row>
    <row r="633" spans="1:6" ht="15" customHeight="1">
      <c r="A633" s="678"/>
      <c r="B633" s="678"/>
      <c r="C633" s="678"/>
      <c r="D633" s="678"/>
      <c r="E633" s="678"/>
      <c r="F633" s="678"/>
    </row>
    <row r="634" spans="1:6" ht="15" customHeight="1">
      <c r="A634" s="678"/>
      <c r="B634" s="678"/>
      <c r="C634" s="678"/>
      <c r="D634" s="678"/>
      <c r="E634" s="678"/>
      <c r="F634" s="678"/>
    </row>
    <row r="635" spans="1:6" ht="15" customHeight="1">
      <c r="A635" s="678"/>
      <c r="B635" s="678"/>
      <c r="C635" s="678"/>
      <c r="D635" s="678"/>
      <c r="E635" s="678"/>
      <c r="F635" s="678"/>
    </row>
    <row r="636" spans="1:6" ht="15" customHeight="1">
      <c r="A636" s="678"/>
      <c r="B636" s="678"/>
      <c r="C636" s="678"/>
      <c r="D636" s="678"/>
      <c r="E636" s="678"/>
      <c r="F636" s="678"/>
    </row>
    <row r="637" spans="1:6" ht="15" customHeight="1">
      <c r="A637" s="678"/>
      <c r="B637" s="678"/>
      <c r="C637" s="678"/>
      <c r="D637" s="678"/>
      <c r="E637" s="678"/>
      <c r="F637" s="678"/>
    </row>
    <row r="638" spans="1:6" ht="15" customHeight="1">
      <c r="A638" s="678"/>
      <c r="B638" s="678"/>
      <c r="C638" s="678"/>
      <c r="D638" s="678"/>
      <c r="E638" s="678"/>
      <c r="F638" s="678"/>
    </row>
    <row r="639" spans="1:6" ht="15" customHeight="1">
      <c r="A639" s="678"/>
      <c r="B639" s="678"/>
      <c r="C639" s="678"/>
      <c r="D639" s="678"/>
      <c r="E639" s="678"/>
      <c r="F639" s="678"/>
    </row>
    <row r="640" spans="1:6" ht="15" customHeight="1">
      <c r="A640" s="678"/>
      <c r="B640" s="678"/>
      <c r="C640" s="678"/>
      <c r="D640" s="678"/>
      <c r="E640" s="678"/>
      <c r="F640" s="678"/>
    </row>
    <row r="641" spans="1:6" ht="15" customHeight="1">
      <c r="A641" s="678"/>
      <c r="B641" s="678"/>
      <c r="C641" s="678"/>
      <c r="D641" s="678"/>
      <c r="E641" s="678"/>
      <c r="F641" s="678"/>
    </row>
    <row r="642" spans="1:6" ht="15" customHeight="1">
      <c r="A642" s="678"/>
      <c r="B642" s="678"/>
      <c r="C642" s="678"/>
      <c r="D642" s="678"/>
      <c r="E642" s="678"/>
      <c r="F642" s="678"/>
    </row>
    <row r="643" spans="1:6" ht="15" customHeight="1">
      <c r="A643" s="678"/>
      <c r="B643" s="678"/>
      <c r="C643" s="678"/>
      <c r="D643" s="678"/>
      <c r="E643" s="678"/>
      <c r="F643" s="678"/>
    </row>
    <row r="644" spans="1:6" ht="15" customHeight="1">
      <c r="A644" s="678"/>
      <c r="B644" s="678"/>
      <c r="C644" s="678"/>
      <c r="D644" s="678"/>
      <c r="E644" s="678"/>
      <c r="F644" s="678"/>
    </row>
    <row r="645" spans="1:6" ht="15" customHeight="1">
      <c r="A645" s="678"/>
      <c r="B645" s="678"/>
      <c r="C645" s="678"/>
      <c r="D645" s="678"/>
      <c r="E645" s="678"/>
      <c r="F645" s="678"/>
    </row>
    <row r="646" spans="1:6" ht="15" customHeight="1">
      <c r="A646" s="678"/>
      <c r="B646" s="678"/>
      <c r="C646" s="678"/>
      <c r="D646" s="678"/>
      <c r="E646" s="678"/>
      <c r="F646" s="678"/>
    </row>
    <row r="647" spans="1:6" ht="15" customHeight="1">
      <c r="A647" s="678"/>
      <c r="B647" s="678"/>
      <c r="C647" s="678"/>
      <c r="D647" s="678"/>
      <c r="E647" s="678"/>
      <c r="F647" s="678"/>
    </row>
    <row r="648" spans="1:6" ht="15" customHeight="1">
      <c r="A648" s="678"/>
      <c r="B648" s="678"/>
      <c r="C648" s="678"/>
      <c r="D648" s="678"/>
      <c r="E648" s="678"/>
      <c r="F648" s="678"/>
    </row>
    <row r="649" spans="1:6" ht="15" customHeight="1">
      <c r="A649" s="678"/>
      <c r="B649" s="678"/>
      <c r="C649" s="678"/>
      <c r="D649" s="678"/>
      <c r="E649" s="678"/>
      <c r="F649" s="678"/>
    </row>
    <row r="650" spans="1:6" ht="15" customHeight="1">
      <c r="A650" s="678"/>
      <c r="B650" s="678"/>
      <c r="C650" s="678"/>
      <c r="D650" s="678"/>
      <c r="E650" s="678"/>
      <c r="F650" s="678"/>
    </row>
    <row r="651" spans="1:6" ht="15" customHeight="1">
      <c r="A651" s="678"/>
      <c r="B651" s="678"/>
      <c r="C651" s="678"/>
      <c r="D651" s="678"/>
      <c r="E651" s="678"/>
      <c r="F651" s="678"/>
    </row>
    <row r="652" spans="1:6" ht="15" customHeight="1">
      <c r="A652" s="678"/>
      <c r="B652" s="678"/>
      <c r="C652" s="678"/>
      <c r="D652" s="678"/>
      <c r="E652" s="678"/>
      <c r="F652" s="678"/>
    </row>
    <row r="653" spans="1:6" ht="15" customHeight="1">
      <c r="A653" s="678"/>
      <c r="B653" s="678"/>
      <c r="C653" s="678"/>
      <c r="D653" s="678"/>
      <c r="E653" s="678"/>
      <c r="F653" s="678"/>
    </row>
    <row r="654" spans="1:6" ht="15" customHeight="1">
      <c r="A654" s="678"/>
      <c r="B654" s="678"/>
      <c r="C654" s="678"/>
      <c r="D654" s="678"/>
      <c r="E654" s="678"/>
      <c r="F654" s="678"/>
    </row>
    <row r="655" spans="1:6" ht="15" customHeight="1">
      <c r="A655" s="678"/>
      <c r="B655" s="678"/>
      <c r="C655" s="678"/>
      <c r="D655" s="678"/>
      <c r="E655" s="678"/>
      <c r="F655" s="678"/>
    </row>
    <row r="656" spans="1:6" ht="15" customHeight="1">
      <c r="A656" s="678"/>
      <c r="B656" s="678"/>
      <c r="C656" s="678"/>
      <c r="D656" s="678"/>
      <c r="E656" s="678"/>
      <c r="F656" s="678"/>
    </row>
    <row r="657" spans="1:6" ht="15" customHeight="1">
      <c r="A657" s="678"/>
      <c r="B657" s="678"/>
      <c r="C657" s="678"/>
      <c r="D657" s="678"/>
      <c r="E657" s="678"/>
      <c r="F657" s="678"/>
    </row>
    <row r="658" spans="1:6" ht="15" customHeight="1">
      <c r="A658" s="678"/>
      <c r="B658" s="678"/>
      <c r="C658" s="678"/>
      <c r="D658" s="678"/>
      <c r="E658" s="678"/>
      <c r="F658" s="678"/>
    </row>
    <row r="659" spans="1:6" ht="15" customHeight="1">
      <c r="A659" s="678"/>
      <c r="B659" s="678"/>
      <c r="C659" s="678"/>
      <c r="D659" s="678"/>
      <c r="E659" s="678"/>
      <c r="F659" s="678"/>
    </row>
    <row r="660" spans="1:6" ht="15" customHeight="1">
      <c r="A660" s="678"/>
      <c r="B660" s="678"/>
      <c r="C660" s="678"/>
      <c r="D660" s="678"/>
      <c r="E660" s="678"/>
      <c r="F660" s="678"/>
    </row>
    <row r="661" spans="1:6" ht="15" customHeight="1">
      <c r="A661" s="678"/>
      <c r="B661" s="678"/>
      <c r="C661" s="678"/>
      <c r="D661" s="678"/>
      <c r="E661" s="678"/>
      <c r="F661" s="678"/>
    </row>
    <row r="662" spans="1:6" ht="15" customHeight="1">
      <c r="A662" s="678"/>
      <c r="B662" s="678"/>
      <c r="C662" s="678"/>
      <c r="D662" s="678"/>
      <c r="E662" s="678"/>
      <c r="F662" s="678"/>
    </row>
    <row r="663" spans="1:6" ht="15" customHeight="1">
      <c r="A663" s="678"/>
      <c r="B663" s="678"/>
      <c r="C663" s="678"/>
      <c r="D663" s="678"/>
      <c r="E663" s="678"/>
      <c r="F663" s="678"/>
    </row>
    <row r="664" spans="1:6" ht="15" customHeight="1">
      <c r="A664" s="678"/>
      <c r="B664" s="678"/>
      <c r="C664" s="678"/>
      <c r="D664" s="678"/>
      <c r="E664" s="678"/>
      <c r="F664" s="678"/>
    </row>
    <row r="665" spans="1:6" ht="15" customHeight="1">
      <c r="A665" s="678"/>
      <c r="B665" s="678"/>
      <c r="C665" s="678"/>
      <c r="D665" s="678"/>
      <c r="E665" s="678"/>
      <c r="F665" s="678"/>
    </row>
    <row r="666" spans="1:6" ht="15" customHeight="1">
      <c r="A666" s="678"/>
      <c r="B666" s="678"/>
      <c r="C666" s="678"/>
      <c r="D666" s="678"/>
      <c r="E666" s="678"/>
      <c r="F666" s="678"/>
    </row>
    <row r="667" spans="1:6" ht="15" customHeight="1">
      <c r="A667" s="678"/>
      <c r="B667" s="678"/>
      <c r="C667" s="678"/>
      <c r="D667" s="678"/>
      <c r="E667" s="678"/>
      <c r="F667" s="678"/>
    </row>
    <row r="668" spans="1:6" ht="15" customHeight="1">
      <c r="A668" s="678"/>
      <c r="B668" s="678"/>
      <c r="C668" s="678"/>
      <c r="D668" s="678"/>
      <c r="E668" s="678"/>
      <c r="F668" s="678"/>
    </row>
    <row r="669" spans="1:6" ht="15" customHeight="1">
      <c r="A669" s="678"/>
      <c r="B669" s="678"/>
      <c r="C669" s="678"/>
      <c r="D669" s="678"/>
      <c r="E669" s="678"/>
      <c r="F669" s="678"/>
    </row>
    <row r="670" spans="1:6" ht="15" customHeight="1">
      <c r="A670" s="678"/>
      <c r="B670" s="678"/>
      <c r="C670" s="678"/>
      <c r="D670" s="678"/>
      <c r="E670" s="678"/>
      <c r="F670" s="678"/>
    </row>
    <row r="671" spans="1:6" ht="15" customHeight="1">
      <c r="A671" s="678"/>
      <c r="B671" s="678"/>
      <c r="C671" s="678"/>
      <c r="D671" s="678"/>
      <c r="E671" s="678"/>
      <c r="F671" s="678"/>
    </row>
    <row r="672" spans="1:6" ht="15" customHeight="1">
      <c r="A672" s="678"/>
      <c r="B672" s="678"/>
      <c r="C672" s="678"/>
      <c r="D672" s="678"/>
      <c r="E672" s="678"/>
      <c r="F672" s="678"/>
    </row>
    <row r="673" spans="1:6" ht="15" customHeight="1">
      <c r="A673" s="678"/>
      <c r="B673" s="678"/>
      <c r="C673" s="678"/>
      <c r="D673" s="678"/>
      <c r="E673" s="678"/>
      <c r="F673" s="678"/>
    </row>
    <row r="674" spans="1:6" ht="15" customHeight="1">
      <c r="A674" s="678"/>
      <c r="B674" s="678"/>
      <c r="C674" s="678"/>
      <c r="D674" s="678"/>
      <c r="E674" s="678"/>
      <c r="F674" s="678"/>
    </row>
    <row r="675" spans="1:6" ht="15" customHeight="1">
      <c r="A675" s="678"/>
      <c r="B675" s="678"/>
      <c r="C675" s="678"/>
      <c r="D675" s="678"/>
      <c r="E675" s="678"/>
      <c r="F675" s="678"/>
    </row>
    <row r="676" spans="1:6" ht="15" customHeight="1">
      <c r="A676" s="678"/>
      <c r="B676" s="678"/>
      <c r="C676" s="678"/>
      <c r="D676" s="678"/>
      <c r="E676" s="678"/>
      <c r="F676" s="678"/>
    </row>
    <row r="677" spans="1:6" ht="15" customHeight="1">
      <c r="A677" s="678"/>
      <c r="B677" s="678"/>
      <c r="C677" s="678"/>
      <c r="D677" s="678"/>
      <c r="E677" s="678"/>
      <c r="F677" s="678"/>
    </row>
    <row r="678" spans="1:6" ht="15" customHeight="1">
      <c r="A678" s="678"/>
      <c r="B678" s="678"/>
      <c r="C678" s="678"/>
      <c r="D678" s="678"/>
      <c r="E678" s="678"/>
      <c r="F678" s="678"/>
    </row>
    <row r="679" spans="1:6" ht="15" customHeight="1">
      <c r="A679" s="678"/>
      <c r="B679" s="678"/>
      <c r="C679" s="678"/>
      <c r="D679" s="678"/>
      <c r="E679" s="678"/>
      <c r="F679" s="678"/>
    </row>
    <row r="680" spans="1:6" ht="15" customHeight="1">
      <c r="A680" s="678"/>
      <c r="B680" s="678"/>
      <c r="C680" s="678"/>
      <c r="D680" s="678"/>
      <c r="E680" s="678"/>
      <c r="F680" s="678"/>
    </row>
    <row r="681" spans="1:6" ht="15" customHeight="1">
      <c r="A681" s="678"/>
      <c r="B681" s="678"/>
      <c r="C681" s="678"/>
      <c r="D681" s="678"/>
      <c r="E681" s="678"/>
      <c r="F681" s="678"/>
    </row>
    <row r="682" spans="1:6" ht="15" customHeight="1">
      <c r="A682" s="678"/>
      <c r="B682" s="678"/>
      <c r="C682" s="678"/>
      <c r="D682" s="678"/>
      <c r="E682" s="678"/>
      <c r="F682" s="678"/>
    </row>
    <row r="683" spans="1:6" ht="15" customHeight="1">
      <c r="A683" s="678"/>
      <c r="B683" s="678"/>
      <c r="C683" s="678"/>
      <c r="D683" s="678"/>
      <c r="E683" s="678"/>
      <c r="F683" s="678"/>
    </row>
    <row r="684" spans="1:6" ht="15" customHeight="1">
      <c r="A684" s="678"/>
      <c r="B684" s="678"/>
      <c r="C684" s="678"/>
      <c r="D684" s="678"/>
      <c r="E684" s="678"/>
      <c r="F684" s="678"/>
    </row>
    <row r="685" spans="1:6" ht="15" customHeight="1">
      <c r="A685" s="678"/>
      <c r="B685" s="678"/>
      <c r="C685" s="678"/>
      <c r="D685" s="678"/>
      <c r="E685" s="678"/>
      <c r="F685" s="678"/>
    </row>
    <row r="686" spans="1:6" ht="15" customHeight="1">
      <c r="A686" s="678"/>
      <c r="B686" s="678"/>
      <c r="C686" s="678"/>
      <c r="D686" s="678"/>
      <c r="E686" s="678"/>
      <c r="F686" s="678"/>
    </row>
    <row r="687" spans="1:6" ht="15" customHeight="1">
      <c r="A687" s="678"/>
      <c r="B687" s="678"/>
      <c r="C687" s="678"/>
      <c r="D687" s="678"/>
      <c r="E687" s="678"/>
      <c r="F687" s="678"/>
    </row>
    <row r="688" spans="1:6" ht="15" customHeight="1">
      <c r="A688" s="678"/>
      <c r="B688" s="678"/>
      <c r="C688" s="678"/>
      <c r="D688" s="678"/>
      <c r="E688" s="678"/>
      <c r="F688" s="678"/>
    </row>
    <row r="689" spans="1:6" ht="15" customHeight="1">
      <c r="A689" s="678"/>
      <c r="B689" s="678"/>
      <c r="C689" s="678"/>
      <c r="D689" s="678"/>
      <c r="E689" s="678"/>
      <c r="F689" s="678"/>
    </row>
    <row r="690" spans="1:6" ht="15" customHeight="1">
      <c r="A690" s="678"/>
      <c r="B690" s="678"/>
      <c r="C690" s="678"/>
      <c r="D690" s="678"/>
      <c r="E690" s="678"/>
      <c r="F690" s="678"/>
    </row>
    <row r="691" spans="1:6" ht="15" customHeight="1">
      <c r="A691" s="678"/>
      <c r="B691" s="678"/>
      <c r="C691" s="678"/>
      <c r="D691" s="678"/>
      <c r="E691" s="678"/>
      <c r="F691" s="678"/>
    </row>
    <row r="692" spans="1:6" ht="15" customHeight="1">
      <c r="A692" s="678"/>
      <c r="B692" s="678"/>
      <c r="C692" s="678"/>
      <c r="D692" s="678"/>
      <c r="E692" s="678"/>
      <c r="F692" s="678"/>
    </row>
    <row r="693" spans="1:6" ht="15" customHeight="1">
      <c r="A693" s="678"/>
      <c r="B693" s="678"/>
      <c r="C693" s="678"/>
      <c r="D693" s="678"/>
      <c r="E693" s="678"/>
      <c r="F693" s="678"/>
    </row>
    <row r="694" spans="1:6" ht="15" customHeight="1">
      <c r="A694" s="678"/>
      <c r="B694" s="678"/>
      <c r="C694" s="678"/>
      <c r="D694" s="678"/>
      <c r="E694" s="678"/>
      <c r="F694" s="678"/>
    </row>
    <row r="695" spans="1:6" ht="15" customHeight="1">
      <c r="A695" s="678"/>
      <c r="B695" s="678"/>
      <c r="C695" s="678"/>
      <c r="D695" s="678"/>
      <c r="E695" s="678"/>
      <c r="F695" s="678"/>
    </row>
    <row r="696" spans="1:6" ht="15" customHeight="1">
      <c r="A696" s="678"/>
      <c r="B696" s="678"/>
      <c r="C696" s="678"/>
      <c r="D696" s="678"/>
      <c r="E696" s="678"/>
      <c r="F696" s="678"/>
    </row>
    <row r="697" spans="1:6" ht="15" customHeight="1">
      <c r="A697" s="678"/>
      <c r="B697" s="678"/>
      <c r="C697" s="678"/>
      <c r="D697" s="678"/>
      <c r="E697" s="678"/>
      <c r="F697" s="678"/>
    </row>
    <row r="698" spans="1:6" ht="15" customHeight="1">
      <c r="A698" s="678"/>
      <c r="B698" s="678"/>
      <c r="C698" s="678"/>
      <c r="D698" s="678"/>
      <c r="E698" s="678"/>
      <c r="F698" s="678"/>
    </row>
    <row r="699" spans="1:6" ht="15" customHeight="1">
      <c r="A699" s="678"/>
      <c r="B699" s="678"/>
      <c r="C699" s="678"/>
      <c r="D699" s="678"/>
      <c r="E699" s="678"/>
      <c r="F699" s="678"/>
    </row>
    <row r="700" spans="1:6" ht="15" customHeight="1">
      <c r="A700" s="678"/>
      <c r="B700" s="678"/>
      <c r="C700" s="678"/>
      <c r="D700" s="678"/>
      <c r="E700" s="678"/>
      <c r="F700" s="678"/>
    </row>
    <row r="701" spans="1:6" ht="15" customHeight="1">
      <c r="A701" s="678"/>
      <c r="B701" s="678"/>
      <c r="C701" s="678"/>
      <c r="D701" s="678"/>
      <c r="E701" s="678"/>
      <c r="F701" s="678"/>
    </row>
    <row r="702" spans="1:6" ht="15" customHeight="1">
      <c r="A702" s="678"/>
      <c r="B702" s="678"/>
      <c r="C702" s="678"/>
      <c r="D702" s="678"/>
      <c r="E702" s="678"/>
      <c r="F702" s="678"/>
    </row>
    <row r="703" spans="1:6" ht="15" customHeight="1">
      <c r="A703" s="678"/>
      <c r="B703" s="678"/>
      <c r="C703" s="678"/>
      <c r="D703" s="678"/>
      <c r="E703" s="678"/>
      <c r="F703" s="678"/>
    </row>
    <row r="704" spans="1:6" ht="15" customHeight="1">
      <c r="A704" s="678"/>
      <c r="B704" s="678"/>
      <c r="C704" s="678"/>
      <c r="D704" s="678"/>
      <c r="E704" s="678"/>
      <c r="F704" s="678"/>
    </row>
    <row r="705" spans="1:6" ht="15" customHeight="1">
      <c r="A705" s="678"/>
      <c r="B705" s="678"/>
      <c r="C705" s="678"/>
      <c r="D705" s="678"/>
      <c r="E705" s="678"/>
      <c r="F705" s="678"/>
    </row>
    <row r="706" spans="1:6" ht="15" customHeight="1">
      <c r="A706" s="678"/>
      <c r="B706" s="678"/>
      <c r="C706" s="678"/>
      <c r="D706" s="678"/>
      <c r="E706" s="678"/>
      <c r="F706" s="678"/>
    </row>
    <row r="707" spans="1:6" ht="15" customHeight="1">
      <c r="A707" s="678"/>
      <c r="B707" s="678"/>
      <c r="C707" s="678"/>
      <c r="D707" s="678"/>
      <c r="E707" s="678"/>
      <c r="F707" s="678"/>
    </row>
    <row r="708" spans="1:6" ht="15" customHeight="1">
      <c r="A708" s="678"/>
      <c r="B708" s="678"/>
      <c r="C708" s="678"/>
      <c r="D708" s="678"/>
      <c r="E708" s="678"/>
      <c r="F708" s="678"/>
    </row>
    <row r="709" spans="1:6" ht="15" customHeight="1">
      <c r="A709" s="678"/>
      <c r="B709" s="678"/>
      <c r="C709" s="678"/>
      <c r="D709" s="678"/>
      <c r="E709" s="678"/>
      <c r="F709" s="678"/>
    </row>
    <row r="710" spans="1:6" ht="15" customHeight="1">
      <c r="A710" s="678"/>
      <c r="B710" s="678"/>
      <c r="C710" s="678"/>
      <c r="D710" s="678"/>
      <c r="E710" s="678"/>
      <c r="F710" s="678"/>
    </row>
    <row r="711" spans="1:6" ht="15" customHeight="1">
      <c r="A711" s="678"/>
      <c r="B711" s="678"/>
      <c r="C711" s="678"/>
      <c r="D711" s="678"/>
      <c r="E711" s="678"/>
      <c r="F711" s="678"/>
    </row>
    <row r="712" spans="1:6" ht="15" customHeight="1">
      <c r="A712" s="678"/>
      <c r="B712" s="678"/>
      <c r="C712" s="678"/>
      <c r="D712" s="678"/>
      <c r="E712" s="678"/>
      <c r="F712" s="678"/>
    </row>
    <row r="713" spans="1:6" ht="15" customHeight="1">
      <c r="A713" s="678"/>
      <c r="B713" s="678"/>
      <c r="C713" s="678"/>
      <c r="D713" s="678"/>
      <c r="E713" s="678"/>
      <c r="F713" s="678"/>
    </row>
    <row r="714" spans="1:6" ht="15" customHeight="1">
      <c r="A714" s="678"/>
      <c r="B714" s="678"/>
      <c r="C714" s="678"/>
      <c r="D714" s="678"/>
      <c r="E714" s="678"/>
      <c r="F714" s="678"/>
    </row>
    <row r="715" spans="1:6" ht="15" customHeight="1">
      <c r="A715" s="678"/>
      <c r="B715" s="678"/>
      <c r="C715" s="678"/>
      <c r="D715" s="678"/>
      <c r="E715" s="678"/>
      <c r="F715" s="678"/>
    </row>
    <row r="716" spans="1:6" ht="15" customHeight="1">
      <c r="A716" s="678"/>
      <c r="B716" s="678"/>
      <c r="C716" s="678"/>
      <c r="D716" s="678"/>
      <c r="E716" s="678"/>
      <c r="F716" s="678"/>
    </row>
    <row r="717" spans="1:6" ht="15" customHeight="1">
      <c r="A717" s="678"/>
      <c r="B717" s="678"/>
      <c r="C717" s="678"/>
      <c r="D717" s="678"/>
      <c r="E717" s="678"/>
      <c r="F717" s="678"/>
    </row>
    <row r="718" spans="1:6" ht="15" customHeight="1">
      <c r="A718" s="678"/>
      <c r="B718" s="678"/>
      <c r="C718" s="678"/>
      <c r="D718" s="678"/>
      <c r="E718" s="678"/>
      <c r="F718" s="678"/>
    </row>
    <row r="719" spans="1:6" ht="15" customHeight="1">
      <c r="A719" s="678"/>
      <c r="B719" s="678"/>
      <c r="C719" s="678"/>
      <c r="D719" s="678"/>
      <c r="E719" s="678"/>
      <c r="F719" s="678"/>
    </row>
    <row r="720" spans="1:6" ht="15" customHeight="1">
      <c r="A720" s="678"/>
      <c r="B720" s="678"/>
      <c r="C720" s="678"/>
      <c r="D720" s="678"/>
      <c r="E720" s="678"/>
      <c r="F720" s="678"/>
    </row>
    <row r="721" spans="1:6" ht="15" customHeight="1">
      <c r="A721" s="678"/>
      <c r="B721" s="678"/>
      <c r="C721" s="678"/>
      <c r="D721" s="678"/>
      <c r="E721" s="678"/>
      <c r="F721" s="678"/>
    </row>
    <row r="722" spans="1:6" ht="15" customHeight="1">
      <c r="A722" s="678"/>
      <c r="B722" s="678"/>
      <c r="C722" s="678"/>
      <c r="D722" s="678"/>
      <c r="E722" s="678"/>
      <c r="F722" s="678"/>
    </row>
    <row r="723" spans="1:6" ht="15" customHeight="1">
      <c r="A723" s="678"/>
      <c r="B723" s="678"/>
      <c r="C723" s="678"/>
      <c r="D723" s="678"/>
      <c r="E723" s="678"/>
      <c r="F723" s="678"/>
    </row>
    <row r="724" spans="1:6" ht="15" customHeight="1">
      <c r="A724" s="678"/>
      <c r="B724" s="678"/>
      <c r="C724" s="678"/>
      <c r="D724" s="678"/>
      <c r="E724" s="678"/>
      <c r="F724" s="678"/>
    </row>
    <row r="725" spans="1:6" ht="15" customHeight="1">
      <c r="A725" s="678"/>
      <c r="B725" s="678"/>
      <c r="C725" s="678"/>
      <c r="D725" s="678"/>
      <c r="E725" s="678"/>
      <c r="F725" s="678"/>
    </row>
    <row r="726" spans="1:6" ht="15" customHeight="1">
      <c r="A726" s="678"/>
      <c r="B726" s="678"/>
      <c r="C726" s="678"/>
      <c r="D726" s="678"/>
      <c r="E726" s="678"/>
      <c r="F726" s="678"/>
    </row>
    <row r="727" spans="1:6" ht="15" customHeight="1">
      <c r="A727" s="678"/>
      <c r="B727" s="678"/>
      <c r="C727" s="678"/>
      <c r="D727" s="678"/>
      <c r="E727" s="678"/>
      <c r="F727" s="678"/>
    </row>
    <row r="728" spans="1:6" ht="15" customHeight="1">
      <c r="A728" s="678"/>
      <c r="B728" s="678"/>
      <c r="C728" s="678"/>
      <c r="D728" s="678"/>
      <c r="E728" s="678"/>
      <c r="F728" s="678"/>
    </row>
    <row r="729" spans="1:6" ht="15" customHeight="1">
      <c r="A729" s="678"/>
      <c r="B729" s="678"/>
      <c r="C729" s="678"/>
      <c r="D729" s="678"/>
      <c r="E729" s="678"/>
      <c r="F729" s="678"/>
    </row>
    <row r="730" spans="1:6" ht="15" customHeight="1">
      <c r="A730" s="678"/>
      <c r="B730" s="678"/>
      <c r="C730" s="678"/>
      <c r="D730" s="678"/>
      <c r="E730" s="678"/>
      <c r="F730" s="678"/>
    </row>
    <row r="731" spans="1:6" ht="15" customHeight="1">
      <c r="A731" s="678"/>
      <c r="B731" s="678"/>
      <c r="C731" s="678"/>
      <c r="D731" s="678"/>
      <c r="E731" s="678"/>
      <c r="F731" s="678"/>
    </row>
    <row r="732" spans="1:6" ht="15" customHeight="1">
      <c r="A732" s="678"/>
      <c r="B732" s="678"/>
      <c r="C732" s="678"/>
      <c r="D732" s="678"/>
      <c r="E732" s="678"/>
      <c r="F732" s="678"/>
    </row>
    <row r="733" spans="1:6" ht="15" customHeight="1">
      <c r="A733" s="678"/>
      <c r="B733" s="678"/>
      <c r="C733" s="678"/>
      <c r="D733" s="678"/>
      <c r="E733" s="678"/>
      <c r="F733" s="678"/>
    </row>
    <row r="734" spans="1:6" ht="15" customHeight="1">
      <c r="A734" s="678"/>
      <c r="B734" s="678"/>
      <c r="C734" s="678"/>
      <c r="D734" s="678"/>
      <c r="E734" s="678"/>
      <c r="F734" s="678"/>
    </row>
    <row r="735" spans="1:6" ht="15" customHeight="1">
      <c r="A735" s="678"/>
      <c r="B735" s="678"/>
      <c r="C735" s="678"/>
      <c r="D735" s="678"/>
      <c r="E735" s="678"/>
      <c r="F735" s="678"/>
    </row>
    <row r="736" spans="1:6" ht="15" customHeight="1">
      <c r="A736" s="678"/>
      <c r="B736" s="678"/>
      <c r="C736" s="678"/>
      <c r="D736" s="678"/>
      <c r="E736" s="678"/>
      <c r="F736" s="678"/>
    </row>
    <row r="737" spans="1:6" ht="15" customHeight="1">
      <c r="A737" s="678"/>
      <c r="B737" s="678"/>
      <c r="C737" s="678"/>
      <c r="D737" s="678"/>
      <c r="E737" s="678"/>
      <c r="F737" s="678"/>
    </row>
    <row r="738" spans="1:6" ht="15" customHeight="1">
      <c r="A738" s="678"/>
      <c r="B738" s="678"/>
      <c r="C738" s="678"/>
      <c r="D738" s="678"/>
      <c r="E738" s="678"/>
      <c r="F738" s="678"/>
    </row>
    <row r="739" spans="1:6" ht="15" customHeight="1">
      <c r="A739" s="678"/>
      <c r="B739" s="678"/>
      <c r="C739" s="678"/>
      <c r="D739" s="678"/>
      <c r="E739" s="678"/>
      <c r="F739" s="678"/>
    </row>
    <row r="740" spans="1:6" ht="15" customHeight="1">
      <c r="A740" s="678"/>
      <c r="B740" s="678"/>
      <c r="C740" s="678"/>
      <c r="D740" s="678"/>
      <c r="E740" s="678"/>
      <c r="F740" s="678"/>
    </row>
    <row r="741" spans="1:6" ht="15" customHeight="1">
      <c r="A741" s="678"/>
      <c r="B741" s="678"/>
      <c r="C741" s="678"/>
      <c r="D741" s="678"/>
      <c r="E741" s="678"/>
      <c r="F741" s="678"/>
    </row>
    <row r="742" spans="1:6" ht="15" customHeight="1">
      <c r="A742" s="678"/>
      <c r="B742" s="678"/>
      <c r="C742" s="678"/>
      <c r="D742" s="678"/>
      <c r="E742" s="678"/>
      <c r="F742" s="678"/>
    </row>
    <row r="743" spans="1:6" ht="15" customHeight="1">
      <c r="A743" s="678"/>
      <c r="B743" s="678"/>
      <c r="C743" s="678"/>
      <c r="D743" s="678"/>
      <c r="E743" s="678"/>
      <c r="F743" s="678"/>
    </row>
    <row r="744" spans="1:6" ht="15" customHeight="1">
      <c r="A744" s="678"/>
      <c r="B744" s="678"/>
      <c r="C744" s="678"/>
      <c r="D744" s="678"/>
      <c r="E744" s="678"/>
      <c r="F744" s="678"/>
    </row>
    <row r="745" spans="1:6" ht="15" customHeight="1">
      <c r="A745" s="678"/>
      <c r="B745" s="678"/>
      <c r="C745" s="678"/>
      <c r="D745" s="678"/>
      <c r="E745" s="678"/>
      <c r="F745" s="678"/>
    </row>
    <row r="746" spans="1:6" ht="15" customHeight="1">
      <c r="A746" s="678"/>
      <c r="B746" s="678"/>
      <c r="C746" s="678"/>
      <c r="D746" s="678"/>
      <c r="E746" s="678"/>
      <c r="F746" s="678"/>
    </row>
    <row r="747" spans="1:6" ht="15" customHeight="1">
      <c r="A747" s="678"/>
      <c r="B747" s="678"/>
      <c r="C747" s="678"/>
      <c r="D747" s="678"/>
      <c r="E747" s="678"/>
      <c r="F747" s="678"/>
    </row>
    <row r="748" spans="1:6" ht="15" customHeight="1">
      <c r="A748" s="678"/>
      <c r="B748" s="678"/>
      <c r="C748" s="678"/>
      <c r="D748" s="678"/>
      <c r="E748" s="678"/>
      <c r="F748" s="678"/>
    </row>
    <row r="749" spans="1:6" ht="15" customHeight="1">
      <c r="A749" s="678"/>
      <c r="B749" s="678"/>
      <c r="C749" s="678"/>
      <c r="D749" s="678"/>
      <c r="E749" s="678"/>
      <c r="F749" s="678"/>
    </row>
    <row r="750" spans="1:6" ht="15" customHeight="1">
      <c r="A750" s="678"/>
      <c r="B750" s="678"/>
      <c r="C750" s="678"/>
      <c r="D750" s="678"/>
      <c r="E750" s="678"/>
      <c r="F750" s="678"/>
    </row>
    <row r="751" spans="1:6" ht="15" customHeight="1">
      <c r="A751" s="678"/>
      <c r="B751" s="678"/>
      <c r="C751" s="678"/>
      <c r="D751" s="678"/>
      <c r="E751" s="678"/>
      <c r="F751" s="678"/>
    </row>
    <row r="752" spans="1:6" ht="15" customHeight="1">
      <c r="A752" s="678"/>
      <c r="B752" s="678"/>
      <c r="C752" s="678"/>
      <c r="D752" s="678"/>
      <c r="E752" s="678"/>
      <c r="F752" s="678"/>
    </row>
    <row r="753" spans="1:6" ht="15" customHeight="1">
      <c r="A753" s="678"/>
      <c r="B753" s="678"/>
      <c r="C753" s="678"/>
      <c r="D753" s="678"/>
      <c r="E753" s="678"/>
      <c r="F753" s="678"/>
    </row>
    <row r="754" spans="1:6" ht="15" customHeight="1">
      <c r="A754" s="678"/>
      <c r="B754" s="678"/>
      <c r="C754" s="678"/>
      <c r="D754" s="678"/>
      <c r="E754" s="678"/>
      <c r="F754" s="678"/>
    </row>
    <row r="755" spans="1:6" ht="15" customHeight="1">
      <c r="A755" s="678"/>
      <c r="B755" s="678"/>
      <c r="C755" s="678"/>
      <c r="D755" s="678"/>
      <c r="E755" s="678"/>
      <c r="F755" s="678"/>
    </row>
    <row r="756" spans="1:6" ht="15" customHeight="1">
      <c r="A756" s="678"/>
      <c r="B756" s="678"/>
      <c r="C756" s="678"/>
      <c r="D756" s="678"/>
      <c r="E756" s="678"/>
      <c r="F756" s="678"/>
    </row>
    <row r="757" spans="1:6" ht="15" customHeight="1">
      <c r="A757" s="678"/>
      <c r="B757" s="678"/>
      <c r="C757" s="678"/>
      <c r="D757" s="678"/>
      <c r="E757" s="678"/>
      <c r="F757" s="678"/>
    </row>
    <row r="758" spans="1:6" ht="15" customHeight="1">
      <c r="A758" s="678"/>
      <c r="B758" s="678"/>
      <c r="C758" s="678"/>
      <c r="D758" s="678"/>
      <c r="E758" s="678"/>
      <c r="F758" s="678"/>
    </row>
    <row r="759" spans="1:6" ht="15" customHeight="1">
      <c r="A759" s="678"/>
      <c r="B759" s="678"/>
      <c r="C759" s="678"/>
      <c r="D759" s="678"/>
      <c r="E759" s="678"/>
      <c r="F759" s="678"/>
    </row>
    <row r="760" spans="1:6" ht="15" customHeight="1">
      <c r="A760" s="678"/>
      <c r="B760" s="678"/>
      <c r="C760" s="678"/>
      <c r="D760" s="678"/>
      <c r="E760" s="678"/>
      <c r="F760" s="678"/>
    </row>
    <row r="761" spans="1:6" ht="15" customHeight="1">
      <c r="A761" s="678"/>
      <c r="B761" s="678"/>
      <c r="C761" s="678"/>
      <c r="D761" s="678"/>
      <c r="E761" s="678"/>
      <c r="F761" s="678"/>
    </row>
    <row r="762" spans="1:6" ht="15" customHeight="1">
      <c r="A762" s="678"/>
      <c r="B762" s="678"/>
      <c r="C762" s="678"/>
      <c r="D762" s="678"/>
      <c r="E762" s="678"/>
      <c r="F762" s="678"/>
    </row>
    <row r="763" spans="1:6" ht="15" customHeight="1">
      <c r="A763" s="678"/>
      <c r="B763" s="678"/>
      <c r="C763" s="678"/>
      <c r="D763" s="678"/>
      <c r="E763" s="678"/>
      <c r="F763" s="678"/>
    </row>
    <row r="764" spans="1:6" ht="15" customHeight="1">
      <c r="A764" s="678"/>
      <c r="B764" s="678"/>
      <c r="C764" s="678"/>
      <c r="D764" s="678"/>
      <c r="E764" s="678"/>
      <c r="F764" s="678"/>
    </row>
    <row r="765" spans="1:6" ht="15" customHeight="1">
      <c r="A765" s="678"/>
      <c r="B765" s="678"/>
      <c r="C765" s="678"/>
      <c r="D765" s="678"/>
      <c r="E765" s="678"/>
      <c r="F765" s="678"/>
    </row>
    <row r="766" spans="1:6" ht="15" customHeight="1">
      <c r="A766" s="678"/>
      <c r="B766" s="678"/>
      <c r="C766" s="678"/>
      <c r="D766" s="678"/>
      <c r="E766" s="678"/>
      <c r="F766" s="678"/>
    </row>
    <row r="767" spans="1:6" ht="15" customHeight="1">
      <c r="A767" s="678"/>
      <c r="B767" s="678"/>
      <c r="C767" s="678"/>
      <c r="D767" s="678"/>
      <c r="E767" s="678"/>
      <c r="F767" s="678"/>
    </row>
    <row r="768" spans="1:6" ht="15" customHeight="1">
      <c r="A768" s="678"/>
      <c r="B768" s="678"/>
      <c r="C768" s="678"/>
      <c r="D768" s="678"/>
      <c r="E768" s="678"/>
      <c r="F768" s="678"/>
    </row>
    <row r="769" spans="1:6" ht="15" customHeight="1">
      <c r="A769" s="678"/>
      <c r="B769" s="678"/>
      <c r="C769" s="678"/>
      <c r="D769" s="678"/>
      <c r="E769" s="678"/>
      <c r="F769" s="678"/>
    </row>
    <row r="770" spans="1:6" ht="15" customHeight="1">
      <c r="A770" s="678"/>
      <c r="B770" s="678"/>
      <c r="C770" s="678"/>
      <c r="D770" s="678"/>
      <c r="E770" s="678"/>
      <c r="F770" s="678"/>
    </row>
    <row r="771" spans="1:6" ht="15" customHeight="1">
      <c r="A771" s="678"/>
      <c r="B771" s="678"/>
      <c r="C771" s="678"/>
      <c r="D771" s="678"/>
      <c r="E771" s="678"/>
      <c r="F771" s="678"/>
    </row>
    <row r="772" spans="1:6" ht="15" customHeight="1">
      <c r="A772" s="678"/>
      <c r="B772" s="678"/>
      <c r="C772" s="678"/>
      <c r="D772" s="678"/>
      <c r="E772" s="678"/>
      <c r="F772" s="678"/>
    </row>
    <row r="773" spans="1:6" ht="15" customHeight="1">
      <c r="A773" s="678"/>
      <c r="B773" s="678"/>
      <c r="C773" s="678"/>
      <c r="D773" s="678"/>
      <c r="E773" s="678"/>
      <c r="F773" s="678"/>
    </row>
    <row r="774" spans="1:6" ht="15" customHeight="1">
      <c r="A774" s="678"/>
      <c r="B774" s="678"/>
      <c r="C774" s="678"/>
      <c r="D774" s="678"/>
      <c r="E774" s="678"/>
      <c r="F774" s="678"/>
    </row>
    <row r="775" spans="1:6" ht="15" customHeight="1">
      <c r="A775" s="678"/>
      <c r="B775" s="678"/>
      <c r="C775" s="678"/>
      <c r="D775" s="678"/>
      <c r="E775" s="678"/>
      <c r="F775" s="678"/>
    </row>
    <row r="776" spans="1:6" ht="15" customHeight="1">
      <c r="A776" s="678"/>
      <c r="B776" s="678"/>
      <c r="C776" s="678"/>
      <c r="D776" s="678"/>
      <c r="E776" s="678"/>
      <c r="F776" s="678"/>
    </row>
    <row r="777" spans="1:6" ht="15" customHeight="1">
      <c r="A777" s="678"/>
      <c r="B777" s="678"/>
      <c r="C777" s="678"/>
      <c r="D777" s="678"/>
      <c r="E777" s="678"/>
      <c r="F777" s="678"/>
    </row>
    <row r="778" spans="1:6" ht="15" customHeight="1">
      <c r="A778" s="678"/>
      <c r="B778" s="678"/>
      <c r="C778" s="678"/>
      <c r="D778" s="678"/>
      <c r="E778" s="678"/>
      <c r="F778" s="678"/>
    </row>
    <row r="779" spans="1:6" ht="15" customHeight="1">
      <c r="A779" s="678"/>
      <c r="B779" s="678"/>
      <c r="C779" s="678"/>
      <c r="D779" s="678"/>
      <c r="E779" s="678"/>
      <c r="F779" s="678"/>
    </row>
    <row r="780" spans="1:6" ht="15" customHeight="1">
      <c r="A780" s="678"/>
      <c r="B780" s="678"/>
      <c r="C780" s="678"/>
      <c r="D780" s="678"/>
      <c r="E780" s="678"/>
      <c r="F780" s="678"/>
    </row>
    <row r="781" spans="1:6" ht="15" customHeight="1">
      <c r="A781" s="678"/>
      <c r="B781" s="678"/>
      <c r="C781" s="678"/>
      <c r="D781" s="678"/>
      <c r="E781" s="678"/>
      <c r="F781" s="678"/>
    </row>
    <row r="782" spans="1:6" ht="15" customHeight="1">
      <c r="A782" s="678"/>
      <c r="B782" s="678"/>
      <c r="C782" s="678"/>
      <c r="D782" s="678"/>
      <c r="E782" s="678"/>
      <c r="F782" s="678"/>
    </row>
    <row r="783" spans="1:6" ht="15" customHeight="1">
      <c r="A783" s="678"/>
      <c r="B783" s="678"/>
      <c r="C783" s="678"/>
      <c r="D783" s="678"/>
      <c r="E783" s="678"/>
      <c r="F783" s="678"/>
    </row>
    <row r="784" spans="1:6" ht="15" customHeight="1">
      <c r="A784" s="678"/>
      <c r="B784" s="678"/>
      <c r="C784" s="678"/>
      <c r="D784" s="678"/>
      <c r="E784" s="678"/>
      <c r="F784" s="678"/>
    </row>
    <row r="785" spans="1:6" ht="15" customHeight="1">
      <c r="A785" s="678"/>
      <c r="B785" s="678"/>
      <c r="C785" s="678"/>
      <c r="D785" s="678"/>
      <c r="E785" s="678"/>
      <c r="F785" s="678"/>
    </row>
    <row r="786" spans="1:6" ht="15" customHeight="1">
      <c r="A786" s="678"/>
      <c r="B786" s="678"/>
      <c r="C786" s="678"/>
      <c r="D786" s="678"/>
      <c r="E786" s="678"/>
      <c r="F786" s="678"/>
    </row>
    <row r="787" spans="1:6" ht="15" customHeight="1">
      <c r="A787" s="678"/>
      <c r="B787" s="678"/>
      <c r="C787" s="678"/>
      <c r="D787" s="678"/>
      <c r="E787" s="678"/>
      <c r="F787" s="678"/>
    </row>
    <row r="788" spans="1:6" ht="15" customHeight="1">
      <c r="A788" s="678"/>
      <c r="B788" s="678"/>
      <c r="C788" s="678"/>
      <c r="D788" s="678"/>
      <c r="E788" s="678"/>
      <c r="F788" s="678"/>
    </row>
    <row r="789" spans="1:6" ht="15" customHeight="1">
      <c r="A789" s="678"/>
      <c r="B789" s="678"/>
      <c r="C789" s="678"/>
      <c r="D789" s="678"/>
      <c r="E789" s="678"/>
      <c r="F789" s="678"/>
    </row>
    <row r="790" spans="1:6" ht="15" customHeight="1">
      <c r="A790" s="678"/>
      <c r="B790" s="678"/>
      <c r="C790" s="678"/>
      <c r="D790" s="678"/>
      <c r="E790" s="678"/>
      <c r="F790" s="678"/>
    </row>
    <row r="791" spans="1:6" ht="15" customHeight="1">
      <c r="A791" s="678"/>
      <c r="B791" s="678"/>
      <c r="C791" s="678"/>
      <c r="D791" s="678"/>
      <c r="E791" s="678"/>
      <c r="F791" s="678"/>
    </row>
    <row r="792" spans="1:6" ht="15" customHeight="1">
      <c r="A792" s="678"/>
      <c r="B792" s="678"/>
      <c r="C792" s="678"/>
      <c r="D792" s="678"/>
      <c r="E792" s="678"/>
      <c r="F792" s="678"/>
    </row>
    <row r="793" spans="1:6" ht="15" customHeight="1">
      <c r="A793" s="678"/>
      <c r="B793" s="678"/>
      <c r="C793" s="678"/>
      <c r="D793" s="678"/>
      <c r="E793" s="678"/>
      <c r="F793" s="678"/>
    </row>
    <row r="794" spans="1:6" ht="15" customHeight="1">
      <c r="A794" s="678"/>
      <c r="B794" s="678"/>
      <c r="C794" s="678"/>
      <c r="D794" s="678"/>
      <c r="E794" s="678"/>
      <c r="F794" s="678"/>
    </row>
    <row r="795" spans="1:6" ht="15" customHeight="1">
      <c r="A795" s="678"/>
      <c r="B795" s="678"/>
      <c r="C795" s="678"/>
      <c r="D795" s="678"/>
      <c r="E795" s="678"/>
      <c r="F795" s="678"/>
    </row>
    <row r="796" spans="1:6" ht="15" customHeight="1">
      <c r="A796" s="678"/>
      <c r="B796" s="678"/>
      <c r="C796" s="678"/>
      <c r="D796" s="678"/>
      <c r="E796" s="678"/>
      <c r="F796" s="678"/>
    </row>
    <row r="797" spans="1:6" ht="15" customHeight="1">
      <c r="A797" s="678"/>
      <c r="B797" s="678"/>
      <c r="C797" s="678"/>
      <c r="D797" s="678"/>
      <c r="E797" s="678"/>
      <c r="F797" s="678"/>
    </row>
    <row r="798" spans="1:6" ht="15" customHeight="1">
      <c r="A798" s="678"/>
      <c r="B798" s="678"/>
      <c r="C798" s="678"/>
      <c r="D798" s="678"/>
      <c r="E798" s="678"/>
      <c r="F798" s="678"/>
    </row>
    <row r="799" spans="1:6" ht="15" customHeight="1">
      <c r="A799" s="678"/>
      <c r="B799" s="678"/>
      <c r="C799" s="678"/>
      <c r="D799" s="678"/>
      <c r="E799" s="678"/>
      <c r="F799" s="678"/>
    </row>
    <row r="800" spans="1:6" ht="15" customHeight="1">
      <c r="A800" s="678"/>
      <c r="B800" s="678"/>
      <c r="C800" s="678"/>
      <c r="D800" s="678"/>
      <c r="E800" s="678"/>
      <c r="F800" s="678"/>
    </row>
    <row r="801" spans="1:6" ht="15" customHeight="1">
      <c r="A801" s="678"/>
      <c r="B801" s="678"/>
      <c r="C801" s="678"/>
      <c r="D801" s="678"/>
      <c r="E801" s="678"/>
      <c r="F801" s="678"/>
    </row>
    <row r="802" spans="1:6" ht="15" customHeight="1">
      <c r="A802" s="678"/>
      <c r="B802" s="678"/>
      <c r="C802" s="678"/>
      <c r="D802" s="678"/>
      <c r="E802" s="678"/>
      <c r="F802" s="678"/>
    </row>
    <row r="803" spans="1:6" ht="15" customHeight="1">
      <c r="A803" s="678"/>
      <c r="B803" s="678"/>
      <c r="C803" s="678"/>
      <c r="D803" s="678"/>
      <c r="E803" s="678"/>
      <c r="F803" s="678"/>
    </row>
    <row r="804" spans="1:6" ht="15" customHeight="1">
      <c r="A804" s="678"/>
      <c r="B804" s="678"/>
      <c r="C804" s="678"/>
      <c r="D804" s="678"/>
      <c r="E804" s="678"/>
      <c r="F804" s="678"/>
    </row>
    <row r="805" spans="1:6" ht="15" customHeight="1">
      <c r="A805" s="678"/>
      <c r="B805" s="678"/>
      <c r="C805" s="678"/>
      <c r="D805" s="678"/>
      <c r="E805" s="678"/>
      <c r="F805" s="678"/>
    </row>
    <row r="806" spans="1:6" ht="15" customHeight="1">
      <c r="A806" s="678"/>
      <c r="B806" s="678"/>
      <c r="C806" s="678"/>
      <c r="D806" s="678"/>
      <c r="E806" s="678"/>
      <c r="F806" s="678"/>
    </row>
    <row r="807" spans="1:6" ht="15" customHeight="1">
      <c r="A807" s="678"/>
      <c r="B807" s="678"/>
      <c r="C807" s="678"/>
      <c r="D807" s="678"/>
      <c r="E807" s="678"/>
      <c r="F807" s="678"/>
    </row>
    <row r="808" spans="1:6" ht="15" customHeight="1">
      <c r="A808" s="678"/>
      <c r="B808" s="678"/>
      <c r="C808" s="678"/>
      <c r="D808" s="678"/>
      <c r="E808" s="678"/>
      <c r="F808" s="678"/>
    </row>
    <row r="809" spans="1:6" ht="15" customHeight="1">
      <c r="A809" s="678"/>
      <c r="B809" s="678"/>
      <c r="C809" s="678"/>
      <c r="D809" s="678"/>
      <c r="E809" s="678"/>
      <c r="F809" s="678"/>
    </row>
    <row r="810" spans="1:6" ht="15" customHeight="1">
      <c r="A810" s="678"/>
      <c r="B810" s="678"/>
      <c r="C810" s="678"/>
      <c r="D810" s="678"/>
      <c r="E810" s="678"/>
      <c r="F810" s="678"/>
    </row>
    <row r="811" spans="1:6" ht="15" customHeight="1">
      <c r="A811" s="678"/>
      <c r="B811" s="678"/>
      <c r="C811" s="678"/>
      <c r="D811" s="678"/>
      <c r="E811" s="678"/>
      <c r="F811" s="678"/>
    </row>
    <row r="812" spans="1:6" ht="15" customHeight="1">
      <c r="A812" s="678"/>
      <c r="B812" s="678"/>
      <c r="C812" s="678"/>
      <c r="D812" s="678"/>
      <c r="E812" s="678"/>
      <c r="F812" s="678"/>
    </row>
    <row r="813" spans="1:6" ht="15" customHeight="1">
      <c r="A813" s="678"/>
      <c r="B813" s="678"/>
      <c r="C813" s="678"/>
      <c r="D813" s="678"/>
      <c r="E813" s="678"/>
      <c r="F813" s="678"/>
    </row>
    <row r="814" spans="1:6" ht="15" customHeight="1">
      <c r="A814" s="678"/>
      <c r="B814" s="678"/>
      <c r="C814" s="678"/>
      <c r="D814" s="678"/>
      <c r="E814" s="678"/>
      <c r="F814" s="678"/>
    </row>
    <row r="815" spans="1:6" ht="15" customHeight="1">
      <c r="A815" s="678"/>
      <c r="B815" s="678"/>
      <c r="C815" s="678"/>
      <c r="D815" s="678"/>
      <c r="E815" s="678"/>
      <c r="F815" s="678"/>
    </row>
    <row r="816" spans="1:6" ht="15" customHeight="1">
      <c r="A816" s="678"/>
      <c r="B816" s="678"/>
      <c r="C816" s="678"/>
      <c r="D816" s="678"/>
      <c r="E816" s="678"/>
      <c r="F816" s="678"/>
    </row>
    <row r="817" spans="1:6" ht="15" customHeight="1">
      <c r="A817" s="678"/>
      <c r="B817" s="678"/>
      <c r="C817" s="678"/>
      <c r="D817" s="678"/>
      <c r="E817" s="678"/>
      <c r="F817" s="678"/>
    </row>
    <row r="818" spans="1:6" ht="15" customHeight="1">
      <c r="A818" s="678"/>
      <c r="B818" s="678"/>
      <c r="C818" s="678"/>
      <c r="D818" s="678"/>
      <c r="E818" s="678"/>
      <c r="F818" s="678"/>
    </row>
    <row r="819" spans="1:6" ht="15" customHeight="1">
      <c r="A819" s="678"/>
      <c r="B819" s="678"/>
      <c r="C819" s="678"/>
      <c r="D819" s="678"/>
      <c r="E819" s="678"/>
      <c r="F819" s="678"/>
    </row>
    <row r="820" spans="1:6" ht="15" customHeight="1">
      <c r="A820" s="678"/>
      <c r="B820" s="678"/>
      <c r="C820" s="678"/>
      <c r="D820" s="678"/>
      <c r="E820" s="678"/>
      <c r="F820" s="678"/>
    </row>
    <row r="821" spans="1:6" ht="15" customHeight="1">
      <c r="A821" s="678"/>
      <c r="B821" s="678"/>
      <c r="C821" s="678"/>
      <c r="D821" s="678"/>
      <c r="E821" s="678"/>
      <c r="F821" s="678"/>
    </row>
    <row r="822" spans="1:6" ht="15" customHeight="1">
      <c r="A822" s="678"/>
      <c r="B822" s="678"/>
      <c r="C822" s="678"/>
      <c r="D822" s="678"/>
      <c r="E822" s="678"/>
      <c r="F822" s="678"/>
    </row>
    <row r="823" spans="1:6" ht="15" customHeight="1">
      <c r="A823" s="678"/>
      <c r="B823" s="678"/>
      <c r="C823" s="678"/>
      <c r="D823" s="678"/>
      <c r="E823" s="678"/>
      <c r="F823" s="678"/>
    </row>
    <row r="824" spans="1:6" ht="15" customHeight="1">
      <c r="A824" s="678"/>
      <c r="B824" s="678"/>
      <c r="C824" s="678"/>
      <c r="D824" s="678"/>
      <c r="E824" s="678"/>
      <c r="F824" s="678"/>
    </row>
    <row r="825" spans="1:6" ht="15" customHeight="1">
      <c r="A825" s="678"/>
      <c r="B825" s="678"/>
      <c r="C825" s="678"/>
      <c r="D825" s="678"/>
      <c r="E825" s="678"/>
      <c r="F825" s="678"/>
    </row>
    <row r="826" spans="1:6" ht="15" customHeight="1">
      <c r="A826" s="678"/>
      <c r="B826" s="678"/>
      <c r="C826" s="678"/>
      <c r="D826" s="678"/>
      <c r="E826" s="678"/>
      <c r="F826" s="678"/>
    </row>
    <row r="827" spans="1:6" ht="15" customHeight="1">
      <c r="A827" s="678"/>
      <c r="B827" s="678"/>
      <c r="C827" s="678"/>
      <c r="D827" s="678"/>
      <c r="E827" s="678"/>
      <c r="F827" s="678"/>
    </row>
    <row r="828" spans="1:6" ht="15" customHeight="1">
      <c r="A828" s="678"/>
      <c r="B828" s="678"/>
      <c r="C828" s="678"/>
      <c r="D828" s="678"/>
      <c r="E828" s="678"/>
      <c r="F828" s="678"/>
    </row>
    <row r="829" spans="1:6" ht="15" customHeight="1">
      <c r="A829" s="678"/>
      <c r="B829" s="678"/>
      <c r="C829" s="678"/>
      <c r="D829" s="678"/>
      <c r="E829" s="678"/>
      <c r="F829" s="678"/>
    </row>
    <row r="830" spans="1:6" ht="15" customHeight="1">
      <c r="A830" s="678"/>
      <c r="B830" s="678"/>
      <c r="C830" s="678"/>
      <c r="D830" s="678"/>
      <c r="E830" s="678"/>
      <c r="F830" s="678"/>
    </row>
    <row r="831" spans="1:6" ht="15" customHeight="1">
      <c r="A831" s="678"/>
      <c r="B831" s="678"/>
      <c r="C831" s="678"/>
      <c r="D831" s="678"/>
      <c r="E831" s="678"/>
      <c r="F831" s="678"/>
    </row>
    <row r="832" spans="1:6" ht="15" customHeight="1">
      <c r="A832" s="678"/>
      <c r="B832" s="678"/>
      <c r="C832" s="678"/>
      <c r="D832" s="678"/>
      <c r="E832" s="678"/>
      <c r="F832" s="678"/>
    </row>
    <row r="833" spans="1:6" ht="15" customHeight="1">
      <c r="A833" s="678"/>
      <c r="B833" s="678"/>
      <c r="C833" s="678"/>
      <c r="D833" s="678"/>
      <c r="E833" s="678"/>
      <c r="F833" s="678"/>
    </row>
    <row r="834" spans="1:6" ht="15" customHeight="1">
      <c r="A834" s="678"/>
      <c r="B834" s="678"/>
      <c r="C834" s="678"/>
      <c r="D834" s="678"/>
      <c r="E834" s="678"/>
      <c r="F834" s="678"/>
    </row>
    <row r="835" spans="1:6" ht="15" customHeight="1">
      <c r="A835" s="678"/>
      <c r="B835" s="678"/>
      <c r="C835" s="678"/>
      <c r="D835" s="678"/>
      <c r="E835" s="678"/>
      <c r="F835" s="678"/>
    </row>
    <row r="836" spans="1:6" ht="15" customHeight="1">
      <c r="A836" s="678"/>
      <c r="B836" s="678"/>
      <c r="C836" s="678"/>
      <c r="D836" s="678"/>
      <c r="E836" s="678"/>
      <c r="F836" s="678"/>
    </row>
    <row r="837" spans="1:6" ht="15" customHeight="1">
      <c r="A837" s="678"/>
      <c r="B837" s="678"/>
      <c r="C837" s="678"/>
      <c r="D837" s="678"/>
      <c r="E837" s="678"/>
      <c r="F837" s="678"/>
    </row>
    <row r="838" spans="1:6" ht="15" customHeight="1">
      <c r="A838" s="678"/>
      <c r="B838" s="678"/>
      <c r="C838" s="678"/>
      <c r="D838" s="678"/>
      <c r="E838" s="678"/>
      <c r="F838" s="678"/>
    </row>
    <row r="839" spans="1:6" ht="15" customHeight="1">
      <c r="A839" s="678"/>
      <c r="B839" s="678"/>
      <c r="C839" s="678"/>
      <c r="D839" s="678"/>
      <c r="E839" s="678"/>
      <c r="F839" s="678"/>
    </row>
    <row r="840" spans="1:6" ht="15" customHeight="1">
      <c r="A840" s="678"/>
      <c r="B840" s="678"/>
      <c r="C840" s="678"/>
      <c r="D840" s="678"/>
      <c r="E840" s="678"/>
      <c r="F840" s="678"/>
    </row>
    <row r="841" spans="1:6" ht="15" customHeight="1">
      <c r="A841" s="678"/>
      <c r="B841" s="678"/>
      <c r="C841" s="678"/>
      <c r="D841" s="678"/>
      <c r="E841" s="678"/>
      <c r="F841" s="678"/>
    </row>
    <row r="842" spans="1:6" ht="15" customHeight="1">
      <c r="A842" s="678"/>
      <c r="B842" s="678"/>
      <c r="C842" s="678"/>
      <c r="D842" s="678"/>
      <c r="E842" s="678"/>
      <c r="F842" s="678"/>
    </row>
    <row r="843" spans="1:6" ht="15" customHeight="1">
      <c r="A843" s="678"/>
      <c r="B843" s="678"/>
      <c r="C843" s="678"/>
      <c r="D843" s="678"/>
      <c r="E843" s="678"/>
      <c r="F843" s="678"/>
    </row>
    <row r="844" spans="1:6" ht="15" customHeight="1">
      <c r="A844" s="678"/>
      <c r="B844" s="678"/>
      <c r="C844" s="678"/>
      <c r="D844" s="678"/>
      <c r="E844" s="678"/>
      <c r="F844" s="678"/>
    </row>
    <row r="845" spans="1:6" ht="15" customHeight="1">
      <c r="A845" s="678"/>
      <c r="B845" s="678"/>
      <c r="C845" s="678"/>
      <c r="D845" s="678"/>
      <c r="E845" s="678"/>
      <c r="F845" s="678"/>
    </row>
    <row r="846" spans="1:6" ht="15" customHeight="1">
      <c r="A846" s="678"/>
      <c r="B846" s="678"/>
      <c r="C846" s="678"/>
      <c r="D846" s="678"/>
      <c r="E846" s="678"/>
      <c r="F846" s="678"/>
    </row>
    <row r="847" spans="1:6" ht="15" customHeight="1">
      <c r="A847" s="678"/>
      <c r="B847" s="678"/>
      <c r="C847" s="678"/>
      <c r="D847" s="678"/>
      <c r="E847" s="678"/>
      <c r="F847" s="678"/>
    </row>
    <row r="848" spans="1:6" ht="15" customHeight="1">
      <c r="A848" s="678"/>
      <c r="B848" s="678"/>
      <c r="C848" s="678"/>
      <c r="D848" s="678"/>
      <c r="E848" s="678"/>
      <c r="F848" s="678"/>
    </row>
    <row r="849" spans="1:6" ht="15" customHeight="1">
      <c r="A849" s="678"/>
      <c r="B849" s="678"/>
      <c r="C849" s="678"/>
      <c r="D849" s="678"/>
      <c r="E849" s="678"/>
      <c r="F849" s="678"/>
    </row>
    <row r="850" spans="1:6" ht="15" customHeight="1">
      <c r="A850" s="678"/>
      <c r="B850" s="678"/>
      <c r="C850" s="678"/>
      <c r="D850" s="678"/>
      <c r="E850" s="678"/>
      <c r="F850" s="678"/>
    </row>
    <row r="851" spans="1:6" ht="15" customHeight="1">
      <c r="A851" s="678"/>
      <c r="B851" s="678"/>
      <c r="C851" s="678"/>
      <c r="D851" s="678"/>
      <c r="E851" s="678"/>
      <c r="F851" s="678"/>
    </row>
    <row r="852" spans="1:6" ht="15" customHeight="1">
      <c r="A852" s="678"/>
      <c r="B852" s="678"/>
      <c r="C852" s="678"/>
      <c r="D852" s="678"/>
      <c r="E852" s="678"/>
      <c r="F852" s="678"/>
    </row>
    <row r="853" spans="1:6" ht="15" customHeight="1">
      <c r="A853" s="678"/>
      <c r="B853" s="678"/>
      <c r="C853" s="678"/>
      <c r="D853" s="678"/>
      <c r="E853" s="678"/>
      <c r="F853" s="678"/>
    </row>
    <row r="854" spans="1:6" ht="15" customHeight="1">
      <c r="A854" s="678"/>
      <c r="B854" s="678"/>
      <c r="C854" s="678"/>
      <c r="D854" s="678"/>
      <c r="E854" s="678"/>
      <c r="F854" s="678"/>
    </row>
    <row r="855" spans="1:6" ht="15" customHeight="1">
      <c r="A855" s="678"/>
      <c r="B855" s="678"/>
      <c r="C855" s="678"/>
      <c r="D855" s="678"/>
      <c r="E855" s="678"/>
      <c r="F855" s="678"/>
    </row>
    <row r="856" spans="1:6" ht="15" customHeight="1">
      <c r="A856" s="678"/>
      <c r="B856" s="678"/>
      <c r="C856" s="678"/>
      <c r="D856" s="678"/>
      <c r="E856" s="678"/>
      <c r="F856" s="678"/>
    </row>
    <row r="857" spans="1:6" ht="15" customHeight="1">
      <c r="A857" s="678"/>
      <c r="B857" s="678"/>
      <c r="C857" s="678"/>
      <c r="D857" s="678"/>
      <c r="E857" s="678"/>
      <c r="F857" s="678"/>
    </row>
    <row r="858" spans="1:6" ht="15" customHeight="1">
      <c r="A858" s="678"/>
      <c r="B858" s="678"/>
      <c r="C858" s="678"/>
      <c r="D858" s="678"/>
      <c r="E858" s="678"/>
      <c r="F858" s="678"/>
    </row>
    <row r="859" spans="1:6" ht="15" customHeight="1">
      <c r="A859" s="678"/>
      <c r="B859" s="678"/>
      <c r="C859" s="678"/>
      <c r="D859" s="678"/>
      <c r="E859" s="678"/>
      <c r="F859" s="678"/>
    </row>
    <row r="860" spans="1:6" ht="15" customHeight="1">
      <c r="A860" s="678"/>
      <c r="B860" s="678"/>
      <c r="C860" s="678"/>
      <c r="D860" s="678"/>
      <c r="E860" s="678"/>
      <c r="F860" s="678"/>
    </row>
    <row r="861" spans="1:6" ht="15" customHeight="1">
      <c r="A861" s="678"/>
      <c r="B861" s="678"/>
      <c r="C861" s="678"/>
      <c r="D861" s="678"/>
      <c r="E861" s="678"/>
      <c r="F861" s="678"/>
    </row>
    <row r="862" spans="1:6" ht="15" customHeight="1">
      <c r="A862" s="678"/>
      <c r="B862" s="678"/>
      <c r="C862" s="678"/>
      <c r="D862" s="678"/>
      <c r="E862" s="678"/>
      <c r="F862" s="678"/>
    </row>
    <row r="863" spans="1:6" ht="15" customHeight="1">
      <c r="A863" s="678"/>
      <c r="B863" s="678"/>
      <c r="C863" s="678"/>
      <c r="D863" s="678"/>
      <c r="E863" s="678"/>
      <c r="F863" s="678"/>
    </row>
    <row r="864" spans="1:6" ht="15" customHeight="1">
      <c r="A864" s="678"/>
      <c r="B864" s="678"/>
      <c r="C864" s="678"/>
      <c r="D864" s="678"/>
      <c r="E864" s="678"/>
      <c r="F864" s="678"/>
    </row>
    <row r="865" spans="1:6" ht="15" customHeight="1">
      <c r="A865" s="678"/>
      <c r="B865" s="678"/>
      <c r="C865" s="678"/>
      <c r="D865" s="678"/>
      <c r="E865" s="678"/>
      <c r="F865" s="678"/>
    </row>
    <row r="866" spans="1:6" ht="15" customHeight="1">
      <c r="A866" s="678"/>
      <c r="B866" s="678"/>
      <c r="C866" s="678"/>
      <c r="D866" s="678"/>
      <c r="E866" s="678"/>
      <c r="F866" s="678"/>
    </row>
    <row r="867" spans="1:6" ht="15" customHeight="1">
      <c r="A867" s="678"/>
      <c r="B867" s="678"/>
      <c r="C867" s="678"/>
      <c r="D867" s="678"/>
      <c r="E867" s="678"/>
      <c r="F867" s="678"/>
    </row>
    <row r="868" spans="1:6" ht="15" customHeight="1">
      <c r="A868" s="678"/>
      <c r="B868" s="678"/>
      <c r="C868" s="678"/>
      <c r="D868" s="678"/>
      <c r="E868" s="678"/>
      <c r="F868" s="678"/>
    </row>
    <row r="869" spans="1:6" ht="15" customHeight="1">
      <c r="A869" s="678"/>
      <c r="B869" s="678"/>
      <c r="C869" s="678"/>
      <c r="D869" s="678"/>
      <c r="E869" s="678"/>
      <c r="F869" s="678"/>
    </row>
    <row r="870" spans="1:6" ht="15" customHeight="1">
      <c r="A870" s="678"/>
      <c r="B870" s="678"/>
      <c r="C870" s="678"/>
      <c r="D870" s="678"/>
      <c r="E870" s="678"/>
      <c r="F870" s="678"/>
    </row>
    <row r="871" spans="1:6" ht="15" customHeight="1">
      <c r="A871" s="678"/>
      <c r="B871" s="678"/>
      <c r="C871" s="678"/>
      <c r="D871" s="678"/>
      <c r="E871" s="678"/>
      <c r="F871" s="678"/>
    </row>
    <row r="872" spans="1:6" ht="15" customHeight="1">
      <c r="A872" s="678"/>
      <c r="B872" s="678"/>
      <c r="C872" s="678"/>
      <c r="D872" s="678"/>
      <c r="E872" s="678"/>
      <c r="F872" s="678"/>
    </row>
    <row r="873" spans="1:6" ht="15" customHeight="1">
      <c r="A873" s="678"/>
      <c r="B873" s="678"/>
      <c r="C873" s="678"/>
      <c r="D873" s="678"/>
      <c r="E873" s="678"/>
      <c r="F873" s="678"/>
    </row>
    <row r="874" spans="1:6" ht="15" customHeight="1">
      <c r="A874" s="678"/>
      <c r="B874" s="678"/>
      <c r="C874" s="678"/>
      <c r="D874" s="678"/>
      <c r="E874" s="678"/>
      <c r="F874" s="678"/>
    </row>
    <row r="875" spans="1:6" ht="15" customHeight="1">
      <c r="A875" s="678"/>
      <c r="B875" s="678"/>
      <c r="C875" s="678"/>
      <c r="D875" s="678"/>
      <c r="E875" s="678"/>
      <c r="F875" s="678"/>
    </row>
    <row r="876" spans="1:6" ht="15" customHeight="1">
      <c r="A876" s="678"/>
      <c r="B876" s="678"/>
      <c r="C876" s="678"/>
      <c r="D876" s="678"/>
      <c r="E876" s="678"/>
      <c r="F876" s="678"/>
    </row>
    <row r="877" spans="1:6" ht="15" customHeight="1">
      <c r="A877" s="678"/>
      <c r="B877" s="678"/>
      <c r="C877" s="678"/>
      <c r="D877" s="678"/>
      <c r="E877" s="678"/>
      <c r="F877" s="678"/>
    </row>
    <row r="878" spans="1:6" ht="15" customHeight="1">
      <c r="A878" s="678"/>
      <c r="B878" s="678"/>
      <c r="C878" s="678"/>
      <c r="D878" s="678"/>
      <c r="E878" s="678"/>
      <c r="F878" s="678"/>
    </row>
    <row r="879" spans="1:6" ht="15" customHeight="1">
      <c r="A879" s="678"/>
      <c r="B879" s="678"/>
      <c r="C879" s="678"/>
      <c r="D879" s="678"/>
      <c r="E879" s="678"/>
      <c r="F879" s="678"/>
    </row>
    <row r="880" spans="1:6" ht="15" customHeight="1">
      <c r="A880" s="678"/>
      <c r="B880" s="678"/>
      <c r="C880" s="678"/>
      <c r="D880" s="678"/>
      <c r="E880" s="678"/>
      <c r="F880" s="678"/>
    </row>
    <row r="881" spans="1:6" ht="15" customHeight="1">
      <c r="A881" s="678"/>
      <c r="B881" s="678"/>
      <c r="C881" s="678"/>
      <c r="D881" s="678"/>
      <c r="E881" s="678"/>
      <c r="F881" s="678"/>
    </row>
    <row r="882" spans="1:6" ht="15" customHeight="1">
      <c r="A882" s="678"/>
      <c r="B882" s="678"/>
      <c r="C882" s="678"/>
      <c r="D882" s="678"/>
      <c r="E882" s="678"/>
      <c r="F882" s="678"/>
    </row>
    <row r="883" spans="1:6" ht="15" customHeight="1">
      <c r="A883" s="678"/>
      <c r="B883" s="678"/>
      <c r="C883" s="678"/>
      <c r="D883" s="678"/>
      <c r="E883" s="678"/>
      <c r="F883" s="678"/>
    </row>
    <row r="884" spans="1:6" ht="15" customHeight="1">
      <c r="A884" s="678"/>
      <c r="B884" s="678"/>
      <c r="C884" s="678"/>
      <c r="D884" s="678"/>
      <c r="E884" s="678"/>
      <c r="F884" s="678"/>
    </row>
    <row r="885" spans="1:6" ht="15" customHeight="1">
      <c r="A885" s="678"/>
      <c r="B885" s="678"/>
      <c r="C885" s="678"/>
      <c r="D885" s="678"/>
      <c r="E885" s="678"/>
      <c r="F885" s="678"/>
    </row>
    <row r="886" spans="1:6" ht="15" customHeight="1">
      <c r="A886" s="678"/>
      <c r="B886" s="678"/>
      <c r="C886" s="678"/>
      <c r="D886" s="678"/>
      <c r="E886" s="678"/>
      <c r="F886" s="678"/>
    </row>
    <row r="887" spans="1:6" ht="15" customHeight="1">
      <c r="A887" s="678"/>
      <c r="B887" s="678"/>
      <c r="C887" s="678"/>
      <c r="D887" s="678"/>
      <c r="E887" s="678"/>
      <c r="F887" s="678"/>
    </row>
    <row r="888" spans="1:6" ht="15" customHeight="1">
      <c r="A888" s="678"/>
      <c r="B888" s="678"/>
      <c r="C888" s="678"/>
      <c r="D888" s="678"/>
      <c r="E888" s="678"/>
      <c r="F888" s="678"/>
    </row>
    <row r="889" spans="1:6" ht="15" customHeight="1">
      <c r="A889" s="678"/>
      <c r="B889" s="678"/>
      <c r="C889" s="678"/>
      <c r="D889" s="678"/>
      <c r="E889" s="678"/>
      <c r="F889" s="678"/>
    </row>
    <row r="890" spans="1:6" ht="15" customHeight="1">
      <c r="A890" s="678"/>
      <c r="B890" s="678"/>
      <c r="C890" s="678"/>
      <c r="D890" s="678"/>
      <c r="E890" s="678"/>
      <c r="F890" s="678"/>
    </row>
    <row r="891" spans="1:6" ht="15" customHeight="1">
      <c r="A891" s="678"/>
      <c r="B891" s="678"/>
      <c r="C891" s="678"/>
      <c r="D891" s="678"/>
      <c r="E891" s="678"/>
      <c r="F891" s="678"/>
    </row>
    <row r="892" spans="1:6" ht="15" customHeight="1">
      <c r="A892" s="678"/>
      <c r="B892" s="678"/>
      <c r="C892" s="678"/>
      <c r="D892" s="678"/>
      <c r="E892" s="678"/>
      <c r="F892" s="678"/>
    </row>
    <row r="893" spans="1:6" ht="15" customHeight="1">
      <c r="A893" s="678"/>
      <c r="B893" s="678"/>
      <c r="C893" s="678"/>
      <c r="D893" s="678"/>
      <c r="E893" s="678"/>
      <c r="F893" s="678"/>
    </row>
    <row r="894" spans="1:6" ht="15" customHeight="1">
      <c r="A894" s="678"/>
      <c r="B894" s="678"/>
      <c r="C894" s="678"/>
      <c r="D894" s="678"/>
      <c r="E894" s="678"/>
      <c r="F894" s="678"/>
    </row>
    <row r="895" spans="1:6" ht="15" customHeight="1">
      <c r="A895" s="678"/>
      <c r="B895" s="678"/>
      <c r="C895" s="678"/>
      <c r="D895" s="678"/>
      <c r="E895" s="678"/>
      <c r="F895" s="678"/>
    </row>
    <row r="896" spans="1:6" ht="15" customHeight="1">
      <c r="A896" s="678"/>
      <c r="B896" s="678"/>
      <c r="C896" s="678"/>
      <c r="D896" s="678"/>
      <c r="E896" s="678"/>
      <c r="F896" s="678"/>
    </row>
    <row r="897" spans="1:6" ht="15" customHeight="1">
      <c r="A897" s="678"/>
      <c r="B897" s="678"/>
      <c r="C897" s="678"/>
      <c r="D897" s="678"/>
      <c r="E897" s="678"/>
      <c r="F897" s="678"/>
    </row>
    <row r="898" spans="1:6" ht="15" customHeight="1">
      <c r="A898" s="678"/>
      <c r="B898" s="678"/>
      <c r="C898" s="678"/>
      <c r="D898" s="678"/>
      <c r="E898" s="678"/>
      <c r="F898" s="678"/>
    </row>
    <row r="899" spans="1:6" ht="15" customHeight="1">
      <c r="A899" s="678"/>
      <c r="B899" s="678"/>
      <c r="C899" s="678"/>
      <c r="D899" s="678"/>
      <c r="E899" s="678"/>
      <c r="F899" s="678"/>
    </row>
    <row r="900" spans="1:6" ht="15" customHeight="1">
      <c r="A900" s="678"/>
      <c r="B900" s="678"/>
      <c r="C900" s="678"/>
      <c r="D900" s="678"/>
      <c r="E900" s="678"/>
      <c r="F900" s="678"/>
    </row>
    <row r="901" spans="1:6" ht="15" customHeight="1">
      <c r="A901" s="678"/>
      <c r="B901" s="678"/>
      <c r="C901" s="678"/>
      <c r="D901" s="678"/>
      <c r="E901" s="678"/>
      <c r="F901" s="678"/>
    </row>
    <row r="902" spans="1:6" ht="15" customHeight="1">
      <c r="A902" s="678"/>
      <c r="B902" s="678"/>
      <c r="C902" s="678"/>
      <c r="D902" s="678"/>
      <c r="E902" s="678"/>
      <c r="F902" s="678"/>
    </row>
    <row r="903" spans="1:6" ht="15" customHeight="1">
      <c r="A903" s="678"/>
      <c r="B903" s="678"/>
      <c r="C903" s="678"/>
      <c r="D903" s="678"/>
      <c r="E903" s="678"/>
      <c r="F903" s="678"/>
    </row>
    <row r="904" spans="1:6" ht="15" customHeight="1">
      <c r="A904" s="678"/>
      <c r="B904" s="678"/>
      <c r="C904" s="678"/>
      <c r="D904" s="678"/>
      <c r="E904" s="678"/>
      <c r="F904" s="678"/>
    </row>
    <row r="905" spans="1:6" ht="15" customHeight="1">
      <c r="A905" s="678"/>
      <c r="B905" s="678"/>
      <c r="C905" s="678"/>
      <c r="D905" s="678"/>
      <c r="E905" s="678"/>
      <c r="F905" s="678"/>
    </row>
    <row r="906" spans="1:6" ht="15" customHeight="1">
      <c r="A906" s="678"/>
      <c r="B906" s="678"/>
      <c r="C906" s="678"/>
      <c r="D906" s="678"/>
      <c r="E906" s="678"/>
      <c r="F906" s="678"/>
    </row>
    <row r="907" spans="1:6" ht="15" customHeight="1">
      <c r="A907" s="678"/>
      <c r="B907" s="678"/>
      <c r="C907" s="678"/>
      <c r="D907" s="678"/>
      <c r="E907" s="678"/>
      <c r="F907" s="678"/>
    </row>
    <row r="908" spans="1:6" ht="15" customHeight="1">
      <c r="A908" s="678"/>
      <c r="B908" s="678"/>
      <c r="C908" s="678"/>
      <c r="D908" s="678"/>
      <c r="E908" s="678"/>
      <c r="F908" s="678"/>
    </row>
    <row r="909" spans="1:6" ht="15" customHeight="1">
      <c r="A909" s="678"/>
      <c r="B909" s="678"/>
      <c r="C909" s="678"/>
      <c r="D909" s="678"/>
      <c r="E909" s="678"/>
      <c r="F909" s="678"/>
    </row>
    <row r="910" spans="1:6" ht="15" customHeight="1">
      <c r="A910" s="678"/>
      <c r="B910" s="678"/>
      <c r="C910" s="678"/>
      <c r="D910" s="678"/>
      <c r="E910" s="678"/>
      <c r="F910" s="678"/>
    </row>
    <row r="911" spans="1:6" ht="15" customHeight="1">
      <c r="A911" s="678"/>
      <c r="B911" s="678"/>
      <c r="C911" s="678"/>
      <c r="D911" s="678"/>
      <c r="E911" s="678"/>
      <c r="F911" s="678"/>
    </row>
    <row r="912" spans="1:6" ht="15" customHeight="1">
      <c r="A912" s="678"/>
      <c r="B912" s="678"/>
      <c r="C912" s="678"/>
      <c r="D912" s="678"/>
      <c r="E912" s="678"/>
      <c r="F912" s="678"/>
    </row>
    <row r="913" spans="1:6" ht="15" customHeight="1">
      <c r="A913" s="678"/>
      <c r="B913" s="678"/>
      <c r="C913" s="678"/>
      <c r="D913" s="678"/>
      <c r="E913" s="678"/>
      <c r="F913" s="678"/>
    </row>
    <row r="914" spans="1:6" ht="15" customHeight="1">
      <c r="A914" s="678"/>
      <c r="B914" s="678"/>
      <c r="C914" s="678"/>
      <c r="D914" s="678"/>
      <c r="E914" s="678"/>
      <c r="F914" s="678"/>
    </row>
    <row r="915" spans="1:6" ht="15" customHeight="1">
      <c r="A915" s="678"/>
      <c r="B915" s="678"/>
      <c r="C915" s="678"/>
      <c r="D915" s="678"/>
      <c r="E915" s="678"/>
      <c r="F915" s="678"/>
    </row>
    <row r="916" spans="1:6" ht="15" customHeight="1">
      <c r="A916" s="678"/>
      <c r="B916" s="678"/>
      <c r="C916" s="678"/>
      <c r="D916" s="678"/>
      <c r="E916" s="678"/>
      <c r="F916" s="678"/>
    </row>
    <row r="917" spans="1:6" ht="15" customHeight="1">
      <c r="A917" s="678"/>
      <c r="B917" s="678"/>
      <c r="C917" s="678"/>
      <c r="D917" s="678"/>
      <c r="E917" s="678"/>
      <c r="F917" s="678"/>
    </row>
    <row r="918" spans="1:6" ht="15" customHeight="1">
      <c r="A918" s="678"/>
      <c r="B918" s="678"/>
      <c r="C918" s="678"/>
      <c r="D918" s="678"/>
      <c r="E918" s="678"/>
      <c r="F918" s="678"/>
    </row>
    <row r="919" spans="1:6" ht="15" customHeight="1">
      <c r="A919" s="678"/>
      <c r="B919" s="678"/>
      <c r="C919" s="678"/>
      <c r="D919" s="678"/>
      <c r="E919" s="678"/>
      <c r="F919" s="678"/>
    </row>
    <row r="920" spans="1:6" ht="15" customHeight="1">
      <c r="A920" s="678"/>
      <c r="B920" s="678"/>
      <c r="C920" s="678"/>
      <c r="D920" s="678"/>
      <c r="E920" s="678"/>
      <c r="F920" s="678"/>
    </row>
    <row r="921" spans="1:6" ht="15" customHeight="1">
      <c r="A921" s="678"/>
      <c r="B921" s="678"/>
      <c r="C921" s="678"/>
      <c r="D921" s="678"/>
      <c r="E921" s="678"/>
      <c r="F921" s="678"/>
    </row>
    <row r="922" spans="1:6" ht="15" customHeight="1">
      <c r="A922" s="678"/>
      <c r="B922" s="678"/>
      <c r="C922" s="678"/>
      <c r="D922" s="678"/>
      <c r="E922" s="678"/>
      <c r="F922" s="678"/>
    </row>
    <row r="923" spans="1:6" ht="15" customHeight="1">
      <c r="A923" s="678"/>
      <c r="B923" s="678"/>
      <c r="C923" s="678"/>
      <c r="D923" s="678"/>
      <c r="E923" s="678"/>
      <c r="F923" s="678"/>
    </row>
    <row r="924" spans="1:6" ht="15" customHeight="1">
      <c r="A924" s="678"/>
      <c r="B924" s="678"/>
      <c r="C924" s="678"/>
      <c r="D924" s="678"/>
      <c r="E924" s="678"/>
      <c r="F924" s="678"/>
    </row>
    <row r="925" spans="1:6" ht="15" customHeight="1">
      <c r="A925" s="678"/>
      <c r="B925" s="678"/>
      <c r="C925" s="678"/>
      <c r="D925" s="678"/>
      <c r="E925" s="678"/>
      <c r="F925" s="678"/>
    </row>
    <row r="926" spans="1:6" ht="15" customHeight="1">
      <c r="A926" s="678"/>
      <c r="B926" s="678"/>
      <c r="C926" s="678"/>
      <c r="D926" s="678"/>
      <c r="E926" s="678"/>
      <c r="F926" s="678"/>
    </row>
    <row r="927" spans="1:6" ht="15" customHeight="1">
      <c r="A927" s="678"/>
      <c r="B927" s="678"/>
      <c r="C927" s="678"/>
      <c r="D927" s="678"/>
      <c r="E927" s="678"/>
      <c r="F927" s="678"/>
    </row>
    <row r="928" spans="1:6" ht="15" customHeight="1">
      <c r="A928" s="678"/>
      <c r="B928" s="678"/>
      <c r="C928" s="678"/>
      <c r="D928" s="678"/>
      <c r="E928" s="678"/>
      <c r="F928" s="678"/>
    </row>
    <row r="929" spans="1:6" ht="15" customHeight="1">
      <c r="A929" s="678"/>
      <c r="B929" s="678"/>
      <c r="C929" s="678"/>
      <c r="D929" s="678"/>
      <c r="E929" s="678"/>
      <c r="F929" s="678"/>
    </row>
    <row r="930" spans="1:6" ht="15" customHeight="1">
      <c r="A930" s="678"/>
      <c r="B930" s="678"/>
      <c r="C930" s="678"/>
      <c r="D930" s="678"/>
      <c r="E930" s="678"/>
      <c r="F930" s="678"/>
    </row>
    <row r="931" spans="1:6" ht="15" customHeight="1">
      <c r="A931" s="678"/>
      <c r="B931" s="678"/>
      <c r="C931" s="678"/>
      <c r="D931" s="678"/>
      <c r="E931" s="678"/>
      <c r="F931" s="678"/>
    </row>
    <row r="932" spans="1:6" ht="15" customHeight="1">
      <c r="A932" s="678"/>
      <c r="B932" s="678"/>
      <c r="C932" s="678"/>
      <c r="D932" s="678"/>
      <c r="E932" s="678"/>
      <c r="F932" s="678"/>
    </row>
    <row r="933" spans="1:6" ht="15" customHeight="1">
      <c r="A933" s="678"/>
      <c r="B933" s="678"/>
      <c r="C933" s="678"/>
      <c r="D933" s="678"/>
      <c r="E933" s="678"/>
      <c r="F933" s="678"/>
    </row>
    <row r="934" spans="1:6" ht="15" customHeight="1">
      <c r="A934" s="678"/>
      <c r="B934" s="678"/>
      <c r="C934" s="678"/>
      <c r="D934" s="678"/>
      <c r="E934" s="678"/>
      <c r="F934" s="678"/>
    </row>
    <row r="935" spans="1:6" ht="15" customHeight="1">
      <c r="A935" s="678"/>
      <c r="B935" s="678"/>
      <c r="C935" s="678"/>
      <c r="D935" s="678"/>
      <c r="E935" s="678"/>
      <c r="F935" s="678"/>
    </row>
    <row r="936" spans="1:6" ht="15" customHeight="1">
      <c r="A936" s="678"/>
      <c r="B936" s="678"/>
      <c r="C936" s="678"/>
      <c r="D936" s="678"/>
      <c r="E936" s="678"/>
      <c r="F936" s="678"/>
    </row>
    <row r="937" spans="1:6" ht="15" customHeight="1">
      <c r="A937" s="678"/>
      <c r="B937" s="678"/>
      <c r="C937" s="678"/>
      <c r="D937" s="678"/>
      <c r="E937" s="678"/>
      <c r="F937" s="678"/>
    </row>
    <row r="938" spans="1:6" ht="15" customHeight="1">
      <c r="A938" s="678"/>
      <c r="B938" s="678"/>
      <c r="C938" s="678"/>
      <c r="D938" s="678"/>
      <c r="E938" s="678"/>
      <c r="F938" s="678"/>
    </row>
    <row r="939" spans="1:6" ht="15" customHeight="1">
      <c r="A939" s="678"/>
      <c r="B939" s="678"/>
      <c r="C939" s="678"/>
      <c r="D939" s="678"/>
      <c r="E939" s="678"/>
      <c r="F939" s="678"/>
    </row>
    <row r="940" spans="1:6" ht="15" customHeight="1">
      <c r="A940" s="678"/>
      <c r="B940" s="678"/>
      <c r="C940" s="678"/>
      <c r="D940" s="678"/>
      <c r="E940" s="678"/>
      <c r="F940" s="678"/>
    </row>
    <row r="941" spans="1:6" ht="15" customHeight="1">
      <c r="A941" s="678"/>
      <c r="B941" s="678"/>
      <c r="C941" s="678"/>
      <c r="D941" s="678"/>
      <c r="E941" s="678"/>
      <c r="F941" s="678"/>
    </row>
    <row r="942" spans="1:6" ht="15" customHeight="1">
      <c r="A942" s="678"/>
      <c r="B942" s="678"/>
      <c r="C942" s="678"/>
      <c r="D942" s="678"/>
      <c r="E942" s="678"/>
      <c r="F942" s="678"/>
    </row>
    <row r="943" spans="1:6" ht="15" customHeight="1">
      <c r="A943" s="678"/>
      <c r="B943" s="678"/>
      <c r="C943" s="678"/>
      <c r="D943" s="678"/>
      <c r="E943" s="678"/>
      <c r="F943" s="678"/>
    </row>
    <row r="944" spans="1:6" ht="15" customHeight="1">
      <c r="A944" s="678"/>
      <c r="B944" s="678"/>
      <c r="C944" s="678"/>
      <c r="D944" s="678"/>
      <c r="E944" s="678"/>
      <c r="F944" s="678"/>
    </row>
    <row r="945" spans="1:6" ht="15" customHeight="1">
      <c r="A945" s="678"/>
      <c r="B945" s="678"/>
      <c r="C945" s="678"/>
      <c r="D945" s="678"/>
      <c r="E945" s="678"/>
      <c r="F945" s="678"/>
    </row>
    <row r="946" spans="1:6" ht="15" customHeight="1">
      <c r="A946" s="678"/>
      <c r="B946" s="678"/>
      <c r="C946" s="678"/>
      <c r="D946" s="678"/>
      <c r="E946" s="678"/>
      <c r="F946" s="678"/>
    </row>
    <row r="947" spans="1:6" ht="15" customHeight="1">
      <c r="A947" s="678"/>
      <c r="B947" s="678"/>
      <c r="C947" s="678"/>
      <c r="D947" s="678"/>
      <c r="E947" s="678"/>
      <c r="F947" s="678"/>
    </row>
    <row r="948" spans="1:6" ht="15" customHeight="1">
      <c r="A948" s="678"/>
      <c r="B948" s="678"/>
      <c r="C948" s="678"/>
      <c r="D948" s="678"/>
      <c r="E948" s="678"/>
      <c r="F948" s="678"/>
    </row>
    <row r="949" spans="1:6" ht="15" customHeight="1">
      <c r="A949" s="678"/>
      <c r="B949" s="678"/>
      <c r="C949" s="678"/>
      <c r="D949" s="678"/>
      <c r="E949" s="678"/>
      <c r="F949" s="678"/>
    </row>
    <row r="950" spans="1:6" ht="15" customHeight="1">
      <c r="A950" s="678"/>
      <c r="B950" s="678"/>
      <c r="C950" s="678"/>
      <c r="D950" s="678"/>
      <c r="E950" s="678"/>
      <c r="F950" s="678"/>
    </row>
    <row r="951" spans="1:6" ht="15" customHeight="1">
      <c r="A951" s="678"/>
      <c r="B951" s="678"/>
      <c r="C951" s="678"/>
      <c r="D951" s="678"/>
      <c r="E951" s="678"/>
      <c r="F951" s="678"/>
    </row>
    <row r="952" spans="1:6" ht="15" customHeight="1">
      <c r="A952" s="678"/>
      <c r="B952" s="678"/>
      <c r="C952" s="678"/>
      <c r="D952" s="678"/>
      <c r="E952" s="678"/>
      <c r="F952" s="678"/>
    </row>
    <row r="953" spans="1:6" ht="15" customHeight="1">
      <c r="A953" s="678"/>
      <c r="B953" s="678"/>
      <c r="C953" s="678"/>
      <c r="D953" s="678"/>
      <c r="E953" s="678"/>
      <c r="F953" s="678"/>
    </row>
    <row r="954" spans="1:6" ht="15" customHeight="1">
      <c r="A954" s="678"/>
      <c r="B954" s="678"/>
      <c r="C954" s="678"/>
      <c r="D954" s="678"/>
      <c r="E954" s="678"/>
      <c r="F954" s="678"/>
    </row>
    <row r="955" spans="1:6" ht="15" customHeight="1">
      <c r="A955" s="678"/>
      <c r="B955" s="678"/>
      <c r="C955" s="678"/>
      <c r="D955" s="678"/>
      <c r="E955" s="678"/>
      <c r="F955" s="678"/>
    </row>
    <row r="956" spans="1:6" ht="15" customHeight="1">
      <c r="A956" s="678"/>
      <c r="B956" s="678"/>
      <c r="C956" s="678"/>
      <c r="D956" s="678"/>
      <c r="E956" s="678"/>
      <c r="F956" s="678"/>
    </row>
    <row r="957" spans="1:6" ht="15" customHeight="1">
      <c r="A957" s="678"/>
      <c r="B957" s="678"/>
      <c r="C957" s="678"/>
      <c r="D957" s="678"/>
      <c r="E957" s="678"/>
      <c r="F957" s="678"/>
    </row>
    <row r="958" spans="1:6" ht="15" customHeight="1">
      <c r="A958" s="678"/>
      <c r="B958" s="678"/>
      <c r="C958" s="678"/>
      <c r="D958" s="678"/>
      <c r="E958" s="678"/>
      <c r="F958" s="678"/>
    </row>
    <row r="959" spans="1:6" ht="15" customHeight="1">
      <c r="A959" s="678"/>
      <c r="B959" s="678"/>
      <c r="C959" s="678"/>
      <c r="D959" s="678"/>
      <c r="E959" s="678"/>
      <c r="F959" s="678"/>
    </row>
    <row r="960" spans="1:6" ht="15" customHeight="1">
      <c r="A960" s="678"/>
      <c r="B960" s="678"/>
      <c r="C960" s="678"/>
      <c r="D960" s="678"/>
      <c r="E960" s="678"/>
      <c r="F960" s="678"/>
    </row>
    <row r="961" spans="1:6" ht="15" customHeight="1">
      <c r="A961" s="678"/>
      <c r="B961" s="678"/>
      <c r="C961" s="678"/>
      <c r="D961" s="678"/>
      <c r="E961" s="678"/>
      <c r="F961" s="678"/>
    </row>
    <row r="962" spans="1:6" ht="15" customHeight="1">
      <c r="A962" s="678"/>
      <c r="B962" s="678"/>
      <c r="C962" s="678"/>
      <c r="D962" s="678"/>
      <c r="E962" s="678"/>
      <c r="F962" s="678"/>
    </row>
    <row r="963" spans="1:6" ht="15" customHeight="1">
      <c r="A963" s="678"/>
      <c r="B963" s="678"/>
      <c r="C963" s="678"/>
      <c r="D963" s="678"/>
      <c r="E963" s="678"/>
      <c r="F963" s="678"/>
    </row>
    <row r="964" spans="1:6" ht="15" customHeight="1">
      <c r="A964" s="678"/>
      <c r="B964" s="678"/>
      <c r="C964" s="678"/>
      <c r="D964" s="678"/>
      <c r="E964" s="678"/>
      <c r="F964" s="678"/>
    </row>
    <row r="965" spans="1:6" ht="15" customHeight="1">
      <c r="A965" s="678"/>
      <c r="B965" s="678"/>
      <c r="C965" s="678"/>
      <c r="D965" s="678"/>
      <c r="E965" s="678"/>
      <c r="F965" s="678"/>
    </row>
    <row r="966" spans="1:6" ht="15" customHeight="1">
      <c r="A966" s="678"/>
      <c r="B966" s="678"/>
      <c r="C966" s="678"/>
      <c r="D966" s="678"/>
      <c r="E966" s="678"/>
      <c r="F966" s="678"/>
    </row>
    <row r="967" spans="1:6" ht="15" customHeight="1">
      <c r="A967" s="678"/>
      <c r="B967" s="678"/>
      <c r="C967" s="678"/>
      <c r="D967" s="678"/>
      <c r="E967" s="678"/>
      <c r="F967" s="678"/>
    </row>
    <row r="968" spans="1:6" ht="15" customHeight="1">
      <c r="A968" s="678"/>
      <c r="B968" s="678"/>
      <c r="C968" s="678"/>
      <c r="D968" s="678"/>
      <c r="E968" s="678"/>
      <c r="F968" s="678"/>
    </row>
    <row r="969" spans="1:6" ht="15" customHeight="1">
      <c r="A969" s="678"/>
      <c r="B969" s="678"/>
      <c r="C969" s="678"/>
      <c r="D969" s="678"/>
      <c r="E969" s="678"/>
      <c r="F969" s="678"/>
    </row>
    <row r="970" spans="1:6" ht="15" customHeight="1">
      <c r="A970" s="678"/>
      <c r="B970" s="678"/>
      <c r="C970" s="678"/>
      <c r="D970" s="678"/>
      <c r="E970" s="678"/>
      <c r="F970" s="678"/>
    </row>
    <row r="971" spans="1:6" ht="15" customHeight="1">
      <c r="A971" s="678"/>
      <c r="B971" s="678"/>
      <c r="C971" s="678"/>
      <c r="D971" s="678"/>
      <c r="E971" s="678"/>
      <c r="F971" s="678"/>
    </row>
    <row r="972" spans="1:6" ht="15" customHeight="1">
      <c r="A972" s="678"/>
      <c r="B972" s="678"/>
      <c r="C972" s="678"/>
      <c r="D972" s="678"/>
      <c r="E972" s="678"/>
      <c r="F972" s="678"/>
    </row>
    <row r="973" spans="1:6" ht="15" customHeight="1">
      <c r="A973" s="678"/>
      <c r="B973" s="678"/>
      <c r="C973" s="678"/>
      <c r="D973" s="678"/>
      <c r="E973" s="678"/>
      <c r="F973" s="678"/>
    </row>
    <row r="974" spans="1:6" ht="15" customHeight="1">
      <c r="A974" s="678"/>
      <c r="B974" s="678"/>
      <c r="C974" s="678"/>
      <c r="D974" s="678"/>
      <c r="E974" s="678"/>
      <c r="F974" s="678"/>
    </row>
    <row r="975" spans="1:6" ht="15" customHeight="1">
      <c r="A975" s="678"/>
      <c r="B975" s="678"/>
      <c r="C975" s="678"/>
      <c r="D975" s="678"/>
      <c r="E975" s="678"/>
      <c r="F975" s="678"/>
    </row>
    <row r="976" spans="1:6" ht="15" customHeight="1">
      <c r="A976" s="678"/>
      <c r="B976" s="678"/>
      <c r="C976" s="678"/>
      <c r="D976" s="678"/>
      <c r="E976" s="678"/>
      <c r="F976" s="678"/>
    </row>
    <row r="977" spans="1:6" ht="15" customHeight="1">
      <c r="A977" s="678"/>
      <c r="B977" s="678"/>
      <c r="C977" s="678"/>
      <c r="D977" s="678"/>
      <c r="E977" s="678"/>
      <c r="F977" s="678"/>
    </row>
    <row r="978" spans="1:6" ht="15" customHeight="1">
      <c r="A978" s="678"/>
      <c r="B978" s="678"/>
      <c r="C978" s="678"/>
      <c r="D978" s="678"/>
      <c r="E978" s="678"/>
      <c r="F978" s="678"/>
    </row>
    <row r="979" spans="1:6" ht="15" customHeight="1">
      <c r="A979" s="678"/>
      <c r="B979" s="678"/>
      <c r="C979" s="678"/>
      <c r="D979" s="678"/>
      <c r="E979" s="678"/>
      <c r="F979" s="678"/>
    </row>
    <row r="980" spans="1:6" ht="15" customHeight="1">
      <c r="A980" s="678"/>
      <c r="B980" s="678"/>
      <c r="C980" s="678"/>
      <c r="D980" s="678"/>
      <c r="E980" s="678"/>
      <c r="F980" s="678"/>
    </row>
    <row r="981" spans="1:6" ht="15" customHeight="1">
      <c r="A981" s="678"/>
      <c r="B981" s="678"/>
      <c r="C981" s="678"/>
      <c r="D981" s="678"/>
      <c r="E981" s="678"/>
      <c r="F981" s="678"/>
    </row>
    <row r="982" spans="1:6" ht="15" customHeight="1">
      <c r="A982" s="678"/>
      <c r="B982" s="678"/>
      <c r="C982" s="678"/>
      <c r="D982" s="678"/>
      <c r="E982" s="678"/>
      <c r="F982" s="678"/>
    </row>
    <row r="983" spans="1:6" ht="15" customHeight="1">
      <c r="A983" s="678"/>
      <c r="B983" s="678"/>
      <c r="C983" s="678"/>
      <c r="D983" s="678"/>
      <c r="E983" s="678"/>
      <c r="F983" s="678"/>
    </row>
    <row r="984" spans="1:6" ht="15" customHeight="1">
      <c r="A984" s="678"/>
      <c r="B984" s="678"/>
      <c r="C984" s="678"/>
      <c r="D984" s="678"/>
      <c r="E984" s="678"/>
      <c r="F984" s="678"/>
    </row>
    <row r="985" spans="1:6" ht="15" customHeight="1">
      <c r="A985" s="678"/>
      <c r="B985" s="678"/>
      <c r="C985" s="678"/>
      <c r="D985" s="678"/>
      <c r="E985" s="678"/>
      <c r="F985" s="678"/>
    </row>
    <row r="986" spans="1:6" ht="15" customHeight="1">
      <c r="A986" s="678"/>
      <c r="B986" s="678"/>
      <c r="C986" s="678"/>
      <c r="D986" s="678"/>
      <c r="E986" s="678"/>
      <c r="F986" s="678"/>
    </row>
    <row r="987" spans="1:6" ht="15" customHeight="1">
      <c r="A987" s="678"/>
      <c r="B987" s="678"/>
      <c r="C987" s="678"/>
      <c r="D987" s="678"/>
      <c r="E987" s="678"/>
      <c r="F987" s="678"/>
    </row>
    <row r="988" spans="1:6" ht="15" customHeight="1">
      <c r="A988" s="678"/>
      <c r="B988" s="678"/>
      <c r="C988" s="678"/>
      <c r="D988" s="678"/>
      <c r="E988" s="678"/>
      <c r="F988" s="678"/>
    </row>
    <row r="989" spans="1:6" ht="15" customHeight="1">
      <c r="A989" s="678"/>
      <c r="B989" s="678"/>
      <c r="C989" s="678"/>
      <c r="D989" s="678"/>
      <c r="E989" s="678"/>
      <c r="F989" s="678"/>
    </row>
    <row r="990" spans="1:6" ht="15" customHeight="1">
      <c r="A990" s="678"/>
      <c r="B990" s="678"/>
      <c r="C990" s="678"/>
      <c r="D990" s="678"/>
      <c r="E990" s="678"/>
      <c r="F990" s="678"/>
    </row>
    <row r="991" spans="1:6" ht="15" customHeight="1">
      <c r="A991" s="678"/>
      <c r="B991" s="678"/>
      <c r="C991" s="678"/>
      <c r="D991" s="678"/>
      <c r="E991" s="678"/>
      <c r="F991" s="678"/>
    </row>
    <row r="992" spans="1:6" ht="15" customHeight="1">
      <c r="A992" s="678"/>
      <c r="B992" s="678"/>
      <c r="C992" s="678"/>
      <c r="D992" s="678"/>
      <c r="E992" s="678"/>
      <c r="F992" s="678"/>
    </row>
    <row r="993" spans="1:6" ht="15" customHeight="1">
      <c r="A993" s="678"/>
      <c r="B993" s="678"/>
      <c r="C993" s="678"/>
      <c r="D993" s="678"/>
      <c r="E993" s="678"/>
      <c r="F993" s="678"/>
    </row>
    <row r="994" spans="1:6" ht="15" customHeight="1">
      <c r="A994" s="678"/>
      <c r="B994" s="678"/>
      <c r="C994" s="678"/>
      <c r="D994" s="678"/>
      <c r="E994" s="678"/>
      <c r="F994" s="678"/>
    </row>
    <row r="995" spans="1:6" ht="15" customHeight="1">
      <c r="A995" s="678"/>
      <c r="B995" s="678"/>
      <c r="C995" s="678"/>
      <c r="D995" s="678"/>
      <c r="E995" s="678"/>
      <c r="F995" s="678"/>
    </row>
    <row r="996" spans="1:6" ht="15" customHeight="1">
      <c r="A996" s="678"/>
      <c r="B996" s="678"/>
      <c r="C996" s="678"/>
      <c r="D996" s="678"/>
      <c r="E996" s="678"/>
      <c r="F996" s="678"/>
    </row>
    <row r="997" spans="1:6" ht="15" customHeight="1">
      <c r="A997" s="678"/>
      <c r="B997" s="678"/>
      <c r="C997" s="678"/>
      <c r="D997" s="678"/>
      <c r="E997" s="678"/>
      <c r="F997" s="678"/>
    </row>
    <row r="998" spans="1:6" ht="15" customHeight="1">
      <c r="A998" s="678"/>
      <c r="B998" s="678"/>
      <c r="C998" s="678"/>
      <c r="D998" s="678"/>
      <c r="E998" s="678"/>
      <c r="F998" s="678"/>
    </row>
    <row r="999" spans="1:6" ht="15" customHeight="1">
      <c r="A999" s="678"/>
      <c r="B999" s="678"/>
      <c r="C999" s="678"/>
      <c r="D999" s="678"/>
      <c r="E999" s="678"/>
      <c r="F999" s="678"/>
    </row>
    <row r="1000" spans="1:6" ht="15" customHeight="1">
      <c r="A1000" s="678"/>
      <c r="B1000" s="678"/>
      <c r="C1000" s="678"/>
      <c r="D1000" s="678"/>
      <c r="E1000" s="678"/>
      <c r="F1000" s="678"/>
    </row>
    <row r="1001" spans="1:6" ht="15" customHeight="1">
      <c r="A1001" s="678"/>
      <c r="B1001" s="678"/>
      <c r="C1001" s="678"/>
      <c r="D1001" s="678"/>
      <c r="E1001" s="678"/>
      <c r="F1001" s="678"/>
    </row>
    <row r="1002" spans="1:6" ht="15" customHeight="1">
      <c r="A1002" s="678"/>
      <c r="B1002" s="678"/>
      <c r="C1002" s="678"/>
      <c r="D1002" s="678"/>
      <c r="E1002" s="678"/>
      <c r="F1002" s="678"/>
    </row>
  </sheetData>
  <conditionalFormatting sqref="C16:E16">
    <cfRule type="containsBlanks" dxfId="806" priority="1">
      <formula>LEN(TRIM(C16))=0</formula>
    </cfRule>
  </conditionalFormatting>
  <conditionalFormatting sqref="C94:E99">
    <cfRule type="containsBlanks" dxfId="805" priority="24">
      <formula>LEN(TRIM(C94))=0</formula>
    </cfRule>
  </conditionalFormatting>
  <conditionalFormatting sqref="C100:E108">
    <cfRule type="containsBlanks" dxfId="804" priority="12">
      <formula>LEN(TRIM(C100))=0</formula>
    </cfRule>
  </conditionalFormatting>
  <conditionalFormatting sqref="C3:F3 C17:E93">
    <cfRule type="containsBlanks" dxfId="803" priority="14">
      <formula>LEN(TRIM(C3))=0</formula>
    </cfRule>
  </conditionalFormatting>
  <conditionalFormatting sqref="C3:F3">
    <cfRule type="containsBlanks" dxfId="802" priority="9">
      <formula>LEN(TRIM(C3))=0</formula>
    </cfRule>
  </conditionalFormatting>
  <conditionalFormatting sqref="C4:F4">
    <cfRule type="containsBlanks" dxfId="801" priority="4">
      <formula>LEN(TRIM(C4))=0</formula>
    </cfRule>
  </conditionalFormatting>
  <conditionalFormatting sqref="C5:F8 C10:F15">
    <cfRule type="containsBlanks" dxfId="800" priority="6">
      <formula>LEN(TRIM(C5))=0</formula>
    </cfRule>
  </conditionalFormatting>
  <conditionalFormatting sqref="C9:F9">
    <cfRule type="containsBlanks" dxfId="799" priority="2">
      <formula>LEN(TRIM(C9))=0</formula>
    </cfRule>
  </conditionalFormatting>
  <conditionalFormatting sqref="C17:F17">
    <cfRule type="containsBlanks" dxfId="798" priority="8">
      <formula>LEN(TRIM(C17))=0</formula>
    </cfRule>
  </conditionalFormatting>
  <conditionalFormatting sqref="C98:F98">
    <cfRule type="containsBlanks" dxfId="797" priority="23" stopIfTrue="1">
      <formula>LEN(TRIM(C98))=0</formula>
    </cfRule>
  </conditionalFormatting>
  <conditionalFormatting sqref="C110:F110">
    <cfRule type="containsBlanks" dxfId="796" priority="10">
      <formula>LEN(TRIM(C110))=0</formula>
    </cfRule>
  </conditionalFormatting>
  <conditionalFormatting sqref="F16:F108">
    <cfRule type="containsBlanks" dxfId="795" priority="25">
      <formula>LEN(TRIM(F16))=0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4" max="5" man="1"/>
    <brk id="100" max="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>
    <tabColor rgb="FFF9FBFA"/>
  </sheetPr>
  <dimension ref="A1:M1002"/>
  <sheetViews>
    <sheetView view="pageBreakPreview" zoomScale="90" zoomScaleNormal="100" zoomScaleSheetLayoutView="90" workbookViewId="0">
      <pane ySplit="2" topLeftCell="A96" activePane="bottomLeft" state="frozen"/>
      <selection activeCell="O97" sqref="O97"/>
      <selection pane="bottomLeft" activeCell="D104" sqref="D104"/>
    </sheetView>
  </sheetViews>
  <sheetFormatPr baseColWidth="10" defaultColWidth="14.3984375" defaultRowHeight="15" customHeight="1"/>
  <cols>
    <col min="1" max="1" width="1.86328125" customWidth="1"/>
    <col min="2" max="2" width="20.19921875" bestFit="1" customWidth="1"/>
    <col min="3" max="3" width="15" bestFit="1" customWidth="1"/>
    <col min="4" max="4" width="11.1328125" bestFit="1" customWidth="1"/>
    <col min="5" max="5" width="14.59765625" bestFit="1" customWidth="1"/>
    <col min="6" max="6" width="10.86328125" bestFit="1" customWidth="1"/>
    <col min="7" max="7" width="10.265625" customWidth="1"/>
    <col min="8" max="8" width="10.6640625" bestFit="1" customWidth="1"/>
    <col min="9" max="9" width="10.53125" customWidth="1"/>
    <col min="10" max="10" width="12.19921875" customWidth="1"/>
    <col min="11" max="11" width="12.9296875" customWidth="1"/>
    <col min="12" max="12" width="10.06640625" customWidth="1"/>
    <col min="13" max="13" width="11.796875" bestFit="1" customWidth="1"/>
    <col min="14" max="24" width="10.796875" style="341" customWidth="1"/>
    <col min="25" max="26" width="14.3984375" style="341" customWidth="1"/>
    <col min="27" max="16384" width="14.3984375" style="341"/>
  </cols>
  <sheetData>
    <row r="1" spans="1:13" ht="17.25" customHeight="1">
      <c r="A1" s="673" t="s">
        <v>608</v>
      </c>
      <c r="B1" s="2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47.25" customHeight="1" thickBot="1">
      <c r="A2" s="674" t="s">
        <v>493</v>
      </c>
      <c r="B2" s="675"/>
      <c r="C2" s="676" t="s">
        <v>609</v>
      </c>
      <c r="D2" s="676" t="s">
        <v>610</v>
      </c>
      <c r="E2" s="676" t="s">
        <v>611</v>
      </c>
      <c r="F2" s="676" t="s">
        <v>612</v>
      </c>
      <c r="G2" s="676" t="s">
        <v>613</v>
      </c>
      <c r="H2" s="676" t="s">
        <v>614</v>
      </c>
      <c r="I2" s="676" t="s">
        <v>615</v>
      </c>
      <c r="J2" s="676" t="s">
        <v>616</v>
      </c>
      <c r="K2" s="676" t="s">
        <v>617</v>
      </c>
      <c r="L2" s="676" t="s">
        <v>618</v>
      </c>
      <c r="M2" s="676" t="s">
        <v>619</v>
      </c>
    </row>
    <row r="3" spans="1:13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ht="15" customHeight="1">
      <c r="A4" s="679"/>
      <c r="B4" s="677" t="s">
        <v>499</v>
      </c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13" ht="15" customHeight="1">
      <c r="A5" s="679"/>
      <c r="B5" s="677" t="s">
        <v>500</v>
      </c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</row>
    <row r="6" spans="1:13" ht="15" customHeight="1">
      <c r="A6" s="679"/>
      <c r="B6" s="677" t="s">
        <v>501</v>
      </c>
      <c r="C6" s="681"/>
      <c r="D6" s="681"/>
      <c r="E6" s="681"/>
      <c r="F6" s="681"/>
      <c r="G6" s="681"/>
      <c r="H6" s="681"/>
      <c r="I6" s="681"/>
      <c r="J6" s="681"/>
      <c r="K6" s="681"/>
      <c r="L6" s="681"/>
      <c r="M6" s="681"/>
    </row>
    <row r="7" spans="1:13" ht="15" customHeight="1">
      <c r="A7" s="679"/>
      <c r="B7" s="677" t="s">
        <v>502</v>
      </c>
      <c r="C7" s="681"/>
      <c r="D7" s="681"/>
      <c r="E7" s="681"/>
      <c r="F7" s="681"/>
      <c r="G7" s="681"/>
      <c r="H7" s="681"/>
      <c r="I7" s="681"/>
      <c r="J7" s="681"/>
      <c r="K7" s="681"/>
      <c r="L7" s="681"/>
      <c r="M7" s="681"/>
    </row>
    <row r="8" spans="1:13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ht="15" customHeight="1">
      <c r="A9" s="679"/>
      <c r="B9" s="677" t="s">
        <v>504</v>
      </c>
      <c r="C9" s="681"/>
      <c r="D9" s="681"/>
      <c r="E9" s="681"/>
      <c r="F9" s="681"/>
      <c r="G9" s="681"/>
      <c r="H9" s="681"/>
      <c r="I9" s="681"/>
      <c r="J9" s="681"/>
      <c r="K9" s="681"/>
      <c r="L9" s="681"/>
      <c r="M9" s="681"/>
    </row>
    <row r="10" spans="1:13" ht="15" customHeight="1">
      <c r="A10" s="679"/>
      <c r="B10" s="677" t="s">
        <v>505</v>
      </c>
      <c r="C10" s="681"/>
      <c r="D10" s="681"/>
      <c r="E10" s="681"/>
      <c r="F10" s="681"/>
      <c r="G10" s="681"/>
      <c r="H10" s="681"/>
      <c r="I10" s="681"/>
      <c r="J10" s="681"/>
      <c r="K10" s="681"/>
      <c r="L10" s="681"/>
      <c r="M10" s="681"/>
    </row>
    <row r="11" spans="1:13" ht="15" customHeight="1">
      <c r="A11" s="679"/>
      <c r="B11" s="677" t="s">
        <v>506</v>
      </c>
      <c r="C11" s="681"/>
      <c r="D11" s="681"/>
      <c r="E11" s="681"/>
      <c r="F11" s="681"/>
      <c r="G11" s="681"/>
      <c r="H11" s="681"/>
      <c r="I11" s="681"/>
      <c r="J11" s="681"/>
      <c r="K11" s="681"/>
      <c r="L11" s="681"/>
      <c r="M11" s="681"/>
    </row>
    <row r="12" spans="1:13" ht="15" customHeight="1">
      <c r="A12" s="679"/>
      <c r="B12" s="677" t="s">
        <v>507</v>
      </c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</row>
    <row r="13" spans="1:13" ht="15" customHeight="1">
      <c r="A13" s="679"/>
      <c r="B13" s="677" t="s">
        <v>508</v>
      </c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</row>
    <row r="14" spans="1:13" ht="15" customHeight="1">
      <c r="A14" s="679"/>
      <c r="B14" s="677" t="s">
        <v>509</v>
      </c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</row>
    <row r="15" spans="1:13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15" customHeight="1">
      <c r="A16" s="677"/>
      <c r="B16" s="677" t="s">
        <v>511</v>
      </c>
      <c r="C16" s="681"/>
      <c r="D16" s="681"/>
      <c r="E16" s="681"/>
      <c r="F16" s="681"/>
      <c r="G16" s="681"/>
      <c r="H16" s="681"/>
      <c r="I16" s="681"/>
      <c r="J16" s="681"/>
      <c r="K16" s="681"/>
      <c r="L16" s="681"/>
      <c r="M16" s="681"/>
    </row>
    <row r="17" spans="1:13" ht="15" customHeight="1">
      <c r="A17" s="679"/>
      <c r="B17" s="677" t="s">
        <v>512</v>
      </c>
      <c r="C17" s="681"/>
      <c r="D17" s="681"/>
      <c r="E17" s="681"/>
      <c r="F17" s="681"/>
      <c r="G17" s="681"/>
      <c r="H17" s="681"/>
      <c r="I17" s="681"/>
      <c r="J17" s="681"/>
      <c r="K17" s="681"/>
      <c r="L17" s="681"/>
      <c r="M17" s="681"/>
    </row>
    <row r="18" spans="1:13" ht="15" customHeight="1">
      <c r="A18" s="679"/>
      <c r="B18" s="677" t="s">
        <v>513</v>
      </c>
      <c r="C18" s="681"/>
      <c r="D18" s="681"/>
      <c r="E18" s="681"/>
      <c r="F18" s="681"/>
      <c r="G18" s="681"/>
      <c r="H18" s="681"/>
      <c r="I18" s="681"/>
      <c r="J18" s="681"/>
      <c r="K18" s="681"/>
      <c r="L18" s="681"/>
      <c r="M18" s="681"/>
    </row>
    <row r="19" spans="1:13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1:13" ht="15" customHeight="1">
      <c r="A20" s="677"/>
      <c r="B20" s="678" t="s">
        <v>515</v>
      </c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</row>
    <row r="21" spans="1:13" ht="15" customHeight="1">
      <c r="A21" s="679"/>
      <c r="B21" s="677" t="s">
        <v>516</v>
      </c>
      <c r="C21" s="681"/>
      <c r="D21" s="681"/>
      <c r="E21" s="681"/>
      <c r="F21" s="681"/>
      <c r="G21" s="681"/>
      <c r="H21" s="681"/>
      <c r="I21" s="681"/>
      <c r="J21" s="681"/>
      <c r="K21" s="681"/>
      <c r="L21" s="681"/>
      <c r="M21" s="681"/>
    </row>
    <row r="22" spans="1:13" ht="15" customHeight="1">
      <c r="A22" s="679"/>
      <c r="B22" s="677" t="s">
        <v>517</v>
      </c>
      <c r="C22" s="681"/>
      <c r="D22" s="681"/>
      <c r="E22" s="681"/>
      <c r="F22" s="681"/>
      <c r="G22" s="681"/>
      <c r="H22" s="681"/>
      <c r="I22" s="681"/>
      <c r="J22" s="681"/>
      <c r="K22" s="681"/>
      <c r="L22" s="681"/>
      <c r="M22" s="681"/>
    </row>
    <row r="23" spans="1:13" ht="15" customHeight="1">
      <c r="A23" s="679"/>
      <c r="B23" s="677" t="s">
        <v>518</v>
      </c>
      <c r="C23" s="681"/>
      <c r="D23" s="681"/>
      <c r="E23" s="681"/>
      <c r="F23" s="681"/>
      <c r="G23" s="681"/>
      <c r="H23" s="681"/>
      <c r="I23" s="681"/>
      <c r="J23" s="681"/>
      <c r="K23" s="681"/>
      <c r="L23" s="681"/>
      <c r="M23" s="681"/>
    </row>
    <row r="24" spans="1:13" ht="15" customHeight="1">
      <c r="A24" s="679"/>
      <c r="B24" s="677" t="s">
        <v>519</v>
      </c>
      <c r="C24" s="681"/>
      <c r="D24" s="681"/>
      <c r="E24" s="681"/>
      <c r="F24" s="681"/>
      <c r="G24" s="681"/>
      <c r="H24" s="681"/>
      <c r="I24" s="681"/>
      <c r="J24" s="681"/>
      <c r="K24" s="681"/>
      <c r="L24" s="681"/>
      <c r="M24" s="681"/>
    </row>
    <row r="25" spans="1:13" ht="15" customHeight="1">
      <c r="A25" s="679"/>
      <c r="B25" s="677" t="s">
        <v>520</v>
      </c>
      <c r="C25" s="681"/>
      <c r="D25" s="681"/>
      <c r="E25" s="681"/>
      <c r="F25" s="681"/>
      <c r="G25" s="681"/>
      <c r="H25" s="681"/>
      <c r="I25" s="681"/>
      <c r="J25" s="681"/>
      <c r="K25" s="681"/>
      <c r="L25" s="681"/>
      <c r="M25" s="681"/>
    </row>
    <row r="26" spans="1:13" ht="15" customHeight="1">
      <c r="A26" s="679"/>
      <c r="B26" s="677" t="s">
        <v>521</v>
      </c>
      <c r="C26" s="681"/>
      <c r="D26" s="681"/>
      <c r="E26" s="681"/>
      <c r="F26" s="681"/>
      <c r="G26" s="681"/>
      <c r="H26" s="681"/>
      <c r="I26" s="681"/>
      <c r="J26" s="681"/>
      <c r="K26" s="681"/>
      <c r="L26" s="681"/>
      <c r="M26" s="681"/>
    </row>
    <row r="27" spans="1:13" ht="15" customHeight="1">
      <c r="A27" s="679"/>
      <c r="B27" s="677" t="s">
        <v>522</v>
      </c>
      <c r="C27" s="681"/>
      <c r="D27" s="681"/>
      <c r="E27" s="681"/>
      <c r="F27" s="681"/>
      <c r="G27" s="681"/>
      <c r="H27" s="681"/>
      <c r="I27" s="681"/>
      <c r="J27" s="681"/>
      <c r="K27" s="681"/>
      <c r="L27" s="681"/>
      <c r="M27" s="681"/>
    </row>
    <row r="28" spans="1:13" ht="15" customHeight="1">
      <c r="A28" s="679"/>
      <c r="B28" s="677" t="s">
        <v>523</v>
      </c>
      <c r="C28" s="681"/>
      <c r="D28" s="681"/>
      <c r="E28" s="681"/>
      <c r="F28" s="681"/>
      <c r="G28" s="681"/>
      <c r="H28" s="681"/>
      <c r="I28" s="681"/>
      <c r="J28" s="681"/>
      <c r="K28" s="681"/>
      <c r="L28" s="681"/>
      <c r="M28" s="681"/>
    </row>
    <row r="29" spans="1:13" s="6" customFormat="1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" customHeight="1">
      <c r="A30" s="677"/>
      <c r="B30" s="677" t="s">
        <v>525</v>
      </c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</row>
    <row r="31" spans="1:13" ht="15" customHeight="1">
      <c r="A31" s="677"/>
      <c r="B31" s="677" t="s">
        <v>526</v>
      </c>
      <c r="C31" s="681"/>
      <c r="D31" s="681"/>
      <c r="E31" s="681"/>
      <c r="F31" s="681"/>
      <c r="G31" s="681"/>
      <c r="H31" s="681"/>
      <c r="I31" s="681"/>
      <c r="J31" s="681"/>
      <c r="K31" s="681"/>
      <c r="L31" s="681"/>
      <c r="M31" s="681"/>
    </row>
    <row r="32" spans="1:13" ht="15" customHeight="1">
      <c r="A32" s="677"/>
      <c r="B32" s="677" t="s">
        <v>527</v>
      </c>
      <c r="C32" s="681"/>
      <c r="D32" s="681"/>
      <c r="E32" s="681"/>
      <c r="F32" s="681"/>
      <c r="G32" s="681"/>
      <c r="H32" s="681"/>
      <c r="I32" s="681"/>
      <c r="J32" s="681"/>
      <c r="K32" s="681"/>
      <c r="L32" s="681"/>
      <c r="M32" s="681"/>
    </row>
    <row r="33" spans="1:13" ht="15" customHeight="1">
      <c r="A33" s="677"/>
      <c r="B33" s="677" t="s">
        <v>528</v>
      </c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1"/>
    </row>
    <row r="34" spans="1:13" ht="15" customHeight="1">
      <c r="A34" s="677"/>
      <c r="B34" s="677" t="s">
        <v>529</v>
      </c>
      <c r="C34" s="681"/>
      <c r="D34" s="681"/>
      <c r="E34" s="681"/>
      <c r="F34" s="681"/>
      <c r="G34" s="681"/>
      <c r="H34" s="681"/>
      <c r="I34" s="681"/>
      <c r="J34" s="681"/>
      <c r="K34" s="681"/>
      <c r="L34" s="681"/>
      <c r="M34" s="681"/>
    </row>
    <row r="35" spans="1:13" ht="15" customHeight="1">
      <c r="A35" s="677"/>
      <c r="B35" s="677" t="s">
        <v>530</v>
      </c>
      <c r="C35" s="681"/>
      <c r="D35" s="681"/>
      <c r="E35" s="681"/>
      <c r="F35" s="681"/>
      <c r="G35" s="681"/>
      <c r="H35" s="681"/>
      <c r="I35" s="681"/>
      <c r="J35" s="681"/>
      <c r="K35" s="681"/>
      <c r="L35" s="681"/>
      <c r="M35" s="681"/>
    </row>
    <row r="36" spans="1:13" ht="15" customHeight="1">
      <c r="A36" s="677"/>
      <c r="B36" s="677" t="s">
        <v>531</v>
      </c>
      <c r="C36" s="681"/>
      <c r="D36" s="681"/>
      <c r="E36" s="681"/>
      <c r="F36" s="681"/>
      <c r="G36" s="681"/>
      <c r="H36" s="681"/>
      <c r="I36" s="681"/>
      <c r="J36" s="681"/>
      <c r="K36" s="681"/>
      <c r="L36" s="681"/>
      <c r="M36" s="681"/>
    </row>
    <row r="37" spans="1:13" ht="15" customHeight="1">
      <c r="A37" s="679"/>
      <c r="B37" s="677" t="s">
        <v>532</v>
      </c>
      <c r="C37" s="681"/>
      <c r="D37" s="681"/>
      <c r="E37" s="681"/>
      <c r="F37" s="681"/>
      <c r="G37" s="681"/>
      <c r="H37" s="681"/>
      <c r="I37" s="681"/>
      <c r="J37" s="681"/>
      <c r="K37" s="681"/>
      <c r="L37" s="681"/>
      <c r="M37" s="681"/>
    </row>
    <row r="38" spans="1:13" s="6" customFormat="1" ht="15" customHeight="1">
      <c r="A38" s="679"/>
      <c r="B38" s="677" t="s">
        <v>533</v>
      </c>
      <c r="C38" s="681"/>
      <c r="D38" s="681"/>
      <c r="E38" s="681"/>
      <c r="F38" s="681"/>
      <c r="G38" s="681"/>
      <c r="H38" s="681"/>
      <c r="I38" s="681"/>
      <c r="J38" s="681"/>
      <c r="K38" s="681"/>
      <c r="L38" s="681"/>
      <c r="M38" s="681"/>
    </row>
    <row r="39" spans="1:13" ht="15" customHeight="1">
      <c r="A39" s="679"/>
      <c r="B39" s="677" t="s">
        <v>534</v>
      </c>
      <c r="C39" s="681"/>
      <c r="D39" s="681"/>
      <c r="E39" s="681"/>
      <c r="F39" s="681"/>
      <c r="G39" s="681"/>
      <c r="H39" s="681"/>
      <c r="I39" s="681"/>
      <c r="J39" s="681"/>
      <c r="K39" s="681"/>
      <c r="L39" s="681"/>
      <c r="M39" s="681"/>
    </row>
    <row r="40" spans="1:13" ht="15" customHeight="1">
      <c r="A40" s="679"/>
      <c r="B40" s="677" t="s">
        <v>535</v>
      </c>
      <c r="C40" s="681"/>
      <c r="D40" s="681"/>
      <c r="E40" s="681"/>
      <c r="F40" s="681"/>
      <c r="G40" s="681"/>
      <c r="H40" s="681"/>
      <c r="I40" s="681"/>
      <c r="J40" s="681"/>
      <c r="K40" s="681"/>
      <c r="L40" s="681"/>
      <c r="M40" s="681"/>
    </row>
    <row r="41" spans="1:13" ht="15" customHeight="1">
      <c r="A41" s="679"/>
      <c r="B41" s="677" t="s">
        <v>536</v>
      </c>
      <c r="C41" s="681"/>
      <c r="D41" s="681"/>
      <c r="E41" s="681"/>
      <c r="F41" s="681"/>
      <c r="G41" s="681"/>
      <c r="H41" s="681"/>
      <c r="I41" s="681"/>
      <c r="J41" s="681"/>
      <c r="K41" s="681"/>
      <c r="L41" s="681"/>
      <c r="M41" s="681"/>
    </row>
    <row r="42" spans="1:13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ht="15" customHeight="1">
      <c r="A43" s="677"/>
      <c r="B43" s="677" t="s">
        <v>538</v>
      </c>
      <c r="C43" s="681"/>
      <c r="D43" s="681"/>
      <c r="E43" s="681"/>
      <c r="F43" s="681"/>
      <c r="G43" s="681"/>
      <c r="H43" s="681"/>
      <c r="I43" s="681"/>
      <c r="J43" s="681"/>
      <c r="K43" s="681"/>
      <c r="L43" s="681"/>
      <c r="M43" s="681"/>
    </row>
    <row r="44" spans="1:13" ht="15" customHeight="1">
      <c r="A44" s="679"/>
      <c r="B44" s="677" t="s">
        <v>539</v>
      </c>
      <c r="C44" s="681"/>
      <c r="D44" s="681"/>
      <c r="E44" s="681"/>
      <c r="F44" s="681"/>
      <c r="G44" s="681"/>
      <c r="H44" s="681"/>
      <c r="I44" s="681"/>
      <c r="J44" s="681"/>
      <c r="K44" s="681"/>
      <c r="L44" s="681"/>
      <c r="M44" s="681"/>
    </row>
    <row r="45" spans="1:13" ht="15" customHeight="1">
      <c r="A45" s="679"/>
      <c r="B45" s="677" t="s">
        <v>540</v>
      </c>
      <c r="C45" s="681"/>
      <c r="D45" s="681"/>
      <c r="E45" s="681"/>
      <c r="F45" s="681"/>
      <c r="G45" s="681"/>
      <c r="H45" s="681"/>
      <c r="I45" s="681"/>
      <c r="J45" s="681"/>
      <c r="K45" s="681"/>
      <c r="L45" s="681"/>
      <c r="M45" s="681"/>
    </row>
    <row r="46" spans="1:13" s="6" customFormat="1" ht="15" customHeight="1">
      <c r="A46" s="679"/>
      <c r="B46" s="677" t="s">
        <v>541</v>
      </c>
      <c r="C46" s="681"/>
      <c r="D46" s="681"/>
      <c r="E46" s="681"/>
      <c r="F46" s="681"/>
      <c r="G46" s="681"/>
      <c r="H46" s="681"/>
      <c r="I46" s="681"/>
      <c r="J46" s="681"/>
      <c r="K46" s="681"/>
      <c r="L46" s="681"/>
      <c r="M46" s="681"/>
    </row>
    <row r="47" spans="1:13" ht="15" customHeight="1">
      <c r="A47" s="679"/>
      <c r="B47" s="677" t="s">
        <v>542</v>
      </c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</row>
    <row r="48" spans="1:13" ht="15" customHeight="1">
      <c r="A48" s="679"/>
      <c r="B48" s="677" t="s">
        <v>543</v>
      </c>
      <c r="C48" s="681"/>
      <c r="D48" s="681"/>
      <c r="E48" s="681"/>
      <c r="F48" s="681"/>
      <c r="G48" s="681"/>
      <c r="H48" s="681"/>
      <c r="I48" s="681"/>
      <c r="J48" s="681"/>
      <c r="K48" s="681"/>
      <c r="L48" s="681"/>
      <c r="M48" s="681"/>
    </row>
    <row r="49" spans="1:13" ht="15" customHeight="1">
      <c r="A49" s="679"/>
      <c r="B49" s="677" t="s">
        <v>544</v>
      </c>
      <c r="C49" s="681"/>
      <c r="D49" s="681"/>
      <c r="E49" s="681"/>
      <c r="F49" s="681"/>
      <c r="G49" s="681"/>
      <c r="H49" s="681"/>
      <c r="I49" s="681"/>
      <c r="J49" s="681"/>
      <c r="K49" s="681"/>
      <c r="L49" s="681"/>
      <c r="M49" s="681"/>
    </row>
    <row r="50" spans="1:13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ht="15" customHeight="1">
      <c r="A51" s="677"/>
      <c r="B51" s="677" t="s">
        <v>546</v>
      </c>
      <c r="C51" s="681"/>
      <c r="D51" s="681"/>
      <c r="E51" s="681"/>
      <c r="F51" s="681"/>
      <c r="G51" s="681"/>
      <c r="H51" s="681"/>
      <c r="I51" s="681"/>
      <c r="J51" s="681"/>
      <c r="K51" s="681"/>
      <c r="L51" s="681"/>
      <c r="M51" s="681"/>
    </row>
    <row r="52" spans="1:13" ht="15" customHeight="1">
      <c r="A52" s="679"/>
      <c r="B52" s="677" t="s">
        <v>547</v>
      </c>
      <c r="C52" s="681"/>
      <c r="D52" s="681"/>
      <c r="E52" s="681"/>
      <c r="F52" s="681"/>
      <c r="G52" s="681"/>
      <c r="H52" s="681"/>
      <c r="I52" s="681"/>
      <c r="J52" s="681"/>
      <c r="K52" s="681"/>
      <c r="L52" s="681"/>
      <c r="M52" s="681"/>
    </row>
    <row r="53" spans="1:13" ht="15" customHeight="1">
      <c r="A53" s="679"/>
      <c r="B53" s="677" t="s">
        <v>548</v>
      </c>
      <c r="C53" s="681"/>
      <c r="D53" s="681"/>
      <c r="E53" s="681"/>
      <c r="F53" s="681"/>
      <c r="G53" s="681"/>
      <c r="H53" s="681"/>
      <c r="I53" s="681"/>
      <c r="J53" s="681"/>
      <c r="K53" s="681"/>
      <c r="L53" s="681"/>
      <c r="M53" s="681"/>
    </row>
    <row r="54" spans="1:13" ht="15" customHeight="1">
      <c r="A54" s="679"/>
      <c r="B54" s="677" t="s">
        <v>549</v>
      </c>
      <c r="C54" s="681"/>
      <c r="D54" s="681"/>
      <c r="E54" s="681"/>
      <c r="F54" s="681"/>
      <c r="G54" s="681"/>
      <c r="H54" s="681"/>
      <c r="I54" s="681"/>
      <c r="J54" s="681"/>
      <c r="K54" s="681"/>
      <c r="L54" s="681"/>
      <c r="M54" s="681"/>
    </row>
    <row r="55" spans="1:13" s="6" customFormat="1" ht="15" customHeight="1">
      <c r="A55" s="2" t="s">
        <v>550</v>
      </c>
      <c r="B55" s="2"/>
      <c r="C55" s="49"/>
      <c r="D55" s="49"/>
      <c r="E55" s="49"/>
      <c r="F55" s="25"/>
      <c r="G55" s="25"/>
      <c r="H55" s="25"/>
      <c r="I55" s="25"/>
      <c r="J55" s="25"/>
      <c r="K55" s="25"/>
      <c r="L55" s="25"/>
      <c r="M55" s="25"/>
    </row>
    <row r="56" spans="1:13" ht="15" customHeight="1">
      <c r="A56" s="677"/>
      <c r="B56" s="677" t="s">
        <v>551</v>
      </c>
      <c r="C56" s="682"/>
      <c r="D56" s="682"/>
      <c r="E56" s="682"/>
      <c r="F56" s="681"/>
      <c r="G56" s="681"/>
      <c r="H56" s="681"/>
      <c r="I56" s="681"/>
      <c r="J56" s="681"/>
      <c r="K56" s="681"/>
      <c r="L56" s="681"/>
      <c r="M56" s="681"/>
    </row>
    <row r="57" spans="1:13" ht="15" customHeight="1">
      <c r="A57" s="679"/>
      <c r="B57" s="677" t="s">
        <v>552</v>
      </c>
      <c r="C57" s="681"/>
      <c r="D57" s="681"/>
      <c r="E57" s="681"/>
      <c r="F57" s="681"/>
      <c r="G57" s="681"/>
      <c r="H57" s="681"/>
      <c r="I57" s="681"/>
      <c r="J57" s="681"/>
      <c r="K57" s="681"/>
      <c r="L57" s="681"/>
      <c r="M57" s="681"/>
    </row>
    <row r="58" spans="1:13" ht="15" customHeight="1">
      <c r="A58" s="679"/>
      <c r="B58" s="677" t="s">
        <v>553</v>
      </c>
      <c r="C58" s="681"/>
      <c r="D58" s="681"/>
      <c r="E58" s="681"/>
      <c r="F58" s="681"/>
      <c r="G58" s="681"/>
      <c r="H58" s="681"/>
      <c r="I58" s="681"/>
      <c r="J58" s="681"/>
      <c r="K58" s="681"/>
      <c r="L58" s="681"/>
      <c r="M58" s="681"/>
    </row>
    <row r="59" spans="1:13" ht="15" customHeight="1">
      <c r="A59" s="679"/>
      <c r="B59" s="677" t="s">
        <v>554</v>
      </c>
      <c r="C59" s="681"/>
      <c r="D59" s="681"/>
      <c r="E59" s="681"/>
      <c r="F59" s="681"/>
      <c r="G59" s="681"/>
      <c r="H59" s="681"/>
      <c r="I59" s="681"/>
      <c r="J59" s="681"/>
      <c r="K59" s="681"/>
      <c r="L59" s="681"/>
      <c r="M59" s="681"/>
    </row>
    <row r="60" spans="1:13" ht="15" customHeight="1">
      <c r="A60" s="679"/>
      <c r="B60" s="677" t="s">
        <v>555</v>
      </c>
      <c r="C60" s="681"/>
      <c r="D60" s="681"/>
      <c r="E60" s="681"/>
      <c r="F60" s="681"/>
      <c r="G60" s="681"/>
      <c r="H60" s="681"/>
      <c r="I60" s="681"/>
      <c r="J60" s="681"/>
      <c r="K60" s="681"/>
      <c r="L60" s="681"/>
      <c r="M60" s="681"/>
    </row>
    <row r="61" spans="1:13" s="6" customFormat="1" ht="15" customHeight="1">
      <c r="A61" s="679"/>
      <c r="B61" s="677" t="s">
        <v>556</v>
      </c>
      <c r="C61" s="681"/>
      <c r="D61" s="681"/>
      <c r="E61" s="681"/>
      <c r="F61" s="681"/>
      <c r="G61" s="681"/>
      <c r="H61" s="681"/>
      <c r="I61" s="681"/>
      <c r="J61" s="681"/>
      <c r="K61" s="681"/>
      <c r="L61" s="681"/>
      <c r="M61" s="681"/>
    </row>
    <row r="62" spans="1:13" ht="15" customHeight="1">
      <c r="A62" s="679"/>
      <c r="B62" s="677" t="s">
        <v>557</v>
      </c>
      <c r="C62" s="681"/>
      <c r="D62" s="681"/>
      <c r="E62" s="681"/>
      <c r="F62" s="681"/>
      <c r="G62" s="681"/>
      <c r="H62" s="681"/>
      <c r="I62" s="681"/>
      <c r="J62" s="681"/>
      <c r="K62" s="681"/>
      <c r="L62" s="681"/>
      <c r="M62" s="681"/>
    </row>
    <row r="63" spans="1:13" ht="15" customHeight="1">
      <c r="A63" s="679"/>
      <c r="B63" s="677" t="s">
        <v>558</v>
      </c>
      <c r="C63" s="681"/>
      <c r="D63" s="681"/>
      <c r="E63" s="681"/>
      <c r="F63" s="681"/>
      <c r="G63" s="681"/>
      <c r="H63" s="681"/>
      <c r="I63" s="681"/>
      <c r="J63" s="681"/>
      <c r="K63" s="681"/>
      <c r="L63" s="681"/>
      <c r="M63" s="681"/>
    </row>
    <row r="64" spans="1:13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5" spans="1:13" ht="15" customHeight="1">
      <c r="A65" s="677"/>
      <c r="B65" s="677" t="s">
        <v>560</v>
      </c>
      <c r="C65" s="681"/>
      <c r="D65" s="681"/>
      <c r="E65" s="681"/>
      <c r="F65" s="681"/>
      <c r="G65" s="681"/>
      <c r="H65" s="681"/>
      <c r="I65" s="681"/>
      <c r="J65" s="681"/>
      <c r="K65" s="681"/>
      <c r="L65" s="681"/>
      <c r="M65" s="681"/>
    </row>
    <row r="66" spans="1:13" ht="15" customHeight="1">
      <c r="A66" s="679"/>
      <c r="B66" s="677" t="s">
        <v>561</v>
      </c>
      <c r="C66" s="681"/>
      <c r="D66" s="681"/>
      <c r="E66" s="681"/>
      <c r="F66" s="681"/>
      <c r="G66" s="681"/>
      <c r="H66" s="681"/>
      <c r="I66" s="681"/>
      <c r="J66" s="681"/>
      <c r="K66" s="681"/>
      <c r="L66" s="681"/>
      <c r="M66" s="681"/>
    </row>
    <row r="67" spans="1:13" ht="15" customHeight="1">
      <c r="A67" s="679"/>
      <c r="B67" s="677" t="s">
        <v>562</v>
      </c>
      <c r="C67" s="681"/>
      <c r="D67" s="681"/>
      <c r="E67" s="681"/>
      <c r="F67" s="681"/>
      <c r="G67" s="681"/>
      <c r="H67" s="681"/>
      <c r="I67" s="681"/>
      <c r="J67" s="681"/>
      <c r="K67" s="681"/>
      <c r="L67" s="681"/>
      <c r="M67" s="681"/>
    </row>
    <row r="68" spans="1:13" ht="15" customHeight="1">
      <c r="A68" s="679"/>
      <c r="B68" s="677" t="s">
        <v>563</v>
      </c>
      <c r="C68" s="681"/>
      <c r="D68" s="681"/>
      <c r="E68" s="681"/>
      <c r="F68" s="681"/>
      <c r="G68" s="681"/>
      <c r="H68" s="681"/>
      <c r="I68" s="681"/>
      <c r="J68" s="681"/>
      <c r="K68" s="681"/>
      <c r="L68" s="681"/>
      <c r="M68" s="681"/>
    </row>
    <row r="69" spans="1:13" s="6" customFormat="1" ht="15" customHeight="1">
      <c r="A69" s="679"/>
      <c r="B69" s="677" t="s">
        <v>564</v>
      </c>
      <c r="C69" s="681"/>
      <c r="D69" s="681"/>
      <c r="E69" s="681"/>
      <c r="F69" s="681"/>
      <c r="G69" s="681"/>
      <c r="H69" s="681"/>
      <c r="I69" s="681"/>
      <c r="J69" s="681"/>
      <c r="K69" s="681"/>
      <c r="L69" s="681"/>
      <c r="M69" s="681"/>
    </row>
    <row r="70" spans="1:13" ht="15" customHeight="1">
      <c r="A70" s="679"/>
      <c r="B70" s="677" t="s">
        <v>565</v>
      </c>
      <c r="C70" s="681"/>
      <c r="D70" s="681"/>
      <c r="E70" s="681"/>
      <c r="F70" s="681"/>
      <c r="G70" s="681"/>
      <c r="H70" s="681"/>
      <c r="I70" s="681"/>
      <c r="J70" s="681"/>
      <c r="K70" s="681"/>
      <c r="L70" s="681"/>
      <c r="M70" s="681"/>
    </row>
    <row r="71" spans="1:13" ht="15" customHeight="1">
      <c r="A71" s="679"/>
      <c r="B71" s="677" t="s">
        <v>566</v>
      </c>
      <c r="C71" s="681"/>
      <c r="D71" s="681"/>
      <c r="E71" s="681"/>
      <c r="F71" s="681"/>
      <c r="G71" s="681"/>
      <c r="H71" s="681"/>
      <c r="I71" s="681"/>
      <c r="J71" s="681"/>
      <c r="K71" s="681"/>
      <c r="L71" s="681"/>
      <c r="M71" s="681"/>
    </row>
    <row r="72" spans="1:13" ht="15" customHeight="1">
      <c r="A72" s="679"/>
      <c r="B72" s="677" t="s">
        <v>567</v>
      </c>
      <c r="C72" s="681"/>
      <c r="D72" s="681"/>
      <c r="E72" s="681"/>
      <c r="F72" s="681"/>
      <c r="G72" s="681"/>
      <c r="H72" s="681"/>
      <c r="I72" s="681"/>
      <c r="J72" s="681"/>
      <c r="K72" s="681"/>
      <c r="L72" s="681"/>
      <c r="M72" s="681"/>
    </row>
    <row r="73" spans="1:13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" customHeight="1">
      <c r="A74" s="677"/>
      <c r="B74" s="677" t="s">
        <v>569</v>
      </c>
      <c r="C74" s="681"/>
      <c r="D74" s="681"/>
      <c r="E74" s="681"/>
      <c r="F74" s="681"/>
      <c r="G74" s="681"/>
      <c r="H74" s="681"/>
      <c r="I74" s="681"/>
      <c r="J74" s="681"/>
      <c r="K74" s="681"/>
      <c r="L74" s="681"/>
      <c r="M74" s="681"/>
    </row>
    <row r="75" spans="1:13" ht="15" customHeight="1">
      <c r="A75" s="679"/>
      <c r="B75" s="677" t="s">
        <v>570</v>
      </c>
      <c r="C75" s="681"/>
      <c r="D75" s="681"/>
      <c r="E75" s="681"/>
      <c r="F75" s="681"/>
      <c r="G75" s="681"/>
      <c r="H75" s="681"/>
      <c r="I75" s="681"/>
      <c r="J75" s="681"/>
      <c r="K75" s="681"/>
      <c r="L75" s="681"/>
      <c r="M75" s="681"/>
    </row>
    <row r="76" spans="1:13" ht="15" customHeight="1">
      <c r="A76" s="679"/>
      <c r="B76" s="677" t="s">
        <v>571</v>
      </c>
      <c r="C76" s="681"/>
      <c r="D76" s="681"/>
      <c r="E76" s="681"/>
      <c r="F76" s="681"/>
      <c r="G76" s="681"/>
      <c r="H76" s="681"/>
      <c r="I76" s="681"/>
      <c r="J76" s="681"/>
      <c r="K76" s="681"/>
      <c r="L76" s="681"/>
      <c r="M76" s="681"/>
    </row>
    <row r="77" spans="1:13" ht="15" customHeight="1">
      <c r="A77" s="679"/>
      <c r="B77" s="677" t="s">
        <v>572</v>
      </c>
      <c r="C77" s="681"/>
      <c r="D77" s="681"/>
      <c r="E77" s="681"/>
      <c r="F77" s="681"/>
      <c r="G77" s="681"/>
      <c r="H77" s="681"/>
      <c r="I77" s="681"/>
      <c r="J77" s="681"/>
      <c r="K77" s="681"/>
      <c r="L77" s="681"/>
      <c r="M77" s="681"/>
    </row>
    <row r="78" spans="1:13" ht="15" customHeight="1">
      <c r="A78" s="679"/>
      <c r="B78" s="677" t="s">
        <v>573</v>
      </c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</row>
    <row r="79" spans="1:13" s="6" customFormat="1" ht="15" customHeight="1">
      <c r="A79" s="2" t="s">
        <v>574</v>
      </c>
      <c r="B79" s="2"/>
      <c r="C79" s="49"/>
      <c r="D79" s="49"/>
      <c r="E79" s="49"/>
      <c r="F79" s="25"/>
      <c r="G79" s="25"/>
      <c r="H79" s="25"/>
      <c r="I79" s="25"/>
      <c r="J79" s="25"/>
      <c r="K79" s="25"/>
      <c r="L79" s="25"/>
      <c r="M79" s="25"/>
    </row>
    <row r="80" spans="1:13" ht="15" customHeight="1">
      <c r="A80" s="677"/>
      <c r="B80" s="677" t="s">
        <v>575</v>
      </c>
      <c r="C80" s="680"/>
      <c r="D80" s="680"/>
      <c r="E80" s="680"/>
      <c r="F80" s="680"/>
      <c r="G80" s="680"/>
      <c r="H80" s="680"/>
      <c r="I80" s="680"/>
      <c r="J80" s="680"/>
      <c r="K80" s="680"/>
      <c r="L80" s="680"/>
      <c r="M80" s="680"/>
    </row>
    <row r="81" spans="1:13" ht="15" customHeight="1">
      <c r="A81" s="679"/>
      <c r="B81" s="677" t="s">
        <v>576</v>
      </c>
      <c r="C81" s="681"/>
      <c r="D81" s="681"/>
      <c r="E81" s="681"/>
      <c r="F81" s="681"/>
      <c r="G81" s="681"/>
      <c r="H81" s="681"/>
      <c r="I81" s="681"/>
      <c r="J81" s="681"/>
      <c r="K81" s="681"/>
      <c r="L81" s="681"/>
      <c r="M81" s="681"/>
    </row>
    <row r="82" spans="1:13" ht="15" customHeight="1">
      <c r="A82" s="679"/>
      <c r="B82" s="677" t="s">
        <v>577</v>
      </c>
      <c r="C82" s="681"/>
      <c r="D82" s="681"/>
      <c r="E82" s="681"/>
      <c r="F82" s="681"/>
      <c r="G82" s="681"/>
      <c r="H82" s="681"/>
      <c r="I82" s="681"/>
      <c r="J82" s="681"/>
      <c r="K82" s="681"/>
      <c r="L82" s="681"/>
      <c r="M82" s="681"/>
    </row>
    <row r="83" spans="1:13" ht="15" customHeight="1">
      <c r="A83" s="679"/>
      <c r="B83" s="677" t="s">
        <v>578</v>
      </c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</row>
    <row r="84" spans="1:13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ht="15" customHeight="1">
      <c r="A85" s="679"/>
      <c r="B85" s="677" t="s">
        <v>580</v>
      </c>
      <c r="C85" s="681"/>
      <c r="D85" s="681"/>
      <c r="E85" s="681"/>
      <c r="F85" s="681"/>
      <c r="G85" s="681"/>
      <c r="H85" s="681"/>
      <c r="I85" s="681"/>
      <c r="J85" s="681"/>
      <c r="K85" s="681"/>
      <c r="L85" s="681"/>
      <c r="M85" s="681"/>
    </row>
    <row r="86" spans="1:13" ht="15" customHeight="1">
      <c r="A86" s="679"/>
      <c r="B86" s="677" t="s">
        <v>581</v>
      </c>
      <c r="C86" s="681"/>
      <c r="D86" s="681"/>
      <c r="E86" s="681"/>
      <c r="F86" s="681"/>
      <c r="G86" s="681"/>
      <c r="H86" s="681"/>
      <c r="I86" s="681"/>
      <c r="J86" s="681"/>
      <c r="K86" s="681"/>
      <c r="L86" s="681"/>
      <c r="M86" s="681"/>
    </row>
    <row r="87" spans="1:13" s="6" customFormat="1" ht="15" customHeight="1">
      <c r="A87" s="679"/>
      <c r="B87" s="677" t="s">
        <v>582</v>
      </c>
      <c r="C87" s="681"/>
      <c r="D87" s="681"/>
      <c r="E87" s="681"/>
      <c r="F87" s="681"/>
      <c r="G87" s="681"/>
      <c r="H87" s="681"/>
      <c r="I87" s="681"/>
      <c r="J87" s="681"/>
      <c r="K87" s="681"/>
      <c r="L87" s="681"/>
      <c r="M87" s="681"/>
    </row>
    <row r="88" spans="1:13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</row>
    <row r="89" spans="1:13" ht="15" customHeight="1">
      <c r="A89" s="679"/>
      <c r="B89" s="677" t="s">
        <v>584</v>
      </c>
      <c r="C89" s="681"/>
      <c r="D89" s="681"/>
      <c r="E89" s="681"/>
      <c r="F89" s="681"/>
      <c r="G89" s="681"/>
      <c r="H89" s="681"/>
      <c r="I89" s="681"/>
      <c r="J89" s="681"/>
      <c r="K89" s="681"/>
      <c r="L89" s="681"/>
      <c r="M89" s="681"/>
    </row>
    <row r="90" spans="1:13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</row>
    <row r="91" spans="1:13" ht="15" customHeight="1">
      <c r="A91" s="679"/>
      <c r="B91" s="677" t="s">
        <v>586</v>
      </c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</row>
    <row r="92" spans="1:13" s="6" customFormat="1" ht="15" customHeight="1">
      <c r="A92" s="679"/>
      <c r="B92" s="677" t="s">
        <v>587</v>
      </c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</row>
    <row r="93" spans="1:13" ht="15" customHeight="1">
      <c r="A93" s="679"/>
      <c r="B93" s="677" t="s">
        <v>588</v>
      </c>
      <c r="C93" s="681"/>
      <c r="D93" s="681"/>
      <c r="E93" s="681"/>
      <c r="F93" s="681"/>
      <c r="G93" s="681"/>
      <c r="H93" s="681"/>
      <c r="I93" s="681"/>
      <c r="J93" s="681"/>
      <c r="K93" s="681"/>
      <c r="L93" s="681"/>
      <c r="M93" s="681"/>
    </row>
    <row r="94" spans="1:13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</row>
    <row r="95" spans="1:13" ht="15" customHeight="1">
      <c r="A95" s="677"/>
      <c r="B95" s="677" t="s">
        <v>590</v>
      </c>
      <c r="C95" s="681"/>
      <c r="D95" s="681"/>
      <c r="E95" s="681"/>
      <c r="F95" s="681"/>
      <c r="G95" s="681"/>
      <c r="H95" s="681"/>
      <c r="I95" s="681"/>
      <c r="J95" s="681"/>
      <c r="K95" s="681"/>
      <c r="L95" s="681"/>
      <c r="M95" s="681"/>
    </row>
    <row r="96" spans="1:13" ht="15" customHeight="1">
      <c r="A96" s="677"/>
      <c r="B96" s="677" t="s">
        <v>591</v>
      </c>
      <c r="C96" s="681"/>
      <c r="D96" s="681"/>
      <c r="E96" s="681"/>
      <c r="F96" s="681"/>
      <c r="G96" s="681"/>
      <c r="H96" s="681"/>
      <c r="I96" s="681"/>
      <c r="J96" s="681"/>
      <c r="K96" s="681"/>
      <c r="L96" s="681"/>
      <c r="M96" s="681"/>
    </row>
    <row r="97" spans="1:13" ht="15" customHeight="1">
      <c r="A97" s="677"/>
      <c r="B97" s="677" t="s">
        <v>592</v>
      </c>
      <c r="C97" s="681"/>
      <c r="D97" s="681"/>
      <c r="E97" s="681"/>
      <c r="F97" s="681"/>
      <c r="G97" s="681"/>
      <c r="H97" s="681"/>
      <c r="I97" s="681"/>
      <c r="J97" s="681"/>
      <c r="K97" s="681"/>
      <c r="L97" s="681"/>
      <c r="M97" s="681"/>
    </row>
    <row r="98" spans="1:13" s="6" customFormat="1" ht="15" customHeight="1">
      <c r="A98" s="677"/>
      <c r="B98" s="677" t="s">
        <v>593</v>
      </c>
      <c r="C98" s="681"/>
      <c r="D98" s="681"/>
      <c r="E98" s="681"/>
      <c r="F98" s="681"/>
      <c r="G98" s="681"/>
      <c r="H98" s="681"/>
      <c r="I98" s="681"/>
      <c r="J98" s="681"/>
      <c r="K98" s="681"/>
      <c r="L98" s="681"/>
      <c r="M98" s="681"/>
    </row>
    <row r="99" spans="1:13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</row>
    <row r="100" spans="1:13" ht="15" customHeight="1">
      <c r="A100" s="679"/>
      <c r="B100" s="677" t="s">
        <v>595</v>
      </c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</row>
    <row r="101" spans="1:13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" customHeight="1">
      <c r="A102" s="677"/>
      <c r="B102" s="677" t="s">
        <v>597</v>
      </c>
      <c r="C102" s="681"/>
      <c r="D102" s="681"/>
      <c r="E102" s="681"/>
      <c r="F102" s="681"/>
      <c r="G102" s="681"/>
      <c r="H102" s="681"/>
      <c r="I102" s="681"/>
      <c r="J102" s="681"/>
      <c r="K102" s="681"/>
      <c r="L102" s="681"/>
      <c r="M102" s="681"/>
    </row>
    <row r="103" spans="1:13" ht="15" customHeight="1">
      <c r="A103" s="679"/>
      <c r="B103" s="677" t="s">
        <v>598</v>
      </c>
      <c r="C103" s="681"/>
      <c r="D103" s="681"/>
      <c r="E103" s="681"/>
      <c r="F103" s="681"/>
      <c r="G103" s="681"/>
      <c r="H103" s="681"/>
      <c r="I103" s="681"/>
      <c r="J103" s="681"/>
      <c r="K103" s="681"/>
      <c r="L103" s="681"/>
      <c r="M103" s="681"/>
    </row>
    <row r="104" spans="1:13" ht="15" customHeight="1">
      <c r="A104" s="679"/>
      <c r="B104" s="677" t="s">
        <v>599</v>
      </c>
      <c r="C104" s="681"/>
      <c r="D104" s="681"/>
      <c r="E104" s="681"/>
      <c r="F104" s="681"/>
      <c r="G104" s="681"/>
      <c r="H104" s="681"/>
      <c r="I104" s="681"/>
      <c r="J104" s="681"/>
      <c r="K104" s="681"/>
      <c r="L104" s="681"/>
      <c r="M104" s="681"/>
    </row>
    <row r="105" spans="1:13" ht="15" customHeight="1">
      <c r="A105" s="679"/>
      <c r="B105" s="677" t="s">
        <v>600</v>
      </c>
      <c r="C105" s="681"/>
      <c r="D105" s="681"/>
      <c r="E105" s="681"/>
      <c r="F105" s="681"/>
      <c r="G105" s="681"/>
      <c r="H105" s="681"/>
      <c r="I105" s="681"/>
      <c r="J105" s="681"/>
      <c r="K105" s="681"/>
      <c r="L105" s="681"/>
      <c r="M105" s="681"/>
    </row>
    <row r="106" spans="1:13" ht="15" customHeight="1">
      <c r="A106" s="679"/>
      <c r="B106" s="677" t="s">
        <v>601</v>
      </c>
      <c r="C106" s="681"/>
      <c r="D106" s="681"/>
      <c r="E106" s="681"/>
      <c r="F106" s="681"/>
      <c r="G106" s="681"/>
      <c r="H106" s="681"/>
      <c r="I106" s="681"/>
      <c r="J106" s="681"/>
      <c r="K106" s="681"/>
      <c r="L106" s="681"/>
      <c r="M106" s="681"/>
    </row>
    <row r="107" spans="1:13" ht="15" customHeight="1">
      <c r="A107" s="679"/>
      <c r="B107" s="677" t="s">
        <v>602</v>
      </c>
      <c r="C107" s="681"/>
      <c r="D107" s="681"/>
      <c r="E107" s="681"/>
      <c r="F107" s="681"/>
      <c r="G107" s="681"/>
      <c r="H107" s="681"/>
      <c r="I107" s="681"/>
      <c r="J107" s="681"/>
      <c r="K107" s="681"/>
      <c r="L107" s="681"/>
      <c r="M107" s="681"/>
    </row>
    <row r="108" spans="1:13" ht="15" customHeight="1">
      <c r="A108" s="679"/>
      <c r="B108" s="677" t="s">
        <v>603</v>
      </c>
      <c r="C108" s="681"/>
      <c r="D108" s="681"/>
      <c r="E108" s="681"/>
      <c r="F108" s="681"/>
      <c r="G108" s="681"/>
      <c r="H108" s="681"/>
      <c r="I108" s="681"/>
      <c r="J108" s="681"/>
      <c r="K108" s="681"/>
      <c r="L108" s="681"/>
      <c r="M108" s="681"/>
    </row>
    <row r="109" spans="1:13" ht="1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</row>
    <row r="110" spans="1:13" ht="1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</row>
    <row r="111" spans="1:13" ht="1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</row>
    <row r="112" spans="1:13" ht="15" customHeight="1">
      <c r="A112" s="677"/>
      <c r="B112" s="677"/>
      <c r="C112" s="678"/>
      <c r="D112" s="678"/>
      <c r="E112" s="678"/>
      <c r="F112" s="678"/>
      <c r="G112" s="678"/>
      <c r="H112" s="678"/>
      <c r="I112" s="678"/>
      <c r="J112" s="678"/>
      <c r="K112" s="678"/>
      <c r="L112" s="678"/>
      <c r="M112" s="678"/>
    </row>
    <row r="113" spans="1:13" ht="15" customHeight="1">
      <c r="A113" s="677"/>
      <c r="B113" s="677"/>
      <c r="C113" s="678"/>
      <c r="D113" s="678"/>
      <c r="E113" s="678"/>
      <c r="F113" s="678"/>
      <c r="G113" s="678"/>
      <c r="H113" s="678"/>
      <c r="I113" s="678"/>
      <c r="J113" s="678"/>
      <c r="K113" s="678"/>
      <c r="L113" s="678"/>
      <c r="M113" s="678"/>
    </row>
    <row r="114" spans="1:13" ht="15" customHeight="1">
      <c r="A114" s="677"/>
      <c r="B114" s="677"/>
      <c r="C114" s="678"/>
      <c r="D114" s="678"/>
      <c r="E114" s="678"/>
      <c r="F114" s="678"/>
      <c r="G114" s="678"/>
      <c r="H114" s="678"/>
      <c r="I114" s="678"/>
      <c r="J114" s="678"/>
      <c r="K114" s="678"/>
      <c r="L114" s="678"/>
      <c r="M114" s="678"/>
    </row>
    <row r="115" spans="1:13" ht="15" customHeight="1">
      <c r="A115" s="677"/>
      <c r="B115" s="677"/>
      <c r="C115" s="678"/>
      <c r="D115" s="678"/>
      <c r="E115" s="678"/>
      <c r="F115" s="678"/>
      <c r="G115" s="678"/>
      <c r="H115" s="678"/>
      <c r="I115" s="678"/>
      <c r="J115" s="678"/>
      <c r="K115" s="678"/>
      <c r="L115" s="678"/>
      <c r="M115" s="678"/>
    </row>
    <row r="116" spans="1:13" ht="15" customHeight="1">
      <c r="A116" s="677"/>
      <c r="B116" s="677"/>
      <c r="C116" s="678"/>
      <c r="D116" s="678"/>
      <c r="E116" s="678"/>
      <c r="F116" s="678"/>
      <c r="G116" s="678"/>
      <c r="H116" s="678"/>
      <c r="I116" s="678"/>
      <c r="J116" s="678"/>
      <c r="K116" s="678"/>
      <c r="L116" s="678"/>
      <c r="M116" s="678"/>
    </row>
    <row r="117" spans="1:13" ht="15" customHeight="1">
      <c r="A117" s="677"/>
      <c r="B117" s="677"/>
      <c r="C117" s="678"/>
      <c r="D117" s="678"/>
      <c r="E117" s="678"/>
      <c r="F117" s="678"/>
      <c r="G117" s="678"/>
      <c r="H117" s="678"/>
      <c r="I117" s="678"/>
      <c r="J117" s="678"/>
      <c r="K117" s="678"/>
      <c r="L117" s="678"/>
      <c r="M117" s="678"/>
    </row>
    <row r="118" spans="1:13" ht="15" customHeight="1">
      <c r="A118" s="677"/>
      <c r="B118" s="677"/>
      <c r="C118" s="678"/>
      <c r="D118" s="678"/>
      <c r="E118" s="678"/>
      <c r="F118" s="678"/>
      <c r="G118" s="678"/>
      <c r="H118" s="678"/>
      <c r="I118" s="678"/>
      <c r="J118" s="678"/>
      <c r="K118" s="678"/>
      <c r="L118" s="678"/>
      <c r="M118" s="678"/>
    </row>
    <row r="119" spans="1:13" ht="15" customHeight="1">
      <c r="A119" s="677"/>
      <c r="B119" s="677"/>
      <c r="C119" s="678"/>
      <c r="D119" s="678"/>
      <c r="E119" s="678"/>
      <c r="F119" s="678"/>
      <c r="G119" s="678"/>
      <c r="H119" s="678"/>
      <c r="I119" s="678"/>
      <c r="J119" s="678"/>
      <c r="K119" s="678"/>
      <c r="L119" s="678"/>
      <c r="M119" s="678"/>
    </row>
    <row r="120" spans="1:13" ht="15" customHeight="1">
      <c r="A120" s="677"/>
      <c r="B120" s="677"/>
      <c r="C120" s="678"/>
      <c r="D120" s="678"/>
      <c r="E120" s="678"/>
      <c r="F120" s="678"/>
      <c r="G120" s="678"/>
      <c r="H120" s="678"/>
      <c r="I120" s="678"/>
      <c r="J120" s="678"/>
      <c r="K120" s="678"/>
      <c r="L120" s="678"/>
      <c r="M120" s="678"/>
    </row>
    <row r="121" spans="1:13" ht="15" customHeight="1">
      <c r="A121" s="677"/>
      <c r="B121" s="677"/>
      <c r="C121" s="678"/>
      <c r="D121" s="678"/>
      <c r="E121" s="678"/>
      <c r="F121" s="678"/>
      <c r="G121" s="678"/>
      <c r="H121" s="678"/>
      <c r="I121" s="678"/>
      <c r="J121" s="678"/>
      <c r="K121" s="678"/>
      <c r="L121" s="678"/>
      <c r="M121" s="678"/>
    </row>
    <row r="122" spans="1:13" ht="15" customHeight="1">
      <c r="A122" s="677"/>
      <c r="B122" s="677"/>
      <c r="C122" s="678"/>
      <c r="D122" s="678"/>
      <c r="E122" s="678"/>
      <c r="F122" s="678"/>
      <c r="G122" s="678"/>
      <c r="H122" s="678"/>
      <c r="I122" s="678"/>
      <c r="J122" s="678"/>
      <c r="K122" s="678"/>
      <c r="L122" s="678"/>
      <c r="M122" s="678"/>
    </row>
    <row r="123" spans="1:13" ht="15" customHeight="1">
      <c r="A123" s="677"/>
      <c r="B123" s="677"/>
      <c r="C123" s="678"/>
      <c r="D123" s="678"/>
      <c r="E123" s="678"/>
      <c r="F123" s="678"/>
      <c r="G123" s="678"/>
      <c r="H123" s="678"/>
      <c r="I123" s="678"/>
      <c r="J123" s="678"/>
      <c r="K123" s="678"/>
      <c r="L123" s="678"/>
      <c r="M123" s="678"/>
    </row>
    <row r="124" spans="1:13" ht="15" customHeight="1">
      <c r="A124" s="677"/>
      <c r="B124" s="677"/>
      <c r="C124" s="678"/>
      <c r="D124" s="678"/>
      <c r="E124" s="678"/>
      <c r="F124" s="678"/>
      <c r="G124" s="678"/>
      <c r="H124" s="678"/>
      <c r="I124" s="678"/>
      <c r="J124" s="678"/>
      <c r="K124" s="678"/>
      <c r="L124" s="678"/>
      <c r="M124" s="678"/>
    </row>
    <row r="125" spans="1:13" ht="15" customHeight="1">
      <c r="A125" s="677"/>
      <c r="B125" s="677"/>
      <c r="C125" s="678"/>
      <c r="D125" s="678"/>
      <c r="E125" s="678"/>
      <c r="F125" s="678"/>
      <c r="G125" s="678"/>
      <c r="H125" s="678"/>
      <c r="I125" s="678"/>
      <c r="J125" s="678"/>
      <c r="K125" s="678"/>
      <c r="L125" s="678"/>
      <c r="M125" s="678"/>
    </row>
    <row r="126" spans="1:13" ht="15" customHeight="1">
      <c r="A126" s="677"/>
      <c r="B126" s="677"/>
      <c r="C126" s="678"/>
      <c r="D126" s="678"/>
      <c r="E126" s="678"/>
      <c r="F126" s="678"/>
      <c r="G126" s="678"/>
      <c r="H126" s="678"/>
      <c r="I126" s="678"/>
      <c r="J126" s="678"/>
      <c r="K126" s="678"/>
      <c r="L126" s="678"/>
      <c r="M126" s="678"/>
    </row>
    <row r="127" spans="1:13" ht="15" customHeight="1">
      <c r="A127" s="677"/>
      <c r="B127" s="677"/>
      <c r="C127" s="678"/>
      <c r="D127" s="678"/>
      <c r="E127" s="678"/>
      <c r="F127" s="678"/>
      <c r="G127" s="678"/>
      <c r="H127" s="678"/>
      <c r="I127" s="678"/>
      <c r="J127" s="678"/>
      <c r="K127" s="678"/>
      <c r="L127" s="678"/>
      <c r="M127" s="678"/>
    </row>
    <row r="128" spans="1:13" ht="15" customHeight="1">
      <c r="A128" s="677"/>
      <c r="B128" s="677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</row>
    <row r="129" spans="1:13" ht="15" customHeight="1">
      <c r="A129" s="677"/>
      <c r="B129" s="677"/>
      <c r="C129" s="678"/>
      <c r="D129" s="678"/>
      <c r="E129" s="678"/>
      <c r="F129" s="678"/>
      <c r="G129" s="678"/>
      <c r="H129" s="678"/>
      <c r="I129" s="678"/>
      <c r="J129" s="678"/>
      <c r="K129" s="678"/>
      <c r="L129" s="678"/>
      <c r="M129" s="678"/>
    </row>
    <row r="130" spans="1:13" ht="15" customHeight="1">
      <c r="A130" s="677"/>
      <c r="B130" s="677"/>
      <c r="C130" s="678"/>
      <c r="D130" s="678"/>
      <c r="E130" s="678"/>
      <c r="F130" s="678"/>
      <c r="G130" s="678"/>
      <c r="H130" s="678"/>
      <c r="I130" s="678"/>
      <c r="J130" s="678"/>
      <c r="K130" s="678"/>
      <c r="L130" s="678"/>
      <c r="M130" s="678"/>
    </row>
    <row r="131" spans="1:13" ht="15" customHeight="1">
      <c r="A131" s="677"/>
      <c r="B131" s="677"/>
      <c r="C131" s="678"/>
      <c r="D131" s="678"/>
      <c r="E131" s="678"/>
      <c r="F131" s="678"/>
      <c r="G131" s="678"/>
      <c r="H131" s="678"/>
      <c r="I131" s="678"/>
      <c r="J131" s="678"/>
      <c r="K131" s="678"/>
      <c r="L131" s="678"/>
      <c r="M131" s="678"/>
    </row>
    <row r="132" spans="1:13" ht="15" customHeight="1">
      <c r="A132" s="677"/>
      <c r="B132" s="677"/>
      <c r="C132" s="678"/>
      <c r="D132" s="678"/>
      <c r="E132" s="678"/>
      <c r="F132" s="678"/>
      <c r="G132" s="678"/>
      <c r="H132" s="678"/>
      <c r="I132" s="678"/>
      <c r="J132" s="678"/>
      <c r="K132" s="678"/>
      <c r="L132" s="678"/>
      <c r="M132" s="678"/>
    </row>
    <row r="133" spans="1:13" ht="15" customHeight="1">
      <c r="A133" s="677"/>
      <c r="B133" s="677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</row>
    <row r="134" spans="1:13" ht="15" customHeight="1">
      <c r="A134" s="677"/>
      <c r="B134" s="677"/>
      <c r="C134" s="678"/>
      <c r="D134" s="678"/>
      <c r="E134" s="678"/>
      <c r="F134" s="678"/>
      <c r="G134" s="678"/>
      <c r="H134" s="678"/>
      <c r="I134" s="678"/>
      <c r="J134" s="678"/>
      <c r="K134" s="678"/>
      <c r="L134" s="678"/>
      <c r="M134" s="678"/>
    </row>
    <row r="135" spans="1:13" ht="15" customHeight="1">
      <c r="A135" s="677"/>
      <c r="B135" s="677"/>
      <c r="C135" s="678"/>
      <c r="D135" s="678"/>
      <c r="E135" s="678"/>
      <c r="F135" s="678"/>
      <c r="G135" s="678"/>
      <c r="H135" s="678"/>
      <c r="I135" s="678"/>
      <c r="J135" s="678"/>
      <c r="K135" s="678"/>
      <c r="L135" s="678"/>
      <c r="M135" s="678"/>
    </row>
    <row r="136" spans="1:13" ht="15" customHeight="1">
      <c r="A136" s="677"/>
      <c r="B136" s="677"/>
      <c r="C136" s="678"/>
      <c r="D136" s="678"/>
      <c r="E136" s="678"/>
      <c r="F136" s="678"/>
      <c r="G136" s="678"/>
      <c r="H136" s="678"/>
      <c r="I136" s="678"/>
      <c r="J136" s="678"/>
      <c r="K136" s="678"/>
      <c r="L136" s="678"/>
      <c r="M136" s="678"/>
    </row>
    <row r="137" spans="1:13" ht="15" customHeight="1">
      <c r="A137" s="677"/>
      <c r="B137" s="677"/>
      <c r="C137" s="678"/>
      <c r="D137" s="678"/>
      <c r="E137" s="678"/>
      <c r="F137" s="678"/>
      <c r="G137" s="678"/>
      <c r="H137" s="678"/>
      <c r="I137" s="678"/>
      <c r="J137" s="678"/>
      <c r="K137" s="678"/>
      <c r="L137" s="678"/>
      <c r="M137" s="678"/>
    </row>
    <row r="138" spans="1:13" ht="15" customHeight="1">
      <c r="A138" s="677"/>
      <c r="B138" s="677"/>
      <c r="C138" s="678"/>
      <c r="D138" s="678"/>
      <c r="E138" s="678"/>
      <c r="F138" s="678"/>
      <c r="G138" s="678"/>
      <c r="H138" s="678"/>
      <c r="I138" s="678"/>
      <c r="J138" s="678"/>
      <c r="K138" s="678"/>
      <c r="L138" s="678"/>
      <c r="M138" s="678"/>
    </row>
    <row r="139" spans="1:13" ht="15" customHeight="1">
      <c r="A139" s="677"/>
      <c r="B139" s="677"/>
      <c r="C139" s="678"/>
      <c r="D139" s="678"/>
      <c r="E139" s="678"/>
      <c r="F139" s="678"/>
      <c r="G139" s="678"/>
      <c r="H139" s="678"/>
      <c r="I139" s="678"/>
      <c r="J139" s="678"/>
      <c r="K139" s="678"/>
      <c r="L139" s="678"/>
      <c r="M139" s="678"/>
    </row>
    <row r="140" spans="1:13" ht="15" customHeight="1">
      <c r="A140" s="677"/>
      <c r="B140" s="677"/>
      <c r="C140" s="678"/>
      <c r="D140" s="678"/>
      <c r="E140" s="678"/>
      <c r="F140" s="678"/>
      <c r="G140" s="678"/>
      <c r="H140" s="678"/>
      <c r="I140" s="678"/>
      <c r="J140" s="678"/>
      <c r="K140" s="678"/>
      <c r="L140" s="678"/>
      <c r="M140" s="678"/>
    </row>
    <row r="141" spans="1:13" ht="15" customHeight="1">
      <c r="A141" s="677"/>
      <c r="B141" s="677"/>
      <c r="C141" s="678"/>
      <c r="D141" s="678"/>
      <c r="E141" s="678"/>
      <c r="F141" s="678"/>
      <c r="G141" s="678"/>
      <c r="H141" s="678"/>
      <c r="I141" s="678"/>
      <c r="J141" s="678"/>
      <c r="K141" s="678"/>
      <c r="L141" s="678"/>
      <c r="M141" s="678"/>
    </row>
    <row r="142" spans="1:13" ht="15" customHeight="1">
      <c r="A142" s="677"/>
      <c r="B142" s="677"/>
      <c r="C142" s="678"/>
      <c r="D142" s="678"/>
      <c r="E142" s="678"/>
      <c r="F142" s="678"/>
      <c r="G142" s="678"/>
      <c r="H142" s="678"/>
      <c r="I142" s="678"/>
      <c r="J142" s="678"/>
      <c r="K142" s="678"/>
      <c r="L142" s="678"/>
      <c r="M142" s="678"/>
    </row>
    <row r="143" spans="1:13" ht="15" customHeight="1">
      <c r="A143" s="677"/>
      <c r="B143" s="677"/>
      <c r="C143" s="678"/>
      <c r="D143" s="678"/>
      <c r="E143" s="678"/>
      <c r="F143" s="678"/>
      <c r="G143" s="678"/>
      <c r="H143" s="678"/>
      <c r="I143" s="678"/>
      <c r="J143" s="678"/>
      <c r="K143" s="678"/>
      <c r="L143" s="678"/>
      <c r="M143" s="678"/>
    </row>
    <row r="144" spans="1:13" ht="15" customHeight="1">
      <c r="A144" s="677"/>
      <c r="B144" s="677"/>
      <c r="C144" s="678"/>
      <c r="D144" s="678"/>
      <c r="E144" s="678"/>
      <c r="F144" s="678"/>
      <c r="G144" s="678"/>
      <c r="H144" s="678"/>
      <c r="I144" s="678"/>
      <c r="J144" s="678"/>
      <c r="K144" s="678"/>
      <c r="L144" s="678"/>
      <c r="M144" s="678"/>
    </row>
    <row r="145" spans="1:13" ht="15" customHeight="1">
      <c r="A145" s="677"/>
      <c r="B145" s="677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</row>
    <row r="146" spans="1:13" ht="15" customHeight="1">
      <c r="A146" s="677"/>
      <c r="B146" s="677"/>
      <c r="C146" s="678"/>
      <c r="D146" s="678"/>
      <c r="E146" s="678"/>
      <c r="F146" s="678"/>
      <c r="G146" s="678"/>
      <c r="H146" s="678"/>
      <c r="I146" s="678"/>
      <c r="J146" s="678"/>
      <c r="K146" s="678"/>
      <c r="L146" s="678"/>
      <c r="M146" s="678"/>
    </row>
    <row r="147" spans="1:13" ht="15" customHeight="1">
      <c r="A147" s="677"/>
      <c r="B147" s="677"/>
      <c r="C147" s="678"/>
      <c r="D147" s="678"/>
      <c r="E147" s="678"/>
      <c r="F147" s="678"/>
      <c r="G147" s="678"/>
      <c r="H147" s="678"/>
      <c r="I147" s="678"/>
      <c r="J147" s="678"/>
      <c r="K147" s="678"/>
      <c r="L147" s="678"/>
      <c r="M147" s="678"/>
    </row>
    <row r="148" spans="1:13" ht="15" customHeight="1">
      <c r="A148" s="677"/>
      <c r="B148" s="677"/>
      <c r="C148" s="678"/>
      <c r="D148" s="678"/>
      <c r="E148" s="678"/>
      <c r="F148" s="678"/>
      <c r="G148" s="678"/>
      <c r="H148" s="678"/>
      <c r="I148" s="678"/>
      <c r="J148" s="678"/>
      <c r="K148" s="678"/>
      <c r="L148" s="678"/>
      <c r="M148" s="678"/>
    </row>
    <row r="149" spans="1:13" ht="15" customHeight="1">
      <c r="A149" s="677"/>
      <c r="B149" s="677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</row>
    <row r="150" spans="1:13" ht="15" customHeight="1">
      <c r="A150" s="677"/>
      <c r="B150" s="677"/>
      <c r="C150" s="678"/>
      <c r="D150" s="678"/>
      <c r="E150" s="678"/>
      <c r="F150" s="678"/>
      <c r="G150" s="678"/>
      <c r="H150" s="678"/>
      <c r="I150" s="678"/>
      <c r="J150" s="678"/>
      <c r="K150" s="678"/>
      <c r="L150" s="678"/>
      <c r="M150" s="678"/>
    </row>
    <row r="151" spans="1:13" ht="15" customHeight="1">
      <c r="A151" s="677"/>
      <c r="B151" s="677"/>
      <c r="C151" s="678"/>
      <c r="D151" s="678"/>
      <c r="E151" s="678"/>
      <c r="F151" s="678"/>
      <c r="G151" s="678"/>
      <c r="H151" s="678"/>
      <c r="I151" s="678"/>
      <c r="J151" s="678"/>
      <c r="K151" s="678"/>
      <c r="L151" s="678"/>
      <c r="M151" s="678"/>
    </row>
    <row r="152" spans="1:13" ht="15" customHeight="1">
      <c r="A152" s="677"/>
      <c r="B152" s="677"/>
      <c r="C152" s="678"/>
      <c r="D152" s="678"/>
      <c r="E152" s="678"/>
      <c r="F152" s="678"/>
      <c r="G152" s="678"/>
      <c r="H152" s="678"/>
      <c r="I152" s="678"/>
      <c r="J152" s="678"/>
      <c r="K152" s="678"/>
      <c r="L152" s="678"/>
      <c r="M152" s="678"/>
    </row>
    <row r="153" spans="1:13" ht="15" customHeight="1">
      <c r="A153" s="677"/>
      <c r="B153" s="677"/>
      <c r="C153" s="678"/>
      <c r="D153" s="678"/>
      <c r="E153" s="678"/>
      <c r="F153" s="678"/>
      <c r="G153" s="678"/>
      <c r="H153" s="678"/>
      <c r="I153" s="678"/>
      <c r="J153" s="678"/>
      <c r="K153" s="678"/>
      <c r="L153" s="678"/>
      <c r="M153" s="678"/>
    </row>
    <row r="154" spans="1:13" ht="15" customHeight="1">
      <c r="A154" s="677"/>
      <c r="B154" s="677"/>
      <c r="C154" s="678"/>
      <c r="D154" s="678"/>
      <c r="E154" s="678"/>
      <c r="F154" s="678"/>
      <c r="G154" s="678"/>
      <c r="H154" s="678"/>
      <c r="I154" s="678"/>
      <c r="J154" s="678"/>
      <c r="K154" s="678"/>
      <c r="L154" s="678"/>
      <c r="M154" s="678"/>
    </row>
    <row r="155" spans="1:13" ht="15" customHeight="1">
      <c r="A155" s="677"/>
      <c r="B155" s="677"/>
      <c r="C155" s="678"/>
      <c r="D155" s="678"/>
      <c r="E155" s="678"/>
      <c r="F155" s="678"/>
      <c r="G155" s="678"/>
      <c r="H155" s="678"/>
      <c r="I155" s="678"/>
      <c r="J155" s="678"/>
      <c r="K155" s="678"/>
      <c r="L155" s="678"/>
      <c r="M155" s="678"/>
    </row>
    <row r="156" spans="1:13" ht="15" customHeight="1">
      <c r="A156" s="677"/>
      <c r="B156" s="677"/>
      <c r="C156" s="678"/>
      <c r="D156" s="678"/>
      <c r="E156" s="678"/>
      <c r="F156" s="678"/>
      <c r="G156" s="678"/>
      <c r="H156" s="678"/>
      <c r="I156" s="678"/>
      <c r="J156" s="678"/>
      <c r="K156" s="678"/>
      <c r="L156" s="678"/>
      <c r="M156" s="678"/>
    </row>
    <row r="157" spans="1:13" ht="15" customHeight="1">
      <c r="A157" s="677"/>
      <c r="B157" s="677"/>
      <c r="C157" s="678"/>
      <c r="D157" s="678"/>
      <c r="E157" s="678"/>
      <c r="F157" s="678"/>
      <c r="G157" s="678"/>
      <c r="H157" s="678"/>
      <c r="I157" s="678"/>
      <c r="J157" s="678"/>
      <c r="K157" s="678"/>
      <c r="L157" s="678"/>
      <c r="M157" s="678"/>
    </row>
    <row r="158" spans="1:13" ht="15" customHeight="1">
      <c r="A158" s="677"/>
      <c r="B158" s="677"/>
      <c r="C158" s="678"/>
      <c r="D158" s="678"/>
      <c r="E158" s="678"/>
      <c r="F158" s="678"/>
      <c r="G158" s="678"/>
      <c r="H158" s="678"/>
      <c r="I158" s="678"/>
      <c r="J158" s="678"/>
      <c r="K158" s="678"/>
      <c r="L158" s="678"/>
      <c r="M158" s="678"/>
    </row>
    <row r="159" spans="1:13" ht="15" customHeight="1">
      <c r="A159" s="677"/>
      <c r="B159" s="677"/>
      <c r="C159" s="678"/>
      <c r="D159" s="678"/>
      <c r="E159" s="678"/>
      <c r="F159" s="678"/>
      <c r="G159" s="678"/>
      <c r="H159" s="678"/>
      <c r="I159" s="678"/>
      <c r="J159" s="678"/>
      <c r="K159" s="678"/>
      <c r="L159" s="678"/>
      <c r="M159" s="678"/>
    </row>
    <row r="160" spans="1:13" ht="15" customHeight="1">
      <c r="A160" s="677"/>
      <c r="B160" s="677"/>
      <c r="C160" s="678"/>
      <c r="D160" s="678"/>
      <c r="E160" s="678"/>
      <c r="F160" s="678"/>
      <c r="G160" s="678"/>
      <c r="H160" s="678"/>
      <c r="I160" s="678"/>
      <c r="J160" s="678"/>
      <c r="K160" s="678"/>
      <c r="L160" s="678"/>
      <c r="M160" s="678"/>
    </row>
    <row r="161" spans="1:13" ht="15" customHeight="1">
      <c r="A161" s="677"/>
      <c r="B161" s="677"/>
      <c r="C161" s="678"/>
      <c r="D161" s="678"/>
      <c r="E161" s="678"/>
      <c r="F161" s="678"/>
      <c r="G161" s="678"/>
      <c r="H161" s="678"/>
      <c r="I161" s="678"/>
      <c r="J161" s="678"/>
      <c r="K161" s="678"/>
      <c r="L161" s="678"/>
      <c r="M161" s="678"/>
    </row>
    <row r="162" spans="1:13" ht="15" customHeight="1">
      <c r="A162" s="677"/>
      <c r="B162" s="677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</row>
    <row r="163" spans="1:13" ht="15" customHeight="1">
      <c r="A163" s="677"/>
      <c r="B163" s="677"/>
      <c r="C163" s="678"/>
      <c r="D163" s="678"/>
      <c r="E163" s="678"/>
      <c r="F163" s="678"/>
      <c r="G163" s="678"/>
      <c r="H163" s="678"/>
      <c r="I163" s="678"/>
      <c r="J163" s="678"/>
      <c r="K163" s="678"/>
      <c r="L163" s="678"/>
      <c r="M163" s="678"/>
    </row>
    <row r="164" spans="1:13" ht="15" customHeight="1">
      <c r="A164" s="677"/>
      <c r="B164" s="677"/>
      <c r="C164" s="678"/>
      <c r="D164" s="678"/>
      <c r="E164" s="678"/>
      <c r="F164" s="678"/>
      <c r="G164" s="678"/>
      <c r="H164" s="678"/>
      <c r="I164" s="678"/>
      <c r="J164" s="678"/>
      <c r="K164" s="678"/>
      <c r="L164" s="678"/>
      <c r="M164" s="678"/>
    </row>
    <row r="165" spans="1:13" ht="15" customHeight="1">
      <c r="A165" s="677"/>
      <c r="B165" s="677"/>
      <c r="C165" s="678"/>
      <c r="D165" s="678"/>
      <c r="E165" s="678"/>
      <c r="F165" s="678"/>
      <c r="G165" s="678"/>
      <c r="H165" s="678"/>
      <c r="I165" s="678"/>
      <c r="J165" s="678"/>
      <c r="K165" s="678"/>
      <c r="L165" s="678"/>
      <c r="M165" s="678"/>
    </row>
    <row r="166" spans="1:13" ht="15" customHeight="1">
      <c r="A166" s="677"/>
      <c r="B166" s="677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</row>
    <row r="167" spans="1:13" ht="15" customHeight="1">
      <c r="A167" s="677"/>
      <c r="B167" s="677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</row>
    <row r="168" spans="1:13" ht="15" customHeight="1">
      <c r="A168" s="677"/>
      <c r="B168" s="677"/>
      <c r="C168" s="678"/>
      <c r="D168" s="678"/>
      <c r="E168" s="678"/>
      <c r="F168" s="678"/>
      <c r="G168" s="678"/>
      <c r="H168" s="678"/>
      <c r="I168" s="678"/>
      <c r="J168" s="678"/>
      <c r="K168" s="678"/>
      <c r="L168" s="678"/>
      <c r="M168" s="678"/>
    </row>
    <row r="169" spans="1:13" ht="15" customHeight="1">
      <c r="A169" s="677"/>
      <c r="B169" s="677"/>
      <c r="C169" s="678"/>
      <c r="D169" s="678"/>
      <c r="E169" s="678"/>
      <c r="F169" s="678"/>
      <c r="G169" s="678"/>
      <c r="H169" s="678"/>
      <c r="I169" s="678"/>
      <c r="J169" s="678"/>
      <c r="K169" s="678"/>
      <c r="L169" s="678"/>
      <c r="M169" s="678"/>
    </row>
    <row r="170" spans="1:13" ht="15" customHeight="1">
      <c r="A170" s="677"/>
      <c r="B170" s="677"/>
      <c r="C170" s="678"/>
      <c r="D170" s="678"/>
      <c r="E170" s="678"/>
      <c r="F170" s="678"/>
      <c r="G170" s="678"/>
      <c r="H170" s="678"/>
      <c r="I170" s="678"/>
      <c r="J170" s="678"/>
      <c r="K170" s="678"/>
      <c r="L170" s="678"/>
      <c r="M170" s="678"/>
    </row>
    <row r="171" spans="1:13" ht="15" customHeight="1">
      <c r="A171" s="677"/>
      <c r="B171" s="677"/>
      <c r="C171" s="678"/>
      <c r="D171" s="678"/>
      <c r="E171" s="678"/>
      <c r="F171" s="678"/>
      <c r="G171" s="678"/>
      <c r="H171" s="678"/>
      <c r="I171" s="678"/>
      <c r="J171" s="678"/>
      <c r="K171" s="678"/>
      <c r="L171" s="678"/>
      <c r="M171" s="678"/>
    </row>
    <row r="172" spans="1:13" ht="15" customHeight="1">
      <c r="A172" s="677"/>
      <c r="B172" s="677"/>
      <c r="C172" s="678"/>
      <c r="D172" s="678"/>
      <c r="E172" s="678"/>
      <c r="F172" s="678"/>
      <c r="G172" s="678"/>
      <c r="H172" s="678"/>
      <c r="I172" s="678"/>
      <c r="J172" s="678"/>
      <c r="K172" s="678"/>
      <c r="L172" s="678"/>
      <c r="M172" s="678"/>
    </row>
    <row r="173" spans="1:13" ht="15" customHeight="1">
      <c r="A173" s="677"/>
      <c r="B173" s="677"/>
      <c r="C173" s="678"/>
      <c r="D173" s="678"/>
      <c r="E173" s="678"/>
      <c r="F173" s="678"/>
      <c r="G173" s="678"/>
      <c r="H173" s="678"/>
      <c r="I173" s="678"/>
      <c r="J173" s="678"/>
      <c r="K173" s="678"/>
      <c r="L173" s="678"/>
      <c r="M173" s="678"/>
    </row>
    <row r="174" spans="1:13" ht="15" customHeight="1">
      <c r="A174" s="677"/>
      <c r="B174" s="677"/>
      <c r="C174" s="678"/>
      <c r="D174" s="678"/>
      <c r="E174" s="678"/>
      <c r="F174" s="678"/>
      <c r="G174" s="678"/>
      <c r="H174" s="678"/>
      <c r="I174" s="678"/>
      <c r="J174" s="678"/>
      <c r="K174" s="678"/>
      <c r="L174" s="678"/>
      <c r="M174" s="678"/>
    </row>
    <row r="175" spans="1:13" ht="15" customHeight="1">
      <c r="A175" s="677"/>
      <c r="B175" s="677"/>
      <c r="C175" s="678"/>
      <c r="D175" s="678"/>
      <c r="E175" s="678"/>
      <c r="F175" s="678"/>
      <c r="G175" s="678"/>
      <c r="H175" s="678"/>
      <c r="I175" s="678"/>
      <c r="J175" s="678"/>
      <c r="K175" s="678"/>
      <c r="L175" s="678"/>
      <c r="M175" s="678"/>
    </row>
    <row r="176" spans="1:13" ht="15" customHeight="1">
      <c r="A176" s="677"/>
      <c r="B176" s="677"/>
      <c r="C176" s="678"/>
      <c r="D176" s="678"/>
      <c r="E176" s="678"/>
      <c r="F176" s="678"/>
      <c r="G176" s="678"/>
      <c r="H176" s="678"/>
      <c r="I176" s="678"/>
      <c r="J176" s="678"/>
      <c r="K176" s="678"/>
      <c r="L176" s="678"/>
      <c r="M176" s="678"/>
    </row>
    <row r="177" spans="1:13" ht="15" customHeight="1">
      <c r="A177" s="677"/>
      <c r="B177" s="677"/>
      <c r="C177" s="678"/>
      <c r="D177" s="678"/>
      <c r="E177" s="678"/>
      <c r="F177" s="678"/>
      <c r="G177" s="678"/>
      <c r="H177" s="678"/>
      <c r="I177" s="678"/>
      <c r="J177" s="678"/>
      <c r="K177" s="678"/>
      <c r="L177" s="678"/>
      <c r="M177" s="678"/>
    </row>
    <row r="178" spans="1:13" ht="15" customHeight="1">
      <c r="A178" s="677"/>
      <c r="B178" s="677"/>
      <c r="C178" s="678"/>
      <c r="D178" s="678"/>
      <c r="E178" s="678"/>
      <c r="F178" s="678"/>
      <c r="G178" s="678"/>
      <c r="H178" s="678"/>
      <c r="I178" s="678"/>
      <c r="J178" s="678"/>
      <c r="K178" s="678"/>
      <c r="L178" s="678"/>
      <c r="M178" s="678"/>
    </row>
    <row r="179" spans="1:13" ht="15" customHeight="1">
      <c r="A179" s="677"/>
      <c r="B179" s="677"/>
      <c r="C179" s="678"/>
      <c r="D179" s="678"/>
      <c r="E179" s="678"/>
      <c r="F179" s="678"/>
      <c r="G179" s="678"/>
      <c r="H179" s="678"/>
      <c r="I179" s="678"/>
      <c r="J179" s="678"/>
      <c r="K179" s="678"/>
      <c r="L179" s="678"/>
      <c r="M179" s="678"/>
    </row>
    <row r="180" spans="1:13" ht="15" customHeight="1">
      <c r="A180" s="677"/>
      <c r="B180" s="677"/>
      <c r="C180" s="678"/>
      <c r="D180" s="678"/>
      <c r="E180" s="678"/>
      <c r="F180" s="678"/>
      <c r="G180" s="678"/>
      <c r="H180" s="678"/>
      <c r="I180" s="678"/>
      <c r="J180" s="678"/>
      <c r="K180" s="678"/>
      <c r="L180" s="678"/>
      <c r="M180" s="678"/>
    </row>
    <row r="181" spans="1:13" ht="15" customHeight="1">
      <c r="A181" s="677"/>
      <c r="B181" s="677"/>
      <c r="C181" s="678"/>
      <c r="D181" s="678"/>
      <c r="E181" s="678"/>
      <c r="F181" s="678"/>
      <c r="G181" s="678"/>
      <c r="H181" s="678"/>
      <c r="I181" s="678"/>
      <c r="J181" s="678"/>
      <c r="K181" s="678"/>
      <c r="L181" s="678"/>
      <c r="M181" s="678"/>
    </row>
    <row r="182" spans="1:13" ht="15" customHeight="1">
      <c r="A182" s="677"/>
      <c r="B182" s="677"/>
      <c r="C182" s="678"/>
      <c r="D182" s="678"/>
      <c r="E182" s="678"/>
      <c r="F182" s="678"/>
      <c r="G182" s="678"/>
      <c r="H182" s="678"/>
      <c r="I182" s="678"/>
      <c r="J182" s="678"/>
      <c r="K182" s="678"/>
      <c r="L182" s="678"/>
      <c r="M182" s="678"/>
    </row>
    <row r="183" spans="1:13" ht="15" customHeight="1">
      <c r="A183" s="677"/>
      <c r="B183" s="677"/>
      <c r="C183" s="678"/>
      <c r="D183" s="678"/>
      <c r="E183" s="678"/>
      <c r="F183" s="678"/>
      <c r="G183" s="678"/>
      <c r="H183" s="678"/>
      <c r="I183" s="678"/>
      <c r="J183" s="678"/>
      <c r="K183" s="678"/>
      <c r="L183" s="678"/>
      <c r="M183" s="678"/>
    </row>
    <row r="184" spans="1:13" ht="15" customHeight="1">
      <c r="A184" s="677"/>
      <c r="B184" s="677"/>
      <c r="C184" s="678"/>
      <c r="D184" s="678"/>
      <c r="E184" s="678"/>
      <c r="F184" s="678"/>
      <c r="G184" s="678"/>
      <c r="H184" s="678"/>
      <c r="I184" s="678"/>
      <c r="J184" s="678"/>
      <c r="K184" s="678"/>
      <c r="L184" s="678"/>
      <c r="M184" s="678"/>
    </row>
    <row r="185" spans="1:13" ht="15" customHeight="1">
      <c r="A185" s="677"/>
      <c r="B185" s="677"/>
      <c r="C185" s="678"/>
      <c r="D185" s="678"/>
      <c r="E185" s="678"/>
      <c r="F185" s="678"/>
      <c r="G185" s="678"/>
      <c r="H185" s="678"/>
      <c r="I185" s="678"/>
      <c r="J185" s="678"/>
      <c r="K185" s="678"/>
      <c r="L185" s="678"/>
      <c r="M185" s="678"/>
    </row>
    <row r="186" spans="1:13" ht="15" customHeight="1">
      <c r="A186" s="677"/>
      <c r="B186" s="677"/>
      <c r="C186" s="678"/>
      <c r="D186" s="678"/>
      <c r="E186" s="678"/>
      <c r="F186" s="678"/>
      <c r="G186" s="678"/>
      <c r="H186" s="678"/>
      <c r="I186" s="678"/>
      <c r="J186" s="678"/>
      <c r="K186" s="678"/>
      <c r="L186" s="678"/>
      <c r="M186" s="678"/>
    </row>
    <row r="187" spans="1:13" ht="15" customHeight="1">
      <c r="A187" s="677"/>
      <c r="B187" s="677"/>
      <c r="C187" s="678"/>
      <c r="D187" s="678"/>
      <c r="E187" s="678"/>
      <c r="F187" s="678"/>
      <c r="G187" s="678"/>
      <c r="H187" s="678"/>
      <c r="I187" s="678"/>
      <c r="J187" s="678"/>
      <c r="K187" s="678"/>
      <c r="L187" s="678"/>
      <c r="M187" s="678"/>
    </row>
    <row r="188" spans="1:13" ht="15" customHeight="1">
      <c r="A188" s="677"/>
      <c r="B188" s="677"/>
      <c r="C188" s="678"/>
      <c r="D188" s="678"/>
      <c r="E188" s="678"/>
      <c r="F188" s="678"/>
      <c r="G188" s="678"/>
      <c r="H188" s="678"/>
      <c r="I188" s="678"/>
      <c r="J188" s="678"/>
      <c r="K188" s="678"/>
      <c r="L188" s="678"/>
      <c r="M188" s="678"/>
    </row>
    <row r="189" spans="1:13" ht="15" customHeight="1">
      <c r="A189" s="677"/>
      <c r="B189" s="677"/>
      <c r="C189" s="678"/>
      <c r="D189" s="678"/>
      <c r="E189" s="678"/>
      <c r="F189" s="678"/>
      <c r="G189" s="678"/>
      <c r="H189" s="678"/>
      <c r="I189" s="678"/>
      <c r="J189" s="678"/>
      <c r="K189" s="678"/>
      <c r="L189" s="678"/>
      <c r="M189" s="678"/>
    </row>
    <row r="190" spans="1:13" ht="15" customHeight="1">
      <c r="A190" s="677"/>
      <c r="B190" s="677"/>
      <c r="C190" s="678"/>
      <c r="D190" s="678"/>
      <c r="E190" s="678"/>
      <c r="F190" s="678"/>
      <c r="G190" s="678"/>
      <c r="H190" s="678"/>
      <c r="I190" s="678"/>
      <c r="J190" s="678"/>
      <c r="K190" s="678"/>
      <c r="L190" s="678"/>
      <c r="M190" s="678"/>
    </row>
    <row r="191" spans="1:13" ht="15" customHeight="1">
      <c r="A191" s="677"/>
      <c r="B191" s="677"/>
      <c r="C191" s="678"/>
      <c r="D191" s="678"/>
      <c r="E191" s="678"/>
      <c r="F191" s="678"/>
      <c r="G191" s="678"/>
      <c r="H191" s="678"/>
      <c r="I191" s="678"/>
      <c r="J191" s="678"/>
      <c r="K191" s="678"/>
      <c r="L191" s="678"/>
      <c r="M191" s="678"/>
    </row>
    <row r="192" spans="1:13" ht="15" customHeight="1">
      <c r="A192" s="677"/>
      <c r="B192" s="677"/>
      <c r="C192" s="678"/>
      <c r="D192" s="678"/>
      <c r="E192" s="678"/>
      <c r="F192" s="678"/>
      <c r="G192" s="678"/>
      <c r="H192" s="678"/>
      <c r="I192" s="678"/>
      <c r="J192" s="678"/>
      <c r="K192" s="678"/>
      <c r="L192" s="678"/>
      <c r="M192" s="678"/>
    </row>
    <row r="193" spans="1:13" ht="15" customHeight="1">
      <c r="A193" s="677"/>
      <c r="B193" s="677"/>
      <c r="C193" s="678"/>
      <c r="D193" s="678"/>
      <c r="E193" s="678"/>
      <c r="F193" s="678"/>
      <c r="G193" s="678"/>
      <c r="H193" s="678"/>
      <c r="I193" s="678"/>
      <c r="J193" s="678"/>
      <c r="K193" s="678"/>
      <c r="L193" s="678"/>
      <c r="M193" s="678"/>
    </row>
    <row r="194" spans="1:13" ht="15" customHeight="1">
      <c r="A194" s="677"/>
      <c r="B194" s="677"/>
      <c r="C194" s="678"/>
      <c r="D194" s="678"/>
      <c r="E194" s="678"/>
      <c r="F194" s="678"/>
      <c r="G194" s="678"/>
      <c r="H194" s="678"/>
      <c r="I194" s="678"/>
      <c r="J194" s="678"/>
      <c r="K194" s="678"/>
      <c r="L194" s="678"/>
      <c r="M194" s="678"/>
    </row>
    <row r="195" spans="1:13" ht="15" customHeight="1">
      <c r="A195" s="677"/>
      <c r="B195" s="677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</row>
    <row r="196" spans="1:13" ht="15" customHeight="1">
      <c r="A196" s="677"/>
      <c r="B196" s="677"/>
      <c r="C196" s="678"/>
      <c r="D196" s="678"/>
      <c r="E196" s="678"/>
      <c r="F196" s="678"/>
      <c r="G196" s="678"/>
      <c r="H196" s="678"/>
      <c r="I196" s="678"/>
      <c r="J196" s="678"/>
      <c r="K196" s="678"/>
      <c r="L196" s="678"/>
      <c r="M196" s="678"/>
    </row>
    <row r="197" spans="1:13" ht="15" customHeight="1">
      <c r="A197" s="677"/>
      <c r="B197" s="677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</row>
    <row r="198" spans="1:13" ht="15" customHeight="1">
      <c r="A198" s="677"/>
      <c r="B198" s="677"/>
      <c r="C198" s="678"/>
      <c r="D198" s="678"/>
      <c r="E198" s="678"/>
      <c r="F198" s="678"/>
      <c r="G198" s="678"/>
      <c r="H198" s="678"/>
      <c r="I198" s="678"/>
      <c r="J198" s="678"/>
      <c r="K198" s="678"/>
      <c r="L198" s="678"/>
      <c r="M198" s="678"/>
    </row>
    <row r="199" spans="1:13" ht="15" customHeight="1">
      <c r="A199" s="677"/>
      <c r="B199" s="677"/>
      <c r="C199" s="678"/>
      <c r="D199" s="678"/>
      <c r="E199" s="678"/>
      <c r="F199" s="678"/>
      <c r="G199" s="678"/>
      <c r="H199" s="678"/>
      <c r="I199" s="678"/>
      <c r="J199" s="678"/>
      <c r="K199" s="678"/>
      <c r="L199" s="678"/>
      <c r="M199" s="678"/>
    </row>
    <row r="200" spans="1:13" ht="15" customHeight="1">
      <c r="A200" s="677"/>
      <c r="B200" s="677"/>
      <c r="C200" s="678"/>
      <c r="D200" s="678"/>
      <c r="E200" s="678"/>
      <c r="F200" s="678"/>
      <c r="G200" s="678"/>
      <c r="H200" s="678"/>
      <c r="I200" s="678"/>
      <c r="J200" s="678"/>
      <c r="K200" s="678"/>
      <c r="L200" s="678"/>
      <c r="M200" s="678"/>
    </row>
    <row r="201" spans="1:13" ht="15" customHeight="1">
      <c r="A201" s="677"/>
      <c r="B201" s="677"/>
      <c r="C201" s="678"/>
      <c r="D201" s="678"/>
      <c r="E201" s="678"/>
      <c r="F201" s="678"/>
      <c r="G201" s="678"/>
      <c r="H201" s="678"/>
      <c r="I201" s="678"/>
      <c r="J201" s="678"/>
      <c r="K201" s="678"/>
      <c r="L201" s="678"/>
      <c r="M201" s="678"/>
    </row>
    <row r="202" spans="1:13" ht="15" customHeight="1">
      <c r="A202" s="677"/>
      <c r="B202" s="677"/>
      <c r="C202" s="678"/>
      <c r="D202" s="678"/>
      <c r="E202" s="678"/>
      <c r="F202" s="678"/>
      <c r="G202" s="678"/>
      <c r="H202" s="678"/>
      <c r="I202" s="678"/>
      <c r="J202" s="678"/>
      <c r="K202" s="678"/>
      <c r="L202" s="678"/>
      <c r="M202" s="678"/>
    </row>
    <row r="203" spans="1:13" ht="15" customHeight="1">
      <c r="A203" s="677"/>
      <c r="B203" s="677"/>
      <c r="C203" s="678"/>
      <c r="D203" s="678"/>
      <c r="E203" s="678"/>
      <c r="F203" s="678"/>
      <c r="G203" s="678"/>
      <c r="H203" s="678"/>
      <c r="I203" s="678"/>
      <c r="J203" s="678"/>
      <c r="K203" s="678"/>
      <c r="L203" s="678"/>
      <c r="M203" s="678"/>
    </row>
    <row r="204" spans="1:13" ht="15" customHeight="1">
      <c r="A204" s="677"/>
      <c r="B204" s="677"/>
      <c r="C204" s="678"/>
      <c r="D204" s="678"/>
      <c r="E204" s="678"/>
      <c r="F204" s="678"/>
      <c r="G204" s="678"/>
      <c r="H204" s="678"/>
      <c r="I204" s="678"/>
      <c r="J204" s="678"/>
      <c r="K204" s="678"/>
      <c r="L204" s="678"/>
      <c r="M204" s="678"/>
    </row>
    <row r="205" spans="1:13" ht="15" customHeight="1">
      <c r="A205" s="677"/>
      <c r="B205" s="677"/>
      <c r="C205" s="678"/>
      <c r="D205" s="678"/>
      <c r="E205" s="678"/>
      <c r="F205" s="678"/>
      <c r="G205" s="678"/>
      <c r="H205" s="678"/>
      <c r="I205" s="678"/>
      <c r="J205" s="678"/>
      <c r="K205" s="678"/>
      <c r="L205" s="678"/>
      <c r="M205" s="678"/>
    </row>
    <row r="206" spans="1:13" ht="15" customHeight="1">
      <c r="A206" s="677"/>
      <c r="B206" s="677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</row>
    <row r="207" spans="1:13" ht="15" customHeight="1">
      <c r="A207" s="677"/>
      <c r="B207" s="677"/>
      <c r="C207" s="678"/>
      <c r="D207" s="678"/>
      <c r="E207" s="678"/>
      <c r="F207" s="678"/>
      <c r="G207" s="678"/>
      <c r="H207" s="678"/>
      <c r="I207" s="678"/>
      <c r="J207" s="678"/>
      <c r="K207" s="678"/>
      <c r="L207" s="678"/>
      <c r="M207" s="678"/>
    </row>
    <row r="208" spans="1:13" ht="15" customHeight="1">
      <c r="A208" s="677"/>
      <c r="B208" s="677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</row>
    <row r="209" spans="1:13" ht="15" customHeight="1">
      <c r="A209" s="677"/>
      <c r="B209" s="677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</row>
    <row r="210" spans="1:13" ht="15" customHeight="1">
      <c r="A210" s="677"/>
      <c r="B210" s="677"/>
      <c r="C210" s="678"/>
      <c r="D210" s="678"/>
      <c r="E210" s="678"/>
      <c r="F210" s="678"/>
      <c r="G210" s="678"/>
      <c r="H210" s="678"/>
      <c r="I210" s="678"/>
      <c r="J210" s="678"/>
      <c r="K210" s="678"/>
      <c r="L210" s="678"/>
      <c r="M210" s="678"/>
    </row>
    <row r="211" spans="1:13" ht="15" customHeight="1">
      <c r="A211" s="677"/>
      <c r="B211" s="677"/>
      <c r="C211" s="678"/>
      <c r="D211" s="678"/>
      <c r="E211" s="678"/>
      <c r="F211" s="678"/>
      <c r="G211" s="678"/>
      <c r="H211" s="678"/>
      <c r="I211" s="678"/>
      <c r="J211" s="678"/>
      <c r="K211" s="678"/>
      <c r="L211" s="678"/>
      <c r="M211" s="678"/>
    </row>
    <row r="212" spans="1:13" ht="15" customHeight="1">
      <c r="A212" s="677"/>
      <c r="B212" s="677"/>
      <c r="C212" s="678"/>
      <c r="D212" s="678"/>
      <c r="E212" s="678"/>
      <c r="F212" s="678"/>
      <c r="G212" s="678"/>
      <c r="H212" s="678"/>
      <c r="I212" s="678"/>
      <c r="J212" s="678"/>
      <c r="K212" s="678"/>
      <c r="L212" s="678"/>
      <c r="M212" s="678"/>
    </row>
    <row r="213" spans="1:13" ht="15" customHeight="1">
      <c r="A213" s="677"/>
      <c r="B213" s="677"/>
      <c r="C213" s="678"/>
      <c r="D213" s="678"/>
      <c r="E213" s="678"/>
      <c r="F213" s="678"/>
      <c r="G213" s="678"/>
      <c r="H213" s="678"/>
      <c r="I213" s="678"/>
      <c r="J213" s="678"/>
      <c r="K213" s="678"/>
      <c r="L213" s="678"/>
      <c r="M213" s="678"/>
    </row>
    <row r="214" spans="1:13" ht="15" customHeight="1">
      <c r="A214" s="677"/>
      <c r="B214" s="677"/>
      <c r="C214" s="678"/>
      <c r="D214" s="678"/>
      <c r="E214" s="678"/>
      <c r="F214" s="678"/>
      <c r="G214" s="678"/>
      <c r="H214" s="678"/>
      <c r="I214" s="678"/>
      <c r="J214" s="678"/>
      <c r="K214" s="678"/>
      <c r="L214" s="678"/>
      <c r="M214" s="678"/>
    </row>
    <row r="215" spans="1:13" ht="15" customHeight="1">
      <c r="A215" s="677"/>
      <c r="B215" s="677"/>
      <c r="C215" s="678"/>
      <c r="D215" s="678"/>
      <c r="E215" s="678"/>
      <c r="F215" s="678"/>
      <c r="G215" s="678"/>
      <c r="H215" s="678"/>
      <c r="I215" s="678"/>
      <c r="J215" s="678"/>
      <c r="K215" s="678"/>
      <c r="L215" s="678"/>
      <c r="M215" s="678"/>
    </row>
    <row r="216" spans="1:13" ht="15" customHeight="1">
      <c r="A216" s="677"/>
      <c r="B216" s="677"/>
      <c r="C216" s="678"/>
      <c r="D216" s="678"/>
      <c r="E216" s="678"/>
      <c r="F216" s="678"/>
      <c r="G216" s="678"/>
      <c r="H216" s="678"/>
      <c r="I216" s="678"/>
      <c r="J216" s="678"/>
      <c r="K216" s="678"/>
      <c r="L216" s="678"/>
      <c r="M216" s="678"/>
    </row>
    <row r="217" spans="1:13" ht="15" customHeight="1">
      <c r="A217" s="677"/>
      <c r="B217" s="677"/>
      <c r="C217" s="678"/>
      <c r="D217" s="678"/>
      <c r="E217" s="678"/>
      <c r="F217" s="678"/>
      <c r="G217" s="678"/>
      <c r="H217" s="678"/>
      <c r="I217" s="678"/>
      <c r="J217" s="678"/>
      <c r="K217" s="678"/>
      <c r="L217" s="678"/>
      <c r="M217" s="678"/>
    </row>
    <row r="218" spans="1:13" ht="15" customHeight="1">
      <c r="A218" s="677"/>
      <c r="B218" s="677"/>
      <c r="C218" s="678"/>
      <c r="D218" s="678"/>
      <c r="E218" s="678"/>
      <c r="F218" s="678"/>
      <c r="G218" s="678"/>
      <c r="H218" s="678"/>
      <c r="I218" s="678"/>
      <c r="J218" s="678"/>
      <c r="K218" s="678"/>
      <c r="L218" s="678"/>
      <c r="M218" s="678"/>
    </row>
    <row r="219" spans="1:13" ht="15" customHeight="1">
      <c r="A219" s="677"/>
      <c r="B219" s="677"/>
      <c r="C219" s="678"/>
      <c r="D219" s="678"/>
      <c r="E219" s="678"/>
      <c r="F219" s="678"/>
      <c r="G219" s="678"/>
      <c r="H219" s="678"/>
      <c r="I219" s="678"/>
      <c r="J219" s="678"/>
      <c r="K219" s="678"/>
      <c r="L219" s="678"/>
      <c r="M219" s="678"/>
    </row>
    <row r="220" spans="1:13" ht="15" customHeight="1">
      <c r="A220" s="677"/>
      <c r="B220" s="677"/>
      <c r="C220" s="678"/>
      <c r="D220" s="678"/>
      <c r="E220" s="678"/>
      <c r="F220" s="678"/>
      <c r="G220" s="678"/>
      <c r="H220" s="678"/>
      <c r="I220" s="678"/>
      <c r="J220" s="678"/>
      <c r="K220" s="678"/>
      <c r="L220" s="678"/>
      <c r="M220" s="678"/>
    </row>
    <row r="221" spans="1:13" ht="15" customHeight="1">
      <c r="A221" s="677"/>
      <c r="B221" s="677"/>
      <c r="C221" s="678"/>
      <c r="D221" s="678"/>
      <c r="E221" s="678"/>
      <c r="F221" s="678"/>
      <c r="G221" s="678"/>
      <c r="H221" s="678"/>
      <c r="I221" s="678"/>
      <c r="J221" s="678"/>
      <c r="K221" s="678"/>
      <c r="L221" s="678"/>
      <c r="M221" s="678"/>
    </row>
    <row r="222" spans="1:13" ht="15" customHeight="1">
      <c r="A222" s="677"/>
      <c r="B222" s="677"/>
      <c r="C222" s="678"/>
      <c r="D222" s="678"/>
      <c r="E222" s="678"/>
      <c r="F222" s="678"/>
      <c r="G222" s="678"/>
      <c r="H222" s="678"/>
      <c r="I222" s="678"/>
      <c r="J222" s="678"/>
      <c r="K222" s="678"/>
      <c r="L222" s="678"/>
      <c r="M222" s="678"/>
    </row>
    <row r="223" spans="1:13" ht="15" customHeight="1">
      <c r="A223" s="677"/>
      <c r="B223" s="677"/>
      <c r="C223" s="678"/>
      <c r="D223" s="678"/>
      <c r="E223" s="678"/>
      <c r="F223" s="678"/>
      <c r="G223" s="678"/>
      <c r="H223" s="678"/>
      <c r="I223" s="678"/>
      <c r="J223" s="678"/>
      <c r="K223" s="678"/>
      <c r="L223" s="678"/>
      <c r="M223" s="678"/>
    </row>
    <row r="224" spans="1:13" ht="15" customHeight="1">
      <c r="A224" s="677"/>
      <c r="B224" s="677"/>
      <c r="C224" s="678"/>
      <c r="D224" s="678"/>
      <c r="E224" s="678"/>
      <c r="F224" s="678"/>
      <c r="G224" s="678"/>
      <c r="H224" s="678"/>
      <c r="I224" s="678"/>
      <c r="J224" s="678"/>
      <c r="K224" s="678"/>
      <c r="L224" s="678"/>
      <c r="M224" s="678"/>
    </row>
    <row r="225" spans="1:13" ht="15" customHeight="1">
      <c r="A225" s="677"/>
      <c r="B225" s="677"/>
      <c r="C225" s="678"/>
      <c r="D225" s="678"/>
      <c r="E225" s="678"/>
      <c r="F225" s="678"/>
      <c r="G225" s="678"/>
      <c r="H225" s="678"/>
      <c r="I225" s="678"/>
      <c r="J225" s="678"/>
      <c r="K225" s="678"/>
      <c r="L225" s="678"/>
      <c r="M225" s="678"/>
    </row>
    <row r="226" spans="1:13" ht="15" customHeight="1">
      <c r="A226" s="677"/>
      <c r="B226" s="677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</row>
    <row r="227" spans="1:13" ht="15" customHeight="1">
      <c r="A227" s="677"/>
      <c r="B227" s="677"/>
      <c r="C227" s="678"/>
      <c r="D227" s="678"/>
      <c r="E227" s="678"/>
      <c r="F227" s="678"/>
      <c r="G227" s="678"/>
      <c r="H227" s="678"/>
      <c r="I227" s="678"/>
      <c r="J227" s="678"/>
      <c r="K227" s="678"/>
      <c r="L227" s="678"/>
      <c r="M227" s="678"/>
    </row>
    <row r="228" spans="1:13" ht="15" customHeight="1">
      <c r="A228" s="677"/>
      <c r="B228" s="677"/>
      <c r="C228" s="678"/>
      <c r="D228" s="678"/>
      <c r="E228" s="678"/>
      <c r="F228" s="678"/>
      <c r="G228" s="678"/>
      <c r="H228" s="678"/>
      <c r="I228" s="678"/>
      <c r="J228" s="678"/>
      <c r="K228" s="678"/>
      <c r="L228" s="678"/>
      <c r="M228" s="678"/>
    </row>
    <row r="229" spans="1:13" ht="15" customHeight="1">
      <c r="A229" s="677"/>
      <c r="B229" s="677"/>
      <c r="C229" s="678"/>
      <c r="D229" s="678"/>
      <c r="E229" s="678"/>
      <c r="F229" s="678"/>
      <c r="G229" s="678"/>
      <c r="H229" s="678"/>
      <c r="I229" s="678"/>
      <c r="J229" s="678"/>
      <c r="K229" s="678"/>
      <c r="L229" s="678"/>
      <c r="M229" s="678"/>
    </row>
    <row r="230" spans="1:13" ht="15" customHeight="1">
      <c r="A230" s="677"/>
      <c r="B230" s="677"/>
      <c r="C230" s="678"/>
      <c r="D230" s="678"/>
      <c r="E230" s="678"/>
      <c r="F230" s="678"/>
      <c r="G230" s="678"/>
      <c r="H230" s="678"/>
      <c r="I230" s="678"/>
      <c r="J230" s="678"/>
      <c r="K230" s="678"/>
      <c r="L230" s="678"/>
      <c r="M230" s="678"/>
    </row>
    <row r="231" spans="1:13" ht="15" customHeight="1">
      <c r="A231" s="677"/>
      <c r="B231" s="677"/>
      <c r="C231" s="678"/>
      <c r="D231" s="678"/>
      <c r="E231" s="678"/>
      <c r="F231" s="678"/>
      <c r="G231" s="678"/>
      <c r="H231" s="678"/>
      <c r="I231" s="678"/>
      <c r="J231" s="678"/>
      <c r="K231" s="678"/>
      <c r="L231" s="678"/>
      <c r="M231" s="678"/>
    </row>
    <row r="232" spans="1:13" ht="15" customHeight="1">
      <c r="A232" s="677"/>
      <c r="B232" s="677"/>
      <c r="C232" s="678"/>
      <c r="D232" s="678"/>
      <c r="E232" s="678"/>
      <c r="F232" s="678"/>
      <c r="G232" s="678"/>
      <c r="H232" s="678"/>
      <c r="I232" s="678"/>
      <c r="J232" s="678"/>
      <c r="K232" s="678"/>
      <c r="L232" s="678"/>
      <c r="M232" s="678"/>
    </row>
    <row r="233" spans="1:13" ht="15" customHeight="1">
      <c r="A233" s="677"/>
      <c r="B233" s="677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</row>
    <row r="234" spans="1:13" ht="15" customHeight="1">
      <c r="A234" s="677"/>
      <c r="B234" s="677"/>
      <c r="C234" s="678"/>
      <c r="D234" s="678"/>
      <c r="E234" s="678"/>
      <c r="F234" s="678"/>
      <c r="G234" s="678"/>
      <c r="H234" s="678"/>
      <c r="I234" s="678"/>
      <c r="J234" s="678"/>
      <c r="K234" s="678"/>
      <c r="L234" s="678"/>
      <c r="M234" s="678"/>
    </row>
    <row r="235" spans="1:13" ht="15" customHeight="1">
      <c r="A235" s="677"/>
      <c r="B235" s="677"/>
      <c r="C235" s="678"/>
      <c r="D235" s="678"/>
      <c r="E235" s="678"/>
      <c r="F235" s="678"/>
      <c r="G235" s="678"/>
      <c r="H235" s="678"/>
      <c r="I235" s="678"/>
      <c r="J235" s="678"/>
      <c r="K235" s="678"/>
      <c r="L235" s="678"/>
      <c r="M235" s="678"/>
    </row>
    <row r="236" spans="1:13" ht="15" customHeight="1">
      <c r="A236" s="677"/>
      <c r="B236" s="677"/>
      <c r="C236" s="678"/>
      <c r="D236" s="678"/>
      <c r="E236" s="678"/>
      <c r="F236" s="678"/>
      <c r="G236" s="678"/>
      <c r="H236" s="678"/>
      <c r="I236" s="678"/>
      <c r="J236" s="678"/>
      <c r="K236" s="678"/>
      <c r="L236" s="678"/>
      <c r="M236" s="678"/>
    </row>
    <row r="237" spans="1:13" ht="15" customHeight="1">
      <c r="A237" s="677"/>
      <c r="B237" s="677"/>
      <c r="C237" s="678"/>
      <c r="D237" s="678"/>
      <c r="E237" s="678"/>
      <c r="F237" s="678"/>
      <c r="G237" s="678"/>
      <c r="H237" s="678"/>
      <c r="I237" s="678"/>
      <c r="J237" s="678"/>
      <c r="K237" s="678"/>
      <c r="L237" s="678"/>
      <c r="M237" s="678"/>
    </row>
    <row r="238" spans="1:13" ht="15" customHeight="1">
      <c r="A238" s="677"/>
      <c r="B238" s="677"/>
      <c r="C238" s="678"/>
      <c r="D238" s="678"/>
      <c r="E238" s="678"/>
      <c r="F238" s="678"/>
      <c r="G238" s="678"/>
      <c r="H238" s="678"/>
      <c r="I238" s="678"/>
      <c r="J238" s="678"/>
      <c r="K238" s="678"/>
      <c r="L238" s="678"/>
      <c r="M238" s="678"/>
    </row>
    <row r="239" spans="1:13" ht="15" customHeight="1">
      <c r="A239" s="677"/>
      <c r="B239" s="677"/>
      <c r="C239" s="678"/>
      <c r="D239" s="678"/>
      <c r="E239" s="678"/>
      <c r="F239" s="678"/>
      <c r="G239" s="678"/>
      <c r="H239" s="678"/>
      <c r="I239" s="678"/>
      <c r="J239" s="678"/>
      <c r="K239" s="678"/>
      <c r="L239" s="678"/>
      <c r="M239" s="678"/>
    </row>
    <row r="240" spans="1:13" ht="15" customHeight="1">
      <c r="A240" s="677"/>
      <c r="B240" s="677"/>
      <c r="C240" s="678"/>
      <c r="D240" s="678"/>
      <c r="E240" s="678"/>
      <c r="F240" s="678"/>
      <c r="G240" s="678"/>
      <c r="H240" s="678"/>
      <c r="I240" s="678"/>
      <c r="J240" s="678"/>
      <c r="K240" s="678"/>
      <c r="L240" s="678"/>
      <c r="M240" s="678"/>
    </row>
    <row r="241" spans="1:13" ht="15" customHeight="1">
      <c r="A241" s="677"/>
      <c r="B241" s="677"/>
      <c r="C241" s="678"/>
      <c r="D241" s="678"/>
      <c r="E241" s="678"/>
      <c r="F241" s="678"/>
      <c r="G241" s="678"/>
      <c r="H241" s="678"/>
      <c r="I241" s="678"/>
      <c r="J241" s="678"/>
      <c r="K241" s="678"/>
      <c r="L241" s="678"/>
      <c r="M241" s="678"/>
    </row>
    <row r="242" spans="1:13" ht="15" customHeight="1">
      <c r="A242" s="677"/>
      <c r="B242" s="677"/>
      <c r="C242" s="678"/>
      <c r="D242" s="678"/>
      <c r="E242" s="678"/>
      <c r="F242" s="678"/>
      <c r="G242" s="678"/>
      <c r="H242" s="678"/>
      <c r="I242" s="678"/>
      <c r="J242" s="678"/>
      <c r="K242" s="678"/>
      <c r="L242" s="678"/>
      <c r="M242" s="678"/>
    </row>
    <row r="243" spans="1:13" ht="15" customHeight="1">
      <c r="A243" s="677"/>
      <c r="B243" s="677"/>
      <c r="C243" s="678"/>
      <c r="D243" s="678"/>
      <c r="E243" s="678"/>
      <c r="F243" s="678"/>
      <c r="G243" s="678"/>
      <c r="H243" s="678"/>
      <c r="I243" s="678"/>
      <c r="J243" s="678"/>
      <c r="K243" s="678"/>
      <c r="L243" s="678"/>
      <c r="M243" s="678"/>
    </row>
    <row r="244" spans="1:13" ht="15" customHeight="1">
      <c r="A244" s="677"/>
      <c r="B244" s="677"/>
      <c r="C244" s="678"/>
      <c r="D244" s="678"/>
      <c r="E244" s="678"/>
      <c r="F244" s="678"/>
      <c r="G244" s="678"/>
      <c r="H244" s="678"/>
      <c r="I244" s="678"/>
      <c r="J244" s="678"/>
      <c r="K244" s="678"/>
      <c r="L244" s="678"/>
      <c r="M244" s="678"/>
    </row>
    <row r="245" spans="1:13" ht="15" customHeight="1">
      <c r="A245" s="677"/>
      <c r="B245" s="677"/>
      <c r="C245" s="678"/>
      <c r="D245" s="678"/>
      <c r="E245" s="678"/>
      <c r="F245" s="678"/>
      <c r="G245" s="678"/>
      <c r="H245" s="678"/>
      <c r="I245" s="678"/>
      <c r="J245" s="678"/>
      <c r="K245" s="678"/>
      <c r="L245" s="678"/>
      <c r="M245" s="678"/>
    </row>
    <row r="246" spans="1:13" ht="15" customHeight="1">
      <c r="A246" s="677"/>
      <c r="B246" s="677"/>
      <c r="C246" s="678"/>
      <c r="D246" s="678"/>
      <c r="E246" s="678"/>
      <c r="F246" s="678"/>
      <c r="G246" s="678"/>
      <c r="H246" s="678"/>
      <c r="I246" s="678"/>
      <c r="J246" s="678"/>
      <c r="K246" s="678"/>
      <c r="L246" s="678"/>
      <c r="M246" s="678"/>
    </row>
    <row r="247" spans="1:13" ht="15" customHeight="1">
      <c r="A247" s="677"/>
      <c r="B247" s="677"/>
      <c r="C247" s="678"/>
      <c r="D247" s="678"/>
      <c r="E247" s="678"/>
      <c r="F247" s="678"/>
      <c r="G247" s="678"/>
      <c r="H247" s="678"/>
      <c r="I247" s="678"/>
      <c r="J247" s="678"/>
      <c r="K247" s="678"/>
      <c r="L247" s="678"/>
      <c r="M247" s="678"/>
    </row>
    <row r="248" spans="1:13" ht="15" customHeight="1">
      <c r="A248" s="677"/>
      <c r="B248" s="677"/>
      <c r="C248" s="678"/>
      <c r="D248" s="678"/>
      <c r="E248" s="678"/>
      <c r="F248" s="678"/>
      <c r="G248" s="678"/>
      <c r="H248" s="678"/>
      <c r="I248" s="678"/>
      <c r="J248" s="678"/>
      <c r="K248" s="678"/>
      <c r="L248" s="678"/>
      <c r="M248" s="678"/>
    </row>
    <row r="249" spans="1:13" ht="15" customHeight="1">
      <c r="A249" s="677"/>
      <c r="B249" s="677"/>
      <c r="C249" s="678"/>
      <c r="D249" s="678"/>
      <c r="E249" s="678"/>
      <c r="F249" s="678"/>
      <c r="G249" s="678"/>
      <c r="H249" s="678"/>
      <c r="I249" s="678"/>
      <c r="J249" s="678"/>
      <c r="K249" s="678"/>
      <c r="L249" s="678"/>
      <c r="M249" s="678"/>
    </row>
    <row r="250" spans="1:13" ht="15" customHeight="1">
      <c r="A250" s="677"/>
      <c r="B250" s="677"/>
      <c r="C250" s="678"/>
      <c r="D250" s="678"/>
      <c r="E250" s="678"/>
      <c r="F250" s="678"/>
      <c r="G250" s="678"/>
      <c r="H250" s="678"/>
      <c r="I250" s="678"/>
      <c r="J250" s="678"/>
      <c r="K250" s="678"/>
      <c r="L250" s="678"/>
      <c r="M250" s="678"/>
    </row>
    <row r="251" spans="1:13" ht="15" customHeight="1">
      <c r="A251" s="677"/>
      <c r="B251" s="677"/>
      <c r="C251" s="678"/>
      <c r="D251" s="678"/>
      <c r="E251" s="678"/>
      <c r="F251" s="678"/>
      <c r="G251" s="678"/>
      <c r="H251" s="678"/>
      <c r="I251" s="678"/>
      <c r="J251" s="678"/>
      <c r="K251" s="678"/>
      <c r="L251" s="678"/>
      <c r="M251" s="678"/>
    </row>
    <row r="252" spans="1:13" ht="15" customHeight="1">
      <c r="A252" s="677"/>
      <c r="B252" s="677"/>
      <c r="C252" s="678"/>
      <c r="D252" s="678"/>
      <c r="E252" s="678"/>
      <c r="F252" s="678"/>
      <c r="G252" s="678"/>
      <c r="H252" s="678"/>
      <c r="I252" s="678"/>
      <c r="J252" s="678"/>
      <c r="K252" s="678"/>
      <c r="L252" s="678"/>
      <c r="M252" s="678"/>
    </row>
    <row r="253" spans="1:13" ht="15" customHeight="1">
      <c r="A253" s="677"/>
      <c r="B253" s="677"/>
      <c r="C253" s="678"/>
      <c r="D253" s="678"/>
      <c r="E253" s="678"/>
      <c r="F253" s="678"/>
      <c r="G253" s="678"/>
      <c r="H253" s="678"/>
      <c r="I253" s="678"/>
      <c r="J253" s="678"/>
      <c r="K253" s="678"/>
      <c r="L253" s="678"/>
      <c r="M253" s="678"/>
    </row>
    <row r="254" spans="1:13" ht="15" customHeight="1">
      <c r="A254" s="677"/>
      <c r="B254" s="677"/>
      <c r="C254" s="678"/>
      <c r="D254" s="678"/>
      <c r="E254" s="678"/>
      <c r="F254" s="678"/>
      <c r="G254" s="678"/>
      <c r="H254" s="678"/>
      <c r="I254" s="678"/>
      <c r="J254" s="678"/>
      <c r="K254" s="678"/>
      <c r="L254" s="678"/>
      <c r="M254" s="678"/>
    </row>
    <row r="255" spans="1:13" ht="15" customHeight="1">
      <c r="A255" s="677"/>
      <c r="B255" s="677"/>
      <c r="C255" s="678"/>
      <c r="D255" s="678"/>
      <c r="E255" s="678"/>
      <c r="F255" s="678"/>
      <c r="G255" s="678"/>
      <c r="H255" s="678"/>
      <c r="I255" s="678"/>
      <c r="J255" s="678"/>
      <c r="K255" s="678"/>
      <c r="L255" s="678"/>
      <c r="M255" s="678"/>
    </row>
    <row r="256" spans="1:13" ht="15" customHeight="1">
      <c r="A256" s="677"/>
      <c r="B256" s="677"/>
      <c r="C256" s="678"/>
      <c r="D256" s="678"/>
      <c r="E256" s="678"/>
      <c r="F256" s="678"/>
      <c r="G256" s="678"/>
      <c r="H256" s="678"/>
      <c r="I256" s="678"/>
      <c r="J256" s="678"/>
      <c r="K256" s="678"/>
      <c r="L256" s="678"/>
      <c r="M256" s="678"/>
    </row>
    <row r="257" spans="1:13" ht="15" customHeight="1">
      <c r="A257" s="677"/>
      <c r="B257" s="677"/>
      <c r="C257" s="678"/>
      <c r="D257" s="678"/>
      <c r="E257" s="678"/>
      <c r="F257" s="678"/>
      <c r="G257" s="678"/>
      <c r="H257" s="678"/>
      <c r="I257" s="678"/>
      <c r="J257" s="678"/>
      <c r="K257" s="678"/>
      <c r="L257" s="678"/>
      <c r="M257" s="678"/>
    </row>
    <row r="258" spans="1:13" ht="15" customHeight="1">
      <c r="A258" s="677"/>
      <c r="B258" s="677"/>
      <c r="C258" s="678"/>
      <c r="D258" s="678"/>
      <c r="E258" s="678"/>
      <c r="F258" s="678"/>
      <c r="G258" s="678"/>
      <c r="H258" s="678"/>
      <c r="I258" s="678"/>
      <c r="J258" s="678"/>
      <c r="K258" s="678"/>
      <c r="L258" s="678"/>
      <c r="M258" s="678"/>
    </row>
    <row r="259" spans="1:13" ht="15" customHeight="1">
      <c r="A259" s="677"/>
      <c r="B259" s="677"/>
      <c r="C259" s="678"/>
      <c r="D259" s="678"/>
      <c r="E259" s="678"/>
      <c r="F259" s="678"/>
      <c r="G259" s="678"/>
      <c r="H259" s="678"/>
      <c r="I259" s="678"/>
      <c r="J259" s="678"/>
      <c r="K259" s="678"/>
      <c r="L259" s="678"/>
      <c r="M259" s="678"/>
    </row>
    <row r="260" spans="1:13" ht="15" customHeight="1">
      <c r="A260" s="677"/>
      <c r="B260" s="677"/>
      <c r="C260" s="678"/>
      <c r="D260" s="678"/>
      <c r="E260" s="678"/>
      <c r="F260" s="678"/>
      <c r="G260" s="678"/>
      <c r="H260" s="678"/>
      <c r="I260" s="678"/>
      <c r="J260" s="678"/>
      <c r="K260" s="678"/>
      <c r="L260" s="678"/>
      <c r="M260" s="678"/>
    </row>
    <row r="261" spans="1:13" ht="15" customHeight="1">
      <c r="A261" s="677"/>
      <c r="B261" s="677"/>
      <c r="C261" s="678"/>
      <c r="D261" s="678"/>
      <c r="E261" s="678"/>
      <c r="F261" s="678"/>
      <c r="G261" s="678"/>
      <c r="H261" s="678"/>
      <c r="I261" s="678"/>
      <c r="J261" s="678"/>
      <c r="K261" s="678"/>
      <c r="L261" s="678"/>
      <c r="M261" s="678"/>
    </row>
    <row r="262" spans="1:13" ht="15" customHeight="1">
      <c r="A262" s="677"/>
      <c r="B262" s="677"/>
      <c r="C262" s="678"/>
      <c r="D262" s="678"/>
      <c r="E262" s="678"/>
      <c r="F262" s="678"/>
      <c r="G262" s="678"/>
      <c r="H262" s="678"/>
      <c r="I262" s="678"/>
      <c r="J262" s="678"/>
      <c r="K262" s="678"/>
      <c r="L262" s="678"/>
      <c r="M262" s="678"/>
    </row>
    <row r="263" spans="1:13" ht="15" customHeight="1">
      <c r="A263" s="677"/>
      <c r="B263" s="677"/>
      <c r="C263" s="678"/>
      <c r="D263" s="678"/>
      <c r="E263" s="678"/>
      <c r="F263" s="678"/>
      <c r="G263" s="678"/>
      <c r="H263" s="678"/>
      <c r="I263" s="678"/>
      <c r="J263" s="678"/>
      <c r="K263" s="678"/>
      <c r="L263" s="678"/>
      <c r="M263" s="678"/>
    </row>
    <row r="264" spans="1:13" ht="15" customHeight="1">
      <c r="A264" s="677"/>
      <c r="B264" s="677"/>
      <c r="C264" s="678"/>
      <c r="D264" s="678"/>
      <c r="E264" s="678"/>
      <c r="F264" s="678"/>
      <c r="G264" s="678"/>
      <c r="H264" s="678"/>
      <c r="I264" s="678"/>
      <c r="J264" s="678"/>
      <c r="K264" s="678"/>
      <c r="L264" s="678"/>
      <c r="M264" s="678"/>
    </row>
    <row r="265" spans="1:13" ht="15" customHeight="1">
      <c r="A265" s="677"/>
      <c r="B265" s="677"/>
      <c r="C265" s="678"/>
      <c r="D265" s="678"/>
      <c r="E265" s="678"/>
      <c r="F265" s="678"/>
      <c r="G265" s="678"/>
      <c r="H265" s="678"/>
      <c r="I265" s="678"/>
      <c r="J265" s="678"/>
      <c r="K265" s="678"/>
      <c r="L265" s="678"/>
      <c r="M265" s="678"/>
    </row>
    <row r="266" spans="1:13" ht="15" customHeight="1">
      <c r="A266" s="677"/>
      <c r="B266" s="677"/>
      <c r="C266" s="678"/>
      <c r="D266" s="678"/>
      <c r="E266" s="678"/>
      <c r="F266" s="678"/>
      <c r="G266" s="678"/>
      <c r="H266" s="678"/>
      <c r="I266" s="678"/>
      <c r="J266" s="678"/>
      <c r="K266" s="678"/>
      <c r="L266" s="678"/>
      <c r="M266" s="678"/>
    </row>
    <row r="267" spans="1:13" ht="15" customHeight="1">
      <c r="A267" s="677"/>
      <c r="B267" s="677"/>
      <c r="C267" s="678"/>
      <c r="D267" s="678"/>
      <c r="E267" s="678"/>
      <c r="F267" s="678"/>
      <c r="G267" s="678"/>
      <c r="H267" s="678"/>
      <c r="I267" s="678"/>
      <c r="J267" s="678"/>
      <c r="K267" s="678"/>
      <c r="L267" s="678"/>
      <c r="M267" s="678"/>
    </row>
    <row r="268" spans="1:13" ht="15" customHeight="1">
      <c r="A268" s="677"/>
      <c r="B268" s="677"/>
      <c r="C268" s="678"/>
      <c r="D268" s="678"/>
      <c r="E268" s="678"/>
      <c r="F268" s="678"/>
      <c r="G268" s="678"/>
      <c r="H268" s="678"/>
      <c r="I268" s="678"/>
      <c r="J268" s="678"/>
      <c r="K268" s="678"/>
      <c r="L268" s="678"/>
      <c r="M268" s="678"/>
    </row>
    <row r="269" spans="1:13" ht="15" customHeight="1">
      <c r="A269" s="677"/>
      <c r="B269" s="677"/>
      <c r="C269" s="678"/>
      <c r="D269" s="678"/>
      <c r="E269" s="678"/>
      <c r="F269" s="678"/>
      <c r="G269" s="678"/>
      <c r="H269" s="678"/>
      <c r="I269" s="678"/>
      <c r="J269" s="678"/>
      <c r="K269" s="678"/>
      <c r="L269" s="678"/>
      <c r="M269" s="678"/>
    </row>
    <row r="270" spans="1:13" ht="15" customHeight="1">
      <c r="A270" s="677"/>
      <c r="B270" s="677"/>
      <c r="C270" s="678"/>
      <c r="D270" s="678"/>
      <c r="E270" s="678"/>
      <c r="F270" s="678"/>
      <c r="G270" s="678"/>
      <c r="H270" s="678"/>
      <c r="I270" s="678"/>
      <c r="J270" s="678"/>
      <c r="K270" s="678"/>
      <c r="L270" s="678"/>
      <c r="M270" s="678"/>
    </row>
    <row r="271" spans="1:13" ht="15" customHeight="1">
      <c r="A271" s="677"/>
      <c r="B271" s="677"/>
      <c r="C271" s="678"/>
      <c r="D271" s="678"/>
      <c r="E271" s="678"/>
      <c r="F271" s="678"/>
      <c r="G271" s="678"/>
      <c r="H271" s="678"/>
      <c r="I271" s="678"/>
      <c r="J271" s="678"/>
      <c r="K271" s="678"/>
      <c r="L271" s="678"/>
      <c r="M271" s="678"/>
    </row>
    <row r="272" spans="1:13" ht="15" customHeight="1">
      <c r="A272" s="677"/>
      <c r="B272" s="677"/>
      <c r="C272" s="678"/>
      <c r="D272" s="678"/>
      <c r="E272" s="678"/>
      <c r="F272" s="678"/>
      <c r="G272" s="678"/>
      <c r="H272" s="678"/>
      <c r="I272" s="678"/>
      <c r="J272" s="678"/>
      <c r="K272" s="678"/>
      <c r="L272" s="678"/>
      <c r="M272" s="678"/>
    </row>
    <row r="273" spans="1:13" ht="15" customHeight="1">
      <c r="A273" s="677"/>
      <c r="B273" s="677"/>
      <c r="C273" s="678"/>
      <c r="D273" s="678"/>
      <c r="E273" s="678"/>
      <c r="F273" s="678"/>
      <c r="G273" s="678"/>
      <c r="H273" s="678"/>
      <c r="I273" s="678"/>
      <c r="J273" s="678"/>
      <c r="K273" s="678"/>
      <c r="L273" s="678"/>
      <c r="M273" s="678"/>
    </row>
    <row r="274" spans="1:13" ht="15" customHeight="1">
      <c r="A274" s="677"/>
      <c r="B274" s="677"/>
      <c r="C274" s="678"/>
      <c r="D274" s="678"/>
      <c r="E274" s="678"/>
      <c r="F274" s="678"/>
      <c r="G274" s="678"/>
      <c r="H274" s="678"/>
      <c r="I274" s="678"/>
      <c r="J274" s="678"/>
      <c r="K274" s="678"/>
      <c r="L274" s="678"/>
      <c r="M274" s="678"/>
    </row>
    <row r="275" spans="1:13" ht="15" customHeight="1">
      <c r="A275" s="677"/>
      <c r="B275" s="677"/>
      <c r="C275" s="678"/>
      <c r="D275" s="678"/>
      <c r="E275" s="678"/>
      <c r="F275" s="678"/>
      <c r="G275" s="678"/>
      <c r="H275" s="678"/>
      <c r="I275" s="678"/>
      <c r="J275" s="678"/>
      <c r="K275" s="678"/>
      <c r="L275" s="678"/>
      <c r="M275" s="678"/>
    </row>
    <row r="276" spans="1:13" ht="15" customHeight="1">
      <c r="A276" s="677"/>
      <c r="B276" s="677"/>
      <c r="C276" s="678"/>
      <c r="D276" s="678"/>
      <c r="E276" s="678"/>
      <c r="F276" s="678"/>
      <c r="G276" s="678"/>
      <c r="H276" s="678"/>
      <c r="I276" s="678"/>
      <c r="J276" s="678"/>
      <c r="K276" s="678"/>
      <c r="L276" s="678"/>
      <c r="M276" s="678"/>
    </row>
    <row r="277" spans="1:13" ht="15" customHeight="1">
      <c r="A277" s="677"/>
      <c r="B277" s="677"/>
      <c r="C277" s="678"/>
      <c r="D277" s="678"/>
      <c r="E277" s="678"/>
      <c r="F277" s="678"/>
      <c r="G277" s="678"/>
      <c r="H277" s="678"/>
      <c r="I277" s="678"/>
      <c r="J277" s="678"/>
      <c r="K277" s="678"/>
      <c r="L277" s="678"/>
      <c r="M277" s="678"/>
    </row>
    <row r="278" spans="1:13" ht="15" customHeight="1">
      <c r="A278" s="677"/>
      <c r="B278" s="677"/>
      <c r="C278" s="678"/>
      <c r="D278" s="678"/>
      <c r="E278" s="678"/>
      <c r="F278" s="678"/>
      <c r="G278" s="678"/>
      <c r="H278" s="678"/>
      <c r="I278" s="678"/>
      <c r="J278" s="678"/>
      <c r="K278" s="678"/>
      <c r="L278" s="678"/>
      <c r="M278" s="678"/>
    </row>
    <row r="279" spans="1:13" ht="15" customHeight="1">
      <c r="A279" s="677"/>
      <c r="B279" s="677"/>
      <c r="C279" s="678"/>
      <c r="D279" s="678"/>
      <c r="E279" s="678"/>
      <c r="F279" s="678"/>
      <c r="G279" s="678"/>
      <c r="H279" s="678"/>
      <c r="I279" s="678"/>
      <c r="J279" s="678"/>
      <c r="K279" s="678"/>
      <c r="L279" s="678"/>
      <c r="M279" s="678"/>
    </row>
    <row r="280" spans="1:13" ht="15" customHeight="1">
      <c r="A280" s="677"/>
      <c r="B280" s="677"/>
      <c r="C280" s="678"/>
      <c r="D280" s="678"/>
      <c r="E280" s="678"/>
      <c r="F280" s="678"/>
      <c r="G280" s="678"/>
      <c r="H280" s="678"/>
      <c r="I280" s="678"/>
      <c r="J280" s="678"/>
      <c r="K280" s="678"/>
      <c r="L280" s="678"/>
      <c r="M280" s="678"/>
    </row>
    <row r="281" spans="1:13" ht="15" customHeight="1">
      <c r="A281" s="677"/>
      <c r="B281" s="677"/>
      <c r="C281" s="678"/>
      <c r="D281" s="678"/>
      <c r="E281" s="678"/>
      <c r="F281" s="678"/>
      <c r="G281" s="678"/>
      <c r="H281" s="678"/>
      <c r="I281" s="678"/>
      <c r="J281" s="678"/>
      <c r="K281" s="678"/>
      <c r="L281" s="678"/>
      <c r="M281" s="678"/>
    </row>
    <row r="282" spans="1:13" ht="15" customHeight="1">
      <c r="A282" s="677"/>
      <c r="B282" s="677"/>
      <c r="C282" s="678"/>
      <c r="D282" s="678"/>
      <c r="E282" s="678"/>
      <c r="F282" s="678"/>
      <c r="G282" s="678"/>
      <c r="H282" s="678"/>
      <c r="I282" s="678"/>
      <c r="J282" s="678"/>
      <c r="K282" s="678"/>
      <c r="L282" s="678"/>
      <c r="M282" s="678"/>
    </row>
    <row r="283" spans="1:13" ht="15" customHeight="1">
      <c r="A283" s="677"/>
      <c r="B283" s="677"/>
      <c r="C283" s="678"/>
      <c r="D283" s="678"/>
      <c r="E283" s="678"/>
      <c r="F283" s="678"/>
      <c r="G283" s="678"/>
      <c r="H283" s="678"/>
      <c r="I283" s="678"/>
      <c r="J283" s="678"/>
      <c r="K283" s="678"/>
      <c r="L283" s="678"/>
      <c r="M283" s="678"/>
    </row>
    <row r="284" spans="1:13" ht="15" customHeight="1">
      <c r="A284" s="677"/>
      <c r="B284" s="677"/>
      <c r="C284" s="678"/>
      <c r="D284" s="678"/>
      <c r="E284" s="678"/>
      <c r="F284" s="678"/>
      <c r="G284" s="678"/>
      <c r="H284" s="678"/>
      <c r="I284" s="678"/>
      <c r="J284" s="678"/>
      <c r="K284" s="678"/>
      <c r="L284" s="678"/>
      <c r="M284" s="678"/>
    </row>
    <row r="285" spans="1:13" ht="15" customHeight="1">
      <c r="A285" s="677"/>
      <c r="B285" s="677"/>
      <c r="C285" s="678"/>
      <c r="D285" s="678"/>
      <c r="E285" s="678"/>
      <c r="F285" s="678"/>
      <c r="G285" s="678"/>
      <c r="H285" s="678"/>
      <c r="I285" s="678"/>
      <c r="J285" s="678"/>
      <c r="K285" s="678"/>
      <c r="L285" s="678"/>
      <c r="M285" s="678"/>
    </row>
    <row r="286" spans="1:13" ht="15" customHeight="1">
      <c r="A286" s="677"/>
      <c r="B286" s="677"/>
      <c r="C286" s="678"/>
      <c r="D286" s="678"/>
      <c r="E286" s="678"/>
      <c r="F286" s="678"/>
      <c r="G286" s="678"/>
      <c r="H286" s="678"/>
      <c r="I286" s="678"/>
      <c r="J286" s="678"/>
      <c r="K286" s="678"/>
      <c r="L286" s="678"/>
      <c r="M286" s="678"/>
    </row>
    <row r="287" spans="1:13" ht="15" customHeight="1">
      <c r="A287" s="677"/>
      <c r="B287" s="677"/>
      <c r="C287" s="678"/>
      <c r="D287" s="678"/>
      <c r="E287" s="678"/>
      <c r="F287" s="678"/>
      <c r="G287" s="678"/>
      <c r="H287" s="678"/>
      <c r="I287" s="678"/>
      <c r="J287" s="678"/>
      <c r="K287" s="678"/>
      <c r="L287" s="678"/>
      <c r="M287" s="678"/>
    </row>
    <row r="288" spans="1:13" ht="15" customHeight="1">
      <c r="A288" s="677"/>
      <c r="B288" s="677"/>
      <c r="C288" s="678"/>
      <c r="D288" s="678"/>
      <c r="E288" s="678"/>
      <c r="F288" s="678"/>
      <c r="G288" s="678"/>
      <c r="H288" s="678"/>
      <c r="I288" s="678"/>
      <c r="J288" s="678"/>
      <c r="K288" s="678"/>
      <c r="L288" s="678"/>
      <c r="M288" s="678"/>
    </row>
    <row r="289" spans="1:13" ht="15" customHeight="1">
      <c r="A289" s="677"/>
      <c r="B289" s="677"/>
      <c r="C289" s="678"/>
      <c r="D289" s="678"/>
      <c r="E289" s="678"/>
      <c r="F289" s="678"/>
      <c r="G289" s="678"/>
      <c r="H289" s="678"/>
      <c r="I289" s="678"/>
      <c r="J289" s="678"/>
      <c r="K289" s="678"/>
      <c r="L289" s="678"/>
      <c r="M289" s="678"/>
    </row>
    <row r="290" spans="1:13" ht="15" customHeight="1">
      <c r="A290" s="677"/>
      <c r="B290" s="677"/>
      <c r="C290" s="678"/>
      <c r="D290" s="678"/>
      <c r="E290" s="678"/>
      <c r="F290" s="678"/>
      <c r="G290" s="678"/>
      <c r="H290" s="678"/>
      <c r="I290" s="678"/>
      <c r="J290" s="678"/>
      <c r="K290" s="678"/>
      <c r="L290" s="678"/>
      <c r="M290" s="678"/>
    </row>
    <row r="291" spans="1:13" ht="15" customHeight="1">
      <c r="A291" s="677"/>
      <c r="B291" s="677"/>
      <c r="C291" s="678"/>
      <c r="D291" s="678"/>
      <c r="E291" s="678"/>
      <c r="F291" s="678"/>
      <c r="G291" s="678"/>
      <c r="H291" s="678"/>
      <c r="I291" s="678"/>
      <c r="J291" s="678"/>
      <c r="K291" s="678"/>
      <c r="L291" s="678"/>
      <c r="M291" s="678"/>
    </row>
    <row r="292" spans="1:13" ht="15" customHeight="1">
      <c r="A292" s="677"/>
      <c r="B292" s="677"/>
      <c r="C292" s="678"/>
      <c r="D292" s="678"/>
      <c r="E292" s="678"/>
      <c r="F292" s="678"/>
      <c r="G292" s="678"/>
      <c r="H292" s="678"/>
      <c r="I292" s="678"/>
      <c r="J292" s="678"/>
      <c r="K292" s="678"/>
      <c r="L292" s="678"/>
      <c r="M292" s="678"/>
    </row>
    <row r="293" spans="1:13" ht="15" customHeight="1">
      <c r="A293" s="677"/>
      <c r="B293" s="677"/>
      <c r="C293" s="678"/>
      <c r="D293" s="678"/>
      <c r="E293" s="678"/>
      <c r="F293" s="678"/>
      <c r="G293" s="678"/>
      <c r="H293" s="678"/>
      <c r="I293" s="678"/>
      <c r="J293" s="678"/>
      <c r="K293" s="678"/>
      <c r="L293" s="678"/>
      <c r="M293" s="678"/>
    </row>
    <row r="294" spans="1:13" ht="15" customHeight="1">
      <c r="A294" s="677"/>
      <c r="B294" s="677"/>
      <c r="C294" s="678"/>
      <c r="D294" s="678"/>
      <c r="E294" s="678"/>
      <c r="F294" s="678"/>
      <c r="G294" s="678"/>
      <c r="H294" s="678"/>
      <c r="I294" s="678"/>
      <c r="J294" s="678"/>
      <c r="K294" s="678"/>
      <c r="L294" s="678"/>
      <c r="M294" s="678"/>
    </row>
    <row r="295" spans="1:13" ht="15" customHeight="1">
      <c r="A295" s="677"/>
      <c r="B295" s="677"/>
      <c r="C295" s="678"/>
      <c r="D295" s="678"/>
      <c r="E295" s="678"/>
      <c r="F295" s="678"/>
      <c r="G295" s="678"/>
      <c r="H295" s="678"/>
      <c r="I295" s="678"/>
      <c r="J295" s="678"/>
      <c r="K295" s="678"/>
      <c r="L295" s="678"/>
      <c r="M295" s="678"/>
    </row>
    <row r="296" spans="1:13" ht="15" customHeight="1">
      <c r="A296" s="677"/>
      <c r="B296" s="677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</row>
    <row r="297" spans="1:13" ht="15" customHeight="1">
      <c r="A297" s="677"/>
      <c r="B297" s="677"/>
      <c r="C297" s="678"/>
      <c r="D297" s="678"/>
      <c r="E297" s="678"/>
      <c r="F297" s="678"/>
      <c r="G297" s="678"/>
      <c r="H297" s="678"/>
      <c r="I297" s="678"/>
      <c r="J297" s="678"/>
      <c r="K297" s="678"/>
      <c r="L297" s="678"/>
      <c r="M297" s="678"/>
    </row>
    <row r="298" spans="1:13" ht="15" customHeight="1">
      <c r="A298" s="677"/>
      <c r="B298" s="677"/>
      <c r="C298" s="678"/>
      <c r="D298" s="678"/>
      <c r="E298" s="678"/>
      <c r="F298" s="678"/>
      <c r="G298" s="678"/>
      <c r="H298" s="678"/>
      <c r="I298" s="678"/>
      <c r="J298" s="678"/>
      <c r="K298" s="678"/>
      <c r="L298" s="678"/>
      <c r="M298" s="678"/>
    </row>
    <row r="299" spans="1:13" ht="15" customHeight="1">
      <c r="A299" s="677"/>
      <c r="B299" s="677"/>
      <c r="C299" s="678"/>
      <c r="D299" s="678"/>
      <c r="E299" s="678"/>
      <c r="F299" s="678"/>
      <c r="G299" s="678"/>
      <c r="H299" s="678"/>
      <c r="I299" s="678"/>
      <c r="J299" s="678"/>
      <c r="K299" s="678"/>
      <c r="L299" s="678"/>
      <c r="M299" s="678"/>
    </row>
    <row r="300" spans="1:13" ht="15" customHeight="1">
      <c r="A300" s="677"/>
      <c r="B300" s="677"/>
      <c r="C300" s="678"/>
      <c r="D300" s="678"/>
      <c r="E300" s="678"/>
      <c r="F300" s="678"/>
      <c r="G300" s="678"/>
      <c r="H300" s="678"/>
      <c r="I300" s="678"/>
      <c r="J300" s="678"/>
      <c r="K300" s="678"/>
      <c r="L300" s="678"/>
      <c r="M300" s="678"/>
    </row>
    <row r="301" spans="1:13" ht="15" customHeight="1">
      <c r="A301" s="677"/>
      <c r="B301" s="677"/>
      <c r="C301" s="678"/>
      <c r="D301" s="678"/>
      <c r="E301" s="678"/>
      <c r="F301" s="678"/>
      <c r="G301" s="678"/>
      <c r="H301" s="678"/>
      <c r="I301" s="678"/>
      <c r="J301" s="678"/>
      <c r="K301" s="678"/>
      <c r="L301" s="678"/>
      <c r="M301" s="678"/>
    </row>
    <row r="302" spans="1:13" ht="15" customHeight="1">
      <c r="A302" s="677"/>
      <c r="B302" s="677"/>
      <c r="C302" s="678"/>
      <c r="D302" s="678"/>
      <c r="E302" s="678"/>
      <c r="F302" s="678"/>
      <c r="G302" s="678"/>
      <c r="H302" s="678"/>
      <c r="I302" s="678"/>
      <c r="J302" s="678"/>
      <c r="K302" s="678"/>
      <c r="L302" s="678"/>
      <c r="M302" s="678"/>
    </row>
    <row r="303" spans="1:13" ht="15" customHeight="1">
      <c r="A303" s="677"/>
      <c r="B303" s="677"/>
      <c r="C303" s="678"/>
      <c r="D303" s="678"/>
      <c r="E303" s="678"/>
      <c r="F303" s="678"/>
      <c r="G303" s="678"/>
      <c r="H303" s="678"/>
      <c r="I303" s="678"/>
      <c r="J303" s="678"/>
      <c r="K303" s="678"/>
      <c r="L303" s="678"/>
      <c r="M303" s="678"/>
    </row>
    <row r="304" spans="1:13" ht="15" customHeight="1">
      <c r="A304" s="677"/>
      <c r="B304" s="677"/>
      <c r="C304" s="678"/>
      <c r="D304" s="678"/>
      <c r="E304" s="678"/>
      <c r="F304" s="678"/>
      <c r="G304" s="678"/>
      <c r="H304" s="678"/>
      <c r="I304" s="678"/>
      <c r="J304" s="678"/>
      <c r="K304" s="678"/>
      <c r="L304" s="678"/>
      <c r="M304" s="678"/>
    </row>
    <row r="305" spans="1:13" ht="15" customHeight="1">
      <c r="A305" s="677"/>
      <c r="B305" s="677"/>
      <c r="C305" s="678"/>
      <c r="D305" s="678"/>
      <c r="E305" s="678"/>
      <c r="F305" s="678"/>
      <c r="G305" s="678"/>
      <c r="H305" s="678"/>
      <c r="I305" s="678"/>
      <c r="J305" s="678"/>
      <c r="K305" s="678"/>
      <c r="L305" s="678"/>
      <c r="M305" s="678"/>
    </row>
    <row r="306" spans="1:13" ht="15" customHeight="1">
      <c r="A306" s="677"/>
      <c r="B306" s="677"/>
      <c r="C306" s="678"/>
      <c r="D306" s="678"/>
      <c r="E306" s="678"/>
      <c r="F306" s="678"/>
      <c r="G306" s="678"/>
      <c r="H306" s="678"/>
      <c r="I306" s="678"/>
      <c r="J306" s="678"/>
      <c r="K306" s="678"/>
      <c r="L306" s="678"/>
      <c r="M306" s="678"/>
    </row>
    <row r="307" spans="1:13" ht="15" customHeight="1">
      <c r="A307" s="677"/>
      <c r="B307" s="677"/>
      <c r="C307" s="678"/>
      <c r="D307" s="678"/>
      <c r="E307" s="678"/>
      <c r="F307" s="678"/>
      <c r="G307" s="678"/>
      <c r="H307" s="678"/>
      <c r="I307" s="678"/>
      <c r="J307" s="678"/>
      <c r="K307" s="678"/>
      <c r="L307" s="678"/>
      <c r="M307" s="678"/>
    </row>
    <row r="308" spans="1:13" ht="15" customHeight="1">
      <c r="A308" s="678"/>
      <c r="B308" s="678"/>
      <c r="C308" s="678"/>
      <c r="D308" s="678"/>
      <c r="E308" s="678"/>
      <c r="F308" s="678"/>
      <c r="G308" s="678"/>
      <c r="H308" s="678"/>
      <c r="I308" s="678"/>
      <c r="J308" s="678"/>
      <c r="K308" s="678"/>
      <c r="L308" s="678"/>
      <c r="M308" s="678"/>
    </row>
    <row r="309" spans="1:13" ht="15" customHeight="1">
      <c r="A309" s="678"/>
      <c r="B309" s="678"/>
      <c r="C309" s="678"/>
      <c r="D309" s="678"/>
      <c r="E309" s="678"/>
      <c r="F309" s="678"/>
      <c r="G309" s="678"/>
      <c r="H309" s="678"/>
      <c r="I309" s="678"/>
      <c r="J309" s="678"/>
      <c r="K309" s="678"/>
      <c r="L309" s="678"/>
      <c r="M309" s="678"/>
    </row>
    <row r="310" spans="1:13" ht="15" customHeight="1">
      <c r="A310" s="678"/>
      <c r="B310" s="678"/>
      <c r="C310" s="678"/>
      <c r="D310" s="678"/>
      <c r="E310" s="678"/>
      <c r="F310" s="678"/>
      <c r="G310" s="678"/>
      <c r="H310" s="678"/>
      <c r="I310" s="678"/>
      <c r="J310" s="678"/>
      <c r="K310" s="678"/>
      <c r="L310" s="678"/>
      <c r="M310" s="678"/>
    </row>
    <row r="311" spans="1:13" ht="15" customHeight="1">
      <c r="A311" s="678"/>
      <c r="B311" s="678"/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</row>
    <row r="312" spans="1:13" ht="15" customHeight="1">
      <c r="A312" s="678"/>
      <c r="B312" s="678"/>
      <c r="C312" s="678"/>
      <c r="D312" s="678"/>
      <c r="E312" s="678"/>
      <c r="F312" s="678"/>
      <c r="G312" s="678"/>
      <c r="H312" s="678"/>
      <c r="I312" s="678"/>
      <c r="J312" s="678"/>
      <c r="K312" s="678"/>
      <c r="L312" s="678"/>
      <c r="M312" s="678"/>
    </row>
    <row r="313" spans="1:13" ht="15" customHeight="1">
      <c r="A313" s="678"/>
      <c r="B313" s="678"/>
      <c r="C313" s="678"/>
      <c r="D313" s="678"/>
      <c r="E313" s="678"/>
      <c r="F313" s="678"/>
      <c r="G313" s="678"/>
      <c r="H313" s="678"/>
      <c r="I313" s="678"/>
      <c r="J313" s="678"/>
      <c r="K313" s="678"/>
      <c r="L313" s="678"/>
      <c r="M313" s="678"/>
    </row>
    <row r="314" spans="1:13" ht="15" customHeight="1">
      <c r="A314" s="678"/>
      <c r="B314" s="678"/>
      <c r="C314" s="678"/>
      <c r="D314" s="678"/>
      <c r="E314" s="678"/>
      <c r="F314" s="678"/>
      <c r="G314" s="678"/>
      <c r="H314" s="678"/>
      <c r="I314" s="678"/>
      <c r="J314" s="678"/>
      <c r="K314" s="678"/>
      <c r="L314" s="678"/>
      <c r="M314" s="678"/>
    </row>
    <row r="315" spans="1:13" ht="15" customHeight="1">
      <c r="A315" s="678"/>
      <c r="B315" s="678"/>
      <c r="C315" s="678"/>
      <c r="D315" s="678"/>
      <c r="E315" s="678"/>
      <c r="F315" s="678"/>
      <c r="G315" s="678"/>
      <c r="H315" s="678"/>
      <c r="I315" s="678"/>
      <c r="J315" s="678"/>
      <c r="K315" s="678"/>
      <c r="L315" s="678"/>
      <c r="M315" s="678"/>
    </row>
    <row r="316" spans="1:13" ht="15" customHeight="1">
      <c r="A316" s="678"/>
      <c r="B316" s="678"/>
      <c r="C316" s="678"/>
      <c r="D316" s="678"/>
      <c r="E316" s="678"/>
      <c r="F316" s="678"/>
      <c r="G316" s="678"/>
      <c r="H316" s="678"/>
      <c r="I316" s="678"/>
      <c r="J316" s="678"/>
      <c r="K316" s="678"/>
      <c r="L316" s="678"/>
      <c r="M316" s="678"/>
    </row>
    <row r="317" spans="1:13" ht="15" customHeight="1">
      <c r="A317" s="678"/>
      <c r="B317" s="678"/>
      <c r="C317" s="678"/>
      <c r="D317" s="678"/>
      <c r="E317" s="678"/>
      <c r="F317" s="678"/>
      <c r="G317" s="678"/>
      <c r="H317" s="678"/>
      <c r="I317" s="678"/>
      <c r="J317" s="678"/>
      <c r="K317" s="678"/>
      <c r="L317" s="678"/>
      <c r="M317" s="678"/>
    </row>
    <row r="318" spans="1:13" ht="15" customHeight="1">
      <c r="A318" s="678"/>
      <c r="B318" s="678"/>
      <c r="C318" s="678"/>
      <c r="D318" s="678"/>
      <c r="E318" s="678"/>
      <c r="F318" s="678"/>
      <c r="G318" s="678"/>
      <c r="H318" s="678"/>
      <c r="I318" s="678"/>
      <c r="J318" s="678"/>
      <c r="K318" s="678"/>
      <c r="L318" s="678"/>
      <c r="M318" s="678"/>
    </row>
    <row r="319" spans="1:13" ht="15" customHeight="1">
      <c r="A319" s="678"/>
      <c r="B319" s="678"/>
      <c r="C319" s="678"/>
      <c r="D319" s="678"/>
      <c r="E319" s="678"/>
      <c r="F319" s="678"/>
      <c r="G319" s="678"/>
      <c r="H319" s="678"/>
      <c r="I319" s="678"/>
      <c r="J319" s="678"/>
      <c r="K319" s="678"/>
      <c r="L319" s="678"/>
      <c r="M319" s="678"/>
    </row>
    <row r="320" spans="1:13" ht="15" customHeight="1">
      <c r="A320" s="678"/>
      <c r="B320" s="678"/>
      <c r="C320" s="678"/>
      <c r="D320" s="678"/>
      <c r="E320" s="678"/>
      <c r="F320" s="678"/>
      <c r="G320" s="678"/>
      <c r="H320" s="678"/>
      <c r="I320" s="678"/>
      <c r="J320" s="678"/>
      <c r="K320" s="678"/>
      <c r="L320" s="678"/>
      <c r="M320" s="678"/>
    </row>
    <row r="321" spans="1:13" ht="15" customHeight="1">
      <c r="A321" s="678"/>
      <c r="B321" s="678"/>
      <c r="C321" s="678"/>
      <c r="D321" s="678"/>
      <c r="E321" s="678"/>
      <c r="F321" s="678"/>
      <c r="G321" s="678"/>
      <c r="H321" s="678"/>
      <c r="I321" s="678"/>
      <c r="J321" s="678"/>
      <c r="K321" s="678"/>
      <c r="L321" s="678"/>
      <c r="M321" s="678"/>
    </row>
    <row r="322" spans="1:13" ht="15" customHeight="1">
      <c r="A322" s="678"/>
      <c r="B322" s="678"/>
      <c r="C322" s="678"/>
      <c r="D322" s="678"/>
      <c r="E322" s="678"/>
      <c r="F322" s="678"/>
      <c r="G322" s="678"/>
      <c r="H322" s="678"/>
      <c r="I322" s="678"/>
      <c r="J322" s="678"/>
      <c r="K322" s="678"/>
      <c r="L322" s="678"/>
      <c r="M322" s="678"/>
    </row>
    <row r="323" spans="1:13" ht="15" customHeight="1">
      <c r="A323" s="678"/>
      <c r="B323" s="678"/>
      <c r="C323" s="678"/>
      <c r="D323" s="678"/>
      <c r="E323" s="678"/>
      <c r="F323" s="678"/>
      <c r="G323" s="678"/>
      <c r="H323" s="678"/>
      <c r="I323" s="678"/>
      <c r="J323" s="678"/>
      <c r="K323" s="678"/>
      <c r="L323" s="678"/>
      <c r="M323" s="678"/>
    </row>
    <row r="324" spans="1:13" ht="15" customHeight="1">
      <c r="A324" s="678"/>
      <c r="B324" s="678"/>
      <c r="C324" s="678"/>
      <c r="D324" s="678"/>
      <c r="E324" s="678"/>
      <c r="F324" s="678"/>
      <c r="G324" s="678"/>
      <c r="H324" s="678"/>
      <c r="I324" s="678"/>
      <c r="J324" s="678"/>
      <c r="K324" s="678"/>
      <c r="L324" s="678"/>
      <c r="M324" s="678"/>
    </row>
    <row r="325" spans="1:13" ht="15" customHeight="1">
      <c r="A325" s="678"/>
      <c r="B325" s="678"/>
      <c r="C325" s="678"/>
      <c r="D325" s="678"/>
      <c r="E325" s="678"/>
      <c r="F325" s="678"/>
      <c r="G325" s="678"/>
      <c r="H325" s="678"/>
      <c r="I325" s="678"/>
      <c r="J325" s="678"/>
      <c r="K325" s="678"/>
      <c r="L325" s="678"/>
      <c r="M325" s="678"/>
    </row>
    <row r="326" spans="1:13" ht="15" customHeight="1">
      <c r="A326" s="678"/>
      <c r="B326" s="678"/>
      <c r="C326" s="678"/>
      <c r="D326" s="678"/>
      <c r="E326" s="678"/>
      <c r="F326" s="678"/>
      <c r="G326" s="678"/>
      <c r="H326" s="678"/>
      <c r="I326" s="678"/>
      <c r="J326" s="678"/>
      <c r="K326" s="678"/>
      <c r="L326" s="678"/>
      <c r="M326" s="678"/>
    </row>
    <row r="327" spans="1:13" ht="15" customHeight="1">
      <c r="A327" s="678"/>
      <c r="B327" s="678"/>
      <c r="C327" s="678"/>
      <c r="D327" s="678"/>
      <c r="E327" s="678"/>
      <c r="F327" s="678"/>
      <c r="G327" s="678"/>
      <c r="H327" s="678"/>
      <c r="I327" s="678"/>
      <c r="J327" s="678"/>
      <c r="K327" s="678"/>
      <c r="L327" s="678"/>
      <c r="M327" s="678"/>
    </row>
    <row r="328" spans="1:13" ht="15" customHeight="1">
      <c r="A328" s="678"/>
      <c r="B328" s="678"/>
      <c r="C328" s="678"/>
      <c r="D328" s="678"/>
      <c r="E328" s="678"/>
      <c r="F328" s="678"/>
      <c r="G328" s="678"/>
      <c r="H328" s="678"/>
      <c r="I328" s="678"/>
      <c r="J328" s="678"/>
      <c r="K328" s="678"/>
      <c r="L328" s="678"/>
      <c r="M328" s="678"/>
    </row>
    <row r="329" spans="1:13" ht="15" customHeight="1">
      <c r="A329" s="678"/>
      <c r="B329" s="678"/>
      <c r="C329" s="678"/>
      <c r="D329" s="678"/>
      <c r="E329" s="678"/>
      <c r="F329" s="678"/>
      <c r="G329" s="678"/>
      <c r="H329" s="678"/>
      <c r="I329" s="678"/>
      <c r="J329" s="678"/>
      <c r="K329" s="678"/>
      <c r="L329" s="678"/>
      <c r="M329" s="678"/>
    </row>
    <row r="330" spans="1:13" ht="15" customHeight="1">
      <c r="A330" s="678"/>
      <c r="B330" s="678"/>
      <c r="C330" s="678"/>
      <c r="D330" s="678"/>
      <c r="E330" s="678"/>
      <c r="F330" s="678"/>
      <c r="G330" s="678"/>
      <c r="H330" s="678"/>
      <c r="I330" s="678"/>
      <c r="J330" s="678"/>
      <c r="K330" s="678"/>
      <c r="L330" s="678"/>
      <c r="M330" s="678"/>
    </row>
    <row r="331" spans="1:13" ht="15" customHeight="1">
      <c r="A331" s="678"/>
      <c r="B331" s="678"/>
      <c r="C331" s="678"/>
      <c r="D331" s="678"/>
      <c r="E331" s="678"/>
      <c r="F331" s="678"/>
      <c r="G331" s="678"/>
      <c r="H331" s="678"/>
      <c r="I331" s="678"/>
      <c r="J331" s="678"/>
      <c r="K331" s="678"/>
      <c r="L331" s="678"/>
      <c r="M331" s="678"/>
    </row>
    <row r="332" spans="1:13" ht="15" customHeight="1">
      <c r="A332" s="678"/>
      <c r="B332" s="678"/>
      <c r="C332" s="678"/>
      <c r="D332" s="678"/>
      <c r="E332" s="678"/>
      <c r="F332" s="678"/>
      <c r="G332" s="678"/>
      <c r="H332" s="678"/>
      <c r="I332" s="678"/>
      <c r="J332" s="678"/>
      <c r="K332" s="678"/>
      <c r="L332" s="678"/>
      <c r="M332" s="678"/>
    </row>
    <row r="333" spans="1:13" ht="15" customHeight="1">
      <c r="A333" s="678"/>
      <c r="B333" s="678"/>
      <c r="C333" s="678"/>
      <c r="D333" s="678"/>
      <c r="E333" s="678"/>
      <c r="F333" s="678"/>
      <c r="G333" s="678"/>
      <c r="H333" s="678"/>
      <c r="I333" s="678"/>
      <c r="J333" s="678"/>
      <c r="K333" s="678"/>
      <c r="L333" s="678"/>
      <c r="M333" s="678"/>
    </row>
    <row r="334" spans="1:13" ht="15" customHeight="1">
      <c r="A334" s="678"/>
      <c r="B334" s="678"/>
      <c r="C334" s="678"/>
      <c r="D334" s="678"/>
      <c r="E334" s="678"/>
      <c r="F334" s="678"/>
      <c r="G334" s="678"/>
      <c r="H334" s="678"/>
      <c r="I334" s="678"/>
      <c r="J334" s="678"/>
      <c r="K334" s="678"/>
      <c r="L334" s="678"/>
      <c r="M334" s="678"/>
    </row>
    <row r="335" spans="1:13" ht="15" customHeight="1">
      <c r="A335" s="678"/>
      <c r="B335" s="678"/>
      <c r="C335" s="678"/>
      <c r="D335" s="678"/>
      <c r="E335" s="678"/>
      <c r="F335" s="678"/>
      <c r="G335" s="678"/>
      <c r="H335" s="678"/>
      <c r="I335" s="678"/>
      <c r="J335" s="678"/>
      <c r="K335" s="678"/>
      <c r="L335" s="678"/>
      <c r="M335" s="678"/>
    </row>
    <row r="336" spans="1:13" ht="15" customHeight="1">
      <c r="A336" s="678"/>
      <c r="B336" s="678"/>
      <c r="C336" s="678"/>
      <c r="D336" s="678"/>
      <c r="E336" s="678"/>
      <c r="F336" s="678"/>
      <c r="G336" s="678"/>
      <c r="H336" s="678"/>
      <c r="I336" s="678"/>
      <c r="J336" s="678"/>
      <c r="K336" s="678"/>
      <c r="L336" s="678"/>
      <c r="M336" s="678"/>
    </row>
    <row r="337" spans="1:13" ht="15" customHeight="1">
      <c r="A337" s="678"/>
      <c r="B337" s="678"/>
      <c r="C337" s="678"/>
      <c r="D337" s="678"/>
      <c r="E337" s="678"/>
      <c r="F337" s="678"/>
      <c r="G337" s="678"/>
      <c r="H337" s="678"/>
      <c r="I337" s="678"/>
      <c r="J337" s="678"/>
      <c r="K337" s="678"/>
      <c r="L337" s="678"/>
      <c r="M337" s="678"/>
    </row>
    <row r="338" spans="1:13" ht="15" customHeight="1">
      <c r="A338" s="678"/>
      <c r="B338" s="678"/>
      <c r="C338" s="678"/>
      <c r="D338" s="678"/>
      <c r="E338" s="678"/>
      <c r="F338" s="678"/>
      <c r="G338" s="678"/>
      <c r="H338" s="678"/>
      <c r="I338" s="678"/>
      <c r="J338" s="678"/>
      <c r="K338" s="678"/>
      <c r="L338" s="678"/>
      <c r="M338" s="678"/>
    </row>
    <row r="339" spans="1:13" ht="15" customHeight="1">
      <c r="A339" s="678"/>
      <c r="B339" s="678"/>
      <c r="C339" s="678"/>
      <c r="D339" s="678"/>
      <c r="E339" s="678"/>
      <c r="F339" s="678"/>
      <c r="G339" s="678"/>
      <c r="H339" s="678"/>
      <c r="I339" s="678"/>
      <c r="J339" s="678"/>
      <c r="K339" s="678"/>
      <c r="L339" s="678"/>
      <c r="M339" s="678"/>
    </row>
    <row r="340" spans="1:13" ht="15" customHeight="1">
      <c r="A340" s="678"/>
      <c r="B340" s="678"/>
      <c r="C340" s="678"/>
      <c r="D340" s="678"/>
      <c r="E340" s="678"/>
      <c r="F340" s="678"/>
      <c r="G340" s="678"/>
      <c r="H340" s="678"/>
      <c r="I340" s="678"/>
      <c r="J340" s="678"/>
      <c r="K340" s="678"/>
      <c r="L340" s="678"/>
      <c r="M340" s="678"/>
    </row>
    <row r="341" spans="1:13" ht="15" customHeight="1">
      <c r="A341" s="678"/>
      <c r="B341" s="678"/>
      <c r="C341" s="678"/>
      <c r="D341" s="678"/>
      <c r="E341" s="678"/>
      <c r="F341" s="678"/>
      <c r="G341" s="678"/>
      <c r="H341" s="678"/>
      <c r="I341" s="678"/>
      <c r="J341" s="678"/>
      <c r="K341" s="678"/>
      <c r="L341" s="678"/>
      <c r="M341" s="678"/>
    </row>
    <row r="342" spans="1:13" ht="15" customHeight="1">
      <c r="A342" s="678"/>
      <c r="B342" s="678"/>
      <c r="C342" s="678"/>
      <c r="D342" s="678"/>
      <c r="E342" s="678"/>
      <c r="F342" s="678"/>
      <c r="G342" s="678"/>
      <c r="H342" s="678"/>
      <c r="I342" s="678"/>
      <c r="J342" s="678"/>
      <c r="K342" s="678"/>
      <c r="L342" s="678"/>
      <c r="M342" s="678"/>
    </row>
    <row r="343" spans="1:13" ht="15" customHeight="1">
      <c r="A343" s="678"/>
      <c r="B343" s="678"/>
      <c r="C343" s="678"/>
      <c r="D343" s="678"/>
      <c r="E343" s="678"/>
      <c r="F343" s="678"/>
      <c r="G343" s="678"/>
      <c r="H343" s="678"/>
      <c r="I343" s="678"/>
      <c r="J343" s="678"/>
      <c r="K343" s="678"/>
      <c r="L343" s="678"/>
      <c r="M343" s="678"/>
    </row>
    <row r="344" spans="1:13" ht="15" customHeight="1">
      <c r="A344" s="678"/>
      <c r="B344" s="678"/>
      <c r="C344" s="678"/>
      <c r="D344" s="678"/>
      <c r="E344" s="678"/>
      <c r="F344" s="678"/>
      <c r="G344" s="678"/>
      <c r="H344" s="678"/>
      <c r="I344" s="678"/>
      <c r="J344" s="678"/>
      <c r="K344" s="678"/>
      <c r="L344" s="678"/>
      <c r="M344" s="678"/>
    </row>
    <row r="345" spans="1:13" ht="15" customHeight="1">
      <c r="A345" s="678"/>
      <c r="B345" s="678"/>
      <c r="C345" s="678"/>
      <c r="D345" s="678"/>
      <c r="E345" s="678"/>
      <c r="F345" s="678"/>
      <c r="G345" s="678"/>
      <c r="H345" s="678"/>
      <c r="I345" s="678"/>
      <c r="J345" s="678"/>
      <c r="K345" s="678"/>
      <c r="L345" s="678"/>
      <c r="M345" s="678"/>
    </row>
    <row r="346" spans="1:13" ht="15" customHeight="1">
      <c r="A346" s="678"/>
      <c r="B346" s="678"/>
      <c r="C346" s="678"/>
      <c r="D346" s="678"/>
      <c r="E346" s="678"/>
      <c r="F346" s="678"/>
      <c r="G346" s="678"/>
      <c r="H346" s="678"/>
      <c r="I346" s="678"/>
      <c r="J346" s="678"/>
      <c r="K346" s="678"/>
      <c r="L346" s="678"/>
      <c r="M346" s="678"/>
    </row>
    <row r="347" spans="1:13" ht="15" customHeight="1">
      <c r="A347" s="678"/>
      <c r="B347" s="678"/>
      <c r="C347" s="678"/>
      <c r="D347" s="678"/>
      <c r="E347" s="678"/>
      <c r="F347" s="678"/>
      <c r="G347" s="678"/>
      <c r="H347" s="678"/>
      <c r="I347" s="678"/>
      <c r="J347" s="678"/>
      <c r="K347" s="678"/>
      <c r="L347" s="678"/>
      <c r="M347" s="678"/>
    </row>
    <row r="348" spans="1:13" ht="15" customHeight="1">
      <c r="A348" s="678"/>
      <c r="B348" s="678"/>
      <c r="C348" s="678"/>
      <c r="D348" s="678"/>
      <c r="E348" s="678"/>
      <c r="F348" s="678"/>
      <c r="G348" s="678"/>
      <c r="H348" s="678"/>
      <c r="I348" s="678"/>
      <c r="J348" s="678"/>
      <c r="K348" s="678"/>
      <c r="L348" s="678"/>
      <c r="M348" s="678"/>
    </row>
    <row r="349" spans="1:13" ht="15" customHeight="1">
      <c r="A349" s="678"/>
      <c r="B349" s="678"/>
      <c r="C349" s="678"/>
      <c r="D349" s="678"/>
      <c r="E349" s="678"/>
      <c r="F349" s="678"/>
      <c r="G349" s="678"/>
      <c r="H349" s="678"/>
      <c r="I349" s="678"/>
      <c r="J349" s="678"/>
      <c r="K349" s="678"/>
      <c r="L349" s="678"/>
      <c r="M349" s="678"/>
    </row>
    <row r="350" spans="1:13" ht="15" customHeight="1">
      <c r="A350" s="678"/>
      <c r="B350" s="678"/>
      <c r="C350" s="678"/>
      <c r="D350" s="678"/>
      <c r="E350" s="678"/>
      <c r="F350" s="678"/>
      <c r="G350" s="678"/>
      <c r="H350" s="678"/>
      <c r="I350" s="678"/>
      <c r="J350" s="678"/>
      <c r="K350" s="678"/>
      <c r="L350" s="678"/>
      <c r="M350" s="678"/>
    </row>
    <row r="351" spans="1:13" ht="15" customHeight="1">
      <c r="A351" s="678"/>
      <c r="B351" s="678"/>
      <c r="C351" s="678"/>
      <c r="D351" s="678"/>
      <c r="E351" s="678"/>
      <c r="F351" s="678"/>
      <c r="G351" s="678"/>
      <c r="H351" s="678"/>
      <c r="I351" s="678"/>
      <c r="J351" s="678"/>
      <c r="K351" s="678"/>
      <c r="L351" s="678"/>
      <c r="M351" s="678"/>
    </row>
    <row r="352" spans="1:13" ht="15" customHeight="1">
      <c r="A352" s="678"/>
      <c r="B352" s="678"/>
      <c r="C352" s="678"/>
      <c r="D352" s="678"/>
      <c r="E352" s="678"/>
      <c r="F352" s="678"/>
      <c r="G352" s="678"/>
      <c r="H352" s="678"/>
      <c r="I352" s="678"/>
      <c r="J352" s="678"/>
      <c r="K352" s="678"/>
      <c r="L352" s="678"/>
      <c r="M352" s="678"/>
    </row>
    <row r="353" spans="1:13" ht="15" customHeight="1">
      <c r="A353" s="678"/>
      <c r="B353" s="678"/>
      <c r="C353" s="678"/>
      <c r="D353" s="678"/>
      <c r="E353" s="678"/>
      <c r="F353" s="678"/>
      <c r="G353" s="678"/>
      <c r="H353" s="678"/>
      <c r="I353" s="678"/>
      <c r="J353" s="678"/>
      <c r="K353" s="678"/>
      <c r="L353" s="678"/>
      <c r="M353" s="678"/>
    </row>
    <row r="354" spans="1:13" ht="15" customHeight="1">
      <c r="A354" s="678"/>
      <c r="B354" s="678"/>
      <c r="C354" s="678"/>
      <c r="D354" s="678"/>
      <c r="E354" s="678"/>
      <c r="F354" s="678"/>
      <c r="G354" s="678"/>
      <c r="H354" s="678"/>
      <c r="I354" s="678"/>
      <c r="J354" s="678"/>
      <c r="K354" s="678"/>
      <c r="L354" s="678"/>
      <c r="M354" s="678"/>
    </row>
    <row r="355" spans="1:13" ht="15" customHeight="1">
      <c r="A355" s="678"/>
      <c r="B355" s="678"/>
      <c r="C355" s="678"/>
      <c r="D355" s="678"/>
      <c r="E355" s="678"/>
      <c r="F355" s="678"/>
      <c r="G355" s="678"/>
      <c r="H355" s="678"/>
      <c r="I355" s="678"/>
      <c r="J355" s="678"/>
      <c r="K355" s="678"/>
      <c r="L355" s="678"/>
      <c r="M355" s="678"/>
    </row>
    <row r="356" spans="1:13" ht="15" customHeight="1">
      <c r="A356" s="678"/>
      <c r="B356" s="678"/>
      <c r="C356" s="678"/>
      <c r="D356" s="678"/>
      <c r="E356" s="678"/>
      <c r="F356" s="678"/>
      <c r="G356" s="678"/>
      <c r="H356" s="678"/>
      <c r="I356" s="678"/>
      <c r="J356" s="678"/>
      <c r="K356" s="678"/>
      <c r="L356" s="678"/>
      <c r="M356" s="678"/>
    </row>
    <row r="357" spans="1:13" ht="15" customHeight="1">
      <c r="A357" s="678"/>
      <c r="B357" s="678"/>
      <c r="C357" s="678"/>
      <c r="D357" s="678"/>
      <c r="E357" s="678"/>
      <c r="F357" s="678"/>
      <c r="G357" s="678"/>
      <c r="H357" s="678"/>
      <c r="I357" s="678"/>
      <c r="J357" s="678"/>
      <c r="K357" s="678"/>
      <c r="L357" s="678"/>
      <c r="M357" s="678"/>
    </row>
    <row r="358" spans="1:13" ht="15" customHeight="1">
      <c r="A358" s="678"/>
      <c r="B358" s="678"/>
      <c r="C358" s="678"/>
      <c r="D358" s="678"/>
      <c r="E358" s="678"/>
      <c r="F358" s="678"/>
      <c r="G358" s="678"/>
      <c r="H358" s="678"/>
      <c r="I358" s="678"/>
      <c r="J358" s="678"/>
      <c r="K358" s="678"/>
      <c r="L358" s="678"/>
      <c r="M358" s="678"/>
    </row>
    <row r="359" spans="1:13" ht="15" customHeight="1">
      <c r="A359" s="678"/>
      <c r="B359" s="678"/>
      <c r="C359" s="678"/>
      <c r="D359" s="678"/>
      <c r="E359" s="678"/>
      <c r="F359" s="678"/>
      <c r="G359" s="678"/>
      <c r="H359" s="678"/>
      <c r="I359" s="678"/>
      <c r="J359" s="678"/>
      <c r="K359" s="678"/>
      <c r="L359" s="678"/>
      <c r="M359" s="678"/>
    </row>
    <row r="360" spans="1:13" ht="15" customHeight="1">
      <c r="A360" s="678"/>
      <c r="B360" s="678"/>
      <c r="C360" s="678"/>
      <c r="D360" s="678"/>
      <c r="E360" s="678"/>
      <c r="F360" s="678"/>
      <c r="G360" s="678"/>
      <c r="H360" s="678"/>
      <c r="I360" s="678"/>
      <c r="J360" s="678"/>
      <c r="K360" s="678"/>
      <c r="L360" s="678"/>
      <c r="M360" s="678"/>
    </row>
    <row r="361" spans="1:13" ht="15" customHeight="1">
      <c r="A361" s="678"/>
      <c r="B361" s="678"/>
      <c r="C361" s="678"/>
      <c r="D361" s="678"/>
      <c r="E361" s="678"/>
      <c r="F361" s="678"/>
      <c r="G361" s="678"/>
      <c r="H361" s="678"/>
      <c r="I361" s="678"/>
      <c r="J361" s="678"/>
      <c r="K361" s="678"/>
      <c r="L361" s="678"/>
      <c r="M361" s="678"/>
    </row>
    <row r="362" spans="1:13" ht="15" customHeight="1">
      <c r="A362" s="678"/>
      <c r="B362" s="678"/>
      <c r="C362" s="678"/>
      <c r="D362" s="678"/>
      <c r="E362" s="678"/>
      <c r="F362" s="678"/>
      <c r="G362" s="678"/>
      <c r="H362" s="678"/>
      <c r="I362" s="678"/>
      <c r="J362" s="678"/>
      <c r="K362" s="678"/>
      <c r="L362" s="678"/>
      <c r="M362" s="678"/>
    </row>
    <row r="363" spans="1:13" ht="15" customHeight="1">
      <c r="A363" s="678"/>
      <c r="B363" s="678"/>
      <c r="C363" s="678"/>
      <c r="D363" s="678"/>
      <c r="E363" s="678"/>
      <c r="F363" s="678"/>
      <c r="G363" s="678"/>
      <c r="H363" s="678"/>
      <c r="I363" s="678"/>
      <c r="J363" s="678"/>
      <c r="K363" s="678"/>
      <c r="L363" s="678"/>
      <c r="M363" s="678"/>
    </row>
    <row r="364" spans="1:13" ht="15" customHeight="1">
      <c r="A364" s="678"/>
      <c r="B364" s="678"/>
      <c r="C364" s="678"/>
      <c r="D364" s="678"/>
      <c r="E364" s="678"/>
      <c r="F364" s="678"/>
      <c r="G364" s="678"/>
      <c r="H364" s="678"/>
      <c r="I364" s="678"/>
      <c r="J364" s="678"/>
      <c r="K364" s="678"/>
      <c r="L364" s="678"/>
      <c r="M364" s="678"/>
    </row>
    <row r="365" spans="1:13" ht="15" customHeight="1">
      <c r="A365" s="678"/>
      <c r="B365" s="678"/>
      <c r="C365" s="678"/>
      <c r="D365" s="678"/>
      <c r="E365" s="678"/>
      <c r="F365" s="678"/>
      <c r="G365" s="678"/>
      <c r="H365" s="678"/>
      <c r="I365" s="678"/>
      <c r="J365" s="678"/>
      <c r="K365" s="678"/>
      <c r="L365" s="678"/>
      <c r="M365" s="678"/>
    </row>
    <row r="366" spans="1:13" ht="15" customHeight="1">
      <c r="A366" s="678"/>
      <c r="B366" s="678"/>
      <c r="C366" s="678"/>
      <c r="D366" s="678"/>
      <c r="E366" s="678"/>
      <c r="F366" s="678"/>
      <c r="G366" s="678"/>
      <c r="H366" s="678"/>
      <c r="I366" s="678"/>
      <c r="J366" s="678"/>
      <c r="K366" s="678"/>
      <c r="L366" s="678"/>
      <c r="M366" s="678"/>
    </row>
    <row r="367" spans="1:13" ht="15" customHeight="1">
      <c r="A367" s="678"/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</row>
    <row r="368" spans="1:13" ht="15" customHeight="1">
      <c r="A368" s="678"/>
      <c r="B368" s="678"/>
      <c r="C368" s="678"/>
      <c r="D368" s="678"/>
      <c r="E368" s="678"/>
      <c r="F368" s="678"/>
      <c r="G368" s="678"/>
      <c r="H368" s="678"/>
      <c r="I368" s="678"/>
      <c r="J368" s="678"/>
      <c r="K368" s="678"/>
      <c r="L368" s="678"/>
      <c r="M368" s="678"/>
    </row>
    <row r="369" spans="1:13" ht="15" customHeight="1">
      <c r="A369" s="678"/>
      <c r="B369" s="678"/>
      <c r="C369" s="678"/>
      <c r="D369" s="678"/>
      <c r="E369" s="678"/>
      <c r="F369" s="678"/>
      <c r="G369" s="678"/>
      <c r="H369" s="678"/>
      <c r="I369" s="678"/>
      <c r="J369" s="678"/>
      <c r="K369" s="678"/>
      <c r="L369" s="678"/>
      <c r="M369" s="678"/>
    </row>
    <row r="370" spans="1:13" ht="15" customHeight="1">
      <c r="A370" s="678"/>
      <c r="B370" s="678"/>
      <c r="C370" s="678"/>
      <c r="D370" s="678"/>
      <c r="E370" s="678"/>
      <c r="F370" s="678"/>
      <c r="G370" s="678"/>
      <c r="H370" s="678"/>
      <c r="I370" s="678"/>
      <c r="J370" s="678"/>
      <c r="K370" s="678"/>
      <c r="L370" s="678"/>
      <c r="M370" s="678"/>
    </row>
    <row r="371" spans="1:13" ht="15" customHeight="1">
      <c r="A371" s="678"/>
      <c r="B371" s="678"/>
      <c r="C371" s="678"/>
      <c r="D371" s="678"/>
      <c r="E371" s="678"/>
      <c r="F371" s="678"/>
      <c r="G371" s="678"/>
      <c r="H371" s="678"/>
      <c r="I371" s="678"/>
      <c r="J371" s="678"/>
      <c r="K371" s="678"/>
      <c r="L371" s="678"/>
      <c r="M371" s="678"/>
    </row>
    <row r="372" spans="1:13" ht="15" customHeight="1">
      <c r="A372" s="678"/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</row>
    <row r="373" spans="1:13" ht="15" customHeight="1">
      <c r="A373" s="678"/>
      <c r="B373" s="678"/>
      <c r="C373" s="678"/>
      <c r="D373" s="678"/>
      <c r="E373" s="678"/>
      <c r="F373" s="678"/>
      <c r="G373" s="678"/>
      <c r="H373" s="678"/>
      <c r="I373" s="678"/>
      <c r="J373" s="678"/>
      <c r="K373" s="678"/>
      <c r="L373" s="678"/>
      <c r="M373" s="678"/>
    </row>
    <row r="374" spans="1:13" ht="15" customHeight="1">
      <c r="A374" s="678"/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</row>
    <row r="375" spans="1:13" ht="15" customHeight="1">
      <c r="A375" s="678"/>
      <c r="B375" s="678"/>
      <c r="C375" s="678"/>
      <c r="D375" s="678"/>
      <c r="E375" s="678"/>
      <c r="F375" s="678"/>
      <c r="G375" s="678"/>
      <c r="H375" s="678"/>
      <c r="I375" s="678"/>
      <c r="J375" s="678"/>
      <c r="K375" s="678"/>
      <c r="L375" s="678"/>
      <c r="M375" s="678"/>
    </row>
    <row r="376" spans="1:13" ht="15" customHeight="1">
      <c r="A376" s="678"/>
      <c r="B376" s="678"/>
      <c r="C376" s="678"/>
      <c r="D376" s="678"/>
      <c r="E376" s="678"/>
      <c r="F376" s="678"/>
      <c r="G376" s="678"/>
      <c r="H376" s="678"/>
      <c r="I376" s="678"/>
      <c r="J376" s="678"/>
      <c r="K376" s="678"/>
      <c r="L376" s="678"/>
      <c r="M376" s="678"/>
    </row>
    <row r="377" spans="1:13" ht="15" customHeight="1">
      <c r="A377" s="678"/>
      <c r="B377" s="678"/>
      <c r="C377" s="678"/>
      <c r="D377" s="678"/>
      <c r="E377" s="678"/>
      <c r="F377" s="678"/>
      <c r="G377" s="678"/>
      <c r="H377" s="678"/>
      <c r="I377" s="678"/>
      <c r="J377" s="678"/>
      <c r="K377" s="678"/>
      <c r="L377" s="678"/>
      <c r="M377" s="678"/>
    </row>
    <row r="378" spans="1:13" ht="15" customHeight="1">
      <c r="A378" s="678"/>
      <c r="B378" s="678"/>
      <c r="C378" s="678"/>
      <c r="D378" s="678"/>
      <c r="E378" s="678"/>
      <c r="F378" s="678"/>
      <c r="G378" s="678"/>
      <c r="H378" s="678"/>
      <c r="I378" s="678"/>
      <c r="J378" s="678"/>
      <c r="K378" s="678"/>
      <c r="L378" s="678"/>
      <c r="M378" s="678"/>
    </row>
    <row r="379" spans="1:13" ht="15" customHeight="1">
      <c r="A379" s="678"/>
      <c r="B379" s="678"/>
      <c r="C379" s="678"/>
      <c r="D379" s="678"/>
      <c r="E379" s="678"/>
      <c r="F379" s="678"/>
      <c r="G379" s="678"/>
      <c r="H379" s="678"/>
      <c r="I379" s="678"/>
      <c r="J379" s="678"/>
      <c r="K379" s="678"/>
      <c r="L379" s="678"/>
      <c r="M379" s="678"/>
    </row>
    <row r="380" spans="1:13" ht="15" customHeight="1">
      <c r="A380" s="678"/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</row>
    <row r="381" spans="1:13" ht="15" customHeight="1">
      <c r="A381" s="678"/>
      <c r="B381" s="678"/>
      <c r="C381" s="678"/>
      <c r="D381" s="678"/>
      <c r="E381" s="678"/>
      <c r="F381" s="678"/>
      <c r="G381" s="678"/>
      <c r="H381" s="678"/>
      <c r="I381" s="678"/>
      <c r="J381" s="678"/>
      <c r="K381" s="678"/>
      <c r="L381" s="678"/>
      <c r="M381" s="678"/>
    </row>
    <row r="382" spans="1:13" ht="15" customHeight="1">
      <c r="A382" s="678"/>
      <c r="B382" s="678"/>
      <c r="C382" s="678"/>
      <c r="D382" s="678"/>
      <c r="E382" s="678"/>
      <c r="F382" s="678"/>
      <c r="G382" s="678"/>
      <c r="H382" s="678"/>
      <c r="I382" s="678"/>
      <c r="J382" s="678"/>
      <c r="K382" s="678"/>
      <c r="L382" s="678"/>
      <c r="M382" s="678"/>
    </row>
    <row r="383" spans="1:13" ht="15" customHeight="1">
      <c r="A383" s="678"/>
      <c r="B383" s="678"/>
      <c r="C383" s="678"/>
      <c r="D383" s="678"/>
      <c r="E383" s="678"/>
      <c r="F383" s="678"/>
      <c r="G383" s="678"/>
      <c r="H383" s="678"/>
      <c r="I383" s="678"/>
      <c r="J383" s="678"/>
      <c r="K383" s="678"/>
      <c r="L383" s="678"/>
      <c r="M383" s="678"/>
    </row>
    <row r="384" spans="1:13" ht="15" customHeight="1">
      <c r="A384" s="678"/>
      <c r="B384" s="678"/>
      <c r="C384" s="678"/>
      <c r="D384" s="678"/>
      <c r="E384" s="678"/>
      <c r="F384" s="678"/>
      <c r="G384" s="678"/>
      <c r="H384" s="678"/>
      <c r="I384" s="678"/>
      <c r="J384" s="678"/>
      <c r="K384" s="678"/>
      <c r="L384" s="678"/>
      <c r="M384" s="678"/>
    </row>
    <row r="385" spans="1:13" ht="15" customHeight="1">
      <c r="A385" s="678"/>
      <c r="B385" s="678"/>
      <c r="C385" s="678"/>
      <c r="D385" s="678"/>
      <c r="E385" s="678"/>
      <c r="F385" s="678"/>
      <c r="G385" s="678"/>
      <c r="H385" s="678"/>
      <c r="I385" s="678"/>
      <c r="J385" s="678"/>
      <c r="K385" s="678"/>
      <c r="L385" s="678"/>
      <c r="M385" s="678"/>
    </row>
    <row r="386" spans="1:13" ht="15" customHeight="1">
      <c r="A386" s="678"/>
      <c r="B386" s="678"/>
      <c r="C386" s="678"/>
      <c r="D386" s="678"/>
      <c r="E386" s="678"/>
      <c r="F386" s="678"/>
      <c r="G386" s="678"/>
      <c r="H386" s="678"/>
      <c r="I386" s="678"/>
      <c r="J386" s="678"/>
      <c r="K386" s="678"/>
      <c r="L386" s="678"/>
      <c r="M386" s="678"/>
    </row>
    <row r="387" spans="1:13" ht="15" customHeight="1">
      <c r="A387" s="678"/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</row>
    <row r="388" spans="1:13" ht="15" customHeight="1">
      <c r="A388" s="678"/>
      <c r="B388" s="678"/>
      <c r="C388" s="678"/>
      <c r="D388" s="678"/>
      <c r="E388" s="678"/>
      <c r="F388" s="678"/>
      <c r="G388" s="678"/>
      <c r="H388" s="678"/>
      <c r="I388" s="678"/>
      <c r="J388" s="678"/>
      <c r="K388" s="678"/>
      <c r="L388" s="678"/>
      <c r="M388" s="678"/>
    </row>
    <row r="389" spans="1:13" ht="15" customHeight="1">
      <c r="A389" s="678"/>
      <c r="B389" s="678"/>
      <c r="C389" s="678"/>
      <c r="D389" s="678"/>
      <c r="E389" s="678"/>
      <c r="F389" s="678"/>
      <c r="G389" s="678"/>
      <c r="H389" s="678"/>
      <c r="I389" s="678"/>
      <c r="J389" s="678"/>
      <c r="K389" s="678"/>
      <c r="L389" s="678"/>
      <c r="M389" s="678"/>
    </row>
    <row r="390" spans="1:13" ht="15" customHeight="1">
      <c r="A390" s="678"/>
      <c r="B390" s="678"/>
      <c r="C390" s="678"/>
      <c r="D390" s="678"/>
      <c r="E390" s="678"/>
      <c r="F390" s="678"/>
      <c r="G390" s="678"/>
      <c r="H390" s="678"/>
      <c r="I390" s="678"/>
      <c r="J390" s="678"/>
      <c r="K390" s="678"/>
      <c r="L390" s="678"/>
      <c r="M390" s="678"/>
    </row>
    <row r="391" spans="1:13" ht="15" customHeight="1">
      <c r="A391" s="678"/>
      <c r="B391" s="678"/>
      <c r="C391" s="678"/>
      <c r="D391" s="678"/>
      <c r="E391" s="678"/>
      <c r="F391" s="678"/>
      <c r="G391" s="678"/>
      <c r="H391" s="678"/>
      <c r="I391" s="678"/>
      <c r="J391" s="678"/>
      <c r="K391" s="678"/>
      <c r="L391" s="678"/>
      <c r="M391" s="678"/>
    </row>
    <row r="392" spans="1:13" ht="15" customHeight="1">
      <c r="A392" s="678"/>
      <c r="B392" s="678"/>
      <c r="C392" s="678"/>
      <c r="D392" s="678"/>
      <c r="E392" s="678"/>
      <c r="F392" s="678"/>
      <c r="G392" s="678"/>
      <c r="H392" s="678"/>
      <c r="I392" s="678"/>
      <c r="J392" s="678"/>
      <c r="K392" s="678"/>
      <c r="L392" s="678"/>
      <c r="M392" s="678"/>
    </row>
    <row r="393" spans="1:13" ht="15" customHeight="1">
      <c r="A393" s="678"/>
      <c r="B393" s="678"/>
      <c r="C393" s="678"/>
      <c r="D393" s="678"/>
      <c r="E393" s="678"/>
      <c r="F393" s="678"/>
      <c r="G393" s="678"/>
      <c r="H393" s="678"/>
      <c r="I393" s="678"/>
      <c r="J393" s="678"/>
      <c r="K393" s="678"/>
      <c r="L393" s="678"/>
      <c r="M393" s="678"/>
    </row>
    <row r="394" spans="1:13" ht="15" customHeight="1">
      <c r="A394" s="678"/>
      <c r="B394" s="678"/>
      <c r="C394" s="678"/>
      <c r="D394" s="678"/>
      <c r="E394" s="678"/>
      <c r="F394" s="678"/>
      <c r="G394" s="678"/>
      <c r="H394" s="678"/>
      <c r="I394" s="678"/>
      <c r="J394" s="678"/>
      <c r="K394" s="678"/>
      <c r="L394" s="678"/>
      <c r="M394" s="678"/>
    </row>
    <row r="395" spans="1:13" ht="15" customHeight="1">
      <c r="A395" s="678"/>
      <c r="B395" s="678"/>
      <c r="C395" s="678"/>
      <c r="D395" s="678"/>
      <c r="E395" s="678"/>
      <c r="F395" s="678"/>
      <c r="G395" s="678"/>
      <c r="H395" s="678"/>
      <c r="I395" s="678"/>
      <c r="J395" s="678"/>
      <c r="K395" s="678"/>
      <c r="L395" s="678"/>
      <c r="M395" s="678"/>
    </row>
    <row r="396" spans="1:13" ht="15" customHeight="1">
      <c r="A396" s="678"/>
      <c r="B396" s="678"/>
      <c r="C396" s="678"/>
      <c r="D396" s="678"/>
      <c r="E396" s="678"/>
      <c r="F396" s="678"/>
      <c r="G396" s="678"/>
      <c r="H396" s="678"/>
      <c r="I396" s="678"/>
      <c r="J396" s="678"/>
      <c r="K396" s="678"/>
      <c r="L396" s="678"/>
      <c r="M396" s="678"/>
    </row>
    <row r="397" spans="1:13" ht="15" customHeight="1">
      <c r="A397" s="678"/>
      <c r="B397" s="678"/>
      <c r="C397" s="678"/>
      <c r="D397" s="678"/>
      <c r="E397" s="678"/>
      <c r="F397" s="678"/>
      <c r="G397" s="678"/>
      <c r="H397" s="678"/>
      <c r="I397" s="678"/>
      <c r="J397" s="678"/>
      <c r="K397" s="678"/>
      <c r="L397" s="678"/>
      <c r="M397" s="678"/>
    </row>
    <row r="398" spans="1:13" ht="15" customHeight="1">
      <c r="A398" s="678"/>
      <c r="B398" s="678"/>
      <c r="C398" s="678"/>
      <c r="D398" s="678"/>
      <c r="E398" s="678"/>
      <c r="F398" s="678"/>
      <c r="G398" s="678"/>
      <c r="H398" s="678"/>
      <c r="I398" s="678"/>
      <c r="J398" s="678"/>
      <c r="K398" s="678"/>
      <c r="L398" s="678"/>
      <c r="M398" s="678"/>
    </row>
    <row r="399" spans="1:13" ht="15" customHeight="1">
      <c r="A399" s="678"/>
      <c r="B399" s="678"/>
      <c r="C399" s="678"/>
      <c r="D399" s="678"/>
      <c r="E399" s="678"/>
      <c r="F399" s="678"/>
      <c r="G399" s="678"/>
      <c r="H399" s="678"/>
      <c r="I399" s="678"/>
      <c r="J399" s="678"/>
      <c r="K399" s="678"/>
      <c r="L399" s="678"/>
      <c r="M399" s="678"/>
    </row>
    <row r="400" spans="1:13" ht="15" customHeight="1">
      <c r="A400" s="678"/>
      <c r="B400" s="678"/>
      <c r="C400" s="678"/>
      <c r="D400" s="678"/>
      <c r="E400" s="678"/>
      <c r="F400" s="678"/>
      <c r="G400" s="678"/>
      <c r="H400" s="678"/>
      <c r="I400" s="678"/>
      <c r="J400" s="678"/>
      <c r="K400" s="678"/>
      <c r="L400" s="678"/>
      <c r="M400" s="678"/>
    </row>
    <row r="401" spans="1:13" ht="15" customHeight="1">
      <c r="A401" s="678"/>
      <c r="B401" s="678"/>
      <c r="C401" s="678"/>
      <c r="D401" s="678"/>
      <c r="E401" s="678"/>
      <c r="F401" s="678"/>
      <c r="G401" s="678"/>
      <c r="H401" s="678"/>
      <c r="I401" s="678"/>
      <c r="J401" s="678"/>
      <c r="K401" s="678"/>
      <c r="L401" s="678"/>
      <c r="M401" s="678"/>
    </row>
    <row r="402" spans="1:13" ht="15" customHeight="1">
      <c r="A402" s="678"/>
      <c r="B402" s="678"/>
      <c r="C402" s="678"/>
      <c r="D402" s="678"/>
      <c r="E402" s="678"/>
      <c r="F402" s="678"/>
      <c r="G402" s="678"/>
      <c r="H402" s="678"/>
      <c r="I402" s="678"/>
      <c r="J402" s="678"/>
      <c r="K402" s="678"/>
      <c r="L402" s="678"/>
      <c r="M402" s="678"/>
    </row>
    <row r="403" spans="1:13" ht="15" customHeight="1">
      <c r="A403" s="678"/>
      <c r="B403" s="678"/>
      <c r="C403" s="678"/>
      <c r="D403" s="678"/>
      <c r="E403" s="678"/>
      <c r="F403" s="678"/>
      <c r="G403" s="678"/>
      <c r="H403" s="678"/>
      <c r="I403" s="678"/>
      <c r="J403" s="678"/>
      <c r="K403" s="678"/>
      <c r="L403" s="678"/>
      <c r="M403" s="678"/>
    </row>
    <row r="404" spans="1:13" ht="15" customHeight="1">
      <c r="A404" s="678"/>
      <c r="B404" s="678"/>
      <c r="C404" s="678"/>
      <c r="D404" s="678"/>
      <c r="E404" s="678"/>
      <c r="F404" s="678"/>
      <c r="G404" s="678"/>
      <c r="H404" s="678"/>
      <c r="I404" s="678"/>
      <c r="J404" s="678"/>
      <c r="K404" s="678"/>
      <c r="L404" s="678"/>
      <c r="M404" s="678"/>
    </row>
    <row r="405" spans="1:13" ht="15" customHeight="1">
      <c r="A405" s="678"/>
      <c r="B405" s="678"/>
      <c r="C405" s="678"/>
      <c r="D405" s="678"/>
      <c r="E405" s="678"/>
      <c r="F405" s="678"/>
      <c r="G405" s="678"/>
      <c r="H405" s="678"/>
      <c r="I405" s="678"/>
      <c r="J405" s="678"/>
      <c r="K405" s="678"/>
      <c r="L405" s="678"/>
      <c r="M405" s="678"/>
    </row>
    <row r="406" spans="1:13" ht="15" customHeight="1">
      <c r="A406" s="678"/>
      <c r="B406" s="678"/>
      <c r="C406" s="678"/>
      <c r="D406" s="678"/>
      <c r="E406" s="678"/>
      <c r="F406" s="678"/>
      <c r="G406" s="678"/>
      <c r="H406" s="678"/>
      <c r="I406" s="678"/>
      <c r="J406" s="678"/>
      <c r="K406" s="678"/>
      <c r="L406" s="678"/>
      <c r="M406" s="678"/>
    </row>
    <row r="407" spans="1:13" ht="15" customHeight="1">
      <c r="A407" s="678"/>
      <c r="B407" s="678"/>
      <c r="C407" s="678"/>
      <c r="D407" s="678"/>
      <c r="E407" s="678"/>
      <c r="F407" s="678"/>
      <c r="G407" s="678"/>
      <c r="H407" s="678"/>
      <c r="I407" s="678"/>
      <c r="J407" s="678"/>
      <c r="K407" s="678"/>
      <c r="L407" s="678"/>
      <c r="M407" s="678"/>
    </row>
    <row r="408" spans="1:13" ht="15" customHeight="1">
      <c r="A408" s="678"/>
      <c r="B408" s="678"/>
      <c r="C408" s="678"/>
      <c r="D408" s="678"/>
      <c r="E408" s="678"/>
      <c r="F408" s="678"/>
      <c r="G408" s="678"/>
      <c r="H408" s="678"/>
      <c r="I408" s="678"/>
      <c r="J408" s="678"/>
      <c r="K408" s="678"/>
      <c r="L408" s="678"/>
      <c r="M408" s="678"/>
    </row>
    <row r="409" spans="1:13" ht="15" customHeight="1">
      <c r="A409" s="678"/>
      <c r="B409" s="678"/>
      <c r="C409" s="678"/>
      <c r="D409" s="678"/>
      <c r="E409" s="678"/>
      <c r="F409" s="678"/>
      <c r="G409" s="678"/>
      <c r="H409" s="678"/>
      <c r="I409" s="678"/>
      <c r="J409" s="678"/>
      <c r="K409" s="678"/>
      <c r="L409" s="678"/>
      <c r="M409" s="678"/>
    </row>
    <row r="410" spans="1:13" ht="15" customHeight="1">
      <c r="A410" s="678"/>
      <c r="B410" s="678"/>
      <c r="C410" s="678"/>
      <c r="D410" s="678"/>
      <c r="E410" s="678"/>
      <c r="F410" s="678"/>
      <c r="G410" s="678"/>
      <c r="H410" s="678"/>
      <c r="I410" s="678"/>
      <c r="J410" s="678"/>
      <c r="K410" s="678"/>
      <c r="L410" s="678"/>
      <c r="M410" s="678"/>
    </row>
    <row r="411" spans="1:13" ht="15" customHeight="1">
      <c r="A411" s="678"/>
      <c r="B411" s="678"/>
      <c r="C411" s="678"/>
      <c r="D411" s="678"/>
      <c r="E411" s="678"/>
      <c r="F411" s="678"/>
      <c r="G411" s="678"/>
      <c r="H411" s="678"/>
      <c r="I411" s="678"/>
      <c r="J411" s="678"/>
      <c r="K411" s="678"/>
      <c r="L411" s="678"/>
      <c r="M411" s="678"/>
    </row>
    <row r="412" spans="1:13" ht="15" customHeight="1">
      <c r="A412" s="678"/>
      <c r="B412" s="678"/>
      <c r="C412" s="678"/>
      <c r="D412" s="678"/>
      <c r="E412" s="678"/>
      <c r="F412" s="678"/>
      <c r="G412" s="678"/>
      <c r="H412" s="678"/>
      <c r="I412" s="678"/>
      <c r="J412" s="678"/>
      <c r="K412" s="678"/>
      <c r="L412" s="678"/>
      <c r="M412" s="678"/>
    </row>
    <row r="413" spans="1:13" ht="15" customHeight="1">
      <c r="A413" s="678"/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</row>
    <row r="414" spans="1:13" ht="15" customHeight="1">
      <c r="A414" s="678"/>
      <c r="B414" s="678"/>
      <c r="C414" s="678"/>
      <c r="D414" s="678"/>
      <c r="E414" s="678"/>
      <c r="F414" s="678"/>
      <c r="G414" s="678"/>
      <c r="H414" s="678"/>
      <c r="I414" s="678"/>
      <c r="J414" s="678"/>
      <c r="K414" s="678"/>
      <c r="L414" s="678"/>
      <c r="M414" s="678"/>
    </row>
    <row r="415" spans="1:13" ht="15" customHeight="1">
      <c r="A415" s="678"/>
      <c r="B415" s="678"/>
      <c r="C415" s="678"/>
      <c r="D415" s="678"/>
      <c r="E415" s="678"/>
      <c r="F415" s="678"/>
      <c r="G415" s="678"/>
      <c r="H415" s="678"/>
      <c r="I415" s="678"/>
      <c r="J415" s="678"/>
      <c r="K415" s="678"/>
      <c r="L415" s="678"/>
      <c r="M415" s="678"/>
    </row>
    <row r="416" spans="1:13" ht="15" customHeight="1">
      <c r="A416" s="678"/>
      <c r="B416" s="678"/>
      <c r="C416" s="678"/>
      <c r="D416" s="678"/>
      <c r="E416" s="678"/>
      <c r="F416" s="678"/>
      <c r="G416" s="678"/>
      <c r="H416" s="678"/>
      <c r="I416" s="678"/>
      <c r="J416" s="678"/>
      <c r="K416" s="678"/>
      <c r="L416" s="678"/>
      <c r="M416" s="678"/>
    </row>
    <row r="417" spans="1:13" ht="15" customHeight="1">
      <c r="A417" s="678"/>
      <c r="B417" s="678"/>
      <c r="C417" s="678"/>
      <c r="D417" s="678"/>
      <c r="E417" s="678"/>
      <c r="F417" s="678"/>
      <c r="G417" s="678"/>
      <c r="H417" s="678"/>
      <c r="I417" s="678"/>
      <c r="J417" s="678"/>
      <c r="K417" s="678"/>
      <c r="L417" s="678"/>
      <c r="M417" s="678"/>
    </row>
    <row r="418" spans="1:13" ht="15" customHeight="1">
      <c r="A418" s="678"/>
      <c r="B418" s="678"/>
      <c r="C418" s="678"/>
      <c r="D418" s="678"/>
      <c r="E418" s="678"/>
      <c r="F418" s="678"/>
      <c r="G418" s="678"/>
      <c r="H418" s="678"/>
      <c r="I418" s="678"/>
      <c r="J418" s="678"/>
      <c r="K418" s="678"/>
      <c r="L418" s="678"/>
      <c r="M418" s="678"/>
    </row>
    <row r="419" spans="1:13" ht="15" customHeight="1">
      <c r="A419" s="678"/>
      <c r="B419" s="678"/>
      <c r="C419" s="678"/>
      <c r="D419" s="678"/>
      <c r="E419" s="678"/>
      <c r="F419" s="678"/>
      <c r="G419" s="678"/>
      <c r="H419" s="678"/>
      <c r="I419" s="678"/>
      <c r="J419" s="678"/>
      <c r="K419" s="678"/>
      <c r="L419" s="678"/>
      <c r="M419" s="678"/>
    </row>
    <row r="420" spans="1:13" ht="15" customHeight="1">
      <c r="A420" s="678"/>
      <c r="B420" s="678"/>
      <c r="C420" s="678"/>
      <c r="D420" s="678"/>
      <c r="E420" s="678"/>
      <c r="F420" s="678"/>
      <c r="G420" s="678"/>
      <c r="H420" s="678"/>
      <c r="I420" s="678"/>
      <c r="J420" s="678"/>
      <c r="K420" s="678"/>
      <c r="L420" s="678"/>
      <c r="M420" s="678"/>
    </row>
    <row r="421" spans="1:13" ht="15" customHeight="1">
      <c r="A421" s="678"/>
      <c r="B421" s="678"/>
      <c r="C421" s="678"/>
      <c r="D421" s="678"/>
      <c r="E421" s="678"/>
      <c r="F421" s="678"/>
      <c r="G421" s="678"/>
      <c r="H421" s="678"/>
      <c r="I421" s="678"/>
      <c r="J421" s="678"/>
      <c r="K421" s="678"/>
      <c r="L421" s="678"/>
      <c r="M421" s="678"/>
    </row>
    <row r="422" spans="1:13" ht="15" customHeight="1">
      <c r="A422" s="678"/>
      <c r="B422" s="678"/>
      <c r="C422" s="678"/>
      <c r="D422" s="678"/>
      <c r="E422" s="678"/>
      <c r="F422" s="678"/>
      <c r="G422" s="678"/>
      <c r="H422" s="678"/>
      <c r="I422" s="678"/>
      <c r="J422" s="678"/>
      <c r="K422" s="678"/>
      <c r="L422" s="678"/>
      <c r="M422" s="678"/>
    </row>
    <row r="423" spans="1:13" ht="15" customHeight="1">
      <c r="A423" s="678"/>
      <c r="B423" s="678"/>
      <c r="C423" s="678"/>
      <c r="D423" s="678"/>
      <c r="E423" s="678"/>
      <c r="F423" s="678"/>
      <c r="G423" s="678"/>
      <c r="H423" s="678"/>
      <c r="I423" s="678"/>
      <c r="J423" s="678"/>
      <c r="K423" s="678"/>
      <c r="L423" s="678"/>
      <c r="M423" s="678"/>
    </row>
    <row r="424" spans="1:13" ht="15" customHeight="1">
      <c r="A424" s="678"/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</row>
    <row r="425" spans="1:13" ht="15" customHeight="1">
      <c r="A425" s="678"/>
      <c r="B425" s="678"/>
      <c r="C425" s="678"/>
      <c r="D425" s="678"/>
      <c r="E425" s="678"/>
      <c r="F425" s="678"/>
      <c r="G425" s="678"/>
      <c r="H425" s="678"/>
      <c r="I425" s="678"/>
      <c r="J425" s="678"/>
      <c r="K425" s="678"/>
      <c r="L425" s="678"/>
      <c r="M425" s="678"/>
    </row>
    <row r="426" spans="1:13" ht="15" customHeight="1">
      <c r="A426" s="678"/>
      <c r="B426" s="678"/>
      <c r="C426" s="678"/>
      <c r="D426" s="678"/>
      <c r="E426" s="678"/>
      <c r="F426" s="678"/>
      <c r="G426" s="678"/>
      <c r="H426" s="678"/>
      <c r="I426" s="678"/>
      <c r="J426" s="678"/>
      <c r="K426" s="678"/>
      <c r="L426" s="678"/>
      <c r="M426" s="678"/>
    </row>
    <row r="427" spans="1:13" ht="15" customHeight="1">
      <c r="A427" s="678"/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</row>
    <row r="428" spans="1:13" ht="15" customHeight="1">
      <c r="A428" s="678"/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</row>
    <row r="429" spans="1:13" ht="15" customHeight="1">
      <c r="A429" s="678"/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</row>
    <row r="430" spans="1:13" ht="15" customHeight="1">
      <c r="A430" s="678"/>
      <c r="B430" s="678"/>
      <c r="C430" s="678"/>
      <c r="D430" s="678"/>
      <c r="E430" s="678"/>
      <c r="F430" s="678"/>
      <c r="G430" s="678"/>
      <c r="H430" s="678"/>
      <c r="I430" s="678"/>
      <c r="J430" s="678"/>
      <c r="K430" s="678"/>
      <c r="L430" s="678"/>
      <c r="M430" s="678"/>
    </row>
    <row r="431" spans="1:13" ht="15" customHeight="1">
      <c r="A431" s="678"/>
      <c r="B431" s="678"/>
      <c r="C431" s="678"/>
      <c r="D431" s="678"/>
      <c r="E431" s="678"/>
      <c r="F431" s="678"/>
      <c r="G431" s="678"/>
      <c r="H431" s="678"/>
      <c r="I431" s="678"/>
      <c r="J431" s="678"/>
      <c r="K431" s="678"/>
      <c r="L431" s="678"/>
      <c r="M431" s="678"/>
    </row>
    <row r="432" spans="1:13" ht="15" customHeight="1">
      <c r="A432" s="678"/>
      <c r="B432" s="678"/>
      <c r="C432" s="678"/>
      <c r="D432" s="678"/>
      <c r="E432" s="678"/>
      <c r="F432" s="678"/>
      <c r="G432" s="678"/>
      <c r="H432" s="678"/>
      <c r="I432" s="678"/>
      <c r="J432" s="678"/>
      <c r="K432" s="678"/>
      <c r="L432" s="678"/>
      <c r="M432" s="678"/>
    </row>
    <row r="433" spans="1:13" ht="15" customHeight="1">
      <c r="A433" s="678"/>
      <c r="B433" s="678"/>
      <c r="C433" s="678"/>
      <c r="D433" s="678"/>
      <c r="E433" s="678"/>
      <c r="F433" s="678"/>
      <c r="G433" s="678"/>
      <c r="H433" s="678"/>
      <c r="I433" s="678"/>
      <c r="J433" s="678"/>
      <c r="K433" s="678"/>
      <c r="L433" s="678"/>
      <c r="M433" s="678"/>
    </row>
    <row r="434" spans="1:13" ht="15" customHeight="1">
      <c r="A434" s="678"/>
      <c r="B434" s="678"/>
      <c r="C434" s="678"/>
      <c r="D434" s="678"/>
      <c r="E434" s="678"/>
      <c r="F434" s="678"/>
      <c r="G434" s="678"/>
      <c r="H434" s="678"/>
      <c r="I434" s="678"/>
      <c r="J434" s="678"/>
      <c r="K434" s="678"/>
      <c r="L434" s="678"/>
      <c r="M434" s="678"/>
    </row>
    <row r="435" spans="1:13" ht="15" customHeight="1">
      <c r="A435" s="678"/>
      <c r="B435" s="678"/>
      <c r="C435" s="678"/>
      <c r="D435" s="678"/>
      <c r="E435" s="678"/>
      <c r="F435" s="678"/>
      <c r="G435" s="678"/>
      <c r="H435" s="678"/>
      <c r="I435" s="678"/>
      <c r="J435" s="678"/>
      <c r="K435" s="678"/>
      <c r="L435" s="678"/>
      <c r="M435" s="678"/>
    </row>
    <row r="436" spans="1:13" ht="15" customHeight="1">
      <c r="A436" s="678"/>
      <c r="B436" s="678"/>
      <c r="C436" s="678"/>
      <c r="D436" s="678"/>
      <c r="E436" s="678"/>
      <c r="F436" s="678"/>
      <c r="G436" s="678"/>
      <c r="H436" s="678"/>
      <c r="I436" s="678"/>
      <c r="J436" s="678"/>
      <c r="K436" s="678"/>
      <c r="L436" s="678"/>
      <c r="M436" s="678"/>
    </row>
    <row r="437" spans="1:13" ht="15" customHeight="1">
      <c r="A437" s="678"/>
      <c r="B437" s="678"/>
      <c r="C437" s="678"/>
      <c r="D437" s="678"/>
      <c r="E437" s="678"/>
      <c r="F437" s="678"/>
      <c r="G437" s="678"/>
      <c r="H437" s="678"/>
      <c r="I437" s="678"/>
      <c r="J437" s="678"/>
      <c r="K437" s="678"/>
      <c r="L437" s="678"/>
      <c r="M437" s="678"/>
    </row>
    <row r="438" spans="1:13" ht="15" customHeight="1">
      <c r="A438" s="678"/>
      <c r="B438" s="678"/>
      <c r="C438" s="678"/>
      <c r="D438" s="678"/>
      <c r="E438" s="678"/>
      <c r="F438" s="678"/>
      <c r="G438" s="678"/>
      <c r="H438" s="678"/>
      <c r="I438" s="678"/>
      <c r="J438" s="678"/>
      <c r="K438" s="678"/>
      <c r="L438" s="678"/>
      <c r="M438" s="678"/>
    </row>
    <row r="439" spans="1:13" ht="15" customHeight="1">
      <c r="A439" s="678"/>
      <c r="B439" s="678"/>
      <c r="C439" s="678"/>
      <c r="D439" s="678"/>
      <c r="E439" s="678"/>
      <c r="F439" s="678"/>
      <c r="G439" s="678"/>
      <c r="H439" s="678"/>
      <c r="I439" s="678"/>
      <c r="J439" s="678"/>
      <c r="K439" s="678"/>
      <c r="L439" s="678"/>
      <c r="M439" s="678"/>
    </row>
    <row r="440" spans="1:13" ht="15" customHeight="1">
      <c r="A440" s="678"/>
      <c r="B440" s="678"/>
      <c r="C440" s="678"/>
      <c r="D440" s="678"/>
      <c r="E440" s="678"/>
      <c r="F440" s="678"/>
      <c r="G440" s="678"/>
      <c r="H440" s="678"/>
      <c r="I440" s="678"/>
      <c r="J440" s="678"/>
      <c r="K440" s="678"/>
      <c r="L440" s="678"/>
      <c r="M440" s="678"/>
    </row>
    <row r="441" spans="1:13" ht="15" customHeight="1">
      <c r="A441" s="678"/>
      <c r="B441" s="678"/>
      <c r="C441" s="678"/>
      <c r="D441" s="678"/>
      <c r="E441" s="678"/>
      <c r="F441" s="678"/>
      <c r="G441" s="678"/>
      <c r="H441" s="678"/>
      <c r="I441" s="678"/>
      <c r="J441" s="678"/>
      <c r="K441" s="678"/>
      <c r="L441" s="678"/>
      <c r="M441" s="678"/>
    </row>
    <row r="442" spans="1:13" ht="15" customHeight="1">
      <c r="A442" s="678"/>
      <c r="B442" s="678"/>
      <c r="C442" s="678"/>
      <c r="D442" s="678"/>
      <c r="E442" s="678"/>
      <c r="F442" s="678"/>
      <c r="G442" s="678"/>
      <c r="H442" s="678"/>
      <c r="I442" s="678"/>
      <c r="J442" s="678"/>
      <c r="K442" s="678"/>
      <c r="L442" s="678"/>
      <c r="M442" s="678"/>
    </row>
    <row r="443" spans="1:13" ht="15" customHeight="1">
      <c r="A443" s="678"/>
      <c r="B443" s="678"/>
      <c r="C443" s="678"/>
      <c r="D443" s="678"/>
      <c r="E443" s="678"/>
      <c r="F443" s="678"/>
      <c r="G443" s="678"/>
      <c r="H443" s="678"/>
      <c r="I443" s="678"/>
      <c r="J443" s="678"/>
      <c r="K443" s="678"/>
      <c r="L443" s="678"/>
      <c r="M443" s="678"/>
    </row>
    <row r="444" spans="1:13" ht="15" customHeight="1">
      <c r="A444" s="678"/>
      <c r="B444" s="678"/>
      <c r="C444" s="678"/>
      <c r="D444" s="678"/>
      <c r="E444" s="678"/>
      <c r="F444" s="678"/>
      <c r="G444" s="678"/>
      <c r="H444" s="678"/>
      <c r="I444" s="678"/>
      <c r="J444" s="678"/>
      <c r="K444" s="678"/>
      <c r="L444" s="678"/>
      <c r="M444" s="678"/>
    </row>
    <row r="445" spans="1:13" ht="15" customHeight="1">
      <c r="A445" s="678"/>
      <c r="B445" s="678"/>
      <c r="C445" s="678"/>
      <c r="D445" s="678"/>
      <c r="E445" s="678"/>
      <c r="F445" s="678"/>
      <c r="G445" s="678"/>
      <c r="H445" s="678"/>
      <c r="I445" s="678"/>
      <c r="J445" s="678"/>
      <c r="K445" s="678"/>
      <c r="L445" s="678"/>
      <c r="M445" s="678"/>
    </row>
    <row r="446" spans="1:13" ht="15" customHeight="1">
      <c r="A446" s="678"/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</row>
    <row r="447" spans="1:13" ht="15" customHeight="1">
      <c r="A447" s="678"/>
      <c r="B447" s="678"/>
      <c r="C447" s="678"/>
      <c r="D447" s="678"/>
      <c r="E447" s="678"/>
      <c r="F447" s="678"/>
      <c r="G447" s="678"/>
      <c r="H447" s="678"/>
      <c r="I447" s="678"/>
      <c r="J447" s="678"/>
      <c r="K447" s="678"/>
      <c r="L447" s="678"/>
      <c r="M447" s="678"/>
    </row>
    <row r="448" spans="1:13" ht="15" customHeight="1">
      <c r="A448" s="678"/>
      <c r="B448" s="678"/>
      <c r="C448" s="678"/>
      <c r="D448" s="678"/>
      <c r="E448" s="678"/>
      <c r="F448" s="678"/>
      <c r="G448" s="678"/>
      <c r="H448" s="678"/>
      <c r="I448" s="678"/>
      <c r="J448" s="678"/>
      <c r="K448" s="678"/>
      <c r="L448" s="678"/>
      <c r="M448" s="678"/>
    </row>
    <row r="449" spans="1:13" ht="15" customHeight="1">
      <c r="A449" s="678"/>
      <c r="B449" s="678"/>
      <c r="C449" s="678"/>
      <c r="D449" s="678"/>
      <c r="E449" s="678"/>
      <c r="F449" s="678"/>
      <c r="G449" s="678"/>
      <c r="H449" s="678"/>
      <c r="I449" s="678"/>
      <c r="J449" s="678"/>
      <c r="K449" s="678"/>
      <c r="L449" s="678"/>
      <c r="M449" s="678"/>
    </row>
    <row r="450" spans="1:13" ht="15" customHeight="1">
      <c r="A450" s="678"/>
      <c r="B450" s="678"/>
      <c r="C450" s="678"/>
      <c r="D450" s="678"/>
      <c r="E450" s="678"/>
      <c r="F450" s="678"/>
      <c r="G450" s="678"/>
      <c r="H450" s="678"/>
      <c r="I450" s="678"/>
      <c r="J450" s="678"/>
      <c r="K450" s="678"/>
      <c r="L450" s="678"/>
      <c r="M450" s="678"/>
    </row>
    <row r="451" spans="1:13" ht="15" customHeight="1">
      <c r="A451" s="678"/>
      <c r="B451" s="678"/>
      <c r="C451" s="678"/>
      <c r="D451" s="678"/>
      <c r="E451" s="678"/>
      <c r="F451" s="678"/>
      <c r="G451" s="678"/>
      <c r="H451" s="678"/>
      <c r="I451" s="678"/>
      <c r="J451" s="678"/>
      <c r="K451" s="678"/>
      <c r="L451" s="678"/>
      <c r="M451" s="678"/>
    </row>
    <row r="452" spans="1:13" ht="15" customHeight="1">
      <c r="A452" s="678"/>
      <c r="B452" s="678"/>
      <c r="C452" s="678"/>
      <c r="D452" s="678"/>
      <c r="E452" s="678"/>
      <c r="F452" s="678"/>
      <c r="G452" s="678"/>
      <c r="H452" s="678"/>
      <c r="I452" s="678"/>
      <c r="J452" s="678"/>
      <c r="K452" s="678"/>
      <c r="L452" s="678"/>
      <c r="M452" s="678"/>
    </row>
    <row r="453" spans="1:13" ht="15" customHeight="1">
      <c r="A453" s="678"/>
      <c r="B453" s="678"/>
      <c r="C453" s="678"/>
      <c r="D453" s="678"/>
      <c r="E453" s="678"/>
      <c r="F453" s="678"/>
      <c r="G453" s="678"/>
      <c r="H453" s="678"/>
      <c r="I453" s="678"/>
      <c r="J453" s="678"/>
      <c r="K453" s="678"/>
      <c r="L453" s="678"/>
      <c r="M453" s="678"/>
    </row>
    <row r="454" spans="1:13" ht="15" customHeight="1">
      <c r="A454" s="678"/>
      <c r="B454" s="678"/>
      <c r="C454" s="678"/>
      <c r="D454" s="678"/>
      <c r="E454" s="678"/>
      <c r="F454" s="678"/>
      <c r="G454" s="678"/>
      <c r="H454" s="678"/>
      <c r="I454" s="678"/>
      <c r="J454" s="678"/>
      <c r="K454" s="678"/>
      <c r="L454" s="678"/>
      <c r="M454" s="678"/>
    </row>
    <row r="455" spans="1:13" ht="15" customHeight="1">
      <c r="A455" s="678"/>
      <c r="B455" s="678"/>
      <c r="C455" s="678"/>
      <c r="D455" s="678"/>
      <c r="E455" s="678"/>
      <c r="F455" s="678"/>
      <c r="G455" s="678"/>
      <c r="H455" s="678"/>
      <c r="I455" s="678"/>
      <c r="J455" s="678"/>
      <c r="K455" s="678"/>
      <c r="L455" s="678"/>
      <c r="M455" s="678"/>
    </row>
    <row r="456" spans="1:13" ht="15" customHeight="1">
      <c r="A456" s="678"/>
      <c r="B456" s="678"/>
      <c r="C456" s="678"/>
      <c r="D456" s="678"/>
      <c r="E456" s="678"/>
      <c r="F456" s="678"/>
      <c r="G456" s="678"/>
      <c r="H456" s="678"/>
      <c r="I456" s="678"/>
      <c r="J456" s="678"/>
      <c r="K456" s="678"/>
      <c r="L456" s="678"/>
      <c r="M456" s="678"/>
    </row>
    <row r="457" spans="1:13" ht="15" customHeight="1">
      <c r="A457" s="678"/>
      <c r="B457" s="678"/>
      <c r="C457" s="678"/>
      <c r="D457" s="678"/>
      <c r="E457" s="678"/>
      <c r="F457" s="678"/>
      <c r="G457" s="678"/>
      <c r="H457" s="678"/>
      <c r="I457" s="678"/>
      <c r="J457" s="678"/>
      <c r="K457" s="678"/>
      <c r="L457" s="678"/>
      <c r="M457" s="678"/>
    </row>
    <row r="458" spans="1:13" ht="15" customHeight="1">
      <c r="A458" s="678"/>
      <c r="B458" s="678"/>
      <c r="C458" s="678"/>
      <c r="D458" s="678"/>
      <c r="E458" s="678"/>
      <c r="F458" s="678"/>
      <c r="G458" s="678"/>
      <c r="H458" s="678"/>
      <c r="I458" s="678"/>
      <c r="J458" s="678"/>
      <c r="K458" s="678"/>
      <c r="L458" s="678"/>
      <c r="M458" s="678"/>
    </row>
    <row r="459" spans="1:13" ht="15" customHeight="1">
      <c r="A459" s="678"/>
      <c r="B459" s="678"/>
      <c r="C459" s="678"/>
      <c r="D459" s="678"/>
      <c r="E459" s="678"/>
      <c r="F459" s="678"/>
      <c r="G459" s="678"/>
      <c r="H459" s="678"/>
      <c r="I459" s="678"/>
      <c r="J459" s="678"/>
      <c r="K459" s="678"/>
      <c r="L459" s="678"/>
      <c r="M459" s="678"/>
    </row>
    <row r="460" spans="1:13" ht="15" customHeight="1">
      <c r="A460" s="678"/>
      <c r="B460" s="678"/>
      <c r="C460" s="678"/>
      <c r="D460" s="678"/>
      <c r="E460" s="678"/>
      <c r="F460" s="678"/>
      <c r="G460" s="678"/>
      <c r="H460" s="678"/>
      <c r="I460" s="678"/>
      <c r="J460" s="678"/>
      <c r="K460" s="678"/>
      <c r="L460" s="678"/>
      <c r="M460" s="678"/>
    </row>
    <row r="461" spans="1:13" ht="15" customHeight="1">
      <c r="A461" s="678"/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</row>
    <row r="462" spans="1:13" ht="15" customHeight="1">
      <c r="A462" s="678"/>
      <c r="B462" s="678"/>
      <c r="C462" s="678"/>
      <c r="D462" s="678"/>
      <c r="E462" s="678"/>
      <c r="F462" s="678"/>
      <c r="G462" s="678"/>
      <c r="H462" s="678"/>
      <c r="I462" s="678"/>
      <c r="J462" s="678"/>
      <c r="K462" s="678"/>
      <c r="L462" s="678"/>
      <c r="M462" s="678"/>
    </row>
    <row r="463" spans="1:13" ht="15" customHeight="1">
      <c r="A463" s="678"/>
      <c r="B463" s="678"/>
      <c r="C463" s="678"/>
      <c r="D463" s="678"/>
      <c r="E463" s="678"/>
      <c r="F463" s="678"/>
      <c r="G463" s="678"/>
      <c r="H463" s="678"/>
      <c r="I463" s="678"/>
      <c r="J463" s="678"/>
      <c r="K463" s="678"/>
      <c r="L463" s="678"/>
      <c r="M463" s="678"/>
    </row>
    <row r="464" spans="1:13" ht="15" customHeight="1">
      <c r="A464" s="678"/>
      <c r="B464" s="678"/>
      <c r="C464" s="678"/>
      <c r="D464" s="678"/>
      <c r="E464" s="678"/>
      <c r="F464" s="678"/>
      <c r="G464" s="678"/>
      <c r="H464" s="678"/>
      <c r="I464" s="678"/>
      <c r="J464" s="678"/>
      <c r="K464" s="678"/>
      <c r="L464" s="678"/>
      <c r="M464" s="678"/>
    </row>
    <row r="465" spans="1:13" ht="15" customHeight="1">
      <c r="A465" s="678"/>
      <c r="B465" s="678"/>
      <c r="C465" s="678"/>
      <c r="D465" s="678"/>
      <c r="E465" s="678"/>
      <c r="F465" s="678"/>
      <c r="G465" s="678"/>
      <c r="H465" s="678"/>
      <c r="I465" s="678"/>
      <c r="J465" s="678"/>
      <c r="K465" s="678"/>
      <c r="L465" s="678"/>
      <c r="M465" s="678"/>
    </row>
    <row r="466" spans="1:13" ht="15" customHeight="1">
      <c r="A466" s="678"/>
      <c r="B466" s="678"/>
      <c r="C466" s="678"/>
      <c r="D466" s="678"/>
      <c r="E466" s="678"/>
      <c r="F466" s="678"/>
      <c r="G466" s="678"/>
      <c r="H466" s="678"/>
      <c r="I466" s="678"/>
      <c r="J466" s="678"/>
      <c r="K466" s="678"/>
      <c r="L466" s="678"/>
      <c r="M466" s="678"/>
    </row>
    <row r="467" spans="1:13" ht="15" customHeight="1">
      <c r="A467" s="678"/>
      <c r="B467" s="678"/>
      <c r="C467" s="678"/>
      <c r="D467" s="678"/>
      <c r="E467" s="678"/>
      <c r="F467" s="678"/>
      <c r="G467" s="678"/>
      <c r="H467" s="678"/>
      <c r="I467" s="678"/>
      <c r="J467" s="678"/>
      <c r="K467" s="678"/>
      <c r="L467" s="678"/>
      <c r="M467" s="678"/>
    </row>
    <row r="468" spans="1:13" ht="15" customHeight="1">
      <c r="A468" s="678"/>
      <c r="B468" s="678"/>
      <c r="C468" s="678"/>
      <c r="D468" s="678"/>
      <c r="E468" s="678"/>
      <c r="F468" s="678"/>
      <c r="G468" s="678"/>
      <c r="H468" s="678"/>
      <c r="I468" s="678"/>
      <c r="J468" s="678"/>
      <c r="K468" s="678"/>
      <c r="L468" s="678"/>
      <c r="M468" s="678"/>
    </row>
    <row r="469" spans="1:13" ht="15" customHeight="1">
      <c r="A469" s="678"/>
      <c r="B469" s="678"/>
      <c r="C469" s="678"/>
      <c r="D469" s="678"/>
      <c r="E469" s="678"/>
      <c r="F469" s="678"/>
      <c r="G469" s="678"/>
      <c r="H469" s="678"/>
      <c r="I469" s="678"/>
      <c r="J469" s="678"/>
      <c r="K469" s="678"/>
      <c r="L469" s="678"/>
      <c r="M469" s="678"/>
    </row>
    <row r="470" spans="1:13" ht="15" customHeight="1">
      <c r="A470" s="678"/>
      <c r="B470" s="678"/>
      <c r="C470" s="678"/>
      <c r="D470" s="678"/>
      <c r="E470" s="678"/>
      <c r="F470" s="678"/>
      <c r="G470" s="678"/>
      <c r="H470" s="678"/>
      <c r="I470" s="678"/>
      <c r="J470" s="678"/>
      <c r="K470" s="678"/>
      <c r="L470" s="678"/>
      <c r="M470" s="678"/>
    </row>
    <row r="471" spans="1:13" ht="15" customHeight="1">
      <c r="A471" s="678"/>
      <c r="B471" s="678"/>
      <c r="C471" s="678"/>
      <c r="D471" s="678"/>
      <c r="E471" s="678"/>
      <c r="F471" s="678"/>
      <c r="G471" s="678"/>
      <c r="H471" s="678"/>
      <c r="I471" s="678"/>
      <c r="J471" s="678"/>
      <c r="K471" s="678"/>
      <c r="L471" s="678"/>
      <c r="M471" s="678"/>
    </row>
    <row r="472" spans="1:13" ht="15" customHeight="1">
      <c r="A472" s="678"/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</row>
    <row r="473" spans="1:13" ht="15" customHeight="1">
      <c r="A473" s="678"/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</row>
    <row r="474" spans="1:13" ht="15" customHeight="1">
      <c r="A474" s="678"/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</row>
    <row r="475" spans="1:13" ht="15" customHeight="1">
      <c r="A475" s="678"/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</row>
    <row r="476" spans="1:13" ht="15" customHeight="1">
      <c r="A476" s="678"/>
      <c r="B476" s="678"/>
      <c r="C476" s="678"/>
      <c r="D476" s="678"/>
      <c r="E476" s="678"/>
      <c r="F476" s="678"/>
      <c r="G476" s="678"/>
      <c r="H476" s="678"/>
      <c r="I476" s="678"/>
      <c r="J476" s="678"/>
      <c r="K476" s="678"/>
      <c r="L476" s="678"/>
      <c r="M476" s="678"/>
    </row>
    <row r="477" spans="1:13" ht="15" customHeight="1">
      <c r="A477" s="678"/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</row>
    <row r="478" spans="1:13" ht="15" customHeight="1">
      <c r="A478" s="678"/>
      <c r="B478" s="678"/>
      <c r="C478" s="678"/>
      <c r="D478" s="678"/>
      <c r="E478" s="678"/>
      <c r="F478" s="678"/>
      <c r="G478" s="678"/>
      <c r="H478" s="678"/>
      <c r="I478" s="678"/>
      <c r="J478" s="678"/>
      <c r="K478" s="678"/>
      <c r="L478" s="678"/>
      <c r="M478" s="678"/>
    </row>
    <row r="479" spans="1:13" ht="15" customHeight="1">
      <c r="A479" s="678"/>
      <c r="B479" s="678"/>
      <c r="C479" s="678"/>
      <c r="D479" s="678"/>
      <c r="E479" s="678"/>
      <c r="F479" s="678"/>
      <c r="G479" s="678"/>
      <c r="H479" s="678"/>
      <c r="I479" s="678"/>
      <c r="J479" s="678"/>
      <c r="K479" s="678"/>
      <c r="L479" s="678"/>
      <c r="M479" s="678"/>
    </row>
    <row r="480" spans="1:13" ht="15" customHeight="1">
      <c r="A480" s="678"/>
      <c r="B480" s="678"/>
      <c r="C480" s="678"/>
      <c r="D480" s="678"/>
      <c r="E480" s="678"/>
      <c r="F480" s="678"/>
      <c r="G480" s="678"/>
      <c r="H480" s="678"/>
      <c r="I480" s="678"/>
      <c r="J480" s="678"/>
      <c r="K480" s="678"/>
      <c r="L480" s="678"/>
      <c r="M480" s="678"/>
    </row>
    <row r="481" spans="1:13" ht="15" customHeight="1">
      <c r="A481" s="678"/>
      <c r="B481" s="678"/>
      <c r="C481" s="678"/>
      <c r="D481" s="678"/>
      <c r="E481" s="678"/>
      <c r="F481" s="678"/>
      <c r="G481" s="678"/>
      <c r="H481" s="678"/>
      <c r="I481" s="678"/>
      <c r="J481" s="678"/>
      <c r="K481" s="678"/>
      <c r="L481" s="678"/>
      <c r="M481" s="678"/>
    </row>
    <row r="482" spans="1:13" ht="15" customHeight="1">
      <c r="A482" s="678"/>
      <c r="B482" s="678"/>
      <c r="C482" s="678"/>
      <c r="D482" s="678"/>
      <c r="E482" s="678"/>
      <c r="F482" s="678"/>
      <c r="G482" s="678"/>
      <c r="H482" s="678"/>
      <c r="I482" s="678"/>
      <c r="J482" s="678"/>
      <c r="K482" s="678"/>
      <c r="L482" s="678"/>
      <c r="M482" s="678"/>
    </row>
    <row r="483" spans="1:13" ht="15" customHeight="1">
      <c r="A483" s="678"/>
      <c r="B483" s="678"/>
      <c r="C483" s="678"/>
      <c r="D483" s="678"/>
      <c r="E483" s="678"/>
      <c r="F483" s="678"/>
      <c r="G483" s="678"/>
      <c r="H483" s="678"/>
      <c r="I483" s="678"/>
      <c r="J483" s="678"/>
      <c r="K483" s="678"/>
      <c r="L483" s="678"/>
      <c r="M483" s="678"/>
    </row>
    <row r="484" spans="1:13" ht="15" customHeight="1">
      <c r="A484" s="678"/>
      <c r="B484" s="678"/>
      <c r="C484" s="678"/>
      <c r="D484" s="678"/>
      <c r="E484" s="678"/>
      <c r="F484" s="678"/>
      <c r="G484" s="678"/>
      <c r="H484" s="678"/>
      <c r="I484" s="678"/>
      <c r="J484" s="678"/>
      <c r="K484" s="678"/>
      <c r="L484" s="678"/>
      <c r="M484" s="678"/>
    </row>
    <row r="485" spans="1:13" ht="15" customHeight="1">
      <c r="A485" s="678"/>
      <c r="B485" s="678"/>
      <c r="C485" s="678"/>
      <c r="D485" s="678"/>
      <c r="E485" s="678"/>
      <c r="F485" s="678"/>
      <c r="G485" s="678"/>
      <c r="H485" s="678"/>
      <c r="I485" s="678"/>
      <c r="J485" s="678"/>
      <c r="K485" s="678"/>
      <c r="L485" s="678"/>
      <c r="M485" s="678"/>
    </row>
    <row r="486" spans="1:13" ht="15" customHeight="1">
      <c r="A486" s="678"/>
      <c r="B486" s="678"/>
      <c r="C486" s="678"/>
      <c r="D486" s="678"/>
      <c r="E486" s="678"/>
      <c r="F486" s="678"/>
      <c r="G486" s="678"/>
      <c r="H486" s="678"/>
      <c r="I486" s="678"/>
      <c r="J486" s="678"/>
      <c r="K486" s="678"/>
      <c r="L486" s="678"/>
      <c r="M486" s="678"/>
    </row>
    <row r="487" spans="1:13" ht="15" customHeight="1">
      <c r="A487" s="678"/>
      <c r="B487" s="678"/>
      <c r="C487" s="678"/>
      <c r="D487" s="678"/>
      <c r="E487" s="678"/>
      <c r="F487" s="678"/>
      <c r="G487" s="678"/>
      <c r="H487" s="678"/>
      <c r="I487" s="678"/>
      <c r="J487" s="678"/>
      <c r="K487" s="678"/>
      <c r="L487" s="678"/>
      <c r="M487" s="678"/>
    </row>
    <row r="488" spans="1:13" ht="15" customHeight="1">
      <c r="A488" s="678"/>
      <c r="B488" s="678"/>
      <c r="C488" s="678"/>
      <c r="D488" s="678"/>
      <c r="E488" s="678"/>
      <c r="F488" s="678"/>
      <c r="G488" s="678"/>
      <c r="H488" s="678"/>
      <c r="I488" s="678"/>
      <c r="J488" s="678"/>
      <c r="K488" s="678"/>
      <c r="L488" s="678"/>
      <c r="M488" s="678"/>
    </row>
    <row r="489" spans="1:13" ht="15" customHeight="1">
      <c r="A489" s="678"/>
      <c r="B489" s="678"/>
      <c r="C489" s="678"/>
      <c r="D489" s="678"/>
      <c r="E489" s="678"/>
      <c r="F489" s="678"/>
      <c r="G489" s="678"/>
      <c r="H489" s="678"/>
      <c r="I489" s="678"/>
      <c r="J489" s="678"/>
      <c r="K489" s="678"/>
      <c r="L489" s="678"/>
      <c r="M489" s="678"/>
    </row>
    <row r="490" spans="1:13" ht="15" customHeight="1">
      <c r="A490" s="678"/>
      <c r="B490" s="678"/>
      <c r="C490" s="678"/>
      <c r="D490" s="678"/>
      <c r="E490" s="678"/>
      <c r="F490" s="678"/>
      <c r="G490" s="678"/>
      <c r="H490" s="678"/>
      <c r="I490" s="678"/>
      <c r="J490" s="678"/>
      <c r="K490" s="678"/>
      <c r="L490" s="678"/>
      <c r="M490" s="678"/>
    </row>
    <row r="491" spans="1:13" ht="15" customHeight="1">
      <c r="A491" s="678"/>
      <c r="B491" s="678"/>
      <c r="C491" s="678"/>
      <c r="D491" s="678"/>
      <c r="E491" s="678"/>
      <c r="F491" s="678"/>
      <c r="G491" s="678"/>
      <c r="H491" s="678"/>
      <c r="I491" s="678"/>
      <c r="J491" s="678"/>
      <c r="K491" s="678"/>
      <c r="L491" s="678"/>
      <c r="M491" s="678"/>
    </row>
    <row r="492" spans="1:13" ht="15" customHeight="1">
      <c r="A492" s="678"/>
      <c r="B492" s="678"/>
      <c r="C492" s="678"/>
      <c r="D492" s="678"/>
      <c r="E492" s="678"/>
      <c r="F492" s="678"/>
      <c r="G492" s="678"/>
      <c r="H492" s="678"/>
      <c r="I492" s="678"/>
      <c r="J492" s="678"/>
      <c r="K492" s="678"/>
      <c r="L492" s="678"/>
      <c r="M492" s="678"/>
    </row>
    <row r="493" spans="1:13" ht="15" customHeight="1">
      <c r="A493" s="678"/>
      <c r="B493" s="678"/>
      <c r="C493" s="678"/>
      <c r="D493" s="678"/>
      <c r="E493" s="678"/>
      <c r="F493" s="678"/>
      <c r="G493" s="678"/>
      <c r="H493" s="678"/>
      <c r="I493" s="678"/>
      <c r="J493" s="678"/>
      <c r="K493" s="678"/>
      <c r="L493" s="678"/>
      <c r="M493" s="678"/>
    </row>
    <row r="494" spans="1:13" ht="15" customHeight="1">
      <c r="A494" s="678"/>
      <c r="B494" s="678"/>
      <c r="C494" s="678"/>
      <c r="D494" s="678"/>
      <c r="E494" s="678"/>
      <c r="F494" s="678"/>
      <c r="G494" s="678"/>
      <c r="H494" s="678"/>
      <c r="I494" s="678"/>
      <c r="J494" s="678"/>
      <c r="K494" s="678"/>
      <c r="L494" s="678"/>
      <c r="M494" s="678"/>
    </row>
    <row r="495" spans="1:13" ht="15" customHeight="1">
      <c r="A495" s="678"/>
      <c r="B495" s="678"/>
      <c r="C495" s="678"/>
      <c r="D495" s="678"/>
      <c r="E495" s="678"/>
      <c r="F495" s="678"/>
      <c r="G495" s="678"/>
      <c r="H495" s="678"/>
      <c r="I495" s="678"/>
      <c r="J495" s="678"/>
      <c r="K495" s="678"/>
      <c r="L495" s="678"/>
      <c r="M495" s="678"/>
    </row>
    <row r="496" spans="1:13" ht="15" customHeight="1">
      <c r="A496" s="678"/>
      <c r="B496" s="678"/>
      <c r="C496" s="678"/>
      <c r="D496" s="678"/>
      <c r="E496" s="678"/>
      <c r="F496" s="678"/>
      <c r="G496" s="678"/>
      <c r="H496" s="678"/>
      <c r="I496" s="678"/>
      <c r="J496" s="678"/>
      <c r="K496" s="678"/>
      <c r="L496" s="678"/>
      <c r="M496" s="678"/>
    </row>
    <row r="497" spans="1:13" ht="15" customHeight="1">
      <c r="A497" s="678"/>
      <c r="B497" s="678"/>
      <c r="C497" s="678"/>
      <c r="D497" s="678"/>
      <c r="E497" s="678"/>
      <c r="F497" s="678"/>
      <c r="G497" s="678"/>
      <c r="H497" s="678"/>
      <c r="I497" s="678"/>
      <c r="J497" s="678"/>
      <c r="K497" s="678"/>
      <c r="L497" s="678"/>
      <c r="M497" s="678"/>
    </row>
    <row r="498" spans="1:13" ht="15" customHeight="1">
      <c r="A498" s="678"/>
      <c r="B498" s="678"/>
      <c r="C498" s="678"/>
      <c r="D498" s="678"/>
      <c r="E498" s="678"/>
      <c r="F498" s="678"/>
      <c r="G498" s="678"/>
      <c r="H498" s="678"/>
      <c r="I498" s="678"/>
      <c r="J498" s="678"/>
      <c r="K498" s="678"/>
      <c r="L498" s="678"/>
      <c r="M498" s="678"/>
    </row>
    <row r="499" spans="1:13" ht="15" customHeight="1">
      <c r="A499" s="678"/>
      <c r="B499" s="678"/>
      <c r="C499" s="678"/>
      <c r="D499" s="678"/>
      <c r="E499" s="678"/>
      <c r="F499" s="678"/>
      <c r="G499" s="678"/>
      <c r="H499" s="678"/>
      <c r="I499" s="678"/>
      <c r="J499" s="678"/>
      <c r="K499" s="678"/>
      <c r="L499" s="678"/>
      <c r="M499" s="678"/>
    </row>
    <row r="500" spans="1:13" ht="15" customHeight="1">
      <c r="A500" s="678"/>
      <c r="B500" s="678"/>
      <c r="C500" s="678"/>
      <c r="D500" s="678"/>
      <c r="E500" s="678"/>
      <c r="F500" s="678"/>
      <c r="G500" s="678"/>
      <c r="H500" s="678"/>
      <c r="I500" s="678"/>
      <c r="J500" s="678"/>
      <c r="K500" s="678"/>
      <c r="L500" s="678"/>
      <c r="M500" s="678"/>
    </row>
    <row r="501" spans="1:13" ht="15" customHeight="1">
      <c r="A501" s="678"/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</row>
    <row r="502" spans="1:13" ht="15" customHeight="1">
      <c r="A502" s="678"/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</row>
    <row r="503" spans="1:13" ht="15" customHeight="1">
      <c r="A503" s="678"/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</row>
    <row r="504" spans="1:13" ht="15" customHeight="1">
      <c r="A504" s="678"/>
      <c r="B504" s="678"/>
      <c r="C504" s="678"/>
      <c r="D504" s="678"/>
      <c r="E504" s="678"/>
      <c r="F504" s="678"/>
      <c r="G504" s="678"/>
      <c r="H504" s="678"/>
      <c r="I504" s="678"/>
      <c r="J504" s="678"/>
      <c r="K504" s="678"/>
      <c r="L504" s="678"/>
      <c r="M504" s="678"/>
    </row>
    <row r="505" spans="1:13" ht="15" customHeight="1">
      <c r="A505" s="678"/>
      <c r="B505" s="678"/>
      <c r="C505" s="678"/>
      <c r="D505" s="678"/>
      <c r="E505" s="678"/>
      <c r="F505" s="678"/>
      <c r="G505" s="678"/>
      <c r="H505" s="678"/>
      <c r="I505" s="678"/>
      <c r="J505" s="678"/>
      <c r="K505" s="678"/>
      <c r="L505" s="678"/>
      <c r="M505" s="678"/>
    </row>
    <row r="506" spans="1:13" ht="15" customHeight="1">
      <c r="A506" s="678"/>
      <c r="B506" s="678"/>
      <c r="C506" s="678"/>
      <c r="D506" s="678"/>
      <c r="E506" s="678"/>
      <c r="F506" s="678"/>
      <c r="G506" s="678"/>
      <c r="H506" s="678"/>
      <c r="I506" s="678"/>
      <c r="J506" s="678"/>
      <c r="K506" s="678"/>
      <c r="L506" s="678"/>
      <c r="M506" s="678"/>
    </row>
    <row r="507" spans="1:13" ht="15" customHeight="1">
      <c r="A507" s="678"/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</row>
    <row r="508" spans="1:13" ht="15" customHeight="1">
      <c r="A508" s="678"/>
      <c r="B508" s="678"/>
      <c r="C508" s="678"/>
      <c r="D508" s="678"/>
      <c r="E508" s="678"/>
      <c r="F508" s="678"/>
      <c r="G508" s="678"/>
      <c r="H508" s="678"/>
      <c r="I508" s="678"/>
      <c r="J508" s="678"/>
      <c r="K508" s="678"/>
      <c r="L508" s="678"/>
      <c r="M508" s="678"/>
    </row>
    <row r="509" spans="1:13" ht="15" customHeight="1">
      <c r="A509" s="678"/>
      <c r="B509" s="678"/>
      <c r="C509" s="678"/>
      <c r="D509" s="678"/>
      <c r="E509" s="678"/>
      <c r="F509" s="678"/>
      <c r="G509" s="678"/>
      <c r="H509" s="678"/>
      <c r="I509" s="678"/>
      <c r="J509" s="678"/>
      <c r="K509" s="678"/>
      <c r="L509" s="678"/>
      <c r="M509" s="678"/>
    </row>
    <row r="510" spans="1:13" ht="15" customHeight="1">
      <c r="A510" s="678"/>
      <c r="B510" s="678"/>
      <c r="C510" s="678"/>
      <c r="D510" s="678"/>
      <c r="E510" s="678"/>
      <c r="F510" s="678"/>
      <c r="G510" s="678"/>
      <c r="H510" s="678"/>
      <c r="I510" s="678"/>
      <c r="J510" s="678"/>
      <c r="K510" s="678"/>
      <c r="L510" s="678"/>
      <c r="M510" s="678"/>
    </row>
    <row r="511" spans="1:13" ht="15" customHeight="1">
      <c r="A511" s="678"/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</row>
    <row r="512" spans="1:13" ht="15" customHeight="1">
      <c r="A512" s="678"/>
      <c r="B512" s="678"/>
      <c r="C512" s="678"/>
      <c r="D512" s="678"/>
      <c r="E512" s="678"/>
      <c r="F512" s="678"/>
      <c r="G512" s="678"/>
      <c r="H512" s="678"/>
      <c r="I512" s="678"/>
      <c r="J512" s="678"/>
      <c r="K512" s="678"/>
      <c r="L512" s="678"/>
      <c r="M512" s="678"/>
    </row>
    <row r="513" spans="1:13" ht="15" customHeight="1">
      <c r="A513" s="678"/>
      <c r="B513" s="678"/>
      <c r="C513" s="678"/>
      <c r="D513" s="678"/>
      <c r="E513" s="678"/>
      <c r="F513" s="678"/>
      <c r="G513" s="678"/>
      <c r="H513" s="678"/>
      <c r="I513" s="678"/>
      <c r="J513" s="678"/>
      <c r="K513" s="678"/>
      <c r="L513" s="678"/>
      <c r="M513" s="678"/>
    </row>
    <row r="514" spans="1:13" ht="15" customHeight="1">
      <c r="A514" s="678"/>
      <c r="B514" s="678"/>
      <c r="C514" s="678"/>
      <c r="D514" s="678"/>
      <c r="E514" s="678"/>
      <c r="F514" s="678"/>
      <c r="G514" s="678"/>
      <c r="H514" s="678"/>
      <c r="I514" s="678"/>
      <c r="J514" s="678"/>
      <c r="K514" s="678"/>
      <c r="L514" s="678"/>
      <c r="M514" s="678"/>
    </row>
    <row r="515" spans="1:13" ht="15" customHeight="1">
      <c r="A515" s="678"/>
      <c r="B515" s="678"/>
      <c r="C515" s="678"/>
      <c r="D515" s="678"/>
      <c r="E515" s="678"/>
      <c r="F515" s="678"/>
      <c r="G515" s="678"/>
      <c r="H515" s="678"/>
      <c r="I515" s="678"/>
      <c r="J515" s="678"/>
      <c r="K515" s="678"/>
      <c r="L515" s="678"/>
      <c r="M515" s="678"/>
    </row>
    <row r="516" spans="1:13" ht="15" customHeight="1">
      <c r="A516" s="678"/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</row>
    <row r="517" spans="1:13" ht="15" customHeight="1">
      <c r="A517" s="678"/>
      <c r="B517" s="678"/>
      <c r="C517" s="678"/>
      <c r="D517" s="678"/>
      <c r="E517" s="678"/>
      <c r="F517" s="678"/>
      <c r="G517" s="678"/>
      <c r="H517" s="678"/>
      <c r="I517" s="678"/>
      <c r="J517" s="678"/>
      <c r="K517" s="678"/>
      <c r="L517" s="678"/>
      <c r="M517" s="678"/>
    </row>
    <row r="518" spans="1:13" ht="15" customHeight="1">
      <c r="A518" s="678"/>
      <c r="B518" s="678"/>
      <c r="C518" s="678"/>
      <c r="D518" s="678"/>
      <c r="E518" s="678"/>
      <c r="F518" s="678"/>
      <c r="G518" s="678"/>
      <c r="H518" s="678"/>
      <c r="I518" s="678"/>
      <c r="J518" s="678"/>
      <c r="K518" s="678"/>
      <c r="L518" s="678"/>
      <c r="M518" s="678"/>
    </row>
    <row r="519" spans="1:13" ht="15" customHeight="1">
      <c r="A519" s="678"/>
      <c r="B519" s="678"/>
      <c r="C519" s="678"/>
      <c r="D519" s="678"/>
      <c r="E519" s="678"/>
      <c r="F519" s="678"/>
      <c r="G519" s="678"/>
      <c r="H519" s="678"/>
      <c r="I519" s="678"/>
      <c r="J519" s="678"/>
      <c r="K519" s="678"/>
      <c r="L519" s="678"/>
      <c r="M519" s="678"/>
    </row>
    <row r="520" spans="1:13" ht="15" customHeight="1">
      <c r="A520" s="678"/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</row>
    <row r="521" spans="1:13" ht="15" customHeight="1">
      <c r="A521" s="678"/>
      <c r="B521" s="678"/>
      <c r="C521" s="678"/>
      <c r="D521" s="678"/>
      <c r="E521" s="678"/>
      <c r="F521" s="678"/>
      <c r="G521" s="678"/>
      <c r="H521" s="678"/>
      <c r="I521" s="678"/>
      <c r="J521" s="678"/>
      <c r="K521" s="678"/>
      <c r="L521" s="678"/>
      <c r="M521" s="678"/>
    </row>
    <row r="522" spans="1:13" ht="15" customHeight="1">
      <c r="A522" s="678"/>
      <c r="B522" s="678"/>
      <c r="C522" s="678"/>
      <c r="D522" s="678"/>
      <c r="E522" s="678"/>
      <c r="F522" s="678"/>
      <c r="G522" s="678"/>
      <c r="H522" s="678"/>
      <c r="I522" s="678"/>
      <c r="J522" s="678"/>
      <c r="K522" s="678"/>
      <c r="L522" s="678"/>
      <c r="M522" s="678"/>
    </row>
    <row r="523" spans="1:13" ht="15" customHeight="1">
      <c r="A523" s="678"/>
      <c r="B523" s="678"/>
      <c r="C523" s="678"/>
      <c r="D523" s="678"/>
      <c r="E523" s="678"/>
      <c r="F523" s="678"/>
      <c r="G523" s="678"/>
      <c r="H523" s="678"/>
      <c r="I523" s="678"/>
      <c r="J523" s="678"/>
      <c r="K523" s="678"/>
      <c r="L523" s="678"/>
      <c r="M523" s="678"/>
    </row>
    <row r="524" spans="1:13" ht="15" customHeight="1">
      <c r="A524" s="678"/>
      <c r="B524" s="678"/>
      <c r="C524" s="678"/>
      <c r="D524" s="678"/>
      <c r="E524" s="678"/>
      <c r="F524" s="678"/>
      <c r="G524" s="678"/>
      <c r="H524" s="678"/>
      <c r="I524" s="678"/>
      <c r="J524" s="678"/>
      <c r="K524" s="678"/>
      <c r="L524" s="678"/>
      <c r="M524" s="678"/>
    </row>
    <row r="525" spans="1:13" ht="15" customHeight="1">
      <c r="A525" s="678"/>
      <c r="B525" s="678"/>
      <c r="C525" s="678"/>
      <c r="D525" s="678"/>
      <c r="E525" s="678"/>
      <c r="F525" s="678"/>
      <c r="G525" s="678"/>
      <c r="H525" s="678"/>
      <c r="I525" s="678"/>
      <c r="J525" s="678"/>
      <c r="K525" s="678"/>
      <c r="L525" s="678"/>
      <c r="M525" s="678"/>
    </row>
    <row r="526" spans="1:13" ht="15" customHeight="1">
      <c r="A526" s="678"/>
      <c r="B526" s="678"/>
      <c r="C526" s="678"/>
      <c r="D526" s="678"/>
      <c r="E526" s="678"/>
      <c r="F526" s="678"/>
      <c r="G526" s="678"/>
      <c r="H526" s="678"/>
      <c r="I526" s="678"/>
      <c r="J526" s="678"/>
      <c r="K526" s="678"/>
      <c r="L526" s="678"/>
      <c r="M526" s="678"/>
    </row>
    <row r="527" spans="1:13" ht="15" customHeight="1">
      <c r="A527" s="678"/>
      <c r="B527" s="678"/>
      <c r="C527" s="678"/>
      <c r="D527" s="678"/>
      <c r="E527" s="678"/>
      <c r="F527" s="678"/>
      <c r="G527" s="678"/>
      <c r="H527" s="678"/>
      <c r="I527" s="678"/>
      <c r="J527" s="678"/>
      <c r="K527" s="678"/>
      <c r="L527" s="678"/>
      <c r="M527" s="678"/>
    </row>
    <row r="528" spans="1:13" ht="15" customHeight="1">
      <c r="A528" s="678"/>
      <c r="B528" s="678"/>
      <c r="C528" s="678"/>
      <c r="D528" s="678"/>
      <c r="E528" s="678"/>
      <c r="F528" s="678"/>
      <c r="G528" s="678"/>
      <c r="H528" s="678"/>
      <c r="I528" s="678"/>
      <c r="J528" s="678"/>
      <c r="K528" s="678"/>
      <c r="L528" s="678"/>
      <c r="M528" s="678"/>
    </row>
    <row r="529" spans="1:13" ht="15" customHeight="1">
      <c r="A529" s="678"/>
      <c r="B529" s="678"/>
      <c r="C529" s="678"/>
      <c r="D529" s="678"/>
      <c r="E529" s="678"/>
      <c r="F529" s="678"/>
      <c r="G529" s="678"/>
      <c r="H529" s="678"/>
      <c r="I529" s="678"/>
      <c r="J529" s="678"/>
      <c r="K529" s="678"/>
      <c r="L529" s="678"/>
      <c r="M529" s="678"/>
    </row>
    <row r="530" spans="1:13" ht="15" customHeight="1">
      <c r="A530" s="678"/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</row>
    <row r="531" spans="1:13" ht="15" customHeight="1">
      <c r="A531" s="678"/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</row>
    <row r="532" spans="1:13" ht="15" customHeight="1">
      <c r="A532" s="678"/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</row>
    <row r="533" spans="1:13" ht="15" customHeight="1">
      <c r="A533" s="678"/>
      <c r="B533" s="678"/>
      <c r="C533" s="678"/>
      <c r="D533" s="678"/>
      <c r="E533" s="678"/>
      <c r="F533" s="678"/>
      <c r="G533" s="678"/>
      <c r="H533" s="678"/>
      <c r="I533" s="678"/>
      <c r="J533" s="678"/>
      <c r="K533" s="678"/>
      <c r="L533" s="678"/>
      <c r="M533" s="678"/>
    </row>
    <row r="534" spans="1:13" ht="15" customHeight="1">
      <c r="A534" s="678"/>
      <c r="B534" s="678"/>
      <c r="C534" s="678"/>
      <c r="D534" s="678"/>
      <c r="E534" s="678"/>
      <c r="F534" s="678"/>
      <c r="G534" s="678"/>
      <c r="H534" s="678"/>
      <c r="I534" s="678"/>
      <c r="J534" s="678"/>
      <c r="K534" s="678"/>
      <c r="L534" s="678"/>
      <c r="M534" s="678"/>
    </row>
    <row r="535" spans="1:13" ht="15" customHeight="1">
      <c r="A535" s="678"/>
      <c r="B535" s="678"/>
      <c r="C535" s="678"/>
      <c r="D535" s="678"/>
      <c r="E535" s="678"/>
      <c r="F535" s="678"/>
      <c r="G535" s="678"/>
      <c r="H535" s="678"/>
      <c r="I535" s="678"/>
      <c r="J535" s="678"/>
      <c r="K535" s="678"/>
      <c r="L535" s="678"/>
      <c r="M535" s="678"/>
    </row>
    <row r="536" spans="1:13" ht="15" customHeight="1">
      <c r="A536" s="678"/>
      <c r="B536" s="678"/>
      <c r="C536" s="678"/>
      <c r="D536" s="678"/>
      <c r="E536" s="678"/>
      <c r="F536" s="678"/>
      <c r="G536" s="678"/>
      <c r="H536" s="678"/>
      <c r="I536" s="678"/>
      <c r="J536" s="678"/>
      <c r="K536" s="678"/>
      <c r="L536" s="678"/>
      <c r="M536" s="678"/>
    </row>
    <row r="537" spans="1:13" ht="15" customHeight="1">
      <c r="A537" s="678"/>
      <c r="B537" s="678"/>
      <c r="C537" s="678"/>
      <c r="D537" s="678"/>
      <c r="E537" s="678"/>
      <c r="F537" s="678"/>
      <c r="G537" s="678"/>
      <c r="H537" s="678"/>
      <c r="I537" s="678"/>
      <c r="J537" s="678"/>
      <c r="K537" s="678"/>
      <c r="L537" s="678"/>
      <c r="M537" s="678"/>
    </row>
    <row r="538" spans="1:13" ht="15" customHeight="1">
      <c r="A538" s="678"/>
      <c r="B538" s="678"/>
      <c r="C538" s="678"/>
      <c r="D538" s="678"/>
      <c r="E538" s="678"/>
      <c r="F538" s="678"/>
      <c r="G538" s="678"/>
      <c r="H538" s="678"/>
      <c r="I538" s="678"/>
      <c r="J538" s="678"/>
      <c r="K538" s="678"/>
      <c r="L538" s="678"/>
      <c r="M538" s="678"/>
    </row>
    <row r="539" spans="1:13" ht="15" customHeight="1">
      <c r="A539" s="678"/>
      <c r="B539" s="678"/>
      <c r="C539" s="678"/>
      <c r="D539" s="678"/>
      <c r="E539" s="678"/>
      <c r="F539" s="678"/>
      <c r="G539" s="678"/>
      <c r="H539" s="678"/>
      <c r="I539" s="678"/>
      <c r="J539" s="678"/>
      <c r="K539" s="678"/>
      <c r="L539" s="678"/>
      <c r="M539" s="678"/>
    </row>
    <row r="540" spans="1:13" ht="15" customHeight="1">
      <c r="A540" s="678"/>
      <c r="B540" s="678"/>
      <c r="C540" s="678"/>
      <c r="D540" s="678"/>
      <c r="E540" s="678"/>
      <c r="F540" s="678"/>
      <c r="G540" s="678"/>
      <c r="H540" s="678"/>
      <c r="I540" s="678"/>
      <c r="J540" s="678"/>
      <c r="K540" s="678"/>
      <c r="L540" s="678"/>
      <c r="M540" s="678"/>
    </row>
    <row r="541" spans="1:13" ht="15" customHeight="1">
      <c r="A541" s="678"/>
      <c r="B541" s="678"/>
      <c r="C541" s="678"/>
      <c r="D541" s="678"/>
      <c r="E541" s="678"/>
      <c r="F541" s="678"/>
      <c r="G541" s="678"/>
      <c r="H541" s="678"/>
      <c r="I541" s="678"/>
      <c r="J541" s="678"/>
      <c r="K541" s="678"/>
      <c r="L541" s="678"/>
      <c r="M541" s="678"/>
    </row>
    <row r="542" spans="1:13" ht="15" customHeight="1">
      <c r="A542" s="678"/>
      <c r="B542" s="678"/>
      <c r="C542" s="678"/>
      <c r="D542" s="678"/>
      <c r="E542" s="678"/>
      <c r="F542" s="678"/>
      <c r="G542" s="678"/>
      <c r="H542" s="678"/>
      <c r="I542" s="678"/>
      <c r="J542" s="678"/>
      <c r="K542" s="678"/>
      <c r="L542" s="678"/>
      <c r="M542" s="678"/>
    </row>
    <row r="543" spans="1:13" ht="15" customHeight="1">
      <c r="A543" s="678"/>
      <c r="B543" s="678"/>
      <c r="C543" s="678"/>
      <c r="D543" s="678"/>
      <c r="E543" s="678"/>
      <c r="F543" s="678"/>
      <c r="G543" s="678"/>
      <c r="H543" s="678"/>
      <c r="I543" s="678"/>
      <c r="J543" s="678"/>
      <c r="K543" s="678"/>
      <c r="L543" s="678"/>
      <c r="M543" s="678"/>
    </row>
    <row r="544" spans="1:13" ht="15" customHeight="1">
      <c r="A544" s="678"/>
      <c r="B544" s="678"/>
      <c r="C544" s="678"/>
      <c r="D544" s="678"/>
      <c r="E544" s="678"/>
      <c r="F544" s="678"/>
      <c r="G544" s="678"/>
      <c r="H544" s="678"/>
      <c r="I544" s="678"/>
      <c r="J544" s="678"/>
      <c r="K544" s="678"/>
      <c r="L544" s="678"/>
      <c r="M544" s="678"/>
    </row>
    <row r="545" spans="1:13" ht="15" customHeight="1">
      <c r="A545" s="678"/>
      <c r="B545" s="678"/>
      <c r="C545" s="678"/>
      <c r="D545" s="678"/>
      <c r="E545" s="678"/>
      <c r="F545" s="678"/>
      <c r="G545" s="678"/>
      <c r="H545" s="678"/>
      <c r="I545" s="678"/>
      <c r="J545" s="678"/>
      <c r="K545" s="678"/>
      <c r="L545" s="678"/>
      <c r="M545" s="678"/>
    </row>
    <row r="546" spans="1:13" ht="15" customHeight="1">
      <c r="A546" s="678"/>
      <c r="B546" s="678"/>
      <c r="C546" s="678"/>
      <c r="D546" s="678"/>
      <c r="E546" s="678"/>
      <c r="F546" s="678"/>
      <c r="G546" s="678"/>
      <c r="H546" s="678"/>
      <c r="I546" s="678"/>
      <c r="J546" s="678"/>
      <c r="K546" s="678"/>
      <c r="L546" s="678"/>
      <c r="M546" s="678"/>
    </row>
    <row r="547" spans="1:13" ht="15" customHeight="1">
      <c r="A547" s="678"/>
      <c r="B547" s="678"/>
      <c r="C547" s="678"/>
      <c r="D547" s="678"/>
      <c r="E547" s="678"/>
      <c r="F547" s="678"/>
      <c r="G547" s="678"/>
      <c r="H547" s="678"/>
      <c r="I547" s="678"/>
      <c r="J547" s="678"/>
      <c r="K547" s="678"/>
      <c r="L547" s="678"/>
      <c r="M547" s="678"/>
    </row>
    <row r="548" spans="1:13" ht="15" customHeight="1">
      <c r="A548" s="678"/>
      <c r="B548" s="678"/>
      <c r="C548" s="678"/>
      <c r="D548" s="678"/>
      <c r="E548" s="678"/>
      <c r="F548" s="678"/>
      <c r="G548" s="678"/>
      <c r="H548" s="678"/>
      <c r="I548" s="678"/>
      <c r="J548" s="678"/>
      <c r="K548" s="678"/>
      <c r="L548" s="678"/>
      <c r="M548" s="678"/>
    </row>
    <row r="549" spans="1:13" ht="15" customHeight="1">
      <c r="A549" s="678"/>
      <c r="B549" s="678"/>
      <c r="C549" s="678"/>
      <c r="D549" s="678"/>
      <c r="E549" s="678"/>
      <c r="F549" s="678"/>
      <c r="G549" s="678"/>
      <c r="H549" s="678"/>
      <c r="I549" s="678"/>
      <c r="J549" s="678"/>
      <c r="K549" s="678"/>
      <c r="L549" s="678"/>
      <c r="M549" s="678"/>
    </row>
    <row r="550" spans="1:13" ht="15" customHeight="1">
      <c r="A550" s="678"/>
      <c r="B550" s="678"/>
      <c r="C550" s="678"/>
      <c r="D550" s="678"/>
      <c r="E550" s="678"/>
      <c r="F550" s="678"/>
      <c r="G550" s="678"/>
      <c r="H550" s="678"/>
      <c r="I550" s="678"/>
      <c r="J550" s="678"/>
      <c r="K550" s="678"/>
      <c r="L550" s="678"/>
      <c r="M550" s="678"/>
    </row>
    <row r="551" spans="1:13" ht="15" customHeight="1">
      <c r="A551" s="678"/>
      <c r="B551" s="678"/>
      <c r="C551" s="678"/>
      <c r="D551" s="678"/>
      <c r="E551" s="678"/>
      <c r="F551" s="678"/>
      <c r="G551" s="678"/>
      <c r="H551" s="678"/>
      <c r="I551" s="678"/>
      <c r="J551" s="678"/>
      <c r="K551" s="678"/>
      <c r="L551" s="678"/>
      <c r="M551" s="678"/>
    </row>
    <row r="552" spans="1:13" ht="15" customHeight="1">
      <c r="A552" s="678"/>
      <c r="B552" s="678"/>
      <c r="C552" s="678"/>
      <c r="D552" s="678"/>
      <c r="E552" s="678"/>
      <c r="F552" s="678"/>
      <c r="G552" s="678"/>
      <c r="H552" s="678"/>
      <c r="I552" s="678"/>
      <c r="J552" s="678"/>
      <c r="K552" s="678"/>
      <c r="L552" s="678"/>
      <c r="M552" s="678"/>
    </row>
    <row r="553" spans="1:13" ht="15" customHeight="1">
      <c r="A553" s="678"/>
      <c r="B553" s="678"/>
      <c r="C553" s="678"/>
      <c r="D553" s="678"/>
      <c r="E553" s="678"/>
      <c r="F553" s="678"/>
      <c r="G553" s="678"/>
      <c r="H553" s="678"/>
      <c r="I553" s="678"/>
      <c r="J553" s="678"/>
      <c r="K553" s="678"/>
      <c r="L553" s="678"/>
      <c r="M553" s="678"/>
    </row>
    <row r="554" spans="1:13" ht="15" customHeight="1">
      <c r="A554" s="678"/>
      <c r="B554" s="678"/>
      <c r="C554" s="678"/>
      <c r="D554" s="678"/>
      <c r="E554" s="678"/>
      <c r="F554" s="678"/>
      <c r="G554" s="678"/>
      <c r="H554" s="678"/>
      <c r="I554" s="678"/>
      <c r="J554" s="678"/>
      <c r="K554" s="678"/>
      <c r="L554" s="678"/>
      <c r="M554" s="678"/>
    </row>
    <row r="555" spans="1:13" ht="15" customHeight="1">
      <c r="A555" s="678"/>
      <c r="B555" s="678"/>
      <c r="C555" s="678"/>
      <c r="D555" s="678"/>
      <c r="E555" s="678"/>
      <c r="F555" s="678"/>
      <c r="G555" s="678"/>
      <c r="H555" s="678"/>
      <c r="I555" s="678"/>
      <c r="J555" s="678"/>
      <c r="K555" s="678"/>
      <c r="L555" s="678"/>
      <c r="M555" s="678"/>
    </row>
    <row r="556" spans="1:13" ht="15" customHeight="1">
      <c r="A556" s="678"/>
      <c r="B556" s="678"/>
      <c r="C556" s="678"/>
      <c r="D556" s="678"/>
      <c r="E556" s="678"/>
      <c r="F556" s="678"/>
      <c r="G556" s="678"/>
      <c r="H556" s="678"/>
      <c r="I556" s="678"/>
      <c r="J556" s="678"/>
      <c r="K556" s="678"/>
      <c r="L556" s="678"/>
      <c r="M556" s="678"/>
    </row>
    <row r="557" spans="1:13" ht="15" customHeight="1">
      <c r="A557" s="678"/>
      <c r="B557" s="678"/>
      <c r="C557" s="678"/>
      <c r="D557" s="678"/>
      <c r="E557" s="678"/>
      <c r="F557" s="678"/>
      <c r="G557" s="678"/>
      <c r="H557" s="678"/>
      <c r="I557" s="678"/>
      <c r="J557" s="678"/>
      <c r="K557" s="678"/>
      <c r="L557" s="678"/>
      <c r="M557" s="678"/>
    </row>
    <row r="558" spans="1:13" ht="15" customHeight="1">
      <c r="A558" s="678"/>
      <c r="B558" s="678"/>
      <c r="C558" s="678"/>
      <c r="D558" s="678"/>
      <c r="E558" s="678"/>
      <c r="F558" s="678"/>
      <c r="G558" s="678"/>
      <c r="H558" s="678"/>
      <c r="I558" s="678"/>
      <c r="J558" s="678"/>
      <c r="K558" s="678"/>
      <c r="L558" s="678"/>
      <c r="M558" s="678"/>
    </row>
    <row r="559" spans="1:13" ht="15" customHeight="1">
      <c r="A559" s="678"/>
      <c r="B559" s="678"/>
      <c r="C559" s="678"/>
      <c r="D559" s="678"/>
      <c r="E559" s="678"/>
      <c r="F559" s="678"/>
      <c r="G559" s="678"/>
      <c r="H559" s="678"/>
      <c r="I559" s="678"/>
      <c r="J559" s="678"/>
      <c r="K559" s="678"/>
      <c r="L559" s="678"/>
      <c r="M559" s="678"/>
    </row>
    <row r="560" spans="1:13" ht="15" customHeight="1">
      <c r="A560" s="678"/>
      <c r="B560" s="678"/>
      <c r="C560" s="678"/>
      <c r="D560" s="678"/>
      <c r="E560" s="678"/>
      <c r="F560" s="678"/>
      <c r="G560" s="678"/>
      <c r="H560" s="678"/>
      <c r="I560" s="678"/>
      <c r="J560" s="678"/>
      <c r="K560" s="678"/>
      <c r="L560" s="678"/>
      <c r="M560" s="678"/>
    </row>
    <row r="561" spans="1:13" ht="15" customHeight="1">
      <c r="A561" s="678"/>
      <c r="B561" s="678"/>
      <c r="C561" s="678"/>
      <c r="D561" s="678"/>
      <c r="E561" s="678"/>
      <c r="F561" s="678"/>
      <c r="G561" s="678"/>
      <c r="H561" s="678"/>
      <c r="I561" s="678"/>
      <c r="J561" s="678"/>
      <c r="K561" s="678"/>
      <c r="L561" s="678"/>
      <c r="M561" s="678"/>
    </row>
    <row r="562" spans="1:13" ht="15" customHeight="1">
      <c r="A562" s="678"/>
      <c r="B562" s="678"/>
      <c r="C562" s="678"/>
      <c r="D562" s="678"/>
      <c r="E562" s="678"/>
      <c r="F562" s="678"/>
      <c r="G562" s="678"/>
      <c r="H562" s="678"/>
      <c r="I562" s="678"/>
      <c r="J562" s="678"/>
      <c r="K562" s="678"/>
      <c r="L562" s="678"/>
      <c r="M562" s="678"/>
    </row>
    <row r="563" spans="1:13" ht="15" customHeight="1">
      <c r="A563" s="678"/>
      <c r="B563" s="678"/>
      <c r="C563" s="678"/>
      <c r="D563" s="678"/>
      <c r="E563" s="678"/>
      <c r="F563" s="678"/>
      <c r="G563" s="678"/>
      <c r="H563" s="678"/>
      <c r="I563" s="678"/>
      <c r="J563" s="678"/>
      <c r="K563" s="678"/>
      <c r="L563" s="678"/>
      <c r="M563" s="678"/>
    </row>
    <row r="564" spans="1:13" ht="15" customHeight="1">
      <c r="A564" s="678"/>
      <c r="B564" s="678"/>
      <c r="C564" s="678"/>
      <c r="D564" s="678"/>
      <c r="E564" s="678"/>
      <c r="F564" s="678"/>
      <c r="G564" s="678"/>
      <c r="H564" s="678"/>
      <c r="I564" s="678"/>
      <c r="J564" s="678"/>
      <c r="K564" s="678"/>
      <c r="L564" s="678"/>
      <c r="M564" s="678"/>
    </row>
    <row r="565" spans="1:13" ht="15" customHeight="1">
      <c r="A565" s="678"/>
      <c r="B565" s="678"/>
      <c r="C565" s="678"/>
      <c r="D565" s="678"/>
      <c r="E565" s="678"/>
      <c r="F565" s="678"/>
      <c r="G565" s="678"/>
      <c r="H565" s="678"/>
      <c r="I565" s="678"/>
      <c r="J565" s="678"/>
      <c r="K565" s="678"/>
      <c r="L565" s="678"/>
      <c r="M565" s="678"/>
    </row>
    <row r="566" spans="1:13" ht="15" customHeight="1">
      <c r="A566" s="678"/>
      <c r="B566" s="678"/>
      <c r="C566" s="678"/>
      <c r="D566" s="678"/>
      <c r="E566" s="678"/>
      <c r="F566" s="678"/>
      <c r="G566" s="678"/>
      <c r="H566" s="678"/>
      <c r="I566" s="678"/>
      <c r="J566" s="678"/>
      <c r="K566" s="678"/>
      <c r="L566" s="678"/>
      <c r="M566" s="678"/>
    </row>
    <row r="567" spans="1:13" ht="15" customHeight="1">
      <c r="A567" s="678"/>
      <c r="B567" s="678"/>
      <c r="C567" s="678"/>
      <c r="D567" s="678"/>
      <c r="E567" s="678"/>
      <c r="F567" s="678"/>
      <c r="G567" s="678"/>
      <c r="H567" s="678"/>
      <c r="I567" s="678"/>
      <c r="J567" s="678"/>
      <c r="K567" s="678"/>
      <c r="L567" s="678"/>
      <c r="M567" s="678"/>
    </row>
    <row r="568" spans="1:13" ht="15" customHeight="1">
      <c r="A568" s="678"/>
      <c r="B568" s="678"/>
      <c r="C568" s="678"/>
      <c r="D568" s="678"/>
      <c r="E568" s="678"/>
      <c r="F568" s="678"/>
      <c r="G568" s="678"/>
      <c r="H568" s="678"/>
      <c r="I568" s="678"/>
      <c r="J568" s="678"/>
      <c r="K568" s="678"/>
      <c r="L568" s="678"/>
      <c r="M568" s="678"/>
    </row>
    <row r="569" spans="1:13" ht="15" customHeight="1">
      <c r="A569" s="678"/>
      <c r="B569" s="678"/>
      <c r="C569" s="678"/>
      <c r="D569" s="678"/>
      <c r="E569" s="678"/>
      <c r="F569" s="678"/>
      <c r="G569" s="678"/>
      <c r="H569" s="678"/>
      <c r="I569" s="678"/>
      <c r="J569" s="678"/>
      <c r="K569" s="678"/>
      <c r="L569" s="678"/>
      <c r="M569" s="678"/>
    </row>
    <row r="570" spans="1:13" ht="15" customHeight="1">
      <c r="A570" s="678"/>
      <c r="B570" s="678"/>
      <c r="C570" s="678"/>
      <c r="D570" s="678"/>
      <c r="E570" s="678"/>
      <c r="F570" s="678"/>
      <c r="G570" s="678"/>
      <c r="H570" s="678"/>
      <c r="I570" s="678"/>
      <c r="J570" s="678"/>
      <c r="K570" s="678"/>
      <c r="L570" s="678"/>
      <c r="M570" s="678"/>
    </row>
    <row r="571" spans="1:13" ht="15" customHeight="1">
      <c r="A571" s="678"/>
      <c r="B571" s="678"/>
      <c r="C571" s="678"/>
      <c r="D571" s="678"/>
      <c r="E571" s="678"/>
      <c r="F571" s="678"/>
      <c r="G571" s="678"/>
      <c r="H571" s="678"/>
      <c r="I571" s="678"/>
      <c r="J571" s="678"/>
      <c r="K571" s="678"/>
      <c r="L571" s="678"/>
      <c r="M571" s="678"/>
    </row>
    <row r="572" spans="1:13" ht="15" customHeight="1">
      <c r="A572" s="678"/>
      <c r="B572" s="678"/>
      <c r="C572" s="678"/>
      <c r="D572" s="678"/>
      <c r="E572" s="678"/>
      <c r="F572" s="678"/>
      <c r="G572" s="678"/>
      <c r="H572" s="678"/>
      <c r="I572" s="678"/>
      <c r="J572" s="678"/>
      <c r="K572" s="678"/>
      <c r="L572" s="678"/>
      <c r="M572" s="678"/>
    </row>
    <row r="573" spans="1:13" ht="15" customHeight="1">
      <c r="A573" s="678"/>
      <c r="B573" s="678"/>
      <c r="C573" s="678"/>
      <c r="D573" s="678"/>
      <c r="E573" s="678"/>
      <c r="F573" s="678"/>
      <c r="G573" s="678"/>
      <c r="H573" s="678"/>
      <c r="I573" s="678"/>
      <c r="J573" s="678"/>
      <c r="K573" s="678"/>
      <c r="L573" s="678"/>
      <c r="M573" s="678"/>
    </row>
    <row r="574" spans="1:13" ht="15" customHeight="1">
      <c r="A574" s="678"/>
      <c r="B574" s="678"/>
      <c r="C574" s="678"/>
      <c r="D574" s="678"/>
      <c r="E574" s="678"/>
      <c r="F574" s="678"/>
      <c r="G574" s="678"/>
      <c r="H574" s="678"/>
      <c r="I574" s="678"/>
      <c r="J574" s="678"/>
      <c r="K574" s="678"/>
      <c r="L574" s="678"/>
      <c r="M574" s="678"/>
    </row>
    <row r="575" spans="1:13" ht="15" customHeight="1">
      <c r="A575" s="678"/>
      <c r="B575" s="678"/>
      <c r="C575" s="678"/>
      <c r="D575" s="678"/>
      <c r="E575" s="678"/>
      <c r="F575" s="678"/>
      <c r="G575" s="678"/>
      <c r="H575" s="678"/>
      <c r="I575" s="678"/>
      <c r="J575" s="678"/>
      <c r="K575" s="678"/>
      <c r="L575" s="678"/>
      <c r="M575" s="678"/>
    </row>
    <row r="576" spans="1:13" ht="15" customHeight="1">
      <c r="A576" s="678"/>
      <c r="B576" s="678"/>
      <c r="C576" s="678"/>
      <c r="D576" s="678"/>
      <c r="E576" s="678"/>
      <c r="F576" s="678"/>
      <c r="G576" s="678"/>
      <c r="H576" s="678"/>
      <c r="I576" s="678"/>
      <c r="J576" s="678"/>
      <c r="K576" s="678"/>
      <c r="L576" s="678"/>
      <c r="M576" s="678"/>
    </row>
    <row r="577" spans="1:13" ht="15" customHeight="1">
      <c r="A577" s="678"/>
      <c r="B577" s="678"/>
      <c r="C577" s="678"/>
      <c r="D577" s="678"/>
      <c r="E577" s="678"/>
      <c r="F577" s="678"/>
      <c r="G577" s="678"/>
      <c r="H577" s="678"/>
      <c r="I577" s="678"/>
      <c r="J577" s="678"/>
      <c r="K577" s="678"/>
      <c r="L577" s="678"/>
      <c r="M577" s="678"/>
    </row>
    <row r="578" spans="1:13" ht="15" customHeight="1">
      <c r="A578" s="678"/>
      <c r="B578" s="678"/>
      <c r="C578" s="678"/>
      <c r="D578" s="678"/>
      <c r="E578" s="678"/>
      <c r="F578" s="678"/>
      <c r="G578" s="678"/>
      <c r="H578" s="678"/>
      <c r="I578" s="678"/>
      <c r="J578" s="678"/>
      <c r="K578" s="678"/>
      <c r="L578" s="678"/>
      <c r="M578" s="678"/>
    </row>
    <row r="579" spans="1:13" ht="15" customHeight="1">
      <c r="A579" s="678"/>
      <c r="B579" s="678"/>
      <c r="C579" s="678"/>
      <c r="D579" s="678"/>
      <c r="E579" s="678"/>
      <c r="F579" s="678"/>
      <c r="G579" s="678"/>
      <c r="H579" s="678"/>
      <c r="I579" s="678"/>
      <c r="J579" s="678"/>
      <c r="K579" s="678"/>
      <c r="L579" s="678"/>
      <c r="M579" s="678"/>
    </row>
    <row r="580" spans="1:13" ht="15" customHeight="1">
      <c r="A580" s="678"/>
      <c r="B580" s="678"/>
      <c r="C580" s="678"/>
      <c r="D580" s="678"/>
      <c r="E580" s="678"/>
      <c r="F580" s="678"/>
      <c r="G580" s="678"/>
      <c r="H580" s="678"/>
      <c r="I580" s="678"/>
      <c r="J580" s="678"/>
      <c r="K580" s="678"/>
      <c r="L580" s="678"/>
      <c r="M580" s="678"/>
    </row>
    <row r="581" spans="1:13" ht="15" customHeight="1">
      <c r="A581" s="678"/>
      <c r="B581" s="678"/>
      <c r="C581" s="678"/>
      <c r="D581" s="678"/>
      <c r="E581" s="678"/>
      <c r="F581" s="678"/>
      <c r="G581" s="678"/>
      <c r="H581" s="678"/>
      <c r="I581" s="678"/>
      <c r="J581" s="678"/>
      <c r="K581" s="678"/>
      <c r="L581" s="678"/>
      <c r="M581" s="678"/>
    </row>
    <row r="582" spans="1:13" ht="15" customHeight="1">
      <c r="A582" s="678"/>
      <c r="B582" s="678"/>
      <c r="C582" s="678"/>
      <c r="D582" s="678"/>
      <c r="E582" s="678"/>
      <c r="F582" s="678"/>
      <c r="G582" s="678"/>
      <c r="H582" s="678"/>
      <c r="I582" s="678"/>
      <c r="J582" s="678"/>
      <c r="K582" s="678"/>
      <c r="L582" s="678"/>
      <c r="M582" s="678"/>
    </row>
    <row r="583" spans="1:13" ht="15" customHeight="1">
      <c r="A583" s="678"/>
      <c r="B583" s="678"/>
      <c r="C583" s="678"/>
      <c r="D583" s="678"/>
      <c r="E583" s="678"/>
      <c r="F583" s="678"/>
      <c r="G583" s="678"/>
      <c r="H583" s="678"/>
      <c r="I583" s="678"/>
      <c r="J583" s="678"/>
      <c r="K583" s="678"/>
      <c r="L583" s="678"/>
      <c r="M583" s="678"/>
    </row>
    <row r="584" spans="1:13" ht="15" customHeight="1">
      <c r="A584" s="678"/>
      <c r="B584" s="678"/>
      <c r="C584" s="678"/>
      <c r="D584" s="678"/>
      <c r="E584" s="678"/>
      <c r="F584" s="678"/>
      <c r="G584" s="678"/>
      <c r="H584" s="678"/>
      <c r="I584" s="678"/>
      <c r="J584" s="678"/>
      <c r="K584" s="678"/>
      <c r="L584" s="678"/>
      <c r="M584" s="678"/>
    </row>
    <row r="585" spans="1:13" ht="15" customHeight="1">
      <c r="A585" s="678"/>
      <c r="B585" s="678"/>
      <c r="C585" s="678"/>
      <c r="D585" s="678"/>
      <c r="E585" s="678"/>
      <c r="F585" s="678"/>
      <c r="G585" s="678"/>
      <c r="H585" s="678"/>
      <c r="I585" s="678"/>
      <c r="J585" s="678"/>
      <c r="K585" s="678"/>
      <c r="L585" s="678"/>
      <c r="M585" s="678"/>
    </row>
    <row r="586" spans="1:13" ht="15" customHeight="1">
      <c r="A586" s="678"/>
      <c r="B586" s="678"/>
      <c r="C586" s="678"/>
      <c r="D586" s="678"/>
      <c r="E586" s="678"/>
      <c r="F586" s="678"/>
      <c r="G586" s="678"/>
      <c r="H586" s="678"/>
      <c r="I586" s="678"/>
      <c r="J586" s="678"/>
      <c r="K586" s="678"/>
      <c r="L586" s="678"/>
      <c r="M586" s="678"/>
    </row>
    <row r="587" spans="1:13" ht="15" customHeight="1">
      <c r="A587" s="678"/>
      <c r="B587" s="678"/>
      <c r="C587" s="678"/>
      <c r="D587" s="678"/>
      <c r="E587" s="678"/>
      <c r="F587" s="678"/>
      <c r="G587" s="678"/>
      <c r="H587" s="678"/>
      <c r="I587" s="678"/>
      <c r="J587" s="678"/>
      <c r="K587" s="678"/>
      <c r="L587" s="678"/>
      <c r="M587" s="678"/>
    </row>
    <row r="588" spans="1:13" ht="15" customHeight="1">
      <c r="A588" s="678"/>
      <c r="B588" s="678"/>
      <c r="C588" s="678"/>
      <c r="D588" s="678"/>
      <c r="E588" s="678"/>
      <c r="F588" s="678"/>
      <c r="G588" s="678"/>
      <c r="H588" s="678"/>
      <c r="I588" s="678"/>
      <c r="J588" s="678"/>
      <c r="K588" s="678"/>
      <c r="L588" s="678"/>
      <c r="M588" s="678"/>
    </row>
    <row r="589" spans="1:13" ht="15" customHeight="1">
      <c r="A589" s="678"/>
      <c r="B589" s="678"/>
      <c r="C589" s="678"/>
      <c r="D589" s="678"/>
      <c r="E589" s="678"/>
      <c r="F589" s="678"/>
      <c r="G589" s="678"/>
      <c r="H589" s="678"/>
      <c r="I589" s="678"/>
      <c r="J589" s="678"/>
      <c r="K589" s="678"/>
      <c r="L589" s="678"/>
      <c r="M589" s="678"/>
    </row>
    <row r="590" spans="1:13" ht="15" customHeight="1">
      <c r="A590" s="678"/>
      <c r="B590" s="678"/>
      <c r="C590" s="678"/>
      <c r="D590" s="678"/>
      <c r="E590" s="678"/>
      <c r="F590" s="678"/>
      <c r="G590" s="678"/>
      <c r="H590" s="678"/>
      <c r="I590" s="678"/>
      <c r="J590" s="678"/>
      <c r="K590" s="678"/>
      <c r="L590" s="678"/>
      <c r="M590" s="678"/>
    </row>
    <row r="591" spans="1:13" ht="15" customHeight="1">
      <c r="A591" s="678"/>
      <c r="B591" s="678"/>
      <c r="C591" s="678"/>
      <c r="D591" s="678"/>
      <c r="E591" s="678"/>
      <c r="F591" s="678"/>
      <c r="G591" s="678"/>
      <c r="H591" s="678"/>
      <c r="I591" s="678"/>
      <c r="J591" s="678"/>
      <c r="K591" s="678"/>
      <c r="L591" s="678"/>
      <c r="M591" s="678"/>
    </row>
    <row r="592" spans="1:13" ht="15" customHeight="1">
      <c r="A592" s="678"/>
      <c r="B592" s="678"/>
      <c r="C592" s="678"/>
      <c r="D592" s="678"/>
      <c r="E592" s="678"/>
      <c r="F592" s="678"/>
      <c r="G592" s="678"/>
      <c r="H592" s="678"/>
      <c r="I592" s="678"/>
      <c r="J592" s="678"/>
      <c r="K592" s="678"/>
      <c r="L592" s="678"/>
      <c r="M592" s="678"/>
    </row>
    <row r="593" spans="1:13" ht="15" customHeight="1">
      <c r="A593" s="678"/>
      <c r="B593" s="678"/>
      <c r="C593" s="678"/>
      <c r="D593" s="678"/>
      <c r="E593" s="678"/>
      <c r="F593" s="678"/>
      <c r="G593" s="678"/>
      <c r="H593" s="678"/>
      <c r="I593" s="678"/>
      <c r="J593" s="678"/>
      <c r="K593" s="678"/>
      <c r="L593" s="678"/>
      <c r="M593" s="678"/>
    </row>
    <row r="594" spans="1:13" ht="15" customHeight="1">
      <c r="A594" s="678"/>
      <c r="B594" s="678"/>
      <c r="C594" s="678"/>
      <c r="D594" s="678"/>
      <c r="E594" s="678"/>
      <c r="F594" s="678"/>
      <c r="G594" s="678"/>
      <c r="H594" s="678"/>
      <c r="I594" s="678"/>
      <c r="J594" s="678"/>
      <c r="K594" s="678"/>
      <c r="L594" s="678"/>
      <c r="M594" s="678"/>
    </row>
    <row r="595" spans="1:13" ht="15" customHeight="1">
      <c r="A595" s="678"/>
      <c r="B595" s="678"/>
      <c r="C595" s="678"/>
      <c r="D595" s="678"/>
      <c r="E595" s="678"/>
      <c r="F595" s="678"/>
      <c r="G595" s="678"/>
      <c r="H595" s="678"/>
      <c r="I595" s="678"/>
      <c r="J595" s="678"/>
      <c r="K595" s="678"/>
      <c r="L595" s="678"/>
      <c r="M595" s="678"/>
    </row>
    <row r="596" spans="1:13" ht="15" customHeight="1">
      <c r="A596" s="678"/>
      <c r="B596" s="678"/>
      <c r="C596" s="678"/>
      <c r="D596" s="678"/>
      <c r="E596" s="678"/>
      <c r="F596" s="678"/>
      <c r="G596" s="678"/>
      <c r="H596" s="678"/>
      <c r="I596" s="678"/>
      <c r="J596" s="678"/>
      <c r="K596" s="678"/>
      <c r="L596" s="678"/>
      <c r="M596" s="678"/>
    </row>
    <row r="597" spans="1:13" ht="15" customHeight="1">
      <c r="A597" s="678"/>
      <c r="B597" s="678"/>
      <c r="C597" s="678"/>
      <c r="D597" s="678"/>
      <c r="E597" s="678"/>
      <c r="F597" s="678"/>
      <c r="G597" s="678"/>
      <c r="H597" s="678"/>
      <c r="I597" s="678"/>
      <c r="J597" s="678"/>
      <c r="K597" s="678"/>
      <c r="L597" s="678"/>
      <c r="M597" s="678"/>
    </row>
    <row r="598" spans="1:13" ht="15" customHeight="1">
      <c r="A598" s="678"/>
      <c r="B598" s="678"/>
      <c r="C598" s="678"/>
      <c r="D598" s="678"/>
      <c r="E598" s="678"/>
      <c r="F598" s="678"/>
      <c r="G598" s="678"/>
      <c r="H598" s="678"/>
      <c r="I598" s="678"/>
      <c r="J598" s="678"/>
      <c r="K598" s="678"/>
      <c r="L598" s="678"/>
      <c r="M598" s="678"/>
    </row>
    <row r="599" spans="1:13" ht="15" customHeight="1">
      <c r="A599" s="678"/>
      <c r="B599" s="678"/>
      <c r="C599" s="678"/>
      <c r="D599" s="678"/>
      <c r="E599" s="678"/>
      <c r="F599" s="678"/>
      <c r="G599" s="678"/>
      <c r="H599" s="678"/>
      <c r="I599" s="678"/>
      <c r="J599" s="678"/>
      <c r="K599" s="678"/>
      <c r="L599" s="678"/>
      <c r="M599" s="678"/>
    </row>
    <row r="600" spans="1:13" ht="15" customHeight="1">
      <c r="A600" s="678"/>
      <c r="B600" s="678"/>
      <c r="C600" s="678"/>
      <c r="D600" s="678"/>
      <c r="E600" s="678"/>
      <c r="F600" s="678"/>
      <c r="G600" s="678"/>
      <c r="H600" s="678"/>
      <c r="I600" s="678"/>
      <c r="J600" s="678"/>
      <c r="K600" s="678"/>
      <c r="L600" s="678"/>
      <c r="M600" s="678"/>
    </row>
    <row r="601" spans="1:13" ht="15" customHeight="1">
      <c r="A601" s="678"/>
      <c r="B601" s="678"/>
      <c r="C601" s="678"/>
      <c r="D601" s="678"/>
      <c r="E601" s="678"/>
      <c r="F601" s="678"/>
      <c r="G601" s="678"/>
      <c r="H601" s="678"/>
      <c r="I601" s="678"/>
      <c r="J601" s="678"/>
      <c r="K601" s="678"/>
      <c r="L601" s="678"/>
      <c r="M601" s="678"/>
    </row>
    <row r="602" spans="1:13" ht="15" customHeight="1">
      <c r="A602" s="678"/>
      <c r="B602" s="678"/>
      <c r="C602" s="678"/>
      <c r="D602" s="678"/>
      <c r="E602" s="678"/>
      <c r="F602" s="678"/>
      <c r="G602" s="678"/>
      <c r="H602" s="678"/>
      <c r="I602" s="678"/>
      <c r="J602" s="678"/>
      <c r="K602" s="678"/>
      <c r="L602" s="678"/>
      <c r="M602" s="678"/>
    </row>
    <row r="603" spans="1:13" ht="15" customHeight="1">
      <c r="A603" s="678"/>
      <c r="B603" s="678"/>
      <c r="C603" s="678"/>
      <c r="D603" s="678"/>
      <c r="E603" s="678"/>
      <c r="F603" s="678"/>
      <c r="G603" s="678"/>
      <c r="H603" s="678"/>
      <c r="I603" s="678"/>
      <c r="J603" s="678"/>
      <c r="K603" s="678"/>
      <c r="L603" s="678"/>
      <c r="M603" s="678"/>
    </row>
    <row r="604" spans="1:13" ht="15" customHeight="1">
      <c r="A604" s="678"/>
      <c r="B604" s="678"/>
      <c r="C604" s="678"/>
      <c r="D604" s="678"/>
      <c r="E604" s="678"/>
      <c r="F604" s="678"/>
      <c r="G604" s="678"/>
      <c r="H604" s="678"/>
      <c r="I604" s="678"/>
      <c r="J604" s="678"/>
      <c r="K604" s="678"/>
      <c r="L604" s="678"/>
      <c r="M604" s="678"/>
    </row>
    <row r="605" spans="1:13" ht="15" customHeight="1">
      <c r="A605" s="678"/>
      <c r="B605" s="678"/>
      <c r="C605" s="678"/>
      <c r="D605" s="678"/>
      <c r="E605" s="678"/>
      <c r="F605" s="678"/>
      <c r="G605" s="678"/>
      <c r="H605" s="678"/>
      <c r="I605" s="678"/>
      <c r="J605" s="678"/>
      <c r="K605" s="678"/>
      <c r="L605" s="678"/>
      <c r="M605" s="678"/>
    </row>
    <row r="606" spans="1:13" ht="15" customHeight="1">
      <c r="A606" s="678"/>
      <c r="B606" s="678"/>
      <c r="C606" s="678"/>
      <c r="D606" s="678"/>
      <c r="E606" s="678"/>
      <c r="F606" s="678"/>
      <c r="G606" s="678"/>
      <c r="H606" s="678"/>
      <c r="I606" s="678"/>
      <c r="J606" s="678"/>
      <c r="K606" s="678"/>
      <c r="L606" s="678"/>
      <c r="M606" s="678"/>
    </row>
    <row r="607" spans="1:13" ht="15" customHeight="1">
      <c r="A607" s="678"/>
      <c r="B607" s="678"/>
      <c r="C607" s="678"/>
      <c r="D607" s="678"/>
      <c r="E607" s="678"/>
      <c r="F607" s="678"/>
      <c r="G607" s="678"/>
      <c r="H607" s="678"/>
      <c r="I607" s="678"/>
      <c r="J607" s="678"/>
      <c r="K607" s="678"/>
      <c r="L607" s="678"/>
      <c r="M607" s="678"/>
    </row>
    <row r="608" spans="1:13" ht="15" customHeight="1">
      <c r="A608" s="678"/>
      <c r="B608" s="678"/>
      <c r="C608" s="678"/>
      <c r="D608" s="678"/>
      <c r="E608" s="678"/>
      <c r="F608" s="678"/>
      <c r="G608" s="678"/>
      <c r="H608" s="678"/>
      <c r="I608" s="678"/>
      <c r="J608" s="678"/>
      <c r="K608" s="678"/>
      <c r="L608" s="678"/>
      <c r="M608" s="678"/>
    </row>
    <row r="609" spans="1:13" ht="15" customHeight="1">
      <c r="A609" s="678"/>
      <c r="B609" s="678"/>
      <c r="C609" s="678"/>
      <c r="D609" s="678"/>
      <c r="E609" s="678"/>
      <c r="F609" s="678"/>
      <c r="G609" s="678"/>
      <c r="H609" s="678"/>
      <c r="I609" s="678"/>
      <c r="J609" s="678"/>
      <c r="K609" s="678"/>
      <c r="L609" s="678"/>
      <c r="M609" s="678"/>
    </row>
    <row r="610" spans="1:13" ht="15" customHeight="1">
      <c r="A610" s="678"/>
      <c r="B610" s="678"/>
      <c r="C610" s="678"/>
      <c r="D610" s="678"/>
      <c r="E610" s="678"/>
      <c r="F610" s="678"/>
      <c r="G610" s="678"/>
      <c r="H610" s="678"/>
      <c r="I610" s="678"/>
      <c r="J610" s="678"/>
      <c r="K610" s="678"/>
      <c r="L610" s="678"/>
      <c r="M610" s="678"/>
    </row>
    <row r="611" spans="1:13" ht="15" customHeight="1">
      <c r="A611" s="678"/>
      <c r="B611" s="678"/>
      <c r="C611" s="678"/>
      <c r="D611" s="678"/>
      <c r="E611" s="678"/>
      <c r="F611" s="678"/>
      <c r="G611" s="678"/>
      <c r="H611" s="678"/>
      <c r="I611" s="678"/>
      <c r="J611" s="678"/>
      <c r="K611" s="678"/>
      <c r="L611" s="678"/>
      <c r="M611" s="678"/>
    </row>
    <row r="612" spans="1:13" ht="15" customHeight="1">
      <c r="A612" s="678"/>
      <c r="B612" s="678"/>
      <c r="C612" s="678"/>
      <c r="D612" s="678"/>
      <c r="E612" s="678"/>
      <c r="F612" s="678"/>
      <c r="G612" s="678"/>
      <c r="H612" s="678"/>
      <c r="I612" s="678"/>
      <c r="J612" s="678"/>
      <c r="K612" s="678"/>
      <c r="L612" s="678"/>
      <c r="M612" s="678"/>
    </row>
    <row r="613" spans="1:13" ht="15" customHeight="1">
      <c r="A613" s="678"/>
      <c r="B613" s="678"/>
      <c r="C613" s="678"/>
      <c r="D613" s="678"/>
      <c r="E613" s="678"/>
      <c r="F613" s="678"/>
      <c r="G613" s="678"/>
      <c r="H613" s="678"/>
      <c r="I613" s="678"/>
      <c r="J613" s="678"/>
      <c r="K613" s="678"/>
      <c r="L613" s="678"/>
      <c r="M613" s="678"/>
    </row>
    <row r="614" spans="1:13" ht="15" customHeight="1">
      <c r="A614" s="678"/>
      <c r="B614" s="678"/>
      <c r="C614" s="678"/>
      <c r="D614" s="678"/>
      <c r="E614" s="678"/>
      <c r="F614" s="678"/>
      <c r="G614" s="678"/>
      <c r="H614" s="678"/>
      <c r="I614" s="678"/>
      <c r="J614" s="678"/>
      <c r="K614" s="678"/>
      <c r="L614" s="678"/>
      <c r="M614" s="678"/>
    </row>
    <row r="615" spans="1:13" ht="15" customHeight="1">
      <c r="A615" s="678"/>
      <c r="B615" s="678"/>
      <c r="C615" s="678"/>
      <c r="D615" s="678"/>
      <c r="E615" s="678"/>
      <c r="F615" s="678"/>
      <c r="G615" s="678"/>
      <c r="H615" s="678"/>
      <c r="I615" s="678"/>
      <c r="J615" s="678"/>
      <c r="K615" s="678"/>
      <c r="L615" s="678"/>
      <c r="M615" s="678"/>
    </row>
    <row r="616" spans="1:13" ht="15" customHeight="1">
      <c r="A616" s="678"/>
      <c r="B616" s="678"/>
      <c r="C616" s="678"/>
      <c r="D616" s="678"/>
      <c r="E616" s="678"/>
      <c r="F616" s="678"/>
      <c r="G616" s="678"/>
      <c r="H616" s="678"/>
      <c r="I616" s="678"/>
      <c r="J616" s="678"/>
      <c r="K616" s="678"/>
      <c r="L616" s="678"/>
      <c r="M616" s="678"/>
    </row>
    <row r="617" spans="1:13" ht="15" customHeight="1">
      <c r="A617" s="678"/>
      <c r="B617" s="678"/>
      <c r="C617" s="678"/>
      <c r="D617" s="678"/>
      <c r="E617" s="678"/>
      <c r="F617" s="678"/>
      <c r="G617" s="678"/>
      <c r="H617" s="678"/>
      <c r="I617" s="678"/>
      <c r="J617" s="678"/>
      <c r="K617" s="678"/>
      <c r="L617" s="678"/>
      <c r="M617" s="678"/>
    </row>
    <row r="618" spans="1:13" ht="15" customHeight="1">
      <c r="A618" s="678"/>
      <c r="B618" s="678"/>
      <c r="C618" s="678"/>
      <c r="D618" s="678"/>
      <c r="E618" s="678"/>
      <c r="F618" s="678"/>
      <c r="G618" s="678"/>
      <c r="H618" s="678"/>
      <c r="I618" s="678"/>
      <c r="J618" s="678"/>
      <c r="K618" s="678"/>
      <c r="L618" s="678"/>
      <c r="M618" s="678"/>
    </row>
    <row r="619" spans="1:13" ht="15" customHeight="1">
      <c r="A619" s="678"/>
      <c r="B619" s="678"/>
      <c r="C619" s="678"/>
      <c r="D619" s="678"/>
      <c r="E619" s="678"/>
      <c r="F619" s="678"/>
      <c r="G619" s="678"/>
      <c r="H619" s="678"/>
      <c r="I619" s="678"/>
      <c r="J619" s="678"/>
      <c r="K619" s="678"/>
      <c r="L619" s="678"/>
      <c r="M619" s="678"/>
    </row>
    <row r="620" spans="1:13" ht="15" customHeight="1">
      <c r="A620" s="678"/>
      <c r="B620" s="678"/>
      <c r="C620" s="678"/>
      <c r="D620" s="678"/>
      <c r="E620" s="678"/>
      <c r="F620" s="678"/>
      <c r="G620" s="678"/>
      <c r="H620" s="678"/>
      <c r="I620" s="678"/>
      <c r="J620" s="678"/>
      <c r="K620" s="678"/>
      <c r="L620" s="678"/>
      <c r="M620" s="678"/>
    </row>
    <row r="621" spans="1:13" ht="15" customHeight="1">
      <c r="A621" s="678"/>
      <c r="B621" s="678"/>
      <c r="C621" s="678"/>
      <c r="D621" s="678"/>
      <c r="E621" s="678"/>
      <c r="F621" s="678"/>
      <c r="G621" s="678"/>
      <c r="H621" s="678"/>
      <c r="I621" s="678"/>
      <c r="J621" s="678"/>
      <c r="K621" s="678"/>
      <c r="L621" s="678"/>
      <c r="M621" s="678"/>
    </row>
    <row r="622" spans="1:13" ht="15" customHeight="1">
      <c r="A622" s="678"/>
      <c r="B622" s="678"/>
      <c r="C622" s="678"/>
      <c r="D622" s="678"/>
      <c r="E622" s="678"/>
      <c r="F622" s="678"/>
      <c r="G622" s="678"/>
      <c r="H622" s="678"/>
      <c r="I622" s="678"/>
      <c r="J622" s="678"/>
      <c r="K622" s="678"/>
      <c r="L622" s="678"/>
      <c r="M622" s="678"/>
    </row>
    <row r="623" spans="1:13" ht="15" customHeight="1">
      <c r="A623" s="678"/>
      <c r="B623" s="678"/>
      <c r="C623" s="678"/>
      <c r="D623" s="678"/>
      <c r="E623" s="678"/>
      <c r="F623" s="678"/>
      <c r="G623" s="678"/>
      <c r="H623" s="678"/>
      <c r="I623" s="678"/>
      <c r="J623" s="678"/>
      <c r="K623" s="678"/>
      <c r="L623" s="678"/>
      <c r="M623" s="678"/>
    </row>
    <row r="624" spans="1:13" ht="15" customHeight="1">
      <c r="A624" s="678"/>
      <c r="B624" s="678"/>
      <c r="C624" s="678"/>
      <c r="D624" s="678"/>
      <c r="E624" s="678"/>
      <c r="F624" s="678"/>
      <c r="G624" s="678"/>
      <c r="H624" s="678"/>
      <c r="I624" s="678"/>
      <c r="J624" s="678"/>
      <c r="K624" s="678"/>
      <c r="L624" s="678"/>
      <c r="M624" s="678"/>
    </row>
    <row r="625" spans="1:13" ht="15" customHeight="1">
      <c r="A625" s="678"/>
      <c r="B625" s="678"/>
      <c r="C625" s="678"/>
      <c r="D625" s="678"/>
      <c r="E625" s="678"/>
      <c r="F625" s="678"/>
      <c r="G625" s="678"/>
      <c r="H625" s="678"/>
      <c r="I625" s="678"/>
      <c r="J625" s="678"/>
      <c r="K625" s="678"/>
      <c r="L625" s="678"/>
      <c r="M625" s="678"/>
    </row>
    <row r="626" spans="1:13" ht="15" customHeight="1">
      <c r="A626" s="678"/>
      <c r="B626" s="678"/>
      <c r="C626" s="678"/>
      <c r="D626" s="678"/>
      <c r="E626" s="678"/>
      <c r="F626" s="678"/>
      <c r="G626" s="678"/>
      <c r="H626" s="678"/>
      <c r="I626" s="678"/>
      <c r="J626" s="678"/>
      <c r="K626" s="678"/>
      <c r="L626" s="678"/>
      <c r="M626" s="678"/>
    </row>
    <row r="627" spans="1:13" ht="15" customHeight="1">
      <c r="A627" s="678"/>
      <c r="B627" s="678"/>
      <c r="C627" s="678"/>
      <c r="D627" s="678"/>
      <c r="E627" s="678"/>
      <c r="F627" s="678"/>
      <c r="G627" s="678"/>
      <c r="H627" s="678"/>
      <c r="I627" s="678"/>
      <c r="J627" s="678"/>
      <c r="K627" s="678"/>
      <c r="L627" s="678"/>
      <c r="M627" s="678"/>
    </row>
    <row r="628" spans="1:13" ht="15" customHeight="1">
      <c r="A628" s="678"/>
      <c r="B628" s="678"/>
      <c r="C628" s="678"/>
      <c r="D628" s="678"/>
      <c r="E628" s="678"/>
      <c r="F628" s="678"/>
      <c r="G628" s="678"/>
      <c r="H628" s="678"/>
      <c r="I628" s="678"/>
      <c r="J628" s="678"/>
      <c r="K628" s="678"/>
      <c r="L628" s="678"/>
      <c r="M628" s="678"/>
    </row>
    <row r="629" spans="1:13" ht="15" customHeight="1">
      <c r="A629" s="678"/>
      <c r="B629" s="678"/>
      <c r="C629" s="678"/>
      <c r="D629" s="678"/>
      <c r="E629" s="678"/>
      <c r="F629" s="678"/>
      <c r="G629" s="678"/>
      <c r="H629" s="678"/>
      <c r="I629" s="678"/>
      <c r="J629" s="678"/>
      <c r="K629" s="678"/>
      <c r="L629" s="678"/>
      <c r="M629" s="678"/>
    </row>
    <row r="630" spans="1:13" ht="15" customHeight="1">
      <c r="A630" s="678"/>
      <c r="B630" s="678"/>
      <c r="C630" s="678"/>
      <c r="D630" s="678"/>
      <c r="E630" s="678"/>
      <c r="F630" s="678"/>
      <c r="G630" s="678"/>
      <c r="H630" s="678"/>
      <c r="I630" s="678"/>
      <c r="J630" s="678"/>
      <c r="K630" s="678"/>
      <c r="L630" s="678"/>
      <c r="M630" s="678"/>
    </row>
    <row r="631" spans="1:13" ht="15" customHeight="1">
      <c r="A631" s="678"/>
      <c r="B631" s="678"/>
      <c r="C631" s="678"/>
      <c r="D631" s="678"/>
      <c r="E631" s="678"/>
      <c r="F631" s="678"/>
      <c r="G631" s="678"/>
      <c r="H631" s="678"/>
      <c r="I631" s="678"/>
      <c r="J631" s="678"/>
      <c r="K631" s="678"/>
      <c r="L631" s="678"/>
      <c r="M631" s="678"/>
    </row>
    <row r="632" spans="1:13" ht="15" customHeight="1">
      <c r="A632" s="678"/>
      <c r="B632" s="678"/>
      <c r="C632" s="678"/>
      <c r="D632" s="678"/>
      <c r="E632" s="678"/>
      <c r="F632" s="678"/>
      <c r="G632" s="678"/>
      <c r="H632" s="678"/>
      <c r="I632" s="678"/>
      <c r="J632" s="678"/>
      <c r="K632" s="678"/>
      <c r="L632" s="678"/>
      <c r="M632" s="678"/>
    </row>
    <row r="633" spans="1:13" ht="15" customHeight="1">
      <c r="A633" s="678"/>
      <c r="B633" s="678"/>
      <c r="C633" s="678"/>
      <c r="D633" s="678"/>
      <c r="E633" s="678"/>
      <c r="F633" s="678"/>
      <c r="G633" s="678"/>
      <c r="H633" s="678"/>
      <c r="I633" s="678"/>
      <c r="J633" s="678"/>
      <c r="K633" s="678"/>
      <c r="L633" s="678"/>
      <c r="M633" s="678"/>
    </row>
    <row r="634" spans="1:13" ht="15" customHeight="1">
      <c r="A634" s="678"/>
      <c r="B634" s="678"/>
      <c r="C634" s="678"/>
      <c r="D634" s="678"/>
      <c r="E634" s="678"/>
      <c r="F634" s="678"/>
      <c r="G634" s="678"/>
      <c r="H634" s="678"/>
      <c r="I634" s="678"/>
      <c r="J634" s="678"/>
      <c r="K634" s="678"/>
      <c r="L634" s="678"/>
      <c r="M634" s="678"/>
    </row>
    <row r="635" spans="1:13" ht="15" customHeight="1">
      <c r="A635" s="678"/>
      <c r="B635" s="678"/>
      <c r="C635" s="678"/>
      <c r="D635" s="678"/>
      <c r="E635" s="678"/>
      <c r="F635" s="678"/>
      <c r="G635" s="678"/>
      <c r="H635" s="678"/>
      <c r="I635" s="678"/>
      <c r="J635" s="678"/>
      <c r="K635" s="678"/>
      <c r="L635" s="678"/>
      <c r="M635" s="678"/>
    </row>
    <row r="636" spans="1:13" ht="15" customHeight="1">
      <c r="A636" s="678"/>
      <c r="B636" s="678"/>
      <c r="C636" s="678"/>
      <c r="D636" s="678"/>
      <c r="E636" s="678"/>
      <c r="F636" s="678"/>
      <c r="G636" s="678"/>
      <c r="H636" s="678"/>
      <c r="I636" s="678"/>
      <c r="J636" s="678"/>
      <c r="K636" s="678"/>
      <c r="L636" s="678"/>
      <c r="M636" s="678"/>
    </row>
    <row r="637" spans="1:13" ht="15" customHeight="1">
      <c r="A637" s="678"/>
      <c r="B637" s="678"/>
      <c r="C637" s="678"/>
      <c r="D637" s="678"/>
      <c r="E637" s="678"/>
      <c r="F637" s="678"/>
      <c r="G637" s="678"/>
      <c r="H637" s="678"/>
      <c r="I637" s="678"/>
      <c r="J637" s="678"/>
      <c r="K637" s="678"/>
      <c r="L637" s="678"/>
      <c r="M637" s="678"/>
    </row>
    <row r="638" spans="1:13" ht="15" customHeight="1">
      <c r="A638" s="678"/>
      <c r="B638" s="678"/>
      <c r="C638" s="678"/>
      <c r="D638" s="678"/>
      <c r="E638" s="678"/>
      <c r="F638" s="678"/>
      <c r="G638" s="678"/>
      <c r="H638" s="678"/>
      <c r="I638" s="678"/>
      <c r="J638" s="678"/>
      <c r="K638" s="678"/>
      <c r="L638" s="678"/>
      <c r="M638" s="678"/>
    </row>
    <row r="639" spans="1:13" ht="15" customHeight="1">
      <c r="A639" s="678"/>
      <c r="B639" s="678"/>
      <c r="C639" s="678"/>
      <c r="D639" s="678"/>
      <c r="E639" s="678"/>
      <c r="F639" s="678"/>
      <c r="G639" s="678"/>
      <c r="H639" s="678"/>
      <c r="I639" s="678"/>
      <c r="J639" s="678"/>
      <c r="K639" s="678"/>
      <c r="L639" s="678"/>
      <c r="M639" s="678"/>
    </row>
    <row r="640" spans="1:13" ht="15" customHeight="1">
      <c r="A640" s="678"/>
      <c r="B640" s="678"/>
      <c r="C640" s="678"/>
      <c r="D640" s="678"/>
      <c r="E640" s="678"/>
      <c r="F640" s="678"/>
      <c r="G640" s="678"/>
      <c r="H640" s="678"/>
      <c r="I640" s="678"/>
      <c r="J640" s="678"/>
      <c r="K640" s="678"/>
      <c r="L640" s="678"/>
      <c r="M640" s="678"/>
    </row>
    <row r="641" spans="1:13" ht="15" customHeight="1">
      <c r="A641" s="678"/>
      <c r="B641" s="678"/>
      <c r="C641" s="678"/>
      <c r="D641" s="678"/>
      <c r="E641" s="678"/>
      <c r="F641" s="678"/>
      <c r="G641" s="678"/>
      <c r="H641" s="678"/>
      <c r="I641" s="678"/>
      <c r="J641" s="678"/>
      <c r="K641" s="678"/>
      <c r="L641" s="678"/>
      <c r="M641" s="678"/>
    </row>
    <row r="642" spans="1:13" ht="15" customHeight="1">
      <c r="A642" s="678"/>
      <c r="B642" s="678"/>
      <c r="C642" s="678"/>
      <c r="D642" s="678"/>
      <c r="E642" s="678"/>
      <c r="F642" s="678"/>
      <c r="G642" s="678"/>
      <c r="H642" s="678"/>
      <c r="I642" s="678"/>
      <c r="J642" s="678"/>
      <c r="K642" s="678"/>
      <c r="L642" s="678"/>
      <c r="M642" s="678"/>
    </row>
    <row r="643" spans="1:13" ht="15" customHeight="1">
      <c r="A643" s="678"/>
      <c r="B643" s="678"/>
      <c r="C643" s="678"/>
      <c r="D643" s="678"/>
      <c r="E643" s="678"/>
      <c r="F643" s="678"/>
      <c r="G643" s="678"/>
      <c r="H643" s="678"/>
      <c r="I643" s="678"/>
      <c r="J643" s="678"/>
      <c r="K643" s="678"/>
      <c r="L643" s="678"/>
      <c r="M643" s="678"/>
    </row>
    <row r="644" spans="1:13" ht="15" customHeight="1">
      <c r="A644" s="678"/>
      <c r="B644" s="678"/>
      <c r="C644" s="678"/>
      <c r="D644" s="678"/>
      <c r="E644" s="678"/>
      <c r="F644" s="678"/>
      <c r="G644" s="678"/>
      <c r="H644" s="678"/>
      <c r="I644" s="678"/>
      <c r="J644" s="678"/>
      <c r="K644" s="678"/>
      <c r="L644" s="678"/>
      <c r="M644" s="678"/>
    </row>
    <row r="645" spans="1:13" ht="15" customHeight="1">
      <c r="A645" s="678"/>
      <c r="B645" s="678"/>
      <c r="C645" s="678"/>
      <c r="D645" s="678"/>
      <c r="E645" s="678"/>
      <c r="F645" s="678"/>
      <c r="G645" s="678"/>
      <c r="H645" s="678"/>
      <c r="I645" s="678"/>
      <c r="J645" s="678"/>
      <c r="K645" s="678"/>
      <c r="L645" s="678"/>
      <c r="M645" s="678"/>
    </row>
    <row r="646" spans="1:13" ht="15" customHeight="1">
      <c r="A646" s="678"/>
      <c r="B646" s="678"/>
      <c r="C646" s="678"/>
      <c r="D646" s="678"/>
      <c r="E646" s="678"/>
      <c r="F646" s="678"/>
      <c r="G646" s="678"/>
      <c r="H646" s="678"/>
      <c r="I646" s="678"/>
      <c r="J646" s="678"/>
      <c r="K646" s="678"/>
      <c r="L646" s="678"/>
      <c r="M646" s="678"/>
    </row>
    <row r="647" spans="1:13" ht="15" customHeight="1">
      <c r="A647" s="678"/>
      <c r="B647" s="678"/>
      <c r="C647" s="678"/>
      <c r="D647" s="678"/>
      <c r="E647" s="678"/>
      <c r="F647" s="678"/>
      <c r="G647" s="678"/>
      <c r="H647" s="678"/>
      <c r="I647" s="678"/>
      <c r="J647" s="678"/>
      <c r="K647" s="678"/>
      <c r="L647" s="678"/>
      <c r="M647" s="678"/>
    </row>
    <row r="648" spans="1:13" ht="15" customHeight="1">
      <c r="A648" s="678"/>
      <c r="B648" s="678"/>
      <c r="C648" s="678"/>
      <c r="D648" s="678"/>
      <c r="E648" s="678"/>
      <c r="F648" s="678"/>
      <c r="G648" s="678"/>
      <c r="H648" s="678"/>
      <c r="I648" s="678"/>
      <c r="J648" s="678"/>
      <c r="K648" s="678"/>
      <c r="L648" s="678"/>
      <c r="M648" s="678"/>
    </row>
    <row r="649" spans="1:13" ht="15" customHeight="1">
      <c r="A649" s="678"/>
      <c r="B649" s="678"/>
      <c r="C649" s="678"/>
      <c r="D649" s="678"/>
      <c r="E649" s="678"/>
      <c r="F649" s="678"/>
      <c r="G649" s="678"/>
      <c r="H649" s="678"/>
      <c r="I649" s="678"/>
      <c r="J649" s="678"/>
      <c r="K649" s="678"/>
      <c r="L649" s="678"/>
      <c r="M649" s="678"/>
    </row>
    <row r="650" spans="1:13" ht="15" customHeight="1">
      <c r="A650" s="678"/>
      <c r="B650" s="678"/>
      <c r="C650" s="678"/>
      <c r="D650" s="678"/>
      <c r="E650" s="678"/>
      <c r="F650" s="678"/>
      <c r="G650" s="678"/>
      <c r="H650" s="678"/>
      <c r="I650" s="678"/>
      <c r="J650" s="678"/>
      <c r="K650" s="678"/>
      <c r="L650" s="678"/>
      <c r="M650" s="678"/>
    </row>
    <row r="651" spans="1:13" ht="15" customHeight="1">
      <c r="A651" s="678"/>
      <c r="B651" s="678"/>
      <c r="C651" s="678"/>
      <c r="D651" s="678"/>
      <c r="E651" s="678"/>
      <c r="F651" s="678"/>
      <c r="G651" s="678"/>
      <c r="H651" s="678"/>
      <c r="I651" s="678"/>
      <c r="J651" s="678"/>
      <c r="K651" s="678"/>
      <c r="L651" s="678"/>
      <c r="M651" s="678"/>
    </row>
    <row r="652" spans="1:13" ht="15" customHeight="1">
      <c r="A652" s="678"/>
      <c r="B652" s="678"/>
      <c r="C652" s="678"/>
      <c r="D652" s="678"/>
      <c r="E652" s="678"/>
      <c r="F652" s="678"/>
      <c r="G652" s="678"/>
      <c r="H652" s="678"/>
      <c r="I652" s="678"/>
      <c r="J652" s="678"/>
      <c r="K652" s="678"/>
      <c r="L652" s="678"/>
      <c r="M652" s="678"/>
    </row>
    <row r="653" spans="1:13" ht="15" customHeight="1">
      <c r="A653" s="678"/>
      <c r="B653" s="678"/>
      <c r="C653" s="678"/>
      <c r="D653" s="678"/>
      <c r="E653" s="678"/>
      <c r="F653" s="678"/>
      <c r="G653" s="678"/>
      <c r="H653" s="678"/>
      <c r="I653" s="678"/>
      <c r="J653" s="678"/>
      <c r="K653" s="678"/>
      <c r="L653" s="678"/>
      <c r="M653" s="678"/>
    </row>
    <row r="654" spans="1:13" ht="15" customHeight="1">
      <c r="A654" s="678"/>
      <c r="B654" s="678"/>
      <c r="C654" s="678"/>
      <c r="D654" s="678"/>
      <c r="E654" s="678"/>
      <c r="F654" s="678"/>
      <c r="G654" s="678"/>
      <c r="H654" s="678"/>
      <c r="I654" s="678"/>
      <c r="J654" s="678"/>
      <c r="K654" s="678"/>
      <c r="L654" s="678"/>
      <c r="M654" s="678"/>
    </row>
    <row r="655" spans="1:13" ht="15" customHeight="1">
      <c r="A655" s="678"/>
      <c r="B655" s="678"/>
      <c r="C655" s="678"/>
      <c r="D655" s="678"/>
      <c r="E655" s="678"/>
      <c r="F655" s="678"/>
      <c r="G655" s="678"/>
      <c r="H655" s="678"/>
      <c r="I655" s="678"/>
      <c r="J655" s="678"/>
      <c r="K655" s="678"/>
      <c r="L655" s="678"/>
      <c r="M655" s="678"/>
    </row>
    <row r="656" spans="1:13" ht="15" customHeight="1">
      <c r="A656" s="678"/>
      <c r="B656" s="678"/>
      <c r="C656" s="678"/>
      <c r="D656" s="678"/>
      <c r="E656" s="678"/>
      <c r="F656" s="678"/>
      <c r="G656" s="678"/>
      <c r="H656" s="678"/>
      <c r="I656" s="678"/>
      <c r="J656" s="678"/>
      <c r="K656" s="678"/>
      <c r="L656" s="678"/>
      <c r="M656" s="678"/>
    </row>
    <row r="657" spans="1:13" ht="15" customHeight="1">
      <c r="A657" s="678"/>
      <c r="B657" s="678"/>
      <c r="C657" s="678"/>
      <c r="D657" s="678"/>
      <c r="E657" s="678"/>
      <c r="F657" s="678"/>
      <c r="G657" s="678"/>
      <c r="H657" s="678"/>
      <c r="I657" s="678"/>
      <c r="J657" s="678"/>
      <c r="K657" s="678"/>
      <c r="L657" s="678"/>
      <c r="M657" s="678"/>
    </row>
    <row r="658" spans="1:13" ht="15" customHeight="1">
      <c r="A658" s="678"/>
      <c r="B658" s="678"/>
      <c r="C658" s="678"/>
      <c r="D658" s="678"/>
      <c r="E658" s="678"/>
      <c r="F658" s="678"/>
      <c r="G658" s="678"/>
      <c r="H658" s="678"/>
      <c r="I658" s="678"/>
      <c r="J658" s="678"/>
      <c r="K658" s="678"/>
      <c r="L658" s="678"/>
      <c r="M658" s="678"/>
    </row>
    <row r="659" spans="1:13" ht="15" customHeight="1">
      <c r="A659" s="678"/>
      <c r="B659" s="678"/>
      <c r="C659" s="678"/>
      <c r="D659" s="678"/>
      <c r="E659" s="678"/>
      <c r="F659" s="678"/>
      <c r="G659" s="678"/>
      <c r="H659" s="678"/>
      <c r="I659" s="678"/>
      <c r="J659" s="678"/>
      <c r="K659" s="678"/>
      <c r="L659" s="678"/>
      <c r="M659" s="678"/>
    </row>
    <row r="660" spans="1:13" ht="15" customHeight="1">
      <c r="A660" s="678"/>
      <c r="B660" s="678"/>
      <c r="C660" s="678"/>
      <c r="D660" s="678"/>
      <c r="E660" s="678"/>
      <c r="F660" s="678"/>
      <c r="G660" s="678"/>
      <c r="H660" s="678"/>
      <c r="I660" s="678"/>
      <c r="J660" s="678"/>
      <c r="K660" s="678"/>
      <c r="L660" s="678"/>
      <c r="M660" s="678"/>
    </row>
    <row r="661" spans="1:13" ht="15" customHeight="1">
      <c r="A661" s="678"/>
      <c r="B661" s="678"/>
      <c r="C661" s="678"/>
      <c r="D661" s="678"/>
      <c r="E661" s="678"/>
      <c r="F661" s="678"/>
      <c r="G661" s="678"/>
      <c r="H661" s="678"/>
      <c r="I661" s="678"/>
      <c r="J661" s="678"/>
      <c r="K661" s="678"/>
      <c r="L661" s="678"/>
      <c r="M661" s="678"/>
    </row>
    <row r="662" spans="1:13" ht="15" customHeight="1">
      <c r="A662" s="678"/>
      <c r="B662" s="678"/>
      <c r="C662" s="678"/>
      <c r="D662" s="678"/>
      <c r="E662" s="678"/>
      <c r="F662" s="678"/>
      <c r="G662" s="678"/>
      <c r="H662" s="678"/>
      <c r="I662" s="678"/>
      <c r="J662" s="678"/>
      <c r="K662" s="678"/>
      <c r="L662" s="678"/>
      <c r="M662" s="678"/>
    </row>
    <row r="663" spans="1:13" ht="15" customHeight="1">
      <c r="A663" s="678"/>
      <c r="B663" s="678"/>
      <c r="C663" s="678"/>
      <c r="D663" s="678"/>
      <c r="E663" s="678"/>
      <c r="F663" s="678"/>
      <c r="G663" s="678"/>
      <c r="H663" s="678"/>
      <c r="I663" s="678"/>
      <c r="J663" s="678"/>
      <c r="K663" s="678"/>
      <c r="L663" s="678"/>
      <c r="M663" s="678"/>
    </row>
    <row r="664" spans="1:13" ht="15" customHeight="1">
      <c r="A664" s="678"/>
      <c r="B664" s="678"/>
      <c r="C664" s="678"/>
      <c r="D664" s="678"/>
      <c r="E664" s="678"/>
      <c r="F664" s="678"/>
      <c r="G664" s="678"/>
      <c r="H664" s="678"/>
      <c r="I664" s="678"/>
      <c r="J664" s="678"/>
      <c r="K664" s="678"/>
      <c r="L664" s="678"/>
      <c r="M664" s="678"/>
    </row>
    <row r="665" spans="1:13" ht="15" customHeight="1">
      <c r="A665" s="678"/>
      <c r="B665" s="678"/>
      <c r="C665" s="678"/>
      <c r="D665" s="678"/>
      <c r="E665" s="678"/>
      <c r="F665" s="678"/>
      <c r="G665" s="678"/>
      <c r="H665" s="678"/>
      <c r="I665" s="678"/>
      <c r="J665" s="678"/>
      <c r="K665" s="678"/>
      <c r="L665" s="678"/>
      <c r="M665" s="678"/>
    </row>
    <row r="666" spans="1:13" ht="15" customHeight="1">
      <c r="A666" s="678"/>
      <c r="B666" s="678"/>
      <c r="C666" s="678"/>
      <c r="D666" s="678"/>
      <c r="E666" s="678"/>
      <c r="F666" s="678"/>
      <c r="G666" s="678"/>
      <c r="H666" s="678"/>
      <c r="I666" s="678"/>
      <c r="J666" s="678"/>
      <c r="K666" s="678"/>
      <c r="L666" s="678"/>
      <c r="M666" s="678"/>
    </row>
    <row r="667" spans="1:13" ht="15" customHeight="1">
      <c r="A667" s="678"/>
      <c r="B667" s="678"/>
      <c r="C667" s="678"/>
      <c r="D667" s="678"/>
      <c r="E667" s="678"/>
      <c r="F667" s="678"/>
      <c r="G667" s="678"/>
      <c r="H667" s="678"/>
      <c r="I667" s="678"/>
      <c r="J667" s="678"/>
      <c r="K667" s="678"/>
      <c r="L667" s="678"/>
      <c r="M667" s="678"/>
    </row>
    <row r="668" spans="1:13" ht="15" customHeight="1">
      <c r="A668" s="678"/>
      <c r="B668" s="678"/>
      <c r="C668" s="678"/>
      <c r="D668" s="678"/>
      <c r="E668" s="678"/>
      <c r="F668" s="678"/>
      <c r="G668" s="678"/>
      <c r="H668" s="678"/>
      <c r="I668" s="678"/>
      <c r="J668" s="678"/>
      <c r="K668" s="678"/>
      <c r="L668" s="678"/>
      <c r="M668" s="678"/>
    </row>
    <row r="669" spans="1:13" ht="15" customHeight="1">
      <c r="A669" s="678"/>
      <c r="B669" s="678"/>
      <c r="C669" s="678"/>
      <c r="D669" s="678"/>
      <c r="E669" s="678"/>
      <c r="F669" s="678"/>
      <c r="G669" s="678"/>
      <c r="H669" s="678"/>
      <c r="I669" s="678"/>
      <c r="J669" s="678"/>
      <c r="K669" s="678"/>
      <c r="L669" s="678"/>
      <c r="M669" s="678"/>
    </row>
    <row r="670" spans="1:13" ht="15" customHeight="1">
      <c r="A670" s="678"/>
      <c r="B670" s="678"/>
      <c r="C670" s="678"/>
      <c r="D670" s="678"/>
      <c r="E670" s="678"/>
      <c r="F670" s="678"/>
      <c r="G670" s="678"/>
      <c r="H670" s="678"/>
      <c r="I670" s="678"/>
      <c r="J670" s="678"/>
      <c r="K670" s="678"/>
      <c r="L670" s="678"/>
      <c r="M670" s="678"/>
    </row>
    <row r="671" spans="1:13" ht="15" customHeight="1">
      <c r="A671" s="678"/>
      <c r="B671" s="678"/>
      <c r="C671" s="678"/>
      <c r="D671" s="678"/>
      <c r="E671" s="678"/>
      <c r="F671" s="678"/>
      <c r="G671" s="678"/>
      <c r="H671" s="678"/>
      <c r="I671" s="678"/>
      <c r="J671" s="678"/>
      <c r="K671" s="678"/>
      <c r="L671" s="678"/>
      <c r="M671" s="678"/>
    </row>
    <row r="672" spans="1:13" ht="15" customHeight="1">
      <c r="A672" s="678"/>
      <c r="B672" s="678"/>
      <c r="C672" s="678"/>
      <c r="D672" s="678"/>
      <c r="E672" s="678"/>
      <c r="F672" s="678"/>
      <c r="G672" s="678"/>
      <c r="H672" s="678"/>
      <c r="I672" s="678"/>
      <c r="J672" s="678"/>
      <c r="K672" s="678"/>
      <c r="L672" s="678"/>
      <c r="M672" s="678"/>
    </row>
    <row r="673" spans="1:13" ht="15" customHeight="1">
      <c r="A673" s="678"/>
      <c r="B673" s="678"/>
      <c r="C673" s="678"/>
      <c r="D673" s="678"/>
      <c r="E673" s="678"/>
      <c r="F673" s="678"/>
      <c r="G673" s="678"/>
      <c r="H673" s="678"/>
      <c r="I673" s="678"/>
      <c r="J673" s="678"/>
      <c r="K673" s="678"/>
      <c r="L673" s="678"/>
      <c r="M673" s="678"/>
    </row>
    <row r="674" spans="1:13" ht="15" customHeight="1">
      <c r="A674" s="678"/>
      <c r="B674" s="678"/>
      <c r="C674" s="678"/>
      <c r="D674" s="678"/>
      <c r="E674" s="678"/>
      <c r="F674" s="678"/>
      <c r="G674" s="678"/>
      <c r="H674" s="678"/>
      <c r="I674" s="678"/>
      <c r="J674" s="678"/>
      <c r="K674" s="678"/>
      <c r="L674" s="678"/>
      <c r="M674" s="678"/>
    </row>
    <row r="675" spans="1:13" ht="15" customHeight="1">
      <c r="A675" s="678"/>
      <c r="B675" s="678"/>
      <c r="C675" s="678"/>
      <c r="D675" s="678"/>
      <c r="E675" s="678"/>
      <c r="F675" s="678"/>
      <c r="G675" s="678"/>
      <c r="H675" s="678"/>
      <c r="I675" s="678"/>
      <c r="J675" s="678"/>
      <c r="K675" s="678"/>
      <c r="L675" s="678"/>
      <c r="M675" s="678"/>
    </row>
    <row r="676" spans="1:13" ht="15" customHeight="1">
      <c r="A676" s="678"/>
      <c r="B676" s="678"/>
      <c r="C676" s="678"/>
      <c r="D676" s="678"/>
      <c r="E676" s="678"/>
      <c r="F676" s="678"/>
      <c r="G676" s="678"/>
      <c r="H676" s="678"/>
      <c r="I676" s="678"/>
      <c r="J676" s="678"/>
      <c r="K676" s="678"/>
      <c r="L676" s="678"/>
      <c r="M676" s="678"/>
    </row>
    <row r="677" spans="1:13" ht="15" customHeight="1">
      <c r="A677" s="678"/>
      <c r="B677" s="678"/>
      <c r="C677" s="678"/>
      <c r="D677" s="678"/>
      <c r="E677" s="678"/>
      <c r="F677" s="678"/>
      <c r="G677" s="678"/>
      <c r="H677" s="678"/>
      <c r="I677" s="678"/>
      <c r="J677" s="678"/>
      <c r="K677" s="678"/>
      <c r="L677" s="678"/>
      <c r="M677" s="678"/>
    </row>
    <row r="678" spans="1:13" ht="15" customHeight="1">
      <c r="A678" s="678"/>
      <c r="B678" s="678"/>
      <c r="C678" s="678"/>
      <c r="D678" s="678"/>
      <c r="E678" s="678"/>
      <c r="F678" s="678"/>
      <c r="G678" s="678"/>
      <c r="H678" s="678"/>
      <c r="I678" s="678"/>
      <c r="J678" s="678"/>
      <c r="K678" s="678"/>
      <c r="L678" s="678"/>
      <c r="M678" s="678"/>
    </row>
    <row r="679" spans="1:13" ht="15" customHeight="1">
      <c r="A679" s="678"/>
      <c r="B679" s="678"/>
      <c r="C679" s="678"/>
      <c r="D679" s="678"/>
      <c r="E679" s="678"/>
      <c r="F679" s="678"/>
      <c r="G679" s="678"/>
      <c r="H679" s="678"/>
      <c r="I679" s="678"/>
      <c r="J679" s="678"/>
      <c r="K679" s="678"/>
      <c r="L679" s="678"/>
      <c r="M679" s="678"/>
    </row>
    <row r="680" spans="1:13" ht="15" customHeight="1">
      <c r="A680" s="678"/>
      <c r="B680" s="678"/>
      <c r="C680" s="678"/>
      <c r="D680" s="678"/>
      <c r="E680" s="678"/>
      <c r="F680" s="678"/>
      <c r="G680" s="678"/>
      <c r="H680" s="678"/>
      <c r="I680" s="678"/>
      <c r="J680" s="678"/>
      <c r="K680" s="678"/>
      <c r="L680" s="678"/>
      <c r="M680" s="678"/>
    </row>
    <row r="681" spans="1:13" ht="15" customHeight="1">
      <c r="A681" s="678"/>
      <c r="B681" s="678"/>
      <c r="C681" s="678"/>
      <c r="D681" s="678"/>
      <c r="E681" s="678"/>
      <c r="F681" s="678"/>
      <c r="G681" s="678"/>
      <c r="H681" s="678"/>
      <c r="I681" s="678"/>
      <c r="J681" s="678"/>
      <c r="K681" s="678"/>
      <c r="L681" s="678"/>
      <c r="M681" s="678"/>
    </row>
    <row r="682" spans="1:13" ht="15" customHeight="1">
      <c r="A682" s="678"/>
      <c r="B682" s="678"/>
      <c r="C682" s="678"/>
      <c r="D682" s="678"/>
      <c r="E682" s="678"/>
      <c r="F682" s="678"/>
      <c r="G682" s="678"/>
      <c r="H682" s="678"/>
      <c r="I682" s="678"/>
      <c r="J682" s="678"/>
      <c r="K682" s="678"/>
      <c r="L682" s="678"/>
      <c r="M682" s="678"/>
    </row>
    <row r="683" spans="1:13" ht="15" customHeight="1">
      <c r="A683" s="678"/>
      <c r="B683" s="678"/>
      <c r="C683" s="678"/>
      <c r="D683" s="678"/>
      <c r="E683" s="678"/>
      <c r="F683" s="678"/>
      <c r="G683" s="678"/>
      <c r="H683" s="678"/>
      <c r="I683" s="678"/>
      <c r="J683" s="678"/>
      <c r="K683" s="678"/>
      <c r="L683" s="678"/>
      <c r="M683" s="678"/>
    </row>
    <row r="684" spans="1:13" ht="15" customHeight="1">
      <c r="A684" s="678"/>
      <c r="B684" s="678"/>
      <c r="C684" s="678"/>
      <c r="D684" s="678"/>
      <c r="E684" s="678"/>
      <c r="F684" s="678"/>
      <c r="G684" s="678"/>
      <c r="H684" s="678"/>
      <c r="I684" s="678"/>
      <c r="J684" s="678"/>
      <c r="K684" s="678"/>
      <c r="L684" s="678"/>
      <c r="M684" s="678"/>
    </row>
    <row r="685" spans="1:13" ht="15" customHeight="1">
      <c r="A685" s="678"/>
      <c r="B685" s="678"/>
      <c r="C685" s="678"/>
      <c r="D685" s="678"/>
      <c r="E685" s="678"/>
      <c r="F685" s="678"/>
      <c r="G685" s="678"/>
      <c r="H685" s="678"/>
      <c r="I685" s="678"/>
      <c r="J685" s="678"/>
      <c r="K685" s="678"/>
      <c r="L685" s="678"/>
      <c r="M685" s="678"/>
    </row>
    <row r="686" spans="1:13" ht="15" customHeight="1">
      <c r="A686" s="678"/>
      <c r="B686" s="678"/>
      <c r="C686" s="678"/>
      <c r="D686" s="678"/>
      <c r="E686" s="678"/>
      <c r="F686" s="678"/>
      <c r="G686" s="678"/>
      <c r="H686" s="678"/>
      <c r="I686" s="678"/>
      <c r="J686" s="678"/>
      <c r="K686" s="678"/>
      <c r="L686" s="678"/>
      <c r="M686" s="678"/>
    </row>
    <row r="687" spans="1:13" ht="15" customHeight="1">
      <c r="A687" s="678"/>
      <c r="B687" s="678"/>
      <c r="C687" s="678"/>
      <c r="D687" s="678"/>
      <c r="E687" s="678"/>
      <c r="F687" s="678"/>
      <c r="G687" s="678"/>
      <c r="H687" s="678"/>
      <c r="I687" s="678"/>
      <c r="J687" s="678"/>
      <c r="K687" s="678"/>
      <c r="L687" s="678"/>
      <c r="M687" s="678"/>
    </row>
    <row r="688" spans="1:13" ht="15" customHeight="1">
      <c r="A688" s="678"/>
      <c r="B688" s="678"/>
      <c r="C688" s="678"/>
      <c r="D688" s="678"/>
      <c r="E688" s="678"/>
      <c r="F688" s="678"/>
      <c r="G688" s="678"/>
      <c r="H688" s="678"/>
      <c r="I688" s="678"/>
      <c r="J688" s="678"/>
      <c r="K688" s="678"/>
      <c r="L688" s="678"/>
      <c r="M688" s="678"/>
    </row>
    <row r="689" spans="1:13" ht="15" customHeight="1">
      <c r="A689" s="678"/>
      <c r="B689" s="678"/>
      <c r="C689" s="678"/>
      <c r="D689" s="678"/>
      <c r="E689" s="678"/>
      <c r="F689" s="678"/>
      <c r="G689" s="678"/>
      <c r="H689" s="678"/>
      <c r="I689" s="678"/>
      <c r="J689" s="678"/>
      <c r="K689" s="678"/>
      <c r="L689" s="678"/>
      <c r="M689" s="678"/>
    </row>
    <row r="690" spans="1:13" ht="15" customHeight="1">
      <c r="A690" s="678"/>
      <c r="B690" s="678"/>
      <c r="C690" s="678"/>
      <c r="D690" s="678"/>
      <c r="E690" s="678"/>
      <c r="F690" s="678"/>
      <c r="G690" s="678"/>
      <c r="H690" s="678"/>
      <c r="I690" s="678"/>
      <c r="J690" s="678"/>
      <c r="K690" s="678"/>
      <c r="L690" s="678"/>
      <c r="M690" s="678"/>
    </row>
    <row r="691" spans="1:13" ht="15" customHeight="1">
      <c r="A691" s="678"/>
      <c r="B691" s="678"/>
      <c r="C691" s="678"/>
      <c r="D691" s="678"/>
      <c r="E691" s="678"/>
      <c r="F691" s="678"/>
      <c r="G691" s="678"/>
      <c r="H691" s="678"/>
      <c r="I691" s="678"/>
      <c r="J691" s="678"/>
      <c r="K691" s="678"/>
      <c r="L691" s="678"/>
      <c r="M691" s="678"/>
    </row>
    <row r="692" spans="1:13" ht="15" customHeight="1">
      <c r="A692" s="678"/>
      <c r="B692" s="678"/>
      <c r="C692" s="678"/>
      <c r="D692" s="678"/>
      <c r="E692" s="678"/>
      <c r="F692" s="678"/>
      <c r="G692" s="678"/>
      <c r="H692" s="678"/>
      <c r="I692" s="678"/>
      <c r="J692" s="678"/>
      <c r="K692" s="678"/>
      <c r="L692" s="678"/>
      <c r="M692" s="678"/>
    </row>
    <row r="693" spans="1:13" ht="15" customHeight="1">
      <c r="A693" s="678"/>
      <c r="B693" s="678"/>
      <c r="C693" s="678"/>
      <c r="D693" s="678"/>
      <c r="E693" s="678"/>
      <c r="F693" s="678"/>
      <c r="G693" s="678"/>
      <c r="H693" s="678"/>
      <c r="I693" s="678"/>
      <c r="J693" s="678"/>
      <c r="K693" s="678"/>
      <c r="L693" s="678"/>
      <c r="M693" s="678"/>
    </row>
    <row r="694" spans="1:13" ht="15" customHeight="1">
      <c r="A694" s="678"/>
      <c r="B694" s="678"/>
      <c r="C694" s="678"/>
      <c r="D694" s="678"/>
      <c r="E694" s="678"/>
      <c r="F694" s="678"/>
      <c r="G694" s="678"/>
      <c r="H694" s="678"/>
      <c r="I694" s="678"/>
      <c r="J694" s="678"/>
      <c r="K694" s="678"/>
      <c r="L694" s="678"/>
      <c r="M694" s="678"/>
    </row>
    <row r="695" spans="1:13" ht="15" customHeight="1">
      <c r="A695" s="678"/>
      <c r="B695" s="678"/>
      <c r="C695" s="678"/>
      <c r="D695" s="678"/>
      <c r="E695" s="678"/>
      <c r="F695" s="678"/>
      <c r="G695" s="678"/>
      <c r="H695" s="678"/>
      <c r="I695" s="678"/>
      <c r="J695" s="678"/>
      <c r="K695" s="678"/>
      <c r="L695" s="678"/>
      <c r="M695" s="678"/>
    </row>
    <row r="696" spans="1:13" ht="15" customHeight="1">
      <c r="A696" s="678"/>
      <c r="B696" s="678"/>
      <c r="C696" s="678"/>
      <c r="D696" s="678"/>
      <c r="E696" s="678"/>
      <c r="F696" s="678"/>
      <c r="G696" s="678"/>
      <c r="H696" s="678"/>
      <c r="I696" s="678"/>
      <c r="J696" s="678"/>
      <c r="K696" s="678"/>
      <c r="L696" s="678"/>
      <c r="M696" s="678"/>
    </row>
    <row r="697" spans="1:13" ht="15" customHeight="1">
      <c r="A697" s="678"/>
      <c r="B697" s="678"/>
      <c r="C697" s="678"/>
      <c r="D697" s="678"/>
      <c r="E697" s="678"/>
      <c r="F697" s="678"/>
      <c r="G697" s="678"/>
      <c r="H697" s="678"/>
      <c r="I697" s="678"/>
      <c r="J697" s="678"/>
      <c r="K697" s="678"/>
      <c r="L697" s="678"/>
      <c r="M697" s="678"/>
    </row>
    <row r="698" spans="1:13" ht="15" customHeight="1">
      <c r="A698" s="678"/>
      <c r="B698" s="678"/>
      <c r="C698" s="678"/>
      <c r="D698" s="678"/>
      <c r="E698" s="678"/>
      <c r="F698" s="678"/>
      <c r="G698" s="678"/>
      <c r="H698" s="678"/>
      <c r="I698" s="678"/>
      <c r="J698" s="678"/>
      <c r="K698" s="678"/>
      <c r="L698" s="678"/>
      <c r="M698" s="678"/>
    </row>
    <row r="699" spans="1:13" ht="15" customHeight="1">
      <c r="A699" s="678"/>
      <c r="B699" s="678"/>
      <c r="C699" s="678"/>
      <c r="D699" s="678"/>
      <c r="E699" s="678"/>
      <c r="F699" s="678"/>
      <c r="G699" s="678"/>
      <c r="H699" s="678"/>
      <c r="I699" s="678"/>
      <c r="J699" s="678"/>
      <c r="K699" s="678"/>
      <c r="L699" s="678"/>
      <c r="M699" s="678"/>
    </row>
    <row r="700" spans="1:13" ht="15" customHeight="1">
      <c r="A700" s="678"/>
      <c r="B700" s="678"/>
      <c r="C700" s="678"/>
      <c r="D700" s="678"/>
      <c r="E700" s="678"/>
      <c r="F700" s="678"/>
      <c r="G700" s="678"/>
      <c r="H700" s="678"/>
      <c r="I700" s="678"/>
      <c r="J700" s="678"/>
      <c r="K700" s="678"/>
      <c r="L700" s="678"/>
      <c r="M700" s="678"/>
    </row>
    <row r="701" spans="1:13" ht="15" customHeight="1">
      <c r="A701" s="678"/>
      <c r="B701" s="678"/>
      <c r="C701" s="678"/>
      <c r="D701" s="678"/>
      <c r="E701" s="678"/>
      <c r="F701" s="678"/>
      <c r="G701" s="678"/>
      <c r="H701" s="678"/>
      <c r="I701" s="678"/>
      <c r="J701" s="678"/>
      <c r="K701" s="678"/>
      <c r="L701" s="678"/>
      <c r="M701" s="678"/>
    </row>
    <row r="702" spans="1:13" ht="15" customHeight="1">
      <c r="A702" s="678"/>
      <c r="B702" s="678"/>
      <c r="C702" s="678"/>
      <c r="D702" s="678"/>
      <c r="E702" s="678"/>
      <c r="F702" s="678"/>
      <c r="G702" s="678"/>
      <c r="H702" s="678"/>
      <c r="I702" s="678"/>
      <c r="J702" s="678"/>
      <c r="K702" s="678"/>
      <c r="L702" s="678"/>
      <c r="M702" s="678"/>
    </row>
    <row r="703" spans="1:13" ht="15" customHeight="1">
      <c r="A703" s="678"/>
      <c r="B703" s="678"/>
      <c r="C703" s="678"/>
      <c r="D703" s="678"/>
      <c r="E703" s="678"/>
      <c r="F703" s="678"/>
      <c r="G703" s="678"/>
      <c r="H703" s="678"/>
      <c r="I703" s="678"/>
      <c r="J703" s="678"/>
      <c r="K703" s="678"/>
      <c r="L703" s="678"/>
      <c r="M703" s="678"/>
    </row>
    <row r="704" spans="1:13" ht="15" customHeight="1">
      <c r="A704" s="678"/>
      <c r="B704" s="678"/>
      <c r="C704" s="678"/>
      <c r="D704" s="678"/>
      <c r="E704" s="678"/>
      <c r="F704" s="678"/>
      <c r="G704" s="678"/>
      <c r="H704" s="678"/>
      <c r="I704" s="678"/>
      <c r="J704" s="678"/>
      <c r="K704" s="678"/>
      <c r="L704" s="678"/>
      <c r="M704" s="678"/>
    </row>
    <row r="705" spans="1:13" ht="15" customHeight="1">
      <c r="A705" s="678"/>
      <c r="B705" s="678"/>
      <c r="C705" s="678"/>
      <c r="D705" s="678"/>
      <c r="E705" s="678"/>
      <c r="F705" s="678"/>
      <c r="G705" s="678"/>
      <c r="H705" s="678"/>
      <c r="I705" s="678"/>
      <c r="J705" s="678"/>
      <c r="K705" s="678"/>
      <c r="L705" s="678"/>
      <c r="M705" s="678"/>
    </row>
    <row r="706" spans="1:13" ht="15" customHeight="1">
      <c r="A706" s="678"/>
      <c r="B706" s="678"/>
      <c r="C706" s="678"/>
      <c r="D706" s="678"/>
      <c r="E706" s="678"/>
      <c r="F706" s="678"/>
      <c r="G706" s="678"/>
      <c r="H706" s="678"/>
      <c r="I706" s="678"/>
      <c r="J706" s="678"/>
      <c r="K706" s="678"/>
      <c r="L706" s="678"/>
      <c r="M706" s="678"/>
    </row>
    <row r="707" spans="1:13" ht="15" customHeight="1">
      <c r="A707" s="678"/>
      <c r="B707" s="678"/>
      <c r="C707" s="678"/>
      <c r="D707" s="678"/>
      <c r="E707" s="678"/>
      <c r="F707" s="678"/>
      <c r="G707" s="678"/>
      <c r="H707" s="678"/>
      <c r="I707" s="678"/>
      <c r="J707" s="678"/>
      <c r="K707" s="678"/>
      <c r="L707" s="678"/>
      <c r="M707" s="678"/>
    </row>
    <row r="708" spans="1:13" ht="15" customHeight="1">
      <c r="A708" s="678"/>
      <c r="B708" s="678"/>
      <c r="C708" s="678"/>
      <c r="D708" s="678"/>
      <c r="E708" s="678"/>
      <c r="F708" s="678"/>
      <c r="G708" s="678"/>
      <c r="H708" s="678"/>
      <c r="I708" s="678"/>
      <c r="J708" s="678"/>
      <c r="K708" s="678"/>
      <c r="L708" s="678"/>
      <c r="M708" s="678"/>
    </row>
    <row r="709" spans="1:13" ht="15" customHeight="1">
      <c r="A709" s="678"/>
      <c r="B709" s="678"/>
      <c r="C709" s="678"/>
      <c r="D709" s="678"/>
      <c r="E709" s="678"/>
      <c r="F709" s="678"/>
      <c r="G709" s="678"/>
      <c r="H709" s="678"/>
      <c r="I709" s="678"/>
      <c r="J709" s="678"/>
      <c r="K709" s="678"/>
      <c r="L709" s="678"/>
      <c r="M709" s="678"/>
    </row>
    <row r="710" spans="1:13" ht="15" customHeight="1">
      <c r="A710" s="678"/>
      <c r="B710" s="678"/>
      <c r="C710" s="678"/>
      <c r="D710" s="678"/>
      <c r="E710" s="678"/>
      <c r="F710" s="678"/>
      <c r="G710" s="678"/>
      <c r="H710" s="678"/>
      <c r="I710" s="678"/>
      <c r="J710" s="678"/>
      <c r="K710" s="678"/>
      <c r="L710" s="678"/>
      <c r="M710" s="678"/>
    </row>
    <row r="711" spans="1:13" ht="15" customHeight="1">
      <c r="A711" s="678"/>
      <c r="B711" s="678"/>
      <c r="C711" s="678"/>
      <c r="D711" s="678"/>
      <c r="E711" s="678"/>
      <c r="F711" s="678"/>
      <c r="G711" s="678"/>
      <c r="H711" s="678"/>
      <c r="I711" s="678"/>
      <c r="J711" s="678"/>
      <c r="K711" s="678"/>
      <c r="L711" s="678"/>
      <c r="M711" s="678"/>
    </row>
    <row r="712" spans="1:13" ht="15" customHeight="1">
      <c r="A712" s="678"/>
      <c r="B712" s="678"/>
      <c r="C712" s="678"/>
      <c r="D712" s="678"/>
      <c r="E712" s="678"/>
      <c r="F712" s="678"/>
      <c r="G712" s="678"/>
      <c r="H712" s="678"/>
      <c r="I712" s="678"/>
      <c r="J712" s="678"/>
      <c r="K712" s="678"/>
      <c r="L712" s="678"/>
      <c r="M712" s="678"/>
    </row>
    <row r="713" spans="1:13" ht="15" customHeight="1">
      <c r="A713" s="678"/>
      <c r="B713" s="678"/>
      <c r="C713" s="678"/>
      <c r="D713" s="678"/>
      <c r="E713" s="678"/>
      <c r="F713" s="678"/>
      <c r="G713" s="678"/>
      <c r="H713" s="678"/>
      <c r="I713" s="678"/>
      <c r="J713" s="678"/>
      <c r="K713" s="678"/>
      <c r="L713" s="678"/>
      <c r="M713" s="678"/>
    </row>
    <row r="714" spans="1:13" ht="15" customHeight="1">
      <c r="A714" s="678"/>
      <c r="B714" s="678"/>
      <c r="C714" s="678"/>
      <c r="D714" s="678"/>
      <c r="E714" s="678"/>
      <c r="F714" s="678"/>
      <c r="G714" s="678"/>
      <c r="H714" s="678"/>
      <c r="I714" s="678"/>
      <c r="J714" s="678"/>
      <c r="K714" s="678"/>
      <c r="L714" s="678"/>
      <c r="M714" s="678"/>
    </row>
    <row r="715" spans="1:13" ht="15" customHeight="1">
      <c r="A715" s="678"/>
      <c r="B715" s="678"/>
      <c r="C715" s="678"/>
      <c r="D715" s="678"/>
      <c r="E715" s="678"/>
      <c r="F715" s="678"/>
      <c r="G715" s="678"/>
      <c r="H715" s="678"/>
      <c r="I715" s="678"/>
      <c r="J715" s="678"/>
      <c r="K715" s="678"/>
      <c r="L715" s="678"/>
      <c r="M715" s="678"/>
    </row>
    <row r="716" spans="1:13" ht="15" customHeight="1">
      <c r="A716" s="678"/>
      <c r="B716" s="678"/>
      <c r="C716" s="678"/>
      <c r="D716" s="678"/>
      <c r="E716" s="678"/>
      <c r="F716" s="678"/>
      <c r="G716" s="678"/>
      <c r="H716" s="678"/>
      <c r="I716" s="678"/>
      <c r="J716" s="678"/>
      <c r="K716" s="678"/>
      <c r="L716" s="678"/>
      <c r="M716" s="678"/>
    </row>
    <row r="717" spans="1:13" ht="15" customHeight="1">
      <c r="A717" s="678"/>
      <c r="B717" s="678"/>
      <c r="C717" s="678"/>
      <c r="D717" s="678"/>
      <c r="E717" s="678"/>
      <c r="F717" s="678"/>
      <c r="G717" s="678"/>
      <c r="H717" s="678"/>
      <c r="I717" s="678"/>
      <c r="J717" s="678"/>
      <c r="K717" s="678"/>
      <c r="L717" s="678"/>
      <c r="M717" s="678"/>
    </row>
    <row r="718" spans="1:13" ht="15" customHeight="1">
      <c r="A718" s="678"/>
      <c r="B718" s="678"/>
      <c r="C718" s="678"/>
      <c r="D718" s="678"/>
      <c r="E718" s="678"/>
      <c r="F718" s="678"/>
      <c r="G718" s="678"/>
      <c r="H718" s="678"/>
      <c r="I718" s="678"/>
      <c r="J718" s="678"/>
      <c r="K718" s="678"/>
      <c r="L718" s="678"/>
      <c r="M718" s="678"/>
    </row>
    <row r="719" spans="1:13" ht="15" customHeight="1">
      <c r="A719" s="678"/>
      <c r="B719" s="678"/>
      <c r="C719" s="678"/>
      <c r="D719" s="678"/>
      <c r="E719" s="678"/>
      <c r="F719" s="678"/>
      <c r="G719" s="678"/>
      <c r="H719" s="678"/>
      <c r="I719" s="678"/>
      <c r="J719" s="678"/>
      <c r="K719" s="678"/>
      <c r="L719" s="678"/>
      <c r="M719" s="678"/>
    </row>
    <row r="720" spans="1:13" ht="15" customHeight="1">
      <c r="A720" s="678"/>
      <c r="B720" s="678"/>
      <c r="C720" s="678"/>
      <c r="D720" s="678"/>
      <c r="E720" s="678"/>
      <c r="F720" s="678"/>
      <c r="G720" s="678"/>
      <c r="H720" s="678"/>
      <c r="I720" s="678"/>
      <c r="J720" s="678"/>
      <c r="K720" s="678"/>
      <c r="L720" s="678"/>
      <c r="M720" s="678"/>
    </row>
    <row r="721" spans="1:13" ht="15" customHeight="1">
      <c r="A721" s="678"/>
      <c r="B721" s="678"/>
      <c r="C721" s="678"/>
      <c r="D721" s="678"/>
      <c r="E721" s="678"/>
      <c r="F721" s="678"/>
      <c r="G721" s="678"/>
      <c r="H721" s="678"/>
      <c r="I721" s="678"/>
      <c r="J721" s="678"/>
      <c r="K721" s="678"/>
      <c r="L721" s="678"/>
      <c r="M721" s="678"/>
    </row>
    <row r="722" spans="1:13" ht="15" customHeight="1">
      <c r="A722" s="678"/>
      <c r="B722" s="678"/>
      <c r="C722" s="678"/>
      <c r="D722" s="678"/>
      <c r="E722" s="678"/>
      <c r="F722" s="678"/>
      <c r="G722" s="678"/>
      <c r="H722" s="678"/>
      <c r="I722" s="678"/>
      <c r="J722" s="678"/>
      <c r="K722" s="678"/>
      <c r="L722" s="678"/>
      <c r="M722" s="678"/>
    </row>
    <row r="723" spans="1:13" ht="15" customHeight="1">
      <c r="A723" s="678"/>
      <c r="B723" s="678"/>
      <c r="C723" s="678"/>
      <c r="D723" s="678"/>
      <c r="E723" s="678"/>
      <c r="F723" s="678"/>
      <c r="G723" s="678"/>
      <c r="H723" s="678"/>
      <c r="I723" s="678"/>
      <c r="J723" s="678"/>
      <c r="K723" s="678"/>
      <c r="L723" s="678"/>
      <c r="M723" s="678"/>
    </row>
    <row r="724" spans="1:13" ht="15" customHeight="1">
      <c r="A724" s="678"/>
      <c r="B724" s="678"/>
      <c r="C724" s="678"/>
      <c r="D724" s="678"/>
      <c r="E724" s="678"/>
      <c r="F724" s="678"/>
      <c r="G724" s="678"/>
      <c r="H724" s="678"/>
      <c r="I724" s="678"/>
      <c r="J724" s="678"/>
      <c r="K724" s="678"/>
      <c r="L724" s="678"/>
      <c r="M724" s="678"/>
    </row>
    <row r="725" spans="1:13" ht="15" customHeight="1">
      <c r="A725" s="678"/>
      <c r="B725" s="678"/>
      <c r="C725" s="678"/>
      <c r="D725" s="678"/>
      <c r="E725" s="678"/>
      <c r="F725" s="678"/>
      <c r="G725" s="678"/>
      <c r="H725" s="678"/>
      <c r="I725" s="678"/>
      <c r="J725" s="678"/>
      <c r="K725" s="678"/>
      <c r="L725" s="678"/>
      <c r="M725" s="678"/>
    </row>
    <row r="726" spans="1:13" ht="15" customHeight="1">
      <c r="A726" s="678"/>
      <c r="B726" s="678"/>
      <c r="C726" s="678"/>
      <c r="D726" s="678"/>
      <c r="E726" s="678"/>
      <c r="F726" s="678"/>
      <c r="G726" s="678"/>
      <c r="H726" s="678"/>
      <c r="I726" s="678"/>
      <c r="J726" s="678"/>
      <c r="K726" s="678"/>
      <c r="L726" s="678"/>
      <c r="M726" s="678"/>
    </row>
    <row r="727" spans="1:13" ht="15" customHeight="1">
      <c r="A727" s="678"/>
      <c r="B727" s="678"/>
      <c r="C727" s="678"/>
      <c r="D727" s="678"/>
      <c r="E727" s="678"/>
      <c r="F727" s="678"/>
      <c r="G727" s="678"/>
      <c r="H727" s="678"/>
      <c r="I727" s="678"/>
      <c r="J727" s="678"/>
      <c r="K727" s="678"/>
      <c r="L727" s="678"/>
      <c r="M727" s="678"/>
    </row>
    <row r="728" spans="1:13" ht="15" customHeight="1">
      <c r="A728" s="678"/>
      <c r="B728" s="678"/>
      <c r="C728" s="678"/>
      <c r="D728" s="678"/>
      <c r="E728" s="678"/>
      <c r="F728" s="678"/>
      <c r="G728" s="678"/>
      <c r="H728" s="678"/>
      <c r="I728" s="678"/>
      <c r="J728" s="678"/>
      <c r="K728" s="678"/>
      <c r="L728" s="678"/>
      <c r="M728" s="678"/>
    </row>
    <row r="729" spans="1:13" ht="15" customHeight="1">
      <c r="A729" s="678"/>
      <c r="B729" s="678"/>
      <c r="C729" s="678"/>
      <c r="D729" s="678"/>
      <c r="E729" s="678"/>
      <c r="F729" s="678"/>
      <c r="G729" s="678"/>
      <c r="H729" s="678"/>
      <c r="I729" s="678"/>
      <c r="J729" s="678"/>
      <c r="K729" s="678"/>
      <c r="L729" s="678"/>
      <c r="M729" s="678"/>
    </row>
    <row r="730" spans="1:13" ht="15" customHeight="1">
      <c r="A730" s="678"/>
      <c r="B730" s="678"/>
      <c r="C730" s="678"/>
      <c r="D730" s="678"/>
      <c r="E730" s="678"/>
      <c r="F730" s="678"/>
      <c r="G730" s="678"/>
      <c r="H730" s="678"/>
      <c r="I730" s="678"/>
      <c r="J730" s="678"/>
      <c r="K730" s="678"/>
      <c r="L730" s="678"/>
      <c r="M730" s="678"/>
    </row>
    <row r="731" spans="1:13" ht="15" customHeight="1">
      <c r="A731" s="678"/>
      <c r="B731" s="678"/>
      <c r="C731" s="678"/>
      <c r="D731" s="678"/>
      <c r="E731" s="678"/>
      <c r="F731" s="678"/>
      <c r="G731" s="678"/>
      <c r="H731" s="678"/>
      <c r="I731" s="678"/>
      <c r="J731" s="678"/>
      <c r="K731" s="678"/>
      <c r="L731" s="678"/>
      <c r="M731" s="678"/>
    </row>
    <row r="732" spans="1:13" ht="15" customHeight="1">
      <c r="A732" s="678"/>
      <c r="B732" s="678"/>
      <c r="C732" s="678"/>
      <c r="D732" s="678"/>
      <c r="E732" s="678"/>
      <c r="F732" s="678"/>
      <c r="G732" s="678"/>
      <c r="H732" s="678"/>
      <c r="I732" s="678"/>
      <c r="J732" s="678"/>
      <c r="K732" s="678"/>
      <c r="L732" s="678"/>
      <c r="M732" s="678"/>
    </row>
    <row r="733" spans="1:13" ht="15" customHeight="1">
      <c r="A733" s="678"/>
      <c r="B733" s="678"/>
      <c r="C733" s="678"/>
      <c r="D733" s="678"/>
      <c r="E733" s="678"/>
      <c r="F733" s="678"/>
      <c r="G733" s="678"/>
      <c r="H733" s="678"/>
      <c r="I733" s="678"/>
      <c r="J733" s="678"/>
      <c r="K733" s="678"/>
      <c r="L733" s="678"/>
      <c r="M733" s="678"/>
    </row>
    <row r="734" spans="1:13" ht="15" customHeight="1">
      <c r="A734" s="678"/>
      <c r="B734" s="678"/>
      <c r="C734" s="678"/>
      <c r="D734" s="678"/>
      <c r="E734" s="678"/>
      <c r="F734" s="678"/>
      <c r="G734" s="678"/>
      <c r="H734" s="678"/>
      <c r="I734" s="678"/>
      <c r="J734" s="678"/>
      <c r="K734" s="678"/>
      <c r="L734" s="678"/>
      <c r="M734" s="678"/>
    </row>
    <row r="735" spans="1:13" ht="15" customHeight="1">
      <c r="A735" s="678"/>
      <c r="B735" s="678"/>
      <c r="C735" s="678"/>
      <c r="D735" s="678"/>
      <c r="E735" s="678"/>
      <c r="F735" s="678"/>
      <c r="G735" s="678"/>
      <c r="H735" s="678"/>
      <c r="I735" s="678"/>
      <c r="J735" s="678"/>
      <c r="K735" s="678"/>
      <c r="L735" s="678"/>
      <c r="M735" s="678"/>
    </row>
    <row r="736" spans="1:13" ht="15" customHeight="1">
      <c r="A736" s="678"/>
      <c r="B736" s="678"/>
      <c r="C736" s="678"/>
      <c r="D736" s="678"/>
      <c r="E736" s="678"/>
      <c r="F736" s="678"/>
      <c r="G736" s="678"/>
      <c r="H736" s="678"/>
      <c r="I736" s="678"/>
      <c r="J736" s="678"/>
      <c r="K736" s="678"/>
      <c r="L736" s="678"/>
      <c r="M736" s="678"/>
    </row>
    <row r="737" spans="1:13" ht="15" customHeight="1">
      <c r="A737" s="678"/>
      <c r="B737" s="678"/>
      <c r="C737" s="678"/>
      <c r="D737" s="678"/>
      <c r="E737" s="678"/>
      <c r="F737" s="678"/>
      <c r="G737" s="678"/>
      <c r="H737" s="678"/>
      <c r="I737" s="678"/>
      <c r="J737" s="678"/>
      <c r="K737" s="678"/>
      <c r="L737" s="678"/>
      <c r="M737" s="678"/>
    </row>
    <row r="738" spans="1:13" ht="15" customHeight="1">
      <c r="A738" s="678"/>
      <c r="B738" s="678"/>
      <c r="C738" s="678"/>
      <c r="D738" s="678"/>
      <c r="E738" s="678"/>
      <c r="F738" s="678"/>
      <c r="G738" s="678"/>
      <c r="H738" s="678"/>
      <c r="I738" s="678"/>
      <c r="J738" s="678"/>
      <c r="K738" s="678"/>
      <c r="L738" s="678"/>
      <c r="M738" s="678"/>
    </row>
    <row r="739" spans="1:13" ht="15" customHeight="1">
      <c r="A739" s="678"/>
      <c r="B739" s="678"/>
      <c r="C739" s="678"/>
      <c r="D739" s="678"/>
      <c r="E739" s="678"/>
      <c r="F739" s="678"/>
      <c r="G739" s="678"/>
      <c r="H739" s="678"/>
      <c r="I739" s="678"/>
      <c r="J739" s="678"/>
      <c r="K739" s="678"/>
      <c r="L739" s="678"/>
      <c r="M739" s="678"/>
    </row>
    <row r="740" spans="1:13" ht="15" customHeight="1">
      <c r="A740" s="678"/>
      <c r="B740" s="678"/>
      <c r="C740" s="678"/>
      <c r="D740" s="678"/>
      <c r="E740" s="678"/>
      <c r="F740" s="678"/>
      <c r="G740" s="678"/>
      <c r="H740" s="678"/>
      <c r="I740" s="678"/>
      <c r="J740" s="678"/>
      <c r="K740" s="678"/>
      <c r="L740" s="678"/>
      <c r="M740" s="678"/>
    </row>
    <row r="741" spans="1:13" ht="15" customHeight="1">
      <c r="A741" s="678"/>
      <c r="B741" s="678"/>
      <c r="C741" s="678"/>
      <c r="D741" s="678"/>
      <c r="E741" s="678"/>
      <c r="F741" s="678"/>
      <c r="G741" s="678"/>
      <c r="H741" s="678"/>
      <c r="I741" s="678"/>
      <c r="J741" s="678"/>
      <c r="K741" s="678"/>
      <c r="L741" s="678"/>
      <c r="M741" s="678"/>
    </row>
    <row r="742" spans="1:13" ht="15" customHeight="1">
      <c r="A742" s="678"/>
      <c r="B742" s="678"/>
      <c r="C742" s="678"/>
      <c r="D742" s="678"/>
      <c r="E742" s="678"/>
      <c r="F742" s="678"/>
      <c r="G742" s="678"/>
      <c r="H742" s="678"/>
      <c r="I742" s="678"/>
      <c r="J742" s="678"/>
      <c r="K742" s="678"/>
      <c r="L742" s="678"/>
      <c r="M742" s="678"/>
    </row>
    <row r="743" spans="1:13" ht="15" customHeight="1">
      <c r="A743" s="678"/>
      <c r="B743" s="678"/>
      <c r="C743" s="678"/>
      <c r="D743" s="678"/>
      <c r="E743" s="678"/>
      <c r="F743" s="678"/>
      <c r="G743" s="678"/>
      <c r="H743" s="678"/>
      <c r="I743" s="678"/>
      <c r="J743" s="678"/>
      <c r="K743" s="678"/>
      <c r="L743" s="678"/>
      <c r="M743" s="678"/>
    </row>
    <row r="744" spans="1:13" ht="15" customHeight="1">
      <c r="A744" s="678"/>
      <c r="B744" s="678"/>
      <c r="C744" s="678"/>
      <c r="D744" s="678"/>
      <c r="E744" s="678"/>
      <c r="F744" s="678"/>
      <c r="G744" s="678"/>
      <c r="H744" s="678"/>
      <c r="I744" s="678"/>
      <c r="J744" s="678"/>
      <c r="K744" s="678"/>
      <c r="L744" s="678"/>
      <c r="M744" s="678"/>
    </row>
    <row r="745" spans="1:13" ht="15" customHeight="1">
      <c r="A745" s="678"/>
      <c r="B745" s="678"/>
      <c r="C745" s="678"/>
      <c r="D745" s="678"/>
      <c r="E745" s="678"/>
      <c r="F745" s="678"/>
      <c r="G745" s="678"/>
      <c r="H745" s="678"/>
      <c r="I745" s="678"/>
      <c r="J745" s="678"/>
      <c r="K745" s="678"/>
      <c r="L745" s="678"/>
      <c r="M745" s="678"/>
    </row>
    <row r="746" spans="1:13" ht="15" customHeight="1">
      <c r="A746" s="678"/>
      <c r="B746" s="678"/>
      <c r="C746" s="678"/>
      <c r="D746" s="678"/>
      <c r="E746" s="678"/>
      <c r="F746" s="678"/>
      <c r="G746" s="678"/>
      <c r="H746" s="678"/>
      <c r="I746" s="678"/>
      <c r="J746" s="678"/>
      <c r="K746" s="678"/>
      <c r="L746" s="678"/>
      <c r="M746" s="678"/>
    </row>
    <row r="747" spans="1:13" ht="15" customHeight="1">
      <c r="A747" s="678"/>
      <c r="B747" s="678"/>
      <c r="C747" s="678"/>
      <c r="D747" s="678"/>
      <c r="E747" s="678"/>
      <c r="F747" s="678"/>
      <c r="G747" s="678"/>
      <c r="H747" s="678"/>
      <c r="I747" s="678"/>
      <c r="J747" s="678"/>
      <c r="K747" s="678"/>
      <c r="L747" s="678"/>
      <c r="M747" s="678"/>
    </row>
    <row r="748" spans="1:13" ht="15" customHeight="1">
      <c r="A748" s="678"/>
      <c r="B748" s="678"/>
      <c r="C748" s="678"/>
      <c r="D748" s="678"/>
      <c r="E748" s="678"/>
      <c r="F748" s="678"/>
      <c r="G748" s="678"/>
      <c r="H748" s="678"/>
      <c r="I748" s="678"/>
      <c r="J748" s="678"/>
      <c r="K748" s="678"/>
      <c r="L748" s="678"/>
      <c r="M748" s="678"/>
    </row>
    <row r="749" spans="1:13" ht="15" customHeight="1">
      <c r="A749" s="678"/>
      <c r="B749" s="678"/>
      <c r="C749" s="678"/>
      <c r="D749" s="678"/>
      <c r="E749" s="678"/>
      <c r="F749" s="678"/>
      <c r="G749" s="678"/>
      <c r="H749" s="678"/>
      <c r="I749" s="678"/>
      <c r="J749" s="678"/>
      <c r="K749" s="678"/>
      <c r="L749" s="678"/>
      <c r="M749" s="678"/>
    </row>
    <row r="750" spans="1:13" ht="15" customHeight="1">
      <c r="A750" s="678"/>
      <c r="B750" s="678"/>
      <c r="C750" s="678"/>
      <c r="D750" s="678"/>
      <c r="E750" s="678"/>
      <c r="F750" s="678"/>
      <c r="G750" s="678"/>
      <c r="H750" s="678"/>
      <c r="I750" s="678"/>
      <c r="J750" s="678"/>
      <c r="K750" s="678"/>
      <c r="L750" s="678"/>
      <c r="M750" s="678"/>
    </row>
    <row r="751" spans="1:13" ht="15" customHeight="1">
      <c r="A751" s="678"/>
      <c r="B751" s="678"/>
      <c r="C751" s="678"/>
      <c r="D751" s="678"/>
      <c r="E751" s="678"/>
      <c r="F751" s="678"/>
      <c r="G751" s="678"/>
      <c r="H751" s="678"/>
      <c r="I751" s="678"/>
      <c r="J751" s="678"/>
      <c r="K751" s="678"/>
      <c r="L751" s="678"/>
      <c r="M751" s="678"/>
    </row>
    <row r="752" spans="1:13" ht="15" customHeight="1">
      <c r="A752" s="678"/>
      <c r="B752" s="678"/>
      <c r="C752" s="678"/>
      <c r="D752" s="678"/>
      <c r="E752" s="678"/>
      <c r="F752" s="678"/>
      <c r="G752" s="678"/>
      <c r="H752" s="678"/>
      <c r="I752" s="678"/>
      <c r="J752" s="678"/>
      <c r="K752" s="678"/>
      <c r="L752" s="678"/>
      <c r="M752" s="678"/>
    </row>
    <row r="753" spans="1:13" ht="15" customHeight="1">
      <c r="A753" s="678"/>
      <c r="B753" s="678"/>
      <c r="C753" s="678"/>
      <c r="D753" s="678"/>
      <c r="E753" s="678"/>
      <c r="F753" s="678"/>
      <c r="G753" s="678"/>
      <c r="H753" s="678"/>
      <c r="I753" s="678"/>
      <c r="J753" s="678"/>
      <c r="K753" s="678"/>
      <c r="L753" s="678"/>
      <c r="M753" s="678"/>
    </row>
    <row r="754" spans="1:13" ht="15" customHeight="1">
      <c r="A754" s="678"/>
      <c r="B754" s="678"/>
      <c r="C754" s="678"/>
      <c r="D754" s="678"/>
      <c r="E754" s="678"/>
      <c r="F754" s="678"/>
      <c r="G754" s="678"/>
      <c r="H754" s="678"/>
      <c r="I754" s="678"/>
      <c r="J754" s="678"/>
      <c r="K754" s="678"/>
      <c r="L754" s="678"/>
      <c r="M754" s="678"/>
    </row>
    <row r="755" spans="1:13" ht="15" customHeight="1">
      <c r="A755" s="678"/>
      <c r="B755" s="678"/>
      <c r="C755" s="678"/>
      <c r="D755" s="678"/>
      <c r="E755" s="678"/>
      <c r="F755" s="678"/>
      <c r="G755" s="678"/>
      <c r="H755" s="678"/>
      <c r="I755" s="678"/>
      <c r="J755" s="678"/>
      <c r="K755" s="678"/>
      <c r="L755" s="678"/>
      <c r="M755" s="678"/>
    </row>
    <row r="756" spans="1:13" ht="15" customHeight="1">
      <c r="A756" s="678"/>
      <c r="B756" s="678"/>
      <c r="C756" s="678"/>
      <c r="D756" s="678"/>
      <c r="E756" s="678"/>
      <c r="F756" s="678"/>
      <c r="G756" s="678"/>
      <c r="H756" s="678"/>
      <c r="I756" s="678"/>
      <c r="J756" s="678"/>
      <c r="K756" s="678"/>
      <c r="L756" s="678"/>
      <c r="M756" s="678"/>
    </row>
    <row r="757" spans="1:13" ht="15" customHeight="1">
      <c r="A757" s="678"/>
      <c r="B757" s="678"/>
      <c r="C757" s="678"/>
      <c r="D757" s="678"/>
      <c r="E757" s="678"/>
      <c r="F757" s="678"/>
      <c r="G757" s="678"/>
      <c r="H757" s="678"/>
      <c r="I757" s="678"/>
      <c r="J757" s="678"/>
      <c r="K757" s="678"/>
      <c r="L757" s="678"/>
      <c r="M757" s="678"/>
    </row>
    <row r="758" spans="1:13" ht="15" customHeight="1">
      <c r="A758" s="678"/>
      <c r="B758" s="678"/>
      <c r="C758" s="678"/>
      <c r="D758" s="678"/>
      <c r="E758" s="678"/>
      <c r="F758" s="678"/>
      <c r="G758" s="678"/>
      <c r="H758" s="678"/>
      <c r="I758" s="678"/>
      <c r="J758" s="678"/>
      <c r="K758" s="678"/>
      <c r="L758" s="678"/>
      <c r="M758" s="678"/>
    </row>
    <row r="759" spans="1:13" ht="15" customHeight="1">
      <c r="A759" s="678"/>
      <c r="B759" s="678"/>
      <c r="C759" s="678"/>
      <c r="D759" s="678"/>
      <c r="E759" s="678"/>
      <c r="F759" s="678"/>
      <c r="G759" s="678"/>
      <c r="H759" s="678"/>
      <c r="I759" s="678"/>
      <c r="J759" s="678"/>
      <c r="K759" s="678"/>
      <c r="L759" s="678"/>
      <c r="M759" s="678"/>
    </row>
    <row r="760" spans="1:13" ht="15" customHeight="1">
      <c r="A760" s="678"/>
      <c r="B760" s="678"/>
      <c r="C760" s="678"/>
      <c r="D760" s="678"/>
      <c r="E760" s="678"/>
      <c r="F760" s="678"/>
      <c r="G760" s="678"/>
      <c r="H760" s="678"/>
      <c r="I760" s="678"/>
      <c r="J760" s="678"/>
      <c r="K760" s="678"/>
      <c r="L760" s="678"/>
      <c r="M760" s="678"/>
    </row>
    <row r="761" spans="1:13" ht="15" customHeight="1">
      <c r="A761" s="678"/>
      <c r="B761" s="678"/>
      <c r="C761" s="678"/>
      <c r="D761" s="678"/>
      <c r="E761" s="678"/>
      <c r="F761" s="678"/>
      <c r="G761" s="678"/>
      <c r="H761" s="678"/>
      <c r="I761" s="678"/>
      <c r="J761" s="678"/>
      <c r="K761" s="678"/>
      <c r="L761" s="678"/>
      <c r="M761" s="678"/>
    </row>
    <row r="762" spans="1:13" ht="15" customHeight="1">
      <c r="A762" s="678"/>
      <c r="B762" s="678"/>
      <c r="C762" s="678"/>
      <c r="D762" s="678"/>
      <c r="E762" s="678"/>
      <c r="F762" s="678"/>
      <c r="G762" s="678"/>
      <c r="H762" s="678"/>
      <c r="I762" s="678"/>
      <c r="J762" s="678"/>
      <c r="K762" s="678"/>
      <c r="L762" s="678"/>
      <c r="M762" s="678"/>
    </row>
    <row r="763" spans="1:13" ht="15" customHeight="1">
      <c r="A763" s="678"/>
      <c r="B763" s="678"/>
      <c r="C763" s="678"/>
      <c r="D763" s="678"/>
      <c r="E763" s="678"/>
      <c r="F763" s="678"/>
      <c r="G763" s="678"/>
      <c r="H763" s="678"/>
      <c r="I763" s="678"/>
      <c r="J763" s="678"/>
      <c r="K763" s="678"/>
      <c r="L763" s="678"/>
      <c r="M763" s="678"/>
    </row>
    <row r="764" spans="1:13" ht="15" customHeight="1">
      <c r="A764" s="678"/>
      <c r="B764" s="678"/>
      <c r="C764" s="678"/>
      <c r="D764" s="678"/>
      <c r="E764" s="678"/>
      <c r="F764" s="678"/>
      <c r="G764" s="678"/>
      <c r="H764" s="678"/>
      <c r="I764" s="678"/>
      <c r="J764" s="678"/>
      <c r="K764" s="678"/>
      <c r="L764" s="678"/>
      <c r="M764" s="678"/>
    </row>
    <row r="765" spans="1:13" ht="15" customHeight="1">
      <c r="A765" s="678"/>
      <c r="B765" s="678"/>
      <c r="C765" s="678"/>
      <c r="D765" s="678"/>
      <c r="E765" s="678"/>
      <c r="F765" s="678"/>
      <c r="G765" s="678"/>
      <c r="H765" s="678"/>
      <c r="I765" s="678"/>
      <c r="J765" s="678"/>
      <c r="K765" s="678"/>
      <c r="L765" s="678"/>
      <c r="M765" s="678"/>
    </row>
    <row r="766" spans="1:13" ht="15" customHeight="1">
      <c r="A766" s="678"/>
      <c r="B766" s="678"/>
      <c r="C766" s="678"/>
      <c r="D766" s="678"/>
      <c r="E766" s="678"/>
      <c r="F766" s="678"/>
      <c r="G766" s="678"/>
      <c r="H766" s="678"/>
      <c r="I766" s="678"/>
      <c r="J766" s="678"/>
      <c r="K766" s="678"/>
      <c r="L766" s="678"/>
      <c r="M766" s="678"/>
    </row>
    <row r="767" spans="1:13" ht="15" customHeight="1">
      <c r="A767" s="678"/>
      <c r="B767" s="678"/>
      <c r="C767" s="678"/>
      <c r="D767" s="678"/>
      <c r="E767" s="678"/>
      <c r="F767" s="678"/>
      <c r="G767" s="678"/>
      <c r="H767" s="678"/>
      <c r="I767" s="678"/>
      <c r="J767" s="678"/>
      <c r="K767" s="678"/>
      <c r="L767" s="678"/>
      <c r="M767" s="678"/>
    </row>
    <row r="768" spans="1:13" ht="15" customHeight="1">
      <c r="A768" s="678"/>
      <c r="B768" s="678"/>
      <c r="C768" s="678"/>
      <c r="D768" s="678"/>
      <c r="E768" s="678"/>
      <c r="F768" s="678"/>
      <c r="G768" s="678"/>
      <c r="H768" s="678"/>
      <c r="I768" s="678"/>
      <c r="J768" s="678"/>
      <c r="K768" s="678"/>
      <c r="L768" s="678"/>
      <c r="M768" s="678"/>
    </row>
    <row r="769" spans="1:13" ht="15" customHeight="1">
      <c r="A769" s="678"/>
      <c r="B769" s="678"/>
      <c r="C769" s="678"/>
      <c r="D769" s="678"/>
      <c r="E769" s="678"/>
      <c r="F769" s="678"/>
      <c r="G769" s="678"/>
      <c r="H769" s="678"/>
      <c r="I769" s="678"/>
      <c r="J769" s="678"/>
      <c r="K769" s="678"/>
      <c r="L769" s="678"/>
      <c r="M769" s="678"/>
    </row>
    <row r="770" spans="1:13" ht="15" customHeight="1">
      <c r="A770" s="678"/>
      <c r="B770" s="678"/>
      <c r="C770" s="678"/>
      <c r="D770" s="678"/>
      <c r="E770" s="678"/>
      <c r="F770" s="678"/>
      <c r="G770" s="678"/>
      <c r="H770" s="678"/>
      <c r="I770" s="678"/>
      <c r="J770" s="678"/>
      <c r="K770" s="678"/>
      <c r="L770" s="678"/>
      <c r="M770" s="678"/>
    </row>
    <row r="771" spans="1:13" ht="15" customHeight="1">
      <c r="A771" s="678"/>
      <c r="B771" s="678"/>
      <c r="C771" s="678"/>
      <c r="D771" s="678"/>
      <c r="E771" s="678"/>
      <c r="F771" s="678"/>
      <c r="G771" s="678"/>
      <c r="H771" s="678"/>
      <c r="I771" s="678"/>
      <c r="J771" s="678"/>
      <c r="K771" s="678"/>
      <c r="L771" s="678"/>
      <c r="M771" s="678"/>
    </row>
    <row r="772" spans="1:13" ht="15" customHeight="1">
      <c r="A772" s="678"/>
      <c r="B772" s="678"/>
      <c r="C772" s="678"/>
      <c r="D772" s="678"/>
      <c r="E772" s="678"/>
      <c r="F772" s="678"/>
      <c r="G772" s="678"/>
      <c r="H772" s="678"/>
      <c r="I772" s="678"/>
      <c r="J772" s="678"/>
      <c r="K772" s="678"/>
      <c r="L772" s="678"/>
      <c r="M772" s="678"/>
    </row>
    <row r="773" spans="1:13" ht="15" customHeight="1">
      <c r="A773" s="678"/>
      <c r="B773" s="678"/>
      <c r="C773" s="678"/>
      <c r="D773" s="678"/>
      <c r="E773" s="678"/>
      <c r="F773" s="678"/>
      <c r="G773" s="678"/>
      <c r="H773" s="678"/>
      <c r="I773" s="678"/>
      <c r="J773" s="678"/>
      <c r="K773" s="678"/>
      <c r="L773" s="678"/>
      <c r="M773" s="678"/>
    </row>
    <row r="774" spans="1:13" ht="15" customHeight="1">
      <c r="A774" s="678"/>
      <c r="B774" s="678"/>
      <c r="C774" s="678"/>
      <c r="D774" s="678"/>
      <c r="E774" s="678"/>
      <c r="F774" s="678"/>
      <c r="G774" s="678"/>
      <c r="H774" s="678"/>
      <c r="I774" s="678"/>
      <c r="J774" s="678"/>
      <c r="K774" s="678"/>
      <c r="L774" s="678"/>
      <c r="M774" s="678"/>
    </row>
    <row r="775" spans="1:13" ht="15" customHeight="1">
      <c r="A775" s="678"/>
      <c r="B775" s="678"/>
      <c r="C775" s="678"/>
      <c r="D775" s="678"/>
      <c r="E775" s="678"/>
      <c r="F775" s="678"/>
      <c r="G775" s="678"/>
      <c r="H775" s="678"/>
      <c r="I775" s="678"/>
      <c r="J775" s="678"/>
      <c r="K775" s="678"/>
      <c r="L775" s="678"/>
      <c r="M775" s="678"/>
    </row>
    <row r="776" spans="1:13" ht="15" customHeight="1">
      <c r="A776" s="678"/>
      <c r="B776" s="678"/>
      <c r="C776" s="678"/>
      <c r="D776" s="678"/>
      <c r="E776" s="678"/>
      <c r="F776" s="678"/>
      <c r="G776" s="678"/>
      <c r="H776" s="678"/>
      <c r="I776" s="678"/>
      <c r="J776" s="678"/>
      <c r="K776" s="678"/>
      <c r="L776" s="678"/>
      <c r="M776" s="678"/>
    </row>
    <row r="777" spans="1:13" ht="15" customHeight="1">
      <c r="A777" s="678"/>
      <c r="B777" s="678"/>
      <c r="C777" s="678"/>
      <c r="D777" s="678"/>
      <c r="E777" s="678"/>
      <c r="F777" s="678"/>
      <c r="G777" s="678"/>
      <c r="H777" s="678"/>
      <c r="I777" s="678"/>
      <c r="J777" s="678"/>
      <c r="K777" s="678"/>
      <c r="L777" s="678"/>
      <c r="M777" s="678"/>
    </row>
    <row r="778" spans="1:13" ht="15" customHeight="1">
      <c r="A778" s="678"/>
      <c r="B778" s="678"/>
      <c r="C778" s="678"/>
      <c r="D778" s="678"/>
      <c r="E778" s="678"/>
      <c r="F778" s="678"/>
      <c r="G778" s="678"/>
      <c r="H778" s="678"/>
      <c r="I778" s="678"/>
      <c r="J778" s="678"/>
      <c r="K778" s="678"/>
      <c r="L778" s="678"/>
      <c r="M778" s="678"/>
    </row>
    <row r="779" spans="1:13" ht="15" customHeight="1">
      <c r="A779" s="678"/>
      <c r="B779" s="678"/>
      <c r="C779" s="678"/>
      <c r="D779" s="678"/>
      <c r="E779" s="678"/>
      <c r="F779" s="678"/>
      <c r="G779" s="678"/>
      <c r="H779" s="678"/>
      <c r="I779" s="678"/>
      <c r="J779" s="678"/>
      <c r="K779" s="678"/>
      <c r="L779" s="678"/>
      <c r="M779" s="678"/>
    </row>
    <row r="780" spans="1:13" ht="15" customHeight="1">
      <c r="A780" s="678"/>
      <c r="B780" s="678"/>
      <c r="C780" s="678"/>
      <c r="D780" s="678"/>
      <c r="E780" s="678"/>
      <c r="F780" s="678"/>
      <c r="G780" s="678"/>
      <c r="H780" s="678"/>
      <c r="I780" s="678"/>
      <c r="J780" s="678"/>
      <c r="K780" s="678"/>
      <c r="L780" s="678"/>
      <c r="M780" s="678"/>
    </row>
    <row r="781" spans="1:13" ht="15" customHeight="1">
      <c r="A781" s="678"/>
      <c r="B781" s="678"/>
      <c r="C781" s="678"/>
      <c r="D781" s="678"/>
      <c r="E781" s="678"/>
      <c r="F781" s="678"/>
      <c r="G781" s="678"/>
      <c r="H781" s="678"/>
      <c r="I781" s="678"/>
      <c r="J781" s="678"/>
      <c r="K781" s="678"/>
      <c r="L781" s="678"/>
      <c r="M781" s="678"/>
    </row>
    <row r="782" spans="1:13" ht="15" customHeight="1">
      <c r="A782" s="678"/>
      <c r="B782" s="678"/>
      <c r="C782" s="678"/>
      <c r="D782" s="678"/>
      <c r="E782" s="678"/>
      <c r="F782" s="678"/>
      <c r="G782" s="678"/>
      <c r="H782" s="678"/>
      <c r="I782" s="678"/>
      <c r="J782" s="678"/>
      <c r="K782" s="678"/>
      <c r="L782" s="678"/>
      <c r="M782" s="678"/>
    </row>
    <row r="783" spans="1:13" ht="15" customHeight="1">
      <c r="A783" s="678"/>
      <c r="B783" s="678"/>
      <c r="C783" s="678"/>
      <c r="D783" s="678"/>
      <c r="E783" s="678"/>
      <c r="F783" s="678"/>
      <c r="G783" s="678"/>
      <c r="H783" s="678"/>
      <c r="I783" s="678"/>
      <c r="J783" s="678"/>
      <c r="K783" s="678"/>
      <c r="L783" s="678"/>
      <c r="M783" s="678"/>
    </row>
    <row r="784" spans="1:13" ht="15" customHeight="1">
      <c r="A784" s="678"/>
      <c r="B784" s="678"/>
      <c r="C784" s="678"/>
      <c r="D784" s="678"/>
      <c r="E784" s="678"/>
      <c r="F784" s="678"/>
      <c r="G784" s="678"/>
      <c r="H784" s="678"/>
      <c r="I784" s="678"/>
      <c r="J784" s="678"/>
      <c r="K784" s="678"/>
      <c r="L784" s="678"/>
      <c r="M784" s="678"/>
    </row>
    <row r="785" spans="1:13" ht="15" customHeight="1">
      <c r="A785" s="678"/>
      <c r="B785" s="678"/>
      <c r="C785" s="678"/>
      <c r="D785" s="678"/>
      <c r="E785" s="678"/>
      <c r="F785" s="678"/>
      <c r="G785" s="678"/>
      <c r="H785" s="678"/>
      <c r="I785" s="678"/>
      <c r="J785" s="678"/>
      <c r="K785" s="678"/>
      <c r="L785" s="678"/>
      <c r="M785" s="678"/>
    </row>
    <row r="786" spans="1:13" ht="15" customHeight="1">
      <c r="A786" s="678"/>
      <c r="B786" s="678"/>
      <c r="C786" s="678"/>
      <c r="D786" s="678"/>
      <c r="E786" s="678"/>
      <c r="F786" s="678"/>
      <c r="G786" s="678"/>
      <c r="H786" s="678"/>
      <c r="I786" s="678"/>
      <c r="J786" s="678"/>
      <c r="K786" s="678"/>
      <c r="L786" s="678"/>
      <c r="M786" s="678"/>
    </row>
    <row r="787" spans="1:13" ht="15" customHeight="1">
      <c r="A787" s="678"/>
      <c r="B787" s="678"/>
      <c r="C787" s="678"/>
      <c r="D787" s="678"/>
      <c r="E787" s="678"/>
      <c r="F787" s="678"/>
      <c r="G787" s="678"/>
      <c r="H787" s="678"/>
      <c r="I787" s="678"/>
      <c r="J787" s="678"/>
      <c r="K787" s="678"/>
      <c r="L787" s="678"/>
      <c r="M787" s="678"/>
    </row>
    <row r="788" spans="1:13" ht="15" customHeight="1">
      <c r="A788" s="678"/>
      <c r="B788" s="678"/>
      <c r="C788" s="678"/>
      <c r="D788" s="678"/>
      <c r="E788" s="678"/>
      <c r="F788" s="678"/>
      <c r="G788" s="678"/>
      <c r="H788" s="678"/>
      <c r="I788" s="678"/>
      <c r="J788" s="678"/>
      <c r="K788" s="678"/>
      <c r="L788" s="678"/>
      <c r="M788" s="678"/>
    </row>
    <row r="789" spans="1:13" ht="15" customHeight="1">
      <c r="A789" s="678"/>
      <c r="B789" s="678"/>
      <c r="C789" s="678"/>
      <c r="D789" s="678"/>
      <c r="E789" s="678"/>
      <c r="F789" s="678"/>
      <c r="G789" s="678"/>
      <c r="H789" s="678"/>
      <c r="I789" s="678"/>
      <c r="J789" s="678"/>
      <c r="K789" s="678"/>
      <c r="L789" s="678"/>
      <c r="M789" s="678"/>
    </row>
    <row r="790" spans="1:13" ht="15" customHeight="1">
      <c r="A790" s="678"/>
      <c r="B790" s="678"/>
      <c r="C790" s="678"/>
      <c r="D790" s="678"/>
      <c r="E790" s="678"/>
      <c r="F790" s="678"/>
      <c r="G790" s="678"/>
      <c r="H790" s="678"/>
      <c r="I790" s="678"/>
      <c r="J790" s="678"/>
      <c r="K790" s="678"/>
      <c r="L790" s="678"/>
      <c r="M790" s="678"/>
    </row>
    <row r="791" spans="1:13" ht="15" customHeight="1">
      <c r="A791" s="678"/>
      <c r="B791" s="678"/>
      <c r="C791" s="678"/>
      <c r="D791" s="678"/>
      <c r="E791" s="678"/>
      <c r="F791" s="678"/>
      <c r="G791" s="678"/>
      <c r="H791" s="678"/>
      <c r="I791" s="678"/>
      <c r="J791" s="678"/>
      <c r="K791" s="678"/>
      <c r="L791" s="678"/>
      <c r="M791" s="678"/>
    </row>
    <row r="792" spans="1:13" ht="15" customHeight="1">
      <c r="A792" s="678"/>
      <c r="B792" s="678"/>
      <c r="C792" s="678"/>
      <c r="D792" s="678"/>
      <c r="E792" s="678"/>
      <c r="F792" s="678"/>
      <c r="G792" s="678"/>
      <c r="H792" s="678"/>
      <c r="I792" s="678"/>
      <c r="J792" s="678"/>
      <c r="K792" s="678"/>
      <c r="L792" s="678"/>
      <c r="M792" s="678"/>
    </row>
    <row r="793" spans="1:13" ht="15" customHeight="1">
      <c r="A793" s="678"/>
      <c r="B793" s="678"/>
      <c r="C793" s="678"/>
      <c r="D793" s="678"/>
      <c r="E793" s="678"/>
      <c r="F793" s="678"/>
      <c r="G793" s="678"/>
      <c r="H793" s="678"/>
      <c r="I793" s="678"/>
      <c r="J793" s="678"/>
      <c r="K793" s="678"/>
      <c r="L793" s="678"/>
      <c r="M793" s="678"/>
    </row>
    <row r="794" spans="1:13" ht="15" customHeight="1">
      <c r="A794" s="678"/>
      <c r="B794" s="678"/>
      <c r="C794" s="678"/>
      <c r="D794" s="678"/>
      <c r="E794" s="678"/>
      <c r="F794" s="678"/>
      <c r="G794" s="678"/>
      <c r="H794" s="678"/>
      <c r="I794" s="678"/>
      <c r="J794" s="678"/>
      <c r="K794" s="678"/>
      <c r="L794" s="678"/>
      <c r="M794" s="678"/>
    </row>
    <row r="795" spans="1:13" ht="15" customHeight="1">
      <c r="A795" s="678"/>
      <c r="B795" s="678"/>
      <c r="C795" s="678"/>
      <c r="D795" s="678"/>
      <c r="E795" s="678"/>
      <c r="F795" s="678"/>
      <c r="G795" s="678"/>
      <c r="H795" s="678"/>
      <c r="I795" s="678"/>
      <c r="J795" s="678"/>
      <c r="K795" s="678"/>
      <c r="L795" s="678"/>
      <c r="M795" s="678"/>
    </row>
    <row r="796" spans="1:13" ht="15" customHeight="1">
      <c r="A796" s="678"/>
      <c r="B796" s="678"/>
      <c r="C796" s="678"/>
      <c r="D796" s="678"/>
      <c r="E796" s="678"/>
      <c r="F796" s="678"/>
      <c r="G796" s="678"/>
      <c r="H796" s="678"/>
      <c r="I796" s="678"/>
      <c r="J796" s="678"/>
      <c r="K796" s="678"/>
      <c r="L796" s="678"/>
      <c r="M796" s="678"/>
    </row>
    <row r="797" spans="1:13" ht="15" customHeight="1">
      <c r="A797" s="678"/>
      <c r="B797" s="678"/>
      <c r="C797" s="678"/>
      <c r="D797" s="678"/>
      <c r="E797" s="678"/>
      <c r="F797" s="678"/>
      <c r="G797" s="678"/>
      <c r="H797" s="678"/>
      <c r="I797" s="678"/>
      <c r="J797" s="678"/>
      <c r="K797" s="678"/>
      <c r="L797" s="678"/>
      <c r="M797" s="678"/>
    </row>
    <row r="798" spans="1:13" ht="15" customHeight="1">
      <c r="A798" s="678"/>
      <c r="B798" s="678"/>
      <c r="C798" s="678"/>
      <c r="D798" s="678"/>
      <c r="E798" s="678"/>
      <c r="F798" s="678"/>
      <c r="G798" s="678"/>
      <c r="H798" s="678"/>
      <c r="I798" s="678"/>
      <c r="J798" s="678"/>
      <c r="K798" s="678"/>
      <c r="L798" s="678"/>
      <c r="M798" s="678"/>
    </row>
    <row r="799" spans="1:13" ht="15" customHeight="1">
      <c r="A799" s="678"/>
      <c r="B799" s="678"/>
      <c r="C799" s="678"/>
      <c r="D799" s="678"/>
      <c r="E799" s="678"/>
      <c r="F799" s="678"/>
      <c r="G799" s="678"/>
      <c r="H799" s="678"/>
      <c r="I799" s="678"/>
      <c r="J799" s="678"/>
      <c r="K799" s="678"/>
      <c r="L799" s="678"/>
      <c r="M799" s="678"/>
    </row>
    <row r="800" spans="1:13" ht="15" customHeight="1">
      <c r="A800" s="678"/>
      <c r="B800" s="678"/>
      <c r="C800" s="678"/>
      <c r="D800" s="678"/>
      <c r="E800" s="678"/>
      <c r="F800" s="678"/>
      <c r="G800" s="678"/>
      <c r="H800" s="678"/>
      <c r="I800" s="678"/>
      <c r="J800" s="678"/>
      <c r="K800" s="678"/>
      <c r="L800" s="678"/>
      <c r="M800" s="678"/>
    </row>
    <row r="801" spans="1:13" ht="15" customHeight="1">
      <c r="A801" s="678"/>
      <c r="B801" s="678"/>
      <c r="C801" s="678"/>
      <c r="D801" s="678"/>
      <c r="E801" s="678"/>
      <c r="F801" s="678"/>
      <c r="G801" s="678"/>
      <c r="H801" s="678"/>
      <c r="I801" s="678"/>
      <c r="J801" s="678"/>
      <c r="K801" s="678"/>
      <c r="L801" s="678"/>
      <c r="M801" s="678"/>
    </row>
    <row r="802" spans="1:13" ht="15" customHeight="1">
      <c r="A802" s="678"/>
      <c r="B802" s="678"/>
      <c r="C802" s="678"/>
      <c r="D802" s="678"/>
      <c r="E802" s="678"/>
      <c r="F802" s="678"/>
      <c r="G802" s="678"/>
      <c r="H802" s="678"/>
      <c r="I802" s="678"/>
      <c r="J802" s="678"/>
      <c r="K802" s="678"/>
      <c r="L802" s="678"/>
      <c r="M802" s="678"/>
    </row>
    <row r="803" spans="1:13" ht="15" customHeight="1">
      <c r="A803" s="678"/>
      <c r="B803" s="678"/>
      <c r="C803" s="678"/>
      <c r="D803" s="678"/>
      <c r="E803" s="678"/>
      <c r="F803" s="678"/>
      <c r="G803" s="678"/>
      <c r="H803" s="678"/>
      <c r="I803" s="678"/>
      <c r="J803" s="678"/>
      <c r="K803" s="678"/>
      <c r="L803" s="678"/>
      <c r="M803" s="678"/>
    </row>
    <row r="804" spans="1:13" ht="15" customHeight="1">
      <c r="A804" s="678"/>
      <c r="B804" s="678"/>
      <c r="C804" s="678"/>
      <c r="D804" s="678"/>
      <c r="E804" s="678"/>
      <c r="F804" s="678"/>
      <c r="G804" s="678"/>
      <c r="H804" s="678"/>
      <c r="I804" s="678"/>
      <c r="J804" s="678"/>
      <c r="K804" s="678"/>
      <c r="L804" s="678"/>
      <c r="M804" s="678"/>
    </row>
    <row r="805" spans="1:13" ht="15" customHeight="1">
      <c r="A805" s="678"/>
      <c r="B805" s="678"/>
      <c r="C805" s="678"/>
      <c r="D805" s="678"/>
      <c r="E805" s="678"/>
      <c r="F805" s="678"/>
      <c r="G805" s="678"/>
      <c r="H805" s="678"/>
      <c r="I805" s="678"/>
      <c r="J805" s="678"/>
      <c r="K805" s="678"/>
      <c r="L805" s="678"/>
      <c r="M805" s="678"/>
    </row>
    <row r="806" spans="1:13" ht="15" customHeight="1">
      <c r="A806" s="678"/>
      <c r="B806" s="678"/>
      <c r="C806" s="678"/>
      <c r="D806" s="678"/>
      <c r="E806" s="678"/>
      <c r="F806" s="678"/>
      <c r="G806" s="678"/>
      <c r="H806" s="678"/>
      <c r="I806" s="678"/>
      <c r="J806" s="678"/>
      <c r="K806" s="678"/>
      <c r="L806" s="678"/>
      <c r="M806" s="678"/>
    </row>
    <row r="807" spans="1:13" ht="15" customHeight="1">
      <c r="A807" s="678"/>
      <c r="B807" s="678"/>
      <c r="C807" s="678"/>
      <c r="D807" s="678"/>
      <c r="E807" s="678"/>
      <c r="F807" s="678"/>
      <c r="G807" s="678"/>
      <c r="H807" s="678"/>
      <c r="I807" s="678"/>
      <c r="J807" s="678"/>
      <c r="K807" s="678"/>
      <c r="L807" s="678"/>
      <c r="M807" s="678"/>
    </row>
    <row r="808" spans="1:13" ht="15" customHeight="1">
      <c r="A808" s="678"/>
      <c r="B808" s="678"/>
      <c r="C808" s="678"/>
      <c r="D808" s="678"/>
      <c r="E808" s="678"/>
      <c r="F808" s="678"/>
      <c r="G808" s="678"/>
      <c r="H808" s="678"/>
      <c r="I808" s="678"/>
      <c r="J808" s="678"/>
      <c r="K808" s="678"/>
      <c r="L808" s="678"/>
      <c r="M808" s="678"/>
    </row>
    <row r="809" spans="1:13" ht="15" customHeight="1">
      <c r="A809" s="678"/>
      <c r="B809" s="678"/>
      <c r="C809" s="678"/>
      <c r="D809" s="678"/>
      <c r="E809" s="678"/>
      <c r="F809" s="678"/>
      <c r="G809" s="678"/>
      <c r="H809" s="678"/>
      <c r="I809" s="678"/>
      <c r="J809" s="678"/>
      <c r="K809" s="678"/>
      <c r="L809" s="678"/>
      <c r="M809" s="678"/>
    </row>
    <row r="810" spans="1:13" ht="15" customHeight="1">
      <c r="A810" s="678"/>
      <c r="B810" s="678"/>
      <c r="C810" s="678"/>
      <c r="D810" s="678"/>
      <c r="E810" s="678"/>
      <c r="F810" s="678"/>
      <c r="G810" s="678"/>
      <c r="H810" s="678"/>
      <c r="I810" s="678"/>
      <c r="J810" s="678"/>
      <c r="K810" s="678"/>
      <c r="L810" s="678"/>
      <c r="M810" s="678"/>
    </row>
    <row r="811" spans="1:13" ht="15" customHeight="1">
      <c r="A811" s="678"/>
      <c r="B811" s="678"/>
      <c r="C811" s="678"/>
      <c r="D811" s="678"/>
      <c r="E811" s="678"/>
      <c r="F811" s="678"/>
      <c r="G811" s="678"/>
      <c r="H811" s="678"/>
      <c r="I811" s="678"/>
      <c r="J811" s="678"/>
      <c r="K811" s="678"/>
      <c r="L811" s="678"/>
      <c r="M811" s="678"/>
    </row>
    <row r="812" spans="1:13" ht="15" customHeight="1">
      <c r="A812" s="678"/>
      <c r="B812" s="678"/>
      <c r="C812" s="678"/>
      <c r="D812" s="678"/>
      <c r="E812" s="678"/>
      <c r="F812" s="678"/>
      <c r="G812" s="678"/>
      <c r="H812" s="678"/>
      <c r="I812" s="678"/>
      <c r="J812" s="678"/>
      <c r="K812" s="678"/>
      <c r="L812" s="678"/>
      <c r="M812" s="678"/>
    </row>
    <row r="813" spans="1:13" ht="15" customHeight="1">
      <c r="A813" s="678"/>
      <c r="B813" s="678"/>
      <c r="C813" s="678"/>
      <c r="D813" s="678"/>
      <c r="E813" s="678"/>
      <c r="F813" s="678"/>
      <c r="G813" s="678"/>
      <c r="H813" s="678"/>
      <c r="I813" s="678"/>
      <c r="J813" s="678"/>
      <c r="K813" s="678"/>
      <c r="L813" s="678"/>
      <c r="M813" s="678"/>
    </row>
    <row r="814" spans="1:13" ht="15" customHeight="1">
      <c r="A814" s="678"/>
      <c r="B814" s="678"/>
      <c r="C814" s="678"/>
      <c r="D814" s="678"/>
      <c r="E814" s="678"/>
      <c r="F814" s="678"/>
      <c r="G814" s="678"/>
      <c r="H814" s="678"/>
      <c r="I814" s="678"/>
      <c r="J814" s="678"/>
      <c r="K814" s="678"/>
      <c r="L814" s="678"/>
      <c r="M814" s="678"/>
    </row>
    <row r="815" spans="1:13" ht="15" customHeight="1">
      <c r="A815" s="678"/>
      <c r="B815" s="678"/>
      <c r="C815" s="678"/>
      <c r="D815" s="678"/>
      <c r="E815" s="678"/>
      <c r="F815" s="678"/>
      <c r="G815" s="678"/>
      <c r="H815" s="678"/>
      <c r="I815" s="678"/>
      <c r="J815" s="678"/>
      <c r="K815" s="678"/>
      <c r="L815" s="678"/>
      <c r="M815" s="678"/>
    </row>
    <row r="816" spans="1:13" ht="15" customHeight="1">
      <c r="A816" s="678"/>
      <c r="B816" s="678"/>
      <c r="C816" s="678"/>
      <c r="D816" s="678"/>
      <c r="E816" s="678"/>
      <c r="F816" s="678"/>
      <c r="G816" s="678"/>
      <c r="H816" s="678"/>
      <c r="I816" s="678"/>
      <c r="J816" s="678"/>
      <c r="K816" s="678"/>
      <c r="L816" s="678"/>
      <c r="M816" s="678"/>
    </row>
    <row r="817" spans="1:13" ht="15" customHeight="1">
      <c r="A817" s="678"/>
      <c r="B817" s="678"/>
      <c r="C817" s="678"/>
      <c r="D817" s="678"/>
      <c r="E817" s="678"/>
      <c r="F817" s="678"/>
      <c r="G817" s="678"/>
      <c r="H817" s="678"/>
      <c r="I817" s="678"/>
      <c r="J817" s="678"/>
      <c r="K817" s="678"/>
      <c r="L817" s="678"/>
      <c r="M817" s="678"/>
    </row>
    <row r="818" spans="1:13" ht="15" customHeight="1">
      <c r="A818" s="678"/>
      <c r="B818" s="678"/>
      <c r="C818" s="678"/>
      <c r="D818" s="678"/>
      <c r="E818" s="678"/>
      <c r="F818" s="678"/>
      <c r="G818" s="678"/>
      <c r="H818" s="678"/>
      <c r="I818" s="678"/>
      <c r="J818" s="678"/>
      <c r="K818" s="678"/>
      <c r="L818" s="678"/>
      <c r="M818" s="678"/>
    </row>
    <row r="819" spans="1:13" ht="15" customHeight="1">
      <c r="A819" s="678"/>
      <c r="B819" s="678"/>
      <c r="C819" s="678"/>
      <c r="D819" s="678"/>
      <c r="E819" s="678"/>
      <c r="F819" s="678"/>
      <c r="G819" s="678"/>
      <c r="H819" s="678"/>
      <c r="I819" s="678"/>
      <c r="J819" s="678"/>
      <c r="K819" s="678"/>
      <c r="L819" s="678"/>
      <c r="M819" s="678"/>
    </row>
    <row r="820" spans="1:13" ht="15" customHeight="1">
      <c r="A820" s="678"/>
      <c r="B820" s="678"/>
      <c r="C820" s="678"/>
      <c r="D820" s="678"/>
      <c r="E820" s="678"/>
      <c r="F820" s="678"/>
      <c r="G820" s="678"/>
      <c r="H820" s="678"/>
      <c r="I820" s="678"/>
      <c r="J820" s="678"/>
      <c r="K820" s="678"/>
      <c r="L820" s="678"/>
      <c r="M820" s="678"/>
    </row>
    <row r="821" spans="1:13" ht="15" customHeight="1">
      <c r="A821" s="678"/>
      <c r="B821" s="678"/>
      <c r="C821" s="678"/>
      <c r="D821" s="678"/>
      <c r="E821" s="678"/>
      <c r="F821" s="678"/>
      <c r="G821" s="678"/>
      <c r="H821" s="678"/>
      <c r="I821" s="678"/>
      <c r="J821" s="678"/>
      <c r="K821" s="678"/>
      <c r="L821" s="678"/>
      <c r="M821" s="678"/>
    </row>
    <row r="822" spans="1:13" ht="15" customHeight="1">
      <c r="A822" s="678"/>
      <c r="B822" s="678"/>
      <c r="C822" s="678"/>
      <c r="D822" s="678"/>
      <c r="E822" s="678"/>
      <c r="F822" s="678"/>
      <c r="G822" s="678"/>
      <c r="H822" s="678"/>
      <c r="I822" s="678"/>
      <c r="J822" s="678"/>
      <c r="K822" s="678"/>
      <c r="L822" s="678"/>
      <c r="M822" s="678"/>
    </row>
    <row r="823" spans="1:13" ht="15" customHeight="1">
      <c r="A823" s="678"/>
      <c r="B823" s="678"/>
      <c r="C823" s="678"/>
      <c r="D823" s="678"/>
      <c r="E823" s="678"/>
      <c r="F823" s="678"/>
      <c r="G823" s="678"/>
      <c r="H823" s="678"/>
      <c r="I823" s="678"/>
      <c r="J823" s="678"/>
      <c r="K823" s="678"/>
      <c r="L823" s="678"/>
      <c r="M823" s="678"/>
    </row>
    <row r="824" spans="1:13" ht="15" customHeight="1">
      <c r="A824" s="678"/>
      <c r="B824" s="678"/>
      <c r="C824" s="678"/>
      <c r="D824" s="678"/>
      <c r="E824" s="678"/>
      <c r="F824" s="678"/>
      <c r="G824" s="678"/>
      <c r="H824" s="678"/>
      <c r="I824" s="678"/>
      <c r="J824" s="678"/>
      <c r="K824" s="678"/>
      <c r="L824" s="678"/>
      <c r="M824" s="678"/>
    </row>
    <row r="825" spans="1:13" ht="15" customHeight="1">
      <c r="A825" s="678"/>
      <c r="B825" s="678"/>
      <c r="C825" s="678"/>
      <c r="D825" s="678"/>
      <c r="E825" s="678"/>
      <c r="F825" s="678"/>
      <c r="G825" s="678"/>
      <c r="H825" s="678"/>
      <c r="I825" s="678"/>
      <c r="J825" s="678"/>
      <c r="K825" s="678"/>
      <c r="L825" s="678"/>
      <c r="M825" s="678"/>
    </row>
    <row r="826" spans="1:13" ht="15" customHeight="1">
      <c r="A826" s="678"/>
      <c r="B826" s="678"/>
      <c r="C826" s="678"/>
      <c r="D826" s="678"/>
      <c r="E826" s="678"/>
      <c r="F826" s="678"/>
      <c r="G826" s="678"/>
      <c r="H826" s="678"/>
      <c r="I826" s="678"/>
      <c r="J826" s="678"/>
      <c r="K826" s="678"/>
      <c r="L826" s="678"/>
      <c r="M826" s="678"/>
    </row>
    <row r="827" spans="1:13" ht="15" customHeight="1">
      <c r="A827" s="678"/>
      <c r="B827" s="678"/>
      <c r="C827" s="678"/>
      <c r="D827" s="678"/>
      <c r="E827" s="678"/>
      <c r="F827" s="678"/>
      <c r="G827" s="678"/>
      <c r="H827" s="678"/>
      <c r="I827" s="678"/>
      <c r="J827" s="678"/>
      <c r="K827" s="678"/>
      <c r="L827" s="678"/>
      <c r="M827" s="678"/>
    </row>
    <row r="828" spans="1:13" ht="15" customHeight="1">
      <c r="A828" s="678"/>
      <c r="B828" s="678"/>
      <c r="C828" s="678"/>
      <c r="D828" s="678"/>
      <c r="E828" s="678"/>
      <c r="F828" s="678"/>
      <c r="G828" s="678"/>
      <c r="H828" s="678"/>
      <c r="I828" s="678"/>
      <c r="J828" s="678"/>
      <c r="K828" s="678"/>
      <c r="L828" s="678"/>
      <c r="M828" s="678"/>
    </row>
    <row r="829" spans="1:13" ht="15" customHeight="1">
      <c r="A829" s="678"/>
      <c r="B829" s="678"/>
      <c r="C829" s="678"/>
      <c r="D829" s="678"/>
      <c r="E829" s="678"/>
      <c r="F829" s="678"/>
      <c r="G829" s="678"/>
      <c r="H829" s="678"/>
      <c r="I829" s="678"/>
      <c r="J829" s="678"/>
      <c r="K829" s="678"/>
      <c r="L829" s="678"/>
      <c r="M829" s="678"/>
    </row>
    <row r="830" spans="1:13" ht="15" customHeight="1">
      <c r="A830" s="678"/>
      <c r="B830" s="678"/>
      <c r="C830" s="678"/>
      <c r="D830" s="678"/>
      <c r="E830" s="678"/>
      <c r="F830" s="678"/>
      <c r="G830" s="678"/>
      <c r="H830" s="678"/>
      <c r="I830" s="678"/>
      <c r="J830" s="678"/>
      <c r="K830" s="678"/>
      <c r="L830" s="678"/>
      <c r="M830" s="678"/>
    </row>
    <row r="831" spans="1:13" ht="15" customHeight="1">
      <c r="A831" s="678"/>
      <c r="B831" s="678"/>
      <c r="C831" s="678"/>
      <c r="D831" s="678"/>
      <c r="E831" s="678"/>
      <c r="F831" s="678"/>
      <c r="G831" s="678"/>
      <c r="H831" s="678"/>
      <c r="I831" s="678"/>
      <c r="J831" s="678"/>
      <c r="K831" s="678"/>
      <c r="L831" s="678"/>
      <c r="M831" s="678"/>
    </row>
    <row r="832" spans="1:13" ht="15" customHeight="1">
      <c r="A832" s="678"/>
      <c r="B832" s="678"/>
      <c r="C832" s="678"/>
      <c r="D832" s="678"/>
      <c r="E832" s="678"/>
      <c r="F832" s="678"/>
      <c r="G832" s="678"/>
      <c r="H832" s="678"/>
      <c r="I832" s="678"/>
      <c r="J832" s="678"/>
      <c r="K832" s="678"/>
      <c r="L832" s="678"/>
      <c r="M832" s="678"/>
    </row>
    <row r="833" spans="1:13" ht="15" customHeight="1">
      <c r="A833" s="678"/>
      <c r="B833" s="678"/>
      <c r="C833" s="678"/>
      <c r="D833" s="678"/>
      <c r="E833" s="678"/>
      <c r="F833" s="678"/>
      <c r="G833" s="678"/>
      <c r="H833" s="678"/>
      <c r="I833" s="678"/>
      <c r="J833" s="678"/>
      <c r="K833" s="678"/>
      <c r="L833" s="678"/>
      <c r="M833" s="678"/>
    </row>
    <row r="834" spans="1:13" ht="15" customHeight="1">
      <c r="A834" s="678"/>
      <c r="B834" s="678"/>
      <c r="C834" s="678"/>
      <c r="D834" s="678"/>
      <c r="E834" s="678"/>
      <c r="F834" s="678"/>
      <c r="G834" s="678"/>
      <c r="H834" s="678"/>
      <c r="I834" s="678"/>
      <c r="J834" s="678"/>
      <c r="K834" s="678"/>
      <c r="L834" s="678"/>
      <c r="M834" s="678"/>
    </row>
    <row r="835" spans="1:13" ht="15" customHeight="1">
      <c r="A835" s="678"/>
      <c r="B835" s="678"/>
      <c r="C835" s="678"/>
      <c r="D835" s="678"/>
      <c r="E835" s="678"/>
      <c r="F835" s="678"/>
      <c r="G835" s="678"/>
      <c r="H835" s="678"/>
      <c r="I835" s="678"/>
      <c r="J835" s="678"/>
      <c r="K835" s="678"/>
      <c r="L835" s="678"/>
      <c r="M835" s="678"/>
    </row>
    <row r="836" spans="1:13" ht="15" customHeight="1">
      <c r="A836" s="678"/>
      <c r="B836" s="678"/>
      <c r="C836" s="678"/>
      <c r="D836" s="678"/>
      <c r="E836" s="678"/>
      <c r="F836" s="678"/>
      <c r="G836" s="678"/>
      <c r="H836" s="678"/>
      <c r="I836" s="678"/>
      <c r="J836" s="678"/>
      <c r="K836" s="678"/>
      <c r="L836" s="678"/>
      <c r="M836" s="678"/>
    </row>
    <row r="837" spans="1:13" ht="15" customHeight="1">
      <c r="A837" s="678"/>
      <c r="B837" s="678"/>
      <c r="C837" s="678"/>
      <c r="D837" s="678"/>
      <c r="E837" s="678"/>
      <c r="F837" s="678"/>
      <c r="G837" s="678"/>
      <c r="H837" s="678"/>
      <c r="I837" s="678"/>
      <c r="J837" s="678"/>
      <c r="K837" s="678"/>
      <c r="L837" s="678"/>
      <c r="M837" s="678"/>
    </row>
    <row r="838" spans="1:13" ht="15" customHeight="1">
      <c r="A838" s="678"/>
      <c r="B838" s="678"/>
      <c r="C838" s="678"/>
      <c r="D838" s="678"/>
      <c r="E838" s="678"/>
      <c r="F838" s="678"/>
      <c r="G838" s="678"/>
      <c r="H838" s="678"/>
      <c r="I838" s="678"/>
      <c r="J838" s="678"/>
      <c r="K838" s="678"/>
      <c r="L838" s="678"/>
      <c r="M838" s="678"/>
    </row>
    <row r="839" spans="1:13" ht="15" customHeight="1">
      <c r="A839" s="678"/>
      <c r="B839" s="678"/>
      <c r="C839" s="678"/>
      <c r="D839" s="678"/>
      <c r="E839" s="678"/>
      <c r="F839" s="678"/>
      <c r="G839" s="678"/>
      <c r="H839" s="678"/>
      <c r="I839" s="678"/>
      <c r="J839" s="678"/>
      <c r="K839" s="678"/>
      <c r="L839" s="678"/>
      <c r="M839" s="678"/>
    </row>
    <row r="840" spans="1:13" ht="15" customHeight="1">
      <c r="A840" s="678"/>
      <c r="B840" s="678"/>
      <c r="C840" s="678"/>
      <c r="D840" s="678"/>
      <c r="E840" s="678"/>
      <c r="F840" s="678"/>
      <c r="G840" s="678"/>
      <c r="H840" s="678"/>
      <c r="I840" s="678"/>
      <c r="J840" s="678"/>
      <c r="K840" s="678"/>
      <c r="L840" s="678"/>
      <c r="M840" s="678"/>
    </row>
    <row r="841" spans="1:13" ht="15" customHeight="1">
      <c r="A841" s="678"/>
      <c r="B841" s="678"/>
      <c r="C841" s="678"/>
      <c r="D841" s="678"/>
      <c r="E841" s="678"/>
      <c r="F841" s="678"/>
      <c r="G841" s="678"/>
      <c r="H841" s="678"/>
      <c r="I841" s="678"/>
      <c r="J841" s="678"/>
      <c r="K841" s="678"/>
      <c r="L841" s="678"/>
      <c r="M841" s="678"/>
    </row>
    <row r="842" spans="1:13" ht="15" customHeight="1">
      <c r="A842" s="678"/>
      <c r="B842" s="678"/>
      <c r="C842" s="678"/>
      <c r="D842" s="678"/>
      <c r="E842" s="678"/>
      <c r="F842" s="678"/>
      <c r="G842" s="678"/>
      <c r="H842" s="678"/>
      <c r="I842" s="678"/>
      <c r="J842" s="678"/>
      <c r="K842" s="678"/>
      <c r="L842" s="678"/>
      <c r="M842" s="678"/>
    </row>
    <row r="843" spans="1:13" ht="15" customHeight="1">
      <c r="A843" s="678"/>
      <c r="B843" s="678"/>
      <c r="C843" s="678"/>
      <c r="D843" s="678"/>
      <c r="E843" s="678"/>
      <c r="F843" s="678"/>
      <c r="G843" s="678"/>
      <c r="H843" s="678"/>
      <c r="I843" s="678"/>
      <c r="J843" s="678"/>
      <c r="K843" s="678"/>
      <c r="L843" s="678"/>
      <c r="M843" s="678"/>
    </row>
    <row r="844" spans="1:13" ht="15" customHeight="1">
      <c r="A844" s="678"/>
      <c r="B844" s="678"/>
      <c r="C844" s="678"/>
      <c r="D844" s="678"/>
      <c r="E844" s="678"/>
      <c r="F844" s="678"/>
      <c r="G844" s="678"/>
      <c r="H844" s="678"/>
      <c r="I844" s="678"/>
      <c r="J844" s="678"/>
      <c r="K844" s="678"/>
      <c r="L844" s="678"/>
      <c r="M844" s="678"/>
    </row>
    <row r="845" spans="1:13" ht="15" customHeight="1">
      <c r="A845" s="678"/>
      <c r="B845" s="678"/>
      <c r="C845" s="678"/>
      <c r="D845" s="678"/>
      <c r="E845" s="678"/>
      <c r="F845" s="678"/>
      <c r="G845" s="678"/>
      <c r="H845" s="678"/>
      <c r="I845" s="678"/>
      <c r="J845" s="678"/>
      <c r="K845" s="678"/>
      <c r="L845" s="678"/>
      <c r="M845" s="678"/>
    </row>
    <row r="846" spans="1:13" ht="15" customHeight="1">
      <c r="A846" s="678"/>
      <c r="B846" s="678"/>
      <c r="C846" s="678"/>
      <c r="D846" s="678"/>
      <c r="E846" s="678"/>
      <c r="F846" s="678"/>
      <c r="G846" s="678"/>
      <c r="H846" s="678"/>
      <c r="I846" s="678"/>
      <c r="J846" s="678"/>
      <c r="K846" s="678"/>
      <c r="L846" s="678"/>
      <c r="M846" s="678"/>
    </row>
    <row r="847" spans="1:13" ht="15" customHeight="1">
      <c r="A847" s="678"/>
      <c r="B847" s="678"/>
      <c r="C847" s="678"/>
      <c r="D847" s="678"/>
      <c r="E847" s="678"/>
      <c r="F847" s="678"/>
      <c r="G847" s="678"/>
      <c r="H847" s="678"/>
      <c r="I847" s="678"/>
      <c r="J847" s="678"/>
      <c r="K847" s="678"/>
      <c r="L847" s="678"/>
      <c r="M847" s="678"/>
    </row>
    <row r="848" spans="1:13" ht="15" customHeight="1">
      <c r="A848" s="678"/>
      <c r="B848" s="678"/>
      <c r="C848" s="678"/>
      <c r="D848" s="678"/>
      <c r="E848" s="678"/>
      <c r="F848" s="678"/>
      <c r="G848" s="678"/>
      <c r="H848" s="678"/>
      <c r="I848" s="678"/>
      <c r="J848" s="678"/>
      <c r="K848" s="678"/>
      <c r="L848" s="678"/>
      <c r="M848" s="678"/>
    </row>
    <row r="849" spans="1:13" ht="15" customHeight="1">
      <c r="A849" s="678"/>
      <c r="B849" s="678"/>
      <c r="C849" s="678"/>
      <c r="D849" s="678"/>
      <c r="E849" s="678"/>
      <c r="F849" s="678"/>
      <c r="G849" s="678"/>
      <c r="H849" s="678"/>
      <c r="I849" s="678"/>
      <c r="J849" s="678"/>
      <c r="K849" s="678"/>
      <c r="L849" s="678"/>
      <c r="M849" s="678"/>
    </row>
    <row r="850" spans="1:13" ht="15" customHeight="1">
      <c r="A850" s="678"/>
      <c r="B850" s="678"/>
      <c r="C850" s="678"/>
      <c r="D850" s="678"/>
      <c r="E850" s="678"/>
      <c r="F850" s="678"/>
      <c r="G850" s="678"/>
      <c r="H850" s="678"/>
      <c r="I850" s="678"/>
      <c r="J850" s="678"/>
      <c r="K850" s="678"/>
      <c r="L850" s="678"/>
      <c r="M850" s="678"/>
    </row>
    <row r="851" spans="1:13" ht="15" customHeight="1">
      <c r="A851" s="678"/>
      <c r="B851" s="678"/>
      <c r="C851" s="678"/>
      <c r="D851" s="678"/>
      <c r="E851" s="678"/>
      <c r="F851" s="678"/>
      <c r="G851" s="678"/>
      <c r="H851" s="678"/>
      <c r="I851" s="678"/>
      <c r="J851" s="678"/>
      <c r="K851" s="678"/>
      <c r="L851" s="678"/>
      <c r="M851" s="678"/>
    </row>
    <row r="852" spans="1:13" ht="15" customHeight="1">
      <c r="A852" s="678"/>
      <c r="B852" s="678"/>
      <c r="C852" s="678"/>
      <c r="D852" s="678"/>
      <c r="E852" s="678"/>
      <c r="F852" s="678"/>
      <c r="G852" s="678"/>
      <c r="H852" s="678"/>
      <c r="I852" s="678"/>
      <c r="J852" s="678"/>
      <c r="K852" s="678"/>
      <c r="L852" s="678"/>
      <c r="M852" s="678"/>
    </row>
    <row r="853" spans="1:13" ht="15" customHeight="1">
      <c r="A853" s="678"/>
      <c r="B853" s="678"/>
      <c r="C853" s="678"/>
      <c r="D853" s="678"/>
      <c r="E853" s="678"/>
      <c r="F853" s="678"/>
      <c r="G853" s="678"/>
      <c r="H853" s="678"/>
      <c r="I853" s="678"/>
      <c r="J853" s="678"/>
      <c r="K853" s="678"/>
      <c r="L853" s="678"/>
      <c r="M853" s="678"/>
    </row>
    <row r="854" spans="1:13" ht="15" customHeight="1">
      <c r="A854" s="678"/>
      <c r="B854" s="678"/>
      <c r="C854" s="678"/>
      <c r="D854" s="678"/>
      <c r="E854" s="678"/>
      <c r="F854" s="678"/>
      <c r="G854" s="678"/>
      <c r="H854" s="678"/>
      <c r="I854" s="678"/>
      <c r="J854" s="678"/>
      <c r="K854" s="678"/>
      <c r="L854" s="678"/>
      <c r="M854" s="678"/>
    </row>
    <row r="855" spans="1:13" ht="15" customHeight="1">
      <c r="A855" s="678"/>
      <c r="B855" s="678"/>
      <c r="C855" s="678"/>
      <c r="D855" s="678"/>
      <c r="E855" s="678"/>
      <c r="F855" s="678"/>
      <c r="G855" s="678"/>
      <c r="H855" s="678"/>
      <c r="I855" s="678"/>
      <c r="J855" s="678"/>
      <c r="K855" s="678"/>
      <c r="L855" s="678"/>
      <c r="M855" s="678"/>
    </row>
    <row r="856" spans="1:13" ht="15" customHeight="1">
      <c r="A856" s="678"/>
      <c r="B856" s="678"/>
      <c r="C856" s="678"/>
      <c r="D856" s="678"/>
      <c r="E856" s="678"/>
      <c r="F856" s="678"/>
      <c r="G856" s="678"/>
      <c r="H856" s="678"/>
      <c r="I856" s="678"/>
      <c r="J856" s="678"/>
      <c r="K856" s="678"/>
      <c r="L856" s="678"/>
      <c r="M856" s="678"/>
    </row>
    <row r="857" spans="1:13" ht="15" customHeight="1">
      <c r="A857" s="678"/>
      <c r="B857" s="678"/>
      <c r="C857" s="678"/>
      <c r="D857" s="678"/>
      <c r="E857" s="678"/>
      <c r="F857" s="678"/>
      <c r="G857" s="678"/>
      <c r="H857" s="678"/>
      <c r="I857" s="678"/>
      <c r="J857" s="678"/>
      <c r="K857" s="678"/>
      <c r="L857" s="678"/>
      <c r="M857" s="678"/>
    </row>
    <row r="858" spans="1:13" ht="15" customHeight="1">
      <c r="A858" s="678"/>
      <c r="B858" s="678"/>
      <c r="C858" s="678"/>
      <c r="D858" s="678"/>
      <c r="E858" s="678"/>
      <c r="F858" s="678"/>
      <c r="G858" s="678"/>
      <c r="H858" s="678"/>
      <c r="I858" s="678"/>
      <c r="J858" s="678"/>
      <c r="K858" s="678"/>
      <c r="L858" s="678"/>
      <c r="M858" s="678"/>
    </row>
    <row r="859" spans="1:13" ht="15" customHeight="1">
      <c r="A859" s="678"/>
      <c r="B859" s="678"/>
      <c r="C859" s="678"/>
      <c r="D859" s="678"/>
      <c r="E859" s="678"/>
      <c r="F859" s="678"/>
      <c r="G859" s="678"/>
      <c r="H859" s="678"/>
      <c r="I859" s="678"/>
      <c r="J859" s="678"/>
      <c r="K859" s="678"/>
      <c r="L859" s="678"/>
      <c r="M859" s="678"/>
    </row>
    <row r="860" spans="1:13" ht="15" customHeight="1">
      <c r="A860" s="678"/>
      <c r="B860" s="678"/>
      <c r="C860" s="678"/>
      <c r="D860" s="678"/>
      <c r="E860" s="678"/>
      <c r="F860" s="678"/>
      <c r="G860" s="678"/>
      <c r="H860" s="678"/>
      <c r="I860" s="678"/>
      <c r="J860" s="678"/>
      <c r="K860" s="678"/>
      <c r="L860" s="678"/>
      <c r="M860" s="678"/>
    </row>
    <row r="861" spans="1:13" ht="15" customHeight="1">
      <c r="A861" s="678"/>
      <c r="B861" s="678"/>
      <c r="C861" s="678"/>
      <c r="D861" s="678"/>
      <c r="E861" s="678"/>
      <c r="F861" s="678"/>
      <c r="G861" s="678"/>
      <c r="H861" s="678"/>
      <c r="I861" s="678"/>
      <c r="J861" s="678"/>
      <c r="K861" s="678"/>
      <c r="L861" s="678"/>
      <c r="M861" s="678"/>
    </row>
    <row r="862" spans="1:13" ht="15" customHeight="1">
      <c r="A862" s="678"/>
      <c r="B862" s="678"/>
      <c r="C862" s="678"/>
      <c r="D862" s="678"/>
      <c r="E862" s="678"/>
      <c r="F862" s="678"/>
      <c r="G862" s="678"/>
      <c r="H862" s="678"/>
      <c r="I862" s="678"/>
      <c r="J862" s="678"/>
      <c r="K862" s="678"/>
      <c r="L862" s="678"/>
      <c r="M862" s="678"/>
    </row>
    <row r="863" spans="1:13" ht="15" customHeight="1">
      <c r="A863" s="678"/>
      <c r="B863" s="678"/>
      <c r="C863" s="678"/>
      <c r="D863" s="678"/>
      <c r="E863" s="678"/>
      <c r="F863" s="678"/>
      <c r="G863" s="678"/>
      <c r="H863" s="678"/>
      <c r="I863" s="678"/>
      <c r="J863" s="678"/>
      <c r="K863" s="678"/>
      <c r="L863" s="678"/>
      <c r="M863" s="678"/>
    </row>
    <row r="864" spans="1:13" ht="15" customHeight="1">
      <c r="A864" s="678"/>
      <c r="B864" s="678"/>
      <c r="C864" s="678"/>
      <c r="D864" s="678"/>
      <c r="E864" s="678"/>
      <c r="F864" s="678"/>
      <c r="G864" s="678"/>
      <c r="H864" s="678"/>
      <c r="I864" s="678"/>
      <c r="J864" s="678"/>
      <c r="K864" s="678"/>
      <c r="L864" s="678"/>
      <c r="M864" s="678"/>
    </row>
    <row r="865" spans="1:13" ht="15" customHeight="1">
      <c r="A865" s="678"/>
      <c r="B865" s="678"/>
      <c r="C865" s="678"/>
      <c r="D865" s="678"/>
      <c r="E865" s="678"/>
      <c r="F865" s="678"/>
      <c r="G865" s="678"/>
      <c r="H865" s="678"/>
      <c r="I865" s="678"/>
      <c r="J865" s="678"/>
      <c r="K865" s="678"/>
      <c r="L865" s="678"/>
      <c r="M865" s="678"/>
    </row>
    <row r="866" spans="1:13" ht="15" customHeight="1">
      <c r="A866" s="678"/>
      <c r="B866" s="678"/>
      <c r="C866" s="678"/>
      <c r="D866" s="678"/>
      <c r="E866" s="678"/>
      <c r="F866" s="678"/>
      <c r="G866" s="678"/>
      <c r="H866" s="678"/>
      <c r="I866" s="678"/>
      <c r="J866" s="678"/>
      <c r="K866" s="678"/>
      <c r="L866" s="678"/>
      <c r="M866" s="678"/>
    </row>
    <row r="867" spans="1:13" ht="15" customHeight="1">
      <c r="A867" s="678"/>
      <c r="B867" s="678"/>
      <c r="C867" s="678"/>
      <c r="D867" s="678"/>
      <c r="E867" s="678"/>
      <c r="F867" s="678"/>
      <c r="G867" s="678"/>
      <c r="H867" s="678"/>
      <c r="I867" s="678"/>
      <c r="J867" s="678"/>
      <c r="K867" s="678"/>
      <c r="L867" s="678"/>
      <c r="M867" s="678"/>
    </row>
    <row r="868" spans="1:13" ht="15" customHeight="1">
      <c r="A868" s="678"/>
      <c r="B868" s="678"/>
      <c r="C868" s="678"/>
      <c r="D868" s="678"/>
      <c r="E868" s="678"/>
      <c r="F868" s="678"/>
      <c r="G868" s="678"/>
      <c r="H868" s="678"/>
      <c r="I868" s="678"/>
      <c r="J868" s="678"/>
      <c r="K868" s="678"/>
      <c r="L868" s="678"/>
      <c r="M868" s="678"/>
    </row>
    <row r="869" spans="1:13" ht="15" customHeight="1">
      <c r="A869" s="678"/>
      <c r="B869" s="678"/>
      <c r="C869" s="678"/>
      <c r="D869" s="678"/>
      <c r="E869" s="678"/>
      <c r="F869" s="678"/>
      <c r="G869" s="678"/>
      <c r="H869" s="678"/>
      <c r="I869" s="678"/>
      <c r="J869" s="678"/>
      <c r="K869" s="678"/>
      <c r="L869" s="678"/>
      <c r="M869" s="678"/>
    </row>
    <row r="870" spans="1:13" ht="15" customHeight="1">
      <c r="A870" s="678"/>
      <c r="B870" s="678"/>
      <c r="C870" s="678"/>
      <c r="D870" s="678"/>
      <c r="E870" s="678"/>
      <c r="F870" s="678"/>
      <c r="G870" s="678"/>
      <c r="H870" s="678"/>
      <c r="I870" s="678"/>
      <c r="J870" s="678"/>
      <c r="K870" s="678"/>
      <c r="L870" s="678"/>
      <c r="M870" s="678"/>
    </row>
    <row r="871" spans="1:13" ht="15" customHeight="1">
      <c r="A871" s="678"/>
      <c r="B871" s="678"/>
      <c r="C871" s="678"/>
      <c r="D871" s="678"/>
      <c r="E871" s="678"/>
      <c r="F871" s="678"/>
      <c r="G871" s="678"/>
      <c r="H871" s="678"/>
      <c r="I871" s="678"/>
      <c r="J871" s="678"/>
      <c r="K871" s="678"/>
      <c r="L871" s="678"/>
      <c r="M871" s="678"/>
    </row>
    <row r="872" spans="1:13" ht="15" customHeight="1">
      <c r="A872" s="678"/>
      <c r="B872" s="678"/>
      <c r="C872" s="678"/>
      <c r="D872" s="678"/>
      <c r="E872" s="678"/>
      <c r="F872" s="678"/>
      <c r="G872" s="678"/>
      <c r="H872" s="678"/>
      <c r="I872" s="678"/>
      <c r="J872" s="678"/>
      <c r="K872" s="678"/>
      <c r="L872" s="678"/>
      <c r="M872" s="678"/>
    </row>
    <row r="873" spans="1:13" ht="15" customHeight="1">
      <c r="A873" s="678"/>
      <c r="B873" s="678"/>
      <c r="C873" s="678"/>
      <c r="D873" s="678"/>
      <c r="E873" s="678"/>
      <c r="F873" s="678"/>
      <c r="G873" s="678"/>
      <c r="H873" s="678"/>
      <c r="I873" s="678"/>
      <c r="J873" s="678"/>
      <c r="K873" s="678"/>
      <c r="L873" s="678"/>
      <c r="M873" s="678"/>
    </row>
    <row r="874" spans="1:13" ht="15" customHeight="1">
      <c r="A874" s="678"/>
      <c r="B874" s="678"/>
      <c r="C874" s="678"/>
      <c r="D874" s="678"/>
      <c r="E874" s="678"/>
      <c r="F874" s="678"/>
      <c r="G874" s="678"/>
      <c r="H874" s="678"/>
      <c r="I874" s="678"/>
      <c r="J874" s="678"/>
      <c r="K874" s="678"/>
      <c r="L874" s="678"/>
      <c r="M874" s="678"/>
    </row>
    <row r="875" spans="1:13" ht="15" customHeight="1">
      <c r="A875" s="678"/>
      <c r="B875" s="678"/>
      <c r="C875" s="678"/>
      <c r="D875" s="678"/>
      <c r="E875" s="678"/>
      <c r="F875" s="678"/>
      <c r="G875" s="678"/>
      <c r="H875" s="678"/>
      <c r="I875" s="678"/>
      <c r="J875" s="678"/>
      <c r="K875" s="678"/>
      <c r="L875" s="678"/>
      <c r="M875" s="678"/>
    </row>
    <row r="876" spans="1:13" ht="15" customHeight="1">
      <c r="A876" s="678"/>
      <c r="B876" s="678"/>
      <c r="C876" s="678"/>
      <c r="D876" s="678"/>
      <c r="E876" s="678"/>
      <c r="F876" s="678"/>
      <c r="G876" s="678"/>
      <c r="H876" s="678"/>
      <c r="I876" s="678"/>
      <c r="J876" s="678"/>
      <c r="K876" s="678"/>
      <c r="L876" s="678"/>
      <c r="M876" s="678"/>
    </row>
    <row r="877" spans="1:13" ht="15" customHeight="1">
      <c r="A877" s="678"/>
      <c r="B877" s="678"/>
      <c r="C877" s="678"/>
      <c r="D877" s="678"/>
      <c r="E877" s="678"/>
      <c r="F877" s="678"/>
      <c r="G877" s="678"/>
      <c r="H877" s="678"/>
      <c r="I877" s="678"/>
      <c r="J877" s="678"/>
      <c r="K877" s="678"/>
      <c r="L877" s="678"/>
      <c r="M877" s="678"/>
    </row>
    <row r="878" spans="1:13" ht="15" customHeight="1">
      <c r="A878" s="678"/>
      <c r="B878" s="678"/>
      <c r="C878" s="678"/>
      <c r="D878" s="678"/>
      <c r="E878" s="678"/>
      <c r="F878" s="678"/>
      <c r="G878" s="678"/>
      <c r="H878" s="678"/>
      <c r="I878" s="678"/>
      <c r="J878" s="678"/>
      <c r="K878" s="678"/>
      <c r="L878" s="678"/>
      <c r="M878" s="678"/>
    </row>
    <row r="879" spans="1:13" ht="15" customHeight="1">
      <c r="A879" s="678"/>
      <c r="B879" s="678"/>
      <c r="C879" s="678"/>
      <c r="D879" s="678"/>
      <c r="E879" s="678"/>
      <c r="F879" s="678"/>
      <c r="G879" s="678"/>
      <c r="H879" s="678"/>
      <c r="I879" s="678"/>
      <c r="J879" s="678"/>
      <c r="K879" s="678"/>
      <c r="L879" s="678"/>
      <c r="M879" s="678"/>
    </row>
    <row r="880" spans="1:13" ht="15" customHeight="1">
      <c r="A880" s="678"/>
      <c r="B880" s="678"/>
      <c r="C880" s="678"/>
      <c r="D880" s="678"/>
      <c r="E880" s="678"/>
      <c r="F880" s="678"/>
      <c r="G880" s="678"/>
      <c r="H880" s="678"/>
      <c r="I880" s="678"/>
      <c r="J880" s="678"/>
      <c r="K880" s="678"/>
      <c r="L880" s="678"/>
      <c r="M880" s="678"/>
    </row>
    <row r="881" spans="1:13" ht="15" customHeight="1">
      <c r="A881" s="678"/>
      <c r="B881" s="678"/>
      <c r="C881" s="678"/>
      <c r="D881" s="678"/>
      <c r="E881" s="678"/>
      <c r="F881" s="678"/>
      <c r="G881" s="678"/>
      <c r="H881" s="678"/>
      <c r="I881" s="678"/>
      <c r="J881" s="678"/>
      <c r="K881" s="678"/>
      <c r="L881" s="678"/>
      <c r="M881" s="678"/>
    </row>
    <row r="882" spans="1:13" ht="15" customHeight="1">
      <c r="A882" s="678"/>
      <c r="B882" s="678"/>
      <c r="C882" s="678"/>
      <c r="D882" s="678"/>
      <c r="E882" s="678"/>
      <c r="F882" s="678"/>
      <c r="G882" s="678"/>
      <c r="H882" s="678"/>
      <c r="I882" s="678"/>
      <c r="J882" s="678"/>
      <c r="K882" s="678"/>
      <c r="L882" s="678"/>
      <c r="M882" s="678"/>
    </row>
    <row r="883" spans="1:13" ht="15" customHeight="1">
      <c r="A883" s="678"/>
      <c r="B883" s="678"/>
      <c r="C883" s="678"/>
      <c r="D883" s="678"/>
      <c r="E883" s="678"/>
      <c r="F883" s="678"/>
      <c r="G883" s="678"/>
      <c r="H883" s="678"/>
      <c r="I883" s="678"/>
      <c r="J883" s="678"/>
      <c r="K883" s="678"/>
      <c r="L883" s="678"/>
      <c r="M883" s="678"/>
    </row>
    <row r="884" spans="1:13" ht="15" customHeight="1">
      <c r="A884" s="678"/>
      <c r="B884" s="678"/>
      <c r="C884" s="678"/>
      <c r="D884" s="678"/>
      <c r="E884" s="678"/>
      <c r="F884" s="678"/>
      <c r="G884" s="678"/>
      <c r="H884" s="678"/>
      <c r="I884" s="678"/>
      <c r="J884" s="678"/>
      <c r="K884" s="678"/>
      <c r="L884" s="678"/>
      <c r="M884" s="678"/>
    </row>
    <row r="885" spans="1:13" ht="15" customHeight="1">
      <c r="A885" s="678"/>
      <c r="B885" s="678"/>
      <c r="C885" s="678"/>
      <c r="D885" s="678"/>
      <c r="E885" s="678"/>
      <c r="F885" s="678"/>
      <c r="G885" s="678"/>
      <c r="H885" s="678"/>
      <c r="I885" s="678"/>
      <c r="J885" s="678"/>
      <c r="K885" s="678"/>
      <c r="L885" s="678"/>
      <c r="M885" s="678"/>
    </row>
    <row r="886" spans="1:13" ht="15" customHeight="1">
      <c r="A886" s="678"/>
      <c r="B886" s="678"/>
      <c r="C886" s="678"/>
      <c r="D886" s="678"/>
      <c r="E886" s="678"/>
      <c r="F886" s="678"/>
      <c r="G886" s="678"/>
      <c r="H886" s="678"/>
      <c r="I886" s="678"/>
      <c r="J886" s="678"/>
      <c r="K886" s="678"/>
      <c r="L886" s="678"/>
      <c r="M886" s="678"/>
    </row>
    <row r="887" spans="1:13" ht="15" customHeight="1">
      <c r="A887" s="678"/>
      <c r="B887" s="678"/>
      <c r="C887" s="678"/>
      <c r="D887" s="678"/>
      <c r="E887" s="678"/>
      <c r="F887" s="678"/>
      <c r="G887" s="678"/>
      <c r="H887" s="678"/>
      <c r="I887" s="678"/>
      <c r="J887" s="678"/>
      <c r="K887" s="678"/>
      <c r="L887" s="678"/>
      <c r="M887" s="678"/>
    </row>
    <row r="888" spans="1:13" ht="15" customHeight="1">
      <c r="A888" s="678"/>
      <c r="B888" s="678"/>
      <c r="C888" s="678"/>
      <c r="D888" s="678"/>
      <c r="E888" s="678"/>
      <c r="F888" s="678"/>
      <c r="G888" s="678"/>
      <c r="H888" s="678"/>
      <c r="I888" s="678"/>
      <c r="J888" s="678"/>
      <c r="K888" s="678"/>
      <c r="L888" s="678"/>
      <c r="M888" s="678"/>
    </row>
    <row r="889" spans="1:13" ht="15" customHeight="1">
      <c r="A889" s="678"/>
      <c r="B889" s="678"/>
      <c r="C889" s="678"/>
      <c r="D889" s="678"/>
      <c r="E889" s="678"/>
      <c r="F889" s="678"/>
      <c r="G889" s="678"/>
      <c r="H889" s="678"/>
      <c r="I889" s="678"/>
      <c r="J889" s="678"/>
      <c r="K889" s="678"/>
      <c r="L889" s="678"/>
      <c r="M889" s="678"/>
    </row>
    <row r="890" spans="1:13" ht="15" customHeight="1">
      <c r="A890" s="678"/>
      <c r="B890" s="678"/>
      <c r="C890" s="678"/>
      <c r="D890" s="678"/>
      <c r="E890" s="678"/>
      <c r="F890" s="678"/>
      <c r="G890" s="678"/>
      <c r="H890" s="678"/>
      <c r="I890" s="678"/>
      <c r="J890" s="678"/>
      <c r="K890" s="678"/>
      <c r="L890" s="678"/>
      <c r="M890" s="678"/>
    </row>
    <row r="891" spans="1:13" ht="15" customHeight="1">
      <c r="A891" s="678"/>
      <c r="B891" s="678"/>
      <c r="C891" s="678"/>
      <c r="D891" s="678"/>
      <c r="E891" s="678"/>
      <c r="F891" s="678"/>
      <c r="G891" s="678"/>
      <c r="H891" s="678"/>
      <c r="I891" s="678"/>
      <c r="J891" s="678"/>
      <c r="K891" s="678"/>
      <c r="L891" s="678"/>
      <c r="M891" s="678"/>
    </row>
    <row r="892" spans="1:13" ht="15" customHeight="1">
      <c r="A892" s="678"/>
      <c r="B892" s="678"/>
      <c r="C892" s="678"/>
      <c r="D892" s="678"/>
      <c r="E892" s="678"/>
      <c r="F892" s="678"/>
      <c r="G892" s="678"/>
      <c r="H892" s="678"/>
      <c r="I892" s="678"/>
      <c r="J892" s="678"/>
      <c r="K892" s="678"/>
      <c r="L892" s="678"/>
      <c r="M892" s="678"/>
    </row>
    <row r="893" spans="1:13" ht="15" customHeight="1">
      <c r="A893" s="678"/>
      <c r="B893" s="678"/>
      <c r="C893" s="678"/>
      <c r="D893" s="678"/>
      <c r="E893" s="678"/>
      <c r="F893" s="678"/>
      <c r="G893" s="678"/>
      <c r="H893" s="678"/>
      <c r="I893" s="678"/>
      <c r="J893" s="678"/>
      <c r="K893" s="678"/>
      <c r="L893" s="678"/>
      <c r="M893" s="678"/>
    </row>
    <row r="894" spans="1:13" ht="15" customHeight="1">
      <c r="A894" s="678"/>
      <c r="B894" s="678"/>
      <c r="C894" s="678"/>
      <c r="D894" s="678"/>
      <c r="E894" s="678"/>
      <c r="F894" s="678"/>
      <c r="G894" s="678"/>
      <c r="H894" s="678"/>
      <c r="I894" s="678"/>
      <c r="J894" s="678"/>
      <c r="K894" s="678"/>
      <c r="L894" s="678"/>
      <c r="M894" s="678"/>
    </row>
    <row r="895" spans="1:13" ht="15" customHeight="1">
      <c r="A895" s="678"/>
      <c r="B895" s="678"/>
      <c r="C895" s="678"/>
      <c r="D895" s="678"/>
      <c r="E895" s="678"/>
      <c r="F895" s="678"/>
      <c r="G895" s="678"/>
      <c r="H895" s="678"/>
      <c r="I895" s="678"/>
      <c r="J895" s="678"/>
      <c r="K895" s="678"/>
      <c r="L895" s="678"/>
      <c r="M895" s="678"/>
    </row>
    <row r="896" spans="1:13" ht="15" customHeight="1">
      <c r="A896" s="678"/>
      <c r="B896" s="678"/>
      <c r="C896" s="678"/>
      <c r="D896" s="678"/>
      <c r="E896" s="678"/>
      <c r="F896" s="678"/>
      <c r="G896" s="678"/>
      <c r="H896" s="678"/>
      <c r="I896" s="678"/>
      <c r="J896" s="678"/>
      <c r="K896" s="678"/>
      <c r="L896" s="678"/>
      <c r="M896" s="678"/>
    </row>
    <row r="897" spans="1:13" ht="15" customHeight="1">
      <c r="A897" s="678"/>
      <c r="B897" s="678"/>
      <c r="C897" s="678"/>
      <c r="D897" s="678"/>
      <c r="E897" s="678"/>
      <c r="F897" s="678"/>
      <c r="G897" s="678"/>
      <c r="H897" s="678"/>
      <c r="I897" s="678"/>
      <c r="J897" s="678"/>
      <c r="K897" s="678"/>
      <c r="L897" s="678"/>
      <c r="M897" s="678"/>
    </row>
    <row r="898" spans="1:13" ht="15" customHeight="1">
      <c r="A898" s="678"/>
      <c r="B898" s="678"/>
      <c r="C898" s="678"/>
      <c r="D898" s="678"/>
      <c r="E898" s="678"/>
      <c r="F898" s="678"/>
      <c r="G898" s="678"/>
      <c r="H898" s="678"/>
      <c r="I898" s="678"/>
      <c r="J898" s="678"/>
      <c r="K898" s="678"/>
      <c r="L898" s="678"/>
      <c r="M898" s="678"/>
    </row>
    <row r="899" spans="1:13" ht="15" customHeight="1">
      <c r="A899" s="678"/>
      <c r="B899" s="678"/>
      <c r="C899" s="678"/>
      <c r="D899" s="678"/>
      <c r="E899" s="678"/>
      <c r="F899" s="678"/>
      <c r="G899" s="678"/>
      <c r="H899" s="678"/>
      <c r="I899" s="678"/>
      <c r="J899" s="678"/>
      <c r="K899" s="678"/>
      <c r="L899" s="678"/>
      <c r="M899" s="678"/>
    </row>
    <row r="900" spans="1:13" ht="15" customHeight="1">
      <c r="A900" s="678"/>
      <c r="B900" s="678"/>
      <c r="C900" s="678"/>
      <c r="D900" s="678"/>
      <c r="E900" s="678"/>
      <c r="F900" s="678"/>
      <c r="G900" s="678"/>
      <c r="H900" s="678"/>
      <c r="I900" s="678"/>
      <c r="J900" s="678"/>
      <c r="K900" s="678"/>
      <c r="L900" s="678"/>
      <c r="M900" s="678"/>
    </row>
    <row r="901" spans="1:13" ht="15" customHeight="1">
      <c r="A901" s="678"/>
      <c r="B901" s="678"/>
      <c r="C901" s="678"/>
      <c r="D901" s="678"/>
      <c r="E901" s="678"/>
      <c r="F901" s="678"/>
      <c r="G901" s="678"/>
      <c r="H901" s="678"/>
      <c r="I901" s="678"/>
      <c r="J901" s="678"/>
      <c r="K901" s="678"/>
      <c r="L901" s="678"/>
      <c r="M901" s="678"/>
    </row>
    <row r="902" spans="1:13" ht="15" customHeight="1">
      <c r="A902" s="678"/>
      <c r="B902" s="678"/>
      <c r="C902" s="678"/>
      <c r="D902" s="678"/>
      <c r="E902" s="678"/>
      <c r="F902" s="678"/>
      <c r="G902" s="678"/>
      <c r="H902" s="678"/>
      <c r="I902" s="678"/>
      <c r="J902" s="678"/>
      <c r="K902" s="678"/>
      <c r="L902" s="678"/>
      <c r="M902" s="678"/>
    </row>
    <row r="903" spans="1:13" ht="15" customHeight="1">
      <c r="A903" s="678"/>
      <c r="B903" s="678"/>
      <c r="C903" s="678"/>
      <c r="D903" s="678"/>
      <c r="E903" s="678"/>
      <c r="F903" s="678"/>
      <c r="G903" s="678"/>
      <c r="H903" s="678"/>
      <c r="I903" s="678"/>
      <c r="J903" s="678"/>
      <c r="K903" s="678"/>
      <c r="L903" s="678"/>
      <c r="M903" s="678"/>
    </row>
    <row r="904" spans="1:13" ht="15" customHeight="1">
      <c r="A904" s="678"/>
      <c r="B904" s="678"/>
      <c r="C904" s="678"/>
      <c r="D904" s="678"/>
      <c r="E904" s="678"/>
      <c r="F904" s="678"/>
      <c r="G904" s="678"/>
      <c r="H904" s="678"/>
      <c r="I904" s="678"/>
      <c r="J904" s="678"/>
      <c r="K904" s="678"/>
      <c r="L904" s="678"/>
      <c r="M904" s="678"/>
    </row>
    <row r="905" spans="1:13" ht="15" customHeight="1">
      <c r="A905" s="678"/>
      <c r="B905" s="678"/>
      <c r="C905" s="678"/>
      <c r="D905" s="678"/>
      <c r="E905" s="678"/>
      <c r="F905" s="678"/>
      <c r="G905" s="678"/>
      <c r="H905" s="678"/>
      <c r="I905" s="678"/>
      <c r="J905" s="678"/>
      <c r="K905" s="678"/>
      <c r="L905" s="678"/>
      <c r="M905" s="678"/>
    </row>
    <row r="906" spans="1:13" ht="15" customHeight="1">
      <c r="A906" s="678"/>
      <c r="B906" s="678"/>
      <c r="C906" s="678"/>
      <c r="D906" s="678"/>
      <c r="E906" s="678"/>
      <c r="F906" s="678"/>
      <c r="G906" s="678"/>
      <c r="H906" s="678"/>
      <c r="I906" s="678"/>
      <c r="J906" s="678"/>
      <c r="K906" s="678"/>
      <c r="L906" s="678"/>
      <c r="M906" s="678"/>
    </row>
    <row r="907" spans="1:13" ht="15" customHeight="1">
      <c r="A907" s="678"/>
      <c r="B907" s="678"/>
      <c r="C907" s="678"/>
      <c r="D907" s="678"/>
      <c r="E907" s="678"/>
      <c r="F907" s="678"/>
      <c r="G907" s="678"/>
      <c r="H907" s="678"/>
      <c r="I907" s="678"/>
      <c r="J907" s="678"/>
      <c r="K907" s="678"/>
      <c r="L907" s="678"/>
      <c r="M907" s="678"/>
    </row>
    <row r="908" spans="1:13" ht="15" customHeight="1">
      <c r="A908" s="678"/>
      <c r="B908" s="678"/>
      <c r="C908" s="678"/>
      <c r="D908" s="678"/>
      <c r="E908" s="678"/>
      <c r="F908" s="678"/>
      <c r="G908" s="678"/>
      <c r="H908" s="678"/>
      <c r="I908" s="678"/>
      <c r="J908" s="678"/>
      <c r="K908" s="678"/>
      <c r="L908" s="678"/>
      <c r="M908" s="678"/>
    </row>
    <row r="909" spans="1:13" ht="15" customHeight="1">
      <c r="A909" s="678"/>
      <c r="B909" s="678"/>
      <c r="C909" s="678"/>
      <c r="D909" s="678"/>
      <c r="E909" s="678"/>
      <c r="F909" s="678"/>
      <c r="G909" s="678"/>
      <c r="H909" s="678"/>
      <c r="I909" s="678"/>
      <c r="J909" s="678"/>
      <c r="K909" s="678"/>
      <c r="L909" s="678"/>
      <c r="M909" s="678"/>
    </row>
    <row r="910" spans="1:13" ht="15" customHeight="1">
      <c r="A910" s="678"/>
      <c r="B910" s="678"/>
      <c r="C910" s="678"/>
      <c r="D910" s="678"/>
      <c r="E910" s="678"/>
      <c r="F910" s="678"/>
      <c r="G910" s="678"/>
      <c r="H910" s="678"/>
      <c r="I910" s="678"/>
      <c r="J910" s="678"/>
      <c r="K910" s="678"/>
      <c r="L910" s="678"/>
      <c r="M910" s="678"/>
    </row>
    <row r="911" spans="1:13" ht="15" customHeight="1">
      <c r="A911" s="678"/>
      <c r="B911" s="678"/>
      <c r="C911" s="678"/>
      <c r="D911" s="678"/>
      <c r="E911" s="678"/>
      <c r="F911" s="678"/>
      <c r="G911" s="678"/>
      <c r="H911" s="678"/>
      <c r="I911" s="678"/>
      <c r="J911" s="678"/>
      <c r="K911" s="678"/>
      <c r="L911" s="678"/>
      <c r="M911" s="678"/>
    </row>
    <row r="912" spans="1:13" ht="15" customHeight="1">
      <c r="A912" s="678"/>
      <c r="B912" s="678"/>
      <c r="C912" s="678"/>
      <c r="D912" s="678"/>
      <c r="E912" s="678"/>
      <c r="F912" s="678"/>
      <c r="G912" s="678"/>
      <c r="H912" s="678"/>
      <c r="I912" s="678"/>
      <c r="J912" s="678"/>
      <c r="K912" s="678"/>
      <c r="L912" s="678"/>
      <c r="M912" s="678"/>
    </row>
    <row r="913" spans="1:13" ht="15" customHeight="1">
      <c r="A913" s="678"/>
      <c r="B913" s="678"/>
      <c r="C913" s="678"/>
      <c r="D913" s="678"/>
      <c r="E913" s="678"/>
      <c r="F913" s="678"/>
      <c r="G913" s="678"/>
      <c r="H913" s="678"/>
      <c r="I913" s="678"/>
      <c r="J913" s="678"/>
      <c r="K913" s="678"/>
      <c r="L913" s="678"/>
      <c r="M913" s="678"/>
    </row>
    <row r="914" spans="1:13" ht="15" customHeight="1">
      <c r="A914" s="678"/>
      <c r="B914" s="678"/>
      <c r="C914" s="678"/>
      <c r="D914" s="678"/>
      <c r="E914" s="678"/>
      <c r="F914" s="678"/>
      <c r="G914" s="678"/>
      <c r="H914" s="678"/>
      <c r="I914" s="678"/>
      <c r="J914" s="678"/>
      <c r="K914" s="678"/>
      <c r="L914" s="678"/>
      <c r="M914" s="678"/>
    </row>
    <row r="915" spans="1:13" ht="15" customHeight="1">
      <c r="A915" s="678"/>
      <c r="B915" s="678"/>
      <c r="C915" s="678"/>
      <c r="D915" s="678"/>
      <c r="E915" s="678"/>
      <c r="F915" s="678"/>
      <c r="G915" s="678"/>
      <c r="H915" s="678"/>
      <c r="I915" s="678"/>
      <c r="J915" s="678"/>
      <c r="K915" s="678"/>
      <c r="L915" s="678"/>
      <c r="M915" s="678"/>
    </row>
    <row r="916" spans="1:13" ht="15" customHeight="1">
      <c r="A916" s="678"/>
      <c r="B916" s="678"/>
      <c r="C916" s="678"/>
      <c r="D916" s="678"/>
      <c r="E916" s="678"/>
      <c r="F916" s="678"/>
      <c r="G916" s="678"/>
      <c r="H916" s="678"/>
      <c r="I916" s="678"/>
      <c r="J916" s="678"/>
      <c r="K916" s="678"/>
      <c r="L916" s="678"/>
      <c r="M916" s="678"/>
    </row>
    <row r="917" spans="1:13" ht="15" customHeight="1">
      <c r="A917" s="678"/>
      <c r="B917" s="678"/>
      <c r="C917" s="678"/>
      <c r="D917" s="678"/>
      <c r="E917" s="678"/>
      <c r="F917" s="678"/>
      <c r="G917" s="678"/>
      <c r="H917" s="678"/>
      <c r="I917" s="678"/>
      <c r="J917" s="678"/>
      <c r="K917" s="678"/>
      <c r="L917" s="678"/>
      <c r="M917" s="678"/>
    </row>
    <row r="918" spans="1:13" ht="15" customHeight="1">
      <c r="A918" s="678"/>
      <c r="B918" s="678"/>
      <c r="C918" s="678"/>
      <c r="D918" s="678"/>
      <c r="E918" s="678"/>
      <c r="F918" s="678"/>
      <c r="G918" s="678"/>
      <c r="H918" s="678"/>
      <c r="I918" s="678"/>
      <c r="J918" s="678"/>
      <c r="K918" s="678"/>
      <c r="L918" s="678"/>
      <c r="M918" s="678"/>
    </row>
    <row r="919" spans="1:13" ht="15" customHeight="1">
      <c r="A919" s="678"/>
      <c r="B919" s="678"/>
      <c r="C919" s="678"/>
      <c r="D919" s="678"/>
      <c r="E919" s="678"/>
      <c r="F919" s="678"/>
      <c r="G919" s="678"/>
      <c r="H919" s="678"/>
      <c r="I919" s="678"/>
      <c r="J919" s="678"/>
      <c r="K919" s="678"/>
      <c r="L919" s="678"/>
      <c r="M919" s="678"/>
    </row>
    <row r="920" spans="1:13" ht="15" customHeight="1">
      <c r="A920" s="678"/>
      <c r="B920" s="678"/>
      <c r="C920" s="678"/>
      <c r="D920" s="678"/>
      <c r="E920" s="678"/>
      <c r="F920" s="678"/>
      <c r="G920" s="678"/>
      <c r="H920" s="678"/>
      <c r="I920" s="678"/>
      <c r="J920" s="678"/>
      <c r="K920" s="678"/>
      <c r="L920" s="678"/>
      <c r="M920" s="678"/>
    </row>
    <row r="921" spans="1:13" ht="15" customHeight="1">
      <c r="A921" s="678"/>
      <c r="B921" s="678"/>
      <c r="C921" s="678"/>
      <c r="D921" s="678"/>
      <c r="E921" s="678"/>
      <c r="F921" s="678"/>
      <c r="G921" s="678"/>
      <c r="H921" s="678"/>
      <c r="I921" s="678"/>
      <c r="J921" s="678"/>
      <c r="K921" s="678"/>
      <c r="L921" s="678"/>
      <c r="M921" s="678"/>
    </row>
    <row r="922" spans="1:13" ht="15" customHeight="1">
      <c r="A922" s="678"/>
      <c r="B922" s="678"/>
      <c r="C922" s="678"/>
      <c r="D922" s="678"/>
      <c r="E922" s="678"/>
      <c r="F922" s="678"/>
      <c r="G922" s="678"/>
      <c r="H922" s="678"/>
      <c r="I922" s="678"/>
      <c r="J922" s="678"/>
      <c r="K922" s="678"/>
      <c r="L922" s="678"/>
      <c r="M922" s="678"/>
    </row>
    <row r="923" spans="1:13" ht="15" customHeight="1">
      <c r="A923" s="678"/>
      <c r="B923" s="678"/>
      <c r="C923" s="678"/>
      <c r="D923" s="678"/>
      <c r="E923" s="678"/>
      <c r="F923" s="678"/>
      <c r="G923" s="678"/>
      <c r="H923" s="678"/>
      <c r="I923" s="678"/>
      <c r="J923" s="678"/>
      <c r="K923" s="678"/>
      <c r="L923" s="678"/>
      <c r="M923" s="678"/>
    </row>
    <row r="924" spans="1:13" ht="15" customHeight="1">
      <c r="A924" s="678"/>
      <c r="B924" s="678"/>
      <c r="C924" s="678"/>
      <c r="D924" s="678"/>
      <c r="E924" s="678"/>
      <c r="F924" s="678"/>
      <c r="G924" s="678"/>
      <c r="H924" s="678"/>
      <c r="I924" s="678"/>
      <c r="J924" s="678"/>
      <c r="K924" s="678"/>
      <c r="L924" s="678"/>
      <c r="M924" s="678"/>
    </row>
    <row r="925" spans="1:13" ht="15" customHeight="1">
      <c r="A925" s="678"/>
      <c r="B925" s="678"/>
      <c r="C925" s="678"/>
      <c r="D925" s="678"/>
      <c r="E925" s="678"/>
      <c r="F925" s="678"/>
      <c r="G925" s="678"/>
      <c r="H925" s="678"/>
      <c r="I925" s="678"/>
      <c r="J925" s="678"/>
      <c r="K925" s="678"/>
      <c r="L925" s="678"/>
      <c r="M925" s="678"/>
    </row>
    <row r="926" spans="1:13" ht="15" customHeight="1">
      <c r="A926" s="678"/>
      <c r="B926" s="678"/>
      <c r="C926" s="678"/>
      <c r="D926" s="678"/>
      <c r="E926" s="678"/>
      <c r="F926" s="678"/>
      <c r="G926" s="678"/>
      <c r="H926" s="678"/>
      <c r="I926" s="678"/>
      <c r="J926" s="678"/>
      <c r="K926" s="678"/>
      <c r="L926" s="678"/>
      <c r="M926" s="678"/>
    </row>
    <row r="927" spans="1:13" ht="15" customHeight="1">
      <c r="A927" s="678"/>
      <c r="B927" s="678"/>
      <c r="C927" s="678"/>
      <c r="D927" s="678"/>
      <c r="E927" s="678"/>
      <c r="F927" s="678"/>
      <c r="G927" s="678"/>
      <c r="H927" s="678"/>
      <c r="I927" s="678"/>
      <c r="J927" s="678"/>
      <c r="K927" s="678"/>
      <c r="L927" s="678"/>
      <c r="M927" s="678"/>
    </row>
    <row r="928" spans="1:13" ht="15" customHeight="1">
      <c r="A928" s="678"/>
      <c r="B928" s="678"/>
      <c r="C928" s="678"/>
      <c r="D928" s="678"/>
      <c r="E928" s="678"/>
      <c r="F928" s="678"/>
      <c r="G928" s="678"/>
      <c r="H928" s="678"/>
      <c r="I928" s="678"/>
      <c r="J928" s="678"/>
      <c r="K928" s="678"/>
      <c r="L928" s="678"/>
      <c r="M928" s="678"/>
    </row>
    <row r="929" spans="1:13" ht="15" customHeight="1">
      <c r="A929" s="678"/>
      <c r="B929" s="678"/>
      <c r="C929" s="678"/>
      <c r="D929" s="678"/>
      <c r="E929" s="678"/>
      <c r="F929" s="678"/>
      <c r="G929" s="678"/>
      <c r="H929" s="678"/>
      <c r="I929" s="678"/>
      <c r="J929" s="678"/>
      <c r="K929" s="678"/>
      <c r="L929" s="678"/>
      <c r="M929" s="678"/>
    </row>
    <row r="930" spans="1:13" ht="15" customHeight="1">
      <c r="A930" s="678"/>
      <c r="B930" s="678"/>
      <c r="C930" s="678"/>
      <c r="D930" s="678"/>
      <c r="E930" s="678"/>
      <c r="F930" s="678"/>
      <c r="G930" s="678"/>
      <c r="H930" s="678"/>
      <c r="I930" s="678"/>
      <c r="J930" s="678"/>
      <c r="K930" s="678"/>
      <c r="L930" s="678"/>
      <c r="M930" s="678"/>
    </row>
    <row r="931" spans="1:13" ht="15" customHeight="1">
      <c r="A931" s="678"/>
      <c r="B931" s="678"/>
      <c r="C931" s="678"/>
      <c r="D931" s="678"/>
      <c r="E931" s="678"/>
      <c r="F931" s="678"/>
      <c r="G931" s="678"/>
      <c r="H931" s="678"/>
      <c r="I931" s="678"/>
      <c r="J931" s="678"/>
      <c r="K931" s="678"/>
      <c r="L931" s="678"/>
      <c r="M931" s="678"/>
    </row>
    <row r="932" spans="1:13" ht="15" customHeight="1">
      <c r="A932" s="678"/>
      <c r="B932" s="678"/>
      <c r="C932" s="678"/>
      <c r="D932" s="678"/>
      <c r="E932" s="678"/>
      <c r="F932" s="678"/>
      <c r="G932" s="678"/>
      <c r="H932" s="678"/>
      <c r="I932" s="678"/>
      <c r="J932" s="678"/>
      <c r="K932" s="678"/>
      <c r="L932" s="678"/>
      <c r="M932" s="678"/>
    </row>
    <row r="933" spans="1:13" ht="15" customHeight="1">
      <c r="A933" s="678"/>
      <c r="B933" s="678"/>
      <c r="C933" s="678"/>
      <c r="D933" s="678"/>
      <c r="E933" s="678"/>
      <c r="F933" s="678"/>
      <c r="G933" s="678"/>
      <c r="H933" s="678"/>
      <c r="I933" s="678"/>
      <c r="J933" s="678"/>
      <c r="K933" s="678"/>
      <c r="L933" s="678"/>
      <c r="M933" s="678"/>
    </row>
    <row r="934" spans="1:13" ht="15" customHeight="1">
      <c r="A934" s="678"/>
      <c r="B934" s="678"/>
      <c r="C934" s="678"/>
      <c r="D934" s="678"/>
      <c r="E934" s="678"/>
      <c r="F934" s="678"/>
      <c r="G934" s="678"/>
      <c r="H934" s="678"/>
      <c r="I934" s="678"/>
      <c r="J934" s="678"/>
      <c r="K934" s="678"/>
      <c r="L934" s="678"/>
      <c r="M934" s="678"/>
    </row>
    <row r="935" spans="1:13" ht="15" customHeight="1">
      <c r="A935" s="678"/>
      <c r="B935" s="678"/>
      <c r="C935" s="678"/>
      <c r="D935" s="678"/>
      <c r="E935" s="678"/>
      <c r="F935" s="678"/>
      <c r="G935" s="678"/>
      <c r="H935" s="678"/>
      <c r="I935" s="678"/>
      <c r="J935" s="678"/>
      <c r="K935" s="678"/>
      <c r="L935" s="678"/>
      <c r="M935" s="678"/>
    </row>
    <row r="936" spans="1:13" ht="15" customHeight="1">
      <c r="A936" s="678"/>
      <c r="B936" s="678"/>
      <c r="C936" s="678"/>
      <c r="D936" s="678"/>
      <c r="E936" s="678"/>
      <c r="F936" s="678"/>
      <c r="G936" s="678"/>
      <c r="H936" s="678"/>
      <c r="I936" s="678"/>
      <c r="J936" s="678"/>
      <c r="K936" s="678"/>
      <c r="L936" s="678"/>
      <c r="M936" s="678"/>
    </row>
    <row r="937" spans="1:13" ht="15" customHeight="1">
      <c r="A937" s="678"/>
      <c r="B937" s="678"/>
      <c r="C937" s="678"/>
      <c r="D937" s="678"/>
      <c r="E937" s="678"/>
      <c r="F937" s="678"/>
      <c r="G937" s="678"/>
      <c r="H937" s="678"/>
      <c r="I937" s="678"/>
      <c r="J937" s="678"/>
      <c r="K937" s="678"/>
      <c r="L937" s="678"/>
      <c r="M937" s="678"/>
    </row>
    <row r="938" spans="1:13" ht="15" customHeight="1">
      <c r="A938" s="678"/>
      <c r="B938" s="678"/>
      <c r="C938" s="678"/>
      <c r="D938" s="678"/>
      <c r="E938" s="678"/>
      <c r="F938" s="678"/>
      <c r="G938" s="678"/>
      <c r="H938" s="678"/>
      <c r="I938" s="678"/>
      <c r="J938" s="678"/>
      <c r="K938" s="678"/>
      <c r="L938" s="678"/>
      <c r="M938" s="678"/>
    </row>
    <row r="939" spans="1:13" ht="15" customHeight="1">
      <c r="A939" s="678"/>
      <c r="B939" s="678"/>
      <c r="C939" s="678"/>
      <c r="D939" s="678"/>
      <c r="E939" s="678"/>
      <c r="F939" s="678"/>
      <c r="G939" s="678"/>
      <c r="H939" s="678"/>
      <c r="I939" s="678"/>
      <c r="J939" s="678"/>
      <c r="K939" s="678"/>
      <c r="L939" s="678"/>
      <c r="M939" s="678"/>
    </row>
    <row r="940" spans="1:13" ht="15" customHeight="1">
      <c r="A940" s="678"/>
      <c r="B940" s="678"/>
      <c r="C940" s="678"/>
      <c r="D940" s="678"/>
      <c r="E940" s="678"/>
      <c r="F940" s="678"/>
      <c r="G940" s="678"/>
      <c r="H940" s="678"/>
      <c r="I940" s="678"/>
      <c r="J940" s="678"/>
      <c r="K940" s="678"/>
      <c r="L940" s="678"/>
      <c r="M940" s="678"/>
    </row>
    <row r="941" spans="1:13" ht="15" customHeight="1">
      <c r="A941" s="678"/>
      <c r="B941" s="678"/>
      <c r="C941" s="678"/>
      <c r="D941" s="678"/>
      <c r="E941" s="678"/>
      <c r="F941" s="678"/>
      <c r="G941" s="678"/>
      <c r="H941" s="678"/>
      <c r="I941" s="678"/>
      <c r="J941" s="678"/>
      <c r="K941" s="678"/>
      <c r="L941" s="678"/>
      <c r="M941" s="678"/>
    </row>
    <row r="942" spans="1:13" ht="15" customHeight="1">
      <c r="A942" s="678"/>
      <c r="B942" s="678"/>
      <c r="C942" s="678"/>
      <c r="D942" s="678"/>
      <c r="E942" s="678"/>
      <c r="F942" s="678"/>
      <c r="G942" s="678"/>
      <c r="H942" s="678"/>
      <c r="I942" s="678"/>
      <c r="J942" s="678"/>
      <c r="K942" s="678"/>
      <c r="L942" s="678"/>
      <c r="M942" s="678"/>
    </row>
    <row r="943" spans="1:13" ht="15" customHeight="1">
      <c r="A943" s="678"/>
      <c r="B943" s="678"/>
      <c r="C943" s="678"/>
      <c r="D943" s="678"/>
      <c r="E943" s="678"/>
      <c r="F943" s="678"/>
      <c r="G943" s="678"/>
      <c r="H943" s="678"/>
      <c r="I943" s="678"/>
      <c r="J943" s="678"/>
      <c r="K943" s="678"/>
      <c r="L943" s="678"/>
      <c r="M943" s="678"/>
    </row>
    <row r="944" spans="1:13" ht="15" customHeight="1">
      <c r="A944" s="678"/>
      <c r="B944" s="678"/>
      <c r="C944" s="678"/>
      <c r="D944" s="678"/>
      <c r="E944" s="678"/>
      <c r="F944" s="678"/>
      <c r="G944" s="678"/>
      <c r="H944" s="678"/>
      <c r="I944" s="678"/>
      <c r="J944" s="678"/>
      <c r="K944" s="678"/>
      <c r="L944" s="678"/>
      <c r="M944" s="678"/>
    </row>
    <row r="945" spans="1:13" ht="15" customHeight="1">
      <c r="A945" s="678"/>
      <c r="B945" s="678"/>
      <c r="C945" s="678"/>
      <c r="D945" s="678"/>
      <c r="E945" s="678"/>
      <c r="F945" s="678"/>
      <c r="G945" s="678"/>
      <c r="H945" s="678"/>
      <c r="I945" s="678"/>
      <c r="J945" s="678"/>
      <c r="K945" s="678"/>
      <c r="L945" s="678"/>
      <c r="M945" s="678"/>
    </row>
    <row r="946" spans="1:13" ht="15" customHeight="1">
      <c r="A946" s="678"/>
      <c r="B946" s="678"/>
      <c r="C946" s="678"/>
      <c r="D946" s="678"/>
      <c r="E946" s="678"/>
      <c r="F946" s="678"/>
      <c r="G946" s="678"/>
      <c r="H946" s="678"/>
      <c r="I946" s="678"/>
      <c r="J946" s="678"/>
      <c r="K946" s="678"/>
      <c r="L946" s="678"/>
      <c r="M946" s="678"/>
    </row>
    <row r="947" spans="1:13" ht="15" customHeight="1">
      <c r="A947" s="678"/>
      <c r="B947" s="678"/>
      <c r="C947" s="678"/>
      <c r="D947" s="678"/>
      <c r="E947" s="678"/>
      <c r="F947" s="678"/>
      <c r="G947" s="678"/>
      <c r="H947" s="678"/>
      <c r="I947" s="678"/>
      <c r="J947" s="678"/>
      <c r="K947" s="678"/>
      <c r="L947" s="678"/>
      <c r="M947" s="678"/>
    </row>
    <row r="948" spans="1:13" ht="15" customHeight="1">
      <c r="A948" s="678"/>
      <c r="B948" s="678"/>
      <c r="C948" s="678"/>
      <c r="D948" s="678"/>
      <c r="E948" s="678"/>
      <c r="F948" s="678"/>
      <c r="G948" s="678"/>
      <c r="H948" s="678"/>
      <c r="I948" s="678"/>
      <c r="J948" s="678"/>
      <c r="K948" s="678"/>
      <c r="L948" s="678"/>
      <c r="M948" s="678"/>
    </row>
    <row r="949" spans="1:13" ht="15" customHeight="1">
      <c r="A949" s="678"/>
      <c r="B949" s="678"/>
      <c r="C949" s="678"/>
      <c r="D949" s="678"/>
      <c r="E949" s="678"/>
      <c r="F949" s="678"/>
      <c r="G949" s="678"/>
      <c r="H949" s="678"/>
      <c r="I949" s="678"/>
      <c r="J949" s="678"/>
      <c r="K949" s="678"/>
      <c r="L949" s="678"/>
      <c r="M949" s="678"/>
    </row>
    <row r="950" spans="1:13" ht="15" customHeight="1">
      <c r="A950" s="678"/>
      <c r="B950" s="678"/>
      <c r="C950" s="678"/>
      <c r="D950" s="678"/>
      <c r="E950" s="678"/>
      <c r="F950" s="678"/>
      <c r="G950" s="678"/>
      <c r="H950" s="678"/>
      <c r="I950" s="678"/>
      <c r="J950" s="678"/>
      <c r="K950" s="678"/>
      <c r="L950" s="678"/>
      <c r="M950" s="678"/>
    </row>
    <row r="951" spans="1:13" ht="15" customHeight="1">
      <c r="A951" s="678"/>
      <c r="B951" s="678"/>
      <c r="C951" s="678"/>
      <c r="D951" s="678"/>
      <c r="E951" s="678"/>
      <c r="F951" s="678"/>
      <c r="G951" s="678"/>
      <c r="H951" s="678"/>
      <c r="I951" s="678"/>
      <c r="J951" s="678"/>
      <c r="K951" s="678"/>
      <c r="L951" s="678"/>
      <c r="M951" s="678"/>
    </row>
    <row r="952" spans="1:13" ht="15" customHeight="1">
      <c r="A952" s="678"/>
      <c r="B952" s="678"/>
      <c r="C952" s="678"/>
      <c r="D952" s="678"/>
      <c r="E952" s="678"/>
      <c r="F952" s="678"/>
      <c r="G952" s="678"/>
      <c r="H952" s="678"/>
      <c r="I952" s="678"/>
      <c r="J952" s="678"/>
      <c r="K952" s="678"/>
      <c r="L952" s="678"/>
      <c r="M952" s="678"/>
    </row>
    <row r="953" spans="1:13" ht="15" customHeight="1">
      <c r="A953" s="678"/>
      <c r="B953" s="678"/>
      <c r="C953" s="678"/>
      <c r="D953" s="678"/>
      <c r="E953" s="678"/>
      <c r="F953" s="678"/>
      <c r="G953" s="678"/>
      <c r="H953" s="678"/>
      <c r="I953" s="678"/>
      <c r="J953" s="678"/>
      <c r="K953" s="678"/>
      <c r="L953" s="678"/>
      <c r="M953" s="678"/>
    </row>
    <row r="954" spans="1:13" ht="15" customHeight="1">
      <c r="A954" s="678"/>
      <c r="B954" s="678"/>
      <c r="C954" s="678"/>
      <c r="D954" s="678"/>
      <c r="E954" s="678"/>
      <c r="F954" s="678"/>
      <c r="G954" s="678"/>
      <c r="H954" s="678"/>
      <c r="I954" s="678"/>
      <c r="J954" s="678"/>
      <c r="K954" s="678"/>
      <c r="L954" s="678"/>
      <c r="M954" s="678"/>
    </row>
    <row r="955" spans="1:13" ht="15" customHeight="1">
      <c r="A955" s="678"/>
      <c r="B955" s="678"/>
      <c r="C955" s="678"/>
      <c r="D955" s="678"/>
      <c r="E955" s="678"/>
      <c r="F955" s="678"/>
      <c r="G955" s="678"/>
      <c r="H955" s="678"/>
      <c r="I955" s="678"/>
      <c r="J955" s="678"/>
      <c r="K955" s="678"/>
      <c r="L955" s="678"/>
      <c r="M955" s="678"/>
    </row>
    <row r="956" spans="1:13" ht="15" customHeight="1">
      <c r="A956" s="678"/>
      <c r="B956" s="678"/>
      <c r="C956" s="678"/>
      <c r="D956" s="678"/>
      <c r="E956" s="678"/>
      <c r="F956" s="678"/>
      <c r="G956" s="678"/>
      <c r="H956" s="678"/>
      <c r="I956" s="678"/>
      <c r="J956" s="678"/>
      <c r="K956" s="678"/>
      <c r="L956" s="678"/>
      <c r="M956" s="678"/>
    </row>
    <row r="957" spans="1:13" ht="15" customHeight="1">
      <c r="A957" s="678"/>
      <c r="B957" s="678"/>
      <c r="C957" s="678"/>
      <c r="D957" s="678"/>
      <c r="E957" s="678"/>
      <c r="F957" s="678"/>
      <c r="G957" s="678"/>
      <c r="H957" s="678"/>
      <c r="I957" s="678"/>
      <c r="J957" s="678"/>
      <c r="K957" s="678"/>
      <c r="L957" s="678"/>
      <c r="M957" s="678"/>
    </row>
    <row r="958" spans="1:13" ht="15" customHeight="1">
      <c r="A958" s="678"/>
      <c r="B958" s="678"/>
      <c r="C958" s="678"/>
      <c r="D958" s="678"/>
      <c r="E958" s="678"/>
      <c r="F958" s="678"/>
      <c r="G958" s="678"/>
      <c r="H958" s="678"/>
      <c r="I958" s="678"/>
      <c r="J958" s="678"/>
      <c r="K958" s="678"/>
      <c r="L958" s="678"/>
      <c r="M958" s="678"/>
    </row>
    <row r="959" spans="1:13" ht="15" customHeight="1">
      <c r="A959" s="678"/>
      <c r="B959" s="678"/>
      <c r="C959" s="678"/>
      <c r="D959" s="678"/>
      <c r="E959" s="678"/>
      <c r="F959" s="678"/>
      <c r="G959" s="678"/>
      <c r="H959" s="678"/>
      <c r="I959" s="678"/>
      <c r="J959" s="678"/>
      <c r="K959" s="678"/>
      <c r="L959" s="678"/>
      <c r="M959" s="678"/>
    </row>
    <row r="960" spans="1:13" ht="15" customHeight="1">
      <c r="A960" s="678"/>
      <c r="B960" s="678"/>
      <c r="C960" s="678"/>
      <c r="D960" s="678"/>
      <c r="E960" s="678"/>
      <c r="F960" s="678"/>
      <c r="G960" s="678"/>
      <c r="H960" s="678"/>
      <c r="I960" s="678"/>
      <c r="J960" s="678"/>
      <c r="K960" s="678"/>
      <c r="L960" s="678"/>
      <c r="M960" s="678"/>
    </row>
    <row r="961" spans="1:13" ht="15" customHeight="1">
      <c r="A961" s="678"/>
      <c r="B961" s="678"/>
      <c r="C961" s="678"/>
      <c r="D961" s="678"/>
      <c r="E961" s="678"/>
      <c r="F961" s="678"/>
      <c r="G961" s="678"/>
      <c r="H961" s="678"/>
      <c r="I961" s="678"/>
      <c r="J961" s="678"/>
      <c r="K961" s="678"/>
      <c r="L961" s="678"/>
      <c r="M961" s="678"/>
    </row>
    <row r="962" spans="1:13" ht="15" customHeight="1">
      <c r="A962" s="678"/>
      <c r="B962" s="678"/>
      <c r="C962" s="678"/>
      <c r="D962" s="678"/>
      <c r="E962" s="678"/>
      <c r="F962" s="678"/>
      <c r="G962" s="678"/>
      <c r="H962" s="678"/>
      <c r="I962" s="678"/>
      <c r="J962" s="678"/>
      <c r="K962" s="678"/>
      <c r="L962" s="678"/>
      <c r="M962" s="678"/>
    </row>
    <row r="963" spans="1:13" ht="15" customHeight="1">
      <c r="A963" s="678"/>
      <c r="B963" s="678"/>
      <c r="C963" s="678"/>
      <c r="D963" s="678"/>
      <c r="E963" s="678"/>
      <c r="F963" s="678"/>
      <c r="G963" s="678"/>
      <c r="H963" s="678"/>
      <c r="I963" s="678"/>
      <c r="J963" s="678"/>
      <c r="K963" s="678"/>
      <c r="L963" s="678"/>
      <c r="M963" s="678"/>
    </row>
    <row r="964" spans="1:13" ht="15" customHeight="1">
      <c r="A964" s="678"/>
      <c r="B964" s="678"/>
      <c r="C964" s="678"/>
      <c r="D964" s="678"/>
      <c r="E964" s="678"/>
      <c r="F964" s="678"/>
      <c r="G964" s="678"/>
      <c r="H964" s="678"/>
      <c r="I964" s="678"/>
      <c r="J964" s="678"/>
      <c r="K964" s="678"/>
      <c r="L964" s="678"/>
      <c r="M964" s="678"/>
    </row>
    <row r="965" spans="1:13" ht="15" customHeight="1">
      <c r="A965" s="678"/>
      <c r="B965" s="678"/>
      <c r="C965" s="678"/>
      <c r="D965" s="678"/>
      <c r="E965" s="678"/>
      <c r="F965" s="678"/>
      <c r="G965" s="678"/>
      <c r="H965" s="678"/>
      <c r="I965" s="678"/>
      <c r="J965" s="678"/>
      <c r="K965" s="678"/>
      <c r="L965" s="678"/>
      <c r="M965" s="678"/>
    </row>
    <row r="966" spans="1:13" ht="15" customHeight="1">
      <c r="A966" s="678"/>
      <c r="B966" s="678"/>
      <c r="C966" s="678"/>
      <c r="D966" s="678"/>
      <c r="E966" s="678"/>
      <c r="F966" s="678"/>
      <c r="G966" s="678"/>
      <c r="H966" s="678"/>
      <c r="I966" s="678"/>
      <c r="J966" s="678"/>
      <c r="K966" s="678"/>
      <c r="L966" s="678"/>
      <c r="M966" s="678"/>
    </row>
    <row r="967" spans="1:13" ht="15" customHeight="1">
      <c r="A967" s="678"/>
      <c r="B967" s="678"/>
      <c r="C967" s="678"/>
      <c r="D967" s="678"/>
      <c r="E967" s="678"/>
      <c r="F967" s="678"/>
      <c r="G967" s="678"/>
      <c r="H967" s="678"/>
      <c r="I967" s="678"/>
      <c r="J967" s="678"/>
      <c r="K967" s="678"/>
      <c r="L967" s="678"/>
      <c r="M967" s="678"/>
    </row>
    <row r="968" spans="1:13" ht="15" customHeight="1">
      <c r="A968" s="678"/>
      <c r="B968" s="678"/>
      <c r="C968" s="678"/>
      <c r="D968" s="678"/>
      <c r="E968" s="678"/>
      <c r="F968" s="678"/>
      <c r="G968" s="678"/>
      <c r="H968" s="678"/>
      <c r="I968" s="678"/>
      <c r="J968" s="678"/>
      <c r="K968" s="678"/>
      <c r="L968" s="678"/>
      <c r="M968" s="678"/>
    </row>
    <row r="969" spans="1:13" ht="15" customHeight="1">
      <c r="A969" s="678"/>
      <c r="B969" s="678"/>
      <c r="C969" s="678"/>
      <c r="D969" s="678"/>
      <c r="E969" s="678"/>
      <c r="F969" s="678"/>
      <c r="G969" s="678"/>
      <c r="H969" s="678"/>
      <c r="I969" s="678"/>
      <c r="J969" s="678"/>
      <c r="K969" s="678"/>
      <c r="L969" s="678"/>
      <c r="M969" s="678"/>
    </row>
    <row r="970" spans="1:13" ht="15" customHeight="1">
      <c r="A970" s="678"/>
      <c r="B970" s="678"/>
      <c r="C970" s="678"/>
      <c r="D970" s="678"/>
      <c r="E970" s="678"/>
      <c r="F970" s="678"/>
      <c r="G970" s="678"/>
      <c r="H970" s="678"/>
      <c r="I970" s="678"/>
      <c r="J970" s="678"/>
      <c r="K970" s="678"/>
      <c r="L970" s="678"/>
      <c r="M970" s="678"/>
    </row>
    <row r="971" spans="1:13" ht="15" customHeight="1">
      <c r="A971" s="678"/>
      <c r="B971" s="678"/>
      <c r="C971" s="678"/>
      <c r="D971" s="678"/>
      <c r="E971" s="678"/>
      <c r="F971" s="678"/>
      <c r="G971" s="678"/>
      <c r="H971" s="678"/>
      <c r="I971" s="678"/>
      <c r="J971" s="678"/>
      <c r="K971" s="678"/>
      <c r="L971" s="678"/>
      <c r="M971" s="678"/>
    </row>
    <row r="972" spans="1:13" ht="15" customHeight="1">
      <c r="A972" s="678"/>
      <c r="B972" s="678"/>
      <c r="C972" s="678"/>
      <c r="D972" s="678"/>
      <c r="E972" s="678"/>
      <c r="F972" s="678"/>
      <c r="G972" s="678"/>
      <c r="H972" s="678"/>
      <c r="I972" s="678"/>
      <c r="J972" s="678"/>
      <c r="K972" s="678"/>
      <c r="L972" s="678"/>
      <c r="M972" s="678"/>
    </row>
    <row r="973" spans="1:13" ht="15" customHeight="1">
      <c r="A973" s="678"/>
      <c r="B973" s="678"/>
      <c r="C973" s="678"/>
      <c r="D973" s="678"/>
      <c r="E973" s="678"/>
      <c r="F973" s="678"/>
      <c r="G973" s="678"/>
      <c r="H973" s="678"/>
      <c r="I973" s="678"/>
      <c r="J973" s="678"/>
      <c r="K973" s="678"/>
      <c r="L973" s="678"/>
      <c r="M973" s="678"/>
    </row>
    <row r="974" spans="1:13" ht="15" customHeight="1">
      <c r="A974" s="678"/>
      <c r="B974" s="678"/>
      <c r="C974" s="678"/>
      <c r="D974" s="678"/>
      <c r="E974" s="678"/>
      <c r="F974" s="678"/>
      <c r="G974" s="678"/>
      <c r="H974" s="678"/>
      <c r="I974" s="678"/>
      <c r="J974" s="678"/>
      <c r="K974" s="678"/>
      <c r="L974" s="678"/>
      <c r="M974" s="678"/>
    </row>
    <row r="975" spans="1:13" ht="15" customHeight="1">
      <c r="A975" s="678"/>
      <c r="B975" s="678"/>
      <c r="C975" s="678"/>
      <c r="D975" s="678"/>
      <c r="E975" s="678"/>
      <c r="F975" s="678"/>
      <c r="G975" s="678"/>
      <c r="H975" s="678"/>
      <c r="I975" s="678"/>
      <c r="J975" s="678"/>
      <c r="K975" s="678"/>
      <c r="L975" s="678"/>
      <c r="M975" s="678"/>
    </row>
    <row r="976" spans="1:13" ht="15" customHeight="1">
      <c r="A976" s="678"/>
      <c r="B976" s="678"/>
      <c r="C976" s="678"/>
      <c r="D976" s="678"/>
      <c r="E976" s="678"/>
      <c r="F976" s="678"/>
      <c r="G976" s="678"/>
      <c r="H976" s="678"/>
      <c r="I976" s="678"/>
      <c r="J976" s="678"/>
      <c r="K976" s="678"/>
      <c r="L976" s="678"/>
      <c r="M976" s="678"/>
    </row>
    <row r="977" spans="1:13" ht="15" customHeight="1">
      <c r="A977" s="678"/>
      <c r="B977" s="678"/>
      <c r="C977" s="678"/>
      <c r="D977" s="678"/>
      <c r="E977" s="678"/>
      <c r="F977" s="678"/>
      <c r="G977" s="678"/>
      <c r="H977" s="678"/>
      <c r="I977" s="678"/>
      <c r="J977" s="678"/>
      <c r="K977" s="678"/>
      <c r="L977" s="678"/>
      <c r="M977" s="678"/>
    </row>
    <row r="978" spans="1:13" ht="15" customHeight="1">
      <c r="A978" s="678"/>
      <c r="B978" s="678"/>
      <c r="C978" s="678"/>
      <c r="D978" s="678"/>
      <c r="E978" s="678"/>
      <c r="F978" s="678"/>
      <c r="G978" s="678"/>
      <c r="H978" s="678"/>
      <c r="I978" s="678"/>
      <c r="J978" s="678"/>
      <c r="K978" s="678"/>
      <c r="L978" s="678"/>
      <c r="M978" s="678"/>
    </row>
    <row r="979" spans="1:13" ht="15" customHeight="1">
      <c r="A979" s="678"/>
      <c r="B979" s="678"/>
      <c r="C979" s="678"/>
      <c r="D979" s="678"/>
      <c r="E979" s="678"/>
      <c r="F979" s="678"/>
      <c r="G979" s="678"/>
      <c r="H979" s="678"/>
      <c r="I979" s="678"/>
      <c r="J979" s="678"/>
      <c r="K979" s="678"/>
      <c r="L979" s="678"/>
      <c r="M979" s="678"/>
    </row>
    <row r="980" spans="1:13" ht="15" customHeight="1">
      <c r="A980" s="678"/>
      <c r="B980" s="678"/>
      <c r="C980" s="678"/>
      <c r="D980" s="678"/>
      <c r="E980" s="678"/>
      <c r="F980" s="678"/>
      <c r="G980" s="678"/>
      <c r="H980" s="678"/>
      <c r="I980" s="678"/>
      <c r="J980" s="678"/>
      <c r="K980" s="678"/>
      <c r="L980" s="678"/>
      <c r="M980" s="678"/>
    </row>
    <row r="981" spans="1:13" ht="15" customHeight="1">
      <c r="A981" s="678"/>
      <c r="B981" s="678"/>
      <c r="C981" s="678"/>
      <c r="D981" s="678"/>
      <c r="E981" s="678"/>
      <c r="F981" s="678"/>
      <c r="G981" s="678"/>
      <c r="H981" s="678"/>
      <c r="I981" s="678"/>
      <c r="J981" s="678"/>
      <c r="K981" s="678"/>
      <c r="L981" s="678"/>
      <c r="M981" s="678"/>
    </row>
    <row r="982" spans="1:13" ht="15" customHeight="1">
      <c r="A982" s="678"/>
      <c r="B982" s="678"/>
      <c r="C982" s="678"/>
      <c r="D982" s="678"/>
      <c r="E982" s="678"/>
      <c r="F982" s="678"/>
      <c r="G982" s="678"/>
      <c r="H982" s="678"/>
      <c r="I982" s="678"/>
      <c r="J982" s="678"/>
      <c r="K982" s="678"/>
      <c r="L982" s="678"/>
      <c r="M982" s="678"/>
    </row>
    <row r="983" spans="1:13" ht="15" customHeight="1">
      <c r="A983" s="678"/>
      <c r="B983" s="678"/>
      <c r="C983" s="678"/>
      <c r="D983" s="678"/>
      <c r="E983" s="678"/>
      <c r="F983" s="678"/>
      <c r="G983" s="678"/>
      <c r="H983" s="678"/>
      <c r="I983" s="678"/>
      <c r="J983" s="678"/>
      <c r="K983" s="678"/>
      <c r="L983" s="678"/>
      <c r="M983" s="678"/>
    </row>
    <row r="984" spans="1:13" ht="15" customHeight="1">
      <c r="A984" s="678"/>
      <c r="B984" s="678"/>
      <c r="C984" s="678"/>
      <c r="D984" s="678"/>
      <c r="E984" s="678"/>
      <c r="F984" s="678"/>
      <c r="G984" s="678"/>
      <c r="H984" s="678"/>
      <c r="I984" s="678"/>
      <c r="J984" s="678"/>
      <c r="K984" s="678"/>
      <c r="L984" s="678"/>
      <c r="M984" s="678"/>
    </row>
    <row r="985" spans="1:13" ht="15" customHeight="1">
      <c r="A985" s="678"/>
      <c r="B985" s="678"/>
      <c r="C985" s="678"/>
      <c r="D985" s="678"/>
      <c r="E985" s="678"/>
      <c r="F985" s="678"/>
      <c r="G985" s="678"/>
      <c r="H985" s="678"/>
      <c r="I985" s="678"/>
      <c r="J985" s="678"/>
      <c r="K985" s="678"/>
      <c r="L985" s="678"/>
      <c r="M985" s="678"/>
    </row>
    <row r="986" spans="1:13" ht="15" customHeight="1">
      <c r="A986" s="678"/>
      <c r="B986" s="678"/>
      <c r="C986" s="678"/>
      <c r="D986" s="678"/>
      <c r="E986" s="678"/>
      <c r="F986" s="678"/>
      <c r="G986" s="678"/>
      <c r="H986" s="678"/>
      <c r="I986" s="678"/>
      <c r="J986" s="678"/>
      <c r="K986" s="678"/>
      <c r="L986" s="678"/>
      <c r="M986" s="678"/>
    </row>
    <row r="987" spans="1:13" ht="15" customHeight="1">
      <c r="A987" s="678"/>
      <c r="B987" s="678"/>
      <c r="C987" s="678"/>
      <c r="D987" s="678"/>
      <c r="E987" s="678"/>
      <c r="F987" s="678"/>
      <c r="G987" s="678"/>
      <c r="H987" s="678"/>
      <c r="I987" s="678"/>
      <c r="J987" s="678"/>
      <c r="K987" s="678"/>
      <c r="L987" s="678"/>
      <c r="M987" s="678"/>
    </row>
    <row r="988" spans="1:13" ht="15" customHeight="1">
      <c r="A988" s="678"/>
      <c r="B988" s="678"/>
      <c r="C988" s="678"/>
      <c r="D988" s="678"/>
      <c r="E988" s="678"/>
      <c r="F988" s="678"/>
      <c r="G988" s="678"/>
      <c r="H988" s="678"/>
      <c r="I988" s="678"/>
      <c r="J988" s="678"/>
      <c r="K988" s="678"/>
      <c r="L988" s="678"/>
      <c r="M988" s="678"/>
    </row>
    <row r="989" spans="1:13" ht="15" customHeight="1">
      <c r="A989" s="678"/>
      <c r="B989" s="678"/>
      <c r="C989" s="678"/>
      <c r="D989" s="678"/>
      <c r="E989" s="678"/>
      <c r="F989" s="678"/>
      <c r="G989" s="678"/>
      <c r="H989" s="678"/>
      <c r="I989" s="678"/>
      <c r="J989" s="678"/>
      <c r="K989" s="678"/>
      <c r="L989" s="678"/>
      <c r="M989" s="678"/>
    </row>
    <row r="990" spans="1:13" ht="15" customHeight="1">
      <c r="A990" s="678"/>
      <c r="B990" s="678"/>
      <c r="C990" s="678"/>
      <c r="D990" s="678"/>
      <c r="E990" s="678"/>
      <c r="F990" s="678"/>
      <c r="G990" s="678"/>
      <c r="H990" s="678"/>
      <c r="I990" s="678"/>
      <c r="J990" s="678"/>
      <c r="K990" s="678"/>
      <c r="L990" s="678"/>
      <c r="M990" s="678"/>
    </row>
    <row r="991" spans="1:13" ht="15" customHeight="1">
      <c r="A991" s="678"/>
      <c r="B991" s="678"/>
      <c r="C991" s="678"/>
      <c r="D991" s="678"/>
      <c r="E991" s="678"/>
      <c r="F991" s="678"/>
      <c r="G991" s="678"/>
      <c r="H991" s="678"/>
      <c r="I991" s="678"/>
      <c r="J991" s="678"/>
      <c r="K991" s="678"/>
      <c r="L991" s="678"/>
      <c r="M991" s="678"/>
    </row>
    <row r="992" spans="1:13" ht="15" customHeight="1">
      <c r="A992" s="678"/>
      <c r="B992" s="678"/>
      <c r="C992" s="678"/>
      <c r="D992" s="678"/>
      <c r="E992" s="678"/>
      <c r="F992" s="678"/>
      <c r="G992" s="678"/>
      <c r="H992" s="678"/>
      <c r="I992" s="678"/>
      <c r="J992" s="678"/>
      <c r="K992" s="678"/>
      <c r="L992" s="678"/>
      <c r="M992" s="678"/>
    </row>
    <row r="993" spans="1:13" ht="15" customHeight="1">
      <c r="A993" s="678"/>
      <c r="B993" s="678"/>
      <c r="C993" s="678"/>
      <c r="D993" s="678"/>
      <c r="E993" s="678"/>
      <c r="F993" s="678"/>
      <c r="G993" s="678"/>
      <c r="H993" s="678"/>
      <c r="I993" s="678"/>
      <c r="J993" s="678"/>
      <c r="K993" s="678"/>
      <c r="L993" s="678"/>
      <c r="M993" s="678"/>
    </row>
    <row r="994" spans="1:13" ht="15" customHeight="1">
      <c r="A994" s="678"/>
      <c r="B994" s="678"/>
      <c r="C994" s="678"/>
      <c r="D994" s="678"/>
      <c r="E994" s="678"/>
      <c r="F994" s="678"/>
      <c r="G994" s="678"/>
      <c r="H994" s="678"/>
      <c r="I994" s="678"/>
      <c r="J994" s="678"/>
      <c r="K994" s="678"/>
      <c r="L994" s="678"/>
      <c r="M994" s="678"/>
    </row>
    <row r="995" spans="1:13" ht="15" customHeight="1">
      <c r="A995" s="678"/>
      <c r="B995" s="678"/>
      <c r="C995" s="678"/>
      <c r="D995" s="678"/>
      <c r="E995" s="678"/>
      <c r="F995" s="678"/>
      <c r="G995" s="678"/>
      <c r="H995" s="678"/>
      <c r="I995" s="678"/>
      <c r="J995" s="678"/>
      <c r="K995" s="678"/>
      <c r="L995" s="678"/>
      <c r="M995" s="678"/>
    </row>
    <row r="996" spans="1:13" ht="15" customHeight="1">
      <c r="A996" s="678"/>
      <c r="B996" s="678"/>
      <c r="C996" s="678"/>
      <c r="D996" s="678"/>
      <c r="E996" s="678"/>
      <c r="F996" s="678"/>
      <c r="G996" s="678"/>
      <c r="H996" s="678"/>
      <c r="I996" s="678"/>
      <c r="J996" s="678"/>
      <c r="K996" s="678"/>
      <c r="L996" s="678"/>
      <c r="M996" s="678"/>
    </row>
    <row r="997" spans="1:13" ht="15" customHeight="1">
      <c r="A997" s="678"/>
      <c r="B997" s="678"/>
      <c r="C997" s="678"/>
      <c r="D997" s="678"/>
      <c r="E997" s="678"/>
      <c r="F997" s="678"/>
      <c r="G997" s="678"/>
      <c r="H997" s="678"/>
      <c r="I997" s="678"/>
      <c r="J997" s="678"/>
      <c r="K997" s="678"/>
      <c r="L997" s="678"/>
      <c r="M997" s="678"/>
    </row>
    <row r="998" spans="1:13" ht="15" customHeight="1">
      <c r="A998" s="678"/>
      <c r="B998" s="678"/>
      <c r="C998" s="678"/>
      <c r="D998" s="678"/>
      <c r="E998" s="678"/>
      <c r="F998" s="678"/>
      <c r="G998" s="678"/>
      <c r="H998" s="678"/>
      <c r="I998" s="678"/>
      <c r="J998" s="678"/>
      <c r="K998" s="678"/>
      <c r="L998" s="678"/>
      <c r="M998" s="678"/>
    </row>
    <row r="999" spans="1:13" ht="15" customHeight="1">
      <c r="A999" s="678"/>
      <c r="B999" s="678"/>
      <c r="C999" s="678"/>
      <c r="D999" s="678"/>
      <c r="E999" s="678"/>
      <c r="F999" s="678"/>
      <c r="G999" s="678"/>
      <c r="H999" s="678"/>
      <c r="I999" s="678"/>
      <c r="J999" s="678"/>
      <c r="K999" s="678"/>
      <c r="L999" s="678"/>
      <c r="M999" s="678"/>
    </row>
    <row r="1000" spans="1:13" ht="15" customHeight="1">
      <c r="A1000" s="678"/>
      <c r="B1000" s="678"/>
      <c r="C1000" s="678"/>
      <c r="D1000" s="678"/>
      <c r="E1000" s="678"/>
      <c r="F1000" s="678"/>
      <c r="G1000" s="678"/>
      <c r="H1000" s="678"/>
      <c r="I1000" s="678"/>
      <c r="J1000" s="678"/>
      <c r="K1000" s="678"/>
      <c r="L1000" s="678"/>
      <c r="M1000" s="678"/>
    </row>
    <row r="1001" spans="1:13" ht="15" customHeight="1">
      <c r="A1001" s="678"/>
      <c r="B1001" s="678"/>
      <c r="C1001" s="678"/>
      <c r="D1001" s="678"/>
      <c r="E1001" s="678"/>
      <c r="F1001" s="678"/>
      <c r="G1001" s="678"/>
      <c r="H1001" s="678"/>
      <c r="I1001" s="678"/>
      <c r="J1001" s="678"/>
      <c r="K1001" s="678"/>
      <c r="L1001" s="678"/>
      <c r="M1001" s="678"/>
    </row>
    <row r="1002" spans="1:13" ht="15" customHeight="1">
      <c r="A1002" s="678"/>
      <c r="B1002" s="678"/>
      <c r="C1002" s="678"/>
      <c r="D1002" s="678"/>
      <c r="E1002" s="678"/>
      <c r="F1002" s="678"/>
      <c r="G1002" s="678"/>
      <c r="H1002" s="678"/>
      <c r="I1002" s="678"/>
      <c r="J1002" s="678"/>
      <c r="K1002" s="678"/>
      <c r="L1002" s="678"/>
      <c r="M1002" s="678"/>
    </row>
  </sheetData>
  <conditionalFormatting sqref="C3:E93">
    <cfRule type="containsBlanks" dxfId="794" priority="6">
      <formula>LEN(TRIM(C3))=0</formula>
    </cfRule>
  </conditionalFormatting>
  <conditionalFormatting sqref="C94:E99">
    <cfRule type="containsBlanks" dxfId="793" priority="14">
      <formula>LEN(TRIM(C94))=0</formula>
    </cfRule>
  </conditionalFormatting>
  <conditionalFormatting sqref="C100:E108">
    <cfRule type="containsBlanks" dxfId="792" priority="4">
      <formula>LEN(TRIM(C100))=0</formula>
    </cfRule>
  </conditionalFormatting>
  <conditionalFormatting sqref="C98:M98">
    <cfRule type="containsBlanks" dxfId="791" priority="13" stopIfTrue="1">
      <formula>LEN(TRIM(C98))=0</formula>
    </cfRule>
  </conditionalFormatting>
  <conditionalFormatting sqref="C110:M110">
    <cfRule type="containsBlanks" dxfId="790" priority="2">
      <formula>LEN(TRIM(C110))=0</formula>
    </cfRule>
  </conditionalFormatting>
  <conditionalFormatting sqref="F3:F108">
    <cfRule type="containsBlanks" dxfId="789" priority="15">
      <formula>LEN(TRIM(F3))=0</formula>
    </cfRule>
  </conditionalFormatting>
  <conditionalFormatting sqref="G3:M108">
    <cfRule type="containsBlanks" dxfId="788" priority="1">
      <formula>LEN(TRIM(G3))=0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6383" man="1"/>
    <brk id="54" max="16383" man="1"/>
    <brk id="8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>
    <tabColor rgb="FFFFFF00"/>
  </sheetPr>
  <dimension ref="A1:J112"/>
  <sheetViews>
    <sheetView view="pageBreakPreview" zoomScaleNormal="100" zoomScaleSheetLayoutView="100" workbookViewId="0">
      <pane xSplit="2" ySplit="3" topLeftCell="C4" activePane="bottomRight" state="frozen"/>
      <selection activeCell="O97" sqref="O97"/>
      <selection pane="topRight" activeCell="O97" sqref="O97"/>
      <selection pane="bottomLeft" activeCell="O97" sqref="O97"/>
      <selection pane="bottomRight" activeCell="H24" sqref="H24"/>
    </sheetView>
  </sheetViews>
  <sheetFormatPr baseColWidth="10" defaultColWidth="14.3984375" defaultRowHeight="15" customHeight="1"/>
  <cols>
    <col min="1" max="1" width="1.19921875" style="316" customWidth="1"/>
    <col min="2" max="2" width="20" style="316" customWidth="1"/>
    <col min="3" max="3" width="12" style="316" customWidth="1"/>
    <col min="4" max="4" width="11.33203125" style="316" customWidth="1"/>
    <col min="5" max="5" width="10.53125" style="316" bestFit="1" customWidth="1"/>
    <col min="6" max="6" width="11.265625" style="316" customWidth="1"/>
    <col min="7" max="7" width="10" style="316" customWidth="1"/>
    <col min="8" max="8" width="10.86328125" style="316" customWidth="1"/>
    <col min="9" max="9" width="14.6640625" style="316" customWidth="1"/>
    <col min="10" max="11" width="14.3984375" style="316" customWidth="1"/>
    <col min="12" max="16384" width="14.3984375" style="316"/>
  </cols>
  <sheetData>
    <row r="1" spans="1:10" ht="18.5" customHeight="1">
      <c r="A1" s="245" t="s">
        <v>620</v>
      </c>
      <c r="B1" s="290"/>
      <c r="C1" s="290"/>
      <c r="D1" s="290"/>
      <c r="E1" s="290"/>
      <c r="F1" s="290"/>
      <c r="G1" s="290"/>
      <c r="H1" s="290"/>
      <c r="I1" s="290"/>
    </row>
    <row r="2" spans="1:10" ht="11.25" customHeight="1">
      <c r="A2" s="299"/>
      <c r="B2" s="93"/>
      <c r="C2" s="919" t="s">
        <v>621</v>
      </c>
      <c r="D2" s="917" t="s">
        <v>622</v>
      </c>
      <c r="E2" s="918"/>
      <c r="F2" s="918"/>
      <c r="G2" s="917" t="s">
        <v>623</v>
      </c>
      <c r="H2" s="918"/>
      <c r="I2" s="918"/>
    </row>
    <row r="3" spans="1:10" ht="16.5" customHeight="1" thickBot="1">
      <c r="A3" s="299" t="s">
        <v>624</v>
      </c>
      <c r="B3" s="211"/>
      <c r="C3" s="898"/>
      <c r="D3" s="320" t="s">
        <v>625</v>
      </c>
      <c r="E3" s="320" t="s">
        <v>626</v>
      </c>
      <c r="F3" s="320" t="s">
        <v>627</v>
      </c>
      <c r="G3" s="320" t="s">
        <v>625</v>
      </c>
      <c r="H3" s="320" t="s">
        <v>626</v>
      </c>
      <c r="I3" s="320" t="s">
        <v>627</v>
      </c>
      <c r="J3" s="316" t="s">
        <v>2968</v>
      </c>
    </row>
    <row r="4" spans="1:10" s="87" customFormat="1" ht="15" customHeight="1">
      <c r="A4" s="2" t="s">
        <v>498</v>
      </c>
      <c r="B4" s="2"/>
      <c r="C4" s="25">
        <f>+Population!F3</f>
        <v>0</v>
      </c>
      <c r="D4" s="25">
        <f>SUM(D5:D8)</f>
        <v>830062</v>
      </c>
      <c r="E4" s="25">
        <f>SUM(E5:E8)</f>
        <v>220009</v>
      </c>
      <c r="F4" s="25">
        <f>SUM(F5:F8)</f>
        <v>152657</v>
      </c>
      <c r="G4" s="97" t="str">
        <f t="shared" ref="G4:I67" si="0">IFERROR(D4/$C4*100,"")</f>
        <v/>
      </c>
      <c r="H4" s="97" t="str">
        <f t="shared" si="0"/>
        <v/>
      </c>
      <c r="I4" s="97" t="str">
        <f t="shared" si="0"/>
        <v/>
      </c>
      <c r="J4" s="87" t="b">
        <f>IF(C4="","",C4=SUM(D4+E4+F4))</f>
        <v>0</v>
      </c>
    </row>
    <row r="5" spans="1:10" ht="15" customHeight="1">
      <c r="A5" s="679"/>
      <c r="B5" s="677" t="s">
        <v>499</v>
      </c>
      <c r="C5" s="680">
        <f>+Population!F4</f>
        <v>0</v>
      </c>
      <c r="D5" s="680"/>
      <c r="E5" s="680"/>
      <c r="F5" s="680"/>
      <c r="G5" s="689" t="str">
        <f t="shared" si="0"/>
        <v/>
      </c>
      <c r="H5" s="689" t="str">
        <f t="shared" si="0"/>
        <v/>
      </c>
      <c r="I5" s="689" t="str">
        <f t="shared" si="0"/>
        <v/>
      </c>
      <c r="J5" s="316" t="b">
        <f t="shared" ref="J5:J68" si="1">IF(C5="","",C5=SUM(D5+E5+F5))</f>
        <v>1</v>
      </c>
    </row>
    <row r="6" spans="1:10" ht="15" customHeight="1">
      <c r="A6" s="679"/>
      <c r="B6" s="677" t="s">
        <v>500</v>
      </c>
      <c r="C6" s="681">
        <f>+Population!F5</f>
        <v>0</v>
      </c>
      <c r="D6" s="681">
        <v>277565</v>
      </c>
      <c r="E6" s="681">
        <v>44103</v>
      </c>
      <c r="F6" s="681">
        <v>27043</v>
      </c>
      <c r="G6" s="690" t="str">
        <f t="shared" si="0"/>
        <v/>
      </c>
      <c r="H6" s="690" t="str">
        <f t="shared" si="0"/>
        <v/>
      </c>
      <c r="I6" s="690" t="str">
        <f t="shared" si="0"/>
        <v/>
      </c>
      <c r="J6" s="316" t="b">
        <f t="shared" si="1"/>
        <v>0</v>
      </c>
    </row>
    <row r="7" spans="1:10" ht="15" customHeight="1">
      <c r="A7" s="679"/>
      <c r="B7" s="677" t="s">
        <v>501</v>
      </c>
      <c r="C7" s="681">
        <f>+Population!F6</f>
        <v>0</v>
      </c>
      <c r="D7" s="681">
        <v>282952</v>
      </c>
      <c r="E7" s="681">
        <v>111627</v>
      </c>
      <c r="F7" s="681">
        <v>59156</v>
      </c>
      <c r="G7" s="690" t="str">
        <f t="shared" si="0"/>
        <v/>
      </c>
      <c r="H7" s="690" t="str">
        <f t="shared" si="0"/>
        <v/>
      </c>
      <c r="I7" s="690" t="str">
        <f t="shared" si="0"/>
        <v/>
      </c>
      <c r="J7" s="316" t="b">
        <f t="shared" si="1"/>
        <v>0</v>
      </c>
    </row>
    <row r="8" spans="1:10" ht="15" customHeight="1">
      <c r="A8" s="679"/>
      <c r="B8" s="677" t="s">
        <v>502</v>
      </c>
      <c r="C8" s="681">
        <f>+Population!F7</f>
        <v>0</v>
      </c>
      <c r="D8" s="681">
        <v>269545</v>
      </c>
      <c r="E8" s="681">
        <v>64279</v>
      </c>
      <c r="F8" s="681">
        <v>66458</v>
      </c>
      <c r="G8" s="690" t="str">
        <f t="shared" si="0"/>
        <v/>
      </c>
      <c r="H8" s="690" t="str">
        <f t="shared" si="0"/>
        <v/>
      </c>
      <c r="I8" s="690" t="str">
        <f t="shared" si="0"/>
        <v/>
      </c>
      <c r="J8" s="316" t="b">
        <f t="shared" si="1"/>
        <v>0</v>
      </c>
    </row>
    <row r="9" spans="1:10" s="87" customFormat="1" ht="15" customHeight="1">
      <c r="A9" s="2" t="s">
        <v>503</v>
      </c>
      <c r="B9" s="2"/>
      <c r="C9" s="25">
        <f>+Population!F8</f>
        <v>0</v>
      </c>
      <c r="D9" s="25">
        <f>SUM(D10:D15)</f>
        <v>455152</v>
      </c>
      <c r="E9" s="25">
        <f>SUM(E10:E15)</f>
        <v>358814</v>
      </c>
      <c r="F9" s="25">
        <f>SUM(F10:F15)</f>
        <v>214904</v>
      </c>
      <c r="G9" s="97" t="str">
        <f t="shared" si="0"/>
        <v/>
      </c>
      <c r="H9" s="97" t="str">
        <f t="shared" si="0"/>
        <v/>
      </c>
      <c r="I9" s="97" t="str">
        <f t="shared" si="0"/>
        <v/>
      </c>
      <c r="J9" s="87" t="b">
        <f t="shared" si="1"/>
        <v>0</v>
      </c>
    </row>
    <row r="10" spans="1:10" ht="15" customHeight="1">
      <c r="A10" s="679"/>
      <c r="B10" s="677" t="s">
        <v>504</v>
      </c>
      <c r="C10" s="681">
        <f>+Population!F9</f>
        <v>0</v>
      </c>
      <c r="D10" s="681"/>
      <c r="E10" s="681"/>
      <c r="F10" s="681"/>
      <c r="G10" s="690" t="str">
        <f t="shared" si="0"/>
        <v/>
      </c>
      <c r="H10" s="690" t="str">
        <f t="shared" si="0"/>
        <v/>
      </c>
      <c r="I10" s="690" t="str">
        <f t="shared" si="0"/>
        <v/>
      </c>
      <c r="J10" s="316" t="b">
        <f t="shared" si="1"/>
        <v>1</v>
      </c>
    </row>
    <row r="11" spans="1:10" ht="15" customHeight="1">
      <c r="A11" s="679"/>
      <c r="B11" s="677" t="s">
        <v>505</v>
      </c>
      <c r="C11" s="681">
        <f>+Population!F10</f>
        <v>0</v>
      </c>
      <c r="D11" s="681">
        <v>33087</v>
      </c>
      <c r="E11" s="681">
        <v>45937</v>
      </c>
      <c r="F11" s="681">
        <v>37247</v>
      </c>
      <c r="G11" s="690" t="str">
        <f t="shared" si="0"/>
        <v/>
      </c>
      <c r="H11" s="690" t="str">
        <f t="shared" si="0"/>
        <v/>
      </c>
      <c r="I11" s="690" t="str">
        <f t="shared" si="0"/>
        <v/>
      </c>
      <c r="J11" s="316" t="b">
        <f t="shared" si="1"/>
        <v>0</v>
      </c>
    </row>
    <row r="12" spans="1:10" ht="15" customHeight="1">
      <c r="A12" s="679"/>
      <c r="B12" s="677" t="s">
        <v>506</v>
      </c>
      <c r="C12" s="681">
        <f>+Population!F11</f>
        <v>0</v>
      </c>
      <c r="D12" s="681">
        <v>178091</v>
      </c>
      <c r="E12" s="681">
        <v>109836</v>
      </c>
      <c r="F12" s="681">
        <v>23353</v>
      </c>
      <c r="G12" s="690" t="str">
        <f t="shared" si="0"/>
        <v/>
      </c>
      <c r="H12" s="690" t="str">
        <f t="shared" si="0"/>
        <v/>
      </c>
      <c r="I12" s="690" t="str">
        <f t="shared" si="0"/>
        <v/>
      </c>
      <c r="J12" s="316" t="b">
        <f t="shared" si="1"/>
        <v>0</v>
      </c>
    </row>
    <row r="13" spans="1:10" ht="15" customHeight="1">
      <c r="A13" s="679"/>
      <c r="B13" s="677" t="s">
        <v>507</v>
      </c>
      <c r="C13" s="681">
        <f>+Population!F12</f>
        <v>0</v>
      </c>
      <c r="D13" s="681">
        <v>72678</v>
      </c>
      <c r="E13" s="681">
        <v>76534</v>
      </c>
      <c r="F13" s="681">
        <v>33978</v>
      </c>
      <c r="G13" s="690" t="str">
        <f t="shared" si="0"/>
        <v/>
      </c>
      <c r="H13" s="690" t="str">
        <f t="shared" si="0"/>
        <v/>
      </c>
      <c r="I13" s="690" t="str">
        <f t="shared" si="0"/>
        <v/>
      </c>
      <c r="J13" s="316" t="b">
        <f t="shared" si="1"/>
        <v>0</v>
      </c>
    </row>
    <row r="14" spans="1:10" ht="15" customHeight="1">
      <c r="A14" s="679"/>
      <c r="B14" s="677" t="s">
        <v>508</v>
      </c>
      <c r="C14" s="681">
        <f>+Population!F13</f>
        <v>0</v>
      </c>
      <c r="D14" s="681">
        <v>115171</v>
      </c>
      <c r="E14" s="681">
        <v>81651</v>
      </c>
      <c r="F14" s="681">
        <v>83313</v>
      </c>
      <c r="G14" s="690" t="str">
        <f t="shared" si="0"/>
        <v/>
      </c>
      <c r="H14" s="690" t="str">
        <f t="shared" si="0"/>
        <v/>
      </c>
      <c r="I14" s="690" t="str">
        <f t="shared" si="0"/>
        <v/>
      </c>
      <c r="J14" s="316" t="b">
        <f t="shared" si="1"/>
        <v>0</v>
      </c>
    </row>
    <row r="15" spans="1:10" ht="15" customHeight="1">
      <c r="A15" s="679"/>
      <c r="B15" s="677" t="s">
        <v>509</v>
      </c>
      <c r="C15" s="681">
        <f>+Population!F14</f>
        <v>0</v>
      </c>
      <c r="D15" s="681">
        <v>56125</v>
      </c>
      <c r="E15" s="681">
        <v>44856</v>
      </c>
      <c r="F15" s="681">
        <v>37013</v>
      </c>
      <c r="G15" s="690" t="str">
        <f t="shared" si="0"/>
        <v/>
      </c>
      <c r="H15" s="690" t="str">
        <f t="shared" si="0"/>
        <v/>
      </c>
      <c r="I15" s="690" t="str">
        <f t="shared" si="0"/>
        <v/>
      </c>
      <c r="J15" s="316" t="b">
        <f t="shared" si="1"/>
        <v>0</v>
      </c>
    </row>
    <row r="16" spans="1:10" s="87" customFormat="1" ht="15" customHeight="1">
      <c r="A16" s="2" t="s">
        <v>510</v>
      </c>
      <c r="B16" s="2"/>
      <c r="C16" s="25">
        <f>+Population!F15</f>
        <v>0</v>
      </c>
      <c r="D16" s="25">
        <f>SUM(D17:D19)</f>
        <v>313778</v>
      </c>
      <c r="E16" s="25">
        <f>SUM(E17:E19)</f>
        <v>150119</v>
      </c>
      <c r="F16" s="25">
        <f>SUM(F17:F19)</f>
        <v>191787</v>
      </c>
      <c r="G16" s="97" t="str">
        <f t="shared" si="0"/>
        <v/>
      </c>
      <c r="H16" s="97" t="str">
        <f t="shared" si="0"/>
        <v/>
      </c>
      <c r="I16" s="97" t="str">
        <f t="shared" si="0"/>
        <v/>
      </c>
      <c r="J16" s="87" t="b">
        <f t="shared" si="1"/>
        <v>0</v>
      </c>
    </row>
    <row r="17" spans="1:10" ht="15" customHeight="1">
      <c r="A17" s="677"/>
      <c r="B17" s="677" t="s">
        <v>511</v>
      </c>
      <c r="C17" s="681"/>
      <c r="D17" s="681"/>
      <c r="E17" s="681"/>
      <c r="F17" s="681"/>
      <c r="G17" s="690" t="str">
        <f t="shared" si="0"/>
        <v/>
      </c>
      <c r="H17" s="690" t="str">
        <f t="shared" si="0"/>
        <v/>
      </c>
      <c r="I17" s="690" t="str">
        <f t="shared" si="0"/>
        <v/>
      </c>
      <c r="J17" s="316" t="str">
        <f t="shared" si="1"/>
        <v/>
      </c>
    </row>
    <row r="18" spans="1:10" ht="15" customHeight="1">
      <c r="A18" s="679"/>
      <c r="B18" s="677" t="s">
        <v>512</v>
      </c>
      <c r="C18" s="681">
        <f>+Population!F17</f>
        <v>0</v>
      </c>
      <c r="D18" s="681">
        <v>244281</v>
      </c>
      <c r="E18" s="681">
        <v>119176</v>
      </c>
      <c r="F18" s="681">
        <v>151355</v>
      </c>
      <c r="G18" s="690" t="str">
        <f t="shared" si="0"/>
        <v/>
      </c>
      <c r="H18" s="690" t="str">
        <f t="shared" si="0"/>
        <v/>
      </c>
      <c r="I18" s="690" t="str">
        <f t="shared" si="0"/>
        <v/>
      </c>
      <c r="J18" s="316" t="b">
        <f t="shared" si="1"/>
        <v>0</v>
      </c>
    </row>
    <row r="19" spans="1:10" ht="15" customHeight="1">
      <c r="A19" s="679"/>
      <c r="B19" s="677" t="s">
        <v>513</v>
      </c>
      <c r="C19" s="681">
        <f>+Population!F18</f>
        <v>0</v>
      </c>
      <c r="D19" s="681">
        <v>69497</v>
      </c>
      <c r="E19" s="681">
        <v>30943</v>
      </c>
      <c r="F19" s="681">
        <v>40432</v>
      </c>
      <c r="G19" s="690" t="str">
        <f t="shared" si="0"/>
        <v/>
      </c>
      <c r="H19" s="690" t="str">
        <f t="shared" si="0"/>
        <v/>
      </c>
      <c r="I19" s="690" t="str">
        <f t="shared" si="0"/>
        <v/>
      </c>
      <c r="J19" s="316" t="b">
        <f t="shared" si="1"/>
        <v>0</v>
      </c>
    </row>
    <row r="20" spans="1:10" s="87" customFormat="1" ht="15" customHeight="1">
      <c r="A20" s="2" t="s">
        <v>514</v>
      </c>
      <c r="B20" s="6"/>
      <c r="C20" s="49">
        <f>+Population!F19</f>
        <v>0</v>
      </c>
      <c r="D20" s="49">
        <f t="shared" ref="D20:F20" si="2">SUM(D21:D29)</f>
        <v>2089110</v>
      </c>
      <c r="E20" s="49">
        <f t="shared" si="2"/>
        <v>288282</v>
      </c>
      <c r="F20" s="49">
        <f t="shared" si="2"/>
        <v>296986</v>
      </c>
      <c r="G20" s="691" t="str">
        <f t="shared" si="0"/>
        <v/>
      </c>
      <c r="H20" s="691" t="str">
        <f t="shared" si="0"/>
        <v/>
      </c>
      <c r="I20" s="691" t="str">
        <f t="shared" si="0"/>
        <v/>
      </c>
      <c r="J20" s="87" t="b">
        <f t="shared" si="1"/>
        <v>0</v>
      </c>
    </row>
    <row r="21" spans="1:10" ht="15" customHeight="1">
      <c r="A21" s="677"/>
      <c r="B21" s="678" t="s">
        <v>515</v>
      </c>
      <c r="C21" s="680">
        <f>+Population!F20</f>
        <v>0</v>
      </c>
      <c r="D21" s="680"/>
      <c r="E21" s="680"/>
      <c r="F21" s="680"/>
      <c r="G21" s="689" t="str">
        <f t="shared" si="0"/>
        <v/>
      </c>
      <c r="H21" s="689" t="str">
        <f t="shared" si="0"/>
        <v/>
      </c>
      <c r="I21" s="689" t="str">
        <f t="shared" si="0"/>
        <v/>
      </c>
      <c r="J21" s="316" t="b">
        <f t="shared" si="1"/>
        <v>1</v>
      </c>
    </row>
    <row r="22" spans="1:10" ht="15" customHeight="1">
      <c r="A22" s="679"/>
      <c r="B22" s="677" t="s">
        <v>516</v>
      </c>
      <c r="C22" s="681">
        <f>+Population!F21</f>
        <v>0</v>
      </c>
      <c r="D22" s="681">
        <v>498264</v>
      </c>
      <c r="E22" s="681">
        <v>8725</v>
      </c>
      <c r="F22" s="681">
        <v>12752</v>
      </c>
      <c r="G22" s="690" t="str">
        <f t="shared" si="0"/>
        <v/>
      </c>
      <c r="H22" s="690" t="str">
        <f t="shared" si="0"/>
        <v/>
      </c>
      <c r="I22" s="690" t="str">
        <f t="shared" si="0"/>
        <v/>
      </c>
      <c r="J22" s="316" t="b">
        <f t="shared" si="1"/>
        <v>0</v>
      </c>
    </row>
    <row r="23" spans="1:10" ht="15" customHeight="1">
      <c r="A23" s="679"/>
      <c r="B23" s="677" t="s">
        <v>517</v>
      </c>
      <c r="C23" s="681">
        <f>+Population!F22</f>
        <v>0</v>
      </c>
      <c r="D23" s="681">
        <v>173216</v>
      </c>
      <c r="E23" s="681">
        <v>57112</v>
      </c>
      <c r="F23" s="681">
        <v>33802</v>
      </c>
      <c r="G23" s="690" t="str">
        <f t="shared" si="0"/>
        <v/>
      </c>
      <c r="H23" s="690" t="str">
        <f t="shared" si="0"/>
        <v/>
      </c>
      <c r="I23" s="690" t="str">
        <f t="shared" si="0"/>
        <v/>
      </c>
      <c r="J23" s="316" t="b">
        <f t="shared" si="1"/>
        <v>0</v>
      </c>
    </row>
    <row r="24" spans="1:10" ht="15" customHeight="1">
      <c r="A24" s="679"/>
      <c r="B24" s="677" t="s">
        <v>518</v>
      </c>
      <c r="C24" s="681">
        <f>+Population!F23</f>
        <v>0</v>
      </c>
      <c r="D24" s="681">
        <v>686566</v>
      </c>
      <c r="E24" s="681">
        <v>48477</v>
      </c>
      <c r="F24" s="681">
        <v>62270</v>
      </c>
      <c r="G24" s="690" t="str">
        <f t="shared" si="0"/>
        <v/>
      </c>
      <c r="H24" s="690" t="str">
        <f t="shared" si="0"/>
        <v/>
      </c>
      <c r="I24" s="690" t="str">
        <f t="shared" si="0"/>
        <v/>
      </c>
      <c r="J24" s="316" t="b">
        <f t="shared" si="1"/>
        <v>0</v>
      </c>
    </row>
    <row r="25" spans="1:10" ht="15" customHeight="1">
      <c r="A25" s="679"/>
      <c r="B25" s="677" t="s">
        <v>519</v>
      </c>
      <c r="C25" s="681">
        <f>+Population!F24</f>
        <v>0</v>
      </c>
      <c r="D25" s="681">
        <v>309732</v>
      </c>
      <c r="E25" s="681">
        <v>31939</v>
      </c>
      <c r="F25" s="681">
        <v>46872</v>
      </c>
      <c r="G25" s="690" t="str">
        <f t="shared" si="0"/>
        <v/>
      </c>
      <c r="H25" s="690" t="str">
        <f t="shared" si="0"/>
        <v/>
      </c>
      <c r="I25" s="690" t="str">
        <f t="shared" si="0"/>
        <v/>
      </c>
      <c r="J25" s="316" t="b">
        <f t="shared" si="1"/>
        <v>0</v>
      </c>
    </row>
    <row r="26" spans="1:10" ht="15" customHeight="1">
      <c r="A26" s="679"/>
      <c r="B26" s="677" t="s">
        <v>520</v>
      </c>
      <c r="C26" s="681">
        <f>+Population!F25</f>
        <v>0</v>
      </c>
      <c r="D26" s="681">
        <v>52074</v>
      </c>
      <c r="E26" s="681">
        <v>51079</v>
      </c>
      <c r="F26" s="681">
        <v>43288</v>
      </c>
      <c r="G26" s="690" t="str">
        <f t="shared" si="0"/>
        <v/>
      </c>
      <c r="H26" s="690" t="str">
        <f t="shared" si="0"/>
        <v/>
      </c>
      <c r="I26" s="690" t="str">
        <f t="shared" si="0"/>
        <v/>
      </c>
      <c r="J26" s="316" t="b">
        <f t="shared" si="1"/>
        <v>0</v>
      </c>
    </row>
    <row r="27" spans="1:10" ht="15" customHeight="1">
      <c r="A27" s="679"/>
      <c r="B27" s="677" t="s">
        <v>521</v>
      </c>
      <c r="C27" s="681">
        <f>+Population!F26</f>
        <v>0</v>
      </c>
      <c r="D27" s="681">
        <v>72144</v>
      </c>
      <c r="E27" s="681">
        <v>8547</v>
      </c>
      <c r="F27" s="681">
        <v>8343</v>
      </c>
      <c r="G27" s="690" t="str">
        <f t="shared" si="0"/>
        <v/>
      </c>
      <c r="H27" s="690" t="str">
        <f t="shared" si="0"/>
        <v/>
      </c>
      <c r="I27" s="690" t="str">
        <f t="shared" si="0"/>
        <v/>
      </c>
      <c r="J27" s="316" t="b">
        <f t="shared" si="1"/>
        <v>0</v>
      </c>
    </row>
    <row r="28" spans="1:10" ht="15" customHeight="1">
      <c r="A28" s="679"/>
      <c r="B28" s="677" t="s">
        <v>522</v>
      </c>
      <c r="C28" s="681">
        <f>+Population!F27</f>
        <v>0</v>
      </c>
      <c r="D28" s="681">
        <v>102157</v>
      </c>
      <c r="E28" s="681">
        <v>40779</v>
      </c>
      <c r="F28" s="681">
        <v>34725</v>
      </c>
      <c r="G28" s="690" t="str">
        <f t="shared" si="0"/>
        <v/>
      </c>
      <c r="H28" s="690" t="str">
        <f t="shared" si="0"/>
        <v/>
      </c>
      <c r="I28" s="690" t="str">
        <f t="shared" si="0"/>
        <v/>
      </c>
      <c r="J28" s="316" t="b">
        <f t="shared" si="1"/>
        <v>0</v>
      </c>
    </row>
    <row r="29" spans="1:10" ht="15" customHeight="1">
      <c r="A29" s="679"/>
      <c r="B29" s="677" t="s">
        <v>523</v>
      </c>
      <c r="C29" s="681">
        <f>+Population!F28</f>
        <v>0</v>
      </c>
      <c r="D29" s="681">
        <v>194957</v>
      </c>
      <c r="E29" s="681">
        <v>41624</v>
      </c>
      <c r="F29" s="681">
        <v>54934</v>
      </c>
      <c r="G29" s="690" t="str">
        <f t="shared" si="0"/>
        <v/>
      </c>
      <c r="H29" s="690" t="str">
        <f t="shared" si="0"/>
        <v/>
      </c>
      <c r="I29" s="690" t="str">
        <f t="shared" si="0"/>
        <v/>
      </c>
      <c r="J29" s="316" t="b">
        <f t="shared" si="1"/>
        <v>0</v>
      </c>
    </row>
    <row r="30" spans="1:10" s="87" customFormat="1" ht="15" customHeight="1">
      <c r="A30" s="2" t="s">
        <v>524</v>
      </c>
      <c r="B30" s="2"/>
      <c r="C30" s="25">
        <f>+Population!F29</f>
        <v>0</v>
      </c>
      <c r="D30" s="25">
        <f>SUM(D31:D42)</f>
        <v>3600935</v>
      </c>
      <c r="E30" s="25">
        <f>SUM(E31:E42)</f>
        <v>107431</v>
      </c>
      <c r="F30" s="25">
        <f>SUM(F31:F42)</f>
        <v>14774</v>
      </c>
      <c r="G30" s="97" t="str">
        <f t="shared" si="0"/>
        <v/>
      </c>
      <c r="H30" s="97" t="str">
        <f t="shared" si="0"/>
        <v/>
      </c>
      <c r="I30" s="97" t="str">
        <f t="shared" si="0"/>
        <v/>
      </c>
      <c r="J30" s="87" t="b">
        <f t="shared" si="1"/>
        <v>0</v>
      </c>
    </row>
    <row r="31" spans="1:10" ht="15" customHeight="1">
      <c r="A31" s="677"/>
      <c r="B31" s="677" t="s">
        <v>525</v>
      </c>
      <c r="C31" s="680">
        <f>+Population!F30</f>
        <v>0</v>
      </c>
      <c r="D31" s="680"/>
      <c r="E31" s="680"/>
      <c r="F31" s="680"/>
      <c r="G31" s="689" t="str">
        <f t="shared" si="0"/>
        <v/>
      </c>
      <c r="H31" s="689" t="str">
        <f t="shared" si="0"/>
        <v/>
      </c>
      <c r="I31" s="689" t="str">
        <f t="shared" si="0"/>
        <v/>
      </c>
      <c r="J31" s="316" t="b">
        <f t="shared" si="1"/>
        <v>1</v>
      </c>
    </row>
    <row r="32" spans="1:10" ht="15" customHeight="1">
      <c r="A32" s="677"/>
      <c r="B32" s="677" t="s">
        <v>526</v>
      </c>
      <c r="C32" s="681">
        <f>+Population!F31</f>
        <v>0</v>
      </c>
      <c r="D32" s="681"/>
      <c r="E32" s="681"/>
      <c r="F32" s="681"/>
      <c r="G32" s="690" t="str">
        <f t="shared" si="0"/>
        <v/>
      </c>
      <c r="H32" s="690" t="str">
        <f t="shared" si="0"/>
        <v/>
      </c>
      <c r="I32" s="690" t="str">
        <f t="shared" si="0"/>
        <v/>
      </c>
      <c r="J32" s="316" t="b">
        <f t="shared" si="1"/>
        <v>1</v>
      </c>
    </row>
    <row r="33" spans="1:10" ht="15" customHeight="1">
      <c r="A33" s="677"/>
      <c r="B33" s="677" t="s">
        <v>527</v>
      </c>
      <c r="C33" s="681">
        <f>+Population!F32</f>
        <v>0</v>
      </c>
      <c r="D33" s="681"/>
      <c r="E33" s="681"/>
      <c r="F33" s="681"/>
      <c r="G33" s="690" t="str">
        <f t="shared" si="0"/>
        <v/>
      </c>
      <c r="H33" s="690" t="str">
        <f t="shared" si="0"/>
        <v/>
      </c>
      <c r="I33" s="690" t="str">
        <f t="shared" si="0"/>
        <v/>
      </c>
      <c r="J33" s="316" t="b">
        <f t="shared" si="1"/>
        <v>1</v>
      </c>
    </row>
    <row r="34" spans="1:10" ht="15" customHeight="1">
      <c r="A34" s="677"/>
      <c r="B34" s="677" t="s">
        <v>528</v>
      </c>
      <c r="C34" s="681">
        <f>+Population!F33</f>
        <v>0</v>
      </c>
      <c r="D34" s="681"/>
      <c r="E34" s="681"/>
      <c r="F34" s="681"/>
      <c r="G34" s="690" t="str">
        <f t="shared" si="0"/>
        <v/>
      </c>
      <c r="H34" s="690" t="str">
        <f t="shared" si="0"/>
        <v/>
      </c>
      <c r="I34" s="690" t="str">
        <f t="shared" si="0"/>
        <v/>
      </c>
      <c r="J34" s="316" t="b">
        <f t="shared" si="1"/>
        <v>1</v>
      </c>
    </row>
    <row r="35" spans="1:10" ht="15" customHeight="1">
      <c r="A35" s="677"/>
      <c r="B35" s="677" t="s">
        <v>529</v>
      </c>
      <c r="C35" s="681">
        <f>+Population!F34</f>
        <v>0</v>
      </c>
      <c r="D35" s="681"/>
      <c r="E35" s="681"/>
      <c r="F35" s="681"/>
      <c r="G35" s="690" t="str">
        <f t="shared" si="0"/>
        <v/>
      </c>
      <c r="H35" s="690" t="str">
        <f t="shared" si="0"/>
        <v/>
      </c>
      <c r="I35" s="690" t="str">
        <f t="shared" si="0"/>
        <v/>
      </c>
      <c r="J35" s="316" t="b">
        <f t="shared" si="1"/>
        <v>1</v>
      </c>
    </row>
    <row r="36" spans="1:10" ht="15" customHeight="1">
      <c r="A36" s="677"/>
      <c r="B36" s="677" t="s">
        <v>530</v>
      </c>
      <c r="C36" s="681">
        <f>+Population!F35</f>
        <v>0</v>
      </c>
      <c r="D36" s="681"/>
      <c r="E36" s="681"/>
      <c r="F36" s="681"/>
      <c r="G36" s="690" t="str">
        <f t="shared" si="0"/>
        <v/>
      </c>
      <c r="H36" s="690" t="str">
        <f t="shared" si="0"/>
        <v/>
      </c>
      <c r="I36" s="690" t="str">
        <f t="shared" si="0"/>
        <v/>
      </c>
      <c r="J36" s="316" t="b">
        <f t="shared" si="1"/>
        <v>1</v>
      </c>
    </row>
    <row r="37" spans="1:10" ht="15" customHeight="1">
      <c r="A37" s="677"/>
      <c r="B37" s="677" t="s">
        <v>531</v>
      </c>
      <c r="C37" s="681">
        <f>+Population!F36</f>
        <v>0</v>
      </c>
      <c r="D37" s="681"/>
      <c r="E37" s="681"/>
      <c r="F37" s="681"/>
      <c r="G37" s="690" t="str">
        <f t="shared" si="0"/>
        <v/>
      </c>
      <c r="H37" s="690" t="str">
        <f t="shared" si="0"/>
        <v/>
      </c>
      <c r="I37" s="690" t="str">
        <f t="shared" si="0"/>
        <v/>
      </c>
      <c r="J37" s="316" t="b">
        <f t="shared" si="1"/>
        <v>1</v>
      </c>
    </row>
    <row r="38" spans="1:10" ht="15" customHeight="1">
      <c r="A38" s="679"/>
      <c r="B38" s="677" t="s">
        <v>532</v>
      </c>
      <c r="C38" s="681">
        <f>+Population!F37</f>
        <v>0</v>
      </c>
      <c r="D38" s="681">
        <v>184704</v>
      </c>
      <c r="E38" s="681">
        <v>0</v>
      </c>
      <c r="F38" s="681">
        <v>0</v>
      </c>
      <c r="G38" s="690" t="str">
        <f t="shared" si="0"/>
        <v/>
      </c>
      <c r="H38" s="690" t="str">
        <f t="shared" si="0"/>
        <v/>
      </c>
      <c r="I38" s="690" t="str">
        <f t="shared" si="0"/>
        <v/>
      </c>
      <c r="J38" s="316" t="b">
        <f t="shared" si="1"/>
        <v>0</v>
      </c>
    </row>
    <row r="39" spans="1:10" ht="15" customHeight="1">
      <c r="A39" s="679"/>
      <c r="B39" s="677" t="s">
        <v>533</v>
      </c>
      <c r="C39" s="681">
        <f>+Population!F38</f>
        <v>0</v>
      </c>
      <c r="D39" s="681">
        <v>1129454</v>
      </c>
      <c r="E39" s="681">
        <v>29109</v>
      </c>
      <c r="F39" s="681">
        <v>5823</v>
      </c>
      <c r="G39" s="690" t="str">
        <f t="shared" si="0"/>
        <v/>
      </c>
      <c r="H39" s="690" t="str">
        <f t="shared" si="0"/>
        <v/>
      </c>
      <c r="I39" s="690" t="str">
        <f t="shared" si="0"/>
        <v/>
      </c>
      <c r="J39" s="316" t="b">
        <f t="shared" si="1"/>
        <v>0</v>
      </c>
    </row>
    <row r="40" spans="1:10" ht="15" customHeight="1">
      <c r="A40" s="679"/>
      <c r="B40" s="677" t="s">
        <v>534</v>
      </c>
      <c r="C40" s="681">
        <f>+Population!F39</f>
        <v>0</v>
      </c>
      <c r="D40" s="681">
        <v>1194422</v>
      </c>
      <c r="E40" s="681">
        <v>72976</v>
      </c>
      <c r="F40" s="681">
        <v>8951</v>
      </c>
      <c r="G40" s="690" t="str">
        <f t="shared" si="0"/>
        <v/>
      </c>
      <c r="H40" s="690" t="str">
        <f t="shared" si="0"/>
        <v/>
      </c>
      <c r="I40" s="690" t="str">
        <f t="shared" si="0"/>
        <v/>
      </c>
      <c r="J40" s="316" t="b">
        <f t="shared" si="1"/>
        <v>0</v>
      </c>
    </row>
    <row r="41" spans="1:10" ht="15" customHeight="1">
      <c r="A41" s="679"/>
      <c r="B41" s="677" t="s">
        <v>535</v>
      </c>
      <c r="C41" s="681">
        <f>+Population!F40</f>
        <v>0</v>
      </c>
      <c r="D41" s="681">
        <v>384822</v>
      </c>
      <c r="E41" s="681">
        <v>0</v>
      </c>
      <c r="F41" s="681">
        <v>0</v>
      </c>
      <c r="G41" s="690" t="str">
        <f t="shared" si="0"/>
        <v/>
      </c>
      <c r="H41" s="690" t="str">
        <f t="shared" si="0"/>
        <v/>
      </c>
      <c r="I41" s="690" t="str">
        <f t="shared" si="0"/>
        <v/>
      </c>
      <c r="J41" s="316" t="b">
        <f t="shared" si="1"/>
        <v>0</v>
      </c>
    </row>
    <row r="42" spans="1:10" ht="15" customHeight="1">
      <c r="A42" s="679"/>
      <c r="B42" s="677" t="s">
        <v>536</v>
      </c>
      <c r="C42" s="681">
        <f>+Population!F41</f>
        <v>0</v>
      </c>
      <c r="D42" s="681">
        <v>707533</v>
      </c>
      <c r="E42" s="681">
        <v>5346</v>
      </c>
      <c r="F42" s="681">
        <v>0</v>
      </c>
      <c r="G42" s="690" t="str">
        <f t="shared" si="0"/>
        <v/>
      </c>
      <c r="H42" s="690" t="str">
        <f t="shared" si="0"/>
        <v/>
      </c>
      <c r="I42" s="690" t="str">
        <f t="shared" si="0"/>
        <v/>
      </c>
      <c r="J42" s="316" t="b">
        <f t="shared" si="1"/>
        <v>0</v>
      </c>
    </row>
    <row r="43" spans="1:10" s="87" customFormat="1" ht="15" customHeight="1">
      <c r="A43" s="2" t="s">
        <v>537</v>
      </c>
      <c r="B43" s="2"/>
      <c r="C43" s="25">
        <f>+Population!F42</f>
        <v>0</v>
      </c>
      <c r="D43" s="25">
        <f>SUM(D44:D50)</f>
        <v>1246183.8831481752</v>
      </c>
      <c r="E43" s="25">
        <f>SUM(E44:E50)</f>
        <v>586591.89849426737</v>
      </c>
      <c r="F43" s="25">
        <f>SUM(F44:F50)</f>
        <v>416093.21835755766</v>
      </c>
      <c r="G43" s="97" t="str">
        <f t="shared" si="0"/>
        <v/>
      </c>
      <c r="H43" s="97" t="str">
        <f t="shared" si="0"/>
        <v/>
      </c>
      <c r="I43" s="97" t="str">
        <f t="shared" si="0"/>
        <v/>
      </c>
      <c r="J43" s="87" t="b">
        <f t="shared" si="1"/>
        <v>0</v>
      </c>
    </row>
    <row r="44" spans="1:10" ht="15" customHeight="1">
      <c r="A44" s="677"/>
      <c r="B44" s="677" t="s">
        <v>538</v>
      </c>
      <c r="C44" s="681">
        <f>+Population!F43</f>
        <v>0</v>
      </c>
      <c r="D44" s="681"/>
      <c r="E44" s="681"/>
      <c r="F44" s="681"/>
      <c r="G44" s="690" t="str">
        <f t="shared" si="0"/>
        <v/>
      </c>
      <c r="H44" s="690" t="str">
        <f t="shared" si="0"/>
        <v/>
      </c>
      <c r="I44" s="690" t="str">
        <f t="shared" si="0"/>
        <v/>
      </c>
      <c r="J44" s="316" t="b">
        <f t="shared" si="1"/>
        <v>1</v>
      </c>
    </row>
    <row r="45" spans="1:10" ht="15" customHeight="1">
      <c r="A45" s="679"/>
      <c r="B45" s="677" t="s">
        <v>539</v>
      </c>
      <c r="C45" s="681">
        <f>+Population!F44</f>
        <v>0</v>
      </c>
      <c r="D45" s="681">
        <v>77118.883148175097</v>
      </c>
      <c r="E45" s="681">
        <v>66990.898494267298</v>
      </c>
      <c r="F45" s="681">
        <v>83759.218357557693</v>
      </c>
      <c r="G45" s="690" t="str">
        <f t="shared" si="0"/>
        <v/>
      </c>
      <c r="H45" s="690" t="str">
        <f t="shared" si="0"/>
        <v/>
      </c>
      <c r="I45" s="690" t="str">
        <f t="shared" si="0"/>
        <v/>
      </c>
      <c r="J45" s="316" t="b">
        <f t="shared" si="1"/>
        <v>0</v>
      </c>
    </row>
    <row r="46" spans="1:10" ht="15" customHeight="1">
      <c r="A46" s="679"/>
      <c r="B46" s="677" t="s">
        <v>540</v>
      </c>
      <c r="C46" s="681">
        <f>+Population!F45</f>
        <v>0</v>
      </c>
      <c r="D46" s="681">
        <v>165869</v>
      </c>
      <c r="E46" s="681">
        <v>68858</v>
      </c>
      <c r="F46" s="681">
        <v>39781</v>
      </c>
      <c r="G46" s="690" t="str">
        <f t="shared" si="0"/>
        <v/>
      </c>
      <c r="H46" s="690" t="str">
        <f t="shared" si="0"/>
        <v/>
      </c>
      <c r="I46" s="690" t="str">
        <f t="shared" si="0"/>
        <v/>
      </c>
      <c r="J46" s="316" t="b">
        <f t="shared" si="1"/>
        <v>0</v>
      </c>
    </row>
    <row r="47" spans="1:10" ht="15" customHeight="1">
      <c r="A47" s="679"/>
      <c r="B47" s="677" t="s">
        <v>541</v>
      </c>
      <c r="C47" s="681">
        <f>+Population!F46</f>
        <v>0</v>
      </c>
      <c r="D47" s="681">
        <v>137229</v>
      </c>
      <c r="E47" s="681">
        <v>71468</v>
      </c>
      <c r="F47" s="681">
        <v>46130</v>
      </c>
      <c r="G47" s="690" t="str">
        <f t="shared" si="0"/>
        <v/>
      </c>
      <c r="H47" s="690" t="str">
        <f t="shared" si="0"/>
        <v/>
      </c>
      <c r="I47" s="690" t="str">
        <f t="shared" si="0"/>
        <v/>
      </c>
      <c r="J47" s="316" t="b">
        <f t="shared" si="1"/>
        <v>0</v>
      </c>
    </row>
    <row r="48" spans="1:10" ht="15" customHeight="1">
      <c r="A48" s="679"/>
      <c r="B48" s="677" t="s">
        <v>542</v>
      </c>
      <c r="C48" s="681">
        <f>+Population!F47</f>
        <v>0</v>
      </c>
      <c r="D48" s="681">
        <v>316341</v>
      </c>
      <c r="E48" s="681">
        <v>163613</v>
      </c>
      <c r="F48" s="681">
        <v>86946</v>
      </c>
      <c r="G48" s="690" t="str">
        <f t="shared" si="0"/>
        <v/>
      </c>
      <c r="H48" s="690" t="str">
        <f t="shared" si="0"/>
        <v/>
      </c>
      <c r="I48" s="690" t="str">
        <f t="shared" si="0"/>
        <v/>
      </c>
      <c r="J48" s="316" t="b">
        <f t="shared" si="1"/>
        <v>0</v>
      </c>
    </row>
    <row r="49" spans="1:10" ht="15" customHeight="1">
      <c r="A49" s="679"/>
      <c r="B49" s="677" t="s">
        <v>543</v>
      </c>
      <c r="C49" s="681">
        <f>+Population!F48</f>
        <v>0</v>
      </c>
      <c r="D49" s="681">
        <v>359738</v>
      </c>
      <c r="E49" s="681">
        <v>163610</v>
      </c>
      <c r="F49" s="681">
        <v>59626</v>
      </c>
      <c r="G49" s="690" t="str">
        <f t="shared" si="0"/>
        <v/>
      </c>
      <c r="H49" s="690" t="str">
        <f t="shared" si="0"/>
        <v/>
      </c>
      <c r="I49" s="690" t="str">
        <f t="shared" si="0"/>
        <v/>
      </c>
      <c r="J49" s="316" t="b">
        <f t="shared" si="1"/>
        <v>0</v>
      </c>
    </row>
    <row r="50" spans="1:10" ht="15" customHeight="1">
      <c r="A50" s="679"/>
      <c r="B50" s="677" t="s">
        <v>544</v>
      </c>
      <c r="C50" s="681">
        <f>+Population!F49</f>
        <v>0</v>
      </c>
      <c r="D50" s="681">
        <v>189888</v>
      </c>
      <c r="E50" s="681">
        <v>52052</v>
      </c>
      <c r="F50" s="681">
        <v>99851</v>
      </c>
      <c r="G50" s="690" t="str">
        <f t="shared" si="0"/>
        <v/>
      </c>
      <c r="H50" s="690" t="str">
        <f t="shared" si="0"/>
        <v/>
      </c>
      <c r="I50" s="690" t="str">
        <f t="shared" si="0"/>
        <v/>
      </c>
      <c r="J50" s="316" t="b">
        <f t="shared" si="1"/>
        <v>0</v>
      </c>
    </row>
    <row r="51" spans="1:10" s="87" customFormat="1" ht="15" customHeight="1">
      <c r="A51" s="2" t="s">
        <v>545</v>
      </c>
      <c r="B51" s="2"/>
      <c r="C51" s="25">
        <f>+Population!F50</f>
        <v>0</v>
      </c>
      <c r="D51" s="25">
        <f>SUM(D52:D55)</f>
        <v>341083.27608559967</v>
      </c>
      <c r="E51" s="25">
        <f>SUM(E52:E55)</f>
        <v>135815.45323328028</v>
      </c>
      <c r="F51" s="25">
        <f>SUM(F52:F55)</f>
        <v>357674.27068112022</v>
      </c>
      <c r="G51" s="97" t="str">
        <f t="shared" si="0"/>
        <v/>
      </c>
      <c r="H51" s="97" t="str">
        <f t="shared" si="0"/>
        <v/>
      </c>
      <c r="I51" s="97" t="str">
        <f t="shared" si="0"/>
        <v/>
      </c>
      <c r="J51" s="87" t="b">
        <f t="shared" si="1"/>
        <v>0</v>
      </c>
    </row>
    <row r="52" spans="1:10" ht="15" customHeight="1">
      <c r="A52" s="677"/>
      <c r="B52" s="677" t="s">
        <v>546</v>
      </c>
      <c r="C52" s="681">
        <f>+Population!F51</f>
        <v>0</v>
      </c>
      <c r="D52" s="681"/>
      <c r="E52" s="681"/>
      <c r="F52" s="681"/>
      <c r="G52" s="690" t="str">
        <f t="shared" si="0"/>
        <v/>
      </c>
      <c r="H52" s="690" t="str">
        <f t="shared" si="0"/>
        <v/>
      </c>
      <c r="I52" s="690" t="str">
        <f t="shared" si="0"/>
        <v/>
      </c>
      <c r="J52" s="316" t="b">
        <f t="shared" si="1"/>
        <v>1</v>
      </c>
    </row>
    <row r="53" spans="1:10" ht="15" customHeight="1">
      <c r="A53" s="679"/>
      <c r="B53" s="677" t="s">
        <v>547</v>
      </c>
      <c r="C53" s="681">
        <f>+Population!F52</f>
        <v>0</v>
      </c>
      <c r="D53" s="681">
        <v>201706</v>
      </c>
      <c r="E53" s="681">
        <v>85587</v>
      </c>
      <c r="F53" s="681">
        <v>192959</v>
      </c>
      <c r="G53" s="690" t="str">
        <f t="shared" si="0"/>
        <v/>
      </c>
      <c r="H53" s="690" t="str">
        <f t="shared" si="0"/>
        <v/>
      </c>
      <c r="I53" s="690" t="str">
        <f t="shared" si="0"/>
        <v/>
      </c>
      <c r="J53" s="316" t="b">
        <f t="shared" si="1"/>
        <v>0</v>
      </c>
    </row>
    <row r="54" spans="1:10" ht="15" customHeight="1">
      <c r="A54" s="679"/>
      <c r="B54" s="677" t="s">
        <v>548</v>
      </c>
      <c r="C54" s="681">
        <f>+Population!F53</f>
        <v>0</v>
      </c>
      <c r="D54" s="681">
        <v>56524.457240068703</v>
      </c>
      <c r="E54" s="681">
        <v>14270.821223639001</v>
      </c>
      <c r="F54" s="681">
        <v>94043.721536292302</v>
      </c>
      <c r="G54" s="690" t="str">
        <f t="shared" si="0"/>
        <v/>
      </c>
      <c r="H54" s="690" t="str">
        <f t="shared" si="0"/>
        <v/>
      </c>
      <c r="I54" s="690" t="str">
        <f t="shared" si="0"/>
        <v/>
      </c>
      <c r="J54" s="316" t="b">
        <f t="shared" si="1"/>
        <v>0</v>
      </c>
    </row>
    <row r="55" spans="1:10" ht="15" customHeight="1">
      <c r="A55" s="679"/>
      <c r="B55" s="677" t="s">
        <v>549</v>
      </c>
      <c r="C55" s="681">
        <f>+Population!F54</f>
        <v>0</v>
      </c>
      <c r="D55" s="681">
        <v>82852.818845531001</v>
      </c>
      <c r="E55" s="681">
        <v>35957.632009641296</v>
      </c>
      <c r="F55" s="681">
        <v>70671.549144827906</v>
      </c>
      <c r="G55" s="690" t="str">
        <f t="shared" si="0"/>
        <v/>
      </c>
      <c r="H55" s="690" t="str">
        <f t="shared" si="0"/>
        <v/>
      </c>
      <c r="I55" s="690" t="str">
        <f t="shared" si="0"/>
        <v/>
      </c>
      <c r="J55" s="316" t="b">
        <f t="shared" si="1"/>
        <v>0</v>
      </c>
    </row>
    <row r="56" spans="1:10" s="87" customFormat="1" ht="15" customHeight="1">
      <c r="A56" s="2" t="s">
        <v>550</v>
      </c>
      <c r="B56" s="2"/>
      <c r="C56" s="49">
        <f>+Population!F55</f>
        <v>0</v>
      </c>
      <c r="D56" s="49">
        <f>SUM(D57:D64)</f>
        <v>1141904</v>
      </c>
      <c r="E56" s="49">
        <f>SUM(E57:E64)</f>
        <v>432733</v>
      </c>
      <c r="F56" s="49">
        <f>SUM(F57:F64)</f>
        <v>279069</v>
      </c>
      <c r="G56" s="691" t="str">
        <f t="shared" si="0"/>
        <v/>
      </c>
      <c r="H56" s="691" t="str">
        <f t="shared" si="0"/>
        <v/>
      </c>
      <c r="I56" s="691" t="str">
        <f t="shared" si="0"/>
        <v/>
      </c>
      <c r="J56" s="87" t="b">
        <f t="shared" si="1"/>
        <v>0</v>
      </c>
    </row>
    <row r="57" spans="1:10" ht="15" customHeight="1">
      <c r="A57" s="677"/>
      <c r="B57" s="677" t="s">
        <v>551</v>
      </c>
      <c r="C57" s="682">
        <f>+Population!F56</f>
        <v>0</v>
      </c>
      <c r="D57" s="682"/>
      <c r="E57" s="682"/>
      <c r="F57" s="682"/>
      <c r="G57" s="689" t="str">
        <f t="shared" si="0"/>
        <v/>
      </c>
      <c r="H57" s="689" t="str">
        <f t="shared" si="0"/>
        <v/>
      </c>
      <c r="I57" s="689" t="str">
        <f t="shared" si="0"/>
        <v/>
      </c>
      <c r="J57" s="316" t="b">
        <f t="shared" si="1"/>
        <v>1</v>
      </c>
    </row>
    <row r="58" spans="1:10" ht="15" customHeight="1">
      <c r="A58" s="679"/>
      <c r="B58" s="677" t="s">
        <v>552</v>
      </c>
      <c r="C58" s="681">
        <f>+Population!F57</f>
        <v>0</v>
      </c>
      <c r="D58" s="681">
        <v>89784</v>
      </c>
      <c r="E58" s="681">
        <v>41908</v>
      </c>
      <c r="F58" s="681">
        <v>29548</v>
      </c>
      <c r="G58" s="690" t="str">
        <f t="shared" si="0"/>
        <v/>
      </c>
      <c r="H58" s="690" t="str">
        <f t="shared" si="0"/>
        <v/>
      </c>
      <c r="I58" s="690" t="str">
        <f t="shared" si="0"/>
        <v/>
      </c>
      <c r="J58" s="316" t="b">
        <f t="shared" si="1"/>
        <v>0</v>
      </c>
    </row>
    <row r="59" spans="1:10" ht="15" customHeight="1">
      <c r="A59" s="679"/>
      <c r="B59" s="677" t="s">
        <v>553</v>
      </c>
      <c r="C59" s="681">
        <f>+Population!F58</f>
        <v>0</v>
      </c>
      <c r="D59" s="681">
        <v>198490</v>
      </c>
      <c r="E59" s="681">
        <v>33417</v>
      </c>
      <c r="F59" s="681">
        <v>8417</v>
      </c>
      <c r="G59" s="690" t="str">
        <f t="shared" si="0"/>
        <v/>
      </c>
      <c r="H59" s="690" t="str">
        <f t="shared" si="0"/>
        <v/>
      </c>
      <c r="I59" s="690" t="str">
        <f t="shared" si="0"/>
        <v/>
      </c>
      <c r="J59" s="316" t="b">
        <f t="shared" si="1"/>
        <v>0</v>
      </c>
    </row>
    <row r="60" spans="1:10" ht="15" customHeight="1">
      <c r="A60" s="679"/>
      <c r="B60" s="677" t="s">
        <v>554</v>
      </c>
      <c r="C60" s="681">
        <f>+Population!F59</f>
        <v>0</v>
      </c>
      <c r="D60" s="681">
        <v>175954</v>
      </c>
      <c r="E60" s="681">
        <v>82725</v>
      </c>
      <c r="F60" s="681">
        <v>39724</v>
      </c>
      <c r="G60" s="690" t="str">
        <f t="shared" si="0"/>
        <v/>
      </c>
      <c r="H60" s="690" t="str">
        <f t="shared" si="0"/>
        <v/>
      </c>
      <c r="I60" s="690" t="str">
        <f t="shared" si="0"/>
        <v/>
      </c>
      <c r="J60" s="316" t="b">
        <f t="shared" si="1"/>
        <v>0</v>
      </c>
    </row>
    <row r="61" spans="1:10" ht="15" customHeight="1">
      <c r="A61" s="679"/>
      <c r="B61" s="677" t="s">
        <v>555</v>
      </c>
      <c r="C61" s="681">
        <f>+Population!F60</f>
        <v>0</v>
      </c>
      <c r="D61" s="681">
        <v>223310</v>
      </c>
      <c r="E61" s="681">
        <v>84513</v>
      </c>
      <c r="F61" s="681">
        <v>117819</v>
      </c>
      <c r="G61" s="690" t="str">
        <f t="shared" si="0"/>
        <v/>
      </c>
      <c r="H61" s="690" t="str">
        <f t="shared" si="0"/>
        <v/>
      </c>
      <c r="I61" s="690" t="str">
        <f t="shared" si="0"/>
        <v/>
      </c>
      <c r="J61" s="316" t="b">
        <f t="shared" si="1"/>
        <v>0</v>
      </c>
    </row>
    <row r="62" spans="1:10" s="87" customFormat="1" ht="15" customHeight="1">
      <c r="A62" s="679"/>
      <c r="B62" s="677" t="s">
        <v>556</v>
      </c>
      <c r="C62" s="681">
        <f>+Population!F61</f>
        <v>0</v>
      </c>
      <c r="D62" s="681">
        <v>184240</v>
      </c>
      <c r="E62" s="681">
        <v>73356</v>
      </c>
      <c r="F62" s="681">
        <v>11733</v>
      </c>
      <c r="G62" s="690" t="str">
        <f t="shared" si="0"/>
        <v/>
      </c>
      <c r="H62" s="690" t="str">
        <f t="shared" si="0"/>
        <v/>
      </c>
      <c r="I62" s="690" t="str">
        <f t="shared" si="0"/>
        <v/>
      </c>
      <c r="J62" s="87" t="b">
        <f t="shared" si="1"/>
        <v>0</v>
      </c>
    </row>
    <row r="63" spans="1:10" ht="15" customHeight="1">
      <c r="A63" s="679"/>
      <c r="B63" s="677" t="s">
        <v>557</v>
      </c>
      <c r="C63" s="681">
        <f>+Population!F62</f>
        <v>0</v>
      </c>
      <c r="D63" s="681">
        <v>159035</v>
      </c>
      <c r="E63" s="681">
        <v>70889</v>
      </c>
      <c r="F63" s="681">
        <v>26786</v>
      </c>
      <c r="G63" s="690" t="str">
        <f t="shared" si="0"/>
        <v/>
      </c>
      <c r="H63" s="690" t="str">
        <f t="shared" si="0"/>
        <v/>
      </c>
      <c r="I63" s="690" t="str">
        <f t="shared" si="0"/>
        <v/>
      </c>
      <c r="J63" s="316" t="b">
        <f t="shared" si="1"/>
        <v>0</v>
      </c>
    </row>
    <row r="64" spans="1:10" ht="15" customHeight="1">
      <c r="A64" s="679"/>
      <c r="B64" s="677" t="s">
        <v>558</v>
      </c>
      <c r="C64" s="681">
        <f>+Population!F63</f>
        <v>0</v>
      </c>
      <c r="D64" s="681">
        <v>111091</v>
      </c>
      <c r="E64" s="681">
        <v>45925</v>
      </c>
      <c r="F64" s="681">
        <v>45042</v>
      </c>
      <c r="G64" s="690" t="str">
        <f t="shared" si="0"/>
        <v/>
      </c>
      <c r="H64" s="690" t="str">
        <f t="shared" si="0"/>
        <v/>
      </c>
      <c r="I64" s="690" t="str">
        <f t="shared" si="0"/>
        <v/>
      </c>
      <c r="J64" s="316" t="b">
        <f t="shared" si="1"/>
        <v>0</v>
      </c>
    </row>
    <row r="65" spans="1:10" s="87" customFormat="1" ht="15" customHeight="1">
      <c r="A65" s="2" t="s">
        <v>559</v>
      </c>
      <c r="B65" s="2"/>
      <c r="C65" s="25">
        <f>+Population!F64</f>
        <v>0</v>
      </c>
      <c r="D65" s="25">
        <f>SUM(D66:D73)</f>
        <v>1261865</v>
      </c>
      <c r="E65" s="25">
        <f>SUM(E66:E73)</f>
        <v>354844</v>
      </c>
      <c r="F65" s="25">
        <f>SUM(F66:F73)</f>
        <v>331218</v>
      </c>
      <c r="G65" s="97" t="str">
        <f t="shared" si="0"/>
        <v/>
      </c>
      <c r="H65" s="97" t="str">
        <f t="shared" si="0"/>
        <v/>
      </c>
      <c r="I65" s="97" t="str">
        <f t="shared" si="0"/>
        <v/>
      </c>
      <c r="J65" s="87" t="b">
        <f t="shared" si="1"/>
        <v>0</v>
      </c>
    </row>
    <row r="66" spans="1:10" ht="15" customHeight="1">
      <c r="A66" s="677"/>
      <c r="B66" s="677" t="s">
        <v>560</v>
      </c>
      <c r="C66" s="681">
        <f>+Population!F65</f>
        <v>0</v>
      </c>
      <c r="D66" s="681"/>
      <c r="E66" s="681"/>
      <c r="F66" s="681"/>
      <c r="G66" s="690" t="str">
        <f t="shared" si="0"/>
        <v/>
      </c>
      <c r="H66" s="690" t="str">
        <f t="shared" si="0"/>
        <v/>
      </c>
      <c r="I66" s="690" t="str">
        <f t="shared" si="0"/>
        <v/>
      </c>
      <c r="J66" s="316" t="b">
        <f t="shared" si="1"/>
        <v>1</v>
      </c>
    </row>
    <row r="67" spans="1:10" ht="15" customHeight="1">
      <c r="A67" s="679"/>
      <c r="B67" s="677" t="s">
        <v>561</v>
      </c>
      <c r="C67" s="681">
        <f>+Population!F66</f>
        <v>0</v>
      </c>
      <c r="D67" s="681">
        <v>364423</v>
      </c>
      <c r="E67" s="681">
        <v>111527</v>
      </c>
      <c r="F67" s="681">
        <v>0</v>
      </c>
      <c r="G67" s="690" t="str">
        <f t="shared" si="0"/>
        <v/>
      </c>
      <c r="H67" s="690" t="str">
        <f t="shared" si="0"/>
        <v/>
      </c>
      <c r="I67" s="690" t="str">
        <f t="shared" si="0"/>
        <v/>
      </c>
      <c r="J67" s="316" t="b">
        <f t="shared" si="1"/>
        <v>0</v>
      </c>
    </row>
    <row r="68" spans="1:10" ht="15" customHeight="1">
      <c r="A68" s="679"/>
      <c r="B68" s="677" t="s">
        <v>562</v>
      </c>
      <c r="C68" s="681">
        <f>+Population!F67</f>
        <v>0</v>
      </c>
      <c r="D68" s="681">
        <v>168777</v>
      </c>
      <c r="E68" s="681">
        <v>70435</v>
      </c>
      <c r="F68" s="681">
        <v>167879</v>
      </c>
      <c r="G68" s="690" t="str">
        <f t="shared" ref="G68:I112" si="3">IFERROR(D68/$C68*100,"")</f>
        <v/>
      </c>
      <c r="H68" s="690" t="str">
        <f t="shared" si="3"/>
        <v/>
      </c>
      <c r="I68" s="690" t="str">
        <f t="shared" si="3"/>
        <v/>
      </c>
      <c r="J68" s="316" t="b">
        <f t="shared" si="1"/>
        <v>0</v>
      </c>
    </row>
    <row r="69" spans="1:10" ht="15" customHeight="1">
      <c r="A69" s="679"/>
      <c r="B69" s="677" t="s">
        <v>563</v>
      </c>
      <c r="C69" s="681">
        <f>+Population!F68</f>
        <v>0</v>
      </c>
      <c r="D69" s="681">
        <v>156108</v>
      </c>
      <c r="E69" s="681">
        <v>38629</v>
      </c>
      <c r="F69" s="681">
        <v>4276</v>
      </c>
      <c r="G69" s="690" t="str">
        <f t="shared" si="3"/>
        <v/>
      </c>
      <c r="H69" s="690" t="str">
        <f t="shared" si="3"/>
        <v/>
      </c>
      <c r="I69" s="690" t="str">
        <f t="shared" si="3"/>
        <v/>
      </c>
      <c r="J69" s="316" t="b">
        <f t="shared" ref="J69:J111" si="4">IF(C69="","",C69=SUM(D69+E69+F69))</f>
        <v>0</v>
      </c>
    </row>
    <row r="70" spans="1:10" s="87" customFormat="1" ht="15" customHeight="1">
      <c r="A70" s="679"/>
      <c r="B70" s="677" t="s">
        <v>564</v>
      </c>
      <c r="C70" s="681">
        <f>+Population!F69</f>
        <v>0</v>
      </c>
      <c r="D70" s="681">
        <v>155493</v>
      </c>
      <c r="E70" s="681">
        <v>51889</v>
      </c>
      <c r="F70" s="681">
        <v>22773</v>
      </c>
      <c r="G70" s="690" t="str">
        <f t="shared" si="3"/>
        <v/>
      </c>
      <c r="H70" s="690" t="str">
        <f t="shared" si="3"/>
        <v/>
      </c>
      <c r="I70" s="690" t="str">
        <f t="shared" si="3"/>
        <v/>
      </c>
      <c r="J70" s="87" t="b">
        <f t="shared" si="4"/>
        <v>0</v>
      </c>
    </row>
    <row r="71" spans="1:10" ht="15" customHeight="1">
      <c r="A71" s="679"/>
      <c r="B71" s="677" t="s">
        <v>565</v>
      </c>
      <c r="C71" s="681">
        <f>+Population!F70</f>
        <v>0</v>
      </c>
      <c r="D71" s="681">
        <v>108341</v>
      </c>
      <c r="E71" s="681">
        <v>19497</v>
      </c>
      <c r="F71" s="681">
        <v>1930</v>
      </c>
      <c r="G71" s="690" t="str">
        <f t="shared" si="3"/>
        <v/>
      </c>
      <c r="H71" s="690" t="str">
        <f t="shared" si="3"/>
        <v/>
      </c>
      <c r="I71" s="690" t="str">
        <f t="shared" si="3"/>
        <v/>
      </c>
      <c r="J71" s="316" t="b">
        <f t="shared" si="4"/>
        <v>0</v>
      </c>
    </row>
    <row r="72" spans="1:10" ht="15" customHeight="1">
      <c r="A72" s="679"/>
      <c r="B72" s="677" t="s">
        <v>566</v>
      </c>
      <c r="C72" s="681">
        <f>+Population!F71</f>
        <v>0</v>
      </c>
      <c r="D72" s="681">
        <v>163064</v>
      </c>
      <c r="E72" s="681">
        <v>26144</v>
      </c>
      <c r="F72" s="681">
        <v>93212</v>
      </c>
      <c r="G72" s="690" t="str">
        <f t="shared" si="3"/>
        <v/>
      </c>
      <c r="H72" s="690" t="str">
        <f t="shared" si="3"/>
        <v/>
      </c>
      <c r="I72" s="690" t="str">
        <f t="shared" si="3"/>
        <v/>
      </c>
      <c r="J72" s="316" t="b">
        <f t="shared" si="4"/>
        <v>0</v>
      </c>
    </row>
    <row r="73" spans="1:10" ht="15" customHeight="1">
      <c r="A73" s="679"/>
      <c r="B73" s="677" t="s">
        <v>567</v>
      </c>
      <c r="C73" s="681">
        <f>+Population!F72</f>
        <v>0</v>
      </c>
      <c r="D73" s="681">
        <v>145659</v>
      </c>
      <c r="E73" s="681">
        <v>36723</v>
      </c>
      <c r="F73" s="681">
        <v>41148</v>
      </c>
      <c r="G73" s="690" t="str">
        <f t="shared" si="3"/>
        <v/>
      </c>
      <c r="H73" s="690" t="str">
        <f t="shared" si="3"/>
        <v/>
      </c>
      <c r="I73" s="690" t="str">
        <f t="shared" si="3"/>
        <v/>
      </c>
      <c r="J73" s="316" t="b">
        <f t="shared" si="4"/>
        <v>0</v>
      </c>
    </row>
    <row r="74" spans="1:10" s="87" customFormat="1" ht="15" customHeight="1">
      <c r="A74" s="2" t="s">
        <v>568</v>
      </c>
      <c r="B74" s="2"/>
      <c r="C74" s="25">
        <f>+Population!F73</f>
        <v>0</v>
      </c>
      <c r="D74" s="25">
        <f>SUM(D75:D79)</f>
        <v>478764</v>
      </c>
      <c r="E74" s="25">
        <f>SUM(E75:E79)</f>
        <v>172687</v>
      </c>
      <c r="F74" s="25">
        <f>SUM(F75:F79)</f>
        <v>249879</v>
      </c>
      <c r="G74" s="97" t="str">
        <f t="shared" si="3"/>
        <v/>
      </c>
      <c r="H74" s="97" t="str">
        <f t="shared" si="3"/>
        <v/>
      </c>
      <c r="I74" s="97" t="str">
        <f t="shared" si="3"/>
        <v/>
      </c>
      <c r="J74" s="87" t="b">
        <f t="shared" si="4"/>
        <v>0</v>
      </c>
    </row>
    <row r="75" spans="1:10" ht="15" customHeight="1">
      <c r="A75" s="677"/>
      <c r="B75" s="677" t="s">
        <v>569</v>
      </c>
      <c r="C75" s="681">
        <f>+Population!F74</f>
        <v>0</v>
      </c>
      <c r="D75" s="681"/>
      <c r="E75" s="681"/>
      <c r="F75" s="681"/>
      <c r="G75" s="690" t="str">
        <f t="shared" si="3"/>
        <v/>
      </c>
      <c r="H75" s="690" t="str">
        <f t="shared" si="3"/>
        <v/>
      </c>
      <c r="I75" s="690" t="str">
        <f t="shared" si="3"/>
        <v/>
      </c>
      <c r="J75" s="316" t="b">
        <f t="shared" si="4"/>
        <v>1</v>
      </c>
    </row>
    <row r="76" spans="1:10" ht="15" customHeight="1">
      <c r="A76" s="679"/>
      <c r="B76" s="677" t="s">
        <v>570</v>
      </c>
      <c r="C76" s="681">
        <f>+Population!F75</f>
        <v>0</v>
      </c>
      <c r="D76" s="681">
        <v>113937</v>
      </c>
      <c r="E76" s="681">
        <v>56593</v>
      </c>
      <c r="F76" s="681">
        <v>36295</v>
      </c>
      <c r="G76" s="690" t="str">
        <f t="shared" si="3"/>
        <v/>
      </c>
      <c r="H76" s="690" t="str">
        <f t="shared" si="3"/>
        <v/>
      </c>
      <c r="I76" s="690" t="str">
        <f t="shared" si="3"/>
        <v/>
      </c>
      <c r="J76" s="316" t="b">
        <f t="shared" si="4"/>
        <v>0</v>
      </c>
    </row>
    <row r="77" spans="1:10" ht="15" customHeight="1">
      <c r="A77" s="679"/>
      <c r="B77" s="677" t="s">
        <v>571</v>
      </c>
      <c r="C77" s="681">
        <f>+Population!F76</f>
        <v>0</v>
      </c>
      <c r="D77" s="681">
        <v>193287</v>
      </c>
      <c r="E77" s="681">
        <v>67391</v>
      </c>
      <c r="F77" s="681">
        <v>98151</v>
      </c>
      <c r="G77" s="690" t="str">
        <f t="shared" si="3"/>
        <v/>
      </c>
      <c r="H77" s="690" t="str">
        <f t="shared" si="3"/>
        <v/>
      </c>
      <c r="I77" s="690" t="str">
        <f t="shared" si="3"/>
        <v/>
      </c>
      <c r="J77" s="316" t="b">
        <f t="shared" si="4"/>
        <v>0</v>
      </c>
    </row>
    <row r="78" spans="1:10" ht="15" customHeight="1">
      <c r="A78" s="679"/>
      <c r="B78" s="677" t="s">
        <v>572</v>
      </c>
      <c r="C78" s="681">
        <f>+Population!F77</f>
        <v>0</v>
      </c>
      <c r="D78" s="681">
        <v>118903</v>
      </c>
      <c r="E78" s="681">
        <v>41644</v>
      </c>
      <c r="F78" s="681">
        <v>63823</v>
      </c>
      <c r="G78" s="690" t="str">
        <f t="shared" si="3"/>
        <v/>
      </c>
      <c r="H78" s="690" t="str">
        <f t="shared" si="3"/>
        <v/>
      </c>
      <c r="I78" s="690" t="str">
        <f t="shared" si="3"/>
        <v/>
      </c>
      <c r="J78" s="316" t="b">
        <f t="shared" si="4"/>
        <v>0</v>
      </c>
    </row>
    <row r="79" spans="1:10" ht="15" customHeight="1">
      <c r="A79" s="679"/>
      <c r="B79" s="677" t="s">
        <v>573</v>
      </c>
      <c r="C79" s="681">
        <f>+Population!F78</f>
        <v>0</v>
      </c>
      <c r="D79" s="681">
        <v>52637</v>
      </c>
      <c r="E79" s="681">
        <v>7059</v>
      </c>
      <c r="F79" s="681">
        <v>51610</v>
      </c>
      <c r="G79" s="690" t="str">
        <f t="shared" si="3"/>
        <v/>
      </c>
      <c r="H79" s="690" t="str">
        <f t="shared" si="3"/>
        <v/>
      </c>
      <c r="I79" s="690" t="str">
        <f t="shared" si="3"/>
        <v/>
      </c>
      <c r="J79" s="316" t="b">
        <f t="shared" si="4"/>
        <v>0</v>
      </c>
    </row>
    <row r="80" spans="1:10" s="87" customFormat="1" ht="15" customHeight="1">
      <c r="A80" s="2" t="s">
        <v>574</v>
      </c>
      <c r="B80" s="2"/>
      <c r="C80" s="49">
        <f>+Population!F79</f>
        <v>0</v>
      </c>
      <c r="D80" s="49">
        <f>SUM(D81:D84)</f>
        <v>746987</v>
      </c>
      <c r="E80" s="49">
        <f>SUM(E81:E84)</f>
        <v>254908</v>
      </c>
      <c r="F80" s="49">
        <f>SUM(F81:F84)</f>
        <v>147402</v>
      </c>
      <c r="G80" s="691" t="str">
        <f t="shared" si="3"/>
        <v/>
      </c>
      <c r="H80" s="691" t="str">
        <f t="shared" si="3"/>
        <v/>
      </c>
      <c r="I80" s="691" t="str">
        <f t="shared" si="3"/>
        <v/>
      </c>
      <c r="J80" s="87" t="b">
        <f t="shared" si="4"/>
        <v>0</v>
      </c>
    </row>
    <row r="81" spans="1:10" ht="15" customHeight="1">
      <c r="A81" s="677"/>
      <c r="B81" s="677" t="s">
        <v>575</v>
      </c>
      <c r="C81" s="680">
        <f>+Population!F80</f>
        <v>0</v>
      </c>
      <c r="D81" s="680"/>
      <c r="E81" s="680"/>
      <c r="F81" s="680"/>
      <c r="G81" s="689" t="str">
        <f t="shared" si="3"/>
        <v/>
      </c>
      <c r="H81" s="689" t="str">
        <f t="shared" si="3"/>
        <v/>
      </c>
      <c r="I81" s="689" t="str">
        <f t="shared" si="3"/>
        <v/>
      </c>
      <c r="J81" s="316" t="b">
        <f t="shared" si="4"/>
        <v>1</v>
      </c>
    </row>
    <row r="82" spans="1:10" ht="15" customHeight="1">
      <c r="A82" s="679"/>
      <c r="B82" s="677" t="s">
        <v>576</v>
      </c>
      <c r="C82" s="681">
        <f>+Population!F81</f>
        <v>0</v>
      </c>
      <c r="D82" s="681">
        <v>142709</v>
      </c>
      <c r="E82" s="681">
        <v>44609</v>
      </c>
      <c r="F82" s="681">
        <v>22427</v>
      </c>
      <c r="G82" s="690" t="str">
        <f t="shared" si="3"/>
        <v/>
      </c>
      <c r="H82" s="690" t="str">
        <f t="shared" si="3"/>
        <v/>
      </c>
      <c r="I82" s="690" t="str">
        <f t="shared" si="3"/>
        <v/>
      </c>
      <c r="J82" s="316" t="b">
        <f t="shared" si="4"/>
        <v>0</v>
      </c>
    </row>
    <row r="83" spans="1:10" ht="15" customHeight="1">
      <c r="A83" s="679"/>
      <c r="B83" s="677" t="s">
        <v>577</v>
      </c>
      <c r="C83" s="681">
        <f>+Population!F82</f>
        <v>0</v>
      </c>
      <c r="D83" s="681">
        <v>262400</v>
      </c>
      <c r="E83" s="681">
        <v>65235</v>
      </c>
      <c r="F83" s="681">
        <v>36809</v>
      </c>
      <c r="G83" s="690" t="str">
        <f t="shared" si="3"/>
        <v/>
      </c>
      <c r="H83" s="690" t="str">
        <f t="shared" si="3"/>
        <v/>
      </c>
      <c r="I83" s="690" t="str">
        <f t="shared" si="3"/>
        <v/>
      </c>
      <c r="J83" s="316" t="b">
        <f t="shared" si="4"/>
        <v>0</v>
      </c>
    </row>
    <row r="84" spans="1:10" ht="15" customHeight="1">
      <c r="A84" s="679"/>
      <c r="B84" s="677" t="s">
        <v>578</v>
      </c>
      <c r="C84" s="681">
        <f>+Population!F83</f>
        <v>0</v>
      </c>
      <c r="D84" s="681">
        <v>341878</v>
      </c>
      <c r="E84" s="681">
        <v>145064</v>
      </c>
      <c r="F84" s="681">
        <v>88166</v>
      </c>
      <c r="G84" s="690" t="str">
        <f t="shared" si="3"/>
        <v/>
      </c>
      <c r="H84" s="690" t="str">
        <f t="shared" si="3"/>
        <v/>
      </c>
      <c r="I84" s="690" t="str">
        <f t="shared" si="3"/>
        <v/>
      </c>
      <c r="J84" s="316" t="b">
        <f t="shared" si="4"/>
        <v>0</v>
      </c>
    </row>
    <row r="85" spans="1:10" s="87" customFormat="1" ht="15" customHeight="1">
      <c r="A85" s="2" t="s">
        <v>579</v>
      </c>
      <c r="B85" s="2"/>
      <c r="C85" s="25">
        <f>+Population!F84</f>
        <v>0</v>
      </c>
      <c r="D85" s="25">
        <f>SUM(D86:D88)</f>
        <v>299205</v>
      </c>
      <c r="E85" s="25">
        <f>SUM(E86:E88)</f>
        <v>278216</v>
      </c>
      <c r="F85" s="25">
        <f>SUM(F86:F88)</f>
        <v>365618</v>
      </c>
      <c r="G85" s="97" t="str">
        <f t="shared" si="3"/>
        <v/>
      </c>
      <c r="H85" s="97" t="str">
        <f t="shared" si="3"/>
        <v/>
      </c>
      <c r="I85" s="97" t="str">
        <f t="shared" si="3"/>
        <v/>
      </c>
      <c r="J85" s="87" t="b">
        <f t="shared" si="4"/>
        <v>0</v>
      </c>
    </row>
    <row r="86" spans="1:10" ht="15" customHeight="1">
      <c r="A86" s="679"/>
      <c r="B86" s="677" t="s">
        <v>580</v>
      </c>
      <c r="C86" s="681">
        <f>+Population!F85</f>
        <v>0</v>
      </c>
      <c r="D86" s="681">
        <v>154822</v>
      </c>
      <c r="E86" s="681">
        <v>156893</v>
      </c>
      <c r="F86" s="681">
        <v>194690</v>
      </c>
      <c r="G86" s="690" t="str">
        <f t="shared" si="3"/>
        <v/>
      </c>
      <c r="H86" s="690" t="str">
        <f t="shared" si="3"/>
        <v/>
      </c>
      <c r="I86" s="690" t="str">
        <f t="shared" si="3"/>
        <v/>
      </c>
      <c r="J86" s="316" t="b">
        <f t="shared" si="4"/>
        <v>0</v>
      </c>
    </row>
    <row r="87" spans="1:10" ht="15" customHeight="1">
      <c r="A87" s="679"/>
      <c r="B87" s="677" t="s">
        <v>581</v>
      </c>
      <c r="C87" s="681">
        <f>+Population!F86</f>
        <v>0</v>
      </c>
      <c r="D87" s="681">
        <v>38332</v>
      </c>
      <c r="E87" s="681">
        <v>25808</v>
      </c>
      <c r="F87" s="681">
        <v>58323</v>
      </c>
      <c r="G87" s="690" t="str">
        <f t="shared" si="3"/>
        <v/>
      </c>
      <c r="H87" s="690" t="str">
        <f t="shared" si="3"/>
        <v/>
      </c>
      <c r="I87" s="690" t="str">
        <f t="shared" si="3"/>
        <v/>
      </c>
      <c r="J87" s="316" t="b">
        <f t="shared" si="4"/>
        <v>0</v>
      </c>
    </row>
    <row r="88" spans="1:10" s="87" customFormat="1" ht="15" customHeight="1">
      <c r="A88" s="679"/>
      <c r="B88" s="677" t="s">
        <v>582</v>
      </c>
      <c r="C88" s="681">
        <f>+Population!F87</f>
        <v>0</v>
      </c>
      <c r="D88" s="681">
        <v>106051</v>
      </c>
      <c r="E88" s="681">
        <v>95515</v>
      </c>
      <c r="F88" s="681">
        <v>112605</v>
      </c>
      <c r="G88" s="690" t="str">
        <f t="shared" si="3"/>
        <v/>
      </c>
      <c r="H88" s="690" t="str">
        <f t="shared" si="3"/>
        <v/>
      </c>
      <c r="I88" s="690" t="str">
        <f t="shared" si="3"/>
        <v/>
      </c>
      <c r="J88" s="87" t="b">
        <f t="shared" si="4"/>
        <v>0</v>
      </c>
    </row>
    <row r="89" spans="1:10" s="87" customFormat="1" ht="15" customHeight="1">
      <c r="A89" s="2" t="s">
        <v>583</v>
      </c>
      <c r="B89" s="2"/>
      <c r="C89" s="49">
        <f>+Population!F88</f>
        <v>0</v>
      </c>
      <c r="D89" s="49">
        <f>D90</f>
        <v>183061</v>
      </c>
      <c r="E89" s="49">
        <f>E90</f>
        <v>68063</v>
      </c>
      <c r="F89" s="49">
        <f>F90</f>
        <v>148557</v>
      </c>
      <c r="G89" s="691" t="str">
        <f t="shared" si="3"/>
        <v/>
      </c>
      <c r="H89" s="691" t="str">
        <f t="shared" si="3"/>
        <v/>
      </c>
      <c r="I89" s="691" t="str">
        <f t="shared" si="3"/>
        <v/>
      </c>
      <c r="J89" s="87" t="b">
        <f t="shared" si="4"/>
        <v>0</v>
      </c>
    </row>
    <row r="90" spans="1:10" ht="15" customHeight="1">
      <c r="A90" s="679"/>
      <c r="B90" s="677" t="s">
        <v>584</v>
      </c>
      <c r="C90" s="681">
        <f>+Population!F89</f>
        <v>0</v>
      </c>
      <c r="D90" s="681">
        <v>183061</v>
      </c>
      <c r="E90" s="681">
        <v>68063</v>
      </c>
      <c r="F90" s="681">
        <v>148557</v>
      </c>
      <c r="G90" s="690" t="str">
        <f t="shared" si="3"/>
        <v/>
      </c>
      <c r="H90" s="690" t="str">
        <f t="shared" si="3"/>
        <v/>
      </c>
      <c r="I90" s="690" t="str">
        <f t="shared" si="3"/>
        <v/>
      </c>
      <c r="J90" s="316" t="b">
        <f t="shared" si="4"/>
        <v>0</v>
      </c>
    </row>
    <row r="91" spans="1:10" s="87" customFormat="1" ht="15" customHeight="1">
      <c r="A91" s="2" t="s">
        <v>585</v>
      </c>
      <c r="B91" s="2"/>
      <c r="C91" s="25">
        <f>+Population!F90</f>
        <v>0</v>
      </c>
      <c r="D91" s="25">
        <f>SUM(D92:D94)</f>
        <v>605852</v>
      </c>
      <c r="E91" s="25">
        <f>SUM(E92:E94)</f>
        <v>224194</v>
      </c>
      <c r="F91" s="25">
        <f>SUM(F92:F94)</f>
        <v>170963</v>
      </c>
      <c r="G91" s="97" t="str">
        <f t="shared" si="3"/>
        <v/>
      </c>
      <c r="H91" s="97" t="str">
        <f t="shared" si="3"/>
        <v/>
      </c>
      <c r="I91" s="97" t="str">
        <f t="shared" si="3"/>
        <v/>
      </c>
      <c r="J91" s="87" t="b">
        <f t="shared" si="4"/>
        <v>0</v>
      </c>
    </row>
    <row r="92" spans="1:10" ht="15" customHeight="1">
      <c r="A92" s="679"/>
      <c r="B92" s="677" t="s">
        <v>586</v>
      </c>
      <c r="C92" s="681">
        <f>+Population!F91</f>
        <v>0</v>
      </c>
      <c r="D92" s="681">
        <v>208166</v>
      </c>
      <c r="E92" s="681">
        <v>99969</v>
      </c>
      <c r="F92" s="681">
        <v>103396</v>
      </c>
      <c r="G92" s="690" t="str">
        <f t="shared" si="3"/>
        <v/>
      </c>
      <c r="H92" s="690" t="str">
        <f t="shared" si="3"/>
        <v/>
      </c>
      <c r="I92" s="690" t="str">
        <f t="shared" si="3"/>
        <v/>
      </c>
      <c r="J92" s="316" t="b">
        <f t="shared" si="4"/>
        <v>0</v>
      </c>
    </row>
    <row r="93" spans="1:10" s="87" customFormat="1" ht="15" customHeight="1">
      <c r="A93" s="679"/>
      <c r="B93" s="677" t="s">
        <v>587</v>
      </c>
      <c r="C93" s="681">
        <f>+Population!F92</f>
        <v>0</v>
      </c>
      <c r="D93" s="681">
        <v>179744</v>
      </c>
      <c r="E93" s="681">
        <v>48453</v>
      </c>
      <c r="F93" s="681">
        <v>32302</v>
      </c>
      <c r="G93" s="690" t="str">
        <f t="shared" si="3"/>
        <v/>
      </c>
      <c r="H93" s="690" t="str">
        <f t="shared" si="3"/>
        <v/>
      </c>
      <c r="I93" s="690" t="str">
        <f t="shared" si="3"/>
        <v/>
      </c>
      <c r="J93" s="87" t="b">
        <f t="shared" si="4"/>
        <v>0</v>
      </c>
    </row>
    <row r="94" spans="1:10" ht="15" customHeight="1">
      <c r="A94" s="679"/>
      <c r="B94" s="677" t="s">
        <v>588</v>
      </c>
      <c r="C94" s="681">
        <f>+Population!F93</f>
        <v>0</v>
      </c>
      <c r="D94" s="681">
        <v>217942</v>
      </c>
      <c r="E94" s="681">
        <v>75772</v>
      </c>
      <c r="F94" s="681">
        <v>35265</v>
      </c>
      <c r="G94" s="690" t="str">
        <f t="shared" si="3"/>
        <v/>
      </c>
      <c r="H94" s="690" t="str">
        <f t="shared" si="3"/>
        <v/>
      </c>
      <c r="I94" s="690" t="str">
        <f t="shared" si="3"/>
        <v/>
      </c>
      <c r="J94" s="316" t="b">
        <f t="shared" si="4"/>
        <v>0</v>
      </c>
    </row>
    <row r="95" spans="1:10" s="87" customFormat="1" ht="15" customHeight="1">
      <c r="A95" s="2" t="s">
        <v>589</v>
      </c>
      <c r="B95" s="2"/>
      <c r="C95" s="25">
        <f>+Population!F94</f>
        <v>0</v>
      </c>
      <c r="D95" s="25">
        <f>SUM(D96:D99)</f>
        <v>493882</v>
      </c>
      <c r="E95" s="25">
        <f>SUM(E96:E99)</f>
        <v>175170</v>
      </c>
      <c r="F95" s="25">
        <f>SUM(F96:F99)</f>
        <v>301506</v>
      </c>
      <c r="G95" s="97" t="str">
        <f t="shared" si="3"/>
        <v/>
      </c>
      <c r="H95" s="97" t="str">
        <f t="shared" si="3"/>
        <v/>
      </c>
      <c r="I95" s="97" t="str">
        <f t="shared" si="3"/>
        <v/>
      </c>
      <c r="J95" s="87" t="b">
        <f t="shared" si="4"/>
        <v>0</v>
      </c>
    </row>
    <row r="96" spans="1:10" ht="15" customHeight="1">
      <c r="A96" s="677"/>
      <c r="B96" s="677" t="s">
        <v>590</v>
      </c>
      <c r="C96" s="681">
        <f>+Population!F95</f>
        <v>0</v>
      </c>
      <c r="D96" s="681"/>
      <c r="E96" s="681"/>
      <c r="F96" s="681"/>
      <c r="G96" s="690" t="str">
        <f t="shared" si="3"/>
        <v/>
      </c>
      <c r="H96" s="690" t="str">
        <f t="shared" si="3"/>
        <v/>
      </c>
      <c r="I96" s="690" t="str">
        <f t="shared" si="3"/>
        <v/>
      </c>
      <c r="J96" s="316" t="b">
        <f t="shared" si="4"/>
        <v>1</v>
      </c>
    </row>
    <row r="97" spans="1:10" ht="15" customHeight="1">
      <c r="A97" s="677"/>
      <c r="B97" s="677" t="s">
        <v>591</v>
      </c>
      <c r="C97" s="681">
        <f>+Population!F96</f>
        <v>0</v>
      </c>
      <c r="D97" s="681">
        <v>258277</v>
      </c>
      <c r="E97" s="681">
        <v>70755</v>
      </c>
      <c r="F97" s="681">
        <v>125368</v>
      </c>
      <c r="G97" s="690" t="str">
        <f t="shared" si="3"/>
        <v/>
      </c>
      <c r="H97" s="690" t="str">
        <f t="shared" si="3"/>
        <v/>
      </c>
      <c r="I97" s="690" t="str">
        <f t="shared" si="3"/>
        <v/>
      </c>
      <c r="J97" s="316" t="b">
        <f t="shared" si="4"/>
        <v>0</v>
      </c>
    </row>
    <row r="98" spans="1:10" ht="15" customHeight="1">
      <c r="A98" s="677"/>
      <c r="B98" s="677" t="s">
        <v>592</v>
      </c>
      <c r="C98" s="681">
        <f>+Population!F97</f>
        <v>0</v>
      </c>
      <c r="D98" s="681">
        <v>85181</v>
      </c>
      <c r="E98" s="681">
        <v>56057</v>
      </c>
      <c r="F98" s="681">
        <v>163068</v>
      </c>
      <c r="G98" s="690" t="str">
        <f t="shared" si="3"/>
        <v/>
      </c>
      <c r="H98" s="690" t="str">
        <f t="shared" si="3"/>
        <v/>
      </c>
      <c r="I98" s="690" t="str">
        <f t="shared" si="3"/>
        <v/>
      </c>
      <c r="J98" s="316" t="b">
        <f t="shared" si="4"/>
        <v>0</v>
      </c>
    </row>
    <row r="99" spans="1:10" s="87" customFormat="1" ht="15" customHeight="1">
      <c r="A99" s="677"/>
      <c r="B99" s="677" t="s">
        <v>593</v>
      </c>
      <c r="C99" s="681">
        <f>+Population!F98</f>
        <v>0</v>
      </c>
      <c r="D99" s="681">
        <v>150424</v>
      </c>
      <c r="E99" s="681">
        <v>48358</v>
      </c>
      <c r="F99" s="681">
        <v>13070</v>
      </c>
      <c r="G99" s="690" t="str">
        <f t="shared" si="3"/>
        <v/>
      </c>
      <c r="H99" s="690" t="str">
        <f t="shared" si="3"/>
        <v/>
      </c>
      <c r="I99" s="690" t="str">
        <f t="shared" si="3"/>
        <v/>
      </c>
      <c r="J99" s="87" t="b">
        <f t="shared" si="4"/>
        <v>0</v>
      </c>
    </row>
    <row r="100" spans="1:10" s="87" customFormat="1" ht="15" customHeight="1">
      <c r="A100" s="2" t="s">
        <v>594</v>
      </c>
      <c r="B100" s="2"/>
      <c r="C100" s="49">
        <f>+Population!F99</f>
        <v>0</v>
      </c>
      <c r="D100" s="49">
        <f>SUM(D101)</f>
        <v>279876</v>
      </c>
      <c r="E100" s="49">
        <f>SUM(E101)</f>
        <v>199131</v>
      </c>
      <c r="F100" s="49">
        <f>SUM(F101)</f>
        <v>265800</v>
      </c>
      <c r="G100" s="691" t="str">
        <f t="shared" si="3"/>
        <v/>
      </c>
      <c r="H100" s="691" t="str">
        <f t="shared" si="3"/>
        <v/>
      </c>
      <c r="I100" s="691" t="str">
        <f t="shared" si="3"/>
        <v/>
      </c>
      <c r="J100" s="87" t="b">
        <f t="shared" si="4"/>
        <v>0</v>
      </c>
    </row>
    <row r="101" spans="1:10" ht="15" customHeight="1">
      <c r="A101" s="679"/>
      <c r="B101" s="677" t="s">
        <v>595</v>
      </c>
      <c r="C101" s="681">
        <f>+Population!F100</f>
        <v>0</v>
      </c>
      <c r="D101" s="681">
        <v>279876</v>
      </c>
      <c r="E101" s="681">
        <v>199131</v>
      </c>
      <c r="F101" s="681">
        <v>265800</v>
      </c>
      <c r="G101" s="690" t="str">
        <f t="shared" si="3"/>
        <v/>
      </c>
      <c r="H101" s="690" t="str">
        <f t="shared" si="3"/>
        <v/>
      </c>
      <c r="I101" s="690" t="str">
        <f t="shared" si="3"/>
        <v/>
      </c>
      <c r="J101" s="316" t="b">
        <f t="shared" si="4"/>
        <v>0</v>
      </c>
    </row>
    <row r="102" spans="1:10" s="87" customFormat="1" ht="15" customHeight="1">
      <c r="A102" s="2" t="s">
        <v>596</v>
      </c>
      <c r="B102" s="2"/>
      <c r="C102" s="25">
        <f>+Population!F101</f>
        <v>0</v>
      </c>
      <c r="D102" s="25">
        <f>SUM(D103:D109)</f>
        <v>1326131</v>
      </c>
      <c r="E102" s="25">
        <f>SUM(E103:E109)</f>
        <v>508473</v>
      </c>
      <c r="F102" s="25">
        <f>SUM(F103:F109)</f>
        <v>201486</v>
      </c>
      <c r="G102" s="97" t="str">
        <f t="shared" si="3"/>
        <v/>
      </c>
      <c r="H102" s="97" t="str">
        <f t="shared" si="3"/>
        <v/>
      </c>
      <c r="I102" s="97" t="str">
        <f t="shared" si="3"/>
        <v/>
      </c>
      <c r="J102" s="87" t="b">
        <f t="shared" si="4"/>
        <v>0</v>
      </c>
    </row>
    <row r="103" spans="1:10" ht="15" customHeight="1">
      <c r="A103" s="677"/>
      <c r="B103" s="677" t="s">
        <v>597</v>
      </c>
      <c r="C103" s="681">
        <f>+Population!F102</f>
        <v>0</v>
      </c>
      <c r="D103" s="681"/>
      <c r="E103" s="681"/>
      <c r="F103" s="681"/>
      <c r="G103" s="690" t="str">
        <f t="shared" si="3"/>
        <v/>
      </c>
      <c r="H103" s="690" t="str">
        <f t="shared" si="3"/>
        <v/>
      </c>
      <c r="I103" s="690" t="str">
        <f t="shared" si="3"/>
        <v/>
      </c>
      <c r="J103" s="316" t="b">
        <f t="shared" si="4"/>
        <v>1</v>
      </c>
    </row>
    <row r="104" spans="1:10" ht="15" customHeight="1">
      <c r="A104" s="679"/>
      <c r="B104" s="677" t="s">
        <v>598</v>
      </c>
      <c r="C104" s="681">
        <f>+Population!F103</f>
        <v>0</v>
      </c>
      <c r="D104" s="681">
        <v>193890</v>
      </c>
      <c r="E104" s="681">
        <v>59491</v>
      </c>
      <c r="F104" s="681">
        <v>29922</v>
      </c>
      <c r="G104" s="690" t="str">
        <f t="shared" si="3"/>
        <v/>
      </c>
      <c r="H104" s="690" t="str">
        <f t="shared" si="3"/>
        <v/>
      </c>
      <c r="I104" s="690" t="str">
        <f t="shared" si="3"/>
        <v/>
      </c>
      <c r="J104" s="316" t="b">
        <f t="shared" si="4"/>
        <v>0</v>
      </c>
    </row>
    <row r="105" spans="1:10" ht="15" customHeight="1">
      <c r="A105" s="679"/>
      <c r="B105" s="677" t="s">
        <v>599</v>
      </c>
      <c r="C105" s="681">
        <f>+Population!F104</f>
        <v>0</v>
      </c>
      <c r="D105" s="681">
        <v>343201</v>
      </c>
      <c r="E105" s="681">
        <v>87259</v>
      </c>
      <c r="F105" s="681">
        <v>26371</v>
      </c>
      <c r="G105" s="690" t="str">
        <f t="shared" si="3"/>
        <v/>
      </c>
      <c r="H105" s="690" t="str">
        <f t="shared" si="3"/>
        <v/>
      </c>
      <c r="I105" s="690" t="str">
        <f t="shared" si="3"/>
        <v/>
      </c>
      <c r="J105" s="316" t="b">
        <f t="shared" si="4"/>
        <v>0</v>
      </c>
    </row>
    <row r="106" spans="1:10" ht="15" customHeight="1">
      <c r="A106" s="679"/>
      <c r="B106" s="677" t="s">
        <v>600</v>
      </c>
      <c r="C106" s="681">
        <f>+Population!F105</f>
        <v>0</v>
      </c>
      <c r="D106" s="681">
        <v>180781</v>
      </c>
      <c r="E106" s="681">
        <v>90301</v>
      </c>
      <c r="F106" s="681">
        <v>28721</v>
      </c>
      <c r="G106" s="690" t="str">
        <f t="shared" si="3"/>
        <v/>
      </c>
      <c r="H106" s="690" t="str">
        <f t="shared" si="3"/>
        <v/>
      </c>
      <c r="I106" s="690" t="str">
        <f t="shared" si="3"/>
        <v/>
      </c>
      <c r="J106" s="316" t="b">
        <f t="shared" si="4"/>
        <v>0</v>
      </c>
    </row>
    <row r="107" spans="1:10" ht="15.75" customHeight="1">
      <c r="A107" s="679"/>
      <c r="B107" s="677" t="s">
        <v>601</v>
      </c>
      <c r="C107" s="681">
        <f>+Population!F106</f>
        <v>0</v>
      </c>
      <c r="D107" s="681">
        <v>147401</v>
      </c>
      <c r="E107" s="681">
        <v>49425</v>
      </c>
      <c r="F107" s="681">
        <v>28556</v>
      </c>
      <c r="G107" s="690" t="str">
        <f t="shared" si="3"/>
        <v/>
      </c>
      <c r="H107" s="690" t="str">
        <f t="shared" si="3"/>
        <v/>
      </c>
      <c r="I107" s="690" t="str">
        <f t="shared" si="3"/>
        <v/>
      </c>
      <c r="J107" s="316" t="b">
        <f t="shared" si="4"/>
        <v>0</v>
      </c>
    </row>
    <row r="108" spans="1:10" ht="15.75" customHeight="1">
      <c r="A108" s="679"/>
      <c r="B108" s="677" t="s">
        <v>602</v>
      </c>
      <c r="C108" s="681">
        <f>+Population!F107</f>
        <v>0</v>
      </c>
      <c r="D108" s="681">
        <v>113719</v>
      </c>
      <c r="E108" s="681">
        <v>63511</v>
      </c>
      <c r="F108" s="681">
        <v>54899</v>
      </c>
      <c r="G108" s="690" t="str">
        <f t="shared" si="3"/>
        <v/>
      </c>
      <c r="H108" s="690" t="str">
        <f t="shared" si="3"/>
        <v/>
      </c>
      <c r="I108" s="690" t="str">
        <f t="shared" si="3"/>
        <v/>
      </c>
      <c r="J108" s="316" t="b">
        <f t="shared" si="4"/>
        <v>0</v>
      </c>
    </row>
    <row r="109" spans="1:10" ht="15" customHeight="1">
      <c r="A109" s="679"/>
      <c r="B109" s="677" t="s">
        <v>603</v>
      </c>
      <c r="C109" s="681">
        <f>+Population!F108</f>
        <v>0</v>
      </c>
      <c r="D109" s="681">
        <v>347139</v>
      </c>
      <c r="E109" s="681">
        <v>158486</v>
      </c>
      <c r="F109" s="681">
        <v>33017</v>
      </c>
      <c r="G109" s="690" t="str">
        <f t="shared" si="3"/>
        <v/>
      </c>
      <c r="H109" s="690" t="str">
        <f t="shared" si="3"/>
        <v/>
      </c>
      <c r="I109" s="690" t="str">
        <f t="shared" si="3"/>
        <v/>
      </c>
      <c r="J109" s="316" t="b">
        <f t="shared" si="4"/>
        <v>0</v>
      </c>
    </row>
    <row r="110" spans="1:10" s="87" customFormat="1" ht="15" customHeight="1">
      <c r="A110" s="2" t="s">
        <v>604</v>
      </c>
      <c r="B110" s="2"/>
      <c r="C110" s="683">
        <f>+Population!F109</f>
        <v>0</v>
      </c>
      <c r="D110" s="683">
        <f>SUM(D102+D100+D95+D91+D89+D85+D80+D74+D65+D56+D51+D43+D30+D20+D16+D9+D4)</f>
        <v>15693831.159233775</v>
      </c>
      <c r="E110" s="683">
        <f>SUM(E102+E100+E95+E91+E89+E85+E80+E74+E65+E56+E51+E43+E30+E20+E16+E9+E4)</f>
        <v>4515481.3517275471</v>
      </c>
      <c r="F110" s="683">
        <f>SUM(F102+F100+F95+F91+F89+F85+F80+F74+F65+F56+F51+F43+F30+F20+F16+F9+F4)</f>
        <v>4106373.4890386779</v>
      </c>
      <c r="G110" s="692" t="str">
        <f t="shared" si="3"/>
        <v/>
      </c>
      <c r="H110" s="692" t="str">
        <f t="shared" si="3"/>
        <v/>
      </c>
      <c r="I110" s="692" t="str">
        <f t="shared" si="3"/>
        <v/>
      </c>
      <c r="J110" s="87" t="b">
        <f t="shared" si="4"/>
        <v>0</v>
      </c>
    </row>
    <row r="111" spans="1:10" s="87" customFormat="1" ht="15" customHeight="1">
      <c r="A111" s="2" t="s">
        <v>605</v>
      </c>
      <c r="B111" s="2"/>
      <c r="C111" s="25">
        <f>+Population!F110</f>
        <v>0</v>
      </c>
      <c r="D111" s="25"/>
      <c r="E111" s="25"/>
      <c r="F111" s="25"/>
      <c r="G111" s="97" t="str">
        <f t="shared" si="3"/>
        <v/>
      </c>
      <c r="H111" s="97" t="str">
        <f t="shared" si="3"/>
        <v/>
      </c>
      <c r="I111" s="97" t="str">
        <f t="shared" si="3"/>
        <v/>
      </c>
      <c r="J111" s="87" t="b">
        <f t="shared" si="4"/>
        <v>1</v>
      </c>
    </row>
    <row r="112" spans="1:10" s="87" customFormat="1" ht="15" customHeight="1" thickBot="1">
      <c r="A112" s="282" t="s">
        <v>606</v>
      </c>
      <c r="B112" s="282"/>
      <c r="C112" s="206">
        <f>+Population!F111</f>
        <v>0</v>
      </c>
      <c r="D112" s="206">
        <f>SUM(D110:D111)</f>
        <v>15693831.159233775</v>
      </c>
      <c r="E112" s="206">
        <f>SUM(E110:E111)</f>
        <v>4515481.3517275471</v>
      </c>
      <c r="F112" s="206">
        <f>SUM(F110:F111)</f>
        <v>4106373.4890386779</v>
      </c>
      <c r="G112" s="693" t="str">
        <f t="shared" si="3"/>
        <v/>
      </c>
      <c r="H112" s="693" t="str">
        <f t="shared" si="3"/>
        <v/>
      </c>
      <c r="I112" s="693" t="str">
        <f t="shared" si="3"/>
        <v/>
      </c>
      <c r="J112" s="87" t="b">
        <f>IF(C112="","",C112=SUM(D112+E112+F112))</f>
        <v>0</v>
      </c>
    </row>
  </sheetData>
  <mergeCells count="3">
    <mergeCell ref="D2:F2"/>
    <mergeCell ref="G2:I2"/>
    <mergeCell ref="C2:C3"/>
  </mergeCells>
  <conditionalFormatting sqref="C4:C109">
    <cfRule type="containsBlanks" dxfId="787" priority="19">
      <formula>LEN(TRIM(C4))=0</formula>
    </cfRule>
  </conditionalFormatting>
  <conditionalFormatting sqref="C99:I99">
    <cfRule type="containsBlanks" dxfId="786" priority="12" stopIfTrue="1">
      <formula>LEN(TRIM(C99))=0</formula>
    </cfRule>
  </conditionalFormatting>
  <conditionalFormatting sqref="C111:I111">
    <cfRule type="containsBlanks" dxfId="785" priority="10">
      <formula>LEN(TRIM(C111))=0</formula>
    </cfRule>
  </conditionalFormatting>
  <conditionalFormatting sqref="D4:I109">
    <cfRule type="containsBlanks" dxfId="784" priority="1">
      <formula>LEN(TRIM(D4))=0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0" max="8" man="1"/>
    <brk id="101" max="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2">
    <tabColor rgb="FFF9FBFA"/>
  </sheetPr>
  <dimension ref="A1:Y112"/>
  <sheetViews>
    <sheetView view="pageBreakPreview" topLeftCell="A90" zoomScaleNormal="100" zoomScaleSheetLayoutView="100" workbookViewId="0">
      <selection activeCell="K4" sqref="K4:K112"/>
    </sheetView>
  </sheetViews>
  <sheetFormatPr baseColWidth="10" defaultColWidth="14.3984375" defaultRowHeight="15" customHeight="1"/>
  <cols>
    <col min="1" max="1" width="1.796875" style="316" customWidth="1"/>
    <col min="2" max="2" width="20.19921875" style="316" customWidth="1"/>
    <col min="3" max="3" width="10.06640625" style="316" customWidth="1"/>
    <col min="4" max="4" width="10.53125" style="316" customWidth="1"/>
    <col min="5" max="5" width="14" style="316" customWidth="1"/>
    <col min="6" max="6" width="11.796875" style="316" customWidth="1"/>
    <col min="7" max="7" width="11.3984375" style="316" customWidth="1"/>
    <col min="8" max="8" width="14.19921875" style="316" customWidth="1"/>
    <col min="9" max="9" width="9.3984375" style="316" customWidth="1"/>
    <col min="10" max="10" width="12.19921875" style="316" customWidth="1"/>
    <col min="11" max="11" width="13.796875" style="316" customWidth="1"/>
    <col min="12" max="12" width="11.3984375" style="316" customWidth="1"/>
    <col min="13" max="13" width="12.19921875" style="316" customWidth="1"/>
    <col min="14" max="25" width="10.796875" style="316" customWidth="1"/>
    <col min="26" max="27" width="14.3984375" style="316" customWidth="1"/>
    <col min="28" max="16384" width="14.3984375" style="316"/>
  </cols>
  <sheetData>
    <row r="1" spans="1:25" ht="19.5" customHeight="1">
      <c r="A1" s="14" t="s">
        <v>628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</row>
    <row r="2" spans="1:25" ht="19.5" customHeight="1" thickBot="1">
      <c r="A2" s="924" t="s">
        <v>629</v>
      </c>
      <c r="B2" s="925"/>
      <c r="C2" s="920" t="s">
        <v>630</v>
      </c>
      <c r="D2" s="918"/>
      <c r="E2" s="921"/>
      <c r="F2" s="922" t="s">
        <v>631</v>
      </c>
      <c r="G2" s="918"/>
      <c r="H2" s="921"/>
      <c r="I2" s="923" t="s">
        <v>632</v>
      </c>
      <c r="J2" s="918"/>
      <c r="K2" s="918"/>
      <c r="L2" s="918"/>
      <c r="M2" s="918"/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  <c r="Y2" s="315"/>
    </row>
    <row r="3" spans="1:25" ht="63" customHeight="1" thickBot="1">
      <c r="A3" s="901"/>
      <c r="B3" s="901"/>
      <c r="C3" s="319" t="s">
        <v>633</v>
      </c>
      <c r="D3" s="319" t="s">
        <v>634</v>
      </c>
      <c r="E3" s="319" t="s">
        <v>635</v>
      </c>
      <c r="F3" s="319" t="s">
        <v>633</v>
      </c>
      <c r="G3" s="319" t="s">
        <v>634</v>
      </c>
      <c r="H3" s="319" t="s">
        <v>635</v>
      </c>
      <c r="I3" s="319" t="s">
        <v>633</v>
      </c>
      <c r="J3" s="319" t="s">
        <v>634</v>
      </c>
      <c r="K3" s="319" t="s">
        <v>635</v>
      </c>
      <c r="L3" s="319" t="s">
        <v>636</v>
      </c>
      <c r="M3" s="319" t="s">
        <v>637</v>
      </c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5" ht="15" customHeight="1">
      <c r="A4" s="2" t="s">
        <v>498</v>
      </c>
      <c r="B4" s="2"/>
      <c r="C4" s="25"/>
      <c r="D4" s="25"/>
      <c r="E4" s="97" t="str">
        <f t="shared" ref="E4:E35" si="0">IF(C4=0,"",D4/C4*100)</f>
        <v/>
      </c>
      <c r="F4" s="25"/>
      <c r="G4" s="25"/>
      <c r="H4" s="97" t="str">
        <f t="shared" ref="H4:H35" si="1">IF(F4=0,"",G4/F4*100)</f>
        <v/>
      </c>
      <c r="I4" s="25">
        <f t="shared" ref="I4:I35" si="2">SUM(C4)+SUM(F4)</f>
        <v>0</v>
      </c>
      <c r="J4" s="25">
        <f t="shared" ref="J4:J35" si="3">D4+G4</f>
        <v>0</v>
      </c>
      <c r="K4" s="97" t="str">
        <f t="shared" ref="K4:K35" si="4">IF(I4=0,"",J4/I4*100)</f>
        <v/>
      </c>
      <c r="L4" s="25"/>
      <c r="M4" s="97" t="str">
        <f t="shared" ref="M4:M35" si="5">IF(I4=0,"",L4/I4*100)</f>
        <v/>
      </c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/>
    </row>
    <row r="5" spans="1:25" ht="15" customHeight="1">
      <c r="A5" s="679"/>
      <c r="B5" s="677" t="s">
        <v>499</v>
      </c>
      <c r="C5" s="682"/>
      <c r="D5" s="682"/>
      <c r="E5" s="689" t="str">
        <f t="shared" si="0"/>
        <v/>
      </c>
      <c r="F5" s="682"/>
      <c r="G5" s="682"/>
      <c r="H5" s="689" t="str">
        <f t="shared" si="1"/>
        <v/>
      </c>
      <c r="I5" s="682">
        <f t="shared" si="2"/>
        <v>0</v>
      </c>
      <c r="J5" s="682">
        <f t="shared" si="3"/>
        <v>0</v>
      </c>
      <c r="K5" s="689" t="str">
        <f t="shared" si="4"/>
        <v/>
      </c>
      <c r="L5" s="682"/>
      <c r="M5" s="689" t="str">
        <f t="shared" si="5"/>
        <v/>
      </c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</row>
    <row r="6" spans="1:25" ht="15" customHeight="1">
      <c r="A6" s="679"/>
      <c r="B6" s="677" t="s">
        <v>500</v>
      </c>
      <c r="C6" s="681"/>
      <c r="D6" s="681"/>
      <c r="E6" s="690" t="str">
        <f t="shared" si="0"/>
        <v/>
      </c>
      <c r="F6" s="681"/>
      <c r="G6" s="681"/>
      <c r="H6" s="690" t="str">
        <f t="shared" si="1"/>
        <v/>
      </c>
      <c r="I6" s="681">
        <f t="shared" si="2"/>
        <v>0</v>
      </c>
      <c r="J6" s="681">
        <f t="shared" si="3"/>
        <v>0</v>
      </c>
      <c r="K6" s="690" t="str">
        <f t="shared" si="4"/>
        <v/>
      </c>
      <c r="L6" s="681"/>
      <c r="M6" s="690" t="str">
        <f t="shared" si="5"/>
        <v/>
      </c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</row>
    <row r="7" spans="1:25" ht="15" customHeight="1">
      <c r="A7" s="679"/>
      <c r="B7" s="677" t="s">
        <v>501</v>
      </c>
      <c r="C7" s="681"/>
      <c r="D7" s="681"/>
      <c r="E7" s="690" t="str">
        <f t="shared" si="0"/>
        <v/>
      </c>
      <c r="F7" s="681"/>
      <c r="G7" s="681"/>
      <c r="H7" s="690" t="str">
        <f t="shared" si="1"/>
        <v/>
      </c>
      <c r="I7" s="681">
        <f t="shared" si="2"/>
        <v>0</v>
      </c>
      <c r="J7" s="681">
        <f t="shared" si="3"/>
        <v>0</v>
      </c>
      <c r="K7" s="690" t="str">
        <f t="shared" si="4"/>
        <v/>
      </c>
      <c r="L7" s="681"/>
      <c r="M7" s="690" t="str">
        <f t="shared" si="5"/>
        <v/>
      </c>
      <c r="N7" s="315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</row>
    <row r="8" spans="1:25" ht="15" customHeight="1">
      <c r="A8" s="679"/>
      <c r="B8" s="677" t="s">
        <v>502</v>
      </c>
      <c r="C8" s="681"/>
      <c r="D8" s="681"/>
      <c r="E8" s="690" t="str">
        <f t="shared" si="0"/>
        <v/>
      </c>
      <c r="F8" s="681"/>
      <c r="G8" s="681"/>
      <c r="H8" s="690" t="str">
        <f t="shared" si="1"/>
        <v/>
      </c>
      <c r="I8" s="681">
        <f t="shared" si="2"/>
        <v>0</v>
      </c>
      <c r="J8" s="681">
        <f t="shared" si="3"/>
        <v>0</v>
      </c>
      <c r="K8" s="690" t="str">
        <f t="shared" si="4"/>
        <v/>
      </c>
      <c r="L8" s="681"/>
      <c r="M8" s="690" t="str">
        <f t="shared" si="5"/>
        <v/>
      </c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</row>
    <row r="9" spans="1:25" ht="15" customHeight="1">
      <c r="A9" s="2" t="s">
        <v>503</v>
      </c>
      <c r="B9" s="2"/>
      <c r="C9" s="25"/>
      <c r="D9" s="25"/>
      <c r="E9" s="97" t="str">
        <f t="shared" si="0"/>
        <v/>
      </c>
      <c r="F9" s="25"/>
      <c r="G9" s="25"/>
      <c r="H9" s="97" t="str">
        <f t="shared" si="1"/>
        <v/>
      </c>
      <c r="I9" s="25">
        <f t="shared" si="2"/>
        <v>0</v>
      </c>
      <c r="J9" s="25">
        <f t="shared" si="3"/>
        <v>0</v>
      </c>
      <c r="K9" s="97" t="str">
        <f t="shared" si="4"/>
        <v/>
      </c>
      <c r="L9" s="25"/>
      <c r="M9" s="97" t="str">
        <f t="shared" si="5"/>
        <v/>
      </c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</row>
    <row r="10" spans="1:25" ht="15" customHeight="1">
      <c r="A10" s="679"/>
      <c r="B10" s="677" t="s">
        <v>504</v>
      </c>
      <c r="C10" s="681"/>
      <c r="D10" s="681"/>
      <c r="E10" s="690" t="str">
        <f t="shared" si="0"/>
        <v/>
      </c>
      <c r="F10" s="681"/>
      <c r="G10" s="681"/>
      <c r="H10" s="690" t="str">
        <f t="shared" si="1"/>
        <v/>
      </c>
      <c r="I10" s="681">
        <f t="shared" si="2"/>
        <v>0</v>
      </c>
      <c r="J10" s="681">
        <f t="shared" si="3"/>
        <v>0</v>
      </c>
      <c r="K10" s="690" t="str">
        <f t="shared" si="4"/>
        <v/>
      </c>
      <c r="L10" s="681"/>
      <c r="M10" s="690" t="str">
        <f t="shared" si="5"/>
        <v/>
      </c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</row>
    <row r="11" spans="1:25" ht="15" customHeight="1">
      <c r="A11" s="679"/>
      <c r="B11" s="677" t="s">
        <v>505</v>
      </c>
      <c r="C11" s="681"/>
      <c r="D11" s="681"/>
      <c r="E11" s="690" t="str">
        <f t="shared" si="0"/>
        <v/>
      </c>
      <c r="F11" s="681"/>
      <c r="G11" s="681"/>
      <c r="H11" s="690" t="str">
        <f t="shared" si="1"/>
        <v/>
      </c>
      <c r="I11" s="681">
        <f t="shared" si="2"/>
        <v>0</v>
      </c>
      <c r="J11" s="681">
        <f t="shared" si="3"/>
        <v>0</v>
      </c>
      <c r="K11" s="690" t="str">
        <f t="shared" si="4"/>
        <v/>
      </c>
      <c r="L11" s="681"/>
      <c r="M11" s="690" t="str">
        <f t="shared" si="5"/>
        <v/>
      </c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</row>
    <row r="12" spans="1:25" ht="15" customHeight="1">
      <c r="A12" s="679"/>
      <c r="B12" s="677" t="s">
        <v>506</v>
      </c>
      <c r="C12" s="681"/>
      <c r="D12" s="681"/>
      <c r="E12" s="690" t="str">
        <f t="shared" si="0"/>
        <v/>
      </c>
      <c r="F12" s="681"/>
      <c r="G12" s="681"/>
      <c r="H12" s="690" t="str">
        <f t="shared" si="1"/>
        <v/>
      </c>
      <c r="I12" s="681">
        <f t="shared" si="2"/>
        <v>0</v>
      </c>
      <c r="J12" s="681">
        <f t="shared" si="3"/>
        <v>0</v>
      </c>
      <c r="K12" s="690" t="str">
        <f t="shared" si="4"/>
        <v/>
      </c>
      <c r="L12" s="681"/>
      <c r="M12" s="690" t="str">
        <f t="shared" si="5"/>
        <v/>
      </c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</row>
    <row r="13" spans="1:25" ht="15" customHeight="1">
      <c r="A13" s="679"/>
      <c r="B13" s="677" t="s">
        <v>507</v>
      </c>
      <c r="C13" s="681"/>
      <c r="D13" s="681"/>
      <c r="E13" s="690" t="str">
        <f t="shared" si="0"/>
        <v/>
      </c>
      <c r="F13" s="681"/>
      <c r="G13" s="681"/>
      <c r="H13" s="690" t="str">
        <f t="shared" si="1"/>
        <v/>
      </c>
      <c r="I13" s="681">
        <f t="shared" si="2"/>
        <v>0</v>
      </c>
      <c r="J13" s="681">
        <f t="shared" si="3"/>
        <v>0</v>
      </c>
      <c r="K13" s="690" t="str">
        <f t="shared" si="4"/>
        <v/>
      </c>
      <c r="L13" s="681"/>
      <c r="M13" s="690" t="str">
        <f t="shared" si="5"/>
        <v/>
      </c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</row>
    <row r="14" spans="1:25" ht="15" customHeight="1">
      <c r="A14" s="679"/>
      <c r="B14" s="677" t="s">
        <v>508</v>
      </c>
      <c r="C14" s="681"/>
      <c r="D14" s="681"/>
      <c r="E14" s="690" t="str">
        <f t="shared" si="0"/>
        <v/>
      </c>
      <c r="F14" s="681"/>
      <c r="G14" s="681"/>
      <c r="H14" s="690" t="str">
        <f t="shared" si="1"/>
        <v/>
      </c>
      <c r="I14" s="681">
        <f t="shared" si="2"/>
        <v>0</v>
      </c>
      <c r="J14" s="681">
        <f t="shared" si="3"/>
        <v>0</v>
      </c>
      <c r="K14" s="690" t="str">
        <f t="shared" si="4"/>
        <v/>
      </c>
      <c r="L14" s="681"/>
      <c r="M14" s="690" t="str">
        <f t="shared" si="5"/>
        <v/>
      </c>
      <c r="N14" s="315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</row>
    <row r="15" spans="1:25" ht="15" customHeight="1">
      <c r="A15" s="679"/>
      <c r="B15" s="677" t="s">
        <v>509</v>
      </c>
      <c r="C15" s="681"/>
      <c r="D15" s="681"/>
      <c r="E15" s="690" t="str">
        <f t="shared" si="0"/>
        <v/>
      </c>
      <c r="F15" s="681"/>
      <c r="G15" s="681"/>
      <c r="H15" s="690" t="str">
        <f t="shared" si="1"/>
        <v/>
      </c>
      <c r="I15" s="681">
        <f t="shared" si="2"/>
        <v>0</v>
      </c>
      <c r="J15" s="681">
        <f t="shared" si="3"/>
        <v>0</v>
      </c>
      <c r="K15" s="690" t="str">
        <f t="shared" si="4"/>
        <v/>
      </c>
      <c r="L15" s="681"/>
      <c r="M15" s="690" t="str">
        <f t="shared" si="5"/>
        <v/>
      </c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</row>
    <row r="16" spans="1:25" ht="15" customHeight="1">
      <c r="A16" s="2" t="s">
        <v>510</v>
      </c>
      <c r="B16" s="2"/>
      <c r="C16" s="25"/>
      <c r="D16" s="25"/>
      <c r="E16" s="97" t="str">
        <f t="shared" si="0"/>
        <v/>
      </c>
      <c r="F16" s="25"/>
      <c r="G16" s="25"/>
      <c r="H16" s="97" t="str">
        <f t="shared" si="1"/>
        <v/>
      </c>
      <c r="I16" s="25">
        <f t="shared" si="2"/>
        <v>0</v>
      </c>
      <c r="J16" s="25">
        <f t="shared" si="3"/>
        <v>0</v>
      </c>
      <c r="K16" s="97" t="str">
        <f t="shared" si="4"/>
        <v/>
      </c>
      <c r="L16" s="25"/>
      <c r="M16" s="97" t="str">
        <f t="shared" si="5"/>
        <v/>
      </c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</row>
    <row r="17" spans="1:13" s="87" customFormat="1" ht="15" customHeight="1">
      <c r="A17" s="677"/>
      <c r="B17" s="677" t="s">
        <v>511</v>
      </c>
      <c r="C17" s="681"/>
      <c r="D17" s="681"/>
      <c r="E17" s="690" t="str">
        <f t="shared" si="0"/>
        <v/>
      </c>
      <c r="F17" s="681"/>
      <c r="G17" s="681"/>
      <c r="H17" s="690" t="str">
        <f t="shared" si="1"/>
        <v/>
      </c>
      <c r="I17" s="681">
        <f t="shared" si="2"/>
        <v>0</v>
      </c>
      <c r="J17" s="681">
        <f t="shared" si="3"/>
        <v>0</v>
      </c>
      <c r="K17" s="690" t="str">
        <f t="shared" si="4"/>
        <v/>
      </c>
      <c r="L17" s="681"/>
      <c r="M17" s="690" t="str">
        <f t="shared" si="5"/>
        <v/>
      </c>
    </row>
    <row r="18" spans="1:13" ht="15" customHeight="1">
      <c r="A18" s="679"/>
      <c r="B18" s="677" t="s">
        <v>512</v>
      </c>
      <c r="C18" s="681"/>
      <c r="D18" s="681"/>
      <c r="E18" s="690" t="str">
        <f t="shared" si="0"/>
        <v/>
      </c>
      <c r="F18" s="681"/>
      <c r="G18" s="681"/>
      <c r="H18" s="690" t="str">
        <f t="shared" si="1"/>
        <v/>
      </c>
      <c r="I18" s="681">
        <f t="shared" si="2"/>
        <v>0</v>
      </c>
      <c r="J18" s="681">
        <f t="shared" si="3"/>
        <v>0</v>
      </c>
      <c r="K18" s="690" t="str">
        <f t="shared" si="4"/>
        <v/>
      </c>
      <c r="L18" s="681"/>
      <c r="M18" s="690" t="str">
        <f t="shared" si="5"/>
        <v/>
      </c>
    </row>
    <row r="19" spans="1:13" ht="15" customHeight="1">
      <c r="A19" s="679"/>
      <c r="B19" s="677" t="s">
        <v>513</v>
      </c>
      <c r="C19" s="681"/>
      <c r="D19" s="681"/>
      <c r="E19" s="690" t="str">
        <f t="shared" si="0"/>
        <v/>
      </c>
      <c r="F19" s="681"/>
      <c r="G19" s="681"/>
      <c r="H19" s="690" t="str">
        <f t="shared" si="1"/>
        <v/>
      </c>
      <c r="I19" s="681">
        <f t="shared" si="2"/>
        <v>0</v>
      </c>
      <c r="J19" s="681">
        <f t="shared" si="3"/>
        <v>0</v>
      </c>
      <c r="K19" s="690" t="str">
        <f t="shared" si="4"/>
        <v/>
      </c>
      <c r="L19" s="681"/>
      <c r="M19" s="690" t="str">
        <f t="shared" si="5"/>
        <v/>
      </c>
    </row>
    <row r="20" spans="1:13" ht="15" customHeight="1">
      <c r="A20" s="2" t="s">
        <v>514</v>
      </c>
      <c r="B20" s="6"/>
      <c r="C20" s="49"/>
      <c r="D20" s="49"/>
      <c r="E20" s="691" t="str">
        <f t="shared" si="0"/>
        <v/>
      </c>
      <c r="F20" s="49"/>
      <c r="G20" s="49"/>
      <c r="H20" s="691" t="str">
        <f t="shared" si="1"/>
        <v/>
      </c>
      <c r="I20" s="49">
        <f t="shared" si="2"/>
        <v>0</v>
      </c>
      <c r="J20" s="49">
        <f t="shared" si="3"/>
        <v>0</v>
      </c>
      <c r="K20" s="691" t="str">
        <f t="shared" si="4"/>
        <v/>
      </c>
      <c r="L20" s="49"/>
      <c r="M20" s="691" t="str">
        <f t="shared" si="5"/>
        <v/>
      </c>
    </row>
    <row r="21" spans="1:13" ht="15" customHeight="1">
      <c r="A21" s="677"/>
      <c r="B21" s="678" t="s">
        <v>515</v>
      </c>
      <c r="C21" s="682"/>
      <c r="D21" s="682"/>
      <c r="E21" s="689" t="str">
        <f t="shared" si="0"/>
        <v/>
      </c>
      <c r="F21" s="682"/>
      <c r="G21" s="682"/>
      <c r="H21" s="689" t="str">
        <f t="shared" si="1"/>
        <v/>
      </c>
      <c r="I21" s="682">
        <f t="shared" si="2"/>
        <v>0</v>
      </c>
      <c r="J21" s="682">
        <f t="shared" si="3"/>
        <v>0</v>
      </c>
      <c r="K21" s="689" t="str">
        <f t="shared" si="4"/>
        <v/>
      </c>
      <c r="L21" s="682"/>
      <c r="M21" s="689" t="str">
        <f t="shared" si="5"/>
        <v/>
      </c>
    </row>
    <row r="22" spans="1:13" ht="15" customHeight="1">
      <c r="A22" s="679"/>
      <c r="B22" s="677" t="s">
        <v>516</v>
      </c>
      <c r="C22" s="681"/>
      <c r="D22" s="681"/>
      <c r="E22" s="690" t="str">
        <f t="shared" si="0"/>
        <v/>
      </c>
      <c r="F22" s="681"/>
      <c r="G22" s="681"/>
      <c r="H22" s="690" t="str">
        <f t="shared" si="1"/>
        <v/>
      </c>
      <c r="I22" s="681">
        <f t="shared" si="2"/>
        <v>0</v>
      </c>
      <c r="J22" s="681">
        <f t="shared" si="3"/>
        <v>0</v>
      </c>
      <c r="K22" s="690" t="str">
        <f t="shared" si="4"/>
        <v/>
      </c>
      <c r="L22" s="681"/>
      <c r="M22" s="690" t="str">
        <f t="shared" si="5"/>
        <v/>
      </c>
    </row>
    <row r="23" spans="1:13" ht="15" customHeight="1">
      <c r="A23" s="679"/>
      <c r="B23" s="677" t="s">
        <v>517</v>
      </c>
      <c r="C23" s="681"/>
      <c r="D23" s="681"/>
      <c r="E23" s="690" t="str">
        <f t="shared" si="0"/>
        <v/>
      </c>
      <c r="F23" s="681"/>
      <c r="G23" s="681"/>
      <c r="H23" s="690" t="str">
        <f t="shared" si="1"/>
        <v/>
      </c>
      <c r="I23" s="681">
        <f t="shared" si="2"/>
        <v>0</v>
      </c>
      <c r="J23" s="681">
        <f t="shared" si="3"/>
        <v>0</v>
      </c>
      <c r="K23" s="690" t="str">
        <f t="shared" si="4"/>
        <v/>
      </c>
      <c r="L23" s="681"/>
      <c r="M23" s="690" t="str">
        <f t="shared" si="5"/>
        <v/>
      </c>
    </row>
    <row r="24" spans="1:13" ht="15" customHeight="1">
      <c r="A24" s="679"/>
      <c r="B24" s="677" t="s">
        <v>518</v>
      </c>
      <c r="C24" s="681"/>
      <c r="D24" s="681"/>
      <c r="E24" s="690" t="str">
        <f t="shared" si="0"/>
        <v/>
      </c>
      <c r="F24" s="681"/>
      <c r="G24" s="681"/>
      <c r="H24" s="690" t="str">
        <f t="shared" si="1"/>
        <v/>
      </c>
      <c r="I24" s="681">
        <f t="shared" si="2"/>
        <v>0</v>
      </c>
      <c r="J24" s="681">
        <f t="shared" si="3"/>
        <v>0</v>
      </c>
      <c r="K24" s="690" t="str">
        <f t="shared" si="4"/>
        <v/>
      </c>
      <c r="L24" s="681"/>
      <c r="M24" s="690" t="str">
        <f t="shared" si="5"/>
        <v/>
      </c>
    </row>
    <row r="25" spans="1:13" ht="15" customHeight="1">
      <c r="A25" s="679"/>
      <c r="B25" s="677" t="s">
        <v>519</v>
      </c>
      <c r="C25" s="681"/>
      <c r="D25" s="681"/>
      <c r="E25" s="690" t="str">
        <f t="shared" si="0"/>
        <v/>
      </c>
      <c r="F25" s="681"/>
      <c r="G25" s="681"/>
      <c r="H25" s="690" t="str">
        <f t="shared" si="1"/>
        <v/>
      </c>
      <c r="I25" s="681">
        <f t="shared" si="2"/>
        <v>0</v>
      </c>
      <c r="J25" s="681">
        <f t="shared" si="3"/>
        <v>0</v>
      </c>
      <c r="K25" s="690" t="str">
        <f t="shared" si="4"/>
        <v/>
      </c>
      <c r="L25" s="681"/>
      <c r="M25" s="690" t="str">
        <f t="shared" si="5"/>
        <v/>
      </c>
    </row>
    <row r="26" spans="1:13" ht="15" customHeight="1">
      <c r="A26" s="679"/>
      <c r="B26" s="677" t="s">
        <v>520</v>
      </c>
      <c r="C26" s="681"/>
      <c r="D26" s="681"/>
      <c r="E26" s="690" t="str">
        <f t="shared" si="0"/>
        <v/>
      </c>
      <c r="F26" s="681"/>
      <c r="G26" s="681"/>
      <c r="H26" s="690" t="str">
        <f t="shared" si="1"/>
        <v/>
      </c>
      <c r="I26" s="681">
        <f t="shared" si="2"/>
        <v>0</v>
      </c>
      <c r="J26" s="681">
        <f t="shared" si="3"/>
        <v>0</v>
      </c>
      <c r="K26" s="690" t="str">
        <f t="shared" si="4"/>
        <v/>
      </c>
      <c r="L26" s="681"/>
      <c r="M26" s="690" t="str">
        <f t="shared" si="5"/>
        <v/>
      </c>
    </row>
    <row r="27" spans="1:13" ht="15" customHeight="1">
      <c r="A27" s="679"/>
      <c r="B27" s="677" t="s">
        <v>521</v>
      </c>
      <c r="C27" s="681"/>
      <c r="D27" s="681"/>
      <c r="E27" s="690" t="str">
        <f t="shared" si="0"/>
        <v/>
      </c>
      <c r="F27" s="681"/>
      <c r="G27" s="681"/>
      <c r="H27" s="690" t="str">
        <f t="shared" si="1"/>
        <v/>
      </c>
      <c r="I27" s="681">
        <f t="shared" si="2"/>
        <v>0</v>
      </c>
      <c r="J27" s="681">
        <f t="shared" si="3"/>
        <v>0</v>
      </c>
      <c r="K27" s="690" t="str">
        <f t="shared" si="4"/>
        <v/>
      </c>
      <c r="L27" s="681"/>
      <c r="M27" s="690" t="str">
        <f t="shared" si="5"/>
        <v/>
      </c>
    </row>
    <row r="28" spans="1:13" ht="15" customHeight="1">
      <c r="A28" s="679"/>
      <c r="B28" s="677" t="s">
        <v>522</v>
      </c>
      <c r="C28" s="681"/>
      <c r="D28" s="681"/>
      <c r="E28" s="690" t="str">
        <f t="shared" si="0"/>
        <v/>
      </c>
      <c r="F28" s="681"/>
      <c r="G28" s="681"/>
      <c r="H28" s="690" t="str">
        <f t="shared" si="1"/>
        <v/>
      </c>
      <c r="I28" s="681">
        <f t="shared" si="2"/>
        <v>0</v>
      </c>
      <c r="J28" s="681">
        <f t="shared" si="3"/>
        <v>0</v>
      </c>
      <c r="K28" s="690" t="str">
        <f t="shared" si="4"/>
        <v/>
      </c>
      <c r="L28" s="681"/>
      <c r="M28" s="690" t="str">
        <f t="shared" si="5"/>
        <v/>
      </c>
    </row>
    <row r="29" spans="1:13" ht="15" customHeight="1">
      <c r="A29" s="679"/>
      <c r="B29" s="677" t="s">
        <v>523</v>
      </c>
      <c r="C29" s="681"/>
      <c r="D29" s="681"/>
      <c r="E29" s="690" t="str">
        <f t="shared" si="0"/>
        <v/>
      </c>
      <c r="F29" s="681"/>
      <c r="G29" s="681"/>
      <c r="H29" s="690" t="str">
        <f t="shared" si="1"/>
        <v/>
      </c>
      <c r="I29" s="681">
        <f t="shared" si="2"/>
        <v>0</v>
      </c>
      <c r="J29" s="681">
        <f t="shared" si="3"/>
        <v>0</v>
      </c>
      <c r="K29" s="690" t="str">
        <f t="shared" si="4"/>
        <v/>
      </c>
      <c r="L29" s="681"/>
      <c r="M29" s="690" t="str">
        <f t="shared" si="5"/>
        <v/>
      </c>
    </row>
    <row r="30" spans="1:13" s="87" customFormat="1" ht="15" customHeight="1">
      <c r="A30" s="2" t="s">
        <v>524</v>
      </c>
      <c r="B30" s="2"/>
      <c r="C30" s="25"/>
      <c r="D30" s="25"/>
      <c r="E30" s="97" t="str">
        <f t="shared" si="0"/>
        <v/>
      </c>
      <c r="F30" s="25"/>
      <c r="G30" s="25"/>
      <c r="H30" s="97" t="str">
        <f t="shared" si="1"/>
        <v/>
      </c>
      <c r="I30" s="25">
        <f t="shared" si="2"/>
        <v>0</v>
      </c>
      <c r="J30" s="25">
        <f t="shared" si="3"/>
        <v>0</v>
      </c>
      <c r="K30" s="97" t="str">
        <f t="shared" si="4"/>
        <v/>
      </c>
      <c r="L30" s="25"/>
      <c r="M30" s="97" t="str">
        <f t="shared" si="5"/>
        <v/>
      </c>
    </row>
    <row r="31" spans="1:13" ht="15" customHeight="1">
      <c r="A31" s="677"/>
      <c r="B31" s="677" t="s">
        <v>525</v>
      </c>
      <c r="C31" s="682"/>
      <c r="D31" s="682"/>
      <c r="E31" s="689" t="str">
        <f t="shared" si="0"/>
        <v/>
      </c>
      <c r="F31" s="682"/>
      <c r="G31" s="682"/>
      <c r="H31" s="689" t="str">
        <f t="shared" si="1"/>
        <v/>
      </c>
      <c r="I31" s="682">
        <f t="shared" si="2"/>
        <v>0</v>
      </c>
      <c r="J31" s="682">
        <f t="shared" si="3"/>
        <v>0</v>
      </c>
      <c r="K31" s="689" t="str">
        <f t="shared" si="4"/>
        <v/>
      </c>
      <c r="L31" s="682"/>
      <c r="M31" s="689" t="str">
        <f t="shared" si="5"/>
        <v/>
      </c>
    </row>
    <row r="32" spans="1:13" ht="15" customHeight="1">
      <c r="A32" s="677"/>
      <c r="B32" s="677" t="s">
        <v>526</v>
      </c>
      <c r="C32" s="681"/>
      <c r="D32" s="681"/>
      <c r="E32" s="690" t="str">
        <f t="shared" si="0"/>
        <v/>
      </c>
      <c r="F32" s="681"/>
      <c r="G32" s="681"/>
      <c r="H32" s="690" t="str">
        <f t="shared" si="1"/>
        <v/>
      </c>
      <c r="I32" s="681">
        <f t="shared" si="2"/>
        <v>0</v>
      </c>
      <c r="J32" s="681">
        <f t="shared" si="3"/>
        <v>0</v>
      </c>
      <c r="K32" s="690" t="str">
        <f t="shared" si="4"/>
        <v/>
      </c>
      <c r="L32" s="681"/>
      <c r="M32" s="690" t="str">
        <f t="shared" si="5"/>
        <v/>
      </c>
    </row>
    <row r="33" spans="1:13" ht="15" customHeight="1">
      <c r="A33" s="677"/>
      <c r="B33" s="677" t="s">
        <v>527</v>
      </c>
      <c r="C33" s="681"/>
      <c r="D33" s="681"/>
      <c r="E33" s="690" t="str">
        <f t="shared" si="0"/>
        <v/>
      </c>
      <c r="F33" s="681"/>
      <c r="G33" s="681"/>
      <c r="H33" s="690" t="str">
        <f t="shared" si="1"/>
        <v/>
      </c>
      <c r="I33" s="681">
        <f t="shared" si="2"/>
        <v>0</v>
      </c>
      <c r="J33" s="681">
        <f t="shared" si="3"/>
        <v>0</v>
      </c>
      <c r="K33" s="690" t="str">
        <f t="shared" si="4"/>
        <v/>
      </c>
      <c r="L33" s="681"/>
      <c r="M33" s="690" t="str">
        <f t="shared" si="5"/>
        <v/>
      </c>
    </row>
    <row r="34" spans="1:13" ht="15" customHeight="1">
      <c r="A34" s="677"/>
      <c r="B34" s="677" t="s">
        <v>528</v>
      </c>
      <c r="C34" s="681"/>
      <c r="D34" s="681"/>
      <c r="E34" s="690" t="str">
        <f t="shared" si="0"/>
        <v/>
      </c>
      <c r="F34" s="681"/>
      <c r="G34" s="681"/>
      <c r="H34" s="690" t="str">
        <f t="shared" si="1"/>
        <v/>
      </c>
      <c r="I34" s="681">
        <f t="shared" si="2"/>
        <v>0</v>
      </c>
      <c r="J34" s="681">
        <f t="shared" si="3"/>
        <v>0</v>
      </c>
      <c r="K34" s="690" t="str">
        <f t="shared" si="4"/>
        <v/>
      </c>
      <c r="L34" s="681"/>
      <c r="M34" s="690" t="str">
        <f t="shared" si="5"/>
        <v/>
      </c>
    </row>
    <row r="35" spans="1:13" ht="15" customHeight="1">
      <c r="A35" s="677"/>
      <c r="B35" s="677" t="s">
        <v>529</v>
      </c>
      <c r="C35" s="681"/>
      <c r="D35" s="681"/>
      <c r="E35" s="690" t="str">
        <f t="shared" si="0"/>
        <v/>
      </c>
      <c r="F35" s="681"/>
      <c r="G35" s="681"/>
      <c r="H35" s="690" t="str">
        <f t="shared" si="1"/>
        <v/>
      </c>
      <c r="I35" s="681">
        <f t="shared" si="2"/>
        <v>0</v>
      </c>
      <c r="J35" s="681">
        <f t="shared" si="3"/>
        <v>0</v>
      </c>
      <c r="K35" s="690" t="str">
        <f t="shared" si="4"/>
        <v/>
      </c>
      <c r="L35" s="681"/>
      <c r="M35" s="690" t="str">
        <f t="shared" si="5"/>
        <v/>
      </c>
    </row>
    <row r="36" spans="1:13" ht="15" customHeight="1">
      <c r="A36" s="677"/>
      <c r="B36" s="677" t="s">
        <v>530</v>
      </c>
      <c r="C36" s="681"/>
      <c r="D36" s="681"/>
      <c r="E36" s="690" t="str">
        <f t="shared" ref="E36:E67" si="6">IF(C36=0,"",D36/C36*100)</f>
        <v/>
      </c>
      <c r="F36" s="681"/>
      <c r="G36" s="681"/>
      <c r="H36" s="690" t="str">
        <f t="shared" ref="H36:H67" si="7">IF(F36=0,"",G36/F36*100)</f>
        <v/>
      </c>
      <c r="I36" s="681">
        <f t="shared" ref="I36:I67" si="8">SUM(C36)+SUM(F36)</f>
        <v>0</v>
      </c>
      <c r="J36" s="681">
        <f t="shared" ref="J36:J67" si="9">D36+G36</f>
        <v>0</v>
      </c>
      <c r="K36" s="690" t="str">
        <f t="shared" ref="K36:K67" si="10">IF(I36=0,"",J36/I36*100)</f>
        <v/>
      </c>
      <c r="L36" s="681"/>
      <c r="M36" s="690" t="str">
        <f t="shared" ref="M36:M67" si="11">IF(I36=0,"",L36/I36*100)</f>
        <v/>
      </c>
    </row>
    <row r="37" spans="1:13" ht="15" customHeight="1">
      <c r="A37" s="677"/>
      <c r="B37" s="677" t="s">
        <v>531</v>
      </c>
      <c r="C37" s="681"/>
      <c r="D37" s="681"/>
      <c r="E37" s="690" t="str">
        <f t="shared" si="6"/>
        <v/>
      </c>
      <c r="F37" s="681"/>
      <c r="G37" s="681"/>
      <c r="H37" s="690" t="str">
        <f t="shared" si="7"/>
        <v/>
      </c>
      <c r="I37" s="681">
        <f t="shared" si="8"/>
        <v>0</v>
      </c>
      <c r="J37" s="681">
        <f t="shared" si="9"/>
        <v>0</v>
      </c>
      <c r="K37" s="690" t="str">
        <f t="shared" si="10"/>
        <v/>
      </c>
      <c r="L37" s="681"/>
      <c r="M37" s="690" t="str">
        <f t="shared" si="11"/>
        <v/>
      </c>
    </row>
    <row r="38" spans="1:13" ht="15" customHeight="1">
      <c r="A38" s="679"/>
      <c r="B38" s="677" t="s">
        <v>532</v>
      </c>
      <c r="C38" s="681"/>
      <c r="D38" s="681"/>
      <c r="E38" s="690" t="str">
        <f t="shared" si="6"/>
        <v/>
      </c>
      <c r="F38" s="681"/>
      <c r="G38" s="681"/>
      <c r="H38" s="690" t="str">
        <f t="shared" si="7"/>
        <v/>
      </c>
      <c r="I38" s="681">
        <f t="shared" si="8"/>
        <v>0</v>
      </c>
      <c r="J38" s="681">
        <f t="shared" si="9"/>
        <v>0</v>
      </c>
      <c r="K38" s="690" t="str">
        <f t="shared" si="10"/>
        <v/>
      </c>
      <c r="L38" s="681"/>
      <c r="M38" s="690" t="str">
        <f t="shared" si="11"/>
        <v/>
      </c>
    </row>
    <row r="39" spans="1:13" s="87" customFormat="1" ht="15" customHeight="1">
      <c r="A39" s="679"/>
      <c r="B39" s="677" t="s">
        <v>533</v>
      </c>
      <c r="C39" s="681"/>
      <c r="D39" s="681"/>
      <c r="E39" s="690" t="str">
        <f t="shared" si="6"/>
        <v/>
      </c>
      <c r="F39" s="681"/>
      <c r="G39" s="681"/>
      <c r="H39" s="690" t="str">
        <f t="shared" si="7"/>
        <v/>
      </c>
      <c r="I39" s="681">
        <f t="shared" si="8"/>
        <v>0</v>
      </c>
      <c r="J39" s="681">
        <f t="shared" si="9"/>
        <v>0</v>
      </c>
      <c r="K39" s="690" t="str">
        <f t="shared" si="10"/>
        <v/>
      </c>
      <c r="L39" s="681"/>
      <c r="M39" s="690" t="str">
        <f t="shared" si="11"/>
        <v/>
      </c>
    </row>
    <row r="40" spans="1:13" ht="15" customHeight="1">
      <c r="A40" s="679"/>
      <c r="B40" s="677" t="s">
        <v>534</v>
      </c>
      <c r="C40" s="681"/>
      <c r="D40" s="681"/>
      <c r="E40" s="690" t="str">
        <f t="shared" si="6"/>
        <v/>
      </c>
      <c r="F40" s="681"/>
      <c r="G40" s="681"/>
      <c r="H40" s="690" t="str">
        <f t="shared" si="7"/>
        <v/>
      </c>
      <c r="I40" s="681">
        <f t="shared" si="8"/>
        <v>0</v>
      </c>
      <c r="J40" s="681">
        <f t="shared" si="9"/>
        <v>0</v>
      </c>
      <c r="K40" s="690" t="str">
        <f t="shared" si="10"/>
        <v/>
      </c>
      <c r="L40" s="681"/>
      <c r="M40" s="690" t="str">
        <f t="shared" si="11"/>
        <v/>
      </c>
    </row>
    <row r="41" spans="1:13" ht="15" customHeight="1">
      <c r="A41" s="679"/>
      <c r="B41" s="677" t="s">
        <v>535</v>
      </c>
      <c r="C41" s="681"/>
      <c r="D41" s="681"/>
      <c r="E41" s="690" t="str">
        <f t="shared" si="6"/>
        <v/>
      </c>
      <c r="F41" s="681"/>
      <c r="G41" s="681"/>
      <c r="H41" s="690" t="str">
        <f t="shared" si="7"/>
        <v/>
      </c>
      <c r="I41" s="681">
        <f t="shared" si="8"/>
        <v>0</v>
      </c>
      <c r="J41" s="681">
        <f t="shared" si="9"/>
        <v>0</v>
      </c>
      <c r="K41" s="690" t="str">
        <f t="shared" si="10"/>
        <v/>
      </c>
      <c r="L41" s="681"/>
      <c r="M41" s="690" t="str">
        <f t="shared" si="11"/>
        <v/>
      </c>
    </row>
    <row r="42" spans="1:13" ht="15" customHeight="1">
      <c r="A42" s="679"/>
      <c r="B42" s="677" t="s">
        <v>536</v>
      </c>
      <c r="C42" s="681"/>
      <c r="D42" s="681"/>
      <c r="E42" s="690" t="str">
        <f t="shared" si="6"/>
        <v/>
      </c>
      <c r="F42" s="681"/>
      <c r="G42" s="681"/>
      <c r="H42" s="690" t="str">
        <f t="shared" si="7"/>
        <v/>
      </c>
      <c r="I42" s="681">
        <f t="shared" si="8"/>
        <v>0</v>
      </c>
      <c r="J42" s="681">
        <f t="shared" si="9"/>
        <v>0</v>
      </c>
      <c r="K42" s="690" t="str">
        <f t="shared" si="10"/>
        <v/>
      </c>
      <c r="L42" s="681"/>
      <c r="M42" s="690" t="str">
        <f t="shared" si="11"/>
        <v/>
      </c>
    </row>
    <row r="43" spans="1:13" ht="15" customHeight="1">
      <c r="A43" s="2" t="s">
        <v>537</v>
      </c>
      <c r="B43" s="2"/>
      <c r="C43" s="25"/>
      <c r="D43" s="25"/>
      <c r="E43" s="97" t="str">
        <f t="shared" si="6"/>
        <v/>
      </c>
      <c r="F43" s="25"/>
      <c r="G43" s="25"/>
      <c r="H43" s="97" t="str">
        <f t="shared" si="7"/>
        <v/>
      </c>
      <c r="I43" s="25">
        <f t="shared" si="8"/>
        <v>0</v>
      </c>
      <c r="J43" s="25">
        <f t="shared" si="9"/>
        <v>0</v>
      </c>
      <c r="K43" s="97" t="str">
        <f t="shared" si="10"/>
        <v/>
      </c>
      <c r="L43" s="25"/>
      <c r="M43" s="97" t="str">
        <f t="shared" si="11"/>
        <v/>
      </c>
    </row>
    <row r="44" spans="1:13" ht="15" customHeight="1">
      <c r="A44" s="677"/>
      <c r="B44" s="677" t="s">
        <v>538</v>
      </c>
      <c r="C44" s="681"/>
      <c r="D44" s="681"/>
      <c r="E44" s="690" t="str">
        <f t="shared" si="6"/>
        <v/>
      </c>
      <c r="F44" s="681"/>
      <c r="G44" s="681"/>
      <c r="H44" s="690" t="str">
        <f t="shared" si="7"/>
        <v/>
      </c>
      <c r="I44" s="681">
        <f t="shared" si="8"/>
        <v>0</v>
      </c>
      <c r="J44" s="681">
        <f t="shared" si="9"/>
        <v>0</v>
      </c>
      <c r="K44" s="690" t="str">
        <f t="shared" si="10"/>
        <v/>
      </c>
      <c r="L44" s="681"/>
      <c r="M44" s="690" t="str">
        <f t="shared" si="11"/>
        <v/>
      </c>
    </row>
    <row r="45" spans="1:13" ht="15" customHeight="1">
      <c r="A45" s="679"/>
      <c r="B45" s="677" t="s">
        <v>539</v>
      </c>
      <c r="C45" s="681"/>
      <c r="D45" s="681"/>
      <c r="E45" s="690" t="str">
        <f t="shared" si="6"/>
        <v/>
      </c>
      <c r="F45" s="681"/>
      <c r="G45" s="681"/>
      <c r="H45" s="690" t="str">
        <f t="shared" si="7"/>
        <v/>
      </c>
      <c r="I45" s="681">
        <f t="shared" si="8"/>
        <v>0</v>
      </c>
      <c r="J45" s="681">
        <f t="shared" si="9"/>
        <v>0</v>
      </c>
      <c r="K45" s="690" t="str">
        <f t="shared" si="10"/>
        <v/>
      </c>
      <c r="L45" s="681"/>
      <c r="M45" s="690" t="str">
        <f t="shared" si="11"/>
        <v/>
      </c>
    </row>
    <row r="46" spans="1:13" ht="15" customHeight="1">
      <c r="A46" s="679"/>
      <c r="B46" s="677" t="s">
        <v>540</v>
      </c>
      <c r="C46" s="681"/>
      <c r="D46" s="681"/>
      <c r="E46" s="690" t="str">
        <f t="shared" si="6"/>
        <v/>
      </c>
      <c r="F46" s="681"/>
      <c r="G46" s="681"/>
      <c r="H46" s="690" t="str">
        <f t="shared" si="7"/>
        <v/>
      </c>
      <c r="I46" s="681">
        <f t="shared" si="8"/>
        <v>0</v>
      </c>
      <c r="J46" s="681">
        <f t="shared" si="9"/>
        <v>0</v>
      </c>
      <c r="K46" s="690" t="str">
        <f t="shared" si="10"/>
        <v/>
      </c>
      <c r="L46" s="681"/>
      <c r="M46" s="690" t="str">
        <f t="shared" si="11"/>
        <v/>
      </c>
    </row>
    <row r="47" spans="1:13" s="87" customFormat="1" ht="15" customHeight="1">
      <c r="A47" s="679"/>
      <c r="B47" s="677" t="s">
        <v>541</v>
      </c>
      <c r="C47" s="681"/>
      <c r="D47" s="681"/>
      <c r="E47" s="690" t="str">
        <f t="shared" si="6"/>
        <v/>
      </c>
      <c r="F47" s="681"/>
      <c r="G47" s="681"/>
      <c r="H47" s="690" t="str">
        <f t="shared" si="7"/>
        <v/>
      </c>
      <c r="I47" s="681">
        <f t="shared" si="8"/>
        <v>0</v>
      </c>
      <c r="J47" s="681">
        <f t="shared" si="9"/>
        <v>0</v>
      </c>
      <c r="K47" s="690" t="str">
        <f t="shared" si="10"/>
        <v/>
      </c>
      <c r="L47" s="681"/>
      <c r="M47" s="690" t="str">
        <f t="shared" si="11"/>
        <v/>
      </c>
    </row>
    <row r="48" spans="1:13" ht="15" customHeight="1">
      <c r="A48" s="679"/>
      <c r="B48" s="677" t="s">
        <v>542</v>
      </c>
      <c r="C48" s="681"/>
      <c r="D48" s="681"/>
      <c r="E48" s="690" t="str">
        <f t="shared" si="6"/>
        <v/>
      </c>
      <c r="F48" s="681"/>
      <c r="G48" s="681"/>
      <c r="H48" s="690" t="str">
        <f t="shared" si="7"/>
        <v/>
      </c>
      <c r="I48" s="681">
        <f t="shared" si="8"/>
        <v>0</v>
      </c>
      <c r="J48" s="681">
        <f t="shared" si="9"/>
        <v>0</v>
      </c>
      <c r="K48" s="690" t="str">
        <f t="shared" si="10"/>
        <v/>
      </c>
      <c r="L48" s="681"/>
      <c r="M48" s="690" t="str">
        <f t="shared" si="11"/>
        <v/>
      </c>
    </row>
    <row r="49" spans="1:13" ht="15" customHeight="1">
      <c r="A49" s="679"/>
      <c r="B49" s="677" t="s">
        <v>543</v>
      </c>
      <c r="C49" s="681"/>
      <c r="D49" s="681"/>
      <c r="E49" s="690" t="str">
        <f t="shared" si="6"/>
        <v/>
      </c>
      <c r="F49" s="681"/>
      <c r="G49" s="681"/>
      <c r="H49" s="690" t="str">
        <f t="shared" si="7"/>
        <v/>
      </c>
      <c r="I49" s="681">
        <f t="shared" si="8"/>
        <v>0</v>
      </c>
      <c r="J49" s="681">
        <f t="shared" si="9"/>
        <v>0</v>
      </c>
      <c r="K49" s="690" t="str">
        <f t="shared" si="10"/>
        <v/>
      </c>
      <c r="L49" s="681"/>
      <c r="M49" s="690" t="str">
        <f t="shared" si="11"/>
        <v/>
      </c>
    </row>
    <row r="50" spans="1:13" ht="15" customHeight="1">
      <c r="A50" s="679"/>
      <c r="B50" s="677" t="s">
        <v>544</v>
      </c>
      <c r="C50" s="681"/>
      <c r="D50" s="681"/>
      <c r="E50" s="690" t="str">
        <f t="shared" si="6"/>
        <v/>
      </c>
      <c r="F50" s="681"/>
      <c r="G50" s="681"/>
      <c r="H50" s="690" t="str">
        <f t="shared" si="7"/>
        <v/>
      </c>
      <c r="I50" s="681">
        <f t="shared" si="8"/>
        <v>0</v>
      </c>
      <c r="J50" s="681">
        <f t="shared" si="9"/>
        <v>0</v>
      </c>
      <c r="K50" s="690" t="str">
        <f t="shared" si="10"/>
        <v/>
      </c>
      <c r="L50" s="681"/>
      <c r="M50" s="690" t="str">
        <f t="shared" si="11"/>
        <v/>
      </c>
    </row>
    <row r="51" spans="1:13" ht="15" customHeight="1">
      <c r="A51" s="2" t="s">
        <v>545</v>
      </c>
      <c r="B51" s="2"/>
      <c r="C51" s="25"/>
      <c r="D51" s="25"/>
      <c r="E51" s="97" t="str">
        <f t="shared" si="6"/>
        <v/>
      </c>
      <c r="F51" s="25"/>
      <c r="G51" s="25"/>
      <c r="H51" s="97" t="str">
        <f t="shared" si="7"/>
        <v/>
      </c>
      <c r="I51" s="25">
        <f t="shared" si="8"/>
        <v>0</v>
      </c>
      <c r="J51" s="25">
        <f t="shared" si="9"/>
        <v>0</v>
      </c>
      <c r="K51" s="97" t="str">
        <f t="shared" si="10"/>
        <v/>
      </c>
      <c r="L51" s="25"/>
      <c r="M51" s="97" t="str">
        <f t="shared" si="11"/>
        <v/>
      </c>
    </row>
    <row r="52" spans="1:13" ht="15" customHeight="1">
      <c r="A52" s="677"/>
      <c r="B52" s="677" t="s">
        <v>546</v>
      </c>
      <c r="C52" s="681"/>
      <c r="D52" s="681"/>
      <c r="E52" s="690" t="str">
        <f t="shared" si="6"/>
        <v/>
      </c>
      <c r="F52" s="681"/>
      <c r="G52" s="681"/>
      <c r="H52" s="690" t="str">
        <f t="shared" si="7"/>
        <v/>
      </c>
      <c r="I52" s="681">
        <f t="shared" si="8"/>
        <v>0</v>
      </c>
      <c r="J52" s="681">
        <f t="shared" si="9"/>
        <v>0</v>
      </c>
      <c r="K52" s="690" t="str">
        <f t="shared" si="10"/>
        <v/>
      </c>
      <c r="L52" s="681"/>
      <c r="M52" s="690" t="str">
        <f t="shared" si="11"/>
        <v/>
      </c>
    </row>
    <row r="53" spans="1:13" ht="15" customHeight="1">
      <c r="A53" s="679"/>
      <c r="B53" s="677" t="s">
        <v>547</v>
      </c>
      <c r="C53" s="681"/>
      <c r="D53" s="681"/>
      <c r="E53" s="690" t="str">
        <f t="shared" si="6"/>
        <v/>
      </c>
      <c r="F53" s="681"/>
      <c r="G53" s="681"/>
      <c r="H53" s="690" t="str">
        <f t="shared" si="7"/>
        <v/>
      </c>
      <c r="I53" s="681">
        <f t="shared" si="8"/>
        <v>0</v>
      </c>
      <c r="J53" s="681">
        <f t="shared" si="9"/>
        <v>0</v>
      </c>
      <c r="K53" s="690" t="str">
        <f t="shared" si="10"/>
        <v/>
      </c>
      <c r="L53" s="681"/>
      <c r="M53" s="690" t="str">
        <f t="shared" si="11"/>
        <v/>
      </c>
    </row>
    <row r="54" spans="1:13" ht="15" customHeight="1">
      <c r="A54" s="679"/>
      <c r="B54" s="677" t="s">
        <v>548</v>
      </c>
      <c r="C54" s="681"/>
      <c r="D54" s="681"/>
      <c r="E54" s="690" t="str">
        <f t="shared" si="6"/>
        <v/>
      </c>
      <c r="F54" s="681"/>
      <c r="G54" s="681"/>
      <c r="H54" s="690" t="str">
        <f t="shared" si="7"/>
        <v/>
      </c>
      <c r="I54" s="681">
        <f t="shared" si="8"/>
        <v>0</v>
      </c>
      <c r="J54" s="681">
        <f t="shared" si="9"/>
        <v>0</v>
      </c>
      <c r="K54" s="690" t="str">
        <f t="shared" si="10"/>
        <v/>
      </c>
      <c r="L54" s="681"/>
      <c r="M54" s="690" t="str">
        <f t="shared" si="11"/>
        <v/>
      </c>
    </row>
    <row r="55" spans="1:13" ht="15" customHeight="1">
      <c r="A55" s="679"/>
      <c r="B55" s="677" t="s">
        <v>549</v>
      </c>
      <c r="C55" s="681"/>
      <c r="D55" s="681"/>
      <c r="E55" s="690" t="str">
        <f t="shared" si="6"/>
        <v/>
      </c>
      <c r="F55" s="681"/>
      <c r="G55" s="681"/>
      <c r="H55" s="690" t="str">
        <f t="shared" si="7"/>
        <v/>
      </c>
      <c r="I55" s="681">
        <f t="shared" si="8"/>
        <v>0</v>
      </c>
      <c r="J55" s="681">
        <f t="shared" si="9"/>
        <v>0</v>
      </c>
      <c r="K55" s="690" t="str">
        <f t="shared" si="10"/>
        <v/>
      </c>
      <c r="L55" s="681"/>
      <c r="M55" s="690" t="str">
        <f t="shared" si="11"/>
        <v/>
      </c>
    </row>
    <row r="56" spans="1:13" s="87" customFormat="1" ht="15" customHeight="1">
      <c r="A56" s="2" t="s">
        <v>550</v>
      </c>
      <c r="B56" s="2"/>
      <c r="C56" s="49"/>
      <c r="D56" s="49"/>
      <c r="E56" s="691" t="str">
        <f t="shared" si="6"/>
        <v/>
      </c>
      <c r="F56" s="25"/>
      <c r="G56" s="25"/>
      <c r="H56" s="691" t="str">
        <f t="shared" si="7"/>
        <v/>
      </c>
      <c r="I56" s="25">
        <f t="shared" si="8"/>
        <v>0</v>
      </c>
      <c r="J56" s="25">
        <f t="shared" si="9"/>
        <v>0</v>
      </c>
      <c r="K56" s="691" t="str">
        <f t="shared" si="10"/>
        <v/>
      </c>
      <c r="L56" s="25"/>
      <c r="M56" s="691" t="str">
        <f t="shared" si="11"/>
        <v/>
      </c>
    </row>
    <row r="57" spans="1:13" ht="15" customHeight="1">
      <c r="A57" s="677"/>
      <c r="B57" s="677" t="s">
        <v>551</v>
      </c>
      <c r="C57" s="682"/>
      <c r="D57" s="682"/>
      <c r="E57" s="689" t="str">
        <f t="shared" si="6"/>
        <v/>
      </c>
      <c r="F57" s="681"/>
      <c r="G57" s="681"/>
      <c r="H57" s="689" t="str">
        <f t="shared" si="7"/>
        <v/>
      </c>
      <c r="I57" s="681">
        <f t="shared" si="8"/>
        <v>0</v>
      </c>
      <c r="J57" s="681">
        <f t="shared" si="9"/>
        <v>0</v>
      </c>
      <c r="K57" s="689" t="str">
        <f t="shared" si="10"/>
        <v/>
      </c>
      <c r="L57" s="681"/>
      <c r="M57" s="689" t="str">
        <f t="shared" si="11"/>
        <v/>
      </c>
    </row>
    <row r="58" spans="1:13" ht="15" customHeight="1">
      <c r="A58" s="679"/>
      <c r="B58" s="677" t="s">
        <v>552</v>
      </c>
      <c r="C58" s="681"/>
      <c r="D58" s="681"/>
      <c r="E58" s="690" t="str">
        <f t="shared" si="6"/>
        <v/>
      </c>
      <c r="F58" s="681"/>
      <c r="G58" s="681"/>
      <c r="H58" s="690" t="str">
        <f t="shared" si="7"/>
        <v/>
      </c>
      <c r="I58" s="681">
        <f t="shared" si="8"/>
        <v>0</v>
      </c>
      <c r="J58" s="681">
        <f t="shared" si="9"/>
        <v>0</v>
      </c>
      <c r="K58" s="690" t="str">
        <f t="shared" si="10"/>
        <v/>
      </c>
      <c r="L58" s="681"/>
      <c r="M58" s="690" t="str">
        <f t="shared" si="11"/>
        <v/>
      </c>
    </row>
    <row r="59" spans="1:13" ht="15" customHeight="1">
      <c r="A59" s="679"/>
      <c r="B59" s="677" t="s">
        <v>553</v>
      </c>
      <c r="C59" s="681"/>
      <c r="D59" s="681"/>
      <c r="E59" s="690" t="str">
        <f t="shared" si="6"/>
        <v/>
      </c>
      <c r="F59" s="681"/>
      <c r="G59" s="681"/>
      <c r="H59" s="690" t="str">
        <f t="shared" si="7"/>
        <v/>
      </c>
      <c r="I59" s="681">
        <f t="shared" si="8"/>
        <v>0</v>
      </c>
      <c r="J59" s="681">
        <f t="shared" si="9"/>
        <v>0</v>
      </c>
      <c r="K59" s="690" t="str">
        <f t="shared" si="10"/>
        <v/>
      </c>
      <c r="L59" s="681"/>
      <c r="M59" s="690" t="str">
        <f t="shared" si="11"/>
        <v/>
      </c>
    </row>
    <row r="60" spans="1:13" ht="15" customHeight="1">
      <c r="A60" s="679"/>
      <c r="B60" s="677" t="s">
        <v>554</v>
      </c>
      <c r="C60" s="681"/>
      <c r="D60" s="681"/>
      <c r="E60" s="690" t="str">
        <f t="shared" si="6"/>
        <v/>
      </c>
      <c r="F60" s="681"/>
      <c r="G60" s="681"/>
      <c r="H60" s="690" t="str">
        <f t="shared" si="7"/>
        <v/>
      </c>
      <c r="I60" s="681">
        <f t="shared" si="8"/>
        <v>0</v>
      </c>
      <c r="J60" s="681">
        <f t="shared" si="9"/>
        <v>0</v>
      </c>
      <c r="K60" s="690" t="str">
        <f t="shared" si="10"/>
        <v/>
      </c>
      <c r="L60" s="681"/>
      <c r="M60" s="690" t="str">
        <f t="shared" si="11"/>
        <v/>
      </c>
    </row>
    <row r="61" spans="1:13" ht="15" customHeight="1">
      <c r="A61" s="679"/>
      <c r="B61" s="677" t="s">
        <v>555</v>
      </c>
      <c r="C61" s="681"/>
      <c r="D61" s="681"/>
      <c r="E61" s="690" t="str">
        <f t="shared" si="6"/>
        <v/>
      </c>
      <c r="F61" s="681"/>
      <c r="G61" s="681"/>
      <c r="H61" s="690" t="str">
        <f t="shared" si="7"/>
        <v/>
      </c>
      <c r="I61" s="681">
        <f t="shared" si="8"/>
        <v>0</v>
      </c>
      <c r="J61" s="681">
        <f t="shared" si="9"/>
        <v>0</v>
      </c>
      <c r="K61" s="690" t="str">
        <f t="shared" si="10"/>
        <v/>
      </c>
      <c r="L61" s="681"/>
      <c r="M61" s="690" t="str">
        <f t="shared" si="11"/>
        <v/>
      </c>
    </row>
    <row r="62" spans="1:13" s="87" customFormat="1" ht="15" customHeight="1">
      <c r="A62" s="679"/>
      <c r="B62" s="677" t="s">
        <v>556</v>
      </c>
      <c r="C62" s="681"/>
      <c r="D62" s="681"/>
      <c r="E62" s="690" t="str">
        <f t="shared" si="6"/>
        <v/>
      </c>
      <c r="F62" s="681"/>
      <c r="G62" s="681"/>
      <c r="H62" s="690" t="str">
        <f t="shared" si="7"/>
        <v/>
      </c>
      <c r="I62" s="681">
        <f t="shared" si="8"/>
        <v>0</v>
      </c>
      <c r="J62" s="681">
        <f t="shared" si="9"/>
        <v>0</v>
      </c>
      <c r="K62" s="690" t="str">
        <f t="shared" si="10"/>
        <v/>
      </c>
      <c r="L62" s="681"/>
      <c r="M62" s="690" t="str">
        <f t="shared" si="11"/>
        <v/>
      </c>
    </row>
    <row r="63" spans="1:13" ht="15" customHeight="1">
      <c r="A63" s="679"/>
      <c r="B63" s="677" t="s">
        <v>557</v>
      </c>
      <c r="C63" s="681"/>
      <c r="D63" s="681"/>
      <c r="E63" s="690" t="str">
        <f t="shared" si="6"/>
        <v/>
      </c>
      <c r="F63" s="681"/>
      <c r="G63" s="681"/>
      <c r="H63" s="690" t="str">
        <f t="shared" si="7"/>
        <v/>
      </c>
      <c r="I63" s="681">
        <f t="shared" si="8"/>
        <v>0</v>
      </c>
      <c r="J63" s="681">
        <f t="shared" si="9"/>
        <v>0</v>
      </c>
      <c r="K63" s="690" t="str">
        <f t="shared" si="10"/>
        <v/>
      </c>
      <c r="L63" s="681"/>
      <c r="M63" s="690" t="str">
        <f t="shared" si="11"/>
        <v/>
      </c>
    </row>
    <row r="64" spans="1:13" ht="15" customHeight="1">
      <c r="A64" s="679"/>
      <c r="B64" s="677" t="s">
        <v>558</v>
      </c>
      <c r="C64" s="681"/>
      <c r="D64" s="681"/>
      <c r="E64" s="690" t="str">
        <f t="shared" si="6"/>
        <v/>
      </c>
      <c r="F64" s="681"/>
      <c r="G64" s="681"/>
      <c r="H64" s="690" t="str">
        <f t="shared" si="7"/>
        <v/>
      </c>
      <c r="I64" s="681">
        <f t="shared" si="8"/>
        <v>0</v>
      </c>
      <c r="J64" s="681">
        <f t="shared" si="9"/>
        <v>0</v>
      </c>
      <c r="K64" s="690" t="str">
        <f t="shared" si="10"/>
        <v/>
      </c>
      <c r="L64" s="681"/>
      <c r="M64" s="690" t="str">
        <f t="shared" si="11"/>
        <v/>
      </c>
    </row>
    <row r="65" spans="1:13" ht="15" customHeight="1">
      <c r="A65" s="2" t="s">
        <v>559</v>
      </c>
      <c r="B65" s="2"/>
      <c r="C65" s="25"/>
      <c r="D65" s="25"/>
      <c r="E65" s="97" t="str">
        <f t="shared" si="6"/>
        <v/>
      </c>
      <c r="F65" s="25"/>
      <c r="G65" s="25"/>
      <c r="H65" s="97" t="str">
        <f t="shared" si="7"/>
        <v/>
      </c>
      <c r="I65" s="25">
        <f t="shared" si="8"/>
        <v>0</v>
      </c>
      <c r="J65" s="25">
        <f t="shared" si="9"/>
        <v>0</v>
      </c>
      <c r="K65" s="97" t="str">
        <f t="shared" si="10"/>
        <v/>
      </c>
      <c r="L65" s="25"/>
      <c r="M65" s="97" t="str">
        <f t="shared" si="11"/>
        <v/>
      </c>
    </row>
    <row r="66" spans="1:13" ht="15" customHeight="1">
      <c r="A66" s="677"/>
      <c r="B66" s="677" t="s">
        <v>560</v>
      </c>
      <c r="C66" s="681"/>
      <c r="D66" s="681"/>
      <c r="E66" s="690" t="str">
        <f t="shared" si="6"/>
        <v/>
      </c>
      <c r="F66" s="681"/>
      <c r="G66" s="681"/>
      <c r="H66" s="690" t="str">
        <f t="shared" si="7"/>
        <v/>
      </c>
      <c r="I66" s="681">
        <f t="shared" si="8"/>
        <v>0</v>
      </c>
      <c r="J66" s="681">
        <f t="shared" si="9"/>
        <v>0</v>
      </c>
      <c r="K66" s="690" t="str">
        <f t="shared" si="10"/>
        <v/>
      </c>
      <c r="L66" s="681"/>
      <c r="M66" s="690" t="str">
        <f t="shared" si="11"/>
        <v/>
      </c>
    </row>
    <row r="67" spans="1:13" ht="15" customHeight="1">
      <c r="A67" s="679"/>
      <c r="B67" s="677" t="s">
        <v>561</v>
      </c>
      <c r="C67" s="681"/>
      <c r="D67" s="681"/>
      <c r="E67" s="690" t="str">
        <f t="shared" si="6"/>
        <v/>
      </c>
      <c r="F67" s="681"/>
      <c r="G67" s="681"/>
      <c r="H67" s="690" t="str">
        <f t="shared" si="7"/>
        <v/>
      </c>
      <c r="I67" s="681">
        <f t="shared" si="8"/>
        <v>0</v>
      </c>
      <c r="J67" s="681">
        <f t="shared" si="9"/>
        <v>0</v>
      </c>
      <c r="K67" s="690" t="str">
        <f t="shared" si="10"/>
        <v/>
      </c>
      <c r="L67" s="681"/>
      <c r="M67" s="690" t="str">
        <f t="shared" si="11"/>
        <v/>
      </c>
    </row>
    <row r="68" spans="1:13" ht="15" customHeight="1">
      <c r="A68" s="679"/>
      <c r="B68" s="677" t="s">
        <v>562</v>
      </c>
      <c r="C68" s="681"/>
      <c r="D68" s="681"/>
      <c r="E68" s="690" t="str">
        <f t="shared" ref="E68:E99" si="12">IF(C68=0,"",D68/C68*100)</f>
        <v/>
      </c>
      <c r="F68" s="681"/>
      <c r="G68" s="681"/>
      <c r="H68" s="690" t="str">
        <f t="shared" ref="H68:H99" si="13">IF(F68=0,"",G68/F68*100)</f>
        <v/>
      </c>
      <c r="I68" s="681">
        <f t="shared" ref="I68:I99" si="14">SUM(C68)+SUM(F68)</f>
        <v>0</v>
      </c>
      <c r="J68" s="681">
        <f t="shared" ref="J68:J99" si="15">D68+G68</f>
        <v>0</v>
      </c>
      <c r="K68" s="690" t="str">
        <f t="shared" ref="K68:K99" si="16">IF(I68=0,"",J68/I68*100)</f>
        <v/>
      </c>
      <c r="L68" s="681"/>
      <c r="M68" s="690" t="str">
        <f t="shared" ref="M68:M99" si="17">IF(I68=0,"",L68/I68*100)</f>
        <v/>
      </c>
    </row>
    <row r="69" spans="1:13" ht="15" customHeight="1">
      <c r="A69" s="679"/>
      <c r="B69" s="677" t="s">
        <v>563</v>
      </c>
      <c r="C69" s="681"/>
      <c r="D69" s="681"/>
      <c r="E69" s="690" t="str">
        <f t="shared" si="12"/>
        <v/>
      </c>
      <c r="F69" s="681"/>
      <c r="G69" s="681"/>
      <c r="H69" s="690" t="str">
        <f t="shared" si="13"/>
        <v/>
      </c>
      <c r="I69" s="681">
        <f t="shared" si="14"/>
        <v>0</v>
      </c>
      <c r="J69" s="681">
        <f t="shared" si="15"/>
        <v>0</v>
      </c>
      <c r="K69" s="690" t="str">
        <f t="shared" si="16"/>
        <v/>
      </c>
      <c r="L69" s="681"/>
      <c r="M69" s="690" t="str">
        <f t="shared" si="17"/>
        <v/>
      </c>
    </row>
    <row r="70" spans="1:13" s="87" customFormat="1" ht="15" customHeight="1">
      <c r="A70" s="679"/>
      <c r="B70" s="677" t="s">
        <v>564</v>
      </c>
      <c r="C70" s="681"/>
      <c r="D70" s="681"/>
      <c r="E70" s="690" t="str">
        <f t="shared" si="12"/>
        <v/>
      </c>
      <c r="F70" s="681"/>
      <c r="G70" s="681"/>
      <c r="H70" s="690" t="str">
        <f t="shared" si="13"/>
        <v/>
      </c>
      <c r="I70" s="681">
        <f t="shared" si="14"/>
        <v>0</v>
      </c>
      <c r="J70" s="681">
        <f t="shared" si="15"/>
        <v>0</v>
      </c>
      <c r="K70" s="690" t="str">
        <f t="shared" si="16"/>
        <v/>
      </c>
      <c r="L70" s="681"/>
      <c r="M70" s="690" t="str">
        <f t="shared" si="17"/>
        <v/>
      </c>
    </row>
    <row r="71" spans="1:13" ht="15" customHeight="1">
      <c r="A71" s="679"/>
      <c r="B71" s="677" t="s">
        <v>565</v>
      </c>
      <c r="C71" s="681"/>
      <c r="D71" s="681"/>
      <c r="E71" s="690" t="str">
        <f t="shared" si="12"/>
        <v/>
      </c>
      <c r="F71" s="681"/>
      <c r="G71" s="681"/>
      <c r="H71" s="690" t="str">
        <f t="shared" si="13"/>
        <v/>
      </c>
      <c r="I71" s="681">
        <f t="shared" si="14"/>
        <v>0</v>
      </c>
      <c r="J71" s="681">
        <f t="shared" si="15"/>
        <v>0</v>
      </c>
      <c r="K71" s="690" t="str">
        <f t="shared" si="16"/>
        <v/>
      </c>
      <c r="L71" s="681"/>
      <c r="M71" s="690" t="str">
        <f t="shared" si="17"/>
        <v/>
      </c>
    </row>
    <row r="72" spans="1:13" ht="15" customHeight="1">
      <c r="A72" s="679"/>
      <c r="B72" s="677" t="s">
        <v>566</v>
      </c>
      <c r="C72" s="681"/>
      <c r="D72" s="681"/>
      <c r="E72" s="690" t="str">
        <f t="shared" si="12"/>
        <v/>
      </c>
      <c r="F72" s="681"/>
      <c r="G72" s="681"/>
      <c r="H72" s="690" t="str">
        <f t="shared" si="13"/>
        <v/>
      </c>
      <c r="I72" s="681">
        <f t="shared" si="14"/>
        <v>0</v>
      </c>
      <c r="J72" s="681">
        <f t="shared" si="15"/>
        <v>0</v>
      </c>
      <c r="K72" s="690" t="str">
        <f t="shared" si="16"/>
        <v/>
      </c>
      <c r="L72" s="681"/>
      <c r="M72" s="690" t="str">
        <f t="shared" si="17"/>
        <v/>
      </c>
    </row>
    <row r="73" spans="1:13" ht="15" customHeight="1">
      <c r="A73" s="679"/>
      <c r="B73" s="677" t="s">
        <v>567</v>
      </c>
      <c r="C73" s="681"/>
      <c r="D73" s="681"/>
      <c r="E73" s="690" t="str">
        <f t="shared" si="12"/>
        <v/>
      </c>
      <c r="F73" s="681"/>
      <c r="G73" s="681"/>
      <c r="H73" s="690" t="str">
        <f t="shared" si="13"/>
        <v/>
      </c>
      <c r="I73" s="681">
        <f t="shared" si="14"/>
        <v>0</v>
      </c>
      <c r="J73" s="681">
        <f t="shared" si="15"/>
        <v>0</v>
      </c>
      <c r="K73" s="690" t="str">
        <f t="shared" si="16"/>
        <v/>
      </c>
      <c r="L73" s="681"/>
      <c r="M73" s="690" t="str">
        <f t="shared" si="17"/>
        <v/>
      </c>
    </row>
    <row r="74" spans="1:13" ht="15" customHeight="1">
      <c r="A74" s="2" t="s">
        <v>568</v>
      </c>
      <c r="B74" s="2"/>
      <c r="C74" s="25"/>
      <c r="D74" s="25"/>
      <c r="E74" s="97" t="str">
        <f t="shared" si="12"/>
        <v/>
      </c>
      <c r="F74" s="25"/>
      <c r="G74" s="25"/>
      <c r="H74" s="97" t="str">
        <f t="shared" si="13"/>
        <v/>
      </c>
      <c r="I74" s="25">
        <f t="shared" si="14"/>
        <v>0</v>
      </c>
      <c r="J74" s="25">
        <f t="shared" si="15"/>
        <v>0</v>
      </c>
      <c r="K74" s="97" t="str">
        <f t="shared" si="16"/>
        <v/>
      </c>
      <c r="L74" s="25"/>
      <c r="M74" s="97" t="str">
        <f t="shared" si="17"/>
        <v/>
      </c>
    </row>
    <row r="75" spans="1:13" ht="15" customHeight="1">
      <c r="A75" s="677"/>
      <c r="B75" s="677" t="s">
        <v>569</v>
      </c>
      <c r="C75" s="681"/>
      <c r="D75" s="681"/>
      <c r="E75" s="690" t="str">
        <f t="shared" si="12"/>
        <v/>
      </c>
      <c r="F75" s="681"/>
      <c r="G75" s="681"/>
      <c r="H75" s="690" t="str">
        <f t="shared" si="13"/>
        <v/>
      </c>
      <c r="I75" s="681">
        <f t="shared" si="14"/>
        <v>0</v>
      </c>
      <c r="J75" s="681">
        <f t="shared" si="15"/>
        <v>0</v>
      </c>
      <c r="K75" s="690" t="str">
        <f t="shared" si="16"/>
        <v/>
      </c>
      <c r="L75" s="681"/>
      <c r="M75" s="690" t="str">
        <f t="shared" si="17"/>
        <v/>
      </c>
    </row>
    <row r="76" spans="1:13" ht="15" customHeight="1">
      <c r="A76" s="679"/>
      <c r="B76" s="677" t="s">
        <v>570</v>
      </c>
      <c r="C76" s="681"/>
      <c r="D76" s="681"/>
      <c r="E76" s="690" t="str">
        <f t="shared" si="12"/>
        <v/>
      </c>
      <c r="F76" s="681"/>
      <c r="G76" s="681"/>
      <c r="H76" s="690" t="str">
        <f t="shared" si="13"/>
        <v/>
      </c>
      <c r="I76" s="681">
        <f t="shared" si="14"/>
        <v>0</v>
      </c>
      <c r="J76" s="681">
        <f t="shared" si="15"/>
        <v>0</v>
      </c>
      <c r="K76" s="690" t="str">
        <f t="shared" si="16"/>
        <v/>
      </c>
      <c r="L76" s="681"/>
      <c r="M76" s="690" t="str">
        <f t="shared" si="17"/>
        <v/>
      </c>
    </row>
    <row r="77" spans="1:13" ht="15" customHeight="1">
      <c r="A77" s="679"/>
      <c r="B77" s="677" t="s">
        <v>571</v>
      </c>
      <c r="C77" s="681"/>
      <c r="D77" s="681"/>
      <c r="E77" s="690" t="str">
        <f t="shared" si="12"/>
        <v/>
      </c>
      <c r="F77" s="681"/>
      <c r="G77" s="681"/>
      <c r="H77" s="690" t="str">
        <f t="shared" si="13"/>
        <v/>
      </c>
      <c r="I77" s="681">
        <f t="shared" si="14"/>
        <v>0</v>
      </c>
      <c r="J77" s="681">
        <f t="shared" si="15"/>
        <v>0</v>
      </c>
      <c r="K77" s="690" t="str">
        <f t="shared" si="16"/>
        <v/>
      </c>
      <c r="L77" s="681"/>
      <c r="M77" s="690" t="str">
        <f t="shared" si="17"/>
        <v/>
      </c>
    </row>
    <row r="78" spans="1:13" ht="15" customHeight="1">
      <c r="A78" s="679"/>
      <c r="B78" s="677" t="s">
        <v>572</v>
      </c>
      <c r="C78" s="681"/>
      <c r="D78" s="681"/>
      <c r="E78" s="690" t="str">
        <f t="shared" si="12"/>
        <v/>
      </c>
      <c r="F78" s="681"/>
      <c r="G78" s="681"/>
      <c r="H78" s="690" t="str">
        <f t="shared" si="13"/>
        <v/>
      </c>
      <c r="I78" s="681">
        <f t="shared" si="14"/>
        <v>0</v>
      </c>
      <c r="J78" s="681">
        <f t="shared" si="15"/>
        <v>0</v>
      </c>
      <c r="K78" s="690" t="str">
        <f t="shared" si="16"/>
        <v/>
      </c>
      <c r="L78" s="681"/>
      <c r="M78" s="690" t="str">
        <f t="shared" si="17"/>
        <v/>
      </c>
    </row>
    <row r="79" spans="1:13" ht="15" customHeight="1">
      <c r="A79" s="679"/>
      <c r="B79" s="677" t="s">
        <v>573</v>
      </c>
      <c r="C79" s="681"/>
      <c r="D79" s="681"/>
      <c r="E79" s="690" t="str">
        <f t="shared" si="12"/>
        <v/>
      </c>
      <c r="F79" s="681"/>
      <c r="G79" s="681"/>
      <c r="H79" s="690" t="str">
        <f t="shared" si="13"/>
        <v/>
      </c>
      <c r="I79" s="681">
        <f t="shared" si="14"/>
        <v>0</v>
      </c>
      <c r="J79" s="681">
        <f t="shared" si="15"/>
        <v>0</v>
      </c>
      <c r="K79" s="690" t="str">
        <f t="shared" si="16"/>
        <v/>
      </c>
      <c r="L79" s="681"/>
      <c r="M79" s="690" t="str">
        <f t="shared" si="17"/>
        <v/>
      </c>
    </row>
    <row r="80" spans="1:13" s="87" customFormat="1" ht="15" customHeight="1">
      <c r="A80" s="2" t="s">
        <v>574</v>
      </c>
      <c r="B80" s="2"/>
      <c r="C80" s="49"/>
      <c r="D80" s="49"/>
      <c r="E80" s="691" t="str">
        <f t="shared" si="12"/>
        <v/>
      </c>
      <c r="F80" s="25"/>
      <c r="G80" s="25"/>
      <c r="H80" s="691" t="str">
        <f t="shared" si="13"/>
        <v/>
      </c>
      <c r="I80" s="25">
        <f t="shared" si="14"/>
        <v>0</v>
      </c>
      <c r="J80" s="25">
        <f t="shared" si="15"/>
        <v>0</v>
      </c>
      <c r="K80" s="691" t="str">
        <f t="shared" si="16"/>
        <v/>
      </c>
      <c r="L80" s="25"/>
      <c r="M80" s="691" t="str">
        <f t="shared" si="17"/>
        <v/>
      </c>
    </row>
    <row r="81" spans="1:13" ht="15" customHeight="1">
      <c r="A81" s="677"/>
      <c r="B81" s="677" t="s">
        <v>575</v>
      </c>
      <c r="C81" s="682"/>
      <c r="D81" s="682"/>
      <c r="E81" s="689" t="str">
        <f t="shared" si="12"/>
        <v/>
      </c>
      <c r="F81" s="682"/>
      <c r="G81" s="682"/>
      <c r="H81" s="689" t="str">
        <f t="shared" si="13"/>
        <v/>
      </c>
      <c r="I81" s="682">
        <f t="shared" si="14"/>
        <v>0</v>
      </c>
      <c r="J81" s="682">
        <f t="shared" si="15"/>
        <v>0</v>
      </c>
      <c r="K81" s="689" t="str">
        <f t="shared" si="16"/>
        <v/>
      </c>
      <c r="L81" s="682"/>
      <c r="M81" s="689" t="str">
        <f t="shared" si="17"/>
        <v/>
      </c>
    </row>
    <row r="82" spans="1:13" ht="15" customHeight="1">
      <c r="A82" s="679"/>
      <c r="B82" s="677" t="s">
        <v>576</v>
      </c>
      <c r="C82" s="681"/>
      <c r="D82" s="681"/>
      <c r="E82" s="690" t="str">
        <f t="shared" si="12"/>
        <v/>
      </c>
      <c r="F82" s="681"/>
      <c r="G82" s="681"/>
      <c r="H82" s="690" t="str">
        <f t="shared" si="13"/>
        <v/>
      </c>
      <c r="I82" s="681">
        <f t="shared" si="14"/>
        <v>0</v>
      </c>
      <c r="J82" s="681">
        <f t="shared" si="15"/>
        <v>0</v>
      </c>
      <c r="K82" s="690" t="str">
        <f t="shared" si="16"/>
        <v/>
      </c>
      <c r="L82" s="681"/>
      <c r="M82" s="690" t="str">
        <f t="shared" si="17"/>
        <v/>
      </c>
    </row>
    <row r="83" spans="1:13" ht="15" customHeight="1">
      <c r="A83" s="679"/>
      <c r="B83" s="677" t="s">
        <v>577</v>
      </c>
      <c r="C83" s="681"/>
      <c r="D83" s="681"/>
      <c r="E83" s="690" t="str">
        <f t="shared" si="12"/>
        <v/>
      </c>
      <c r="F83" s="681"/>
      <c r="G83" s="681"/>
      <c r="H83" s="690" t="str">
        <f t="shared" si="13"/>
        <v/>
      </c>
      <c r="I83" s="681">
        <f t="shared" si="14"/>
        <v>0</v>
      </c>
      <c r="J83" s="681">
        <f t="shared" si="15"/>
        <v>0</v>
      </c>
      <c r="K83" s="690" t="str">
        <f t="shared" si="16"/>
        <v/>
      </c>
      <c r="L83" s="681"/>
      <c r="M83" s="690" t="str">
        <f t="shared" si="17"/>
        <v/>
      </c>
    </row>
    <row r="84" spans="1:13" ht="15" customHeight="1">
      <c r="A84" s="679"/>
      <c r="B84" s="677" t="s">
        <v>578</v>
      </c>
      <c r="C84" s="681"/>
      <c r="D84" s="681"/>
      <c r="E84" s="690" t="str">
        <f t="shared" si="12"/>
        <v/>
      </c>
      <c r="F84" s="681"/>
      <c r="G84" s="681"/>
      <c r="H84" s="690" t="str">
        <f t="shared" si="13"/>
        <v/>
      </c>
      <c r="I84" s="681">
        <f t="shared" si="14"/>
        <v>0</v>
      </c>
      <c r="J84" s="681">
        <f t="shared" si="15"/>
        <v>0</v>
      </c>
      <c r="K84" s="690" t="str">
        <f t="shared" si="16"/>
        <v/>
      </c>
      <c r="L84" s="681"/>
      <c r="M84" s="690" t="str">
        <f t="shared" si="17"/>
        <v/>
      </c>
    </row>
    <row r="85" spans="1:13" ht="15" customHeight="1">
      <c r="A85" s="2" t="s">
        <v>579</v>
      </c>
      <c r="B85" s="2"/>
      <c r="C85" s="25"/>
      <c r="D85" s="25"/>
      <c r="E85" s="97" t="str">
        <f t="shared" si="12"/>
        <v/>
      </c>
      <c r="F85" s="25"/>
      <c r="G85" s="25"/>
      <c r="H85" s="97" t="str">
        <f t="shared" si="13"/>
        <v/>
      </c>
      <c r="I85" s="25">
        <f t="shared" si="14"/>
        <v>0</v>
      </c>
      <c r="J85" s="25">
        <f t="shared" si="15"/>
        <v>0</v>
      </c>
      <c r="K85" s="97" t="str">
        <f t="shared" si="16"/>
        <v/>
      </c>
      <c r="L85" s="25"/>
      <c r="M85" s="97" t="str">
        <f t="shared" si="17"/>
        <v/>
      </c>
    </row>
    <row r="86" spans="1:13" ht="15" customHeight="1">
      <c r="A86" s="679"/>
      <c r="B86" s="677" t="s">
        <v>580</v>
      </c>
      <c r="C86" s="681"/>
      <c r="D86" s="681"/>
      <c r="E86" s="690" t="str">
        <f t="shared" si="12"/>
        <v/>
      </c>
      <c r="F86" s="681"/>
      <c r="G86" s="681"/>
      <c r="H86" s="690" t="str">
        <f t="shared" si="13"/>
        <v/>
      </c>
      <c r="I86" s="681">
        <f t="shared" si="14"/>
        <v>0</v>
      </c>
      <c r="J86" s="681">
        <f t="shared" si="15"/>
        <v>0</v>
      </c>
      <c r="K86" s="690" t="str">
        <f t="shared" si="16"/>
        <v/>
      </c>
      <c r="L86" s="681"/>
      <c r="M86" s="690" t="str">
        <f t="shared" si="17"/>
        <v/>
      </c>
    </row>
    <row r="87" spans="1:13" ht="15" customHeight="1">
      <c r="A87" s="679"/>
      <c r="B87" s="677" t="s">
        <v>581</v>
      </c>
      <c r="C87" s="681"/>
      <c r="D87" s="681"/>
      <c r="E87" s="690" t="str">
        <f t="shared" si="12"/>
        <v/>
      </c>
      <c r="F87" s="681"/>
      <c r="G87" s="681"/>
      <c r="H87" s="690" t="str">
        <f t="shared" si="13"/>
        <v/>
      </c>
      <c r="I87" s="681">
        <f t="shared" si="14"/>
        <v>0</v>
      </c>
      <c r="J87" s="681">
        <f t="shared" si="15"/>
        <v>0</v>
      </c>
      <c r="K87" s="690" t="str">
        <f t="shared" si="16"/>
        <v/>
      </c>
      <c r="L87" s="681"/>
      <c r="M87" s="690" t="str">
        <f t="shared" si="17"/>
        <v/>
      </c>
    </row>
    <row r="88" spans="1:13" s="87" customFormat="1" ht="15" customHeight="1">
      <c r="A88" s="679"/>
      <c r="B88" s="677" t="s">
        <v>582</v>
      </c>
      <c r="C88" s="681"/>
      <c r="D88" s="681"/>
      <c r="E88" s="690" t="str">
        <f t="shared" si="12"/>
        <v/>
      </c>
      <c r="F88" s="681"/>
      <c r="G88" s="681"/>
      <c r="H88" s="690" t="str">
        <f t="shared" si="13"/>
        <v/>
      </c>
      <c r="I88" s="681">
        <f t="shared" si="14"/>
        <v>0</v>
      </c>
      <c r="J88" s="681">
        <f t="shared" si="15"/>
        <v>0</v>
      </c>
      <c r="K88" s="690" t="str">
        <f t="shared" si="16"/>
        <v/>
      </c>
      <c r="L88" s="681"/>
      <c r="M88" s="690" t="str">
        <f t="shared" si="17"/>
        <v/>
      </c>
    </row>
    <row r="89" spans="1:13" ht="15" customHeight="1">
      <c r="A89" s="2" t="s">
        <v>583</v>
      </c>
      <c r="B89" s="2"/>
      <c r="C89" s="49"/>
      <c r="D89" s="49"/>
      <c r="E89" s="691" t="str">
        <f t="shared" si="12"/>
        <v/>
      </c>
      <c r="F89" s="49"/>
      <c r="G89" s="49"/>
      <c r="H89" s="691" t="str">
        <f t="shared" si="13"/>
        <v/>
      </c>
      <c r="I89" s="49">
        <f t="shared" si="14"/>
        <v>0</v>
      </c>
      <c r="J89" s="49">
        <f t="shared" si="15"/>
        <v>0</v>
      </c>
      <c r="K89" s="691" t="str">
        <f t="shared" si="16"/>
        <v/>
      </c>
      <c r="L89" s="49"/>
      <c r="M89" s="691" t="str">
        <f t="shared" si="17"/>
        <v/>
      </c>
    </row>
    <row r="90" spans="1:13" ht="15" customHeight="1">
      <c r="A90" s="679"/>
      <c r="B90" s="677" t="s">
        <v>584</v>
      </c>
      <c r="C90" s="681"/>
      <c r="D90" s="681"/>
      <c r="E90" s="690" t="str">
        <f t="shared" si="12"/>
        <v/>
      </c>
      <c r="F90" s="681"/>
      <c r="G90" s="681"/>
      <c r="H90" s="690" t="str">
        <f t="shared" si="13"/>
        <v/>
      </c>
      <c r="I90" s="681">
        <f t="shared" si="14"/>
        <v>0</v>
      </c>
      <c r="J90" s="681">
        <f t="shared" si="15"/>
        <v>0</v>
      </c>
      <c r="K90" s="690" t="str">
        <f t="shared" si="16"/>
        <v/>
      </c>
      <c r="L90" s="681"/>
      <c r="M90" s="690" t="str">
        <f t="shared" si="17"/>
        <v/>
      </c>
    </row>
    <row r="91" spans="1:13" ht="15" customHeight="1">
      <c r="A91" s="2" t="s">
        <v>585</v>
      </c>
      <c r="B91" s="2"/>
      <c r="C91" s="25"/>
      <c r="D91" s="25"/>
      <c r="E91" s="97" t="str">
        <f t="shared" si="12"/>
        <v/>
      </c>
      <c r="F91" s="25"/>
      <c r="G91" s="25"/>
      <c r="H91" s="97" t="str">
        <f t="shared" si="13"/>
        <v/>
      </c>
      <c r="I91" s="25">
        <f t="shared" si="14"/>
        <v>0</v>
      </c>
      <c r="J91" s="25">
        <f t="shared" si="15"/>
        <v>0</v>
      </c>
      <c r="K91" s="97" t="str">
        <f t="shared" si="16"/>
        <v/>
      </c>
      <c r="L91" s="25"/>
      <c r="M91" s="97" t="str">
        <f t="shared" si="17"/>
        <v/>
      </c>
    </row>
    <row r="92" spans="1:13" ht="15" customHeight="1">
      <c r="A92" s="679"/>
      <c r="B92" s="677" t="s">
        <v>586</v>
      </c>
      <c r="C92" s="681"/>
      <c r="D92" s="681"/>
      <c r="E92" s="690" t="str">
        <f t="shared" si="12"/>
        <v/>
      </c>
      <c r="F92" s="681"/>
      <c r="G92" s="681"/>
      <c r="H92" s="690" t="str">
        <f t="shared" si="13"/>
        <v/>
      </c>
      <c r="I92" s="681">
        <f t="shared" si="14"/>
        <v>0</v>
      </c>
      <c r="J92" s="681">
        <f t="shared" si="15"/>
        <v>0</v>
      </c>
      <c r="K92" s="690" t="str">
        <f t="shared" si="16"/>
        <v/>
      </c>
      <c r="L92" s="681"/>
      <c r="M92" s="690" t="str">
        <f t="shared" si="17"/>
        <v/>
      </c>
    </row>
    <row r="93" spans="1:13" s="87" customFormat="1" ht="15" customHeight="1">
      <c r="A93" s="679"/>
      <c r="B93" s="677" t="s">
        <v>587</v>
      </c>
      <c r="C93" s="681"/>
      <c r="D93" s="681"/>
      <c r="E93" s="690" t="str">
        <f t="shared" si="12"/>
        <v/>
      </c>
      <c r="F93" s="681"/>
      <c r="G93" s="681"/>
      <c r="H93" s="690" t="str">
        <f t="shared" si="13"/>
        <v/>
      </c>
      <c r="I93" s="681">
        <f t="shared" si="14"/>
        <v>0</v>
      </c>
      <c r="J93" s="681">
        <f t="shared" si="15"/>
        <v>0</v>
      </c>
      <c r="K93" s="690" t="str">
        <f t="shared" si="16"/>
        <v/>
      </c>
      <c r="L93" s="681"/>
      <c r="M93" s="690" t="str">
        <f t="shared" si="17"/>
        <v/>
      </c>
    </row>
    <row r="94" spans="1:13" ht="15" customHeight="1">
      <c r="A94" s="679"/>
      <c r="B94" s="677" t="s">
        <v>588</v>
      </c>
      <c r="C94" s="681"/>
      <c r="D94" s="681"/>
      <c r="E94" s="690" t="str">
        <f t="shared" si="12"/>
        <v/>
      </c>
      <c r="F94" s="681"/>
      <c r="G94" s="681"/>
      <c r="H94" s="690" t="str">
        <f t="shared" si="13"/>
        <v/>
      </c>
      <c r="I94" s="681">
        <f t="shared" si="14"/>
        <v>0</v>
      </c>
      <c r="J94" s="681">
        <f t="shared" si="15"/>
        <v>0</v>
      </c>
      <c r="K94" s="690" t="str">
        <f t="shared" si="16"/>
        <v/>
      </c>
      <c r="L94" s="681"/>
      <c r="M94" s="690" t="str">
        <f t="shared" si="17"/>
        <v/>
      </c>
    </row>
    <row r="95" spans="1:13" ht="15" customHeight="1">
      <c r="A95" s="2" t="s">
        <v>589</v>
      </c>
      <c r="B95" s="2"/>
      <c r="C95" s="25"/>
      <c r="D95" s="25"/>
      <c r="E95" s="97" t="str">
        <f t="shared" si="12"/>
        <v/>
      </c>
      <c r="F95" s="25"/>
      <c r="G95" s="25"/>
      <c r="H95" s="97" t="str">
        <f t="shared" si="13"/>
        <v/>
      </c>
      <c r="I95" s="25">
        <f t="shared" si="14"/>
        <v>0</v>
      </c>
      <c r="J95" s="25">
        <f t="shared" si="15"/>
        <v>0</v>
      </c>
      <c r="K95" s="97" t="str">
        <f t="shared" si="16"/>
        <v/>
      </c>
      <c r="L95" s="25"/>
      <c r="M95" s="97" t="str">
        <f t="shared" si="17"/>
        <v/>
      </c>
    </row>
    <row r="96" spans="1:13" ht="15" customHeight="1">
      <c r="A96" s="677"/>
      <c r="B96" s="677" t="s">
        <v>590</v>
      </c>
      <c r="C96" s="681"/>
      <c r="D96" s="681"/>
      <c r="E96" s="690" t="str">
        <f t="shared" si="12"/>
        <v/>
      </c>
      <c r="F96" s="681"/>
      <c r="G96" s="681"/>
      <c r="H96" s="690" t="str">
        <f t="shared" si="13"/>
        <v/>
      </c>
      <c r="I96" s="681">
        <f t="shared" si="14"/>
        <v>0</v>
      </c>
      <c r="J96" s="681">
        <f t="shared" si="15"/>
        <v>0</v>
      </c>
      <c r="K96" s="690" t="str">
        <f t="shared" si="16"/>
        <v/>
      </c>
      <c r="L96" s="681"/>
      <c r="M96" s="690" t="str">
        <f t="shared" si="17"/>
        <v/>
      </c>
    </row>
    <row r="97" spans="1:13" ht="15" customHeight="1">
      <c r="A97" s="677"/>
      <c r="B97" s="677" t="s">
        <v>591</v>
      </c>
      <c r="C97" s="681"/>
      <c r="D97" s="681"/>
      <c r="E97" s="690" t="str">
        <f t="shared" si="12"/>
        <v/>
      </c>
      <c r="F97" s="681"/>
      <c r="G97" s="681"/>
      <c r="H97" s="690" t="str">
        <f t="shared" si="13"/>
        <v/>
      </c>
      <c r="I97" s="681">
        <f t="shared" si="14"/>
        <v>0</v>
      </c>
      <c r="J97" s="681">
        <f t="shared" si="15"/>
        <v>0</v>
      </c>
      <c r="K97" s="690" t="str">
        <f t="shared" si="16"/>
        <v/>
      </c>
      <c r="L97" s="681"/>
      <c r="M97" s="690" t="str">
        <f t="shared" si="17"/>
        <v/>
      </c>
    </row>
    <row r="98" spans="1:13" ht="15" customHeight="1">
      <c r="A98" s="677"/>
      <c r="B98" s="677" t="s">
        <v>592</v>
      </c>
      <c r="C98" s="681"/>
      <c r="D98" s="681"/>
      <c r="E98" s="690" t="str">
        <f t="shared" si="12"/>
        <v/>
      </c>
      <c r="F98" s="681"/>
      <c r="G98" s="681"/>
      <c r="H98" s="690" t="str">
        <f t="shared" si="13"/>
        <v/>
      </c>
      <c r="I98" s="681">
        <f t="shared" si="14"/>
        <v>0</v>
      </c>
      <c r="J98" s="681">
        <f t="shared" si="15"/>
        <v>0</v>
      </c>
      <c r="K98" s="690" t="str">
        <f t="shared" si="16"/>
        <v/>
      </c>
      <c r="L98" s="681"/>
      <c r="M98" s="690" t="str">
        <f t="shared" si="17"/>
        <v/>
      </c>
    </row>
    <row r="99" spans="1:13" s="87" customFormat="1" ht="15" customHeight="1">
      <c r="A99" s="677"/>
      <c r="B99" s="677" t="s">
        <v>593</v>
      </c>
      <c r="C99" s="681"/>
      <c r="D99" s="681"/>
      <c r="E99" s="690" t="str">
        <f t="shared" si="12"/>
        <v/>
      </c>
      <c r="F99" s="681"/>
      <c r="G99" s="681"/>
      <c r="H99" s="690" t="str">
        <f t="shared" si="13"/>
        <v/>
      </c>
      <c r="I99" s="681">
        <f t="shared" si="14"/>
        <v>0</v>
      </c>
      <c r="J99" s="681">
        <f t="shared" si="15"/>
        <v>0</v>
      </c>
      <c r="K99" s="690" t="str">
        <f t="shared" si="16"/>
        <v/>
      </c>
      <c r="L99" s="681"/>
      <c r="M99" s="690" t="str">
        <f t="shared" si="17"/>
        <v/>
      </c>
    </row>
    <row r="100" spans="1:13" ht="15" customHeight="1">
      <c r="A100" s="2" t="s">
        <v>594</v>
      </c>
      <c r="B100" s="2"/>
      <c r="C100" s="49"/>
      <c r="D100" s="49"/>
      <c r="E100" s="691" t="str">
        <f t="shared" ref="E100:E112" si="18">IF(C100=0,"",D100/C100*100)</f>
        <v/>
      </c>
      <c r="F100" s="49"/>
      <c r="G100" s="49"/>
      <c r="H100" s="691" t="str">
        <f t="shared" ref="H100:H112" si="19">IF(F100=0,"",G100/F100*100)</f>
        <v/>
      </c>
      <c r="I100" s="49">
        <f t="shared" ref="I100:I109" si="20">SUM(C100)+SUM(F100)</f>
        <v>0</v>
      </c>
      <c r="J100" s="49">
        <f t="shared" ref="J100:J112" si="21">D100+G100</f>
        <v>0</v>
      </c>
      <c r="K100" s="691" t="str">
        <f t="shared" ref="K100:K112" si="22">IF(I100=0,"",J100/I100*100)</f>
        <v/>
      </c>
      <c r="L100" s="49"/>
      <c r="M100" s="691" t="str">
        <f t="shared" ref="M100:M112" si="23">IF(I100=0,"",L100/I100*100)</f>
        <v/>
      </c>
    </row>
    <row r="101" spans="1:13" ht="15" customHeight="1">
      <c r="A101" s="679"/>
      <c r="B101" s="677" t="s">
        <v>595</v>
      </c>
      <c r="C101" s="681"/>
      <c r="D101" s="681"/>
      <c r="E101" s="690" t="str">
        <f t="shared" si="18"/>
        <v/>
      </c>
      <c r="F101" s="681"/>
      <c r="G101" s="681"/>
      <c r="H101" s="690" t="str">
        <f t="shared" si="19"/>
        <v/>
      </c>
      <c r="I101" s="681">
        <f t="shared" si="20"/>
        <v>0</v>
      </c>
      <c r="J101" s="681">
        <f t="shared" si="21"/>
        <v>0</v>
      </c>
      <c r="K101" s="690" t="str">
        <f t="shared" si="22"/>
        <v/>
      </c>
      <c r="L101" s="681"/>
      <c r="M101" s="690" t="str">
        <f t="shared" si="23"/>
        <v/>
      </c>
    </row>
    <row r="102" spans="1:13" ht="15" customHeight="1">
      <c r="A102" s="2" t="s">
        <v>596</v>
      </c>
      <c r="B102" s="2"/>
      <c r="C102" s="25"/>
      <c r="D102" s="25"/>
      <c r="E102" s="97" t="str">
        <f t="shared" si="18"/>
        <v/>
      </c>
      <c r="F102" s="25"/>
      <c r="G102" s="25"/>
      <c r="H102" s="97" t="str">
        <f t="shared" si="19"/>
        <v/>
      </c>
      <c r="I102" s="25">
        <f t="shared" si="20"/>
        <v>0</v>
      </c>
      <c r="J102" s="25">
        <f t="shared" si="21"/>
        <v>0</v>
      </c>
      <c r="K102" s="97" t="str">
        <f t="shared" si="22"/>
        <v/>
      </c>
      <c r="L102" s="25"/>
      <c r="M102" s="97" t="str">
        <f t="shared" si="23"/>
        <v/>
      </c>
    </row>
    <row r="103" spans="1:13" ht="15" customHeight="1">
      <c r="A103" s="677"/>
      <c r="B103" s="677" t="s">
        <v>597</v>
      </c>
      <c r="C103" s="681"/>
      <c r="D103" s="681"/>
      <c r="E103" s="690" t="str">
        <f t="shared" si="18"/>
        <v/>
      </c>
      <c r="F103" s="681"/>
      <c r="G103" s="681"/>
      <c r="H103" s="690" t="str">
        <f t="shared" si="19"/>
        <v/>
      </c>
      <c r="I103" s="681">
        <f t="shared" si="20"/>
        <v>0</v>
      </c>
      <c r="J103" s="681">
        <f t="shared" si="21"/>
        <v>0</v>
      </c>
      <c r="K103" s="690" t="str">
        <f t="shared" si="22"/>
        <v/>
      </c>
      <c r="L103" s="681"/>
      <c r="M103" s="690" t="str">
        <f t="shared" si="23"/>
        <v/>
      </c>
    </row>
    <row r="104" spans="1:13" ht="15" customHeight="1">
      <c r="A104" s="679"/>
      <c r="B104" s="677" t="s">
        <v>598</v>
      </c>
      <c r="C104" s="681"/>
      <c r="D104" s="681"/>
      <c r="E104" s="690" t="str">
        <f t="shared" si="18"/>
        <v/>
      </c>
      <c r="F104" s="681"/>
      <c r="G104" s="681"/>
      <c r="H104" s="690" t="str">
        <f t="shared" si="19"/>
        <v/>
      </c>
      <c r="I104" s="681">
        <f t="shared" si="20"/>
        <v>0</v>
      </c>
      <c r="J104" s="681">
        <f t="shared" si="21"/>
        <v>0</v>
      </c>
      <c r="K104" s="690" t="str">
        <f t="shared" si="22"/>
        <v/>
      </c>
      <c r="L104" s="681"/>
      <c r="M104" s="690" t="str">
        <f t="shared" si="23"/>
        <v/>
      </c>
    </row>
    <row r="105" spans="1:13" ht="15" customHeight="1">
      <c r="A105" s="679"/>
      <c r="B105" s="677" t="s">
        <v>599</v>
      </c>
      <c r="C105" s="681"/>
      <c r="D105" s="681"/>
      <c r="E105" s="690" t="str">
        <f t="shared" si="18"/>
        <v/>
      </c>
      <c r="F105" s="681"/>
      <c r="G105" s="681"/>
      <c r="H105" s="690" t="str">
        <f t="shared" si="19"/>
        <v/>
      </c>
      <c r="I105" s="681">
        <f t="shared" si="20"/>
        <v>0</v>
      </c>
      <c r="J105" s="681">
        <f t="shared" si="21"/>
        <v>0</v>
      </c>
      <c r="K105" s="690" t="str">
        <f t="shared" si="22"/>
        <v/>
      </c>
      <c r="L105" s="681"/>
      <c r="M105" s="690" t="str">
        <f t="shared" si="23"/>
        <v/>
      </c>
    </row>
    <row r="106" spans="1:13" ht="15" customHeight="1">
      <c r="A106" s="679"/>
      <c r="B106" s="677" t="s">
        <v>600</v>
      </c>
      <c r="C106" s="681"/>
      <c r="D106" s="681"/>
      <c r="E106" s="690" t="str">
        <f t="shared" si="18"/>
        <v/>
      </c>
      <c r="F106" s="681"/>
      <c r="G106" s="681"/>
      <c r="H106" s="690" t="str">
        <f t="shared" si="19"/>
        <v/>
      </c>
      <c r="I106" s="681">
        <f t="shared" si="20"/>
        <v>0</v>
      </c>
      <c r="J106" s="681">
        <f t="shared" si="21"/>
        <v>0</v>
      </c>
      <c r="K106" s="690" t="str">
        <f t="shared" si="22"/>
        <v/>
      </c>
      <c r="L106" s="681"/>
      <c r="M106" s="690" t="str">
        <f t="shared" si="23"/>
        <v/>
      </c>
    </row>
    <row r="107" spans="1:13" s="87" customFormat="1" ht="15.75" customHeight="1">
      <c r="A107" s="679"/>
      <c r="B107" s="677" t="s">
        <v>601</v>
      </c>
      <c r="C107" s="681"/>
      <c r="D107" s="681"/>
      <c r="E107" s="690" t="str">
        <f t="shared" si="18"/>
        <v/>
      </c>
      <c r="F107" s="681"/>
      <c r="G107" s="681"/>
      <c r="H107" s="690" t="str">
        <f t="shared" si="19"/>
        <v/>
      </c>
      <c r="I107" s="681">
        <f t="shared" si="20"/>
        <v>0</v>
      </c>
      <c r="J107" s="681">
        <f t="shared" si="21"/>
        <v>0</v>
      </c>
      <c r="K107" s="690" t="str">
        <f t="shared" si="22"/>
        <v/>
      </c>
      <c r="L107" s="681"/>
      <c r="M107" s="690" t="str">
        <f t="shared" si="23"/>
        <v/>
      </c>
    </row>
    <row r="108" spans="1:13" s="87" customFormat="1" ht="15.75" customHeight="1">
      <c r="A108" s="679"/>
      <c r="B108" s="677" t="s">
        <v>602</v>
      </c>
      <c r="C108" s="681"/>
      <c r="D108" s="681"/>
      <c r="E108" s="690" t="str">
        <f t="shared" si="18"/>
        <v/>
      </c>
      <c r="F108" s="681"/>
      <c r="G108" s="681"/>
      <c r="H108" s="690" t="str">
        <f t="shared" si="19"/>
        <v/>
      </c>
      <c r="I108" s="681">
        <f t="shared" si="20"/>
        <v>0</v>
      </c>
      <c r="J108" s="681">
        <f t="shared" si="21"/>
        <v>0</v>
      </c>
      <c r="K108" s="690" t="str">
        <f t="shared" si="22"/>
        <v/>
      </c>
      <c r="L108" s="681"/>
      <c r="M108" s="690" t="str">
        <f t="shared" si="23"/>
        <v/>
      </c>
    </row>
    <row r="109" spans="1:13" ht="15" customHeight="1">
      <c r="A109" s="679"/>
      <c r="B109" s="677" t="s">
        <v>603</v>
      </c>
      <c r="C109" s="681"/>
      <c r="D109" s="681"/>
      <c r="E109" s="690" t="str">
        <f t="shared" si="18"/>
        <v/>
      </c>
      <c r="F109" s="681"/>
      <c r="G109" s="681"/>
      <c r="H109" s="690" t="str">
        <f t="shared" si="19"/>
        <v/>
      </c>
      <c r="I109" s="681">
        <f t="shared" si="20"/>
        <v>0</v>
      </c>
      <c r="J109" s="681">
        <f t="shared" si="21"/>
        <v>0</v>
      </c>
      <c r="K109" s="690" t="str">
        <f t="shared" si="22"/>
        <v/>
      </c>
      <c r="L109" s="681"/>
      <c r="M109" s="690" t="str">
        <f t="shared" si="23"/>
        <v/>
      </c>
    </row>
    <row r="110" spans="1:13" ht="15" customHeight="1">
      <c r="A110" s="2" t="s">
        <v>604</v>
      </c>
      <c r="B110" s="2"/>
      <c r="C110" s="683"/>
      <c r="D110" s="683"/>
      <c r="E110" s="692" t="str">
        <f t="shared" si="18"/>
        <v/>
      </c>
      <c r="F110" s="683"/>
      <c r="G110" s="683"/>
      <c r="H110" s="692" t="str">
        <f t="shared" si="19"/>
        <v/>
      </c>
      <c r="I110" s="683">
        <f>SUM(C110)+SUM(F110)</f>
        <v>0</v>
      </c>
      <c r="J110" s="683">
        <f t="shared" si="21"/>
        <v>0</v>
      </c>
      <c r="K110" s="692" t="str">
        <f t="shared" si="22"/>
        <v/>
      </c>
      <c r="L110" s="683"/>
      <c r="M110" s="692" t="str">
        <f t="shared" si="23"/>
        <v/>
      </c>
    </row>
    <row r="111" spans="1:13" ht="15" customHeight="1">
      <c r="A111" s="2" t="s">
        <v>605</v>
      </c>
      <c r="B111" s="2"/>
      <c r="C111" s="25"/>
      <c r="D111" s="25"/>
      <c r="E111" s="97" t="str">
        <f t="shared" si="18"/>
        <v/>
      </c>
      <c r="F111" s="25"/>
      <c r="G111" s="25"/>
      <c r="H111" s="97" t="str">
        <f t="shared" si="19"/>
        <v/>
      </c>
      <c r="I111" s="25">
        <f>SUM(C111)+SUM(F111)</f>
        <v>0</v>
      </c>
      <c r="J111" s="25">
        <f t="shared" si="21"/>
        <v>0</v>
      </c>
      <c r="K111" s="97" t="str">
        <f t="shared" si="22"/>
        <v/>
      </c>
      <c r="L111" s="25"/>
      <c r="M111" s="97" t="str">
        <f t="shared" si="23"/>
        <v/>
      </c>
    </row>
    <row r="112" spans="1:13" ht="15" customHeight="1" thickBot="1">
      <c r="A112" s="282" t="s">
        <v>606</v>
      </c>
      <c r="B112" s="282"/>
      <c r="C112" s="206"/>
      <c r="D112" s="206"/>
      <c r="E112" s="693" t="str">
        <f t="shared" si="18"/>
        <v/>
      </c>
      <c r="F112" s="206"/>
      <c r="G112" s="206"/>
      <c r="H112" s="693" t="str">
        <f t="shared" si="19"/>
        <v/>
      </c>
      <c r="I112" s="206">
        <f>SUM(C112)+SUM(F112)</f>
        <v>0</v>
      </c>
      <c r="J112" s="206">
        <f t="shared" si="21"/>
        <v>0</v>
      </c>
      <c r="K112" s="693" t="str">
        <f t="shared" si="22"/>
        <v/>
      </c>
      <c r="L112" s="206"/>
      <c r="M112" s="693" t="str">
        <f t="shared" si="23"/>
        <v/>
      </c>
    </row>
  </sheetData>
  <mergeCells count="4">
    <mergeCell ref="C2:E2"/>
    <mergeCell ref="F2:H2"/>
    <mergeCell ref="I2:M2"/>
    <mergeCell ref="A2:B3"/>
  </mergeCells>
  <conditionalFormatting sqref="C4:E94">
    <cfRule type="containsBlanks" dxfId="783" priority="39">
      <formula>LEN(TRIM(C4))=0</formula>
    </cfRule>
  </conditionalFormatting>
  <conditionalFormatting sqref="C95:E100">
    <cfRule type="containsBlanks" dxfId="782" priority="47">
      <formula>LEN(TRIM(C95))=0</formula>
    </cfRule>
  </conditionalFormatting>
  <conditionalFormatting sqref="C101:E109">
    <cfRule type="containsBlanks" dxfId="781" priority="37">
      <formula>LEN(TRIM(C101))=0</formula>
    </cfRule>
  </conditionalFormatting>
  <conditionalFormatting sqref="C99:M99">
    <cfRule type="containsBlanks" dxfId="780" priority="46" stopIfTrue="1">
      <formula>LEN(TRIM(C99))=0</formula>
    </cfRule>
  </conditionalFormatting>
  <conditionalFormatting sqref="C111:M111">
    <cfRule type="containsBlanks" dxfId="779" priority="1">
      <formula>LEN(TRIM(C111))=0</formula>
    </cfRule>
  </conditionalFormatting>
  <conditionalFormatting sqref="F4:F109">
    <cfRule type="containsBlanks" dxfId="778" priority="48">
      <formula>LEN(TRIM(F4))=0</formula>
    </cfRule>
  </conditionalFormatting>
  <conditionalFormatting sqref="G4:M109">
    <cfRule type="containsBlanks" dxfId="777" priority="2">
      <formula>LEN(TRIM(G4))=0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4" manualBreakCount="4">
    <brk id="29" max="16383" man="1"/>
    <brk id="55" max="16383" man="1"/>
    <brk id="79" max="16383" man="1"/>
    <brk id="10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67">
    <tabColor rgb="FFFFFF00"/>
  </sheetPr>
  <dimension ref="A1:O111"/>
  <sheetViews>
    <sheetView view="pageBreakPreview" zoomScaleNormal="100" zoomScaleSheetLayoutView="100" workbookViewId="0">
      <pane ySplit="2" topLeftCell="A62" activePane="bottomLeft" state="frozen"/>
      <selection activeCell="O97" sqref="O97"/>
      <selection pane="bottomLeft" activeCell="I106" sqref="I106"/>
    </sheetView>
  </sheetViews>
  <sheetFormatPr baseColWidth="10" defaultColWidth="14.3984375" defaultRowHeight="15" customHeight="1"/>
  <cols>
    <col min="1" max="1" width="1" style="342" customWidth="1"/>
    <col min="2" max="2" width="21" style="342" customWidth="1"/>
    <col min="3" max="13" width="5.796875" style="342" customWidth="1"/>
    <col min="14" max="14" width="5.19921875" style="342" customWidth="1"/>
    <col min="15" max="15" width="11" style="342" customWidth="1"/>
    <col min="16" max="16" width="8.796875" style="342" customWidth="1"/>
    <col min="17" max="18" width="14.3984375" style="342" customWidth="1"/>
    <col min="19" max="16384" width="14.3984375" style="342"/>
  </cols>
  <sheetData>
    <row r="1" spans="1:15" ht="16.25" customHeight="1">
      <c r="A1" s="295" t="s">
        <v>638</v>
      </c>
    </row>
    <row r="2" spans="1:15" ht="20.75" customHeight="1">
      <c r="A2" s="358" t="s">
        <v>624</v>
      </c>
      <c r="B2" s="358"/>
      <c r="C2" s="359" t="s">
        <v>639</v>
      </c>
      <c r="D2" s="359" t="s">
        <v>640</v>
      </c>
      <c r="E2" s="359" t="s">
        <v>641</v>
      </c>
      <c r="F2" s="359" t="s">
        <v>642</v>
      </c>
      <c r="G2" s="359" t="s">
        <v>643</v>
      </c>
      <c r="H2" s="359" t="s">
        <v>644</v>
      </c>
      <c r="I2" s="359" t="s">
        <v>645</v>
      </c>
      <c r="J2" s="359" t="s">
        <v>646</v>
      </c>
      <c r="K2" s="359" t="s">
        <v>647</v>
      </c>
      <c r="L2" s="359" t="s">
        <v>648</v>
      </c>
      <c r="M2" s="359" t="s">
        <v>649</v>
      </c>
      <c r="N2" s="359" t="s">
        <v>650</v>
      </c>
      <c r="O2" s="360" t="s">
        <v>651</v>
      </c>
    </row>
    <row r="3" spans="1:15" s="343" customFormat="1" ht="15" customHeight="1">
      <c r="A3" s="2" t="s">
        <v>498</v>
      </c>
      <c r="B3" s="2"/>
      <c r="C3" s="25">
        <f>SUM(C4:C7)</f>
        <v>23</v>
      </c>
      <c r="D3" s="25">
        <f t="shared" ref="D3:N3" si="0">SUM(D4:D7)</f>
        <v>23</v>
      </c>
      <c r="E3" s="25">
        <f t="shared" si="0"/>
        <v>23</v>
      </c>
      <c r="F3" s="25">
        <f t="shared" si="0"/>
        <v>23</v>
      </c>
      <c r="G3" s="25">
        <f t="shared" si="0"/>
        <v>22</v>
      </c>
      <c r="H3" s="25">
        <f t="shared" si="0"/>
        <v>21</v>
      </c>
      <c r="I3" s="25">
        <f t="shared" si="0"/>
        <v>19</v>
      </c>
      <c r="J3" s="25">
        <f t="shared" si="0"/>
        <v>18</v>
      </c>
      <c r="K3" s="25">
        <f t="shared" si="0"/>
        <v>17</v>
      </c>
      <c r="L3" s="25">
        <f t="shared" si="0"/>
        <v>16</v>
      </c>
      <c r="M3" s="25">
        <f t="shared" si="0"/>
        <v>15</v>
      </c>
      <c r="N3" s="25">
        <f t="shared" si="0"/>
        <v>16</v>
      </c>
      <c r="O3" s="25">
        <f t="shared" ref="O3:O34" si="1">SUM(C3:N3)</f>
        <v>236</v>
      </c>
    </row>
    <row r="4" spans="1:15" ht="15" customHeight="1">
      <c r="A4" s="679"/>
      <c r="B4" s="677" t="s">
        <v>499</v>
      </c>
      <c r="C4" s="682">
        <v>0</v>
      </c>
      <c r="D4" s="682">
        <v>0</v>
      </c>
      <c r="E4" s="682">
        <v>0</v>
      </c>
      <c r="F4" s="682">
        <v>0</v>
      </c>
      <c r="G4" s="682">
        <v>0</v>
      </c>
      <c r="H4" s="682">
        <v>0</v>
      </c>
      <c r="I4" s="682">
        <v>0</v>
      </c>
      <c r="J4" s="682">
        <v>0</v>
      </c>
      <c r="K4" s="682">
        <v>0</v>
      </c>
      <c r="L4" s="682">
        <v>0</v>
      </c>
      <c r="M4" s="682">
        <v>0</v>
      </c>
      <c r="N4" s="682">
        <v>0</v>
      </c>
      <c r="O4" s="682">
        <f t="shared" si="1"/>
        <v>0</v>
      </c>
    </row>
    <row r="5" spans="1:15" ht="15" customHeight="1">
      <c r="A5" s="679"/>
      <c r="B5" s="677" t="s">
        <v>500</v>
      </c>
      <c r="C5" s="681">
        <v>0</v>
      </c>
      <c r="D5" s="681">
        <v>0</v>
      </c>
      <c r="E5" s="681">
        <v>0</v>
      </c>
      <c r="F5" s="681">
        <v>0</v>
      </c>
      <c r="G5" s="681">
        <v>0</v>
      </c>
      <c r="H5" s="681">
        <v>0</v>
      </c>
      <c r="I5" s="681">
        <v>0</v>
      </c>
      <c r="J5" s="681">
        <v>0</v>
      </c>
      <c r="K5" s="681">
        <v>0</v>
      </c>
      <c r="L5" s="681">
        <v>0</v>
      </c>
      <c r="M5" s="681">
        <v>0</v>
      </c>
      <c r="N5" s="681">
        <v>0</v>
      </c>
      <c r="O5" s="681">
        <f t="shared" si="1"/>
        <v>0</v>
      </c>
    </row>
    <row r="6" spans="1:15" ht="15" customHeight="1">
      <c r="A6" s="679"/>
      <c r="B6" s="677" t="s">
        <v>501</v>
      </c>
      <c r="C6" s="681">
        <v>6</v>
      </c>
      <c r="D6" s="681">
        <v>6</v>
      </c>
      <c r="E6" s="681">
        <v>6</v>
      </c>
      <c r="F6" s="681">
        <v>6</v>
      </c>
      <c r="G6" s="681">
        <v>6</v>
      </c>
      <c r="H6" s="681">
        <v>6</v>
      </c>
      <c r="I6" s="681">
        <v>6</v>
      </c>
      <c r="J6" s="681">
        <v>6</v>
      </c>
      <c r="K6" s="681">
        <v>6</v>
      </c>
      <c r="L6" s="681">
        <v>5</v>
      </c>
      <c r="M6" s="681">
        <v>5</v>
      </c>
      <c r="N6" s="681">
        <v>5</v>
      </c>
      <c r="O6" s="681">
        <f t="shared" si="1"/>
        <v>69</v>
      </c>
    </row>
    <row r="7" spans="1:15" ht="15" customHeight="1">
      <c r="A7" s="679"/>
      <c r="B7" s="677" t="s">
        <v>502</v>
      </c>
      <c r="C7" s="681">
        <v>17</v>
      </c>
      <c r="D7" s="681">
        <v>17</v>
      </c>
      <c r="E7" s="681">
        <v>17</v>
      </c>
      <c r="F7" s="681">
        <v>17</v>
      </c>
      <c r="G7" s="681">
        <v>16</v>
      </c>
      <c r="H7" s="681">
        <v>15</v>
      </c>
      <c r="I7" s="681">
        <v>13</v>
      </c>
      <c r="J7" s="681">
        <v>12</v>
      </c>
      <c r="K7" s="681">
        <v>11</v>
      </c>
      <c r="L7" s="681">
        <v>11</v>
      </c>
      <c r="M7" s="681">
        <v>10</v>
      </c>
      <c r="N7" s="681">
        <v>11</v>
      </c>
      <c r="O7" s="681">
        <f t="shared" si="1"/>
        <v>167</v>
      </c>
    </row>
    <row r="8" spans="1:15" ht="15" customHeight="1">
      <c r="A8" s="2" t="s">
        <v>503</v>
      </c>
      <c r="B8" s="2"/>
      <c r="C8" s="25">
        <f>SUM(C9:C14)</f>
        <v>1</v>
      </c>
      <c r="D8" s="25">
        <f t="shared" ref="D8:N8" si="2">SUM(D9:D14)</f>
        <v>1</v>
      </c>
      <c r="E8" s="25">
        <f t="shared" si="2"/>
        <v>1</v>
      </c>
      <c r="F8" s="25">
        <f t="shared" si="2"/>
        <v>1</v>
      </c>
      <c r="G8" s="25">
        <f t="shared" si="2"/>
        <v>1</v>
      </c>
      <c r="H8" s="25">
        <f t="shared" si="2"/>
        <v>1</v>
      </c>
      <c r="I8" s="25">
        <f t="shared" si="2"/>
        <v>1</v>
      </c>
      <c r="J8" s="25">
        <f t="shared" si="2"/>
        <v>1</v>
      </c>
      <c r="K8" s="25">
        <f t="shared" si="2"/>
        <v>1</v>
      </c>
      <c r="L8" s="25">
        <f t="shared" si="2"/>
        <v>1</v>
      </c>
      <c r="M8" s="25">
        <f t="shared" si="2"/>
        <v>1</v>
      </c>
      <c r="N8" s="25">
        <f t="shared" si="2"/>
        <v>1</v>
      </c>
      <c r="O8" s="25">
        <f t="shared" si="1"/>
        <v>12</v>
      </c>
    </row>
    <row r="9" spans="1:15" ht="15" customHeight="1">
      <c r="A9" s="679"/>
      <c r="B9" s="677" t="s">
        <v>504</v>
      </c>
      <c r="C9" s="681">
        <v>0</v>
      </c>
      <c r="D9" s="681">
        <v>0</v>
      </c>
      <c r="E9" s="681">
        <v>0</v>
      </c>
      <c r="F9" s="681">
        <v>0</v>
      </c>
      <c r="G9" s="681">
        <v>0</v>
      </c>
      <c r="H9" s="681">
        <v>0</v>
      </c>
      <c r="I9" s="681">
        <v>0</v>
      </c>
      <c r="J9" s="681">
        <v>0</v>
      </c>
      <c r="K9" s="681">
        <v>0</v>
      </c>
      <c r="L9" s="681">
        <v>0</v>
      </c>
      <c r="M9" s="681">
        <v>0</v>
      </c>
      <c r="N9" s="681">
        <v>0</v>
      </c>
      <c r="O9" s="681">
        <f t="shared" si="1"/>
        <v>0</v>
      </c>
    </row>
    <row r="10" spans="1:15" ht="15" customHeight="1">
      <c r="A10" s="679"/>
      <c r="B10" s="677" t="s">
        <v>505</v>
      </c>
      <c r="C10" s="681">
        <v>0</v>
      </c>
      <c r="D10" s="681">
        <v>0</v>
      </c>
      <c r="E10" s="681">
        <v>0</v>
      </c>
      <c r="F10" s="681">
        <v>0</v>
      </c>
      <c r="G10" s="681">
        <v>0</v>
      </c>
      <c r="H10" s="681">
        <v>0</v>
      </c>
      <c r="I10" s="681">
        <v>0</v>
      </c>
      <c r="J10" s="681">
        <v>0</v>
      </c>
      <c r="K10" s="681">
        <v>0</v>
      </c>
      <c r="L10" s="681">
        <v>0</v>
      </c>
      <c r="M10" s="681">
        <v>0</v>
      </c>
      <c r="N10" s="681">
        <v>0</v>
      </c>
      <c r="O10" s="681">
        <f t="shared" si="1"/>
        <v>0</v>
      </c>
    </row>
    <row r="11" spans="1:15" s="343" customFormat="1" ht="15" customHeight="1">
      <c r="A11" s="679"/>
      <c r="B11" s="677" t="s">
        <v>506</v>
      </c>
      <c r="C11" s="681">
        <v>0</v>
      </c>
      <c r="D11" s="681">
        <v>0</v>
      </c>
      <c r="E11" s="681">
        <v>0</v>
      </c>
      <c r="F11" s="681">
        <v>0</v>
      </c>
      <c r="G11" s="681">
        <v>0</v>
      </c>
      <c r="H11" s="681">
        <v>0</v>
      </c>
      <c r="I11" s="681">
        <v>0</v>
      </c>
      <c r="J11" s="681">
        <v>0</v>
      </c>
      <c r="K11" s="681">
        <v>0</v>
      </c>
      <c r="L11" s="681">
        <v>0</v>
      </c>
      <c r="M11" s="681">
        <v>0</v>
      </c>
      <c r="N11" s="681">
        <v>0</v>
      </c>
      <c r="O11" s="681">
        <f t="shared" si="1"/>
        <v>0</v>
      </c>
    </row>
    <row r="12" spans="1:15" ht="15" customHeight="1">
      <c r="A12" s="679"/>
      <c r="B12" s="677" t="s">
        <v>507</v>
      </c>
      <c r="C12" s="681">
        <v>0</v>
      </c>
      <c r="D12" s="681">
        <v>0</v>
      </c>
      <c r="E12" s="681">
        <v>0</v>
      </c>
      <c r="F12" s="681">
        <v>0</v>
      </c>
      <c r="G12" s="681">
        <v>0</v>
      </c>
      <c r="H12" s="681">
        <v>0</v>
      </c>
      <c r="I12" s="681">
        <v>0</v>
      </c>
      <c r="J12" s="681">
        <v>0</v>
      </c>
      <c r="K12" s="681">
        <v>0</v>
      </c>
      <c r="L12" s="681">
        <v>0</v>
      </c>
      <c r="M12" s="681">
        <v>0</v>
      </c>
      <c r="N12" s="681">
        <v>0</v>
      </c>
      <c r="O12" s="681">
        <f t="shared" si="1"/>
        <v>0</v>
      </c>
    </row>
    <row r="13" spans="1:15" ht="15" customHeight="1">
      <c r="A13" s="679"/>
      <c r="B13" s="677" t="s">
        <v>508</v>
      </c>
      <c r="C13" s="681">
        <v>0</v>
      </c>
      <c r="D13" s="681">
        <v>0</v>
      </c>
      <c r="E13" s="681">
        <v>0</v>
      </c>
      <c r="F13" s="681">
        <v>0</v>
      </c>
      <c r="G13" s="681">
        <v>0</v>
      </c>
      <c r="H13" s="681">
        <v>0</v>
      </c>
      <c r="I13" s="681">
        <v>0</v>
      </c>
      <c r="J13" s="681">
        <v>0</v>
      </c>
      <c r="K13" s="681">
        <v>0</v>
      </c>
      <c r="L13" s="681">
        <v>0</v>
      </c>
      <c r="M13" s="681">
        <v>0</v>
      </c>
      <c r="N13" s="681">
        <v>0</v>
      </c>
      <c r="O13" s="681">
        <f t="shared" si="1"/>
        <v>0</v>
      </c>
    </row>
    <row r="14" spans="1:15" ht="15" customHeight="1">
      <c r="A14" s="679"/>
      <c r="B14" s="677" t="s">
        <v>509</v>
      </c>
      <c r="C14" s="681">
        <v>1</v>
      </c>
      <c r="D14" s="681">
        <v>1</v>
      </c>
      <c r="E14" s="681">
        <v>1</v>
      </c>
      <c r="F14" s="681">
        <v>1</v>
      </c>
      <c r="G14" s="681">
        <v>1</v>
      </c>
      <c r="H14" s="681">
        <v>1</v>
      </c>
      <c r="I14" s="681">
        <v>1</v>
      </c>
      <c r="J14" s="681">
        <v>1</v>
      </c>
      <c r="K14" s="681">
        <v>1</v>
      </c>
      <c r="L14" s="681">
        <v>1</v>
      </c>
      <c r="M14" s="681">
        <v>1</v>
      </c>
      <c r="N14" s="681">
        <v>1</v>
      </c>
      <c r="O14" s="681">
        <f t="shared" si="1"/>
        <v>12</v>
      </c>
    </row>
    <row r="15" spans="1:15" ht="15" customHeight="1">
      <c r="A15" s="2" t="s">
        <v>510</v>
      </c>
      <c r="B15" s="2"/>
      <c r="C15" s="25">
        <f>SUM(C16:C18)</f>
        <v>26</v>
      </c>
      <c r="D15" s="25">
        <f t="shared" ref="D15:N15" si="3">SUM(D16:D18)</f>
        <v>29</v>
      </c>
      <c r="E15" s="25">
        <f t="shared" si="3"/>
        <v>30</v>
      </c>
      <c r="F15" s="25">
        <f t="shared" si="3"/>
        <v>29</v>
      </c>
      <c r="G15" s="25">
        <f t="shared" si="3"/>
        <v>31</v>
      </c>
      <c r="H15" s="25">
        <f t="shared" si="3"/>
        <v>31</v>
      </c>
      <c r="I15" s="25">
        <f t="shared" si="3"/>
        <v>33</v>
      </c>
      <c r="J15" s="25">
        <f t="shared" si="3"/>
        <v>39</v>
      </c>
      <c r="K15" s="25">
        <f t="shared" si="3"/>
        <v>41</v>
      </c>
      <c r="L15" s="25">
        <f t="shared" si="3"/>
        <v>42</v>
      </c>
      <c r="M15" s="25">
        <f t="shared" si="3"/>
        <v>42</v>
      </c>
      <c r="N15" s="25">
        <f t="shared" si="3"/>
        <v>42</v>
      </c>
      <c r="O15" s="25">
        <f t="shared" si="1"/>
        <v>415</v>
      </c>
    </row>
    <row r="16" spans="1:15" s="343" customFormat="1" ht="15" customHeight="1">
      <c r="A16" s="677"/>
      <c r="B16" s="677" t="s">
        <v>511</v>
      </c>
      <c r="C16" s="681">
        <v>0</v>
      </c>
      <c r="D16" s="681">
        <v>0</v>
      </c>
      <c r="E16" s="681">
        <v>0</v>
      </c>
      <c r="F16" s="681">
        <v>0</v>
      </c>
      <c r="G16" s="681">
        <v>0</v>
      </c>
      <c r="H16" s="681">
        <v>0</v>
      </c>
      <c r="I16" s="681">
        <v>0</v>
      </c>
      <c r="J16" s="681">
        <v>0</v>
      </c>
      <c r="K16" s="681">
        <v>0</v>
      </c>
      <c r="L16" s="681">
        <v>0</v>
      </c>
      <c r="M16" s="681">
        <v>0</v>
      </c>
      <c r="N16" s="681">
        <v>0</v>
      </c>
      <c r="O16" s="681">
        <f t="shared" si="1"/>
        <v>0</v>
      </c>
    </row>
    <row r="17" spans="1:15" ht="15" customHeight="1">
      <c r="A17" s="679"/>
      <c r="B17" s="677" t="s">
        <v>512</v>
      </c>
      <c r="C17" s="681">
        <v>17</v>
      </c>
      <c r="D17" s="681">
        <v>20</v>
      </c>
      <c r="E17" s="681">
        <v>21</v>
      </c>
      <c r="F17" s="681">
        <v>20</v>
      </c>
      <c r="G17" s="681">
        <v>22</v>
      </c>
      <c r="H17" s="681">
        <v>22</v>
      </c>
      <c r="I17" s="681">
        <v>24</v>
      </c>
      <c r="J17" s="681">
        <v>30</v>
      </c>
      <c r="K17" s="681">
        <v>32</v>
      </c>
      <c r="L17" s="681">
        <v>33</v>
      </c>
      <c r="M17" s="681">
        <v>33</v>
      </c>
      <c r="N17" s="681">
        <v>33</v>
      </c>
      <c r="O17" s="681">
        <f t="shared" si="1"/>
        <v>307</v>
      </c>
    </row>
    <row r="18" spans="1:15" ht="15" customHeight="1">
      <c r="A18" s="679"/>
      <c r="B18" s="677" t="s">
        <v>513</v>
      </c>
      <c r="C18" s="681">
        <v>9</v>
      </c>
      <c r="D18" s="681">
        <v>9</v>
      </c>
      <c r="E18" s="681">
        <v>9</v>
      </c>
      <c r="F18" s="681">
        <v>9</v>
      </c>
      <c r="G18" s="681">
        <v>9</v>
      </c>
      <c r="H18" s="681">
        <v>9</v>
      </c>
      <c r="I18" s="681">
        <v>9</v>
      </c>
      <c r="J18" s="681">
        <v>9</v>
      </c>
      <c r="K18" s="681">
        <v>9</v>
      </c>
      <c r="L18" s="681">
        <v>9</v>
      </c>
      <c r="M18" s="681">
        <v>9</v>
      </c>
      <c r="N18" s="681">
        <v>9</v>
      </c>
      <c r="O18" s="681">
        <f t="shared" si="1"/>
        <v>108</v>
      </c>
    </row>
    <row r="19" spans="1:15" ht="15" customHeight="1">
      <c r="A19" s="2" t="s">
        <v>514</v>
      </c>
      <c r="B19" s="6"/>
      <c r="C19" s="49">
        <f>SUM(C20:C28)</f>
        <v>9</v>
      </c>
      <c r="D19" s="49">
        <f t="shared" ref="D19:N19" si="4">SUM(D20:D28)</f>
        <v>9</v>
      </c>
      <c r="E19" s="49">
        <f t="shared" si="4"/>
        <v>9</v>
      </c>
      <c r="F19" s="49">
        <f t="shared" si="4"/>
        <v>9</v>
      </c>
      <c r="G19" s="49">
        <f t="shared" si="4"/>
        <v>9</v>
      </c>
      <c r="H19" s="49">
        <f t="shared" si="4"/>
        <v>9</v>
      </c>
      <c r="I19" s="49">
        <f t="shared" si="4"/>
        <v>7</v>
      </c>
      <c r="J19" s="49">
        <f t="shared" si="4"/>
        <v>7</v>
      </c>
      <c r="K19" s="49">
        <f t="shared" si="4"/>
        <v>7</v>
      </c>
      <c r="L19" s="49">
        <f t="shared" si="4"/>
        <v>7</v>
      </c>
      <c r="M19" s="49">
        <f t="shared" si="4"/>
        <v>7</v>
      </c>
      <c r="N19" s="49">
        <f t="shared" si="4"/>
        <v>7</v>
      </c>
      <c r="O19" s="49">
        <f t="shared" si="1"/>
        <v>96</v>
      </c>
    </row>
    <row r="20" spans="1:15" ht="15" customHeight="1">
      <c r="A20" s="677"/>
      <c r="B20" s="678" t="s">
        <v>515</v>
      </c>
      <c r="C20" s="682">
        <v>0</v>
      </c>
      <c r="D20" s="682">
        <v>0</v>
      </c>
      <c r="E20" s="682">
        <v>0</v>
      </c>
      <c r="F20" s="682">
        <v>0</v>
      </c>
      <c r="G20" s="682">
        <v>0</v>
      </c>
      <c r="H20" s="682">
        <v>0</v>
      </c>
      <c r="I20" s="682">
        <v>0</v>
      </c>
      <c r="J20" s="682">
        <v>0</v>
      </c>
      <c r="K20" s="682">
        <v>0</v>
      </c>
      <c r="L20" s="682">
        <v>0</v>
      </c>
      <c r="M20" s="682">
        <v>0</v>
      </c>
      <c r="N20" s="682">
        <v>0</v>
      </c>
      <c r="O20" s="682">
        <f t="shared" si="1"/>
        <v>0</v>
      </c>
    </row>
    <row r="21" spans="1:15" ht="15" customHeight="1">
      <c r="A21" s="679"/>
      <c r="B21" s="677" t="s">
        <v>516</v>
      </c>
      <c r="C21" s="681">
        <v>0</v>
      </c>
      <c r="D21" s="681">
        <v>0</v>
      </c>
      <c r="E21" s="681">
        <v>0</v>
      </c>
      <c r="F21" s="681">
        <v>0</v>
      </c>
      <c r="G21" s="681">
        <v>0</v>
      </c>
      <c r="H21" s="681">
        <v>0</v>
      </c>
      <c r="I21" s="681">
        <v>0</v>
      </c>
      <c r="J21" s="681">
        <v>0</v>
      </c>
      <c r="K21" s="681">
        <v>0</v>
      </c>
      <c r="L21" s="681">
        <v>0</v>
      </c>
      <c r="M21" s="681">
        <v>0</v>
      </c>
      <c r="N21" s="681">
        <v>0</v>
      </c>
      <c r="O21" s="681">
        <f t="shared" si="1"/>
        <v>0</v>
      </c>
    </row>
    <row r="22" spans="1:15" ht="15" customHeight="1">
      <c r="A22" s="679"/>
      <c r="B22" s="677" t="s">
        <v>517</v>
      </c>
      <c r="C22" s="681">
        <v>2</v>
      </c>
      <c r="D22" s="681">
        <v>2</v>
      </c>
      <c r="E22" s="681">
        <v>2</v>
      </c>
      <c r="F22" s="681">
        <v>2</v>
      </c>
      <c r="G22" s="681">
        <v>2</v>
      </c>
      <c r="H22" s="681">
        <v>2</v>
      </c>
      <c r="I22" s="681">
        <v>1</v>
      </c>
      <c r="J22" s="681">
        <v>1</v>
      </c>
      <c r="K22" s="681">
        <v>1</v>
      </c>
      <c r="L22" s="681">
        <v>1</v>
      </c>
      <c r="M22" s="681">
        <v>1</v>
      </c>
      <c r="N22" s="681">
        <v>1</v>
      </c>
      <c r="O22" s="681">
        <f t="shared" si="1"/>
        <v>18</v>
      </c>
    </row>
    <row r="23" spans="1:15" ht="15" customHeight="1">
      <c r="A23" s="679"/>
      <c r="B23" s="677" t="s">
        <v>518</v>
      </c>
      <c r="C23" s="681">
        <v>0</v>
      </c>
      <c r="D23" s="681">
        <v>0</v>
      </c>
      <c r="E23" s="681">
        <v>0</v>
      </c>
      <c r="F23" s="681">
        <v>0</v>
      </c>
      <c r="G23" s="681">
        <v>0</v>
      </c>
      <c r="H23" s="681">
        <v>0</v>
      </c>
      <c r="I23" s="681">
        <v>0</v>
      </c>
      <c r="J23" s="681">
        <v>0</v>
      </c>
      <c r="K23" s="681">
        <v>0</v>
      </c>
      <c r="L23" s="681">
        <v>0</v>
      </c>
      <c r="M23" s="681">
        <v>0</v>
      </c>
      <c r="N23" s="681">
        <v>0</v>
      </c>
      <c r="O23" s="681">
        <f t="shared" si="1"/>
        <v>0</v>
      </c>
    </row>
    <row r="24" spans="1:15" ht="15" customHeight="1">
      <c r="A24" s="679"/>
      <c r="B24" s="677" t="s">
        <v>519</v>
      </c>
      <c r="C24" s="681">
        <v>1</v>
      </c>
      <c r="D24" s="681">
        <v>1</v>
      </c>
      <c r="E24" s="681">
        <v>1</v>
      </c>
      <c r="F24" s="681">
        <v>1</v>
      </c>
      <c r="G24" s="681">
        <v>1</v>
      </c>
      <c r="H24" s="681">
        <v>1</v>
      </c>
      <c r="I24" s="681">
        <v>1</v>
      </c>
      <c r="J24" s="681">
        <v>1</v>
      </c>
      <c r="K24" s="681">
        <v>1</v>
      </c>
      <c r="L24" s="681">
        <v>1</v>
      </c>
      <c r="M24" s="681">
        <v>1</v>
      </c>
      <c r="N24" s="681">
        <v>1</v>
      </c>
      <c r="O24" s="681">
        <f t="shared" si="1"/>
        <v>12</v>
      </c>
    </row>
    <row r="25" spans="1:15" ht="15" customHeight="1">
      <c r="A25" s="679"/>
      <c r="B25" s="677" t="s">
        <v>520</v>
      </c>
      <c r="C25" s="681">
        <v>0</v>
      </c>
      <c r="D25" s="681">
        <v>0</v>
      </c>
      <c r="E25" s="681">
        <v>0</v>
      </c>
      <c r="F25" s="681">
        <v>0</v>
      </c>
      <c r="G25" s="681">
        <v>0</v>
      </c>
      <c r="H25" s="681">
        <v>0</v>
      </c>
      <c r="I25" s="681">
        <v>0</v>
      </c>
      <c r="J25" s="681">
        <v>0</v>
      </c>
      <c r="K25" s="681">
        <v>0</v>
      </c>
      <c r="L25" s="681">
        <v>0</v>
      </c>
      <c r="M25" s="681">
        <v>0</v>
      </c>
      <c r="N25" s="681">
        <v>0</v>
      </c>
      <c r="O25" s="681">
        <f t="shared" si="1"/>
        <v>0</v>
      </c>
    </row>
    <row r="26" spans="1:15" ht="15" customHeight="1">
      <c r="A26" s="679"/>
      <c r="B26" s="677" t="s">
        <v>521</v>
      </c>
      <c r="C26" s="681">
        <v>0</v>
      </c>
      <c r="D26" s="681">
        <v>0</v>
      </c>
      <c r="E26" s="681">
        <v>0</v>
      </c>
      <c r="F26" s="681">
        <v>0</v>
      </c>
      <c r="G26" s="681">
        <v>0</v>
      </c>
      <c r="H26" s="681">
        <v>0</v>
      </c>
      <c r="I26" s="681">
        <v>0</v>
      </c>
      <c r="J26" s="681">
        <v>0</v>
      </c>
      <c r="K26" s="681">
        <v>0</v>
      </c>
      <c r="L26" s="681">
        <v>0</v>
      </c>
      <c r="M26" s="681">
        <v>0</v>
      </c>
      <c r="N26" s="681">
        <v>0</v>
      </c>
      <c r="O26" s="681">
        <f t="shared" si="1"/>
        <v>0</v>
      </c>
    </row>
    <row r="27" spans="1:15" ht="15" customHeight="1">
      <c r="A27" s="679"/>
      <c r="B27" s="677" t="s">
        <v>522</v>
      </c>
      <c r="C27" s="681">
        <v>3</v>
      </c>
      <c r="D27" s="681">
        <v>3</v>
      </c>
      <c r="E27" s="681">
        <v>3</v>
      </c>
      <c r="F27" s="681">
        <v>3</v>
      </c>
      <c r="G27" s="681">
        <v>3</v>
      </c>
      <c r="H27" s="681">
        <v>3</v>
      </c>
      <c r="I27" s="681">
        <v>3</v>
      </c>
      <c r="J27" s="681">
        <v>3</v>
      </c>
      <c r="K27" s="681">
        <v>3</v>
      </c>
      <c r="L27" s="681">
        <v>3</v>
      </c>
      <c r="M27" s="681">
        <v>3</v>
      </c>
      <c r="N27" s="681">
        <v>3</v>
      </c>
      <c r="O27" s="681">
        <f t="shared" si="1"/>
        <v>36</v>
      </c>
    </row>
    <row r="28" spans="1:15" ht="15" customHeight="1">
      <c r="A28" s="679"/>
      <c r="B28" s="677" t="s">
        <v>523</v>
      </c>
      <c r="C28" s="681">
        <v>3</v>
      </c>
      <c r="D28" s="681">
        <v>3</v>
      </c>
      <c r="E28" s="681">
        <v>3</v>
      </c>
      <c r="F28" s="681">
        <v>3</v>
      </c>
      <c r="G28" s="681">
        <v>3</v>
      </c>
      <c r="H28" s="681">
        <v>3</v>
      </c>
      <c r="I28" s="681">
        <v>2</v>
      </c>
      <c r="J28" s="681">
        <v>2</v>
      </c>
      <c r="K28" s="681">
        <v>2</v>
      </c>
      <c r="L28" s="681">
        <v>2</v>
      </c>
      <c r="M28" s="681">
        <v>2</v>
      </c>
      <c r="N28" s="681">
        <v>2</v>
      </c>
      <c r="O28" s="681">
        <f t="shared" si="1"/>
        <v>30</v>
      </c>
    </row>
    <row r="29" spans="1:15" s="343" customFormat="1" ht="15" customHeight="1">
      <c r="A29" s="2" t="s">
        <v>524</v>
      </c>
      <c r="B29" s="2"/>
      <c r="C29" s="25">
        <f t="shared" ref="C29:N29" si="5">SUM(C30:C41)</f>
        <v>0</v>
      </c>
      <c r="D29" s="25">
        <f t="shared" si="5"/>
        <v>0</v>
      </c>
      <c r="E29" s="25">
        <f t="shared" si="5"/>
        <v>0</v>
      </c>
      <c r="F29" s="25">
        <f t="shared" si="5"/>
        <v>0</v>
      </c>
      <c r="G29" s="25">
        <f t="shared" si="5"/>
        <v>0</v>
      </c>
      <c r="H29" s="25">
        <f t="shared" si="5"/>
        <v>0</v>
      </c>
      <c r="I29" s="25">
        <f t="shared" si="5"/>
        <v>0</v>
      </c>
      <c r="J29" s="25">
        <f t="shared" si="5"/>
        <v>0</v>
      </c>
      <c r="K29" s="25">
        <f t="shared" si="5"/>
        <v>0</v>
      </c>
      <c r="L29" s="25">
        <f t="shared" si="5"/>
        <v>0</v>
      </c>
      <c r="M29" s="25">
        <f t="shared" si="5"/>
        <v>0</v>
      </c>
      <c r="N29" s="25">
        <f t="shared" si="5"/>
        <v>0</v>
      </c>
      <c r="O29" s="25">
        <f t="shared" si="1"/>
        <v>0</v>
      </c>
    </row>
    <row r="30" spans="1:15" ht="15" customHeight="1">
      <c r="A30" s="677"/>
      <c r="B30" s="677" t="s">
        <v>525</v>
      </c>
      <c r="C30" s="682">
        <v>0</v>
      </c>
      <c r="D30" s="682">
        <v>0</v>
      </c>
      <c r="E30" s="682">
        <v>0</v>
      </c>
      <c r="F30" s="682">
        <v>0</v>
      </c>
      <c r="G30" s="682">
        <v>0</v>
      </c>
      <c r="H30" s="682">
        <v>0</v>
      </c>
      <c r="I30" s="682">
        <v>0</v>
      </c>
      <c r="J30" s="682">
        <v>0</v>
      </c>
      <c r="K30" s="682">
        <v>0</v>
      </c>
      <c r="L30" s="682">
        <v>0</v>
      </c>
      <c r="M30" s="682">
        <v>0</v>
      </c>
      <c r="N30" s="682">
        <v>0</v>
      </c>
      <c r="O30" s="682">
        <f t="shared" si="1"/>
        <v>0</v>
      </c>
    </row>
    <row r="31" spans="1:15" ht="15" customHeight="1">
      <c r="A31" s="677"/>
      <c r="B31" s="677" t="s">
        <v>526</v>
      </c>
      <c r="C31" s="681">
        <v>0</v>
      </c>
      <c r="D31" s="681">
        <v>0</v>
      </c>
      <c r="E31" s="681">
        <v>0</v>
      </c>
      <c r="F31" s="681">
        <v>0</v>
      </c>
      <c r="G31" s="681">
        <v>0</v>
      </c>
      <c r="H31" s="681">
        <v>0</v>
      </c>
      <c r="I31" s="681">
        <v>0</v>
      </c>
      <c r="J31" s="681">
        <v>0</v>
      </c>
      <c r="K31" s="681">
        <v>0</v>
      </c>
      <c r="L31" s="681">
        <v>0</v>
      </c>
      <c r="M31" s="681">
        <v>0</v>
      </c>
      <c r="N31" s="681">
        <v>0</v>
      </c>
      <c r="O31" s="681">
        <f t="shared" si="1"/>
        <v>0</v>
      </c>
    </row>
    <row r="32" spans="1:15" ht="15" customHeight="1">
      <c r="A32" s="677"/>
      <c r="B32" s="677" t="s">
        <v>527</v>
      </c>
      <c r="C32" s="681">
        <v>0</v>
      </c>
      <c r="D32" s="681">
        <v>0</v>
      </c>
      <c r="E32" s="681">
        <v>0</v>
      </c>
      <c r="F32" s="681">
        <v>0</v>
      </c>
      <c r="G32" s="681">
        <v>0</v>
      </c>
      <c r="H32" s="681">
        <v>0</v>
      </c>
      <c r="I32" s="681">
        <v>0</v>
      </c>
      <c r="J32" s="681">
        <v>0</v>
      </c>
      <c r="K32" s="681">
        <v>0</v>
      </c>
      <c r="L32" s="681">
        <v>0</v>
      </c>
      <c r="M32" s="681">
        <v>0</v>
      </c>
      <c r="N32" s="681">
        <v>0</v>
      </c>
      <c r="O32" s="681">
        <f t="shared" si="1"/>
        <v>0</v>
      </c>
    </row>
    <row r="33" spans="1:15" ht="15" customHeight="1">
      <c r="A33" s="677"/>
      <c r="B33" s="677" t="s">
        <v>528</v>
      </c>
      <c r="C33" s="681">
        <v>0</v>
      </c>
      <c r="D33" s="681">
        <v>0</v>
      </c>
      <c r="E33" s="681">
        <v>0</v>
      </c>
      <c r="F33" s="681">
        <v>0</v>
      </c>
      <c r="G33" s="681">
        <v>0</v>
      </c>
      <c r="H33" s="681">
        <v>0</v>
      </c>
      <c r="I33" s="681">
        <v>0</v>
      </c>
      <c r="J33" s="681">
        <v>0</v>
      </c>
      <c r="K33" s="681">
        <v>0</v>
      </c>
      <c r="L33" s="681">
        <v>0</v>
      </c>
      <c r="M33" s="681">
        <v>0</v>
      </c>
      <c r="N33" s="681">
        <v>0</v>
      </c>
      <c r="O33" s="681">
        <f t="shared" si="1"/>
        <v>0</v>
      </c>
    </row>
    <row r="34" spans="1:15" ht="15" customHeight="1">
      <c r="A34" s="677"/>
      <c r="B34" s="677" t="s">
        <v>529</v>
      </c>
      <c r="C34" s="681"/>
      <c r="D34" s="681"/>
      <c r="E34" s="681"/>
      <c r="F34" s="681"/>
      <c r="G34" s="681"/>
      <c r="H34" s="681"/>
      <c r="I34" s="681"/>
      <c r="J34" s="681"/>
      <c r="K34" s="681"/>
      <c r="L34" s="681"/>
      <c r="M34" s="681"/>
      <c r="N34" s="681"/>
      <c r="O34" s="681">
        <f t="shared" si="1"/>
        <v>0</v>
      </c>
    </row>
    <row r="35" spans="1:15" ht="15" customHeight="1">
      <c r="A35" s="677"/>
      <c r="B35" s="677" t="s">
        <v>530</v>
      </c>
      <c r="C35" s="681"/>
      <c r="D35" s="681"/>
      <c r="E35" s="681"/>
      <c r="F35" s="681"/>
      <c r="G35" s="681"/>
      <c r="H35" s="681"/>
      <c r="I35" s="681"/>
      <c r="J35" s="681"/>
      <c r="K35" s="681"/>
      <c r="L35" s="681"/>
      <c r="M35" s="681"/>
      <c r="N35" s="681"/>
      <c r="O35" s="681">
        <f t="shared" ref="O35:O66" si="6">SUM(C35:N35)</f>
        <v>0</v>
      </c>
    </row>
    <row r="36" spans="1:15" ht="15" customHeight="1">
      <c r="A36" s="677"/>
      <c r="B36" s="677" t="s">
        <v>531</v>
      </c>
      <c r="C36" s="681"/>
      <c r="D36" s="681"/>
      <c r="E36" s="681"/>
      <c r="F36" s="681"/>
      <c r="G36" s="681"/>
      <c r="H36" s="681"/>
      <c r="I36" s="681"/>
      <c r="J36" s="681"/>
      <c r="K36" s="681"/>
      <c r="L36" s="681"/>
      <c r="M36" s="681"/>
      <c r="N36" s="681"/>
      <c r="O36" s="681">
        <f t="shared" si="6"/>
        <v>0</v>
      </c>
    </row>
    <row r="37" spans="1:15" ht="15" customHeight="1">
      <c r="A37" s="679"/>
      <c r="B37" s="677" t="s">
        <v>532</v>
      </c>
      <c r="C37" s="681">
        <v>0</v>
      </c>
      <c r="D37" s="681">
        <v>0</v>
      </c>
      <c r="E37" s="681">
        <v>0</v>
      </c>
      <c r="F37" s="681">
        <v>0</v>
      </c>
      <c r="G37" s="681">
        <v>0</v>
      </c>
      <c r="H37" s="681">
        <v>0</v>
      </c>
      <c r="I37" s="681">
        <v>0</v>
      </c>
      <c r="J37" s="681">
        <v>0</v>
      </c>
      <c r="K37" s="681">
        <v>0</v>
      </c>
      <c r="L37" s="681">
        <v>0</v>
      </c>
      <c r="M37" s="681">
        <v>0</v>
      </c>
      <c r="N37" s="681">
        <v>0</v>
      </c>
      <c r="O37" s="681">
        <f t="shared" si="6"/>
        <v>0</v>
      </c>
    </row>
    <row r="38" spans="1:15" s="343" customFormat="1" ht="15" customHeight="1">
      <c r="A38" s="679"/>
      <c r="B38" s="677" t="s">
        <v>533</v>
      </c>
      <c r="C38" s="681">
        <v>0</v>
      </c>
      <c r="D38" s="681">
        <v>0</v>
      </c>
      <c r="E38" s="681">
        <v>0</v>
      </c>
      <c r="F38" s="681">
        <v>0</v>
      </c>
      <c r="G38" s="681">
        <v>0</v>
      </c>
      <c r="H38" s="681">
        <v>0</v>
      </c>
      <c r="I38" s="681">
        <v>0</v>
      </c>
      <c r="J38" s="681">
        <v>0</v>
      </c>
      <c r="K38" s="681">
        <v>0</v>
      </c>
      <c r="L38" s="681">
        <v>0</v>
      </c>
      <c r="M38" s="681">
        <v>0</v>
      </c>
      <c r="N38" s="681">
        <v>0</v>
      </c>
      <c r="O38" s="681">
        <f t="shared" si="6"/>
        <v>0</v>
      </c>
    </row>
    <row r="39" spans="1:15" ht="15" customHeight="1">
      <c r="A39" s="679"/>
      <c r="B39" s="677" t="s">
        <v>534</v>
      </c>
      <c r="C39" s="681">
        <v>0</v>
      </c>
      <c r="D39" s="681">
        <v>0</v>
      </c>
      <c r="E39" s="681">
        <v>0</v>
      </c>
      <c r="F39" s="681">
        <v>0</v>
      </c>
      <c r="G39" s="681">
        <v>0</v>
      </c>
      <c r="H39" s="681">
        <v>0</v>
      </c>
      <c r="I39" s="681">
        <v>0</v>
      </c>
      <c r="J39" s="681">
        <v>0</v>
      </c>
      <c r="K39" s="681">
        <v>0</v>
      </c>
      <c r="L39" s="681">
        <v>0</v>
      </c>
      <c r="M39" s="681">
        <v>0</v>
      </c>
      <c r="N39" s="681">
        <v>0</v>
      </c>
      <c r="O39" s="681">
        <f t="shared" si="6"/>
        <v>0</v>
      </c>
    </row>
    <row r="40" spans="1:15" ht="15" customHeight="1">
      <c r="A40" s="679"/>
      <c r="B40" s="677" t="s">
        <v>535</v>
      </c>
      <c r="C40" s="681">
        <v>0</v>
      </c>
      <c r="D40" s="681">
        <v>0</v>
      </c>
      <c r="E40" s="681">
        <v>0</v>
      </c>
      <c r="F40" s="681">
        <v>0</v>
      </c>
      <c r="G40" s="681">
        <v>0</v>
      </c>
      <c r="H40" s="681">
        <v>0</v>
      </c>
      <c r="I40" s="681">
        <v>0</v>
      </c>
      <c r="J40" s="681">
        <v>0</v>
      </c>
      <c r="K40" s="681">
        <v>0</v>
      </c>
      <c r="L40" s="681">
        <v>0</v>
      </c>
      <c r="M40" s="681">
        <v>0</v>
      </c>
      <c r="N40" s="681">
        <v>0</v>
      </c>
      <c r="O40" s="681">
        <f t="shared" si="6"/>
        <v>0</v>
      </c>
    </row>
    <row r="41" spans="1:15" ht="15" customHeight="1">
      <c r="A41" s="679"/>
      <c r="B41" s="677" t="s">
        <v>536</v>
      </c>
      <c r="C41" s="681">
        <v>0</v>
      </c>
      <c r="D41" s="681">
        <v>0</v>
      </c>
      <c r="E41" s="681">
        <v>0</v>
      </c>
      <c r="F41" s="681">
        <v>0</v>
      </c>
      <c r="G41" s="681">
        <v>0</v>
      </c>
      <c r="H41" s="681">
        <v>0</v>
      </c>
      <c r="I41" s="681">
        <v>0</v>
      </c>
      <c r="J41" s="681">
        <v>0</v>
      </c>
      <c r="K41" s="681">
        <v>0</v>
      </c>
      <c r="L41" s="681">
        <v>0</v>
      </c>
      <c r="M41" s="681">
        <v>0</v>
      </c>
      <c r="N41" s="681">
        <v>0</v>
      </c>
      <c r="O41" s="681">
        <f t="shared" si="6"/>
        <v>0</v>
      </c>
    </row>
    <row r="42" spans="1:15" ht="15" customHeight="1">
      <c r="A42" s="2" t="s">
        <v>537</v>
      </c>
      <c r="B42" s="2"/>
      <c r="C42" s="25">
        <f>SUM(C43:C49)</f>
        <v>77</v>
      </c>
      <c r="D42" s="25">
        <f t="shared" ref="D42:N42" si="7">SUM(D43:D49)</f>
        <v>77</v>
      </c>
      <c r="E42" s="25">
        <f t="shared" si="7"/>
        <v>76</v>
      </c>
      <c r="F42" s="25">
        <f t="shared" si="7"/>
        <v>78</v>
      </c>
      <c r="G42" s="25">
        <f t="shared" si="7"/>
        <v>78</v>
      </c>
      <c r="H42" s="25">
        <f t="shared" si="7"/>
        <v>80</v>
      </c>
      <c r="I42" s="25">
        <f t="shared" si="7"/>
        <v>81</v>
      </c>
      <c r="J42" s="25">
        <f t="shared" si="7"/>
        <v>81</v>
      </c>
      <c r="K42" s="25">
        <f t="shared" si="7"/>
        <v>81</v>
      </c>
      <c r="L42" s="25">
        <f t="shared" si="7"/>
        <v>81</v>
      </c>
      <c r="M42" s="25">
        <f t="shared" si="7"/>
        <v>80</v>
      </c>
      <c r="N42" s="25">
        <f t="shared" si="7"/>
        <v>80</v>
      </c>
      <c r="O42" s="25">
        <f t="shared" si="6"/>
        <v>950</v>
      </c>
    </row>
    <row r="43" spans="1:15" ht="15" customHeight="1">
      <c r="A43" s="677"/>
      <c r="B43" s="677" t="s">
        <v>538</v>
      </c>
      <c r="C43" s="681">
        <v>0</v>
      </c>
      <c r="D43" s="681">
        <v>0</v>
      </c>
      <c r="E43" s="681">
        <v>0</v>
      </c>
      <c r="F43" s="681">
        <v>0</v>
      </c>
      <c r="G43" s="681">
        <v>0</v>
      </c>
      <c r="H43" s="681">
        <v>0</v>
      </c>
      <c r="I43" s="681">
        <v>0</v>
      </c>
      <c r="J43" s="681">
        <v>0</v>
      </c>
      <c r="K43" s="681">
        <v>0</v>
      </c>
      <c r="L43" s="681">
        <v>0</v>
      </c>
      <c r="M43" s="681">
        <v>0</v>
      </c>
      <c r="N43" s="681">
        <v>0</v>
      </c>
      <c r="O43" s="681">
        <f t="shared" si="6"/>
        <v>0</v>
      </c>
    </row>
    <row r="44" spans="1:15" ht="15" customHeight="1">
      <c r="A44" s="679"/>
      <c r="B44" s="677" t="s">
        <v>539</v>
      </c>
      <c r="C44" s="681">
        <v>12</v>
      </c>
      <c r="D44" s="681">
        <v>12</v>
      </c>
      <c r="E44" s="681">
        <v>10</v>
      </c>
      <c r="F44" s="681">
        <v>10</v>
      </c>
      <c r="G44" s="681">
        <v>10</v>
      </c>
      <c r="H44" s="681">
        <v>10</v>
      </c>
      <c r="I44" s="681">
        <v>10</v>
      </c>
      <c r="J44" s="681">
        <v>10</v>
      </c>
      <c r="K44" s="681">
        <v>10</v>
      </c>
      <c r="L44" s="681">
        <v>10</v>
      </c>
      <c r="M44" s="681">
        <v>10</v>
      </c>
      <c r="N44" s="681">
        <v>10</v>
      </c>
      <c r="O44" s="681">
        <f t="shared" si="6"/>
        <v>124</v>
      </c>
    </row>
    <row r="45" spans="1:15" ht="15" customHeight="1">
      <c r="A45" s="679"/>
      <c r="B45" s="677" t="s">
        <v>540</v>
      </c>
      <c r="C45" s="681">
        <v>8</v>
      </c>
      <c r="D45" s="681">
        <v>8</v>
      </c>
      <c r="E45" s="681">
        <v>8</v>
      </c>
      <c r="F45" s="681">
        <v>8</v>
      </c>
      <c r="G45" s="681">
        <v>8</v>
      </c>
      <c r="H45" s="681">
        <v>8</v>
      </c>
      <c r="I45" s="681">
        <v>8</v>
      </c>
      <c r="J45" s="681">
        <v>8</v>
      </c>
      <c r="K45" s="681">
        <v>8</v>
      </c>
      <c r="L45" s="681">
        <v>8</v>
      </c>
      <c r="M45" s="681">
        <v>8</v>
      </c>
      <c r="N45" s="681">
        <v>8</v>
      </c>
      <c r="O45" s="681">
        <f t="shared" si="6"/>
        <v>96</v>
      </c>
    </row>
    <row r="46" spans="1:15" s="343" customFormat="1" ht="15" customHeight="1">
      <c r="A46" s="679"/>
      <c r="B46" s="677" t="s">
        <v>541</v>
      </c>
      <c r="C46" s="681">
        <v>0</v>
      </c>
      <c r="D46" s="681">
        <v>0</v>
      </c>
      <c r="E46" s="681">
        <v>0</v>
      </c>
      <c r="F46" s="681">
        <v>0</v>
      </c>
      <c r="G46" s="681">
        <v>0</v>
      </c>
      <c r="H46" s="681">
        <v>1</v>
      </c>
      <c r="I46" s="681">
        <v>1</v>
      </c>
      <c r="J46" s="681">
        <v>1</v>
      </c>
      <c r="K46" s="681">
        <v>1</v>
      </c>
      <c r="L46" s="681">
        <v>1</v>
      </c>
      <c r="M46" s="681">
        <v>0</v>
      </c>
      <c r="N46" s="681">
        <v>0</v>
      </c>
      <c r="O46" s="681">
        <f t="shared" si="6"/>
        <v>5</v>
      </c>
    </row>
    <row r="47" spans="1:15" ht="15" customHeight="1">
      <c r="A47" s="679"/>
      <c r="B47" s="677" t="s">
        <v>542</v>
      </c>
      <c r="C47" s="681">
        <v>11</v>
      </c>
      <c r="D47" s="681">
        <v>11</v>
      </c>
      <c r="E47" s="681">
        <v>12</v>
      </c>
      <c r="F47" s="681">
        <v>12</v>
      </c>
      <c r="G47" s="681">
        <v>12</v>
      </c>
      <c r="H47" s="681">
        <v>12</v>
      </c>
      <c r="I47" s="681">
        <v>13</v>
      </c>
      <c r="J47" s="681">
        <v>13</v>
      </c>
      <c r="K47" s="681">
        <v>13</v>
      </c>
      <c r="L47" s="681">
        <v>13</v>
      </c>
      <c r="M47" s="681">
        <v>13</v>
      </c>
      <c r="N47" s="681">
        <v>13</v>
      </c>
      <c r="O47" s="681">
        <f t="shared" si="6"/>
        <v>148</v>
      </c>
    </row>
    <row r="48" spans="1:15" ht="15" customHeight="1">
      <c r="A48" s="679"/>
      <c r="B48" s="677" t="s">
        <v>543</v>
      </c>
      <c r="C48" s="681">
        <v>28</v>
      </c>
      <c r="D48" s="681">
        <v>28</v>
      </c>
      <c r="E48" s="681">
        <v>28</v>
      </c>
      <c r="F48" s="681">
        <v>28</v>
      </c>
      <c r="G48" s="681">
        <v>28</v>
      </c>
      <c r="H48" s="681">
        <v>28</v>
      </c>
      <c r="I48" s="681">
        <v>28</v>
      </c>
      <c r="J48" s="681">
        <v>28</v>
      </c>
      <c r="K48" s="681">
        <v>28</v>
      </c>
      <c r="L48" s="681">
        <v>28</v>
      </c>
      <c r="M48" s="681">
        <v>28</v>
      </c>
      <c r="N48" s="681">
        <v>28</v>
      </c>
      <c r="O48" s="681">
        <f t="shared" si="6"/>
        <v>336</v>
      </c>
    </row>
    <row r="49" spans="1:15" ht="15" customHeight="1">
      <c r="A49" s="679"/>
      <c r="B49" s="677" t="s">
        <v>544</v>
      </c>
      <c r="C49" s="681">
        <v>18</v>
      </c>
      <c r="D49" s="681">
        <v>18</v>
      </c>
      <c r="E49" s="681">
        <v>18</v>
      </c>
      <c r="F49" s="681">
        <v>20</v>
      </c>
      <c r="G49" s="681">
        <v>20</v>
      </c>
      <c r="H49" s="681">
        <v>21</v>
      </c>
      <c r="I49" s="681">
        <v>21</v>
      </c>
      <c r="J49" s="681">
        <v>21</v>
      </c>
      <c r="K49" s="681">
        <v>21</v>
      </c>
      <c r="L49" s="681">
        <v>21</v>
      </c>
      <c r="M49" s="681">
        <v>21</v>
      </c>
      <c r="N49" s="681">
        <v>21</v>
      </c>
      <c r="O49" s="681">
        <f t="shared" si="6"/>
        <v>241</v>
      </c>
    </row>
    <row r="50" spans="1:15" ht="15" customHeight="1">
      <c r="A50" s="2" t="s">
        <v>545</v>
      </c>
      <c r="B50" s="2"/>
      <c r="C50" s="25">
        <f>SUM(C51:C54)</f>
        <v>51</v>
      </c>
      <c r="D50" s="25">
        <f t="shared" ref="D50:N50" si="8">SUM(D51:D54)</f>
        <v>52</v>
      </c>
      <c r="E50" s="25">
        <f t="shared" si="8"/>
        <v>52</v>
      </c>
      <c r="F50" s="25">
        <f t="shared" si="8"/>
        <v>53</v>
      </c>
      <c r="G50" s="25">
        <f t="shared" si="8"/>
        <v>55</v>
      </c>
      <c r="H50" s="25">
        <f t="shared" si="8"/>
        <v>53</v>
      </c>
      <c r="I50" s="25">
        <f t="shared" si="8"/>
        <v>54</v>
      </c>
      <c r="J50" s="25">
        <f t="shared" si="8"/>
        <v>54</v>
      </c>
      <c r="K50" s="25">
        <f t="shared" si="8"/>
        <v>55</v>
      </c>
      <c r="L50" s="25">
        <f t="shared" si="8"/>
        <v>57</v>
      </c>
      <c r="M50" s="25">
        <f t="shared" si="8"/>
        <v>59</v>
      </c>
      <c r="N50" s="25">
        <f t="shared" si="8"/>
        <v>61</v>
      </c>
      <c r="O50" s="25">
        <f t="shared" si="6"/>
        <v>656</v>
      </c>
    </row>
    <row r="51" spans="1:15" ht="15" customHeight="1">
      <c r="A51" s="677"/>
      <c r="B51" s="677" t="s">
        <v>546</v>
      </c>
      <c r="C51" s="681">
        <v>0</v>
      </c>
      <c r="D51" s="681">
        <v>0</v>
      </c>
      <c r="E51" s="681">
        <v>0</v>
      </c>
      <c r="F51" s="681">
        <v>0</v>
      </c>
      <c r="G51" s="681">
        <v>0</v>
      </c>
      <c r="H51" s="681">
        <v>0</v>
      </c>
      <c r="I51" s="681">
        <v>0</v>
      </c>
      <c r="J51" s="681">
        <v>0</v>
      </c>
      <c r="K51" s="681">
        <v>0</v>
      </c>
      <c r="L51" s="681">
        <v>0</v>
      </c>
      <c r="M51" s="681">
        <v>0</v>
      </c>
      <c r="N51" s="681">
        <v>0</v>
      </c>
      <c r="O51" s="681">
        <f t="shared" si="6"/>
        <v>0</v>
      </c>
    </row>
    <row r="52" spans="1:15" ht="15" customHeight="1">
      <c r="A52" s="679"/>
      <c r="B52" s="677" t="s">
        <v>547</v>
      </c>
      <c r="C52" s="681">
        <v>20</v>
      </c>
      <c r="D52" s="681">
        <v>21</v>
      </c>
      <c r="E52" s="681">
        <v>21</v>
      </c>
      <c r="F52" s="681">
        <v>22</v>
      </c>
      <c r="G52" s="681">
        <v>24</v>
      </c>
      <c r="H52" s="681">
        <v>22</v>
      </c>
      <c r="I52" s="681">
        <v>24</v>
      </c>
      <c r="J52" s="681">
        <v>24</v>
      </c>
      <c r="K52" s="681">
        <v>24</v>
      </c>
      <c r="L52" s="681">
        <v>26</v>
      </c>
      <c r="M52" s="681">
        <v>24</v>
      </c>
      <c r="N52" s="681">
        <v>24</v>
      </c>
      <c r="O52" s="681">
        <f t="shared" si="6"/>
        <v>276</v>
      </c>
    </row>
    <row r="53" spans="1:15" ht="15" customHeight="1">
      <c r="A53" s="679"/>
      <c r="B53" s="677" t="s">
        <v>548</v>
      </c>
      <c r="C53" s="681">
        <v>17</v>
      </c>
      <c r="D53" s="681">
        <v>17</v>
      </c>
      <c r="E53" s="681">
        <v>17</v>
      </c>
      <c r="F53" s="681">
        <v>17</v>
      </c>
      <c r="G53" s="681">
        <v>17</v>
      </c>
      <c r="H53" s="681">
        <v>17</v>
      </c>
      <c r="I53" s="681">
        <v>16</v>
      </c>
      <c r="J53" s="681">
        <v>16</v>
      </c>
      <c r="K53" s="681">
        <v>16</v>
      </c>
      <c r="L53" s="681">
        <v>16</v>
      </c>
      <c r="M53" s="681">
        <v>16</v>
      </c>
      <c r="N53" s="681">
        <v>18</v>
      </c>
      <c r="O53" s="681">
        <f t="shared" si="6"/>
        <v>200</v>
      </c>
    </row>
    <row r="54" spans="1:15" ht="15" customHeight="1">
      <c r="A54" s="679"/>
      <c r="B54" s="677" t="s">
        <v>549</v>
      </c>
      <c r="C54" s="681">
        <v>14</v>
      </c>
      <c r="D54" s="681">
        <v>14</v>
      </c>
      <c r="E54" s="681">
        <v>14</v>
      </c>
      <c r="F54" s="681">
        <v>14</v>
      </c>
      <c r="G54" s="681">
        <v>14</v>
      </c>
      <c r="H54" s="681">
        <v>14</v>
      </c>
      <c r="I54" s="681">
        <v>14</v>
      </c>
      <c r="J54" s="681">
        <v>14</v>
      </c>
      <c r="K54" s="681">
        <v>15</v>
      </c>
      <c r="L54" s="681">
        <v>15</v>
      </c>
      <c r="M54" s="681">
        <v>19</v>
      </c>
      <c r="N54" s="681">
        <v>19</v>
      </c>
      <c r="O54" s="681">
        <f t="shared" si="6"/>
        <v>180</v>
      </c>
    </row>
    <row r="55" spans="1:15" s="343" customFormat="1" ht="15" customHeight="1">
      <c r="A55" s="2" t="s">
        <v>550</v>
      </c>
      <c r="B55" s="2"/>
      <c r="C55" s="25">
        <f>SUM(C56:C63)</f>
        <v>18</v>
      </c>
      <c r="D55" s="25">
        <f t="shared" ref="D55:N55" si="9">SUM(D56:D63)</f>
        <v>20</v>
      </c>
      <c r="E55" s="25">
        <f t="shared" si="9"/>
        <v>21</v>
      </c>
      <c r="F55" s="25">
        <f t="shared" si="9"/>
        <v>24</v>
      </c>
      <c r="G55" s="25">
        <f t="shared" si="9"/>
        <v>27</v>
      </c>
      <c r="H55" s="25">
        <f t="shared" si="9"/>
        <v>28</v>
      </c>
      <c r="I55" s="25">
        <f t="shared" si="9"/>
        <v>26</v>
      </c>
      <c r="J55" s="25">
        <f t="shared" si="9"/>
        <v>27</v>
      </c>
      <c r="K55" s="25">
        <f t="shared" si="9"/>
        <v>27</v>
      </c>
      <c r="L55" s="25">
        <f t="shared" si="9"/>
        <v>27</v>
      </c>
      <c r="M55" s="25">
        <f t="shared" si="9"/>
        <v>26</v>
      </c>
      <c r="N55" s="25">
        <f t="shared" si="9"/>
        <v>26</v>
      </c>
      <c r="O55" s="25">
        <f t="shared" si="6"/>
        <v>297</v>
      </c>
    </row>
    <row r="56" spans="1:15" ht="15" customHeight="1">
      <c r="A56" s="677"/>
      <c r="B56" s="677" t="s">
        <v>551</v>
      </c>
      <c r="C56" s="681">
        <v>0</v>
      </c>
      <c r="D56" s="681">
        <v>0</v>
      </c>
      <c r="E56" s="681">
        <v>0</v>
      </c>
      <c r="F56" s="681">
        <v>0</v>
      </c>
      <c r="G56" s="681">
        <v>0</v>
      </c>
      <c r="H56" s="681">
        <v>0</v>
      </c>
      <c r="I56" s="681">
        <v>0</v>
      </c>
      <c r="J56" s="681">
        <v>0</v>
      </c>
      <c r="K56" s="681">
        <v>0</v>
      </c>
      <c r="L56" s="681">
        <v>0</v>
      </c>
      <c r="M56" s="681">
        <v>0</v>
      </c>
      <c r="N56" s="681">
        <v>0</v>
      </c>
      <c r="O56" s="681">
        <f t="shared" si="6"/>
        <v>0</v>
      </c>
    </row>
    <row r="57" spans="1:15" ht="15" customHeight="1">
      <c r="A57" s="679"/>
      <c r="B57" s="677" t="s">
        <v>552</v>
      </c>
      <c r="C57" s="681">
        <v>3</v>
      </c>
      <c r="D57" s="681">
        <v>3</v>
      </c>
      <c r="E57" s="681">
        <v>3</v>
      </c>
      <c r="F57" s="681">
        <v>3</v>
      </c>
      <c r="G57" s="681">
        <v>3</v>
      </c>
      <c r="H57" s="681">
        <v>3</v>
      </c>
      <c r="I57" s="681">
        <v>3</v>
      </c>
      <c r="J57" s="681">
        <v>3</v>
      </c>
      <c r="K57" s="681">
        <v>3</v>
      </c>
      <c r="L57" s="681">
        <v>3</v>
      </c>
      <c r="M57" s="681">
        <v>3</v>
      </c>
      <c r="N57" s="681">
        <v>3</v>
      </c>
      <c r="O57" s="681">
        <f t="shared" si="6"/>
        <v>36</v>
      </c>
    </row>
    <row r="58" spans="1:15" ht="15" customHeight="1">
      <c r="A58" s="679"/>
      <c r="B58" s="677" t="s">
        <v>553</v>
      </c>
      <c r="C58" s="681">
        <v>0</v>
      </c>
      <c r="D58" s="681">
        <v>0</v>
      </c>
      <c r="E58" s="681">
        <v>0</v>
      </c>
      <c r="F58" s="681">
        <v>0</v>
      </c>
      <c r="G58" s="681">
        <v>0</v>
      </c>
      <c r="H58" s="681">
        <v>0</v>
      </c>
      <c r="I58" s="681">
        <v>0</v>
      </c>
      <c r="J58" s="681">
        <v>0</v>
      </c>
      <c r="K58" s="681">
        <v>0</v>
      </c>
      <c r="L58" s="681">
        <v>0</v>
      </c>
      <c r="M58" s="681">
        <v>0</v>
      </c>
      <c r="N58" s="681">
        <v>0</v>
      </c>
      <c r="O58" s="681">
        <f t="shared" si="6"/>
        <v>0</v>
      </c>
    </row>
    <row r="59" spans="1:15" ht="15" customHeight="1">
      <c r="A59" s="679"/>
      <c r="B59" s="677" t="s">
        <v>554</v>
      </c>
      <c r="C59" s="681">
        <v>0</v>
      </c>
      <c r="D59" s="681">
        <v>0</v>
      </c>
      <c r="E59" s="681">
        <v>0</v>
      </c>
      <c r="F59" s="681">
        <v>0</v>
      </c>
      <c r="G59" s="681">
        <v>0</v>
      </c>
      <c r="H59" s="681">
        <v>0</v>
      </c>
      <c r="I59" s="681">
        <v>0</v>
      </c>
      <c r="J59" s="681">
        <v>0</v>
      </c>
      <c r="K59" s="681">
        <v>0</v>
      </c>
      <c r="L59" s="681">
        <v>0</v>
      </c>
      <c r="M59" s="681">
        <v>0</v>
      </c>
      <c r="N59" s="681">
        <v>0</v>
      </c>
      <c r="O59" s="681">
        <f t="shared" si="6"/>
        <v>0</v>
      </c>
    </row>
    <row r="60" spans="1:15" ht="15" customHeight="1">
      <c r="A60" s="679"/>
      <c r="B60" s="677" t="s">
        <v>555</v>
      </c>
      <c r="C60" s="681">
        <v>15</v>
      </c>
      <c r="D60" s="681">
        <v>17</v>
      </c>
      <c r="E60" s="681">
        <v>18</v>
      </c>
      <c r="F60" s="681">
        <v>21</v>
      </c>
      <c r="G60" s="681">
        <v>22</v>
      </c>
      <c r="H60" s="681">
        <v>22</v>
      </c>
      <c r="I60" s="681">
        <v>21</v>
      </c>
      <c r="J60" s="681">
        <v>22</v>
      </c>
      <c r="K60" s="681">
        <v>22</v>
      </c>
      <c r="L60" s="681">
        <v>22</v>
      </c>
      <c r="M60" s="681">
        <v>21</v>
      </c>
      <c r="N60" s="681">
        <v>21</v>
      </c>
      <c r="O60" s="681">
        <f t="shared" si="6"/>
        <v>244</v>
      </c>
    </row>
    <row r="61" spans="1:15" s="343" customFormat="1" ht="15" customHeight="1">
      <c r="A61" s="679"/>
      <c r="B61" s="677" t="s">
        <v>556</v>
      </c>
      <c r="C61" s="681">
        <v>0</v>
      </c>
      <c r="D61" s="681">
        <v>0</v>
      </c>
      <c r="E61" s="681">
        <v>0</v>
      </c>
      <c r="F61" s="681">
        <v>0</v>
      </c>
      <c r="G61" s="681">
        <v>0</v>
      </c>
      <c r="H61" s="681">
        <v>0</v>
      </c>
      <c r="I61" s="681">
        <v>0</v>
      </c>
      <c r="J61" s="681">
        <v>0</v>
      </c>
      <c r="K61" s="681">
        <v>0</v>
      </c>
      <c r="L61" s="681">
        <v>0</v>
      </c>
      <c r="M61" s="681">
        <v>0</v>
      </c>
      <c r="N61" s="681">
        <v>0</v>
      </c>
      <c r="O61" s="681">
        <f t="shared" si="6"/>
        <v>0</v>
      </c>
    </row>
    <row r="62" spans="1:15" ht="15" customHeight="1">
      <c r="A62" s="679"/>
      <c r="B62" s="677" t="s">
        <v>557</v>
      </c>
      <c r="C62" s="681">
        <v>0</v>
      </c>
      <c r="D62" s="681">
        <v>0</v>
      </c>
      <c r="E62" s="681">
        <v>0</v>
      </c>
      <c r="F62" s="681">
        <v>0</v>
      </c>
      <c r="G62" s="681">
        <v>2</v>
      </c>
      <c r="H62" s="681">
        <v>3</v>
      </c>
      <c r="I62" s="681">
        <v>2</v>
      </c>
      <c r="J62" s="681">
        <v>2</v>
      </c>
      <c r="K62" s="681">
        <v>2</v>
      </c>
      <c r="L62" s="681">
        <v>2</v>
      </c>
      <c r="M62" s="681">
        <v>2</v>
      </c>
      <c r="N62" s="681">
        <v>2</v>
      </c>
      <c r="O62" s="681">
        <f t="shared" si="6"/>
        <v>17</v>
      </c>
    </row>
    <row r="63" spans="1:15" ht="15" customHeight="1">
      <c r="A63" s="679"/>
      <c r="B63" s="677" t="s">
        <v>558</v>
      </c>
      <c r="C63" s="681">
        <v>0</v>
      </c>
      <c r="D63" s="681">
        <v>0</v>
      </c>
      <c r="E63" s="681">
        <v>0</v>
      </c>
      <c r="F63" s="681">
        <v>0</v>
      </c>
      <c r="G63" s="681">
        <v>0</v>
      </c>
      <c r="H63" s="681">
        <v>0</v>
      </c>
      <c r="I63" s="681">
        <v>0</v>
      </c>
      <c r="J63" s="681">
        <v>0</v>
      </c>
      <c r="K63" s="681">
        <v>0</v>
      </c>
      <c r="L63" s="681">
        <v>0</v>
      </c>
      <c r="M63" s="681">
        <v>0</v>
      </c>
      <c r="N63" s="681">
        <v>0</v>
      </c>
      <c r="O63" s="681">
        <f t="shared" si="6"/>
        <v>0</v>
      </c>
    </row>
    <row r="64" spans="1:15" ht="15" customHeight="1">
      <c r="A64" s="2" t="s">
        <v>559</v>
      </c>
      <c r="B64" s="2"/>
      <c r="C64" s="25">
        <f>SUM(C65:C72)</f>
        <v>0</v>
      </c>
      <c r="D64" s="25">
        <f t="shared" ref="D64:N64" si="10">SUM(D65:D72)</f>
        <v>0</v>
      </c>
      <c r="E64" s="25">
        <f t="shared" si="10"/>
        <v>0</v>
      </c>
      <c r="F64" s="25">
        <f t="shared" si="10"/>
        <v>0</v>
      </c>
      <c r="G64" s="25">
        <f t="shared" si="10"/>
        <v>0</v>
      </c>
      <c r="H64" s="25">
        <f t="shared" si="10"/>
        <v>0</v>
      </c>
      <c r="I64" s="25">
        <f t="shared" si="10"/>
        <v>0</v>
      </c>
      <c r="J64" s="25">
        <f t="shared" si="10"/>
        <v>0</v>
      </c>
      <c r="K64" s="25">
        <f t="shared" si="10"/>
        <v>0</v>
      </c>
      <c r="L64" s="25">
        <f t="shared" si="10"/>
        <v>0</v>
      </c>
      <c r="M64" s="25">
        <f t="shared" si="10"/>
        <v>0</v>
      </c>
      <c r="N64" s="25">
        <f t="shared" si="10"/>
        <v>0</v>
      </c>
      <c r="O64" s="25">
        <f t="shared" si="6"/>
        <v>0</v>
      </c>
    </row>
    <row r="65" spans="1:15" ht="15" customHeight="1">
      <c r="A65" s="677"/>
      <c r="B65" s="677" t="s">
        <v>560</v>
      </c>
      <c r="C65" s="681">
        <v>0</v>
      </c>
      <c r="D65" s="681">
        <v>0</v>
      </c>
      <c r="E65" s="681">
        <v>0</v>
      </c>
      <c r="F65" s="681">
        <v>0</v>
      </c>
      <c r="G65" s="681">
        <v>0</v>
      </c>
      <c r="H65" s="681">
        <v>0</v>
      </c>
      <c r="I65" s="681">
        <v>0</v>
      </c>
      <c r="J65" s="681">
        <v>0</v>
      </c>
      <c r="K65" s="681">
        <v>0</v>
      </c>
      <c r="L65" s="681">
        <v>0</v>
      </c>
      <c r="M65" s="681">
        <v>0</v>
      </c>
      <c r="N65" s="681">
        <v>0</v>
      </c>
      <c r="O65" s="681">
        <f t="shared" si="6"/>
        <v>0</v>
      </c>
    </row>
    <row r="66" spans="1:15" ht="15" customHeight="1">
      <c r="A66" s="679"/>
      <c r="B66" s="677" t="s">
        <v>561</v>
      </c>
      <c r="C66" s="681">
        <v>0</v>
      </c>
      <c r="D66" s="681">
        <v>0</v>
      </c>
      <c r="E66" s="681">
        <v>0</v>
      </c>
      <c r="F66" s="681">
        <v>0</v>
      </c>
      <c r="G66" s="681">
        <v>0</v>
      </c>
      <c r="H66" s="681">
        <v>0</v>
      </c>
      <c r="I66" s="681">
        <v>0</v>
      </c>
      <c r="J66" s="681">
        <v>0</v>
      </c>
      <c r="K66" s="681">
        <v>0</v>
      </c>
      <c r="L66" s="681">
        <v>0</v>
      </c>
      <c r="M66" s="681">
        <v>0</v>
      </c>
      <c r="N66" s="681">
        <v>0</v>
      </c>
      <c r="O66" s="681">
        <f t="shared" si="6"/>
        <v>0</v>
      </c>
    </row>
    <row r="67" spans="1:15" ht="15" customHeight="1">
      <c r="A67" s="679"/>
      <c r="B67" s="677" t="s">
        <v>562</v>
      </c>
      <c r="C67" s="681">
        <v>0</v>
      </c>
      <c r="D67" s="681">
        <v>0</v>
      </c>
      <c r="E67" s="681">
        <v>0</v>
      </c>
      <c r="F67" s="681">
        <v>0</v>
      </c>
      <c r="G67" s="681">
        <v>0</v>
      </c>
      <c r="H67" s="681">
        <v>0</v>
      </c>
      <c r="I67" s="681">
        <v>0</v>
      </c>
      <c r="J67" s="681">
        <v>0</v>
      </c>
      <c r="K67" s="681">
        <v>0</v>
      </c>
      <c r="L67" s="681">
        <v>0</v>
      </c>
      <c r="M67" s="681">
        <v>0</v>
      </c>
      <c r="N67" s="681">
        <v>0</v>
      </c>
      <c r="O67" s="681">
        <f t="shared" ref="O67:O98" si="11">SUM(C67:N67)</f>
        <v>0</v>
      </c>
    </row>
    <row r="68" spans="1:15" ht="15" customHeight="1">
      <c r="A68" s="679"/>
      <c r="B68" s="677" t="s">
        <v>563</v>
      </c>
      <c r="C68" s="681">
        <v>0</v>
      </c>
      <c r="D68" s="681">
        <v>0</v>
      </c>
      <c r="E68" s="681">
        <v>0</v>
      </c>
      <c r="F68" s="681">
        <v>0</v>
      </c>
      <c r="G68" s="681">
        <v>0</v>
      </c>
      <c r="H68" s="681">
        <v>0</v>
      </c>
      <c r="I68" s="681">
        <v>0</v>
      </c>
      <c r="J68" s="681">
        <v>0</v>
      </c>
      <c r="K68" s="681">
        <v>0</v>
      </c>
      <c r="L68" s="681">
        <v>0</v>
      </c>
      <c r="M68" s="681">
        <v>0</v>
      </c>
      <c r="N68" s="681">
        <v>0</v>
      </c>
      <c r="O68" s="681">
        <f t="shared" si="11"/>
        <v>0</v>
      </c>
    </row>
    <row r="69" spans="1:15" s="343" customFormat="1" ht="15" customHeight="1">
      <c r="A69" s="679"/>
      <c r="B69" s="677" t="s">
        <v>564</v>
      </c>
      <c r="C69" s="681">
        <v>0</v>
      </c>
      <c r="D69" s="681">
        <v>0</v>
      </c>
      <c r="E69" s="681">
        <v>0</v>
      </c>
      <c r="F69" s="681">
        <v>0</v>
      </c>
      <c r="G69" s="681">
        <v>0</v>
      </c>
      <c r="H69" s="681">
        <v>0</v>
      </c>
      <c r="I69" s="681">
        <v>0</v>
      </c>
      <c r="J69" s="681">
        <v>0</v>
      </c>
      <c r="K69" s="681">
        <v>0</v>
      </c>
      <c r="L69" s="681">
        <v>0</v>
      </c>
      <c r="M69" s="681">
        <v>0</v>
      </c>
      <c r="N69" s="681">
        <v>0</v>
      </c>
      <c r="O69" s="681">
        <f t="shared" si="11"/>
        <v>0</v>
      </c>
    </row>
    <row r="70" spans="1:15" ht="15" customHeight="1">
      <c r="A70" s="679"/>
      <c r="B70" s="677" t="s">
        <v>565</v>
      </c>
      <c r="C70" s="681">
        <v>0</v>
      </c>
      <c r="D70" s="681">
        <v>0</v>
      </c>
      <c r="E70" s="681">
        <v>0</v>
      </c>
      <c r="F70" s="681">
        <v>0</v>
      </c>
      <c r="G70" s="681">
        <v>0</v>
      </c>
      <c r="H70" s="681">
        <v>0</v>
      </c>
      <c r="I70" s="681">
        <v>0</v>
      </c>
      <c r="J70" s="681">
        <v>0</v>
      </c>
      <c r="K70" s="681">
        <v>0</v>
      </c>
      <c r="L70" s="681">
        <v>0</v>
      </c>
      <c r="M70" s="681">
        <v>0</v>
      </c>
      <c r="N70" s="681">
        <v>0</v>
      </c>
      <c r="O70" s="681">
        <f t="shared" si="11"/>
        <v>0</v>
      </c>
    </row>
    <row r="71" spans="1:15" ht="15" customHeight="1">
      <c r="A71" s="679"/>
      <c r="B71" s="677" t="s">
        <v>566</v>
      </c>
      <c r="C71" s="681">
        <v>0</v>
      </c>
      <c r="D71" s="681">
        <v>0</v>
      </c>
      <c r="E71" s="681">
        <v>0</v>
      </c>
      <c r="F71" s="681">
        <v>0</v>
      </c>
      <c r="G71" s="681">
        <v>0</v>
      </c>
      <c r="H71" s="681">
        <v>0</v>
      </c>
      <c r="I71" s="681">
        <v>0</v>
      </c>
      <c r="J71" s="681">
        <v>0</v>
      </c>
      <c r="K71" s="681">
        <v>0</v>
      </c>
      <c r="L71" s="681">
        <v>0</v>
      </c>
      <c r="M71" s="681">
        <v>0</v>
      </c>
      <c r="N71" s="681">
        <v>0</v>
      </c>
      <c r="O71" s="681">
        <f t="shared" si="11"/>
        <v>0</v>
      </c>
    </row>
    <row r="72" spans="1:15" ht="15" customHeight="1">
      <c r="A72" s="679"/>
      <c r="B72" s="677" t="s">
        <v>567</v>
      </c>
      <c r="C72" s="681">
        <v>0</v>
      </c>
      <c r="D72" s="681">
        <v>0</v>
      </c>
      <c r="E72" s="681">
        <v>0</v>
      </c>
      <c r="F72" s="681">
        <v>0</v>
      </c>
      <c r="G72" s="681">
        <v>0</v>
      </c>
      <c r="H72" s="681">
        <v>0</v>
      </c>
      <c r="I72" s="681">
        <v>0</v>
      </c>
      <c r="J72" s="681">
        <v>0</v>
      </c>
      <c r="K72" s="681">
        <v>0</v>
      </c>
      <c r="L72" s="681">
        <v>0</v>
      </c>
      <c r="M72" s="681">
        <v>0</v>
      </c>
      <c r="N72" s="681">
        <v>0</v>
      </c>
      <c r="O72" s="681">
        <f t="shared" si="11"/>
        <v>0</v>
      </c>
    </row>
    <row r="73" spans="1:15" ht="15" customHeight="1">
      <c r="A73" s="2" t="s">
        <v>568</v>
      </c>
      <c r="B73" s="2"/>
      <c r="C73" s="25">
        <f t="shared" ref="C73:N73" si="12">SUM(C74:C78)</f>
        <v>0</v>
      </c>
      <c r="D73" s="25">
        <f t="shared" si="12"/>
        <v>0</v>
      </c>
      <c r="E73" s="25">
        <f t="shared" si="12"/>
        <v>0</v>
      </c>
      <c r="F73" s="25">
        <f t="shared" si="12"/>
        <v>0</v>
      </c>
      <c r="G73" s="25">
        <f t="shared" si="12"/>
        <v>0</v>
      </c>
      <c r="H73" s="25">
        <f t="shared" si="12"/>
        <v>0</v>
      </c>
      <c r="I73" s="25">
        <f t="shared" si="12"/>
        <v>0</v>
      </c>
      <c r="J73" s="25">
        <f t="shared" si="12"/>
        <v>0</v>
      </c>
      <c r="K73" s="25">
        <f t="shared" si="12"/>
        <v>0</v>
      </c>
      <c r="L73" s="25">
        <f t="shared" si="12"/>
        <v>0</v>
      </c>
      <c r="M73" s="25">
        <f t="shared" si="12"/>
        <v>0</v>
      </c>
      <c r="N73" s="25">
        <f t="shared" si="12"/>
        <v>0</v>
      </c>
      <c r="O73" s="25">
        <f t="shared" si="11"/>
        <v>0</v>
      </c>
    </row>
    <row r="74" spans="1:15" ht="15" customHeight="1">
      <c r="A74" s="677"/>
      <c r="B74" s="677" t="s">
        <v>569</v>
      </c>
      <c r="C74" s="681">
        <v>0</v>
      </c>
      <c r="D74" s="681">
        <v>0</v>
      </c>
      <c r="E74" s="681">
        <v>0</v>
      </c>
      <c r="F74" s="681">
        <v>0</v>
      </c>
      <c r="G74" s="681">
        <v>0</v>
      </c>
      <c r="H74" s="681">
        <v>0</v>
      </c>
      <c r="I74" s="681">
        <v>0</v>
      </c>
      <c r="J74" s="681">
        <v>0</v>
      </c>
      <c r="K74" s="681">
        <v>0</v>
      </c>
      <c r="L74" s="681">
        <v>0</v>
      </c>
      <c r="M74" s="681">
        <v>0</v>
      </c>
      <c r="N74" s="681">
        <v>0</v>
      </c>
      <c r="O74" s="681">
        <f t="shared" si="11"/>
        <v>0</v>
      </c>
    </row>
    <row r="75" spans="1:15" ht="15" customHeight="1">
      <c r="A75" s="679"/>
      <c r="B75" s="677" t="s">
        <v>570</v>
      </c>
      <c r="C75" s="681">
        <v>0</v>
      </c>
      <c r="D75" s="681">
        <v>0</v>
      </c>
      <c r="E75" s="681">
        <v>0</v>
      </c>
      <c r="F75" s="681">
        <v>0</v>
      </c>
      <c r="G75" s="681">
        <v>0</v>
      </c>
      <c r="H75" s="681">
        <v>0</v>
      </c>
      <c r="I75" s="681">
        <v>0</v>
      </c>
      <c r="J75" s="681">
        <v>0</v>
      </c>
      <c r="K75" s="681">
        <v>0</v>
      </c>
      <c r="L75" s="681">
        <v>0</v>
      </c>
      <c r="M75" s="681">
        <v>0</v>
      </c>
      <c r="N75" s="681">
        <v>0</v>
      </c>
      <c r="O75" s="681">
        <f t="shared" si="11"/>
        <v>0</v>
      </c>
    </row>
    <row r="76" spans="1:15" ht="15" customHeight="1">
      <c r="A76" s="679"/>
      <c r="B76" s="677" t="s">
        <v>571</v>
      </c>
      <c r="C76" s="681">
        <v>0</v>
      </c>
      <c r="D76" s="681">
        <v>0</v>
      </c>
      <c r="E76" s="681">
        <v>0</v>
      </c>
      <c r="F76" s="681">
        <v>0</v>
      </c>
      <c r="G76" s="681">
        <v>0</v>
      </c>
      <c r="H76" s="681">
        <v>0</v>
      </c>
      <c r="I76" s="681">
        <v>0</v>
      </c>
      <c r="J76" s="681">
        <v>0</v>
      </c>
      <c r="K76" s="681">
        <v>0</v>
      </c>
      <c r="L76" s="681">
        <v>0</v>
      </c>
      <c r="M76" s="681">
        <v>0</v>
      </c>
      <c r="N76" s="681">
        <v>0</v>
      </c>
      <c r="O76" s="681">
        <f t="shared" si="11"/>
        <v>0</v>
      </c>
    </row>
    <row r="77" spans="1:15" ht="15" customHeight="1">
      <c r="A77" s="679"/>
      <c r="B77" s="677" t="s">
        <v>572</v>
      </c>
      <c r="C77" s="681">
        <v>0</v>
      </c>
      <c r="D77" s="681">
        <v>0</v>
      </c>
      <c r="E77" s="681">
        <v>0</v>
      </c>
      <c r="F77" s="681">
        <v>0</v>
      </c>
      <c r="G77" s="681">
        <v>0</v>
      </c>
      <c r="H77" s="681">
        <v>0</v>
      </c>
      <c r="I77" s="681">
        <v>0</v>
      </c>
      <c r="J77" s="681">
        <v>0</v>
      </c>
      <c r="K77" s="681">
        <v>0</v>
      </c>
      <c r="L77" s="681">
        <v>0</v>
      </c>
      <c r="M77" s="681">
        <v>0</v>
      </c>
      <c r="N77" s="681">
        <v>0</v>
      </c>
      <c r="O77" s="681">
        <f t="shared" si="11"/>
        <v>0</v>
      </c>
    </row>
    <row r="78" spans="1:15" ht="15" customHeight="1">
      <c r="A78" s="679"/>
      <c r="B78" s="677" t="s">
        <v>573</v>
      </c>
      <c r="C78" s="681">
        <v>0</v>
      </c>
      <c r="D78" s="681">
        <v>0</v>
      </c>
      <c r="E78" s="681">
        <v>0</v>
      </c>
      <c r="F78" s="681">
        <v>0</v>
      </c>
      <c r="G78" s="681">
        <v>0</v>
      </c>
      <c r="H78" s="681">
        <v>0</v>
      </c>
      <c r="I78" s="681">
        <v>0</v>
      </c>
      <c r="J78" s="681">
        <v>0</v>
      </c>
      <c r="K78" s="681">
        <v>0</v>
      </c>
      <c r="L78" s="681">
        <v>0</v>
      </c>
      <c r="M78" s="681">
        <v>0</v>
      </c>
      <c r="N78" s="681">
        <v>0</v>
      </c>
      <c r="O78" s="681">
        <f t="shared" si="11"/>
        <v>0</v>
      </c>
    </row>
    <row r="79" spans="1:15" s="343" customFormat="1" ht="15" customHeight="1">
      <c r="A79" s="2" t="s">
        <v>574</v>
      </c>
      <c r="B79" s="2"/>
      <c r="C79" s="25">
        <f>SUM(C80:C83)</f>
        <v>0</v>
      </c>
      <c r="D79" s="25">
        <f t="shared" ref="D79:N79" si="13">SUM(D80:D83)</f>
        <v>0</v>
      </c>
      <c r="E79" s="25">
        <f t="shared" si="13"/>
        <v>0</v>
      </c>
      <c r="F79" s="25">
        <f t="shared" si="13"/>
        <v>0</v>
      </c>
      <c r="G79" s="25">
        <f t="shared" si="13"/>
        <v>0</v>
      </c>
      <c r="H79" s="25">
        <f t="shared" si="13"/>
        <v>0</v>
      </c>
      <c r="I79" s="25">
        <f t="shared" si="13"/>
        <v>0</v>
      </c>
      <c r="J79" s="25">
        <f t="shared" si="13"/>
        <v>0</v>
      </c>
      <c r="K79" s="25">
        <f t="shared" si="13"/>
        <v>0</v>
      </c>
      <c r="L79" s="25">
        <f t="shared" si="13"/>
        <v>0</v>
      </c>
      <c r="M79" s="25">
        <f t="shared" si="13"/>
        <v>0</v>
      </c>
      <c r="N79" s="25">
        <f t="shared" si="13"/>
        <v>0</v>
      </c>
      <c r="O79" s="25">
        <f t="shared" si="11"/>
        <v>0</v>
      </c>
    </row>
    <row r="80" spans="1:15" ht="15" customHeight="1">
      <c r="A80" s="677"/>
      <c r="B80" s="677" t="s">
        <v>575</v>
      </c>
      <c r="C80" s="682">
        <v>0</v>
      </c>
      <c r="D80" s="682">
        <v>0</v>
      </c>
      <c r="E80" s="682">
        <v>0</v>
      </c>
      <c r="F80" s="682">
        <v>0</v>
      </c>
      <c r="G80" s="682">
        <v>0</v>
      </c>
      <c r="H80" s="682">
        <v>0</v>
      </c>
      <c r="I80" s="682">
        <v>0</v>
      </c>
      <c r="J80" s="682">
        <v>0</v>
      </c>
      <c r="K80" s="682">
        <v>0</v>
      </c>
      <c r="L80" s="682">
        <v>0</v>
      </c>
      <c r="M80" s="682">
        <v>0</v>
      </c>
      <c r="N80" s="682">
        <v>0</v>
      </c>
      <c r="O80" s="682">
        <f t="shared" si="11"/>
        <v>0</v>
      </c>
    </row>
    <row r="81" spans="1:15" ht="15" customHeight="1">
      <c r="A81" s="679"/>
      <c r="B81" s="677" t="s">
        <v>576</v>
      </c>
      <c r="C81" s="681">
        <v>0</v>
      </c>
      <c r="D81" s="681">
        <v>0</v>
      </c>
      <c r="E81" s="681">
        <v>0</v>
      </c>
      <c r="F81" s="681">
        <v>0</v>
      </c>
      <c r="G81" s="681">
        <v>0</v>
      </c>
      <c r="H81" s="681">
        <v>0</v>
      </c>
      <c r="I81" s="681">
        <v>0</v>
      </c>
      <c r="J81" s="681">
        <v>0</v>
      </c>
      <c r="K81" s="681">
        <v>0</v>
      </c>
      <c r="L81" s="681">
        <v>0</v>
      </c>
      <c r="M81" s="681">
        <v>0</v>
      </c>
      <c r="N81" s="681">
        <v>0</v>
      </c>
      <c r="O81" s="681">
        <f t="shared" si="11"/>
        <v>0</v>
      </c>
    </row>
    <row r="82" spans="1:15" ht="15" customHeight="1">
      <c r="A82" s="679"/>
      <c r="B82" s="677" t="s">
        <v>577</v>
      </c>
      <c r="C82" s="681">
        <v>0</v>
      </c>
      <c r="D82" s="681">
        <v>0</v>
      </c>
      <c r="E82" s="681">
        <v>0</v>
      </c>
      <c r="F82" s="681">
        <v>0</v>
      </c>
      <c r="G82" s="681">
        <v>0</v>
      </c>
      <c r="H82" s="681">
        <v>0</v>
      </c>
      <c r="I82" s="681">
        <v>0</v>
      </c>
      <c r="J82" s="681">
        <v>0</v>
      </c>
      <c r="K82" s="681">
        <v>0</v>
      </c>
      <c r="L82" s="681">
        <v>0</v>
      </c>
      <c r="M82" s="681">
        <v>0</v>
      </c>
      <c r="N82" s="681">
        <v>0</v>
      </c>
      <c r="O82" s="681">
        <f t="shared" si="11"/>
        <v>0</v>
      </c>
    </row>
    <row r="83" spans="1:15" ht="15" customHeight="1">
      <c r="A83" s="679"/>
      <c r="B83" s="677" t="s">
        <v>578</v>
      </c>
      <c r="C83" s="681">
        <v>0</v>
      </c>
      <c r="D83" s="681">
        <v>0</v>
      </c>
      <c r="E83" s="681">
        <v>0</v>
      </c>
      <c r="F83" s="681">
        <v>0</v>
      </c>
      <c r="G83" s="681">
        <v>0</v>
      </c>
      <c r="H83" s="681">
        <v>0</v>
      </c>
      <c r="I83" s="681">
        <v>0</v>
      </c>
      <c r="J83" s="681">
        <v>0</v>
      </c>
      <c r="K83" s="681">
        <v>0</v>
      </c>
      <c r="L83" s="681">
        <v>0</v>
      </c>
      <c r="M83" s="681">
        <v>0</v>
      </c>
      <c r="N83" s="681">
        <v>0</v>
      </c>
      <c r="O83" s="681">
        <f t="shared" si="11"/>
        <v>0</v>
      </c>
    </row>
    <row r="84" spans="1:15" ht="15" customHeight="1">
      <c r="A84" s="2" t="s">
        <v>579</v>
      </c>
      <c r="B84" s="2"/>
      <c r="C84" s="25">
        <f>SUM(C85:C87)</f>
        <v>36</v>
      </c>
      <c r="D84" s="25">
        <f t="shared" ref="D84:N84" si="14">SUM(D85:D87)</f>
        <v>31</v>
      </c>
      <c r="E84" s="25">
        <f t="shared" si="14"/>
        <v>28</v>
      </c>
      <c r="F84" s="25">
        <f t="shared" si="14"/>
        <v>28</v>
      </c>
      <c r="G84" s="25">
        <f t="shared" si="14"/>
        <v>25</v>
      </c>
      <c r="H84" s="25">
        <f t="shared" si="14"/>
        <v>25</v>
      </c>
      <c r="I84" s="25">
        <f t="shared" si="14"/>
        <v>24</v>
      </c>
      <c r="J84" s="25">
        <f t="shared" si="14"/>
        <v>25</v>
      </c>
      <c r="K84" s="25">
        <f t="shared" si="14"/>
        <v>31</v>
      </c>
      <c r="L84" s="25">
        <f t="shared" si="14"/>
        <v>28</v>
      </c>
      <c r="M84" s="25">
        <f t="shared" si="14"/>
        <v>25</v>
      </c>
      <c r="N84" s="25">
        <f t="shared" si="14"/>
        <v>25</v>
      </c>
      <c r="O84" s="25">
        <f t="shared" si="11"/>
        <v>331</v>
      </c>
    </row>
    <row r="85" spans="1:15" ht="15" customHeight="1">
      <c r="A85" s="679"/>
      <c r="B85" s="677" t="s">
        <v>580</v>
      </c>
      <c r="C85" s="681">
        <v>9</v>
      </c>
      <c r="D85" s="681">
        <v>9</v>
      </c>
      <c r="E85" s="681">
        <v>9</v>
      </c>
      <c r="F85" s="681">
        <v>9</v>
      </c>
      <c r="G85" s="681">
        <v>9</v>
      </c>
      <c r="H85" s="681">
        <v>9</v>
      </c>
      <c r="I85" s="681">
        <v>8</v>
      </c>
      <c r="J85" s="681">
        <v>8</v>
      </c>
      <c r="K85" s="681">
        <v>8</v>
      </c>
      <c r="L85" s="681">
        <v>8</v>
      </c>
      <c r="M85" s="681">
        <v>8</v>
      </c>
      <c r="N85" s="681">
        <v>8</v>
      </c>
      <c r="O85" s="681">
        <f t="shared" si="11"/>
        <v>102</v>
      </c>
    </row>
    <row r="86" spans="1:15" ht="15" customHeight="1">
      <c r="A86" s="679"/>
      <c r="B86" s="677" t="s">
        <v>581</v>
      </c>
      <c r="C86" s="681">
        <v>11</v>
      </c>
      <c r="D86" s="681">
        <v>6</v>
      </c>
      <c r="E86" s="681">
        <v>4</v>
      </c>
      <c r="F86" s="681">
        <v>5</v>
      </c>
      <c r="G86" s="681">
        <v>3</v>
      </c>
      <c r="H86" s="681">
        <v>3</v>
      </c>
      <c r="I86" s="681">
        <v>3</v>
      </c>
      <c r="J86" s="681">
        <v>4</v>
      </c>
      <c r="K86" s="681">
        <v>11</v>
      </c>
      <c r="L86" s="681">
        <v>11</v>
      </c>
      <c r="M86" s="681">
        <v>11</v>
      </c>
      <c r="N86" s="681">
        <v>11</v>
      </c>
      <c r="O86" s="681">
        <f t="shared" si="11"/>
        <v>83</v>
      </c>
    </row>
    <row r="87" spans="1:15" s="343" customFormat="1" ht="15" customHeight="1">
      <c r="A87" s="679"/>
      <c r="B87" s="677" t="s">
        <v>582</v>
      </c>
      <c r="C87" s="681">
        <v>16</v>
      </c>
      <c r="D87" s="681">
        <v>16</v>
      </c>
      <c r="E87" s="681">
        <v>15</v>
      </c>
      <c r="F87" s="681">
        <v>14</v>
      </c>
      <c r="G87" s="681">
        <v>13</v>
      </c>
      <c r="H87" s="681">
        <v>13</v>
      </c>
      <c r="I87" s="681">
        <v>13</v>
      </c>
      <c r="J87" s="681">
        <v>13</v>
      </c>
      <c r="K87" s="681">
        <v>12</v>
      </c>
      <c r="L87" s="681">
        <v>9</v>
      </c>
      <c r="M87" s="681">
        <v>6</v>
      </c>
      <c r="N87" s="681">
        <v>6</v>
      </c>
      <c r="O87" s="681">
        <f t="shared" si="11"/>
        <v>146</v>
      </c>
    </row>
    <row r="88" spans="1:15" ht="15" customHeight="1">
      <c r="A88" s="2" t="s">
        <v>583</v>
      </c>
      <c r="B88" s="2"/>
      <c r="C88" s="49">
        <f>C89</f>
        <v>36</v>
      </c>
      <c r="D88" s="49">
        <f t="shared" ref="D88:N88" si="15">D89</f>
        <v>36</v>
      </c>
      <c r="E88" s="49">
        <f t="shared" si="15"/>
        <v>36</v>
      </c>
      <c r="F88" s="49">
        <f t="shared" si="15"/>
        <v>36</v>
      </c>
      <c r="G88" s="49">
        <f t="shared" si="15"/>
        <v>36</v>
      </c>
      <c r="H88" s="49">
        <f t="shared" si="15"/>
        <v>36</v>
      </c>
      <c r="I88" s="49">
        <f t="shared" si="15"/>
        <v>36</v>
      </c>
      <c r="J88" s="49">
        <f t="shared" si="15"/>
        <v>36</v>
      </c>
      <c r="K88" s="49">
        <f t="shared" si="15"/>
        <v>36</v>
      </c>
      <c r="L88" s="49">
        <f t="shared" si="15"/>
        <v>36</v>
      </c>
      <c r="M88" s="49">
        <f t="shared" si="15"/>
        <v>36</v>
      </c>
      <c r="N88" s="49">
        <f t="shared" si="15"/>
        <v>36</v>
      </c>
      <c r="O88" s="49">
        <f t="shared" si="11"/>
        <v>432</v>
      </c>
    </row>
    <row r="89" spans="1:15" ht="15" customHeight="1">
      <c r="A89" s="679"/>
      <c r="B89" s="677" t="s">
        <v>584</v>
      </c>
      <c r="C89" s="681">
        <v>36</v>
      </c>
      <c r="D89" s="681">
        <v>36</v>
      </c>
      <c r="E89" s="681">
        <v>36</v>
      </c>
      <c r="F89" s="681">
        <v>36</v>
      </c>
      <c r="G89" s="681">
        <v>36</v>
      </c>
      <c r="H89" s="681">
        <v>36</v>
      </c>
      <c r="I89" s="681">
        <v>36</v>
      </c>
      <c r="J89" s="681">
        <v>36</v>
      </c>
      <c r="K89" s="681">
        <v>36</v>
      </c>
      <c r="L89" s="681">
        <v>36</v>
      </c>
      <c r="M89" s="681">
        <v>36</v>
      </c>
      <c r="N89" s="681">
        <v>36</v>
      </c>
      <c r="O89" s="681">
        <f t="shared" si="11"/>
        <v>432</v>
      </c>
    </row>
    <row r="90" spans="1:15" ht="15" customHeight="1">
      <c r="A90" s="2" t="s">
        <v>585</v>
      </c>
      <c r="B90" s="2"/>
      <c r="C90" s="25">
        <f>SUM(C91:C93)</f>
        <v>50</v>
      </c>
      <c r="D90" s="25">
        <f t="shared" ref="D90:N90" si="16">SUM(D91:D93)</f>
        <v>52</v>
      </c>
      <c r="E90" s="25">
        <f t="shared" si="16"/>
        <v>46</v>
      </c>
      <c r="F90" s="25">
        <f t="shared" si="16"/>
        <v>57</v>
      </c>
      <c r="G90" s="25">
        <f t="shared" si="16"/>
        <v>57</v>
      </c>
      <c r="H90" s="25">
        <f t="shared" si="16"/>
        <v>58</v>
      </c>
      <c r="I90" s="25">
        <f t="shared" si="16"/>
        <v>58</v>
      </c>
      <c r="J90" s="25">
        <f t="shared" si="16"/>
        <v>59</v>
      </c>
      <c r="K90" s="25">
        <f t="shared" si="16"/>
        <v>62</v>
      </c>
      <c r="L90" s="25">
        <f t="shared" si="16"/>
        <v>69</v>
      </c>
      <c r="M90" s="25">
        <f t="shared" si="16"/>
        <v>65</v>
      </c>
      <c r="N90" s="25">
        <f t="shared" si="16"/>
        <v>66</v>
      </c>
      <c r="O90" s="25">
        <f t="shared" si="11"/>
        <v>699</v>
      </c>
    </row>
    <row r="91" spans="1:15" ht="15" customHeight="1">
      <c r="A91" s="679"/>
      <c r="B91" s="677" t="s">
        <v>586</v>
      </c>
      <c r="C91" s="681">
        <v>19</v>
      </c>
      <c r="D91" s="681">
        <v>19</v>
      </c>
      <c r="E91" s="681">
        <v>19</v>
      </c>
      <c r="F91" s="681">
        <v>19</v>
      </c>
      <c r="G91" s="681">
        <v>19</v>
      </c>
      <c r="H91" s="681">
        <v>19</v>
      </c>
      <c r="I91" s="681">
        <v>19</v>
      </c>
      <c r="J91" s="681">
        <v>20</v>
      </c>
      <c r="K91" s="681">
        <v>21</v>
      </c>
      <c r="L91" s="681">
        <v>21</v>
      </c>
      <c r="M91" s="681">
        <v>19</v>
      </c>
      <c r="N91" s="681">
        <v>19</v>
      </c>
      <c r="O91" s="681">
        <f t="shared" si="11"/>
        <v>233</v>
      </c>
    </row>
    <row r="92" spans="1:15" s="343" customFormat="1" ht="15" customHeight="1">
      <c r="A92" s="679"/>
      <c r="B92" s="677" t="s">
        <v>587</v>
      </c>
      <c r="C92" s="681">
        <v>14</v>
      </c>
      <c r="D92" s="681">
        <v>14</v>
      </c>
      <c r="E92" s="681">
        <v>10</v>
      </c>
      <c r="F92" s="681">
        <v>10</v>
      </c>
      <c r="G92" s="681">
        <v>10</v>
      </c>
      <c r="H92" s="681">
        <v>11</v>
      </c>
      <c r="I92" s="681">
        <v>11</v>
      </c>
      <c r="J92" s="681">
        <v>11</v>
      </c>
      <c r="K92" s="681">
        <v>11</v>
      </c>
      <c r="L92" s="681">
        <v>11</v>
      </c>
      <c r="M92" s="681">
        <v>11</v>
      </c>
      <c r="N92" s="681">
        <v>11</v>
      </c>
      <c r="O92" s="681">
        <f t="shared" si="11"/>
        <v>135</v>
      </c>
    </row>
    <row r="93" spans="1:15" ht="15" customHeight="1">
      <c r="A93" s="679"/>
      <c r="B93" s="677" t="s">
        <v>588</v>
      </c>
      <c r="C93" s="681">
        <v>17</v>
      </c>
      <c r="D93" s="681">
        <v>19</v>
      </c>
      <c r="E93" s="681">
        <v>17</v>
      </c>
      <c r="F93" s="681">
        <v>28</v>
      </c>
      <c r="G93" s="681">
        <v>28</v>
      </c>
      <c r="H93" s="681">
        <v>28</v>
      </c>
      <c r="I93" s="681">
        <v>28</v>
      </c>
      <c r="J93" s="681">
        <v>28</v>
      </c>
      <c r="K93" s="681">
        <v>30</v>
      </c>
      <c r="L93" s="681">
        <v>37</v>
      </c>
      <c r="M93" s="681">
        <v>35</v>
      </c>
      <c r="N93" s="681">
        <v>36</v>
      </c>
      <c r="O93" s="681">
        <f t="shared" si="11"/>
        <v>331</v>
      </c>
    </row>
    <row r="94" spans="1:15" ht="15" customHeight="1">
      <c r="A94" s="2" t="s">
        <v>589</v>
      </c>
      <c r="B94" s="2"/>
      <c r="C94" s="25">
        <f>SUM(C95:C98)</f>
        <v>1</v>
      </c>
      <c r="D94" s="25">
        <f t="shared" ref="D94:N94" si="17">SUM(D95:D98)</f>
        <v>1</v>
      </c>
      <c r="E94" s="25">
        <f t="shared" si="17"/>
        <v>0</v>
      </c>
      <c r="F94" s="25">
        <f t="shared" si="17"/>
        <v>0</v>
      </c>
      <c r="G94" s="25">
        <f t="shared" si="17"/>
        <v>0</v>
      </c>
      <c r="H94" s="25">
        <f t="shared" si="17"/>
        <v>0</v>
      </c>
      <c r="I94" s="25">
        <f t="shared" si="17"/>
        <v>0</v>
      </c>
      <c r="J94" s="25">
        <f t="shared" si="17"/>
        <v>0</v>
      </c>
      <c r="K94" s="25">
        <f t="shared" si="17"/>
        <v>0</v>
      </c>
      <c r="L94" s="25">
        <f t="shared" si="17"/>
        <v>0</v>
      </c>
      <c r="M94" s="25">
        <f t="shared" si="17"/>
        <v>0</v>
      </c>
      <c r="N94" s="25">
        <f t="shared" si="17"/>
        <v>0</v>
      </c>
      <c r="O94" s="25">
        <f t="shared" si="11"/>
        <v>2</v>
      </c>
    </row>
    <row r="95" spans="1:15" ht="15" customHeight="1">
      <c r="A95" s="677"/>
      <c r="B95" s="677" t="s">
        <v>590</v>
      </c>
      <c r="C95" s="681">
        <v>0</v>
      </c>
      <c r="D95" s="681">
        <v>0</v>
      </c>
      <c r="E95" s="681">
        <v>0</v>
      </c>
      <c r="F95" s="681">
        <v>0</v>
      </c>
      <c r="G95" s="681">
        <v>0</v>
      </c>
      <c r="H95" s="681">
        <v>0</v>
      </c>
      <c r="I95" s="681">
        <v>0</v>
      </c>
      <c r="J95" s="681">
        <v>0</v>
      </c>
      <c r="K95" s="681">
        <v>0</v>
      </c>
      <c r="L95" s="681">
        <v>0</v>
      </c>
      <c r="M95" s="681">
        <v>0</v>
      </c>
      <c r="N95" s="681">
        <v>0</v>
      </c>
      <c r="O95" s="681">
        <f t="shared" si="11"/>
        <v>0</v>
      </c>
    </row>
    <row r="96" spans="1:15" ht="15" customHeight="1">
      <c r="A96" s="677"/>
      <c r="B96" s="677" t="s">
        <v>591</v>
      </c>
      <c r="C96" s="681">
        <v>0</v>
      </c>
      <c r="D96" s="681">
        <v>0</v>
      </c>
      <c r="E96" s="681">
        <v>0</v>
      </c>
      <c r="F96" s="681">
        <v>0</v>
      </c>
      <c r="G96" s="681">
        <v>0</v>
      </c>
      <c r="H96" s="681">
        <v>0</v>
      </c>
      <c r="I96" s="681">
        <v>0</v>
      </c>
      <c r="J96" s="681">
        <v>0</v>
      </c>
      <c r="K96" s="681">
        <v>0</v>
      </c>
      <c r="L96" s="681">
        <v>0</v>
      </c>
      <c r="M96" s="681">
        <v>0</v>
      </c>
      <c r="N96" s="681">
        <v>0</v>
      </c>
      <c r="O96" s="681">
        <f t="shared" si="11"/>
        <v>0</v>
      </c>
    </row>
    <row r="97" spans="1:15" ht="15" customHeight="1">
      <c r="A97" s="677"/>
      <c r="B97" s="677" t="s">
        <v>592</v>
      </c>
      <c r="C97" s="681">
        <v>1</v>
      </c>
      <c r="D97" s="681">
        <v>1</v>
      </c>
      <c r="E97" s="681">
        <v>0</v>
      </c>
      <c r="F97" s="681">
        <v>0</v>
      </c>
      <c r="G97" s="681">
        <v>0</v>
      </c>
      <c r="H97" s="681">
        <v>0</v>
      </c>
      <c r="I97" s="681">
        <v>0</v>
      </c>
      <c r="J97" s="681">
        <v>0</v>
      </c>
      <c r="K97" s="681">
        <v>0</v>
      </c>
      <c r="L97" s="681">
        <v>0</v>
      </c>
      <c r="M97" s="681">
        <v>0</v>
      </c>
      <c r="N97" s="681">
        <v>0</v>
      </c>
      <c r="O97" s="681">
        <f t="shared" si="11"/>
        <v>2</v>
      </c>
    </row>
    <row r="98" spans="1:15" s="343" customFormat="1" ht="15" customHeight="1">
      <c r="A98" s="677"/>
      <c r="B98" s="677" t="s">
        <v>593</v>
      </c>
      <c r="C98" s="681">
        <v>0</v>
      </c>
      <c r="D98" s="681">
        <v>0</v>
      </c>
      <c r="E98" s="681">
        <v>0</v>
      </c>
      <c r="F98" s="681">
        <v>0</v>
      </c>
      <c r="G98" s="681">
        <v>0</v>
      </c>
      <c r="H98" s="681">
        <v>0</v>
      </c>
      <c r="I98" s="681">
        <v>0</v>
      </c>
      <c r="J98" s="681">
        <v>0</v>
      </c>
      <c r="K98" s="681">
        <v>0</v>
      </c>
      <c r="L98" s="681">
        <v>0</v>
      </c>
      <c r="M98" s="681">
        <v>0</v>
      </c>
      <c r="N98" s="681">
        <v>0</v>
      </c>
      <c r="O98" s="681">
        <f t="shared" si="11"/>
        <v>0</v>
      </c>
    </row>
    <row r="99" spans="1:15" ht="15" customHeight="1">
      <c r="A99" s="2" t="s">
        <v>594</v>
      </c>
      <c r="B99" s="2"/>
      <c r="C99" s="49">
        <f>SUM(C100)</f>
        <v>23</v>
      </c>
      <c r="D99" s="49">
        <f t="shared" ref="D99:N99" si="18">SUM(D100)</f>
        <v>12</v>
      </c>
      <c r="E99" s="49">
        <f t="shared" si="18"/>
        <v>13</v>
      </c>
      <c r="F99" s="49">
        <f t="shared" si="18"/>
        <v>12</v>
      </c>
      <c r="G99" s="49">
        <f t="shared" si="18"/>
        <v>14</v>
      </c>
      <c r="H99" s="49">
        <f t="shared" si="18"/>
        <v>13</v>
      </c>
      <c r="I99" s="49">
        <f t="shared" si="18"/>
        <v>22</v>
      </c>
      <c r="J99" s="49">
        <f t="shared" si="18"/>
        <v>40</v>
      </c>
      <c r="K99" s="49">
        <f t="shared" si="18"/>
        <v>43</v>
      </c>
      <c r="L99" s="49">
        <f t="shared" si="18"/>
        <v>43</v>
      </c>
      <c r="M99" s="49">
        <f t="shared" si="18"/>
        <v>43</v>
      </c>
      <c r="N99" s="49">
        <f t="shared" si="18"/>
        <v>43</v>
      </c>
      <c r="O99" s="49">
        <f t="shared" ref="O99:O111" si="19">SUM(C99:N99)</f>
        <v>321</v>
      </c>
    </row>
    <row r="100" spans="1:15" ht="15" customHeight="1">
      <c r="A100" s="679"/>
      <c r="B100" s="677" t="s">
        <v>595</v>
      </c>
      <c r="C100" s="681">
        <v>23</v>
      </c>
      <c r="D100" s="681">
        <v>12</v>
      </c>
      <c r="E100" s="681">
        <v>13</v>
      </c>
      <c r="F100" s="681">
        <v>12</v>
      </c>
      <c r="G100" s="681">
        <v>14</v>
      </c>
      <c r="H100" s="681">
        <v>13</v>
      </c>
      <c r="I100" s="681">
        <v>22</v>
      </c>
      <c r="J100" s="681">
        <v>40</v>
      </c>
      <c r="K100" s="681">
        <v>43</v>
      </c>
      <c r="L100" s="681">
        <v>43</v>
      </c>
      <c r="M100" s="681">
        <v>43</v>
      </c>
      <c r="N100" s="681">
        <v>43</v>
      </c>
      <c r="O100" s="681">
        <f t="shared" si="19"/>
        <v>321</v>
      </c>
    </row>
    <row r="101" spans="1:15" ht="15" customHeight="1">
      <c r="A101" s="2" t="s">
        <v>596</v>
      </c>
      <c r="B101" s="2"/>
      <c r="C101" s="25">
        <f>SUM(C102:C108)</f>
        <v>57</v>
      </c>
      <c r="D101" s="25">
        <f t="shared" ref="D101:N101" si="20">SUM(D102:D108)</f>
        <v>57</v>
      </c>
      <c r="E101" s="25">
        <f t="shared" si="20"/>
        <v>58</v>
      </c>
      <c r="F101" s="25">
        <f t="shared" si="20"/>
        <v>57</v>
      </c>
      <c r="G101" s="25">
        <f t="shared" si="20"/>
        <v>58</v>
      </c>
      <c r="H101" s="25">
        <f t="shared" si="20"/>
        <v>58</v>
      </c>
      <c r="I101" s="25">
        <f t="shared" si="20"/>
        <v>61</v>
      </c>
      <c r="J101" s="25">
        <f t="shared" si="20"/>
        <v>62</v>
      </c>
      <c r="K101" s="25">
        <f t="shared" si="20"/>
        <v>63</v>
      </c>
      <c r="L101" s="25">
        <f t="shared" si="20"/>
        <v>63</v>
      </c>
      <c r="M101" s="25">
        <f t="shared" si="20"/>
        <v>62</v>
      </c>
      <c r="N101" s="25">
        <f t="shared" si="20"/>
        <v>63</v>
      </c>
      <c r="O101" s="25">
        <f t="shared" si="19"/>
        <v>719</v>
      </c>
    </row>
    <row r="102" spans="1:15" ht="15" customHeight="1">
      <c r="A102" s="677"/>
      <c r="B102" s="677" t="s">
        <v>597</v>
      </c>
      <c r="C102" s="681">
        <v>0</v>
      </c>
      <c r="D102" s="681">
        <v>0</v>
      </c>
      <c r="E102" s="681">
        <v>0</v>
      </c>
      <c r="F102" s="681">
        <v>0</v>
      </c>
      <c r="G102" s="681">
        <v>0</v>
      </c>
      <c r="H102" s="681">
        <v>0</v>
      </c>
      <c r="I102" s="681">
        <v>0</v>
      </c>
      <c r="J102" s="681">
        <v>0</v>
      </c>
      <c r="K102" s="681">
        <v>0</v>
      </c>
      <c r="L102" s="681">
        <v>0</v>
      </c>
      <c r="M102" s="681">
        <v>0</v>
      </c>
      <c r="N102" s="681">
        <v>0</v>
      </c>
      <c r="O102" s="681">
        <f t="shared" si="19"/>
        <v>0</v>
      </c>
    </row>
    <row r="103" spans="1:15" ht="15" customHeight="1">
      <c r="A103" s="679"/>
      <c r="B103" s="677" t="s">
        <v>598</v>
      </c>
      <c r="C103" s="681">
        <v>2</v>
      </c>
      <c r="D103" s="681">
        <v>2</v>
      </c>
      <c r="E103" s="681">
        <v>2</v>
      </c>
      <c r="F103" s="681">
        <v>2</v>
      </c>
      <c r="G103" s="681">
        <v>2</v>
      </c>
      <c r="H103" s="681">
        <v>2</v>
      </c>
      <c r="I103" s="681">
        <v>2</v>
      </c>
      <c r="J103" s="681">
        <v>2</v>
      </c>
      <c r="K103" s="681">
        <v>3</v>
      </c>
      <c r="L103" s="681">
        <v>3</v>
      </c>
      <c r="M103" s="681">
        <v>3</v>
      </c>
      <c r="N103" s="681">
        <v>3</v>
      </c>
      <c r="O103" s="681">
        <f t="shared" si="19"/>
        <v>28</v>
      </c>
    </row>
    <row r="104" spans="1:15" ht="15" customHeight="1">
      <c r="A104" s="679"/>
      <c r="B104" s="677" t="s">
        <v>599</v>
      </c>
      <c r="C104" s="681">
        <v>10</v>
      </c>
      <c r="D104" s="681">
        <v>10</v>
      </c>
      <c r="E104" s="681">
        <v>10</v>
      </c>
      <c r="F104" s="681">
        <v>10</v>
      </c>
      <c r="G104" s="681">
        <v>10</v>
      </c>
      <c r="H104" s="681">
        <v>10</v>
      </c>
      <c r="I104" s="681">
        <v>10</v>
      </c>
      <c r="J104" s="681">
        <v>9</v>
      </c>
      <c r="K104" s="681">
        <v>9</v>
      </c>
      <c r="L104" s="681">
        <v>9</v>
      </c>
      <c r="M104" s="681">
        <v>9</v>
      </c>
      <c r="N104" s="681">
        <v>9</v>
      </c>
      <c r="O104" s="681">
        <f t="shared" si="19"/>
        <v>115</v>
      </c>
    </row>
    <row r="105" spans="1:15" s="343" customFormat="1" ht="15" customHeight="1">
      <c r="A105" s="679"/>
      <c r="B105" s="677" t="s">
        <v>600</v>
      </c>
      <c r="C105" s="681">
        <v>7</v>
      </c>
      <c r="D105" s="681">
        <v>7</v>
      </c>
      <c r="E105" s="681">
        <v>7</v>
      </c>
      <c r="F105" s="681">
        <v>7</v>
      </c>
      <c r="G105" s="681">
        <v>7</v>
      </c>
      <c r="H105" s="681">
        <v>7</v>
      </c>
      <c r="I105" s="681">
        <v>7</v>
      </c>
      <c r="J105" s="681">
        <v>9</v>
      </c>
      <c r="K105" s="681">
        <v>9</v>
      </c>
      <c r="L105" s="681">
        <v>9</v>
      </c>
      <c r="M105" s="681">
        <v>8</v>
      </c>
      <c r="N105" s="681">
        <v>9</v>
      </c>
      <c r="O105" s="681">
        <f t="shared" si="19"/>
        <v>93</v>
      </c>
    </row>
    <row r="106" spans="1:15" s="343" customFormat="1" ht="15" customHeight="1">
      <c r="A106" s="679"/>
      <c r="B106" s="677" t="s">
        <v>601</v>
      </c>
      <c r="C106" s="681">
        <v>28</v>
      </c>
      <c r="D106" s="681">
        <v>28</v>
      </c>
      <c r="E106" s="681">
        <v>28</v>
      </c>
      <c r="F106" s="681">
        <v>28</v>
      </c>
      <c r="G106" s="681">
        <v>29</v>
      </c>
      <c r="H106" s="681">
        <v>29</v>
      </c>
      <c r="I106" s="681">
        <v>29</v>
      </c>
      <c r="J106" s="681">
        <v>29</v>
      </c>
      <c r="K106" s="681">
        <v>29</v>
      </c>
      <c r="L106" s="681">
        <v>29</v>
      </c>
      <c r="M106" s="681">
        <v>29</v>
      </c>
      <c r="N106" s="681">
        <v>29</v>
      </c>
      <c r="O106" s="681">
        <f t="shared" si="19"/>
        <v>344</v>
      </c>
    </row>
    <row r="107" spans="1:15" s="343" customFormat="1" ht="15" customHeight="1">
      <c r="A107" s="679"/>
      <c r="B107" s="677" t="s">
        <v>602</v>
      </c>
      <c r="C107" s="681">
        <v>10</v>
      </c>
      <c r="D107" s="681">
        <v>10</v>
      </c>
      <c r="E107" s="681">
        <v>11</v>
      </c>
      <c r="F107" s="681">
        <v>10</v>
      </c>
      <c r="G107" s="681">
        <v>10</v>
      </c>
      <c r="H107" s="681">
        <v>10</v>
      </c>
      <c r="I107" s="681">
        <v>11</v>
      </c>
      <c r="J107" s="681">
        <v>11</v>
      </c>
      <c r="K107" s="681">
        <v>11</v>
      </c>
      <c r="L107" s="681">
        <v>11</v>
      </c>
      <c r="M107" s="681">
        <v>11</v>
      </c>
      <c r="N107" s="681">
        <v>11</v>
      </c>
      <c r="O107" s="681">
        <f t="shared" si="19"/>
        <v>127</v>
      </c>
    </row>
    <row r="108" spans="1:15" ht="15" customHeight="1">
      <c r="A108" s="679"/>
      <c r="B108" s="677" t="s">
        <v>603</v>
      </c>
      <c r="C108" s="681">
        <v>0</v>
      </c>
      <c r="D108" s="681">
        <v>0</v>
      </c>
      <c r="E108" s="681">
        <v>0</v>
      </c>
      <c r="F108" s="681">
        <v>0</v>
      </c>
      <c r="G108" s="681">
        <v>0</v>
      </c>
      <c r="H108" s="681">
        <v>0</v>
      </c>
      <c r="I108" s="681">
        <v>2</v>
      </c>
      <c r="J108" s="681">
        <v>2</v>
      </c>
      <c r="K108" s="681">
        <v>2</v>
      </c>
      <c r="L108" s="681">
        <v>2</v>
      </c>
      <c r="M108" s="681">
        <v>2</v>
      </c>
      <c r="N108" s="681">
        <v>2</v>
      </c>
      <c r="O108" s="681">
        <f t="shared" si="19"/>
        <v>12</v>
      </c>
    </row>
    <row r="109" spans="1:15" ht="15" customHeight="1">
      <c r="A109" s="2" t="s">
        <v>604</v>
      </c>
      <c r="B109" s="2"/>
      <c r="C109" s="683">
        <f>SUM(C101+C99+C94+C90+C88+C84+C79+C73+C64+C55+C50+C42+C29+C19+C15+C8+C3)</f>
        <v>408</v>
      </c>
      <c r="D109" s="683">
        <f t="shared" ref="D109:N109" si="21">SUM(D101+D99+D94+D90+D88+D84+D79+D73+D64+D55+D50+D42+D29+D19+D15+D8+D3)</f>
        <v>400</v>
      </c>
      <c r="E109" s="683">
        <f t="shared" si="21"/>
        <v>393</v>
      </c>
      <c r="F109" s="683">
        <f t="shared" si="21"/>
        <v>407</v>
      </c>
      <c r="G109" s="683">
        <f t="shared" si="21"/>
        <v>413</v>
      </c>
      <c r="H109" s="683">
        <f t="shared" si="21"/>
        <v>413</v>
      </c>
      <c r="I109" s="683">
        <f t="shared" si="21"/>
        <v>422</v>
      </c>
      <c r="J109" s="683">
        <f t="shared" si="21"/>
        <v>449</v>
      </c>
      <c r="K109" s="683">
        <f t="shared" si="21"/>
        <v>464</v>
      </c>
      <c r="L109" s="683">
        <f t="shared" si="21"/>
        <v>470</v>
      </c>
      <c r="M109" s="683">
        <f t="shared" si="21"/>
        <v>461</v>
      </c>
      <c r="N109" s="683">
        <f t="shared" si="21"/>
        <v>466</v>
      </c>
      <c r="O109" s="683">
        <f t="shared" si="19"/>
        <v>5166</v>
      </c>
    </row>
    <row r="110" spans="1:15" ht="1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>
        <f t="shared" si="19"/>
        <v>0</v>
      </c>
    </row>
    <row r="111" spans="1:15" ht="15" customHeight="1" thickBot="1">
      <c r="A111" s="282" t="s">
        <v>606</v>
      </c>
      <c r="B111" s="282"/>
      <c r="C111" s="206">
        <f t="shared" ref="C111:N111" si="22">SUM(C109:C110)</f>
        <v>408</v>
      </c>
      <c r="D111" s="206">
        <f t="shared" si="22"/>
        <v>400</v>
      </c>
      <c r="E111" s="206">
        <f t="shared" si="22"/>
        <v>393</v>
      </c>
      <c r="F111" s="206">
        <f t="shared" si="22"/>
        <v>407</v>
      </c>
      <c r="G111" s="206">
        <f t="shared" si="22"/>
        <v>413</v>
      </c>
      <c r="H111" s="206">
        <f t="shared" si="22"/>
        <v>413</v>
      </c>
      <c r="I111" s="206">
        <f t="shared" si="22"/>
        <v>422</v>
      </c>
      <c r="J111" s="206">
        <f t="shared" si="22"/>
        <v>449</v>
      </c>
      <c r="K111" s="206">
        <f t="shared" si="22"/>
        <v>464</v>
      </c>
      <c r="L111" s="206">
        <f t="shared" si="22"/>
        <v>470</v>
      </c>
      <c r="M111" s="206">
        <f t="shared" si="22"/>
        <v>461</v>
      </c>
      <c r="N111" s="206">
        <f t="shared" si="22"/>
        <v>466</v>
      </c>
      <c r="O111" s="206">
        <f t="shared" si="19"/>
        <v>5166</v>
      </c>
    </row>
  </sheetData>
  <conditionalFormatting sqref="C3:O108">
    <cfRule type="containsBlanks" dxfId="776" priority="1">
      <formula>LEN(TRIM(C3))=0</formula>
    </cfRule>
  </conditionalFormatting>
  <conditionalFormatting sqref="C110:O110">
    <cfRule type="containsBlanks" dxfId="775" priority="4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4" max="16383" man="1"/>
    <brk id="100" max="1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6">
    <tabColor rgb="FFFFFF00"/>
  </sheetPr>
  <dimension ref="A1:O112"/>
  <sheetViews>
    <sheetView view="pageBreakPreview" zoomScaleNormal="100" zoomScaleSheetLayoutView="100" workbookViewId="0">
      <pane ySplit="2" topLeftCell="A91" activePane="bottomLeft" state="frozen"/>
      <selection activeCell="O97" sqref="O97"/>
      <selection pane="bottomLeft" activeCell="E96" sqref="E96"/>
    </sheetView>
  </sheetViews>
  <sheetFormatPr baseColWidth="10" defaultColWidth="14.3984375" defaultRowHeight="15" customHeight="1"/>
  <cols>
    <col min="1" max="1" width="1.3984375" style="293" customWidth="1"/>
    <col min="2" max="2" width="21" style="293" customWidth="1"/>
    <col min="3" max="3" width="7" style="293" customWidth="1"/>
    <col min="4" max="4" width="6.796875" style="293" customWidth="1"/>
    <col min="5" max="5" width="5" style="293" customWidth="1"/>
    <col min="6" max="6" width="4.3984375" style="293" customWidth="1"/>
    <col min="7" max="7" width="4" style="293" customWidth="1"/>
    <col min="8" max="8" width="4.19921875" style="293" customWidth="1"/>
    <col min="9" max="9" width="4.796875" style="293" customWidth="1"/>
    <col min="10" max="10" width="6.796875" style="293" customWidth="1"/>
    <col min="11" max="11" width="7.53125" style="293" customWidth="1"/>
    <col min="12" max="12" width="6.3984375" style="293" customWidth="1"/>
    <col min="13" max="13" width="5.796875" style="293" customWidth="1"/>
    <col min="14" max="14" width="5.53125" style="293" customWidth="1"/>
    <col min="15" max="15" width="10.53125" style="293" customWidth="1"/>
    <col min="16" max="17" width="14.3984375" style="293" customWidth="1"/>
    <col min="18" max="16384" width="14.3984375" style="293"/>
  </cols>
  <sheetData>
    <row r="1" spans="1:15" ht="21.75" customHeight="1">
      <c r="A1" s="295" t="s">
        <v>652</v>
      </c>
    </row>
    <row r="2" spans="1:15" s="292" customFormat="1" ht="19.25" customHeight="1" thickBot="1">
      <c r="A2" s="296" t="s">
        <v>624</v>
      </c>
      <c r="B2" s="296"/>
      <c r="C2" s="297" t="s">
        <v>639</v>
      </c>
      <c r="D2" s="297" t="s">
        <v>640</v>
      </c>
      <c r="E2" s="297" t="s">
        <v>641</v>
      </c>
      <c r="F2" s="297" t="s">
        <v>642</v>
      </c>
      <c r="G2" s="297" t="s">
        <v>643</v>
      </c>
      <c r="H2" s="297" t="s">
        <v>644</v>
      </c>
      <c r="I2" s="297" t="s">
        <v>645</v>
      </c>
      <c r="J2" s="297" t="s">
        <v>646</v>
      </c>
      <c r="K2" s="297" t="s">
        <v>647</v>
      </c>
      <c r="L2" s="297" t="s">
        <v>648</v>
      </c>
      <c r="M2" s="297" t="s">
        <v>649</v>
      </c>
      <c r="N2" s="297" t="s">
        <v>650</v>
      </c>
      <c r="O2" s="298" t="s">
        <v>651</v>
      </c>
    </row>
    <row r="3" spans="1:15" ht="15" customHeight="1">
      <c r="A3" s="2" t="s">
        <v>498</v>
      </c>
      <c r="B3" s="2"/>
      <c r="C3" s="25">
        <f>SUM(C4:C7)</f>
        <v>0</v>
      </c>
      <c r="D3" s="25">
        <f t="shared" ref="D3:N3" si="0">SUM(D4:D7)</f>
        <v>0</v>
      </c>
      <c r="E3" s="25">
        <f t="shared" si="0"/>
        <v>0</v>
      </c>
      <c r="F3" s="25">
        <f t="shared" si="0"/>
        <v>0</v>
      </c>
      <c r="G3" s="25">
        <f t="shared" si="0"/>
        <v>0</v>
      </c>
      <c r="H3" s="25">
        <f t="shared" si="0"/>
        <v>0</v>
      </c>
      <c r="I3" s="25">
        <f t="shared" si="0"/>
        <v>0</v>
      </c>
      <c r="J3" s="25">
        <f t="shared" si="0"/>
        <v>0</v>
      </c>
      <c r="K3" s="25">
        <f t="shared" si="0"/>
        <v>0</v>
      </c>
      <c r="L3" s="25">
        <f t="shared" si="0"/>
        <v>0</v>
      </c>
      <c r="M3" s="25">
        <f t="shared" si="0"/>
        <v>0</v>
      </c>
      <c r="N3" s="25">
        <f t="shared" si="0"/>
        <v>0</v>
      </c>
      <c r="O3" s="25">
        <f t="shared" ref="O3:O34" si="1">SUM(C3:N3)</f>
        <v>0</v>
      </c>
    </row>
    <row r="4" spans="1:15" ht="15" customHeight="1">
      <c r="A4" s="679"/>
      <c r="B4" s="677" t="s">
        <v>499</v>
      </c>
      <c r="C4" s="682">
        <v>0</v>
      </c>
      <c r="D4" s="682">
        <v>0</v>
      </c>
      <c r="E4" s="682">
        <v>0</v>
      </c>
      <c r="F4" s="682">
        <v>0</v>
      </c>
      <c r="G4" s="682">
        <v>0</v>
      </c>
      <c r="H4" s="682">
        <v>0</v>
      </c>
      <c r="I4" s="682">
        <v>0</v>
      </c>
      <c r="J4" s="682">
        <v>0</v>
      </c>
      <c r="K4" s="682">
        <v>0</v>
      </c>
      <c r="L4" s="682">
        <v>0</v>
      </c>
      <c r="M4" s="682">
        <v>0</v>
      </c>
      <c r="N4" s="682">
        <v>0</v>
      </c>
      <c r="O4" s="682">
        <f t="shared" si="1"/>
        <v>0</v>
      </c>
    </row>
    <row r="5" spans="1:15" ht="15" customHeight="1">
      <c r="A5" s="679"/>
      <c r="B5" s="677" t="s">
        <v>500</v>
      </c>
      <c r="C5" s="681">
        <v>0</v>
      </c>
      <c r="D5" s="681">
        <v>0</v>
      </c>
      <c r="E5" s="681">
        <v>0</v>
      </c>
      <c r="F5" s="681">
        <v>0</v>
      </c>
      <c r="G5" s="681">
        <v>0</v>
      </c>
      <c r="H5" s="681">
        <v>0</v>
      </c>
      <c r="I5" s="681">
        <v>0</v>
      </c>
      <c r="J5" s="681">
        <v>0</v>
      </c>
      <c r="K5" s="681">
        <v>0</v>
      </c>
      <c r="L5" s="681">
        <v>0</v>
      </c>
      <c r="M5" s="681">
        <v>0</v>
      </c>
      <c r="N5" s="681">
        <v>0</v>
      </c>
      <c r="O5" s="681">
        <f t="shared" si="1"/>
        <v>0</v>
      </c>
    </row>
    <row r="6" spans="1:15" ht="15" customHeight="1">
      <c r="A6" s="679"/>
      <c r="B6" s="677" t="s">
        <v>501</v>
      </c>
      <c r="C6" s="681">
        <v>0</v>
      </c>
      <c r="D6" s="681">
        <v>0</v>
      </c>
      <c r="E6" s="681">
        <v>0</v>
      </c>
      <c r="F6" s="681">
        <v>0</v>
      </c>
      <c r="G6" s="681">
        <v>0</v>
      </c>
      <c r="H6" s="681">
        <v>0</v>
      </c>
      <c r="I6" s="681">
        <v>0</v>
      </c>
      <c r="J6" s="681">
        <v>0</v>
      </c>
      <c r="K6" s="681">
        <v>0</v>
      </c>
      <c r="L6" s="681">
        <v>0</v>
      </c>
      <c r="M6" s="681">
        <v>0</v>
      </c>
      <c r="N6" s="681">
        <v>0</v>
      </c>
      <c r="O6" s="681">
        <f t="shared" si="1"/>
        <v>0</v>
      </c>
    </row>
    <row r="7" spans="1:15" ht="15" customHeight="1">
      <c r="A7" s="679"/>
      <c r="B7" s="677" t="s">
        <v>502</v>
      </c>
      <c r="C7" s="681">
        <v>0</v>
      </c>
      <c r="D7" s="681">
        <v>0</v>
      </c>
      <c r="E7" s="681">
        <v>0</v>
      </c>
      <c r="F7" s="681">
        <v>0</v>
      </c>
      <c r="G7" s="681">
        <v>0</v>
      </c>
      <c r="H7" s="681">
        <v>0</v>
      </c>
      <c r="I7" s="681">
        <v>0</v>
      </c>
      <c r="J7" s="681">
        <v>0</v>
      </c>
      <c r="K7" s="681">
        <v>0</v>
      </c>
      <c r="L7" s="681">
        <v>0</v>
      </c>
      <c r="M7" s="681">
        <v>0</v>
      </c>
      <c r="N7" s="681">
        <v>0</v>
      </c>
      <c r="O7" s="681">
        <f t="shared" si="1"/>
        <v>0</v>
      </c>
    </row>
    <row r="8" spans="1:15" ht="15" customHeight="1">
      <c r="A8" s="2" t="s">
        <v>503</v>
      </c>
      <c r="B8" s="2"/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f t="shared" si="1"/>
        <v>0</v>
      </c>
    </row>
    <row r="9" spans="1:15" ht="15" customHeight="1">
      <c r="A9" s="679"/>
      <c r="B9" s="677" t="s">
        <v>504</v>
      </c>
      <c r="C9" s="681">
        <v>0</v>
      </c>
      <c r="D9" s="681">
        <v>0</v>
      </c>
      <c r="E9" s="681">
        <v>0</v>
      </c>
      <c r="F9" s="681">
        <v>0</v>
      </c>
      <c r="G9" s="681">
        <v>0</v>
      </c>
      <c r="H9" s="681">
        <v>0</v>
      </c>
      <c r="I9" s="681">
        <v>0</v>
      </c>
      <c r="J9" s="681">
        <v>0</v>
      </c>
      <c r="K9" s="681">
        <v>0</v>
      </c>
      <c r="L9" s="681">
        <v>0</v>
      </c>
      <c r="M9" s="681">
        <v>0</v>
      </c>
      <c r="N9" s="681">
        <v>0</v>
      </c>
      <c r="O9" s="681">
        <f t="shared" si="1"/>
        <v>0</v>
      </c>
    </row>
    <row r="10" spans="1:15" ht="15" customHeight="1">
      <c r="A10" s="679"/>
      <c r="B10" s="677" t="s">
        <v>505</v>
      </c>
      <c r="C10" s="681">
        <v>0</v>
      </c>
      <c r="D10" s="681">
        <v>0</v>
      </c>
      <c r="E10" s="681">
        <v>0</v>
      </c>
      <c r="F10" s="681">
        <v>0</v>
      </c>
      <c r="G10" s="681">
        <v>0</v>
      </c>
      <c r="H10" s="681">
        <v>0</v>
      </c>
      <c r="I10" s="681">
        <v>0</v>
      </c>
      <c r="J10" s="681">
        <v>0</v>
      </c>
      <c r="K10" s="681">
        <v>0</v>
      </c>
      <c r="L10" s="681">
        <v>0</v>
      </c>
      <c r="M10" s="681">
        <v>0</v>
      </c>
      <c r="N10" s="681">
        <v>0</v>
      </c>
      <c r="O10" s="681">
        <f t="shared" si="1"/>
        <v>0</v>
      </c>
    </row>
    <row r="11" spans="1:15" ht="15" customHeight="1">
      <c r="A11" s="679"/>
      <c r="B11" s="677" t="s">
        <v>506</v>
      </c>
      <c r="C11" s="681">
        <v>0</v>
      </c>
      <c r="D11" s="681">
        <v>0</v>
      </c>
      <c r="E11" s="681">
        <v>0</v>
      </c>
      <c r="F11" s="681">
        <v>0</v>
      </c>
      <c r="G11" s="681">
        <v>0</v>
      </c>
      <c r="H11" s="681">
        <v>0</v>
      </c>
      <c r="I11" s="681">
        <v>0</v>
      </c>
      <c r="J11" s="681">
        <v>0</v>
      </c>
      <c r="K11" s="681">
        <v>0</v>
      </c>
      <c r="L11" s="681">
        <v>0</v>
      </c>
      <c r="M11" s="681">
        <v>0</v>
      </c>
      <c r="N11" s="681">
        <v>0</v>
      </c>
      <c r="O11" s="681">
        <f t="shared" si="1"/>
        <v>0</v>
      </c>
    </row>
    <row r="12" spans="1:15" ht="15" customHeight="1">
      <c r="A12" s="679"/>
      <c r="B12" s="677" t="s">
        <v>507</v>
      </c>
      <c r="C12" s="681">
        <v>0</v>
      </c>
      <c r="D12" s="681">
        <v>0</v>
      </c>
      <c r="E12" s="681">
        <v>0</v>
      </c>
      <c r="F12" s="681">
        <v>0</v>
      </c>
      <c r="G12" s="681">
        <v>0</v>
      </c>
      <c r="H12" s="681">
        <v>0</v>
      </c>
      <c r="I12" s="681">
        <v>0</v>
      </c>
      <c r="J12" s="681">
        <v>0</v>
      </c>
      <c r="K12" s="681">
        <v>0</v>
      </c>
      <c r="L12" s="681">
        <v>0</v>
      </c>
      <c r="M12" s="681">
        <v>0</v>
      </c>
      <c r="N12" s="681">
        <v>0</v>
      </c>
      <c r="O12" s="681">
        <f t="shared" si="1"/>
        <v>0</v>
      </c>
    </row>
    <row r="13" spans="1:15" ht="15" customHeight="1">
      <c r="A13" s="679"/>
      <c r="B13" s="677" t="s">
        <v>508</v>
      </c>
      <c r="C13" s="681">
        <v>0</v>
      </c>
      <c r="D13" s="681">
        <v>0</v>
      </c>
      <c r="E13" s="681">
        <v>0</v>
      </c>
      <c r="F13" s="681">
        <v>0</v>
      </c>
      <c r="G13" s="681">
        <v>0</v>
      </c>
      <c r="H13" s="681">
        <v>0</v>
      </c>
      <c r="I13" s="681">
        <v>0</v>
      </c>
      <c r="J13" s="681">
        <v>0</v>
      </c>
      <c r="K13" s="681">
        <v>0</v>
      </c>
      <c r="L13" s="681">
        <v>0</v>
      </c>
      <c r="M13" s="681">
        <v>0</v>
      </c>
      <c r="N13" s="681">
        <v>0</v>
      </c>
      <c r="O13" s="681">
        <f t="shared" si="1"/>
        <v>0</v>
      </c>
    </row>
    <row r="14" spans="1:15" ht="15" customHeight="1">
      <c r="A14" s="679"/>
      <c r="B14" s="677" t="s">
        <v>509</v>
      </c>
      <c r="C14" s="681">
        <v>0</v>
      </c>
      <c r="D14" s="681">
        <v>0</v>
      </c>
      <c r="E14" s="681">
        <v>0</v>
      </c>
      <c r="F14" s="681">
        <v>0</v>
      </c>
      <c r="G14" s="681">
        <v>0</v>
      </c>
      <c r="H14" s="681">
        <v>0</v>
      </c>
      <c r="I14" s="681">
        <v>0</v>
      </c>
      <c r="J14" s="681">
        <v>0</v>
      </c>
      <c r="K14" s="681">
        <v>0</v>
      </c>
      <c r="L14" s="681">
        <v>0</v>
      </c>
      <c r="M14" s="681">
        <v>0</v>
      </c>
      <c r="N14" s="681">
        <v>0</v>
      </c>
      <c r="O14" s="681">
        <f t="shared" si="1"/>
        <v>0</v>
      </c>
    </row>
    <row r="15" spans="1:15" ht="15" customHeight="1">
      <c r="A15" s="2" t="s">
        <v>510</v>
      </c>
      <c r="B15" s="2"/>
      <c r="C15" s="25">
        <f>SUM(C16:C18)</f>
        <v>2</v>
      </c>
      <c r="D15" s="25">
        <f t="shared" ref="D15:N15" si="2">SUM(D16:D18)</f>
        <v>2</v>
      </c>
      <c r="E15" s="25">
        <f t="shared" si="2"/>
        <v>2</v>
      </c>
      <c r="F15" s="25">
        <f t="shared" si="2"/>
        <v>2</v>
      </c>
      <c r="G15" s="25">
        <f t="shared" si="2"/>
        <v>2</v>
      </c>
      <c r="H15" s="25">
        <f t="shared" si="2"/>
        <v>2</v>
      </c>
      <c r="I15" s="25">
        <f t="shared" si="2"/>
        <v>2</v>
      </c>
      <c r="J15" s="25">
        <f t="shared" si="2"/>
        <v>2</v>
      </c>
      <c r="K15" s="25">
        <f t="shared" si="2"/>
        <v>2</v>
      </c>
      <c r="L15" s="25">
        <f t="shared" si="2"/>
        <v>2</v>
      </c>
      <c r="M15" s="25">
        <f t="shared" si="2"/>
        <v>2</v>
      </c>
      <c r="N15" s="25">
        <f t="shared" si="2"/>
        <v>2</v>
      </c>
      <c r="O15" s="25">
        <f t="shared" si="1"/>
        <v>24</v>
      </c>
    </row>
    <row r="16" spans="1:15" ht="15" customHeight="1">
      <c r="A16" s="677"/>
      <c r="B16" s="677" t="s">
        <v>511</v>
      </c>
      <c r="C16" s="681">
        <v>0</v>
      </c>
      <c r="D16" s="681">
        <v>0</v>
      </c>
      <c r="E16" s="681">
        <v>0</v>
      </c>
      <c r="F16" s="681">
        <v>0</v>
      </c>
      <c r="G16" s="681">
        <v>0</v>
      </c>
      <c r="H16" s="681">
        <v>0</v>
      </c>
      <c r="I16" s="681">
        <v>0</v>
      </c>
      <c r="J16" s="681">
        <v>0</v>
      </c>
      <c r="K16" s="681">
        <v>0</v>
      </c>
      <c r="L16" s="681">
        <v>0</v>
      </c>
      <c r="M16" s="681">
        <v>0</v>
      </c>
      <c r="N16" s="681">
        <v>0</v>
      </c>
      <c r="O16" s="681">
        <f t="shared" si="1"/>
        <v>0</v>
      </c>
    </row>
    <row r="17" spans="1:15" ht="15" customHeight="1">
      <c r="A17" s="679"/>
      <c r="B17" s="677" t="s">
        <v>512</v>
      </c>
      <c r="C17" s="681">
        <v>1</v>
      </c>
      <c r="D17" s="681">
        <v>1</v>
      </c>
      <c r="E17" s="681">
        <v>1</v>
      </c>
      <c r="F17" s="681">
        <v>1</v>
      </c>
      <c r="G17" s="681">
        <v>1</v>
      </c>
      <c r="H17" s="681">
        <v>1</v>
      </c>
      <c r="I17" s="681">
        <v>1</v>
      </c>
      <c r="J17" s="681">
        <v>1</v>
      </c>
      <c r="K17" s="681">
        <v>1</v>
      </c>
      <c r="L17" s="681">
        <v>1</v>
      </c>
      <c r="M17" s="681">
        <v>1</v>
      </c>
      <c r="N17" s="681">
        <v>1</v>
      </c>
      <c r="O17" s="681">
        <f t="shared" si="1"/>
        <v>12</v>
      </c>
    </row>
    <row r="18" spans="1:15" ht="15" customHeight="1">
      <c r="A18" s="679"/>
      <c r="B18" s="677" t="s">
        <v>513</v>
      </c>
      <c r="C18" s="681">
        <v>1</v>
      </c>
      <c r="D18" s="681">
        <v>1</v>
      </c>
      <c r="E18" s="681">
        <v>1</v>
      </c>
      <c r="F18" s="681">
        <v>1</v>
      </c>
      <c r="G18" s="681">
        <v>1</v>
      </c>
      <c r="H18" s="681">
        <v>1</v>
      </c>
      <c r="I18" s="681">
        <v>1</v>
      </c>
      <c r="J18" s="681">
        <v>1</v>
      </c>
      <c r="K18" s="681">
        <v>1</v>
      </c>
      <c r="L18" s="681">
        <v>1</v>
      </c>
      <c r="M18" s="681">
        <v>1</v>
      </c>
      <c r="N18" s="681">
        <v>1</v>
      </c>
      <c r="O18" s="681">
        <f t="shared" si="1"/>
        <v>12</v>
      </c>
    </row>
    <row r="19" spans="1:15" ht="15" customHeight="1">
      <c r="A19" s="2" t="s">
        <v>514</v>
      </c>
      <c r="B19" s="6"/>
      <c r="C19" s="49">
        <f t="shared" ref="C19:N19" si="3">SUM(C20:C28)</f>
        <v>0</v>
      </c>
      <c r="D19" s="49">
        <f t="shared" si="3"/>
        <v>0</v>
      </c>
      <c r="E19" s="49">
        <f t="shared" si="3"/>
        <v>0</v>
      </c>
      <c r="F19" s="49">
        <f t="shared" si="3"/>
        <v>0</v>
      </c>
      <c r="G19" s="49">
        <f t="shared" si="3"/>
        <v>0</v>
      </c>
      <c r="H19" s="49">
        <f t="shared" si="3"/>
        <v>0</v>
      </c>
      <c r="I19" s="49">
        <f t="shared" si="3"/>
        <v>0</v>
      </c>
      <c r="J19" s="49">
        <f t="shared" si="3"/>
        <v>0</v>
      </c>
      <c r="K19" s="49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1"/>
        <v>0</v>
      </c>
    </row>
    <row r="20" spans="1:15" ht="15" customHeight="1">
      <c r="A20" s="677"/>
      <c r="B20" s="678" t="s">
        <v>515</v>
      </c>
      <c r="C20" s="682">
        <v>0</v>
      </c>
      <c r="D20" s="682">
        <v>0</v>
      </c>
      <c r="E20" s="682">
        <v>0</v>
      </c>
      <c r="F20" s="682">
        <v>0</v>
      </c>
      <c r="G20" s="682">
        <v>0</v>
      </c>
      <c r="H20" s="682">
        <v>0</v>
      </c>
      <c r="I20" s="682">
        <v>0</v>
      </c>
      <c r="J20" s="682">
        <v>0</v>
      </c>
      <c r="K20" s="682">
        <v>0</v>
      </c>
      <c r="L20" s="682">
        <v>0</v>
      </c>
      <c r="M20" s="682">
        <v>0</v>
      </c>
      <c r="N20" s="682">
        <v>0</v>
      </c>
      <c r="O20" s="682">
        <f t="shared" si="1"/>
        <v>0</v>
      </c>
    </row>
    <row r="21" spans="1:15" ht="15" customHeight="1">
      <c r="A21" s="679"/>
      <c r="B21" s="677" t="s">
        <v>516</v>
      </c>
      <c r="C21" s="681">
        <v>0</v>
      </c>
      <c r="D21" s="681">
        <v>0</v>
      </c>
      <c r="E21" s="681">
        <v>0</v>
      </c>
      <c r="F21" s="681">
        <v>0</v>
      </c>
      <c r="G21" s="681">
        <v>0</v>
      </c>
      <c r="H21" s="681">
        <v>0</v>
      </c>
      <c r="I21" s="681">
        <v>0</v>
      </c>
      <c r="J21" s="681">
        <v>0</v>
      </c>
      <c r="K21" s="681">
        <v>0</v>
      </c>
      <c r="L21" s="681">
        <v>0</v>
      </c>
      <c r="M21" s="681">
        <v>0</v>
      </c>
      <c r="N21" s="681">
        <v>0</v>
      </c>
      <c r="O21" s="681">
        <f t="shared" si="1"/>
        <v>0</v>
      </c>
    </row>
    <row r="22" spans="1:15" ht="15" customHeight="1">
      <c r="A22" s="679"/>
      <c r="B22" s="677" t="s">
        <v>517</v>
      </c>
      <c r="C22" s="681">
        <v>0</v>
      </c>
      <c r="D22" s="681">
        <v>0</v>
      </c>
      <c r="E22" s="681">
        <v>0</v>
      </c>
      <c r="F22" s="681">
        <v>0</v>
      </c>
      <c r="G22" s="681">
        <v>0</v>
      </c>
      <c r="H22" s="681">
        <v>0</v>
      </c>
      <c r="I22" s="681">
        <v>0</v>
      </c>
      <c r="J22" s="681">
        <v>0</v>
      </c>
      <c r="K22" s="681">
        <v>0</v>
      </c>
      <c r="L22" s="681">
        <v>0</v>
      </c>
      <c r="M22" s="681">
        <v>0</v>
      </c>
      <c r="N22" s="681">
        <v>0</v>
      </c>
      <c r="O22" s="681">
        <f t="shared" si="1"/>
        <v>0</v>
      </c>
    </row>
    <row r="23" spans="1:15" ht="15" customHeight="1">
      <c r="A23" s="679"/>
      <c r="B23" s="677" t="s">
        <v>518</v>
      </c>
      <c r="C23" s="681">
        <v>0</v>
      </c>
      <c r="D23" s="681">
        <v>0</v>
      </c>
      <c r="E23" s="681">
        <v>0</v>
      </c>
      <c r="F23" s="681">
        <v>0</v>
      </c>
      <c r="G23" s="681">
        <v>0</v>
      </c>
      <c r="H23" s="681">
        <v>0</v>
      </c>
      <c r="I23" s="681">
        <v>0</v>
      </c>
      <c r="J23" s="681">
        <v>0</v>
      </c>
      <c r="K23" s="681">
        <v>0</v>
      </c>
      <c r="L23" s="681">
        <v>0</v>
      </c>
      <c r="M23" s="681">
        <v>0</v>
      </c>
      <c r="N23" s="681">
        <v>0</v>
      </c>
      <c r="O23" s="681">
        <f t="shared" si="1"/>
        <v>0</v>
      </c>
    </row>
    <row r="24" spans="1:15" ht="15" customHeight="1">
      <c r="A24" s="679"/>
      <c r="B24" s="677" t="s">
        <v>519</v>
      </c>
      <c r="C24" s="681">
        <v>0</v>
      </c>
      <c r="D24" s="681">
        <v>0</v>
      </c>
      <c r="E24" s="681">
        <v>0</v>
      </c>
      <c r="F24" s="681">
        <v>0</v>
      </c>
      <c r="G24" s="681">
        <v>0</v>
      </c>
      <c r="H24" s="681">
        <v>0</v>
      </c>
      <c r="I24" s="681">
        <v>0</v>
      </c>
      <c r="J24" s="681">
        <v>0</v>
      </c>
      <c r="K24" s="681">
        <v>0</v>
      </c>
      <c r="L24" s="681">
        <v>0</v>
      </c>
      <c r="M24" s="681">
        <v>0</v>
      </c>
      <c r="N24" s="681">
        <v>0</v>
      </c>
      <c r="O24" s="681">
        <f t="shared" si="1"/>
        <v>0</v>
      </c>
    </row>
    <row r="25" spans="1:15" ht="15" customHeight="1">
      <c r="A25" s="679"/>
      <c r="B25" s="677" t="s">
        <v>520</v>
      </c>
      <c r="C25" s="681">
        <v>0</v>
      </c>
      <c r="D25" s="681">
        <v>0</v>
      </c>
      <c r="E25" s="681">
        <v>0</v>
      </c>
      <c r="F25" s="681">
        <v>0</v>
      </c>
      <c r="G25" s="681">
        <v>0</v>
      </c>
      <c r="H25" s="681">
        <v>0</v>
      </c>
      <c r="I25" s="681">
        <v>0</v>
      </c>
      <c r="J25" s="681">
        <v>0</v>
      </c>
      <c r="K25" s="681">
        <v>0</v>
      </c>
      <c r="L25" s="681">
        <v>0</v>
      </c>
      <c r="M25" s="681">
        <v>0</v>
      </c>
      <c r="N25" s="681">
        <v>0</v>
      </c>
      <c r="O25" s="681">
        <f t="shared" si="1"/>
        <v>0</v>
      </c>
    </row>
    <row r="26" spans="1:15" ht="15" customHeight="1">
      <c r="A26" s="679"/>
      <c r="B26" s="677" t="s">
        <v>521</v>
      </c>
      <c r="C26" s="681">
        <v>0</v>
      </c>
      <c r="D26" s="681">
        <v>0</v>
      </c>
      <c r="E26" s="681">
        <v>0</v>
      </c>
      <c r="F26" s="681">
        <v>0</v>
      </c>
      <c r="G26" s="681">
        <v>0</v>
      </c>
      <c r="H26" s="681">
        <v>0</v>
      </c>
      <c r="I26" s="681">
        <v>0</v>
      </c>
      <c r="J26" s="681">
        <v>0</v>
      </c>
      <c r="K26" s="681">
        <v>0</v>
      </c>
      <c r="L26" s="681">
        <v>0</v>
      </c>
      <c r="M26" s="681">
        <v>0</v>
      </c>
      <c r="N26" s="681">
        <v>0</v>
      </c>
      <c r="O26" s="681">
        <f t="shared" si="1"/>
        <v>0</v>
      </c>
    </row>
    <row r="27" spans="1:15" ht="15" customHeight="1">
      <c r="A27" s="679"/>
      <c r="B27" s="677" t="s">
        <v>522</v>
      </c>
      <c r="C27" s="681">
        <v>0</v>
      </c>
      <c r="D27" s="681">
        <v>0</v>
      </c>
      <c r="E27" s="681">
        <v>0</v>
      </c>
      <c r="F27" s="681">
        <v>0</v>
      </c>
      <c r="G27" s="681">
        <v>0</v>
      </c>
      <c r="H27" s="681">
        <v>0</v>
      </c>
      <c r="I27" s="681">
        <v>0</v>
      </c>
      <c r="J27" s="681">
        <v>0</v>
      </c>
      <c r="K27" s="681">
        <v>0</v>
      </c>
      <c r="L27" s="681">
        <v>0</v>
      </c>
      <c r="M27" s="681">
        <v>0</v>
      </c>
      <c r="N27" s="681">
        <v>0</v>
      </c>
      <c r="O27" s="681">
        <f t="shared" si="1"/>
        <v>0</v>
      </c>
    </row>
    <row r="28" spans="1:15" ht="15" customHeight="1">
      <c r="A28" s="679"/>
      <c r="B28" s="677" t="s">
        <v>523</v>
      </c>
      <c r="C28" s="681">
        <v>0</v>
      </c>
      <c r="D28" s="681">
        <v>0</v>
      </c>
      <c r="E28" s="681">
        <v>0</v>
      </c>
      <c r="F28" s="681">
        <v>0</v>
      </c>
      <c r="G28" s="681">
        <v>0</v>
      </c>
      <c r="H28" s="681">
        <v>0</v>
      </c>
      <c r="I28" s="681">
        <v>0</v>
      </c>
      <c r="J28" s="681">
        <v>0</v>
      </c>
      <c r="K28" s="681">
        <v>0</v>
      </c>
      <c r="L28" s="681">
        <v>0</v>
      </c>
      <c r="M28" s="681">
        <v>0</v>
      </c>
      <c r="N28" s="681">
        <v>0</v>
      </c>
      <c r="O28" s="681">
        <f t="shared" si="1"/>
        <v>0</v>
      </c>
    </row>
    <row r="29" spans="1:15" s="294" customFormat="1" ht="15" customHeight="1">
      <c r="A29" s="2" t="s">
        <v>524</v>
      </c>
      <c r="B29" s="2"/>
      <c r="C29" s="25">
        <f t="shared" ref="C29:N29" si="4">SUM(C30:C41)</f>
        <v>0</v>
      </c>
      <c r="D29" s="25">
        <f t="shared" si="4"/>
        <v>0</v>
      </c>
      <c r="E29" s="25">
        <f t="shared" si="4"/>
        <v>0</v>
      </c>
      <c r="F29" s="25">
        <f t="shared" si="4"/>
        <v>0</v>
      </c>
      <c r="G29" s="25">
        <f t="shared" si="4"/>
        <v>0</v>
      </c>
      <c r="H29" s="25">
        <f t="shared" si="4"/>
        <v>0</v>
      </c>
      <c r="I29" s="25">
        <f t="shared" si="4"/>
        <v>0</v>
      </c>
      <c r="J29" s="25">
        <f t="shared" si="4"/>
        <v>0</v>
      </c>
      <c r="K29" s="25">
        <f t="shared" si="4"/>
        <v>0</v>
      </c>
      <c r="L29" s="25">
        <f t="shared" si="4"/>
        <v>0</v>
      </c>
      <c r="M29" s="25">
        <f t="shared" si="4"/>
        <v>0</v>
      </c>
      <c r="N29" s="25">
        <f t="shared" si="4"/>
        <v>0</v>
      </c>
      <c r="O29" s="25">
        <f t="shared" si="1"/>
        <v>0</v>
      </c>
    </row>
    <row r="30" spans="1:15" ht="15" customHeight="1">
      <c r="A30" s="677"/>
      <c r="B30" s="677" t="s">
        <v>525</v>
      </c>
      <c r="C30" s="682">
        <v>0</v>
      </c>
      <c r="D30" s="682">
        <v>0</v>
      </c>
      <c r="E30" s="682">
        <v>0</v>
      </c>
      <c r="F30" s="682">
        <v>0</v>
      </c>
      <c r="G30" s="682">
        <v>0</v>
      </c>
      <c r="H30" s="682">
        <v>0</v>
      </c>
      <c r="I30" s="682">
        <v>0</v>
      </c>
      <c r="J30" s="682">
        <v>0</v>
      </c>
      <c r="K30" s="682">
        <v>0</v>
      </c>
      <c r="L30" s="682">
        <v>0</v>
      </c>
      <c r="M30" s="682">
        <v>0</v>
      </c>
      <c r="N30" s="682">
        <v>0</v>
      </c>
      <c r="O30" s="682">
        <f t="shared" si="1"/>
        <v>0</v>
      </c>
    </row>
    <row r="31" spans="1:15" ht="15" customHeight="1">
      <c r="A31" s="677"/>
      <c r="B31" s="677" t="s">
        <v>526</v>
      </c>
      <c r="C31" s="681">
        <v>0</v>
      </c>
      <c r="D31" s="681">
        <v>0</v>
      </c>
      <c r="E31" s="681">
        <v>0</v>
      </c>
      <c r="F31" s="681">
        <v>0</v>
      </c>
      <c r="G31" s="681">
        <v>0</v>
      </c>
      <c r="H31" s="681">
        <v>0</v>
      </c>
      <c r="I31" s="681">
        <v>0</v>
      </c>
      <c r="J31" s="681">
        <v>0</v>
      </c>
      <c r="K31" s="681">
        <v>0</v>
      </c>
      <c r="L31" s="681">
        <v>0</v>
      </c>
      <c r="M31" s="681">
        <v>0</v>
      </c>
      <c r="N31" s="681">
        <v>0</v>
      </c>
      <c r="O31" s="681">
        <f t="shared" si="1"/>
        <v>0</v>
      </c>
    </row>
    <row r="32" spans="1:15" ht="15" customHeight="1">
      <c r="A32" s="677"/>
      <c r="B32" s="677" t="s">
        <v>527</v>
      </c>
      <c r="C32" s="681">
        <v>0</v>
      </c>
      <c r="D32" s="681">
        <v>0</v>
      </c>
      <c r="E32" s="681">
        <v>0</v>
      </c>
      <c r="F32" s="681">
        <v>0</v>
      </c>
      <c r="G32" s="681">
        <v>0</v>
      </c>
      <c r="H32" s="681">
        <v>0</v>
      </c>
      <c r="I32" s="681">
        <v>0</v>
      </c>
      <c r="J32" s="681">
        <v>0</v>
      </c>
      <c r="K32" s="681">
        <v>0</v>
      </c>
      <c r="L32" s="681">
        <v>0</v>
      </c>
      <c r="M32" s="681">
        <v>0</v>
      </c>
      <c r="N32" s="681">
        <v>0</v>
      </c>
      <c r="O32" s="681">
        <f t="shared" si="1"/>
        <v>0</v>
      </c>
    </row>
    <row r="33" spans="1:15" ht="15" customHeight="1">
      <c r="A33" s="677"/>
      <c r="B33" s="677" t="s">
        <v>528</v>
      </c>
      <c r="C33" s="681">
        <v>0</v>
      </c>
      <c r="D33" s="681">
        <v>0</v>
      </c>
      <c r="E33" s="681">
        <v>0</v>
      </c>
      <c r="F33" s="681">
        <v>0</v>
      </c>
      <c r="G33" s="681">
        <v>0</v>
      </c>
      <c r="H33" s="681">
        <v>0</v>
      </c>
      <c r="I33" s="681">
        <v>0</v>
      </c>
      <c r="J33" s="681">
        <v>0</v>
      </c>
      <c r="K33" s="681">
        <v>0</v>
      </c>
      <c r="L33" s="681">
        <v>0</v>
      </c>
      <c r="M33" s="681">
        <v>0</v>
      </c>
      <c r="N33" s="681">
        <v>0</v>
      </c>
      <c r="O33" s="681">
        <f t="shared" si="1"/>
        <v>0</v>
      </c>
    </row>
    <row r="34" spans="1:15" ht="15" customHeight="1">
      <c r="A34" s="677"/>
      <c r="B34" s="677" t="s">
        <v>529</v>
      </c>
      <c r="C34" s="681">
        <v>0</v>
      </c>
      <c r="D34" s="681">
        <v>0</v>
      </c>
      <c r="E34" s="681">
        <v>0</v>
      </c>
      <c r="F34" s="681">
        <v>0</v>
      </c>
      <c r="G34" s="681">
        <v>0</v>
      </c>
      <c r="H34" s="681">
        <v>0</v>
      </c>
      <c r="I34" s="681">
        <v>0</v>
      </c>
      <c r="J34" s="681">
        <v>0</v>
      </c>
      <c r="K34" s="681">
        <v>0</v>
      </c>
      <c r="L34" s="681">
        <v>0</v>
      </c>
      <c r="M34" s="681">
        <v>0</v>
      </c>
      <c r="N34" s="681">
        <v>0</v>
      </c>
      <c r="O34" s="681">
        <f t="shared" si="1"/>
        <v>0</v>
      </c>
    </row>
    <row r="35" spans="1:15" ht="15" customHeight="1">
      <c r="A35" s="677"/>
      <c r="B35" s="677" t="s">
        <v>530</v>
      </c>
      <c r="C35" s="681">
        <v>0</v>
      </c>
      <c r="D35" s="681">
        <v>0</v>
      </c>
      <c r="E35" s="681">
        <v>0</v>
      </c>
      <c r="F35" s="681">
        <v>0</v>
      </c>
      <c r="G35" s="681">
        <v>0</v>
      </c>
      <c r="H35" s="681">
        <v>0</v>
      </c>
      <c r="I35" s="681">
        <v>0</v>
      </c>
      <c r="J35" s="681">
        <v>0</v>
      </c>
      <c r="K35" s="681">
        <v>0</v>
      </c>
      <c r="L35" s="681">
        <v>0</v>
      </c>
      <c r="M35" s="681">
        <v>0</v>
      </c>
      <c r="N35" s="681">
        <v>0</v>
      </c>
      <c r="O35" s="681">
        <f t="shared" ref="O35:O66" si="5">SUM(C35:N35)</f>
        <v>0</v>
      </c>
    </row>
    <row r="36" spans="1:15" ht="15" customHeight="1">
      <c r="A36" s="677"/>
      <c r="B36" s="677" t="s">
        <v>531</v>
      </c>
      <c r="C36" s="681">
        <v>0</v>
      </c>
      <c r="D36" s="681">
        <v>0</v>
      </c>
      <c r="E36" s="681">
        <v>0</v>
      </c>
      <c r="F36" s="681">
        <v>0</v>
      </c>
      <c r="G36" s="681">
        <v>0</v>
      </c>
      <c r="H36" s="681">
        <v>0</v>
      </c>
      <c r="I36" s="681">
        <v>0</v>
      </c>
      <c r="J36" s="681">
        <v>0</v>
      </c>
      <c r="K36" s="681">
        <v>0</v>
      </c>
      <c r="L36" s="681">
        <v>0</v>
      </c>
      <c r="M36" s="681">
        <v>0</v>
      </c>
      <c r="N36" s="681">
        <v>0</v>
      </c>
      <c r="O36" s="681">
        <f t="shared" si="5"/>
        <v>0</v>
      </c>
    </row>
    <row r="37" spans="1:15" ht="15" customHeight="1">
      <c r="A37" s="679"/>
      <c r="B37" s="677" t="s">
        <v>532</v>
      </c>
      <c r="C37" s="681">
        <v>0</v>
      </c>
      <c r="D37" s="681">
        <v>0</v>
      </c>
      <c r="E37" s="681">
        <v>0</v>
      </c>
      <c r="F37" s="681">
        <v>0</v>
      </c>
      <c r="G37" s="681">
        <v>0</v>
      </c>
      <c r="H37" s="681">
        <v>0</v>
      </c>
      <c r="I37" s="681">
        <v>0</v>
      </c>
      <c r="J37" s="681">
        <v>0</v>
      </c>
      <c r="K37" s="681">
        <v>0</v>
      </c>
      <c r="L37" s="681">
        <v>0</v>
      </c>
      <c r="M37" s="681">
        <v>0</v>
      </c>
      <c r="N37" s="681">
        <v>0</v>
      </c>
      <c r="O37" s="681">
        <f t="shared" si="5"/>
        <v>0</v>
      </c>
    </row>
    <row r="38" spans="1:15" s="294" customFormat="1" ht="15" customHeight="1">
      <c r="A38" s="679"/>
      <c r="B38" s="677" t="s">
        <v>533</v>
      </c>
      <c r="C38" s="681">
        <v>0</v>
      </c>
      <c r="D38" s="681">
        <v>0</v>
      </c>
      <c r="E38" s="681">
        <v>0</v>
      </c>
      <c r="F38" s="681">
        <v>0</v>
      </c>
      <c r="G38" s="681">
        <v>0</v>
      </c>
      <c r="H38" s="681">
        <v>0</v>
      </c>
      <c r="I38" s="681">
        <v>0</v>
      </c>
      <c r="J38" s="681">
        <v>0</v>
      </c>
      <c r="K38" s="681">
        <v>0</v>
      </c>
      <c r="L38" s="681">
        <v>0</v>
      </c>
      <c r="M38" s="681">
        <v>0</v>
      </c>
      <c r="N38" s="681">
        <v>0</v>
      </c>
      <c r="O38" s="681">
        <f t="shared" si="5"/>
        <v>0</v>
      </c>
    </row>
    <row r="39" spans="1:15" ht="15" customHeight="1">
      <c r="A39" s="679"/>
      <c r="B39" s="677" t="s">
        <v>534</v>
      </c>
      <c r="C39" s="681">
        <v>0</v>
      </c>
      <c r="D39" s="681">
        <v>0</v>
      </c>
      <c r="E39" s="681">
        <v>0</v>
      </c>
      <c r="F39" s="681">
        <v>0</v>
      </c>
      <c r="G39" s="681">
        <v>0</v>
      </c>
      <c r="H39" s="681">
        <v>0</v>
      </c>
      <c r="I39" s="681">
        <v>0</v>
      </c>
      <c r="J39" s="681">
        <v>0</v>
      </c>
      <c r="K39" s="681">
        <v>0</v>
      </c>
      <c r="L39" s="681">
        <v>0</v>
      </c>
      <c r="M39" s="681">
        <v>0</v>
      </c>
      <c r="N39" s="681">
        <v>0</v>
      </c>
      <c r="O39" s="681">
        <f t="shared" si="5"/>
        <v>0</v>
      </c>
    </row>
    <row r="40" spans="1:15" ht="15" customHeight="1">
      <c r="A40" s="679"/>
      <c r="B40" s="677" t="s">
        <v>535</v>
      </c>
      <c r="C40" s="681">
        <v>0</v>
      </c>
      <c r="D40" s="681">
        <v>0</v>
      </c>
      <c r="E40" s="681">
        <v>0</v>
      </c>
      <c r="F40" s="681">
        <v>0</v>
      </c>
      <c r="G40" s="681">
        <v>0</v>
      </c>
      <c r="H40" s="681">
        <v>0</v>
      </c>
      <c r="I40" s="681">
        <v>0</v>
      </c>
      <c r="J40" s="681">
        <v>0</v>
      </c>
      <c r="K40" s="681">
        <v>0</v>
      </c>
      <c r="L40" s="681">
        <v>0</v>
      </c>
      <c r="M40" s="681">
        <v>0</v>
      </c>
      <c r="N40" s="681">
        <v>0</v>
      </c>
      <c r="O40" s="681">
        <f t="shared" si="5"/>
        <v>0</v>
      </c>
    </row>
    <row r="41" spans="1:15" ht="15" customHeight="1">
      <c r="A41" s="679"/>
      <c r="B41" s="677" t="s">
        <v>536</v>
      </c>
      <c r="C41" s="681">
        <v>0</v>
      </c>
      <c r="D41" s="681">
        <v>0</v>
      </c>
      <c r="E41" s="681">
        <v>0</v>
      </c>
      <c r="F41" s="681">
        <v>0</v>
      </c>
      <c r="G41" s="681">
        <v>0</v>
      </c>
      <c r="H41" s="681">
        <v>0</v>
      </c>
      <c r="I41" s="681">
        <v>0</v>
      </c>
      <c r="J41" s="681">
        <v>0</v>
      </c>
      <c r="K41" s="681">
        <v>0</v>
      </c>
      <c r="L41" s="681">
        <v>0</v>
      </c>
      <c r="M41" s="681">
        <v>0</v>
      </c>
      <c r="N41" s="681">
        <v>0</v>
      </c>
      <c r="O41" s="681">
        <f t="shared" si="5"/>
        <v>0</v>
      </c>
    </row>
    <row r="42" spans="1:15" ht="15" customHeight="1">
      <c r="A42" s="2" t="s">
        <v>537</v>
      </c>
      <c r="B42" s="2"/>
      <c r="C42" s="25">
        <f>SUM(C43:C49)</f>
        <v>4</v>
      </c>
      <c r="D42" s="25">
        <f t="shared" ref="D42:N42" si="6">SUM(D43:D49)</f>
        <v>4</v>
      </c>
      <c r="E42" s="25">
        <f t="shared" si="6"/>
        <v>4</v>
      </c>
      <c r="F42" s="25">
        <f t="shared" si="6"/>
        <v>4</v>
      </c>
      <c r="G42" s="25">
        <f t="shared" si="6"/>
        <v>4</v>
      </c>
      <c r="H42" s="25">
        <f t="shared" si="6"/>
        <v>4</v>
      </c>
      <c r="I42" s="25">
        <f t="shared" si="6"/>
        <v>4</v>
      </c>
      <c r="J42" s="25">
        <f t="shared" si="6"/>
        <v>4</v>
      </c>
      <c r="K42" s="25">
        <f t="shared" si="6"/>
        <v>4</v>
      </c>
      <c r="L42" s="25">
        <f t="shared" si="6"/>
        <v>4</v>
      </c>
      <c r="M42" s="25">
        <f t="shared" si="6"/>
        <v>4</v>
      </c>
      <c r="N42" s="25">
        <f t="shared" si="6"/>
        <v>4</v>
      </c>
      <c r="O42" s="25">
        <f t="shared" si="5"/>
        <v>48</v>
      </c>
    </row>
    <row r="43" spans="1:15" ht="15" customHeight="1">
      <c r="A43" s="677"/>
      <c r="B43" s="677" t="s">
        <v>538</v>
      </c>
      <c r="C43" s="681">
        <v>0</v>
      </c>
      <c r="D43" s="681">
        <v>0</v>
      </c>
      <c r="E43" s="681">
        <v>0</v>
      </c>
      <c r="F43" s="681">
        <v>0</v>
      </c>
      <c r="G43" s="681">
        <v>0</v>
      </c>
      <c r="H43" s="681">
        <v>0</v>
      </c>
      <c r="I43" s="681">
        <v>0</v>
      </c>
      <c r="J43" s="681">
        <v>0</v>
      </c>
      <c r="K43" s="681">
        <v>0</v>
      </c>
      <c r="L43" s="681">
        <v>0</v>
      </c>
      <c r="M43" s="681">
        <v>0</v>
      </c>
      <c r="N43" s="681">
        <v>0</v>
      </c>
      <c r="O43" s="681">
        <f t="shared" si="5"/>
        <v>0</v>
      </c>
    </row>
    <row r="44" spans="1:15" ht="15" customHeight="1">
      <c r="A44" s="679"/>
      <c r="B44" s="677" t="s">
        <v>539</v>
      </c>
      <c r="C44" s="681">
        <v>1</v>
      </c>
      <c r="D44" s="681">
        <v>1</v>
      </c>
      <c r="E44" s="681">
        <v>1</v>
      </c>
      <c r="F44" s="681">
        <v>1</v>
      </c>
      <c r="G44" s="681">
        <v>1</v>
      </c>
      <c r="H44" s="681">
        <v>1</v>
      </c>
      <c r="I44" s="681">
        <v>1</v>
      </c>
      <c r="J44" s="681">
        <v>1</v>
      </c>
      <c r="K44" s="681">
        <v>1</v>
      </c>
      <c r="L44" s="681">
        <v>1</v>
      </c>
      <c r="M44" s="681">
        <v>1</v>
      </c>
      <c r="N44" s="681">
        <v>1</v>
      </c>
      <c r="O44" s="681">
        <f t="shared" si="5"/>
        <v>12</v>
      </c>
    </row>
    <row r="45" spans="1:15" ht="15" customHeight="1">
      <c r="A45" s="679"/>
      <c r="B45" s="677" t="s">
        <v>540</v>
      </c>
      <c r="C45" s="681">
        <v>0</v>
      </c>
      <c r="D45" s="681">
        <v>0</v>
      </c>
      <c r="E45" s="681">
        <v>0</v>
      </c>
      <c r="F45" s="681">
        <v>0</v>
      </c>
      <c r="G45" s="681">
        <v>0</v>
      </c>
      <c r="H45" s="681">
        <v>0</v>
      </c>
      <c r="I45" s="681">
        <v>0</v>
      </c>
      <c r="J45" s="681">
        <v>0</v>
      </c>
      <c r="K45" s="681">
        <v>0</v>
      </c>
      <c r="L45" s="681">
        <v>0</v>
      </c>
      <c r="M45" s="681">
        <v>0</v>
      </c>
      <c r="N45" s="681">
        <v>0</v>
      </c>
      <c r="O45" s="681">
        <f t="shared" si="5"/>
        <v>0</v>
      </c>
    </row>
    <row r="46" spans="1:15" s="294" customFormat="1" ht="15" customHeight="1">
      <c r="A46" s="679"/>
      <c r="B46" s="677" t="s">
        <v>541</v>
      </c>
      <c r="C46" s="681">
        <v>0</v>
      </c>
      <c r="D46" s="681">
        <v>0</v>
      </c>
      <c r="E46" s="681">
        <v>0</v>
      </c>
      <c r="F46" s="681">
        <v>0</v>
      </c>
      <c r="G46" s="681">
        <v>0</v>
      </c>
      <c r="H46" s="681">
        <v>0</v>
      </c>
      <c r="I46" s="681">
        <v>0</v>
      </c>
      <c r="J46" s="681">
        <v>0</v>
      </c>
      <c r="K46" s="681">
        <v>0</v>
      </c>
      <c r="L46" s="681">
        <v>0</v>
      </c>
      <c r="M46" s="681">
        <v>0</v>
      </c>
      <c r="N46" s="681">
        <v>0</v>
      </c>
      <c r="O46" s="681">
        <f t="shared" si="5"/>
        <v>0</v>
      </c>
    </row>
    <row r="47" spans="1:15" ht="15" customHeight="1">
      <c r="A47" s="679"/>
      <c r="B47" s="677" t="s">
        <v>542</v>
      </c>
      <c r="C47" s="681">
        <v>0</v>
      </c>
      <c r="D47" s="681">
        <v>0</v>
      </c>
      <c r="E47" s="681">
        <v>0</v>
      </c>
      <c r="F47" s="681">
        <v>0</v>
      </c>
      <c r="G47" s="681">
        <v>0</v>
      </c>
      <c r="H47" s="681">
        <v>0</v>
      </c>
      <c r="I47" s="681">
        <v>0</v>
      </c>
      <c r="J47" s="681">
        <v>0</v>
      </c>
      <c r="K47" s="681">
        <v>0</v>
      </c>
      <c r="L47" s="681">
        <v>0</v>
      </c>
      <c r="M47" s="681">
        <v>0</v>
      </c>
      <c r="N47" s="681">
        <v>0</v>
      </c>
      <c r="O47" s="681">
        <f t="shared" si="5"/>
        <v>0</v>
      </c>
    </row>
    <row r="48" spans="1:15" ht="15" customHeight="1">
      <c r="A48" s="679"/>
      <c r="B48" s="677" t="s">
        <v>543</v>
      </c>
      <c r="C48" s="681">
        <v>2</v>
      </c>
      <c r="D48" s="681">
        <v>2</v>
      </c>
      <c r="E48" s="681">
        <v>2</v>
      </c>
      <c r="F48" s="681">
        <v>2</v>
      </c>
      <c r="G48" s="681">
        <v>2</v>
      </c>
      <c r="H48" s="681">
        <v>2</v>
      </c>
      <c r="I48" s="681">
        <v>2</v>
      </c>
      <c r="J48" s="681">
        <v>2</v>
      </c>
      <c r="K48" s="681">
        <v>2</v>
      </c>
      <c r="L48" s="681">
        <v>2</v>
      </c>
      <c r="M48" s="681">
        <v>2</v>
      </c>
      <c r="N48" s="681">
        <v>2</v>
      </c>
      <c r="O48" s="681">
        <f t="shared" si="5"/>
        <v>24</v>
      </c>
    </row>
    <row r="49" spans="1:15" ht="15" customHeight="1">
      <c r="A49" s="679"/>
      <c r="B49" s="677" t="s">
        <v>544</v>
      </c>
      <c r="C49" s="681">
        <v>1</v>
      </c>
      <c r="D49" s="681">
        <v>1</v>
      </c>
      <c r="E49" s="681">
        <v>1</v>
      </c>
      <c r="F49" s="681">
        <v>1</v>
      </c>
      <c r="G49" s="681">
        <v>1</v>
      </c>
      <c r="H49" s="681">
        <v>1</v>
      </c>
      <c r="I49" s="681">
        <v>1</v>
      </c>
      <c r="J49" s="681">
        <v>1</v>
      </c>
      <c r="K49" s="681">
        <v>1</v>
      </c>
      <c r="L49" s="681">
        <v>1</v>
      </c>
      <c r="M49" s="681">
        <v>1</v>
      </c>
      <c r="N49" s="681">
        <v>1</v>
      </c>
      <c r="O49" s="681">
        <f t="shared" si="5"/>
        <v>12</v>
      </c>
    </row>
    <row r="50" spans="1:15" ht="15" customHeight="1">
      <c r="A50" s="2" t="s">
        <v>545</v>
      </c>
      <c r="B50" s="2"/>
      <c r="C50" s="25">
        <f t="shared" ref="C50:N50" si="7">SUM(C51:C54)</f>
        <v>1</v>
      </c>
      <c r="D50" s="25">
        <f t="shared" si="7"/>
        <v>1</v>
      </c>
      <c r="E50" s="25">
        <f t="shared" si="7"/>
        <v>1</v>
      </c>
      <c r="F50" s="25">
        <f t="shared" si="7"/>
        <v>1</v>
      </c>
      <c r="G50" s="25">
        <f t="shared" si="7"/>
        <v>1</v>
      </c>
      <c r="H50" s="25">
        <f t="shared" si="7"/>
        <v>1</v>
      </c>
      <c r="I50" s="25">
        <f t="shared" si="7"/>
        <v>1</v>
      </c>
      <c r="J50" s="25">
        <f t="shared" si="7"/>
        <v>1</v>
      </c>
      <c r="K50" s="25">
        <f t="shared" si="7"/>
        <v>1</v>
      </c>
      <c r="L50" s="25">
        <f t="shared" si="7"/>
        <v>1</v>
      </c>
      <c r="M50" s="25">
        <f t="shared" si="7"/>
        <v>1</v>
      </c>
      <c r="N50" s="25">
        <f t="shared" si="7"/>
        <v>1</v>
      </c>
      <c r="O50" s="25">
        <f t="shared" si="5"/>
        <v>12</v>
      </c>
    </row>
    <row r="51" spans="1:15" ht="15" customHeight="1">
      <c r="A51" s="677"/>
      <c r="B51" s="677" t="s">
        <v>546</v>
      </c>
      <c r="C51" s="681">
        <v>0</v>
      </c>
      <c r="D51" s="681">
        <v>0</v>
      </c>
      <c r="E51" s="681">
        <v>0</v>
      </c>
      <c r="F51" s="681">
        <v>0</v>
      </c>
      <c r="G51" s="681">
        <v>0</v>
      </c>
      <c r="H51" s="681">
        <v>0</v>
      </c>
      <c r="I51" s="681">
        <v>0</v>
      </c>
      <c r="J51" s="681">
        <v>0</v>
      </c>
      <c r="K51" s="681">
        <v>0</v>
      </c>
      <c r="L51" s="681">
        <v>0</v>
      </c>
      <c r="M51" s="681">
        <v>0</v>
      </c>
      <c r="N51" s="681">
        <v>0</v>
      </c>
      <c r="O51" s="681">
        <f t="shared" si="5"/>
        <v>0</v>
      </c>
    </row>
    <row r="52" spans="1:15" ht="15" customHeight="1">
      <c r="A52" s="679"/>
      <c r="B52" s="677" t="s">
        <v>547</v>
      </c>
      <c r="C52" s="681">
        <v>0</v>
      </c>
      <c r="D52" s="681">
        <v>0</v>
      </c>
      <c r="E52" s="681">
        <v>0</v>
      </c>
      <c r="F52" s="681">
        <v>0</v>
      </c>
      <c r="G52" s="681">
        <v>0</v>
      </c>
      <c r="H52" s="681">
        <v>0</v>
      </c>
      <c r="I52" s="681">
        <v>0</v>
      </c>
      <c r="J52" s="681">
        <v>0</v>
      </c>
      <c r="K52" s="681">
        <v>0</v>
      </c>
      <c r="L52" s="681">
        <v>0</v>
      </c>
      <c r="M52" s="681">
        <v>0</v>
      </c>
      <c r="N52" s="681">
        <v>0</v>
      </c>
      <c r="O52" s="681">
        <f t="shared" si="5"/>
        <v>0</v>
      </c>
    </row>
    <row r="53" spans="1:15" ht="15" customHeight="1">
      <c r="A53" s="679"/>
      <c r="B53" s="677" t="s">
        <v>548</v>
      </c>
      <c r="C53" s="681">
        <v>0</v>
      </c>
      <c r="D53" s="681">
        <v>0</v>
      </c>
      <c r="E53" s="681">
        <v>0</v>
      </c>
      <c r="F53" s="681">
        <v>0</v>
      </c>
      <c r="G53" s="681">
        <v>0</v>
      </c>
      <c r="H53" s="681">
        <v>0</v>
      </c>
      <c r="I53" s="681">
        <v>0</v>
      </c>
      <c r="J53" s="681">
        <v>0</v>
      </c>
      <c r="K53" s="681">
        <v>0</v>
      </c>
      <c r="L53" s="681">
        <v>0</v>
      </c>
      <c r="M53" s="681">
        <v>0</v>
      </c>
      <c r="N53" s="681">
        <v>0</v>
      </c>
      <c r="O53" s="681">
        <f t="shared" si="5"/>
        <v>0</v>
      </c>
    </row>
    <row r="54" spans="1:15" ht="15" customHeight="1">
      <c r="A54" s="679"/>
      <c r="B54" s="677" t="s">
        <v>549</v>
      </c>
      <c r="C54" s="681">
        <v>1</v>
      </c>
      <c r="D54" s="681">
        <v>1</v>
      </c>
      <c r="E54" s="681">
        <v>1</v>
      </c>
      <c r="F54" s="681">
        <v>1</v>
      </c>
      <c r="G54" s="681">
        <v>1</v>
      </c>
      <c r="H54" s="681">
        <v>1</v>
      </c>
      <c r="I54" s="681">
        <v>1</v>
      </c>
      <c r="J54" s="681">
        <v>1</v>
      </c>
      <c r="K54" s="681">
        <v>1</v>
      </c>
      <c r="L54" s="681">
        <v>1</v>
      </c>
      <c r="M54" s="681">
        <v>1</v>
      </c>
      <c r="N54" s="681">
        <v>1</v>
      </c>
      <c r="O54" s="681">
        <f t="shared" si="5"/>
        <v>12</v>
      </c>
    </row>
    <row r="55" spans="1:15" s="294" customFormat="1" ht="15" customHeight="1">
      <c r="A55" s="2" t="s">
        <v>550</v>
      </c>
      <c r="B55" s="2"/>
      <c r="C55" s="25">
        <f>SUM(C56:C63)</f>
        <v>0</v>
      </c>
      <c r="D55" s="25">
        <f t="shared" ref="D55:N55" si="8">SUM(D56:D63)</f>
        <v>0</v>
      </c>
      <c r="E55" s="25">
        <f t="shared" si="8"/>
        <v>0</v>
      </c>
      <c r="F55" s="25">
        <f t="shared" si="8"/>
        <v>0</v>
      </c>
      <c r="G55" s="25">
        <f t="shared" si="8"/>
        <v>0</v>
      </c>
      <c r="H55" s="25">
        <f t="shared" si="8"/>
        <v>0</v>
      </c>
      <c r="I55" s="25">
        <f t="shared" si="8"/>
        <v>0</v>
      </c>
      <c r="J55" s="25">
        <f t="shared" si="8"/>
        <v>0</v>
      </c>
      <c r="K55" s="25">
        <f t="shared" si="8"/>
        <v>0</v>
      </c>
      <c r="L55" s="25">
        <f t="shared" si="8"/>
        <v>0</v>
      </c>
      <c r="M55" s="25">
        <f t="shared" si="8"/>
        <v>0</v>
      </c>
      <c r="N55" s="25">
        <f t="shared" si="8"/>
        <v>0</v>
      </c>
      <c r="O55" s="25">
        <f t="shared" si="5"/>
        <v>0</v>
      </c>
    </row>
    <row r="56" spans="1:15" ht="15" customHeight="1">
      <c r="A56" s="677"/>
      <c r="B56" s="677" t="s">
        <v>551</v>
      </c>
      <c r="C56" s="681">
        <v>0</v>
      </c>
      <c r="D56" s="681">
        <v>0</v>
      </c>
      <c r="E56" s="681">
        <v>0</v>
      </c>
      <c r="F56" s="681">
        <v>0</v>
      </c>
      <c r="G56" s="681">
        <v>0</v>
      </c>
      <c r="H56" s="681">
        <v>0</v>
      </c>
      <c r="I56" s="681">
        <v>0</v>
      </c>
      <c r="J56" s="681">
        <v>0</v>
      </c>
      <c r="K56" s="681">
        <v>0</v>
      </c>
      <c r="L56" s="681">
        <v>0</v>
      </c>
      <c r="M56" s="681">
        <v>0</v>
      </c>
      <c r="N56" s="681">
        <v>0</v>
      </c>
      <c r="O56" s="681">
        <f t="shared" si="5"/>
        <v>0</v>
      </c>
    </row>
    <row r="57" spans="1:15" ht="15" customHeight="1">
      <c r="A57" s="679"/>
      <c r="B57" s="677" t="s">
        <v>552</v>
      </c>
      <c r="C57" s="681">
        <v>0</v>
      </c>
      <c r="D57" s="681">
        <v>0</v>
      </c>
      <c r="E57" s="681">
        <v>0</v>
      </c>
      <c r="F57" s="681">
        <v>0</v>
      </c>
      <c r="G57" s="681">
        <v>0</v>
      </c>
      <c r="H57" s="681">
        <v>0</v>
      </c>
      <c r="I57" s="681">
        <v>0</v>
      </c>
      <c r="J57" s="681">
        <v>0</v>
      </c>
      <c r="K57" s="681">
        <v>0</v>
      </c>
      <c r="L57" s="681">
        <v>0</v>
      </c>
      <c r="M57" s="681">
        <v>0</v>
      </c>
      <c r="N57" s="681">
        <v>0</v>
      </c>
      <c r="O57" s="681">
        <f t="shared" si="5"/>
        <v>0</v>
      </c>
    </row>
    <row r="58" spans="1:15" ht="15" customHeight="1">
      <c r="A58" s="679"/>
      <c r="B58" s="677" t="s">
        <v>553</v>
      </c>
      <c r="C58" s="681">
        <v>0</v>
      </c>
      <c r="D58" s="681">
        <v>0</v>
      </c>
      <c r="E58" s="681">
        <v>0</v>
      </c>
      <c r="F58" s="681">
        <v>0</v>
      </c>
      <c r="G58" s="681">
        <v>0</v>
      </c>
      <c r="H58" s="681">
        <v>0</v>
      </c>
      <c r="I58" s="681">
        <v>0</v>
      </c>
      <c r="J58" s="681">
        <v>0</v>
      </c>
      <c r="K58" s="681">
        <v>0</v>
      </c>
      <c r="L58" s="681">
        <v>0</v>
      </c>
      <c r="M58" s="681">
        <v>0</v>
      </c>
      <c r="N58" s="681">
        <v>0</v>
      </c>
      <c r="O58" s="681">
        <f t="shared" si="5"/>
        <v>0</v>
      </c>
    </row>
    <row r="59" spans="1:15" ht="15" customHeight="1">
      <c r="A59" s="679"/>
      <c r="B59" s="677" t="s">
        <v>554</v>
      </c>
      <c r="C59" s="681">
        <v>0</v>
      </c>
      <c r="D59" s="681">
        <v>0</v>
      </c>
      <c r="E59" s="681">
        <v>0</v>
      </c>
      <c r="F59" s="681">
        <v>0</v>
      </c>
      <c r="G59" s="681">
        <v>0</v>
      </c>
      <c r="H59" s="681">
        <v>0</v>
      </c>
      <c r="I59" s="681">
        <v>0</v>
      </c>
      <c r="J59" s="681">
        <v>0</v>
      </c>
      <c r="K59" s="681">
        <v>0</v>
      </c>
      <c r="L59" s="681">
        <v>0</v>
      </c>
      <c r="M59" s="681">
        <v>0</v>
      </c>
      <c r="N59" s="681">
        <v>0</v>
      </c>
      <c r="O59" s="681">
        <f t="shared" si="5"/>
        <v>0</v>
      </c>
    </row>
    <row r="60" spans="1:15" ht="15" customHeight="1">
      <c r="A60" s="679"/>
      <c r="B60" s="677" t="s">
        <v>555</v>
      </c>
      <c r="C60" s="681">
        <v>0</v>
      </c>
      <c r="D60" s="681">
        <v>0</v>
      </c>
      <c r="E60" s="681">
        <v>0</v>
      </c>
      <c r="F60" s="681">
        <v>0</v>
      </c>
      <c r="G60" s="681">
        <v>0</v>
      </c>
      <c r="H60" s="681">
        <v>0</v>
      </c>
      <c r="I60" s="681">
        <v>0</v>
      </c>
      <c r="J60" s="681">
        <v>0</v>
      </c>
      <c r="K60" s="681">
        <v>0</v>
      </c>
      <c r="L60" s="681">
        <v>0</v>
      </c>
      <c r="M60" s="681">
        <v>0</v>
      </c>
      <c r="N60" s="681">
        <v>0</v>
      </c>
      <c r="O60" s="681">
        <f t="shared" si="5"/>
        <v>0</v>
      </c>
    </row>
    <row r="61" spans="1:15" s="294" customFormat="1" ht="15" customHeight="1">
      <c r="A61" s="679"/>
      <c r="B61" s="677" t="s">
        <v>556</v>
      </c>
      <c r="C61" s="681">
        <v>0</v>
      </c>
      <c r="D61" s="681">
        <v>0</v>
      </c>
      <c r="E61" s="681">
        <v>0</v>
      </c>
      <c r="F61" s="681">
        <v>0</v>
      </c>
      <c r="G61" s="681">
        <v>0</v>
      </c>
      <c r="H61" s="681">
        <v>0</v>
      </c>
      <c r="I61" s="681">
        <v>0</v>
      </c>
      <c r="J61" s="681">
        <v>0</v>
      </c>
      <c r="K61" s="681">
        <v>0</v>
      </c>
      <c r="L61" s="681">
        <v>0</v>
      </c>
      <c r="M61" s="681">
        <v>0</v>
      </c>
      <c r="N61" s="681">
        <v>0</v>
      </c>
      <c r="O61" s="681">
        <f t="shared" si="5"/>
        <v>0</v>
      </c>
    </row>
    <row r="62" spans="1:15" ht="15" customHeight="1">
      <c r="A62" s="679"/>
      <c r="B62" s="677" t="s">
        <v>557</v>
      </c>
      <c r="C62" s="681">
        <v>0</v>
      </c>
      <c r="D62" s="681">
        <v>0</v>
      </c>
      <c r="E62" s="681">
        <v>0</v>
      </c>
      <c r="F62" s="681">
        <v>0</v>
      </c>
      <c r="G62" s="681">
        <v>0</v>
      </c>
      <c r="H62" s="681">
        <v>0</v>
      </c>
      <c r="I62" s="681">
        <v>0</v>
      </c>
      <c r="J62" s="681">
        <v>0</v>
      </c>
      <c r="K62" s="681">
        <v>0</v>
      </c>
      <c r="L62" s="681">
        <v>0</v>
      </c>
      <c r="M62" s="681">
        <v>0</v>
      </c>
      <c r="N62" s="681">
        <v>0</v>
      </c>
      <c r="O62" s="681">
        <f t="shared" si="5"/>
        <v>0</v>
      </c>
    </row>
    <row r="63" spans="1:15" ht="15" customHeight="1">
      <c r="A63" s="679"/>
      <c r="B63" s="677" t="s">
        <v>558</v>
      </c>
      <c r="C63" s="681">
        <v>0</v>
      </c>
      <c r="D63" s="681">
        <v>0</v>
      </c>
      <c r="E63" s="681">
        <v>0</v>
      </c>
      <c r="F63" s="681">
        <v>0</v>
      </c>
      <c r="G63" s="681">
        <v>0</v>
      </c>
      <c r="H63" s="681">
        <v>0</v>
      </c>
      <c r="I63" s="681">
        <v>0</v>
      </c>
      <c r="J63" s="681">
        <v>0</v>
      </c>
      <c r="K63" s="681">
        <v>0</v>
      </c>
      <c r="L63" s="681">
        <v>0</v>
      </c>
      <c r="M63" s="681">
        <v>0</v>
      </c>
      <c r="N63" s="681">
        <v>0</v>
      </c>
      <c r="O63" s="681">
        <f t="shared" si="5"/>
        <v>0</v>
      </c>
    </row>
    <row r="64" spans="1:15" ht="15" customHeight="1">
      <c r="A64" s="2" t="s">
        <v>559</v>
      </c>
      <c r="B64" s="2"/>
      <c r="C64" s="25">
        <f t="shared" ref="C64:N64" si="9">SUM(C65:C72)</f>
        <v>0</v>
      </c>
      <c r="D64" s="25">
        <f t="shared" si="9"/>
        <v>0</v>
      </c>
      <c r="E64" s="25">
        <f t="shared" si="9"/>
        <v>0</v>
      </c>
      <c r="F64" s="25">
        <f t="shared" si="9"/>
        <v>0</v>
      </c>
      <c r="G64" s="25">
        <f t="shared" si="9"/>
        <v>0</v>
      </c>
      <c r="H64" s="25">
        <f t="shared" si="9"/>
        <v>0</v>
      </c>
      <c r="I64" s="25">
        <f t="shared" si="9"/>
        <v>0</v>
      </c>
      <c r="J64" s="25">
        <f t="shared" si="9"/>
        <v>0</v>
      </c>
      <c r="K64" s="25">
        <f t="shared" si="9"/>
        <v>0</v>
      </c>
      <c r="L64" s="25">
        <f t="shared" si="9"/>
        <v>0</v>
      </c>
      <c r="M64" s="25">
        <f t="shared" si="9"/>
        <v>0</v>
      </c>
      <c r="N64" s="25">
        <f t="shared" si="9"/>
        <v>0</v>
      </c>
      <c r="O64" s="25">
        <f t="shared" si="5"/>
        <v>0</v>
      </c>
    </row>
    <row r="65" spans="1:15" ht="15" customHeight="1">
      <c r="A65" s="677"/>
      <c r="B65" s="677" t="s">
        <v>560</v>
      </c>
      <c r="C65" s="681">
        <v>0</v>
      </c>
      <c r="D65" s="681">
        <v>0</v>
      </c>
      <c r="E65" s="681">
        <v>0</v>
      </c>
      <c r="F65" s="681">
        <v>0</v>
      </c>
      <c r="G65" s="681">
        <v>0</v>
      </c>
      <c r="H65" s="681">
        <v>0</v>
      </c>
      <c r="I65" s="681">
        <v>0</v>
      </c>
      <c r="J65" s="681">
        <v>0</v>
      </c>
      <c r="K65" s="681">
        <v>0</v>
      </c>
      <c r="L65" s="681">
        <v>0</v>
      </c>
      <c r="M65" s="681">
        <v>0</v>
      </c>
      <c r="N65" s="681">
        <v>0</v>
      </c>
      <c r="O65" s="681">
        <f t="shared" si="5"/>
        <v>0</v>
      </c>
    </row>
    <row r="66" spans="1:15" ht="15" customHeight="1">
      <c r="A66" s="679"/>
      <c r="B66" s="677" t="s">
        <v>561</v>
      </c>
      <c r="C66" s="681">
        <v>0</v>
      </c>
      <c r="D66" s="681">
        <v>0</v>
      </c>
      <c r="E66" s="681">
        <v>0</v>
      </c>
      <c r="F66" s="681">
        <v>0</v>
      </c>
      <c r="G66" s="681">
        <v>0</v>
      </c>
      <c r="H66" s="681">
        <v>0</v>
      </c>
      <c r="I66" s="681">
        <v>0</v>
      </c>
      <c r="J66" s="681">
        <v>0</v>
      </c>
      <c r="K66" s="681">
        <v>0</v>
      </c>
      <c r="L66" s="681">
        <v>0</v>
      </c>
      <c r="M66" s="681">
        <v>0</v>
      </c>
      <c r="N66" s="681">
        <v>0</v>
      </c>
      <c r="O66" s="681">
        <f t="shared" si="5"/>
        <v>0</v>
      </c>
    </row>
    <row r="67" spans="1:15" ht="15" customHeight="1">
      <c r="A67" s="679"/>
      <c r="B67" s="677" t="s">
        <v>562</v>
      </c>
      <c r="C67" s="681">
        <v>0</v>
      </c>
      <c r="D67" s="681">
        <v>0</v>
      </c>
      <c r="E67" s="681">
        <v>0</v>
      </c>
      <c r="F67" s="681">
        <v>0</v>
      </c>
      <c r="G67" s="681">
        <v>0</v>
      </c>
      <c r="H67" s="681">
        <v>0</v>
      </c>
      <c r="I67" s="681">
        <v>0</v>
      </c>
      <c r="J67" s="681">
        <v>0</v>
      </c>
      <c r="K67" s="681">
        <v>0</v>
      </c>
      <c r="L67" s="681">
        <v>0</v>
      </c>
      <c r="M67" s="681">
        <v>0</v>
      </c>
      <c r="N67" s="681">
        <v>0</v>
      </c>
      <c r="O67" s="681">
        <f t="shared" ref="O67:O98" si="10">SUM(C67:N67)</f>
        <v>0</v>
      </c>
    </row>
    <row r="68" spans="1:15" ht="15" customHeight="1">
      <c r="A68" s="679"/>
      <c r="B68" s="677" t="s">
        <v>563</v>
      </c>
      <c r="C68" s="681">
        <v>0</v>
      </c>
      <c r="D68" s="681">
        <v>0</v>
      </c>
      <c r="E68" s="681">
        <v>0</v>
      </c>
      <c r="F68" s="681">
        <v>0</v>
      </c>
      <c r="G68" s="681">
        <v>0</v>
      </c>
      <c r="H68" s="681">
        <v>0</v>
      </c>
      <c r="I68" s="681">
        <v>0</v>
      </c>
      <c r="J68" s="681">
        <v>0</v>
      </c>
      <c r="K68" s="681">
        <v>0</v>
      </c>
      <c r="L68" s="681">
        <v>0</v>
      </c>
      <c r="M68" s="681">
        <v>0</v>
      </c>
      <c r="N68" s="681">
        <v>0</v>
      </c>
      <c r="O68" s="681">
        <f t="shared" si="10"/>
        <v>0</v>
      </c>
    </row>
    <row r="69" spans="1:15" s="294" customFormat="1" ht="15" customHeight="1">
      <c r="A69" s="679"/>
      <c r="B69" s="677" t="s">
        <v>564</v>
      </c>
      <c r="C69" s="681">
        <v>0</v>
      </c>
      <c r="D69" s="681">
        <v>0</v>
      </c>
      <c r="E69" s="681">
        <v>0</v>
      </c>
      <c r="F69" s="681">
        <v>0</v>
      </c>
      <c r="G69" s="681">
        <v>0</v>
      </c>
      <c r="H69" s="681">
        <v>0</v>
      </c>
      <c r="I69" s="681">
        <v>0</v>
      </c>
      <c r="J69" s="681">
        <v>0</v>
      </c>
      <c r="K69" s="681">
        <v>0</v>
      </c>
      <c r="L69" s="681">
        <v>0</v>
      </c>
      <c r="M69" s="681">
        <v>0</v>
      </c>
      <c r="N69" s="681">
        <v>0</v>
      </c>
      <c r="O69" s="681">
        <f t="shared" si="10"/>
        <v>0</v>
      </c>
    </row>
    <row r="70" spans="1:15" ht="15" customHeight="1">
      <c r="A70" s="679"/>
      <c r="B70" s="677" t="s">
        <v>565</v>
      </c>
      <c r="C70" s="681">
        <v>0</v>
      </c>
      <c r="D70" s="681">
        <v>0</v>
      </c>
      <c r="E70" s="681">
        <v>0</v>
      </c>
      <c r="F70" s="681">
        <v>0</v>
      </c>
      <c r="G70" s="681">
        <v>0</v>
      </c>
      <c r="H70" s="681">
        <v>0</v>
      </c>
      <c r="I70" s="681">
        <v>0</v>
      </c>
      <c r="J70" s="681">
        <v>0</v>
      </c>
      <c r="K70" s="681">
        <v>0</v>
      </c>
      <c r="L70" s="681">
        <v>0</v>
      </c>
      <c r="M70" s="681">
        <v>0</v>
      </c>
      <c r="N70" s="681">
        <v>0</v>
      </c>
      <c r="O70" s="681">
        <f t="shared" si="10"/>
        <v>0</v>
      </c>
    </row>
    <row r="71" spans="1:15" ht="15" customHeight="1">
      <c r="A71" s="679"/>
      <c r="B71" s="677" t="s">
        <v>566</v>
      </c>
      <c r="C71" s="681">
        <v>0</v>
      </c>
      <c r="D71" s="681">
        <v>0</v>
      </c>
      <c r="E71" s="681">
        <v>0</v>
      </c>
      <c r="F71" s="681">
        <v>0</v>
      </c>
      <c r="G71" s="681">
        <v>0</v>
      </c>
      <c r="H71" s="681">
        <v>0</v>
      </c>
      <c r="I71" s="681">
        <v>0</v>
      </c>
      <c r="J71" s="681">
        <v>0</v>
      </c>
      <c r="K71" s="681">
        <v>0</v>
      </c>
      <c r="L71" s="681">
        <v>0</v>
      </c>
      <c r="M71" s="681">
        <v>0</v>
      </c>
      <c r="N71" s="681">
        <v>0</v>
      </c>
      <c r="O71" s="681">
        <f t="shared" si="10"/>
        <v>0</v>
      </c>
    </row>
    <row r="72" spans="1:15" ht="15" customHeight="1">
      <c r="A72" s="679"/>
      <c r="B72" s="677" t="s">
        <v>567</v>
      </c>
      <c r="C72" s="681">
        <v>0</v>
      </c>
      <c r="D72" s="681">
        <v>0</v>
      </c>
      <c r="E72" s="681">
        <v>0</v>
      </c>
      <c r="F72" s="681">
        <v>0</v>
      </c>
      <c r="G72" s="681">
        <v>0</v>
      </c>
      <c r="H72" s="681">
        <v>0</v>
      </c>
      <c r="I72" s="681">
        <v>0</v>
      </c>
      <c r="J72" s="681">
        <v>0</v>
      </c>
      <c r="K72" s="681">
        <v>0</v>
      </c>
      <c r="L72" s="681">
        <v>0</v>
      </c>
      <c r="M72" s="681">
        <v>0</v>
      </c>
      <c r="N72" s="681">
        <v>0</v>
      </c>
      <c r="O72" s="681">
        <f t="shared" si="10"/>
        <v>0</v>
      </c>
    </row>
    <row r="73" spans="1:15" ht="15" customHeight="1">
      <c r="A73" s="2" t="s">
        <v>568</v>
      </c>
      <c r="B73" s="2"/>
      <c r="C73" s="25">
        <f>SUM(C74:C78)</f>
        <v>0</v>
      </c>
      <c r="D73" s="25">
        <f t="shared" ref="D73:N73" si="11">SUM(D74:D78)</f>
        <v>0</v>
      </c>
      <c r="E73" s="25">
        <f t="shared" si="11"/>
        <v>0</v>
      </c>
      <c r="F73" s="25">
        <f t="shared" si="11"/>
        <v>0</v>
      </c>
      <c r="G73" s="25">
        <f t="shared" si="11"/>
        <v>0</v>
      </c>
      <c r="H73" s="25">
        <f t="shared" si="11"/>
        <v>0</v>
      </c>
      <c r="I73" s="25">
        <f t="shared" si="11"/>
        <v>0</v>
      </c>
      <c r="J73" s="25">
        <f t="shared" si="11"/>
        <v>0</v>
      </c>
      <c r="K73" s="25">
        <f t="shared" si="11"/>
        <v>0</v>
      </c>
      <c r="L73" s="25">
        <f t="shared" si="11"/>
        <v>0</v>
      </c>
      <c r="M73" s="25">
        <f t="shared" si="11"/>
        <v>0</v>
      </c>
      <c r="N73" s="25">
        <f t="shared" si="11"/>
        <v>0</v>
      </c>
      <c r="O73" s="25">
        <f t="shared" si="10"/>
        <v>0</v>
      </c>
    </row>
    <row r="74" spans="1:15" ht="15" customHeight="1">
      <c r="A74" s="677"/>
      <c r="B74" s="677" t="s">
        <v>569</v>
      </c>
      <c r="C74" s="681">
        <v>0</v>
      </c>
      <c r="D74" s="681">
        <v>0</v>
      </c>
      <c r="E74" s="681">
        <v>0</v>
      </c>
      <c r="F74" s="681">
        <v>0</v>
      </c>
      <c r="G74" s="681">
        <v>0</v>
      </c>
      <c r="H74" s="681">
        <v>0</v>
      </c>
      <c r="I74" s="681">
        <v>0</v>
      </c>
      <c r="J74" s="681">
        <v>0</v>
      </c>
      <c r="K74" s="681">
        <v>0</v>
      </c>
      <c r="L74" s="681">
        <v>0</v>
      </c>
      <c r="M74" s="681">
        <v>0</v>
      </c>
      <c r="N74" s="681">
        <v>0</v>
      </c>
      <c r="O74" s="681">
        <f t="shared" si="10"/>
        <v>0</v>
      </c>
    </row>
    <row r="75" spans="1:15" ht="15" customHeight="1">
      <c r="A75" s="679"/>
      <c r="B75" s="677" t="s">
        <v>570</v>
      </c>
      <c r="C75" s="681">
        <v>0</v>
      </c>
      <c r="D75" s="681">
        <v>0</v>
      </c>
      <c r="E75" s="681">
        <v>0</v>
      </c>
      <c r="F75" s="681">
        <v>0</v>
      </c>
      <c r="G75" s="681">
        <v>0</v>
      </c>
      <c r="H75" s="681">
        <v>0</v>
      </c>
      <c r="I75" s="681">
        <v>0</v>
      </c>
      <c r="J75" s="681">
        <v>0</v>
      </c>
      <c r="K75" s="681">
        <v>0</v>
      </c>
      <c r="L75" s="681">
        <v>0</v>
      </c>
      <c r="M75" s="681">
        <v>0</v>
      </c>
      <c r="N75" s="681">
        <v>0</v>
      </c>
      <c r="O75" s="681">
        <f t="shared" si="10"/>
        <v>0</v>
      </c>
    </row>
    <row r="76" spans="1:15" ht="15" customHeight="1">
      <c r="A76" s="679"/>
      <c r="B76" s="677" t="s">
        <v>571</v>
      </c>
      <c r="C76" s="681">
        <v>0</v>
      </c>
      <c r="D76" s="681">
        <v>0</v>
      </c>
      <c r="E76" s="681">
        <v>0</v>
      </c>
      <c r="F76" s="681">
        <v>0</v>
      </c>
      <c r="G76" s="681">
        <v>0</v>
      </c>
      <c r="H76" s="681">
        <v>0</v>
      </c>
      <c r="I76" s="681">
        <v>0</v>
      </c>
      <c r="J76" s="681">
        <v>0</v>
      </c>
      <c r="K76" s="681">
        <v>0</v>
      </c>
      <c r="L76" s="681">
        <v>0</v>
      </c>
      <c r="M76" s="681">
        <v>0</v>
      </c>
      <c r="N76" s="681">
        <v>0</v>
      </c>
      <c r="O76" s="681">
        <f t="shared" si="10"/>
        <v>0</v>
      </c>
    </row>
    <row r="77" spans="1:15" ht="15" customHeight="1">
      <c r="A77" s="679"/>
      <c r="B77" s="677" t="s">
        <v>572</v>
      </c>
      <c r="C77" s="681">
        <v>0</v>
      </c>
      <c r="D77" s="681">
        <v>0</v>
      </c>
      <c r="E77" s="681">
        <v>0</v>
      </c>
      <c r="F77" s="681">
        <v>0</v>
      </c>
      <c r="G77" s="681">
        <v>0</v>
      </c>
      <c r="H77" s="681">
        <v>0</v>
      </c>
      <c r="I77" s="681">
        <v>0</v>
      </c>
      <c r="J77" s="681">
        <v>0</v>
      </c>
      <c r="K77" s="681">
        <v>0</v>
      </c>
      <c r="L77" s="681">
        <v>0</v>
      </c>
      <c r="M77" s="681">
        <v>0</v>
      </c>
      <c r="N77" s="681">
        <v>0</v>
      </c>
      <c r="O77" s="681">
        <f t="shared" si="10"/>
        <v>0</v>
      </c>
    </row>
    <row r="78" spans="1:15" ht="15" customHeight="1">
      <c r="A78" s="679"/>
      <c r="B78" s="677" t="s">
        <v>573</v>
      </c>
      <c r="C78" s="681">
        <v>0</v>
      </c>
      <c r="D78" s="681">
        <v>0</v>
      </c>
      <c r="E78" s="681">
        <v>0</v>
      </c>
      <c r="F78" s="681">
        <v>0</v>
      </c>
      <c r="G78" s="681">
        <v>0</v>
      </c>
      <c r="H78" s="681">
        <v>0</v>
      </c>
      <c r="I78" s="681">
        <v>0</v>
      </c>
      <c r="J78" s="681">
        <v>0</v>
      </c>
      <c r="K78" s="681">
        <v>0</v>
      </c>
      <c r="L78" s="681">
        <v>0</v>
      </c>
      <c r="M78" s="681">
        <v>0</v>
      </c>
      <c r="N78" s="681">
        <v>0</v>
      </c>
      <c r="O78" s="681">
        <f t="shared" si="10"/>
        <v>0</v>
      </c>
    </row>
    <row r="79" spans="1:15" s="294" customFormat="1" ht="15" customHeight="1">
      <c r="A79" s="2" t="s">
        <v>574</v>
      </c>
      <c r="B79" s="2"/>
      <c r="C79" s="25">
        <f t="shared" ref="C79:N79" si="12">SUM(C80:C83)</f>
        <v>0</v>
      </c>
      <c r="D79" s="25">
        <f t="shared" si="12"/>
        <v>0</v>
      </c>
      <c r="E79" s="25">
        <f t="shared" si="12"/>
        <v>0</v>
      </c>
      <c r="F79" s="25">
        <f t="shared" si="12"/>
        <v>0</v>
      </c>
      <c r="G79" s="25">
        <f t="shared" si="12"/>
        <v>0</v>
      </c>
      <c r="H79" s="25">
        <f t="shared" si="12"/>
        <v>0</v>
      </c>
      <c r="I79" s="25">
        <f t="shared" si="12"/>
        <v>0</v>
      </c>
      <c r="J79" s="25">
        <f t="shared" si="12"/>
        <v>0</v>
      </c>
      <c r="K79" s="25">
        <f t="shared" si="12"/>
        <v>0</v>
      </c>
      <c r="L79" s="25">
        <f t="shared" si="12"/>
        <v>0</v>
      </c>
      <c r="M79" s="25">
        <f t="shared" si="12"/>
        <v>0</v>
      </c>
      <c r="N79" s="25">
        <f t="shared" si="12"/>
        <v>0</v>
      </c>
      <c r="O79" s="25">
        <f t="shared" si="10"/>
        <v>0</v>
      </c>
    </row>
    <row r="80" spans="1:15" ht="15" customHeight="1">
      <c r="A80" s="677"/>
      <c r="B80" s="677" t="s">
        <v>575</v>
      </c>
      <c r="C80" s="682">
        <v>0</v>
      </c>
      <c r="D80" s="682">
        <v>0</v>
      </c>
      <c r="E80" s="682">
        <v>0</v>
      </c>
      <c r="F80" s="682">
        <v>0</v>
      </c>
      <c r="G80" s="682">
        <v>0</v>
      </c>
      <c r="H80" s="682">
        <v>0</v>
      </c>
      <c r="I80" s="682">
        <v>0</v>
      </c>
      <c r="J80" s="682">
        <v>0</v>
      </c>
      <c r="K80" s="682">
        <v>0</v>
      </c>
      <c r="L80" s="682">
        <v>0</v>
      </c>
      <c r="M80" s="682">
        <v>0</v>
      </c>
      <c r="N80" s="682">
        <v>0</v>
      </c>
      <c r="O80" s="682">
        <f t="shared" si="10"/>
        <v>0</v>
      </c>
    </row>
    <row r="81" spans="1:15" ht="15" customHeight="1">
      <c r="A81" s="679"/>
      <c r="B81" s="677" t="s">
        <v>576</v>
      </c>
      <c r="C81" s="681">
        <v>0</v>
      </c>
      <c r="D81" s="681">
        <v>0</v>
      </c>
      <c r="E81" s="681">
        <v>0</v>
      </c>
      <c r="F81" s="681">
        <v>0</v>
      </c>
      <c r="G81" s="681">
        <v>0</v>
      </c>
      <c r="H81" s="681">
        <v>0</v>
      </c>
      <c r="I81" s="681">
        <v>0</v>
      </c>
      <c r="J81" s="681">
        <v>0</v>
      </c>
      <c r="K81" s="681">
        <v>0</v>
      </c>
      <c r="L81" s="681">
        <v>0</v>
      </c>
      <c r="M81" s="681">
        <v>0</v>
      </c>
      <c r="N81" s="681">
        <v>0</v>
      </c>
      <c r="O81" s="681">
        <f t="shared" si="10"/>
        <v>0</v>
      </c>
    </row>
    <row r="82" spans="1:15" ht="15" customHeight="1">
      <c r="A82" s="679"/>
      <c r="B82" s="677" t="s">
        <v>577</v>
      </c>
      <c r="C82" s="681">
        <v>0</v>
      </c>
      <c r="D82" s="681">
        <v>0</v>
      </c>
      <c r="E82" s="681">
        <v>0</v>
      </c>
      <c r="F82" s="681">
        <v>0</v>
      </c>
      <c r="G82" s="681">
        <v>0</v>
      </c>
      <c r="H82" s="681">
        <v>0</v>
      </c>
      <c r="I82" s="681">
        <v>0</v>
      </c>
      <c r="J82" s="681">
        <v>0</v>
      </c>
      <c r="K82" s="681">
        <v>0</v>
      </c>
      <c r="L82" s="681">
        <v>0</v>
      </c>
      <c r="M82" s="681">
        <v>0</v>
      </c>
      <c r="N82" s="681">
        <v>0</v>
      </c>
      <c r="O82" s="681">
        <f t="shared" si="10"/>
        <v>0</v>
      </c>
    </row>
    <row r="83" spans="1:15" ht="15" customHeight="1">
      <c r="A83" s="679"/>
      <c r="B83" s="677" t="s">
        <v>578</v>
      </c>
      <c r="C83" s="681">
        <v>0</v>
      </c>
      <c r="D83" s="681">
        <v>0</v>
      </c>
      <c r="E83" s="681">
        <v>0</v>
      </c>
      <c r="F83" s="681">
        <v>0</v>
      </c>
      <c r="G83" s="681">
        <v>0</v>
      </c>
      <c r="H83" s="681">
        <v>0</v>
      </c>
      <c r="I83" s="681">
        <v>0</v>
      </c>
      <c r="J83" s="681">
        <v>0</v>
      </c>
      <c r="K83" s="681">
        <v>0</v>
      </c>
      <c r="L83" s="681">
        <v>0</v>
      </c>
      <c r="M83" s="681">
        <v>0</v>
      </c>
      <c r="N83" s="681">
        <v>0</v>
      </c>
      <c r="O83" s="681">
        <f t="shared" si="10"/>
        <v>0</v>
      </c>
    </row>
    <row r="84" spans="1:15" ht="15" customHeight="1">
      <c r="A84" s="2" t="s">
        <v>579</v>
      </c>
      <c r="B84" s="2"/>
      <c r="C84" s="25">
        <f>SUM(C85:C87)</f>
        <v>0</v>
      </c>
      <c r="D84" s="25">
        <f t="shared" ref="D84:N84" si="13">SUM(D85:D87)</f>
        <v>0</v>
      </c>
      <c r="E84" s="25">
        <f t="shared" si="13"/>
        <v>0</v>
      </c>
      <c r="F84" s="25">
        <f t="shared" si="13"/>
        <v>1</v>
      </c>
      <c r="G84" s="25">
        <f t="shared" si="13"/>
        <v>1</v>
      </c>
      <c r="H84" s="25">
        <f t="shared" si="13"/>
        <v>1</v>
      </c>
      <c r="I84" s="25">
        <f t="shared" si="13"/>
        <v>1</v>
      </c>
      <c r="J84" s="25">
        <f t="shared" si="13"/>
        <v>1</v>
      </c>
      <c r="K84" s="25">
        <f t="shared" si="13"/>
        <v>1</v>
      </c>
      <c r="L84" s="25">
        <f t="shared" si="13"/>
        <v>1</v>
      </c>
      <c r="M84" s="25">
        <f t="shared" si="13"/>
        <v>1</v>
      </c>
      <c r="N84" s="25">
        <f t="shared" si="13"/>
        <v>1</v>
      </c>
      <c r="O84" s="25">
        <f t="shared" si="10"/>
        <v>9</v>
      </c>
    </row>
    <row r="85" spans="1:15" ht="15" customHeight="1">
      <c r="A85" s="679"/>
      <c r="B85" s="677" t="s">
        <v>580</v>
      </c>
      <c r="C85" s="681">
        <v>0</v>
      </c>
      <c r="D85" s="681">
        <v>0</v>
      </c>
      <c r="E85" s="681">
        <v>0</v>
      </c>
      <c r="F85" s="681">
        <v>1</v>
      </c>
      <c r="G85" s="681">
        <v>1</v>
      </c>
      <c r="H85" s="681">
        <v>1</v>
      </c>
      <c r="I85" s="681">
        <v>1</v>
      </c>
      <c r="J85" s="681">
        <v>1</v>
      </c>
      <c r="K85" s="681">
        <v>1</v>
      </c>
      <c r="L85" s="681">
        <v>1</v>
      </c>
      <c r="M85" s="681">
        <v>1</v>
      </c>
      <c r="N85" s="681">
        <v>1</v>
      </c>
      <c r="O85" s="681">
        <f t="shared" si="10"/>
        <v>9</v>
      </c>
    </row>
    <row r="86" spans="1:15" ht="15" customHeight="1">
      <c r="A86" s="679"/>
      <c r="B86" s="677" t="s">
        <v>581</v>
      </c>
      <c r="C86" s="681">
        <v>0</v>
      </c>
      <c r="D86" s="681">
        <v>0</v>
      </c>
      <c r="E86" s="681">
        <v>0</v>
      </c>
      <c r="F86" s="681">
        <v>0</v>
      </c>
      <c r="G86" s="681">
        <v>0</v>
      </c>
      <c r="H86" s="681">
        <v>0</v>
      </c>
      <c r="I86" s="681">
        <v>0</v>
      </c>
      <c r="J86" s="681">
        <v>0</v>
      </c>
      <c r="K86" s="681">
        <v>0</v>
      </c>
      <c r="L86" s="681">
        <v>0</v>
      </c>
      <c r="M86" s="681">
        <v>0</v>
      </c>
      <c r="N86" s="681">
        <v>0</v>
      </c>
      <c r="O86" s="681">
        <f t="shared" si="10"/>
        <v>0</v>
      </c>
    </row>
    <row r="87" spans="1:15" s="294" customFormat="1" ht="15" customHeight="1">
      <c r="A87" s="679"/>
      <c r="B87" s="677" t="s">
        <v>582</v>
      </c>
      <c r="C87" s="681">
        <v>0</v>
      </c>
      <c r="D87" s="681">
        <v>0</v>
      </c>
      <c r="E87" s="681">
        <v>0</v>
      </c>
      <c r="F87" s="681">
        <v>0</v>
      </c>
      <c r="G87" s="681">
        <v>0</v>
      </c>
      <c r="H87" s="681">
        <v>0</v>
      </c>
      <c r="I87" s="681">
        <v>0</v>
      </c>
      <c r="J87" s="681">
        <v>0</v>
      </c>
      <c r="K87" s="681">
        <v>0</v>
      </c>
      <c r="L87" s="681">
        <v>0</v>
      </c>
      <c r="M87" s="681">
        <v>0</v>
      </c>
      <c r="N87" s="681">
        <v>0</v>
      </c>
      <c r="O87" s="681">
        <f t="shared" si="10"/>
        <v>0</v>
      </c>
    </row>
    <row r="88" spans="1:15" ht="15" customHeight="1">
      <c r="A88" s="2" t="s">
        <v>583</v>
      </c>
      <c r="B88" s="2"/>
      <c r="C88" s="49">
        <f t="shared" ref="C88:N88" si="14">C89</f>
        <v>4</v>
      </c>
      <c r="D88" s="49">
        <f t="shared" si="14"/>
        <v>4</v>
      </c>
      <c r="E88" s="49">
        <f t="shared" si="14"/>
        <v>4</v>
      </c>
      <c r="F88" s="49">
        <f t="shared" si="14"/>
        <v>4</v>
      </c>
      <c r="G88" s="49">
        <f t="shared" si="14"/>
        <v>4</v>
      </c>
      <c r="H88" s="49">
        <f t="shared" si="14"/>
        <v>4</v>
      </c>
      <c r="I88" s="49">
        <f t="shared" si="14"/>
        <v>4</v>
      </c>
      <c r="J88" s="49">
        <f t="shared" si="14"/>
        <v>4</v>
      </c>
      <c r="K88" s="49">
        <f t="shared" si="14"/>
        <v>4</v>
      </c>
      <c r="L88" s="49">
        <f t="shared" si="14"/>
        <v>4</v>
      </c>
      <c r="M88" s="49">
        <f t="shared" si="14"/>
        <v>4</v>
      </c>
      <c r="N88" s="49">
        <f t="shared" si="14"/>
        <v>4</v>
      </c>
      <c r="O88" s="49">
        <f t="shared" si="10"/>
        <v>48</v>
      </c>
    </row>
    <row r="89" spans="1:15" ht="15" customHeight="1">
      <c r="A89" s="679"/>
      <c r="B89" s="677" t="s">
        <v>584</v>
      </c>
      <c r="C89" s="681">
        <v>4</v>
      </c>
      <c r="D89" s="681">
        <v>4</v>
      </c>
      <c r="E89" s="681">
        <v>4</v>
      </c>
      <c r="F89" s="681">
        <v>4</v>
      </c>
      <c r="G89" s="681">
        <v>4</v>
      </c>
      <c r="H89" s="681">
        <v>4</v>
      </c>
      <c r="I89" s="681">
        <v>4</v>
      </c>
      <c r="J89" s="681">
        <v>4</v>
      </c>
      <c r="K89" s="681">
        <v>4</v>
      </c>
      <c r="L89" s="681">
        <v>4</v>
      </c>
      <c r="M89" s="681">
        <v>4</v>
      </c>
      <c r="N89" s="681">
        <v>4</v>
      </c>
      <c r="O89" s="681">
        <f t="shared" si="10"/>
        <v>48</v>
      </c>
    </row>
    <row r="90" spans="1:15" ht="15" customHeight="1">
      <c r="A90" s="2" t="s">
        <v>585</v>
      </c>
      <c r="B90" s="2"/>
      <c r="C90" s="25">
        <f t="shared" ref="C90:N90" si="15">SUM(C91:C93)</f>
        <v>0</v>
      </c>
      <c r="D90" s="25">
        <f t="shared" si="15"/>
        <v>0</v>
      </c>
      <c r="E90" s="25">
        <f t="shared" si="15"/>
        <v>0</v>
      </c>
      <c r="F90" s="25">
        <f t="shared" si="15"/>
        <v>0</v>
      </c>
      <c r="G90" s="25">
        <f t="shared" si="15"/>
        <v>0</v>
      </c>
      <c r="H90" s="25">
        <f t="shared" si="15"/>
        <v>0</v>
      </c>
      <c r="I90" s="25">
        <f t="shared" si="15"/>
        <v>0</v>
      </c>
      <c r="J90" s="25">
        <f t="shared" si="15"/>
        <v>0</v>
      </c>
      <c r="K90" s="25">
        <f t="shared" si="15"/>
        <v>0</v>
      </c>
      <c r="L90" s="25">
        <f t="shared" si="15"/>
        <v>0</v>
      </c>
      <c r="M90" s="25">
        <f t="shared" si="15"/>
        <v>0</v>
      </c>
      <c r="N90" s="25">
        <f t="shared" si="15"/>
        <v>0</v>
      </c>
      <c r="O90" s="25">
        <f t="shared" si="10"/>
        <v>0</v>
      </c>
    </row>
    <row r="91" spans="1:15" ht="15" customHeight="1">
      <c r="A91" s="679"/>
      <c r="B91" s="677" t="s">
        <v>586</v>
      </c>
      <c r="C91" s="681">
        <v>0</v>
      </c>
      <c r="D91" s="681">
        <v>0</v>
      </c>
      <c r="E91" s="681">
        <v>0</v>
      </c>
      <c r="F91" s="681">
        <v>0</v>
      </c>
      <c r="G91" s="681">
        <v>0</v>
      </c>
      <c r="H91" s="681">
        <v>0</v>
      </c>
      <c r="I91" s="681">
        <v>0</v>
      </c>
      <c r="J91" s="681">
        <v>0</v>
      </c>
      <c r="K91" s="681">
        <v>0</v>
      </c>
      <c r="L91" s="681">
        <v>0</v>
      </c>
      <c r="M91" s="681">
        <v>0</v>
      </c>
      <c r="N91" s="681">
        <v>0</v>
      </c>
      <c r="O91" s="681">
        <f t="shared" si="10"/>
        <v>0</v>
      </c>
    </row>
    <row r="92" spans="1:15" s="294" customFormat="1" ht="15" customHeight="1">
      <c r="A92" s="679"/>
      <c r="B92" s="677" t="s">
        <v>587</v>
      </c>
      <c r="C92" s="681">
        <v>0</v>
      </c>
      <c r="D92" s="681">
        <v>0</v>
      </c>
      <c r="E92" s="681">
        <v>0</v>
      </c>
      <c r="F92" s="681">
        <v>0</v>
      </c>
      <c r="G92" s="681">
        <v>0</v>
      </c>
      <c r="H92" s="681">
        <v>0</v>
      </c>
      <c r="I92" s="681">
        <v>0</v>
      </c>
      <c r="J92" s="681">
        <v>0</v>
      </c>
      <c r="K92" s="681">
        <v>0</v>
      </c>
      <c r="L92" s="681">
        <v>0</v>
      </c>
      <c r="M92" s="681">
        <v>0</v>
      </c>
      <c r="N92" s="681">
        <v>0</v>
      </c>
      <c r="O92" s="681">
        <f t="shared" si="10"/>
        <v>0</v>
      </c>
    </row>
    <row r="93" spans="1:15" ht="15" customHeight="1">
      <c r="A93" s="679"/>
      <c r="B93" s="677" t="s">
        <v>588</v>
      </c>
      <c r="C93" s="681">
        <v>0</v>
      </c>
      <c r="D93" s="681">
        <v>0</v>
      </c>
      <c r="E93" s="681">
        <v>0</v>
      </c>
      <c r="F93" s="681">
        <v>0</v>
      </c>
      <c r="G93" s="681">
        <v>0</v>
      </c>
      <c r="H93" s="681">
        <v>0</v>
      </c>
      <c r="I93" s="681">
        <v>0</v>
      </c>
      <c r="J93" s="681">
        <v>0</v>
      </c>
      <c r="K93" s="681">
        <v>0</v>
      </c>
      <c r="L93" s="681">
        <v>0</v>
      </c>
      <c r="M93" s="681">
        <v>0</v>
      </c>
      <c r="N93" s="681">
        <v>0</v>
      </c>
      <c r="O93" s="681">
        <f t="shared" si="10"/>
        <v>0</v>
      </c>
    </row>
    <row r="94" spans="1:15" ht="15" customHeight="1">
      <c r="A94" s="2" t="s">
        <v>589</v>
      </c>
      <c r="B94" s="2"/>
      <c r="C94" s="25">
        <f t="shared" ref="C94:N94" si="16">SUM(C95:C98)</f>
        <v>0</v>
      </c>
      <c r="D94" s="25">
        <f t="shared" si="16"/>
        <v>0</v>
      </c>
      <c r="E94" s="25">
        <f t="shared" si="16"/>
        <v>0</v>
      </c>
      <c r="F94" s="25">
        <f t="shared" si="16"/>
        <v>0</v>
      </c>
      <c r="G94" s="25">
        <f t="shared" si="16"/>
        <v>0</v>
      </c>
      <c r="H94" s="25">
        <f t="shared" si="16"/>
        <v>0</v>
      </c>
      <c r="I94" s="25">
        <f t="shared" si="16"/>
        <v>0</v>
      </c>
      <c r="J94" s="25">
        <f t="shared" si="16"/>
        <v>0</v>
      </c>
      <c r="K94" s="25">
        <f t="shared" si="16"/>
        <v>0</v>
      </c>
      <c r="L94" s="25">
        <f t="shared" si="16"/>
        <v>0</v>
      </c>
      <c r="M94" s="25">
        <f t="shared" si="16"/>
        <v>0</v>
      </c>
      <c r="N94" s="25">
        <f t="shared" si="16"/>
        <v>0</v>
      </c>
      <c r="O94" s="25">
        <f t="shared" si="10"/>
        <v>0</v>
      </c>
    </row>
    <row r="95" spans="1:15" ht="15" customHeight="1">
      <c r="A95" s="677"/>
      <c r="B95" s="677" t="s">
        <v>590</v>
      </c>
      <c r="C95" s="681">
        <v>0</v>
      </c>
      <c r="D95" s="681">
        <v>0</v>
      </c>
      <c r="E95" s="681">
        <v>0</v>
      </c>
      <c r="F95" s="681">
        <v>0</v>
      </c>
      <c r="G95" s="681">
        <v>0</v>
      </c>
      <c r="H95" s="681">
        <v>0</v>
      </c>
      <c r="I95" s="681">
        <v>0</v>
      </c>
      <c r="J95" s="681">
        <v>0</v>
      </c>
      <c r="K95" s="681">
        <v>0</v>
      </c>
      <c r="L95" s="681">
        <v>0</v>
      </c>
      <c r="M95" s="681">
        <v>0</v>
      </c>
      <c r="N95" s="681">
        <v>0</v>
      </c>
      <c r="O95" s="681">
        <f t="shared" si="10"/>
        <v>0</v>
      </c>
    </row>
    <row r="96" spans="1:15" ht="15" customHeight="1">
      <c r="A96" s="677"/>
      <c r="B96" s="677" t="s">
        <v>591</v>
      </c>
      <c r="C96" s="681">
        <v>0</v>
      </c>
      <c r="D96" s="681">
        <v>0</v>
      </c>
      <c r="E96" s="681">
        <v>0</v>
      </c>
      <c r="F96" s="681">
        <v>0</v>
      </c>
      <c r="G96" s="681">
        <v>0</v>
      </c>
      <c r="H96" s="681">
        <v>0</v>
      </c>
      <c r="I96" s="681">
        <v>0</v>
      </c>
      <c r="J96" s="681">
        <v>0</v>
      </c>
      <c r="K96" s="681">
        <v>0</v>
      </c>
      <c r="L96" s="681">
        <v>0</v>
      </c>
      <c r="M96" s="681">
        <v>0</v>
      </c>
      <c r="N96" s="681">
        <v>0</v>
      </c>
      <c r="O96" s="681">
        <f t="shared" si="10"/>
        <v>0</v>
      </c>
    </row>
    <row r="97" spans="1:15" ht="15" customHeight="1">
      <c r="A97" s="677"/>
      <c r="B97" s="677" t="s">
        <v>592</v>
      </c>
      <c r="C97" s="681">
        <v>0</v>
      </c>
      <c r="D97" s="681">
        <v>0</v>
      </c>
      <c r="E97" s="681">
        <v>0</v>
      </c>
      <c r="F97" s="681">
        <v>0</v>
      </c>
      <c r="G97" s="681">
        <v>0</v>
      </c>
      <c r="H97" s="681">
        <v>0</v>
      </c>
      <c r="I97" s="681">
        <v>0</v>
      </c>
      <c r="J97" s="681">
        <v>0</v>
      </c>
      <c r="K97" s="681">
        <v>0</v>
      </c>
      <c r="L97" s="681">
        <v>0</v>
      </c>
      <c r="M97" s="681">
        <v>0</v>
      </c>
      <c r="N97" s="681">
        <v>0</v>
      </c>
      <c r="O97" s="681">
        <f t="shared" si="10"/>
        <v>0</v>
      </c>
    </row>
    <row r="98" spans="1:15" s="294" customFormat="1" ht="15" customHeight="1">
      <c r="A98" s="677"/>
      <c r="B98" s="677" t="s">
        <v>593</v>
      </c>
      <c r="C98" s="681">
        <v>0</v>
      </c>
      <c r="D98" s="681">
        <v>0</v>
      </c>
      <c r="E98" s="681">
        <v>0</v>
      </c>
      <c r="F98" s="681">
        <v>0</v>
      </c>
      <c r="G98" s="681">
        <v>0</v>
      </c>
      <c r="H98" s="681">
        <v>0</v>
      </c>
      <c r="I98" s="681">
        <v>0</v>
      </c>
      <c r="J98" s="681">
        <v>0</v>
      </c>
      <c r="K98" s="681">
        <v>0</v>
      </c>
      <c r="L98" s="681">
        <v>0</v>
      </c>
      <c r="M98" s="681">
        <v>0</v>
      </c>
      <c r="N98" s="681">
        <v>0</v>
      </c>
      <c r="O98" s="681">
        <f t="shared" si="10"/>
        <v>0</v>
      </c>
    </row>
    <row r="99" spans="1:15" ht="15" customHeight="1">
      <c r="A99" s="2" t="s">
        <v>594</v>
      </c>
      <c r="B99" s="2"/>
      <c r="C99" s="49">
        <f>SUM(C100)</f>
        <v>1</v>
      </c>
      <c r="D99" s="49">
        <f t="shared" ref="D99:N99" si="17">SUM(D100)</f>
        <v>0</v>
      </c>
      <c r="E99" s="49">
        <f t="shared" si="17"/>
        <v>1</v>
      </c>
      <c r="F99" s="49">
        <f t="shared" si="17"/>
        <v>1</v>
      </c>
      <c r="G99" s="49">
        <f t="shared" si="17"/>
        <v>1</v>
      </c>
      <c r="H99" s="49">
        <f t="shared" si="17"/>
        <v>4</v>
      </c>
      <c r="I99" s="49">
        <f t="shared" si="17"/>
        <v>2</v>
      </c>
      <c r="J99" s="49">
        <f t="shared" si="17"/>
        <v>4</v>
      </c>
      <c r="K99" s="49">
        <f t="shared" si="17"/>
        <v>4</v>
      </c>
      <c r="L99" s="49">
        <f t="shared" si="17"/>
        <v>4</v>
      </c>
      <c r="M99" s="49">
        <f t="shared" si="17"/>
        <v>4</v>
      </c>
      <c r="N99" s="49">
        <f t="shared" si="17"/>
        <v>4</v>
      </c>
      <c r="O99" s="49">
        <f t="shared" ref="O99:O111" si="18">SUM(C99:N99)</f>
        <v>30</v>
      </c>
    </row>
    <row r="100" spans="1:15" ht="15" customHeight="1">
      <c r="A100" s="679"/>
      <c r="B100" s="677" t="s">
        <v>595</v>
      </c>
      <c r="C100" s="681">
        <v>1</v>
      </c>
      <c r="D100" s="681">
        <v>0</v>
      </c>
      <c r="E100" s="681">
        <v>1</v>
      </c>
      <c r="F100" s="681">
        <v>1</v>
      </c>
      <c r="G100" s="681">
        <v>1</v>
      </c>
      <c r="H100" s="681">
        <v>4</v>
      </c>
      <c r="I100" s="681">
        <v>2</v>
      </c>
      <c r="J100" s="681">
        <v>4</v>
      </c>
      <c r="K100" s="681">
        <v>4</v>
      </c>
      <c r="L100" s="681">
        <v>4</v>
      </c>
      <c r="M100" s="681">
        <v>4</v>
      </c>
      <c r="N100" s="681">
        <v>4</v>
      </c>
      <c r="O100" s="681">
        <f t="shared" si="18"/>
        <v>30</v>
      </c>
    </row>
    <row r="101" spans="1:15" ht="15" customHeight="1">
      <c r="A101" s="2" t="s">
        <v>596</v>
      </c>
      <c r="B101" s="2"/>
      <c r="C101" s="25">
        <f>SUM(C102:C108)</f>
        <v>0</v>
      </c>
      <c r="D101" s="25">
        <f t="shared" ref="D101:N101" si="19">SUM(D102:D108)</f>
        <v>0</v>
      </c>
      <c r="E101" s="25">
        <f t="shared" si="19"/>
        <v>0</v>
      </c>
      <c r="F101" s="25">
        <f t="shared" si="19"/>
        <v>0</v>
      </c>
      <c r="G101" s="25">
        <f t="shared" si="19"/>
        <v>0</v>
      </c>
      <c r="H101" s="25">
        <f t="shared" si="19"/>
        <v>0</v>
      </c>
      <c r="I101" s="25">
        <f t="shared" si="19"/>
        <v>0</v>
      </c>
      <c r="J101" s="25">
        <f t="shared" si="19"/>
        <v>0</v>
      </c>
      <c r="K101" s="25">
        <f t="shared" si="19"/>
        <v>0</v>
      </c>
      <c r="L101" s="25">
        <f t="shared" si="19"/>
        <v>0</v>
      </c>
      <c r="M101" s="25">
        <f t="shared" si="19"/>
        <v>0</v>
      </c>
      <c r="N101" s="25">
        <f t="shared" si="19"/>
        <v>0</v>
      </c>
      <c r="O101" s="25">
        <f t="shared" si="18"/>
        <v>0</v>
      </c>
    </row>
    <row r="102" spans="1:15" ht="15" customHeight="1">
      <c r="A102" s="677"/>
      <c r="B102" s="677" t="s">
        <v>597</v>
      </c>
      <c r="C102" s="681">
        <v>0</v>
      </c>
      <c r="D102" s="681">
        <v>0</v>
      </c>
      <c r="E102" s="681">
        <v>0</v>
      </c>
      <c r="F102" s="681">
        <v>0</v>
      </c>
      <c r="G102" s="681">
        <v>0</v>
      </c>
      <c r="H102" s="681">
        <v>0</v>
      </c>
      <c r="I102" s="681">
        <v>0</v>
      </c>
      <c r="J102" s="681">
        <v>0</v>
      </c>
      <c r="K102" s="681">
        <v>0</v>
      </c>
      <c r="L102" s="681">
        <v>0</v>
      </c>
      <c r="M102" s="681">
        <v>0</v>
      </c>
      <c r="N102" s="681">
        <v>0</v>
      </c>
      <c r="O102" s="681">
        <f t="shared" si="18"/>
        <v>0</v>
      </c>
    </row>
    <row r="103" spans="1:15" ht="15" customHeight="1">
      <c r="A103" s="679"/>
      <c r="B103" s="677" t="s">
        <v>598</v>
      </c>
      <c r="C103" s="681">
        <v>0</v>
      </c>
      <c r="D103" s="681">
        <v>0</v>
      </c>
      <c r="E103" s="681">
        <v>0</v>
      </c>
      <c r="F103" s="681">
        <v>0</v>
      </c>
      <c r="G103" s="681">
        <v>0</v>
      </c>
      <c r="H103" s="681">
        <v>0</v>
      </c>
      <c r="I103" s="681">
        <v>0</v>
      </c>
      <c r="J103" s="681">
        <v>0</v>
      </c>
      <c r="K103" s="681">
        <v>0</v>
      </c>
      <c r="L103" s="681">
        <v>0</v>
      </c>
      <c r="M103" s="681">
        <v>0</v>
      </c>
      <c r="N103" s="681">
        <v>0</v>
      </c>
      <c r="O103" s="681">
        <f t="shared" si="18"/>
        <v>0</v>
      </c>
    </row>
    <row r="104" spans="1:15" ht="15" customHeight="1">
      <c r="A104" s="679"/>
      <c r="B104" s="677" t="s">
        <v>599</v>
      </c>
      <c r="C104" s="681">
        <v>0</v>
      </c>
      <c r="D104" s="681">
        <v>0</v>
      </c>
      <c r="E104" s="681">
        <v>0</v>
      </c>
      <c r="F104" s="681">
        <v>0</v>
      </c>
      <c r="G104" s="681">
        <v>0</v>
      </c>
      <c r="H104" s="681">
        <v>0</v>
      </c>
      <c r="I104" s="681">
        <v>0</v>
      </c>
      <c r="J104" s="681">
        <v>0</v>
      </c>
      <c r="K104" s="681">
        <v>0</v>
      </c>
      <c r="L104" s="681">
        <v>0</v>
      </c>
      <c r="M104" s="681">
        <v>0</v>
      </c>
      <c r="N104" s="681">
        <v>0</v>
      </c>
      <c r="O104" s="681">
        <f t="shared" si="18"/>
        <v>0</v>
      </c>
    </row>
    <row r="105" spans="1:15" ht="15" customHeight="1">
      <c r="A105" s="679"/>
      <c r="B105" s="677" t="s">
        <v>600</v>
      </c>
      <c r="C105" s="681">
        <v>0</v>
      </c>
      <c r="D105" s="681">
        <v>0</v>
      </c>
      <c r="E105" s="681">
        <v>0</v>
      </c>
      <c r="F105" s="681">
        <v>0</v>
      </c>
      <c r="G105" s="681">
        <v>0</v>
      </c>
      <c r="H105" s="681">
        <v>0</v>
      </c>
      <c r="I105" s="681">
        <v>0</v>
      </c>
      <c r="J105" s="681">
        <v>0</v>
      </c>
      <c r="K105" s="681">
        <v>0</v>
      </c>
      <c r="L105" s="681">
        <v>0</v>
      </c>
      <c r="M105" s="681">
        <v>0</v>
      </c>
      <c r="N105" s="681">
        <v>0</v>
      </c>
      <c r="O105" s="681">
        <f t="shared" si="18"/>
        <v>0</v>
      </c>
    </row>
    <row r="106" spans="1:15" s="294" customFormat="1" ht="15" customHeight="1">
      <c r="A106" s="679"/>
      <c r="B106" s="677" t="s">
        <v>601</v>
      </c>
      <c r="C106" s="681">
        <v>0</v>
      </c>
      <c r="D106" s="681">
        <v>0</v>
      </c>
      <c r="E106" s="681">
        <v>0</v>
      </c>
      <c r="F106" s="681">
        <v>0</v>
      </c>
      <c r="G106" s="681">
        <v>0</v>
      </c>
      <c r="H106" s="681">
        <v>0</v>
      </c>
      <c r="I106" s="681">
        <v>0</v>
      </c>
      <c r="J106" s="681">
        <v>0</v>
      </c>
      <c r="K106" s="681">
        <v>0</v>
      </c>
      <c r="L106" s="681">
        <v>0</v>
      </c>
      <c r="M106" s="681">
        <v>0</v>
      </c>
      <c r="N106" s="681">
        <v>0</v>
      </c>
      <c r="O106" s="681">
        <f t="shared" si="18"/>
        <v>0</v>
      </c>
    </row>
    <row r="107" spans="1:15" s="294" customFormat="1" ht="15.75" customHeight="1">
      <c r="A107" s="679"/>
      <c r="B107" s="677" t="s">
        <v>602</v>
      </c>
      <c r="C107" s="681">
        <v>0</v>
      </c>
      <c r="D107" s="681">
        <v>0</v>
      </c>
      <c r="E107" s="681">
        <v>0</v>
      </c>
      <c r="F107" s="681">
        <v>0</v>
      </c>
      <c r="G107" s="681">
        <v>0</v>
      </c>
      <c r="H107" s="681">
        <v>0</v>
      </c>
      <c r="I107" s="681">
        <v>0</v>
      </c>
      <c r="J107" s="681">
        <v>0</v>
      </c>
      <c r="K107" s="681">
        <v>0</v>
      </c>
      <c r="L107" s="681">
        <v>0</v>
      </c>
      <c r="M107" s="681">
        <v>0</v>
      </c>
      <c r="N107" s="681">
        <v>0</v>
      </c>
      <c r="O107" s="681">
        <f t="shared" si="18"/>
        <v>0</v>
      </c>
    </row>
    <row r="108" spans="1:15" ht="15" customHeight="1">
      <c r="A108" s="679"/>
      <c r="B108" s="677" t="s">
        <v>603</v>
      </c>
      <c r="C108" s="681">
        <v>0</v>
      </c>
      <c r="D108" s="681">
        <v>0</v>
      </c>
      <c r="E108" s="681">
        <v>0</v>
      </c>
      <c r="F108" s="681">
        <v>0</v>
      </c>
      <c r="G108" s="681">
        <v>0</v>
      </c>
      <c r="H108" s="681">
        <v>0</v>
      </c>
      <c r="I108" s="681">
        <v>0</v>
      </c>
      <c r="J108" s="681">
        <v>0</v>
      </c>
      <c r="K108" s="681">
        <v>0</v>
      </c>
      <c r="L108" s="681">
        <v>0</v>
      </c>
      <c r="M108" s="681">
        <v>0</v>
      </c>
      <c r="N108" s="681">
        <v>0</v>
      </c>
      <c r="O108" s="681">
        <f t="shared" si="18"/>
        <v>0</v>
      </c>
    </row>
    <row r="109" spans="1:15" ht="15" customHeight="1">
      <c r="A109" s="2" t="s">
        <v>604</v>
      </c>
      <c r="B109" s="2"/>
      <c r="C109" s="683">
        <f t="shared" ref="C109:N109" si="20">SUM(C101+C99+C94+C90+C88+C84+C79+C73+C64+C55+C50+C42+C29+C19+C15+C8+C3)</f>
        <v>12</v>
      </c>
      <c r="D109" s="683">
        <f t="shared" si="20"/>
        <v>11</v>
      </c>
      <c r="E109" s="683">
        <f t="shared" si="20"/>
        <v>12</v>
      </c>
      <c r="F109" s="683">
        <f t="shared" si="20"/>
        <v>13</v>
      </c>
      <c r="G109" s="683">
        <f t="shared" si="20"/>
        <v>13</v>
      </c>
      <c r="H109" s="683">
        <f t="shared" si="20"/>
        <v>16</v>
      </c>
      <c r="I109" s="683">
        <f t="shared" si="20"/>
        <v>14</v>
      </c>
      <c r="J109" s="683">
        <f t="shared" si="20"/>
        <v>16</v>
      </c>
      <c r="K109" s="683">
        <f t="shared" si="20"/>
        <v>16</v>
      </c>
      <c r="L109" s="683">
        <f t="shared" si="20"/>
        <v>16</v>
      </c>
      <c r="M109" s="683">
        <f t="shared" si="20"/>
        <v>16</v>
      </c>
      <c r="N109" s="683">
        <f t="shared" si="20"/>
        <v>16</v>
      </c>
      <c r="O109" s="683">
        <f t="shared" si="18"/>
        <v>171</v>
      </c>
    </row>
    <row r="110" spans="1:15" ht="15" customHeight="1">
      <c r="A110" s="2" t="s">
        <v>605</v>
      </c>
      <c r="B110" s="2"/>
      <c r="C110" s="25">
        <f>SUM(C34:C36)</f>
        <v>0</v>
      </c>
      <c r="D110" s="25">
        <f t="shared" ref="D110:N110" si="21">SUM(D34:D36)</f>
        <v>0</v>
      </c>
      <c r="E110" s="25">
        <f t="shared" si="21"/>
        <v>0</v>
      </c>
      <c r="F110" s="25">
        <f t="shared" si="21"/>
        <v>0</v>
      </c>
      <c r="G110" s="25">
        <f t="shared" si="21"/>
        <v>0</v>
      </c>
      <c r="H110" s="25">
        <f t="shared" si="21"/>
        <v>0</v>
      </c>
      <c r="I110" s="25">
        <f t="shared" si="21"/>
        <v>0</v>
      </c>
      <c r="J110" s="25">
        <f t="shared" si="21"/>
        <v>0</v>
      </c>
      <c r="K110" s="25">
        <f t="shared" si="21"/>
        <v>0</v>
      </c>
      <c r="L110" s="25">
        <f t="shared" si="21"/>
        <v>0</v>
      </c>
      <c r="M110" s="25">
        <f t="shared" si="21"/>
        <v>0</v>
      </c>
      <c r="N110" s="25">
        <f t="shared" si="21"/>
        <v>0</v>
      </c>
      <c r="O110" s="25">
        <f t="shared" si="18"/>
        <v>0</v>
      </c>
    </row>
    <row r="111" spans="1:15" ht="15" customHeight="1" thickBot="1">
      <c r="A111" s="282" t="s">
        <v>606</v>
      </c>
      <c r="B111" s="282"/>
      <c r="C111" s="206">
        <f t="shared" ref="C111:N111" si="22">SUM(C109:C110)</f>
        <v>12</v>
      </c>
      <c r="D111" s="206">
        <f t="shared" si="22"/>
        <v>11</v>
      </c>
      <c r="E111" s="206">
        <f t="shared" si="22"/>
        <v>12</v>
      </c>
      <c r="F111" s="206">
        <f t="shared" si="22"/>
        <v>13</v>
      </c>
      <c r="G111" s="206">
        <f t="shared" si="22"/>
        <v>13</v>
      </c>
      <c r="H111" s="206">
        <f t="shared" si="22"/>
        <v>16</v>
      </c>
      <c r="I111" s="206">
        <f t="shared" si="22"/>
        <v>14</v>
      </c>
      <c r="J111" s="206">
        <f t="shared" si="22"/>
        <v>16</v>
      </c>
      <c r="K111" s="206">
        <f t="shared" si="22"/>
        <v>16</v>
      </c>
      <c r="L111" s="206">
        <f t="shared" si="22"/>
        <v>16</v>
      </c>
      <c r="M111" s="206">
        <f t="shared" si="22"/>
        <v>16</v>
      </c>
      <c r="N111" s="206">
        <f t="shared" si="22"/>
        <v>16</v>
      </c>
      <c r="O111" s="206">
        <f t="shared" si="18"/>
        <v>171</v>
      </c>
    </row>
    <row r="112" spans="1:15" ht="15" customHeight="1">
      <c r="C112" s="616"/>
      <c r="D112" s="616"/>
      <c r="E112" s="616"/>
      <c r="F112" s="616"/>
      <c r="G112" s="616"/>
      <c r="H112" s="616"/>
      <c r="I112" s="616"/>
      <c r="J112" s="616"/>
      <c r="K112" s="616"/>
      <c r="L112" s="616"/>
      <c r="M112" s="616"/>
      <c r="N112" s="616"/>
      <c r="O112" s="616"/>
    </row>
  </sheetData>
  <conditionalFormatting sqref="C3:O108">
    <cfRule type="containsBlanks" dxfId="774" priority="1">
      <formula>LEN(TRIM(C3))=0</formula>
    </cfRule>
  </conditionalFormatting>
  <conditionalFormatting sqref="C98:O98">
    <cfRule type="containsBlanks" dxfId="773" priority="15" stopIfTrue="1">
      <formula>LEN(TRIM(C98))=0</formula>
    </cfRule>
  </conditionalFormatting>
  <conditionalFormatting sqref="C110:O110">
    <cfRule type="containsBlanks" dxfId="772" priority="4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4" max="16383" man="1"/>
    <brk id="10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4">
    <tabColor rgb="FFFFC000"/>
  </sheetPr>
  <dimension ref="A1:Z112"/>
  <sheetViews>
    <sheetView view="pageBreakPreview" zoomScale="85" zoomScaleNormal="100" zoomScaleSheetLayoutView="85" workbookViewId="0">
      <pane ySplit="3" topLeftCell="A100" activePane="bottomLeft" state="frozen"/>
      <selection activeCell="O97" sqref="O97"/>
      <selection pane="bottomLeft" activeCell="H6" sqref="H6"/>
    </sheetView>
  </sheetViews>
  <sheetFormatPr baseColWidth="10" defaultColWidth="14.3984375" defaultRowHeight="15" customHeight="1"/>
  <cols>
    <col min="1" max="1" width="1.06640625" customWidth="1"/>
    <col min="2" max="2" width="18.33203125" customWidth="1"/>
    <col min="3" max="3" width="10.06640625" customWidth="1"/>
    <col min="4" max="4" width="10.53125" customWidth="1"/>
    <col min="5" max="5" width="13.19921875" customWidth="1"/>
    <col min="6" max="6" width="11.796875" customWidth="1"/>
    <col min="7" max="7" width="11.3984375" customWidth="1"/>
    <col min="8" max="8" width="15.53125" customWidth="1"/>
    <col min="9" max="9" width="8.796875" customWidth="1"/>
    <col min="10" max="10" width="10.796875" customWidth="1"/>
    <col min="11" max="11" width="12.86328125" customWidth="1"/>
    <col min="12" max="12" width="13.33203125" customWidth="1"/>
    <col min="13" max="13" width="13.796875" customWidth="1"/>
    <col min="14" max="26" width="10.796875" customWidth="1"/>
  </cols>
  <sheetData>
    <row r="1" spans="1:26" ht="19.5" customHeight="1">
      <c r="A1" s="14" t="s">
        <v>653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929" t="s">
        <v>629</v>
      </c>
      <c r="B2" s="925"/>
      <c r="C2" s="926" t="s">
        <v>630</v>
      </c>
      <c r="D2" s="918"/>
      <c r="E2" s="921"/>
      <c r="F2" s="927" t="s">
        <v>631</v>
      </c>
      <c r="G2" s="918"/>
      <c r="H2" s="921"/>
      <c r="I2" s="928" t="s">
        <v>632</v>
      </c>
      <c r="J2" s="918"/>
      <c r="K2" s="918"/>
      <c r="L2" s="918"/>
      <c r="M2" s="9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63" customHeight="1">
      <c r="A3" s="930"/>
      <c r="B3" s="930"/>
      <c r="C3" s="291" t="s">
        <v>633</v>
      </c>
      <c r="D3" s="291" t="s">
        <v>634</v>
      </c>
      <c r="E3" s="291" t="s">
        <v>635</v>
      </c>
      <c r="F3" s="291" t="s">
        <v>633</v>
      </c>
      <c r="G3" s="291" t="s">
        <v>634</v>
      </c>
      <c r="H3" s="291" t="s">
        <v>635</v>
      </c>
      <c r="I3" s="291" t="s">
        <v>633</v>
      </c>
      <c r="J3" s="291" t="s">
        <v>634</v>
      </c>
      <c r="K3" s="291" t="s">
        <v>635</v>
      </c>
      <c r="L3" s="291" t="s">
        <v>636</v>
      </c>
      <c r="M3" s="291" t="s">
        <v>637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2" t="s">
        <v>498</v>
      </c>
      <c r="B4" s="2"/>
      <c r="C4" s="25">
        <f>Complétude!C4-'Sécurité précaire_Publique'!O3</f>
        <v>-236</v>
      </c>
      <c r="D4" s="25">
        <f>Complétude!D4</f>
        <v>0</v>
      </c>
      <c r="E4" s="97">
        <f t="shared" ref="E4" si="0">IFERROR(D4/C4*100,"")</f>
        <v>0</v>
      </c>
      <c r="F4" s="25">
        <f>Complétude!F4-'Sécurité précaire_Privee'!O3</f>
        <v>0</v>
      </c>
      <c r="G4" s="25">
        <f>Complétude!G4</f>
        <v>0</v>
      </c>
      <c r="H4" s="97" t="str">
        <f t="shared" ref="H4" si="1">IFERROR(G4/F4*100,"")</f>
        <v/>
      </c>
      <c r="I4" s="25">
        <f>C4+F4</f>
        <v>-236</v>
      </c>
      <c r="J4" s="25">
        <f>D4+G4</f>
        <v>0</v>
      </c>
      <c r="K4" s="97">
        <f t="shared" ref="K4" si="2">IFERROR(J4/I4*100,"")</f>
        <v>0</v>
      </c>
      <c r="L4" s="25">
        <f>Complétude!L4</f>
        <v>0</v>
      </c>
      <c r="M4" s="97">
        <f t="shared" ref="M4" si="3">IFERROR(L4/I4*100,"")</f>
        <v>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679"/>
      <c r="B5" s="677" t="s">
        <v>499</v>
      </c>
      <c r="C5" s="682">
        <f>Complétude!C5-'Sécurité précaire_Publique'!O4</f>
        <v>0</v>
      </c>
      <c r="D5" s="682">
        <f>Complétude!D5</f>
        <v>0</v>
      </c>
      <c r="E5" s="689" t="str">
        <f t="shared" ref="E5:E68" si="4">IFERROR(D5/C5*100,"")</f>
        <v/>
      </c>
      <c r="F5" s="682">
        <f>Complétude!F5-'Sécurité précaire_Privee'!O4</f>
        <v>0</v>
      </c>
      <c r="G5" s="682">
        <f>Complétude!G5</f>
        <v>0</v>
      </c>
      <c r="H5" s="689" t="str">
        <f t="shared" ref="H5:H68" si="5">IFERROR(G5/F5*100,"")</f>
        <v/>
      </c>
      <c r="I5" s="682">
        <f t="shared" ref="I5:I68" si="6">C5+F5</f>
        <v>0</v>
      </c>
      <c r="J5" s="682">
        <f t="shared" ref="J5:J68" si="7">D5+G5</f>
        <v>0</v>
      </c>
      <c r="K5" s="689" t="str">
        <f t="shared" ref="K5:K68" si="8">IFERROR(J5/I5*100,"")</f>
        <v/>
      </c>
      <c r="L5" s="682">
        <f>Complétude!L5</f>
        <v>0</v>
      </c>
      <c r="M5" s="689" t="str">
        <f t="shared" ref="M5:M68" si="9">IFERROR(L5/I5*100,"")</f>
        <v/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679"/>
      <c r="B6" s="677" t="s">
        <v>500</v>
      </c>
      <c r="C6" s="681">
        <f>Complétude!C6-'Sécurité précaire_Publique'!O5</f>
        <v>0</v>
      </c>
      <c r="D6" s="681">
        <f>Complétude!D6</f>
        <v>0</v>
      </c>
      <c r="E6" s="690" t="str">
        <f t="shared" si="4"/>
        <v/>
      </c>
      <c r="F6" s="681">
        <f>Complétude!F6-'Sécurité précaire_Privee'!O5</f>
        <v>0</v>
      </c>
      <c r="G6" s="681">
        <f>Complétude!G6</f>
        <v>0</v>
      </c>
      <c r="H6" s="690" t="str">
        <f t="shared" si="5"/>
        <v/>
      </c>
      <c r="I6" s="681">
        <f t="shared" si="6"/>
        <v>0</v>
      </c>
      <c r="J6" s="681">
        <f t="shared" si="7"/>
        <v>0</v>
      </c>
      <c r="K6" s="690" t="str">
        <f t="shared" si="8"/>
        <v/>
      </c>
      <c r="L6" s="681">
        <f>Complétude!L6</f>
        <v>0</v>
      </c>
      <c r="M6" s="690" t="str">
        <f t="shared" si="9"/>
        <v/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679"/>
      <c r="B7" s="677" t="s">
        <v>501</v>
      </c>
      <c r="C7" s="681">
        <f>Complétude!C7-'Sécurité précaire_Publique'!O6</f>
        <v>-69</v>
      </c>
      <c r="D7" s="681">
        <f>Complétude!D7</f>
        <v>0</v>
      </c>
      <c r="E7" s="690">
        <f t="shared" si="4"/>
        <v>0</v>
      </c>
      <c r="F7" s="681">
        <f>Complétude!F7-'Sécurité précaire_Privee'!O6</f>
        <v>0</v>
      </c>
      <c r="G7" s="681">
        <f>Complétude!G7</f>
        <v>0</v>
      </c>
      <c r="H7" s="690" t="str">
        <f t="shared" si="5"/>
        <v/>
      </c>
      <c r="I7" s="681">
        <f t="shared" si="6"/>
        <v>-69</v>
      </c>
      <c r="J7" s="681">
        <f t="shared" si="7"/>
        <v>0</v>
      </c>
      <c r="K7" s="690">
        <f t="shared" si="8"/>
        <v>0</v>
      </c>
      <c r="L7" s="681">
        <f>Complétude!L7</f>
        <v>0</v>
      </c>
      <c r="M7" s="690">
        <f t="shared" si="9"/>
        <v>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679"/>
      <c r="B8" s="677" t="s">
        <v>502</v>
      </c>
      <c r="C8" s="681">
        <f>Complétude!C8-'Sécurité précaire_Publique'!O7</f>
        <v>-167</v>
      </c>
      <c r="D8" s="681">
        <f>Complétude!D8</f>
        <v>0</v>
      </c>
      <c r="E8" s="690">
        <f t="shared" si="4"/>
        <v>0</v>
      </c>
      <c r="F8" s="681">
        <f>Complétude!F8-'Sécurité précaire_Privee'!O7</f>
        <v>0</v>
      </c>
      <c r="G8" s="681">
        <f>Complétude!G8</f>
        <v>0</v>
      </c>
      <c r="H8" s="690" t="str">
        <f t="shared" si="5"/>
        <v/>
      </c>
      <c r="I8" s="681">
        <f t="shared" si="6"/>
        <v>-167</v>
      </c>
      <c r="J8" s="681">
        <f t="shared" si="7"/>
        <v>0</v>
      </c>
      <c r="K8" s="690">
        <f t="shared" si="8"/>
        <v>0</v>
      </c>
      <c r="L8" s="681">
        <f>Complétude!L8</f>
        <v>0</v>
      </c>
      <c r="M8" s="690">
        <f t="shared" si="9"/>
        <v>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2" t="s">
        <v>503</v>
      </c>
      <c r="B9" s="2"/>
      <c r="C9" s="25">
        <f>Complétude!C9-'Sécurité précaire_Publique'!O8</f>
        <v>-12</v>
      </c>
      <c r="D9" s="25">
        <f>Complétude!D9</f>
        <v>0</v>
      </c>
      <c r="E9" s="97">
        <f t="shared" si="4"/>
        <v>0</v>
      </c>
      <c r="F9" s="25">
        <f>Complétude!F9-'Sécurité précaire_Privee'!O8</f>
        <v>0</v>
      </c>
      <c r="G9" s="25">
        <f>Complétude!G9</f>
        <v>0</v>
      </c>
      <c r="H9" s="97" t="str">
        <f t="shared" si="5"/>
        <v/>
      </c>
      <c r="I9" s="25">
        <f t="shared" si="6"/>
        <v>-12</v>
      </c>
      <c r="J9" s="25">
        <f t="shared" si="7"/>
        <v>0</v>
      </c>
      <c r="K9" s="97">
        <f t="shared" si="8"/>
        <v>0</v>
      </c>
      <c r="L9" s="25">
        <f>Complétude!L9</f>
        <v>0</v>
      </c>
      <c r="M9" s="97">
        <f t="shared" si="9"/>
        <v>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679"/>
      <c r="B10" s="677" t="s">
        <v>504</v>
      </c>
      <c r="C10" s="681">
        <f>Complétude!C10-'Sécurité précaire_Publique'!O9</f>
        <v>0</v>
      </c>
      <c r="D10" s="681">
        <f>Complétude!D10</f>
        <v>0</v>
      </c>
      <c r="E10" s="690" t="str">
        <f t="shared" si="4"/>
        <v/>
      </c>
      <c r="F10" s="681">
        <f>Complétude!F10-'Sécurité précaire_Privee'!O9</f>
        <v>0</v>
      </c>
      <c r="G10" s="681">
        <f>Complétude!G10</f>
        <v>0</v>
      </c>
      <c r="H10" s="690" t="str">
        <f t="shared" si="5"/>
        <v/>
      </c>
      <c r="I10" s="681">
        <f t="shared" si="6"/>
        <v>0</v>
      </c>
      <c r="J10" s="681">
        <f t="shared" si="7"/>
        <v>0</v>
      </c>
      <c r="K10" s="690" t="str">
        <f t="shared" si="8"/>
        <v/>
      </c>
      <c r="L10" s="681">
        <f>Complétude!L10</f>
        <v>0</v>
      </c>
      <c r="M10" s="690" t="str">
        <f t="shared" si="9"/>
        <v/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679"/>
      <c r="B11" s="677" t="s">
        <v>505</v>
      </c>
      <c r="C11" s="681">
        <f>Complétude!C11-'Sécurité précaire_Publique'!O10</f>
        <v>0</v>
      </c>
      <c r="D11" s="681">
        <f>Complétude!D11</f>
        <v>0</v>
      </c>
      <c r="E11" s="690" t="str">
        <f t="shared" si="4"/>
        <v/>
      </c>
      <c r="F11" s="681">
        <f>Complétude!F11-'Sécurité précaire_Privee'!O10</f>
        <v>0</v>
      </c>
      <c r="G11" s="681">
        <f>Complétude!G11</f>
        <v>0</v>
      </c>
      <c r="H11" s="690" t="str">
        <f t="shared" si="5"/>
        <v/>
      </c>
      <c r="I11" s="681">
        <f t="shared" si="6"/>
        <v>0</v>
      </c>
      <c r="J11" s="681">
        <f t="shared" si="7"/>
        <v>0</v>
      </c>
      <c r="K11" s="690" t="str">
        <f t="shared" si="8"/>
        <v/>
      </c>
      <c r="L11" s="681">
        <f>Complétude!L11</f>
        <v>0</v>
      </c>
      <c r="M11" s="690" t="str">
        <f t="shared" si="9"/>
        <v/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679"/>
      <c r="B12" s="677" t="s">
        <v>506</v>
      </c>
      <c r="C12" s="681">
        <f>Complétude!C12-'Sécurité précaire_Publique'!O11</f>
        <v>0</v>
      </c>
      <c r="D12" s="681">
        <f>Complétude!D12</f>
        <v>0</v>
      </c>
      <c r="E12" s="690" t="str">
        <f t="shared" si="4"/>
        <v/>
      </c>
      <c r="F12" s="681">
        <f>Complétude!F12-'Sécurité précaire_Privee'!O11</f>
        <v>0</v>
      </c>
      <c r="G12" s="681">
        <f>Complétude!G12</f>
        <v>0</v>
      </c>
      <c r="H12" s="690" t="str">
        <f t="shared" si="5"/>
        <v/>
      </c>
      <c r="I12" s="681">
        <f t="shared" si="6"/>
        <v>0</v>
      </c>
      <c r="J12" s="681">
        <f t="shared" si="7"/>
        <v>0</v>
      </c>
      <c r="K12" s="690" t="str">
        <f t="shared" si="8"/>
        <v/>
      </c>
      <c r="L12" s="681">
        <f>Complétude!L12</f>
        <v>0</v>
      </c>
      <c r="M12" s="690" t="str">
        <f t="shared" si="9"/>
        <v/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679"/>
      <c r="B13" s="677" t="s">
        <v>507</v>
      </c>
      <c r="C13" s="681">
        <f>Complétude!C13-'Sécurité précaire_Publique'!O12</f>
        <v>0</v>
      </c>
      <c r="D13" s="681">
        <f>Complétude!D13</f>
        <v>0</v>
      </c>
      <c r="E13" s="690" t="str">
        <f t="shared" si="4"/>
        <v/>
      </c>
      <c r="F13" s="681">
        <f>Complétude!F13-'Sécurité précaire_Privee'!O12</f>
        <v>0</v>
      </c>
      <c r="G13" s="681">
        <f>Complétude!G13</f>
        <v>0</v>
      </c>
      <c r="H13" s="690" t="str">
        <f t="shared" si="5"/>
        <v/>
      </c>
      <c r="I13" s="681">
        <f t="shared" si="6"/>
        <v>0</v>
      </c>
      <c r="J13" s="681">
        <f t="shared" si="7"/>
        <v>0</v>
      </c>
      <c r="K13" s="690" t="str">
        <f t="shared" si="8"/>
        <v/>
      </c>
      <c r="L13" s="681">
        <f>Complétude!L13</f>
        <v>0</v>
      </c>
      <c r="M13" s="690" t="str">
        <f t="shared" si="9"/>
        <v/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679"/>
      <c r="B14" s="677" t="s">
        <v>508</v>
      </c>
      <c r="C14" s="681">
        <f>Complétude!C14-'Sécurité précaire_Publique'!O13</f>
        <v>0</v>
      </c>
      <c r="D14" s="681">
        <f>Complétude!D14</f>
        <v>0</v>
      </c>
      <c r="E14" s="690" t="str">
        <f t="shared" si="4"/>
        <v/>
      </c>
      <c r="F14" s="681">
        <f>Complétude!F14-'Sécurité précaire_Privee'!O13</f>
        <v>0</v>
      </c>
      <c r="G14" s="681">
        <f>Complétude!G14</f>
        <v>0</v>
      </c>
      <c r="H14" s="690" t="str">
        <f t="shared" si="5"/>
        <v/>
      </c>
      <c r="I14" s="681">
        <f t="shared" si="6"/>
        <v>0</v>
      </c>
      <c r="J14" s="681">
        <f t="shared" si="7"/>
        <v>0</v>
      </c>
      <c r="K14" s="690" t="str">
        <f t="shared" si="8"/>
        <v/>
      </c>
      <c r="L14" s="681">
        <f>Complétude!L14</f>
        <v>0</v>
      </c>
      <c r="M14" s="690" t="str">
        <f t="shared" si="9"/>
        <v/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679"/>
      <c r="B15" s="677" t="s">
        <v>509</v>
      </c>
      <c r="C15" s="681">
        <f>Complétude!C15-'Sécurité précaire_Publique'!O14</f>
        <v>-12</v>
      </c>
      <c r="D15" s="681">
        <f>Complétude!D15</f>
        <v>0</v>
      </c>
      <c r="E15" s="690">
        <f t="shared" si="4"/>
        <v>0</v>
      </c>
      <c r="F15" s="681">
        <f>Complétude!F15-'Sécurité précaire_Privee'!O14</f>
        <v>0</v>
      </c>
      <c r="G15" s="681">
        <f>Complétude!G15</f>
        <v>0</v>
      </c>
      <c r="H15" s="690" t="str">
        <f t="shared" si="5"/>
        <v/>
      </c>
      <c r="I15" s="681">
        <f t="shared" si="6"/>
        <v>-12</v>
      </c>
      <c r="J15" s="681">
        <f t="shared" si="7"/>
        <v>0</v>
      </c>
      <c r="K15" s="690">
        <f t="shared" si="8"/>
        <v>0</v>
      </c>
      <c r="L15" s="681">
        <f>Complétude!L15</f>
        <v>0</v>
      </c>
      <c r="M15" s="690">
        <f t="shared" si="9"/>
        <v>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2" t="s">
        <v>510</v>
      </c>
      <c r="B16" s="2"/>
      <c r="C16" s="25">
        <f>Complétude!C16-'Sécurité précaire_Publique'!O15</f>
        <v>-415</v>
      </c>
      <c r="D16" s="25">
        <f>Complétude!D16</f>
        <v>0</v>
      </c>
      <c r="E16" s="97">
        <f t="shared" si="4"/>
        <v>0</v>
      </c>
      <c r="F16" s="25">
        <f>Complétude!F16-'Sécurité précaire_Privee'!O15</f>
        <v>-24</v>
      </c>
      <c r="G16" s="25">
        <f>Complétude!G16</f>
        <v>0</v>
      </c>
      <c r="H16" s="97">
        <f t="shared" si="5"/>
        <v>0</v>
      </c>
      <c r="I16" s="25">
        <f t="shared" si="6"/>
        <v>-439</v>
      </c>
      <c r="J16" s="25">
        <f t="shared" si="7"/>
        <v>0</v>
      </c>
      <c r="K16" s="97">
        <f t="shared" si="8"/>
        <v>0</v>
      </c>
      <c r="L16" s="25">
        <f>Complétude!L16</f>
        <v>0</v>
      </c>
      <c r="M16" s="97">
        <f t="shared" si="9"/>
        <v>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13" ht="15" customHeight="1">
      <c r="A17" s="677"/>
      <c r="B17" s="677" t="s">
        <v>511</v>
      </c>
      <c r="C17" s="681">
        <f>Complétude!C17-'Sécurité précaire_Publique'!O16</f>
        <v>0</v>
      </c>
      <c r="D17" s="681">
        <f>Complétude!D17</f>
        <v>0</v>
      </c>
      <c r="E17" s="690" t="str">
        <f t="shared" si="4"/>
        <v/>
      </c>
      <c r="F17" s="681">
        <f>Complétude!F17-'Sécurité précaire_Privee'!O16</f>
        <v>0</v>
      </c>
      <c r="G17" s="681">
        <f>Complétude!G17</f>
        <v>0</v>
      </c>
      <c r="H17" s="690" t="str">
        <f t="shared" si="5"/>
        <v/>
      </c>
      <c r="I17" s="681">
        <f t="shared" si="6"/>
        <v>0</v>
      </c>
      <c r="J17" s="681">
        <f t="shared" si="7"/>
        <v>0</v>
      </c>
      <c r="K17" s="690" t="str">
        <f t="shared" si="8"/>
        <v/>
      </c>
      <c r="L17" s="681">
        <f>Complétude!L17</f>
        <v>0</v>
      </c>
      <c r="M17" s="690" t="str">
        <f t="shared" si="9"/>
        <v/>
      </c>
    </row>
    <row r="18" spans="1:13" ht="15" customHeight="1">
      <c r="A18" s="679"/>
      <c r="B18" s="677" t="s">
        <v>512</v>
      </c>
      <c r="C18" s="681">
        <f>Complétude!C18-'Sécurité précaire_Publique'!O17</f>
        <v>-307</v>
      </c>
      <c r="D18" s="681">
        <f>Complétude!D18</f>
        <v>0</v>
      </c>
      <c r="E18" s="690">
        <f t="shared" si="4"/>
        <v>0</v>
      </c>
      <c r="F18" s="681">
        <f>Complétude!F18-'Sécurité précaire_Privee'!O17</f>
        <v>-12</v>
      </c>
      <c r="G18" s="681">
        <f>Complétude!G18</f>
        <v>0</v>
      </c>
      <c r="H18" s="690">
        <f t="shared" si="5"/>
        <v>0</v>
      </c>
      <c r="I18" s="681">
        <f t="shared" si="6"/>
        <v>-319</v>
      </c>
      <c r="J18" s="681">
        <f t="shared" si="7"/>
        <v>0</v>
      </c>
      <c r="K18" s="690">
        <f t="shared" si="8"/>
        <v>0</v>
      </c>
      <c r="L18" s="681">
        <f>Complétude!L18</f>
        <v>0</v>
      </c>
      <c r="M18" s="690">
        <f t="shared" si="9"/>
        <v>0</v>
      </c>
    </row>
    <row r="19" spans="1:13" ht="15" customHeight="1">
      <c r="A19" s="679"/>
      <c r="B19" s="677" t="s">
        <v>513</v>
      </c>
      <c r="C19" s="681">
        <f>Complétude!C19-'Sécurité précaire_Publique'!O18</f>
        <v>-108</v>
      </c>
      <c r="D19" s="681">
        <f>Complétude!D19</f>
        <v>0</v>
      </c>
      <c r="E19" s="690">
        <f t="shared" si="4"/>
        <v>0</v>
      </c>
      <c r="F19" s="681">
        <f>Complétude!F19-'Sécurité précaire_Privee'!O18</f>
        <v>-12</v>
      </c>
      <c r="G19" s="681">
        <f>Complétude!G19</f>
        <v>0</v>
      </c>
      <c r="H19" s="690">
        <f t="shared" si="5"/>
        <v>0</v>
      </c>
      <c r="I19" s="681">
        <f t="shared" si="6"/>
        <v>-120</v>
      </c>
      <c r="J19" s="681">
        <f t="shared" si="7"/>
        <v>0</v>
      </c>
      <c r="K19" s="690">
        <f t="shared" si="8"/>
        <v>0</v>
      </c>
      <c r="L19" s="681">
        <f>Complétude!L19</f>
        <v>0</v>
      </c>
      <c r="M19" s="690">
        <f t="shared" si="9"/>
        <v>0</v>
      </c>
    </row>
    <row r="20" spans="1:13" ht="15" customHeight="1">
      <c r="A20" s="2" t="s">
        <v>514</v>
      </c>
      <c r="B20" s="6"/>
      <c r="C20" s="49">
        <f>Complétude!C20-'Sécurité précaire_Publique'!O19</f>
        <v>-96</v>
      </c>
      <c r="D20" s="49">
        <f>Complétude!D20</f>
        <v>0</v>
      </c>
      <c r="E20" s="691">
        <f t="shared" si="4"/>
        <v>0</v>
      </c>
      <c r="F20" s="49">
        <f>Complétude!F20-'Sécurité précaire_Privee'!O19</f>
        <v>0</v>
      </c>
      <c r="G20" s="49">
        <f>Complétude!G20</f>
        <v>0</v>
      </c>
      <c r="H20" s="691" t="str">
        <f t="shared" si="5"/>
        <v/>
      </c>
      <c r="I20" s="49">
        <f t="shared" si="6"/>
        <v>-96</v>
      </c>
      <c r="J20" s="49">
        <f t="shared" si="7"/>
        <v>0</v>
      </c>
      <c r="K20" s="691">
        <f t="shared" si="8"/>
        <v>0</v>
      </c>
      <c r="L20" s="49">
        <f>Complétude!L20</f>
        <v>0</v>
      </c>
      <c r="M20" s="691">
        <f t="shared" si="9"/>
        <v>0</v>
      </c>
    </row>
    <row r="21" spans="1:13" ht="15" customHeight="1">
      <c r="A21" s="677"/>
      <c r="B21" s="678" t="s">
        <v>515</v>
      </c>
      <c r="C21" s="682">
        <f>Complétude!C21-'Sécurité précaire_Publique'!O20</f>
        <v>0</v>
      </c>
      <c r="D21" s="682">
        <f>Complétude!D21</f>
        <v>0</v>
      </c>
      <c r="E21" s="689" t="str">
        <f t="shared" si="4"/>
        <v/>
      </c>
      <c r="F21" s="682">
        <f>Complétude!F21-'Sécurité précaire_Privee'!O20</f>
        <v>0</v>
      </c>
      <c r="G21" s="682">
        <f>Complétude!G21</f>
        <v>0</v>
      </c>
      <c r="H21" s="689" t="str">
        <f t="shared" si="5"/>
        <v/>
      </c>
      <c r="I21" s="682">
        <f t="shared" si="6"/>
        <v>0</v>
      </c>
      <c r="J21" s="682">
        <f t="shared" si="7"/>
        <v>0</v>
      </c>
      <c r="K21" s="689" t="str">
        <f t="shared" si="8"/>
        <v/>
      </c>
      <c r="L21" s="682">
        <f>Complétude!L21</f>
        <v>0</v>
      </c>
      <c r="M21" s="689" t="str">
        <f t="shared" si="9"/>
        <v/>
      </c>
    </row>
    <row r="22" spans="1:13" ht="15" customHeight="1">
      <c r="A22" s="679"/>
      <c r="B22" s="677" t="s">
        <v>516</v>
      </c>
      <c r="C22" s="681">
        <f>Complétude!C22-'Sécurité précaire_Publique'!O21</f>
        <v>0</v>
      </c>
      <c r="D22" s="681">
        <f>Complétude!D22</f>
        <v>0</v>
      </c>
      <c r="E22" s="690" t="str">
        <f t="shared" si="4"/>
        <v/>
      </c>
      <c r="F22" s="681">
        <f>Complétude!F22-'Sécurité précaire_Privee'!O21</f>
        <v>0</v>
      </c>
      <c r="G22" s="681">
        <f>Complétude!G22</f>
        <v>0</v>
      </c>
      <c r="H22" s="690" t="str">
        <f t="shared" si="5"/>
        <v/>
      </c>
      <c r="I22" s="681">
        <f t="shared" si="6"/>
        <v>0</v>
      </c>
      <c r="J22" s="681">
        <f t="shared" si="7"/>
        <v>0</v>
      </c>
      <c r="K22" s="690" t="str">
        <f t="shared" si="8"/>
        <v/>
      </c>
      <c r="L22" s="681">
        <f>Complétude!L22</f>
        <v>0</v>
      </c>
      <c r="M22" s="690" t="str">
        <f t="shared" si="9"/>
        <v/>
      </c>
    </row>
    <row r="23" spans="1:13" ht="15" customHeight="1">
      <c r="A23" s="679"/>
      <c r="B23" s="677" t="s">
        <v>517</v>
      </c>
      <c r="C23" s="681">
        <f>Complétude!C23-'Sécurité précaire_Publique'!O22</f>
        <v>-18</v>
      </c>
      <c r="D23" s="681">
        <f>Complétude!D23</f>
        <v>0</v>
      </c>
      <c r="E23" s="690">
        <f t="shared" si="4"/>
        <v>0</v>
      </c>
      <c r="F23" s="681">
        <f>Complétude!F23-'Sécurité précaire_Privee'!O22</f>
        <v>0</v>
      </c>
      <c r="G23" s="681">
        <f>Complétude!G23</f>
        <v>0</v>
      </c>
      <c r="H23" s="690" t="str">
        <f t="shared" si="5"/>
        <v/>
      </c>
      <c r="I23" s="681">
        <f t="shared" si="6"/>
        <v>-18</v>
      </c>
      <c r="J23" s="681">
        <f t="shared" si="7"/>
        <v>0</v>
      </c>
      <c r="K23" s="690">
        <f t="shared" si="8"/>
        <v>0</v>
      </c>
      <c r="L23" s="681">
        <f>Complétude!L23</f>
        <v>0</v>
      </c>
      <c r="M23" s="690">
        <f t="shared" si="9"/>
        <v>0</v>
      </c>
    </row>
    <row r="24" spans="1:13" ht="15" customHeight="1">
      <c r="A24" s="679"/>
      <c r="B24" s="677" t="s">
        <v>518</v>
      </c>
      <c r="C24" s="681">
        <f>Complétude!C24-'Sécurité précaire_Publique'!O23</f>
        <v>0</v>
      </c>
      <c r="D24" s="681">
        <f>Complétude!D24</f>
        <v>0</v>
      </c>
      <c r="E24" s="690" t="str">
        <f t="shared" si="4"/>
        <v/>
      </c>
      <c r="F24" s="681">
        <f>Complétude!F24-'Sécurité précaire_Privee'!O23</f>
        <v>0</v>
      </c>
      <c r="G24" s="681">
        <f>Complétude!G24</f>
        <v>0</v>
      </c>
      <c r="H24" s="690" t="str">
        <f t="shared" si="5"/>
        <v/>
      </c>
      <c r="I24" s="681">
        <f t="shared" si="6"/>
        <v>0</v>
      </c>
      <c r="J24" s="681">
        <f t="shared" si="7"/>
        <v>0</v>
      </c>
      <c r="K24" s="690" t="str">
        <f t="shared" si="8"/>
        <v/>
      </c>
      <c r="L24" s="681">
        <f>Complétude!L24</f>
        <v>0</v>
      </c>
      <c r="M24" s="690" t="str">
        <f t="shared" si="9"/>
        <v/>
      </c>
    </row>
    <row r="25" spans="1:13" ht="15" customHeight="1">
      <c r="A25" s="679"/>
      <c r="B25" s="677" t="s">
        <v>519</v>
      </c>
      <c r="C25" s="681">
        <f>Complétude!C25-'Sécurité précaire_Publique'!O24</f>
        <v>-12</v>
      </c>
      <c r="D25" s="681">
        <f>Complétude!D25</f>
        <v>0</v>
      </c>
      <c r="E25" s="690">
        <f t="shared" si="4"/>
        <v>0</v>
      </c>
      <c r="F25" s="681">
        <f>Complétude!F25-'Sécurité précaire_Privee'!O24</f>
        <v>0</v>
      </c>
      <c r="G25" s="681">
        <f>Complétude!G25</f>
        <v>0</v>
      </c>
      <c r="H25" s="690" t="str">
        <f t="shared" si="5"/>
        <v/>
      </c>
      <c r="I25" s="681">
        <f t="shared" si="6"/>
        <v>-12</v>
      </c>
      <c r="J25" s="681">
        <f t="shared" si="7"/>
        <v>0</v>
      </c>
      <c r="K25" s="690">
        <f t="shared" si="8"/>
        <v>0</v>
      </c>
      <c r="L25" s="681">
        <f>Complétude!L25</f>
        <v>0</v>
      </c>
      <c r="M25" s="690">
        <f t="shared" si="9"/>
        <v>0</v>
      </c>
    </row>
    <row r="26" spans="1:13" ht="15" customHeight="1">
      <c r="A26" s="679"/>
      <c r="B26" s="677" t="s">
        <v>520</v>
      </c>
      <c r="C26" s="681">
        <f>Complétude!C26-'Sécurité précaire_Publique'!O25</f>
        <v>0</v>
      </c>
      <c r="D26" s="681">
        <f>Complétude!D26</f>
        <v>0</v>
      </c>
      <c r="E26" s="690" t="str">
        <f t="shared" si="4"/>
        <v/>
      </c>
      <c r="F26" s="681">
        <f>Complétude!F26-'Sécurité précaire_Privee'!O25</f>
        <v>0</v>
      </c>
      <c r="G26" s="681">
        <f>Complétude!G26</f>
        <v>0</v>
      </c>
      <c r="H26" s="690" t="str">
        <f t="shared" si="5"/>
        <v/>
      </c>
      <c r="I26" s="681">
        <f t="shared" si="6"/>
        <v>0</v>
      </c>
      <c r="J26" s="681">
        <f t="shared" si="7"/>
        <v>0</v>
      </c>
      <c r="K26" s="690" t="str">
        <f t="shared" si="8"/>
        <v/>
      </c>
      <c r="L26" s="681">
        <f>Complétude!L26</f>
        <v>0</v>
      </c>
      <c r="M26" s="690" t="str">
        <f t="shared" si="9"/>
        <v/>
      </c>
    </row>
    <row r="27" spans="1:13" ht="15" customHeight="1">
      <c r="A27" s="679"/>
      <c r="B27" s="677" t="s">
        <v>521</v>
      </c>
      <c r="C27" s="681">
        <f>Complétude!C27-'Sécurité précaire_Publique'!O26</f>
        <v>0</v>
      </c>
      <c r="D27" s="681">
        <f>Complétude!D27</f>
        <v>0</v>
      </c>
      <c r="E27" s="690" t="str">
        <f t="shared" si="4"/>
        <v/>
      </c>
      <c r="F27" s="681">
        <f>Complétude!F27-'Sécurité précaire_Privee'!O26</f>
        <v>0</v>
      </c>
      <c r="G27" s="681">
        <f>Complétude!G27</f>
        <v>0</v>
      </c>
      <c r="H27" s="690" t="str">
        <f t="shared" si="5"/>
        <v/>
      </c>
      <c r="I27" s="681">
        <f t="shared" si="6"/>
        <v>0</v>
      </c>
      <c r="J27" s="681">
        <f t="shared" si="7"/>
        <v>0</v>
      </c>
      <c r="K27" s="690" t="str">
        <f t="shared" si="8"/>
        <v/>
      </c>
      <c r="L27" s="681">
        <f>Complétude!L27</f>
        <v>0</v>
      </c>
      <c r="M27" s="690" t="str">
        <f t="shared" si="9"/>
        <v/>
      </c>
    </row>
    <row r="28" spans="1:13" ht="15" customHeight="1">
      <c r="A28" s="679"/>
      <c r="B28" s="677" t="s">
        <v>522</v>
      </c>
      <c r="C28" s="681">
        <f>Complétude!C28-'Sécurité précaire_Publique'!O27</f>
        <v>-36</v>
      </c>
      <c r="D28" s="681">
        <f>Complétude!D28</f>
        <v>0</v>
      </c>
      <c r="E28" s="690">
        <f t="shared" si="4"/>
        <v>0</v>
      </c>
      <c r="F28" s="681">
        <f>Complétude!F28-'Sécurité précaire_Privee'!O27</f>
        <v>0</v>
      </c>
      <c r="G28" s="681">
        <f>Complétude!G28</f>
        <v>0</v>
      </c>
      <c r="H28" s="690" t="str">
        <f t="shared" si="5"/>
        <v/>
      </c>
      <c r="I28" s="681">
        <f t="shared" si="6"/>
        <v>-36</v>
      </c>
      <c r="J28" s="681">
        <f t="shared" si="7"/>
        <v>0</v>
      </c>
      <c r="K28" s="690">
        <f t="shared" si="8"/>
        <v>0</v>
      </c>
      <c r="L28" s="681">
        <f>Complétude!L28</f>
        <v>0</v>
      </c>
      <c r="M28" s="690">
        <f t="shared" si="9"/>
        <v>0</v>
      </c>
    </row>
    <row r="29" spans="1:13" ht="15" customHeight="1">
      <c r="A29" s="679"/>
      <c r="B29" s="677" t="s">
        <v>523</v>
      </c>
      <c r="C29" s="681">
        <f>Complétude!C29-'Sécurité précaire_Publique'!O28</f>
        <v>-30</v>
      </c>
      <c r="D29" s="681">
        <f>Complétude!D29</f>
        <v>0</v>
      </c>
      <c r="E29" s="690">
        <f t="shared" si="4"/>
        <v>0</v>
      </c>
      <c r="F29" s="681">
        <f>Complétude!F29-'Sécurité précaire_Privee'!O28</f>
        <v>0</v>
      </c>
      <c r="G29" s="681">
        <f>Complétude!G29</f>
        <v>0</v>
      </c>
      <c r="H29" s="690" t="str">
        <f t="shared" si="5"/>
        <v/>
      </c>
      <c r="I29" s="681">
        <f t="shared" si="6"/>
        <v>-30</v>
      </c>
      <c r="J29" s="681">
        <f t="shared" si="7"/>
        <v>0</v>
      </c>
      <c r="K29" s="690">
        <f t="shared" si="8"/>
        <v>0</v>
      </c>
      <c r="L29" s="681">
        <f>Complétude!L29</f>
        <v>0</v>
      </c>
      <c r="M29" s="690">
        <f t="shared" si="9"/>
        <v>0</v>
      </c>
    </row>
    <row r="30" spans="1:13" s="87" customFormat="1" ht="15" customHeight="1">
      <c r="A30" s="2" t="s">
        <v>524</v>
      </c>
      <c r="B30" s="2"/>
      <c r="C30" s="25">
        <f>Complétude!C30-'Sécurité précaire_Publique'!O29</f>
        <v>0</v>
      </c>
      <c r="D30" s="25">
        <f>Complétude!D30</f>
        <v>0</v>
      </c>
      <c r="E30" s="97" t="str">
        <f t="shared" si="4"/>
        <v/>
      </c>
      <c r="F30" s="25">
        <f>Complétude!F30-'Sécurité précaire_Privee'!O29</f>
        <v>0</v>
      </c>
      <c r="G30" s="25">
        <f>Complétude!G30</f>
        <v>0</v>
      </c>
      <c r="H30" s="97" t="str">
        <f t="shared" si="5"/>
        <v/>
      </c>
      <c r="I30" s="25">
        <f t="shared" si="6"/>
        <v>0</v>
      </c>
      <c r="J30" s="25">
        <f t="shared" si="7"/>
        <v>0</v>
      </c>
      <c r="K30" s="97" t="str">
        <f t="shared" si="8"/>
        <v/>
      </c>
      <c r="L30" s="25">
        <f>Complétude!L30</f>
        <v>0</v>
      </c>
      <c r="M30" s="97" t="str">
        <f t="shared" si="9"/>
        <v/>
      </c>
    </row>
    <row r="31" spans="1:13" ht="15" customHeight="1">
      <c r="A31" s="677"/>
      <c r="B31" s="677" t="s">
        <v>525</v>
      </c>
      <c r="C31" s="682">
        <f>Complétude!C31-'Sécurité précaire_Publique'!O30</f>
        <v>0</v>
      </c>
      <c r="D31" s="682">
        <f>Complétude!D31</f>
        <v>0</v>
      </c>
      <c r="E31" s="689" t="str">
        <f t="shared" si="4"/>
        <v/>
      </c>
      <c r="F31" s="682">
        <f>Complétude!F31-'Sécurité précaire_Privee'!O30</f>
        <v>0</v>
      </c>
      <c r="G31" s="682">
        <f>Complétude!G31</f>
        <v>0</v>
      </c>
      <c r="H31" s="689" t="str">
        <f t="shared" si="5"/>
        <v/>
      </c>
      <c r="I31" s="682">
        <f t="shared" si="6"/>
        <v>0</v>
      </c>
      <c r="J31" s="682">
        <f t="shared" si="7"/>
        <v>0</v>
      </c>
      <c r="K31" s="689" t="str">
        <f t="shared" si="8"/>
        <v/>
      </c>
      <c r="L31" s="682">
        <f>Complétude!L31</f>
        <v>0</v>
      </c>
      <c r="M31" s="689" t="str">
        <f t="shared" si="9"/>
        <v/>
      </c>
    </row>
    <row r="32" spans="1:13" ht="15" customHeight="1">
      <c r="A32" s="677"/>
      <c r="B32" s="677" t="s">
        <v>526</v>
      </c>
      <c r="C32" s="681">
        <f>Complétude!C32-'Sécurité précaire_Publique'!O31</f>
        <v>0</v>
      </c>
      <c r="D32" s="681">
        <f>Complétude!D32</f>
        <v>0</v>
      </c>
      <c r="E32" s="690" t="str">
        <f t="shared" si="4"/>
        <v/>
      </c>
      <c r="F32" s="681">
        <f>Complétude!F32-'Sécurité précaire_Privee'!O31</f>
        <v>0</v>
      </c>
      <c r="G32" s="681">
        <f>Complétude!G32</f>
        <v>0</v>
      </c>
      <c r="H32" s="690" t="str">
        <f t="shared" si="5"/>
        <v/>
      </c>
      <c r="I32" s="681">
        <f t="shared" si="6"/>
        <v>0</v>
      </c>
      <c r="J32" s="681">
        <f t="shared" si="7"/>
        <v>0</v>
      </c>
      <c r="K32" s="690" t="str">
        <f t="shared" si="8"/>
        <v/>
      </c>
      <c r="L32" s="681">
        <f>Complétude!L32</f>
        <v>0</v>
      </c>
      <c r="M32" s="690" t="str">
        <f t="shared" si="9"/>
        <v/>
      </c>
    </row>
    <row r="33" spans="1:13" ht="15" customHeight="1">
      <c r="A33" s="677"/>
      <c r="B33" s="677" t="s">
        <v>527</v>
      </c>
      <c r="C33" s="681">
        <f>Complétude!C33-'Sécurité précaire_Publique'!O32</f>
        <v>0</v>
      </c>
      <c r="D33" s="681">
        <f>Complétude!D33</f>
        <v>0</v>
      </c>
      <c r="E33" s="690" t="str">
        <f t="shared" si="4"/>
        <v/>
      </c>
      <c r="F33" s="681">
        <f>Complétude!F33-'Sécurité précaire_Privee'!O32</f>
        <v>0</v>
      </c>
      <c r="G33" s="681">
        <f>Complétude!G33</f>
        <v>0</v>
      </c>
      <c r="H33" s="690" t="str">
        <f t="shared" si="5"/>
        <v/>
      </c>
      <c r="I33" s="681">
        <f t="shared" si="6"/>
        <v>0</v>
      </c>
      <c r="J33" s="681">
        <f t="shared" si="7"/>
        <v>0</v>
      </c>
      <c r="K33" s="690" t="str">
        <f t="shared" si="8"/>
        <v/>
      </c>
      <c r="L33" s="681">
        <f>Complétude!L33</f>
        <v>0</v>
      </c>
      <c r="M33" s="690" t="str">
        <f t="shared" si="9"/>
        <v/>
      </c>
    </row>
    <row r="34" spans="1:13" ht="15" customHeight="1">
      <c r="A34" s="677"/>
      <c r="B34" s="677" t="s">
        <v>528</v>
      </c>
      <c r="C34" s="681">
        <f>Complétude!C34-'Sécurité précaire_Publique'!O33</f>
        <v>0</v>
      </c>
      <c r="D34" s="681">
        <f>Complétude!D34</f>
        <v>0</v>
      </c>
      <c r="E34" s="690" t="str">
        <f t="shared" si="4"/>
        <v/>
      </c>
      <c r="F34" s="681">
        <f>Complétude!F34-'Sécurité précaire_Privee'!O33</f>
        <v>0</v>
      </c>
      <c r="G34" s="681">
        <f>Complétude!G34</f>
        <v>0</v>
      </c>
      <c r="H34" s="690" t="str">
        <f t="shared" si="5"/>
        <v/>
      </c>
      <c r="I34" s="681">
        <f t="shared" si="6"/>
        <v>0</v>
      </c>
      <c r="J34" s="681">
        <f t="shared" si="7"/>
        <v>0</v>
      </c>
      <c r="K34" s="690" t="str">
        <f t="shared" si="8"/>
        <v/>
      </c>
      <c r="L34" s="681">
        <f>Complétude!L34</f>
        <v>0</v>
      </c>
      <c r="M34" s="690" t="str">
        <f t="shared" si="9"/>
        <v/>
      </c>
    </row>
    <row r="35" spans="1:13" ht="15" customHeight="1">
      <c r="A35" s="677"/>
      <c r="B35" s="677" t="s">
        <v>529</v>
      </c>
      <c r="C35" s="681">
        <f>Complétude!C35-'Sécurité précaire_Publique'!O34</f>
        <v>0</v>
      </c>
      <c r="D35" s="681">
        <f>Complétude!D35</f>
        <v>0</v>
      </c>
      <c r="E35" s="690" t="str">
        <f t="shared" si="4"/>
        <v/>
      </c>
      <c r="F35" s="681">
        <f>Complétude!F35-'Sécurité précaire_Privee'!O34</f>
        <v>0</v>
      </c>
      <c r="G35" s="681">
        <f>Complétude!G35</f>
        <v>0</v>
      </c>
      <c r="H35" s="690" t="str">
        <f t="shared" si="5"/>
        <v/>
      </c>
      <c r="I35" s="681">
        <f t="shared" si="6"/>
        <v>0</v>
      </c>
      <c r="J35" s="681">
        <f t="shared" si="7"/>
        <v>0</v>
      </c>
      <c r="K35" s="690" t="str">
        <f t="shared" si="8"/>
        <v/>
      </c>
      <c r="L35" s="681">
        <f>Complétude!L35</f>
        <v>0</v>
      </c>
      <c r="M35" s="690" t="str">
        <f t="shared" si="9"/>
        <v/>
      </c>
    </row>
    <row r="36" spans="1:13" ht="15" customHeight="1">
      <c r="A36" s="677"/>
      <c r="B36" s="677" t="s">
        <v>530</v>
      </c>
      <c r="C36" s="681">
        <f>Complétude!C36-'Sécurité précaire_Publique'!O35</f>
        <v>0</v>
      </c>
      <c r="D36" s="681">
        <f>Complétude!D36</f>
        <v>0</v>
      </c>
      <c r="E36" s="690" t="str">
        <f t="shared" si="4"/>
        <v/>
      </c>
      <c r="F36" s="681">
        <f>Complétude!F36-'Sécurité précaire_Privee'!O35</f>
        <v>0</v>
      </c>
      <c r="G36" s="681">
        <f>Complétude!G36</f>
        <v>0</v>
      </c>
      <c r="H36" s="690" t="str">
        <f t="shared" si="5"/>
        <v/>
      </c>
      <c r="I36" s="681">
        <f t="shared" si="6"/>
        <v>0</v>
      </c>
      <c r="J36" s="681">
        <f t="shared" si="7"/>
        <v>0</v>
      </c>
      <c r="K36" s="690" t="str">
        <f t="shared" si="8"/>
        <v/>
      </c>
      <c r="L36" s="681">
        <f>Complétude!L36</f>
        <v>0</v>
      </c>
      <c r="M36" s="690" t="str">
        <f t="shared" si="9"/>
        <v/>
      </c>
    </row>
    <row r="37" spans="1:13" ht="15" customHeight="1">
      <c r="A37" s="677"/>
      <c r="B37" s="677" t="s">
        <v>531</v>
      </c>
      <c r="C37" s="681">
        <f>Complétude!C37-'Sécurité précaire_Publique'!O36</f>
        <v>0</v>
      </c>
      <c r="D37" s="681">
        <f>Complétude!D37</f>
        <v>0</v>
      </c>
      <c r="E37" s="690" t="str">
        <f t="shared" si="4"/>
        <v/>
      </c>
      <c r="F37" s="681">
        <f>Complétude!F37-'Sécurité précaire_Privee'!O36</f>
        <v>0</v>
      </c>
      <c r="G37" s="681">
        <f>Complétude!G37</f>
        <v>0</v>
      </c>
      <c r="H37" s="690" t="str">
        <f t="shared" si="5"/>
        <v/>
      </c>
      <c r="I37" s="681">
        <f t="shared" si="6"/>
        <v>0</v>
      </c>
      <c r="J37" s="681">
        <f t="shared" si="7"/>
        <v>0</v>
      </c>
      <c r="K37" s="690" t="str">
        <f t="shared" si="8"/>
        <v/>
      </c>
      <c r="L37" s="681">
        <f>Complétude!L37</f>
        <v>0</v>
      </c>
      <c r="M37" s="690" t="str">
        <f t="shared" si="9"/>
        <v/>
      </c>
    </row>
    <row r="38" spans="1:13" ht="15" customHeight="1">
      <c r="A38" s="679"/>
      <c r="B38" s="677" t="s">
        <v>532</v>
      </c>
      <c r="C38" s="681">
        <f>Complétude!C38-'Sécurité précaire_Publique'!O37</f>
        <v>0</v>
      </c>
      <c r="D38" s="681">
        <f>Complétude!D38</f>
        <v>0</v>
      </c>
      <c r="E38" s="690" t="str">
        <f t="shared" si="4"/>
        <v/>
      </c>
      <c r="F38" s="681">
        <f>Complétude!F38-'Sécurité précaire_Privee'!O37</f>
        <v>0</v>
      </c>
      <c r="G38" s="681">
        <f>Complétude!G38</f>
        <v>0</v>
      </c>
      <c r="H38" s="690" t="str">
        <f t="shared" si="5"/>
        <v/>
      </c>
      <c r="I38" s="681">
        <f t="shared" si="6"/>
        <v>0</v>
      </c>
      <c r="J38" s="681">
        <f t="shared" si="7"/>
        <v>0</v>
      </c>
      <c r="K38" s="690" t="str">
        <f t="shared" si="8"/>
        <v/>
      </c>
      <c r="L38" s="681">
        <f>Complétude!L38</f>
        <v>0</v>
      </c>
      <c r="M38" s="690" t="str">
        <f t="shared" si="9"/>
        <v/>
      </c>
    </row>
    <row r="39" spans="1:13" s="87" customFormat="1" ht="15" customHeight="1">
      <c r="A39" s="679"/>
      <c r="B39" s="677" t="s">
        <v>533</v>
      </c>
      <c r="C39" s="681">
        <f>Complétude!C39-'Sécurité précaire_Publique'!O38</f>
        <v>0</v>
      </c>
      <c r="D39" s="681">
        <f>Complétude!D39</f>
        <v>0</v>
      </c>
      <c r="E39" s="690" t="str">
        <f t="shared" si="4"/>
        <v/>
      </c>
      <c r="F39" s="681">
        <f>Complétude!F39-'Sécurité précaire_Privee'!O38</f>
        <v>0</v>
      </c>
      <c r="G39" s="681">
        <f>Complétude!G39</f>
        <v>0</v>
      </c>
      <c r="H39" s="690" t="str">
        <f t="shared" si="5"/>
        <v/>
      </c>
      <c r="I39" s="681">
        <f t="shared" si="6"/>
        <v>0</v>
      </c>
      <c r="J39" s="681">
        <f t="shared" si="7"/>
        <v>0</v>
      </c>
      <c r="K39" s="690" t="str">
        <f t="shared" si="8"/>
        <v/>
      </c>
      <c r="L39" s="681">
        <f>Complétude!L39</f>
        <v>0</v>
      </c>
      <c r="M39" s="690" t="str">
        <f t="shared" si="9"/>
        <v/>
      </c>
    </row>
    <row r="40" spans="1:13" ht="15" customHeight="1">
      <c r="A40" s="679"/>
      <c r="B40" s="677" t="s">
        <v>534</v>
      </c>
      <c r="C40" s="681">
        <f>Complétude!C40-'Sécurité précaire_Publique'!O39</f>
        <v>0</v>
      </c>
      <c r="D40" s="681">
        <f>Complétude!D40</f>
        <v>0</v>
      </c>
      <c r="E40" s="690" t="str">
        <f t="shared" si="4"/>
        <v/>
      </c>
      <c r="F40" s="681">
        <f>Complétude!F40-'Sécurité précaire_Privee'!O39</f>
        <v>0</v>
      </c>
      <c r="G40" s="681">
        <f>Complétude!G40</f>
        <v>0</v>
      </c>
      <c r="H40" s="690" t="str">
        <f t="shared" si="5"/>
        <v/>
      </c>
      <c r="I40" s="681">
        <f t="shared" si="6"/>
        <v>0</v>
      </c>
      <c r="J40" s="681">
        <f t="shared" si="7"/>
        <v>0</v>
      </c>
      <c r="K40" s="690" t="str">
        <f t="shared" si="8"/>
        <v/>
      </c>
      <c r="L40" s="681">
        <f>Complétude!L40</f>
        <v>0</v>
      </c>
      <c r="M40" s="690" t="str">
        <f t="shared" si="9"/>
        <v/>
      </c>
    </row>
    <row r="41" spans="1:13" ht="15" customHeight="1">
      <c r="A41" s="679"/>
      <c r="B41" s="677" t="s">
        <v>535</v>
      </c>
      <c r="C41" s="681">
        <f>Complétude!C41-'Sécurité précaire_Publique'!O40</f>
        <v>0</v>
      </c>
      <c r="D41" s="681">
        <f>Complétude!D41</f>
        <v>0</v>
      </c>
      <c r="E41" s="690" t="str">
        <f t="shared" si="4"/>
        <v/>
      </c>
      <c r="F41" s="681">
        <f>Complétude!F41-'Sécurité précaire_Privee'!O40</f>
        <v>0</v>
      </c>
      <c r="G41" s="681">
        <f>Complétude!G41</f>
        <v>0</v>
      </c>
      <c r="H41" s="690" t="str">
        <f t="shared" si="5"/>
        <v/>
      </c>
      <c r="I41" s="681">
        <f t="shared" si="6"/>
        <v>0</v>
      </c>
      <c r="J41" s="681">
        <f t="shared" si="7"/>
        <v>0</v>
      </c>
      <c r="K41" s="690" t="str">
        <f t="shared" si="8"/>
        <v/>
      </c>
      <c r="L41" s="681">
        <f>Complétude!L41</f>
        <v>0</v>
      </c>
      <c r="M41" s="690" t="str">
        <f t="shared" si="9"/>
        <v/>
      </c>
    </row>
    <row r="42" spans="1:13" ht="15" customHeight="1">
      <c r="A42" s="679"/>
      <c r="B42" s="677" t="s">
        <v>536</v>
      </c>
      <c r="C42" s="681">
        <f>Complétude!C42-'Sécurité précaire_Publique'!O41</f>
        <v>0</v>
      </c>
      <c r="D42" s="681">
        <f>Complétude!D42</f>
        <v>0</v>
      </c>
      <c r="E42" s="690" t="str">
        <f t="shared" si="4"/>
        <v/>
      </c>
      <c r="F42" s="681">
        <f>Complétude!F42-'Sécurité précaire_Privee'!O41</f>
        <v>0</v>
      </c>
      <c r="G42" s="681">
        <f>Complétude!G42</f>
        <v>0</v>
      </c>
      <c r="H42" s="690" t="str">
        <f t="shared" si="5"/>
        <v/>
      </c>
      <c r="I42" s="681">
        <f t="shared" si="6"/>
        <v>0</v>
      </c>
      <c r="J42" s="681">
        <f t="shared" si="7"/>
        <v>0</v>
      </c>
      <c r="K42" s="690" t="str">
        <f t="shared" si="8"/>
        <v/>
      </c>
      <c r="L42" s="681">
        <f>Complétude!L42</f>
        <v>0</v>
      </c>
      <c r="M42" s="690" t="str">
        <f t="shared" si="9"/>
        <v/>
      </c>
    </row>
    <row r="43" spans="1:13" ht="15" customHeight="1">
      <c r="A43" s="2" t="s">
        <v>537</v>
      </c>
      <c r="B43" s="2"/>
      <c r="C43" s="25">
        <f>Complétude!C43-'Sécurité précaire_Publique'!O42</f>
        <v>-950</v>
      </c>
      <c r="D43" s="25">
        <f>Complétude!D43</f>
        <v>0</v>
      </c>
      <c r="E43" s="97">
        <f t="shared" si="4"/>
        <v>0</v>
      </c>
      <c r="F43" s="25">
        <f>Complétude!F43-'Sécurité précaire_Privee'!O42</f>
        <v>-48</v>
      </c>
      <c r="G43" s="25">
        <f>Complétude!G43</f>
        <v>0</v>
      </c>
      <c r="H43" s="97">
        <f t="shared" si="5"/>
        <v>0</v>
      </c>
      <c r="I43" s="25">
        <f t="shared" si="6"/>
        <v>-998</v>
      </c>
      <c r="J43" s="25">
        <f t="shared" si="7"/>
        <v>0</v>
      </c>
      <c r="K43" s="97">
        <f t="shared" si="8"/>
        <v>0</v>
      </c>
      <c r="L43" s="25">
        <f>Complétude!L43</f>
        <v>0</v>
      </c>
      <c r="M43" s="97">
        <f t="shared" si="9"/>
        <v>0</v>
      </c>
    </row>
    <row r="44" spans="1:13" ht="15" customHeight="1">
      <c r="A44" s="677"/>
      <c r="B44" s="677" t="s">
        <v>538</v>
      </c>
      <c r="C44" s="681">
        <f>Complétude!C44-'Sécurité précaire_Publique'!O43</f>
        <v>0</v>
      </c>
      <c r="D44" s="681">
        <f>Complétude!D44</f>
        <v>0</v>
      </c>
      <c r="E44" s="690" t="str">
        <f t="shared" si="4"/>
        <v/>
      </c>
      <c r="F44" s="681">
        <f>Complétude!F44-'Sécurité précaire_Privee'!O43</f>
        <v>0</v>
      </c>
      <c r="G44" s="681">
        <f>Complétude!G44</f>
        <v>0</v>
      </c>
      <c r="H44" s="690" t="str">
        <f t="shared" si="5"/>
        <v/>
      </c>
      <c r="I44" s="681">
        <f t="shared" si="6"/>
        <v>0</v>
      </c>
      <c r="J44" s="681">
        <f t="shared" si="7"/>
        <v>0</v>
      </c>
      <c r="K44" s="690" t="str">
        <f t="shared" si="8"/>
        <v/>
      </c>
      <c r="L44" s="681">
        <f>Complétude!L44</f>
        <v>0</v>
      </c>
      <c r="M44" s="690" t="str">
        <f t="shared" si="9"/>
        <v/>
      </c>
    </row>
    <row r="45" spans="1:13" ht="15" customHeight="1">
      <c r="A45" s="679"/>
      <c r="B45" s="677" t="s">
        <v>539</v>
      </c>
      <c r="C45" s="681">
        <f>Complétude!C45-'Sécurité précaire_Publique'!O44</f>
        <v>-124</v>
      </c>
      <c r="D45" s="681">
        <f>Complétude!D45</f>
        <v>0</v>
      </c>
      <c r="E45" s="690">
        <f t="shared" si="4"/>
        <v>0</v>
      </c>
      <c r="F45" s="681">
        <f>Complétude!F45-'Sécurité précaire_Privee'!O44</f>
        <v>-12</v>
      </c>
      <c r="G45" s="681">
        <f>Complétude!G45</f>
        <v>0</v>
      </c>
      <c r="H45" s="690">
        <f t="shared" si="5"/>
        <v>0</v>
      </c>
      <c r="I45" s="681">
        <f t="shared" si="6"/>
        <v>-136</v>
      </c>
      <c r="J45" s="681">
        <f t="shared" si="7"/>
        <v>0</v>
      </c>
      <c r="K45" s="690">
        <f t="shared" si="8"/>
        <v>0</v>
      </c>
      <c r="L45" s="681">
        <f>Complétude!L45</f>
        <v>0</v>
      </c>
      <c r="M45" s="690">
        <f t="shared" si="9"/>
        <v>0</v>
      </c>
    </row>
    <row r="46" spans="1:13" ht="15" customHeight="1">
      <c r="A46" s="679"/>
      <c r="B46" s="677" t="s">
        <v>540</v>
      </c>
      <c r="C46" s="681">
        <f>Complétude!C46-'Sécurité précaire_Publique'!O45</f>
        <v>-96</v>
      </c>
      <c r="D46" s="681">
        <f>Complétude!D46</f>
        <v>0</v>
      </c>
      <c r="E46" s="690">
        <f t="shared" si="4"/>
        <v>0</v>
      </c>
      <c r="F46" s="681">
        <f>Complétude!F46-'Sécurité précaire_Privee'!O45</f>
        <v>0</v>
      </c>
      <c r="G46" s="681">
        <f>Complétude!G46</f>
        <v>0</v>
      </c>
      <c r="H46" s="690" t="str">
        <f t="shared" si="5"/>
        <v/>
      </c>
      <c r="I46" s="681">
        <f t="shared" si="6"/>
        <v>-96</v>
      </c>
      <c r="J46" s="681">
        <f t="shared" si="7"/>
        <v>0</v>
      </c>
      <c r="K46" s="690">
        <f t="shared" si="8"/>
        <v>0</v>
      </c>
      <c r="L46" s="681">
        <f>Complétude!L46</f>
        <v>0</v>
      </c>
      <c r="M46" s="690">
        <f t="shared" si="9"/>
        <v>0</v>
      </c>
    </row>
    <row r="47" spans="1:13" s="87" customFormat="1" ht="15" customHeight="1">
      <c r="A47" s="679"/>
      <c r="B47" s="677" t="s">
        <v>541</v>
      </c>
      <c r="C47" s="681">
        <f>Complétude!C47-'Sécurité précaire_Publique'!O46</f>
        <v>-5</v>
      </c>
      <c r="D47" s="681">
        <f>Complétude!D47</f>
        <v>0</v>
      </c>
      <c r="E47" s="690">
        <f t="shared" si="4"/>
        <v>0</v>
      </c>
      <c r="F47" s="681">
        <f>Complétude!F47-'Sécurité précaire_Privee'!O46</f>
        <v>0</v>
      </c>
      <c r="G47" s="681">
        <f>Complétude!G47</f>
        <v>0</v>
      </c>
      <c r="H47" s="690" t="str">
        <f t="shared" si="5"/>
        <v/>
      </c>
      <c r="I47" s="681">
        <f t="shared" si="6"/>
        <v>-5</v>
      </c>
      <c r="J47" s="681">
        <f t="shared" si="7"/>
        <v>0</v>
      </c>
      <c r="K47" s="690">
        <f t="shared" si="8"/>
        <v>0</v>
      </c>
      <c r="L47" s="681">
        <f>Complétude!L47</f>
        <v>0</v>
      </c>
      <c r="M47" s="690">
        <f t="shared" si="9"/>
        <v>0</v>
      </c>
    </row>
    <row r="48" spans="1:13" ht="15" customHeight="1">
      <c r="A48" s="679"/>
      <c r="B48" s="677" t="s">
        <v>542</v>
      </c>
      <c r="C48" s="681">
        <f>Complétude!C48-'Sécurité précaire_Publique'!O47</f>
        <v>-148</v>
      </c>
      <c r="D48" s="681">
        <f>Complétude!D48</f>
        <v>0</v>
      </c>
      <c r="E48" s="690">
        <f t="shared" si="4"/>
        <v>0</v>
      </c>
      <c r="F48" s="681">
        <f>Complétude!F48-'Sécurité précaire_Privee'!O47</f>
        <v>0</v>
      </c>
      <c r="G48" s="681">
        <f>Complétude!G48</f>
        <v>0</v>
      </c>
      <c r="H48" s="690" t="str">
        <f t="shared" si="5"/>
        <v/>
      </c>
      <c r="I48" s="681">
        <f t="shared" si="6"/>
        <v>-148</v>
      </c>
      <c r="J48" s="681">
        <f t="shared" si="7"/>
        <v>0</v>
      </c>
      <c r="K48" s="690">
        <f t="shared" si="8"/>
        <v>0</v>
      </c>
      <c r="L48" s="681">
        <f>Complétude!L48</f>
        <v>0</v>
      </c>
      <c r="M48" s="690">
        <f t="shared" si="9"/>
        <v>0</v>
      </c>
    </row>
    <row r="49" spans="1:13" ht="15" customHeight="1">
      <c r="A49" s="679"/>
      <c r="B49" s="677" t="s">
        <v>543</v>
      </c>
      <c r="C49" s="681">
        <f>Complétude!C49-'Sécurité précaire_Publique'!O48</f>
        <v>-336</v>
      </c>
      <c r="D49" s="681">
        <f>Complétude!D49</f>
        <v>0</v>
      </c>
      <c r="E49" s="690">
        <f t="shared" si="4"/>
        <v>0</v>
      </c>
      <c r="F49" s="681">
        <f>Complétude!F49-'Sécurité précaire_Privee'!O48</f>
        <v>-24</v>
      </c>
      <c r="G49" s="681">
        <f>Complétude!G49</f>
        <v>0</v>
      </c>
      <c r="H49" s="690">
        <f t="shared" si="5"/>
        <v>0</v>
      </c>
      <c r="I49" s="681">
        <f t="shared" si="6"/>
        <v>-360</v>
      </c>
      <c r="J49" s="681">
        <f t="shared" si="7"/>
        <v>0</v>
      </c>
      <c r="K49" s="690">
        <f t="shared" si="8"/>
        <v>0</v>
      </c>
      <c r="L49" s="681">
        <f>Complétude!L49</f>
        <v>0</v>
      </c>
      <c r="M49" s="690">
        <f t="shared" si="9"/>
        <v>0</v>
      </c>
    </row>
    <row r="50" spans="1:13" ht="15" customHeight="1">
      <c r="A50" s="679"/>
      <c r="B50" s="677" t="s">
        <v>544</v>
      </c>
      <c r="C50" s="681">
        <f>Complétude!C50-'Sécurité précaire_Publique'!O49</f>
        <v>-241</v>
      </c>
      <c r="D50" s="681">
        <f>Complétude!D50</f>
        <v>0</v>
      </c>
      <c r="E50" s="690">
        <f t="shared" si="4"/>
        <v>0</v>
      </c>
      <c r="F50" s="681">
        <f>Complétude!F50-'Sécurité précaire_Privee'!O49</f>
        <v>-12</v>
      </c>
      <c r="G50" s="681">
        <f>Complétude!G50</f>
        <v>0</v>
      </c>
      <c r="H50" s="690">
        <f t="shared" si="5"/>
        <v>0</v>
      </c>
      <c r="I50" s="681">
        <f t="shared" si="6"/>
        <v>-253</v>
      </c>
      <c r="J50" s="681">
        <f t="shared" si="7"/>
        <v>0</v>
      </c>
      <c r="K50" s="690">
        <f t="shared" si="8"/>
        <v>0</v>
      </c>
      <c r="L50" s="681">
        <f>Complétude!L50</f>
        <v>0</v>
      </c>
      <c r="M50" s="690">
        <f t="shared" si="9"/>
        <v>0</v>
      </c>
    </row>
    <row r="51" spans="1:13" ht="15" customHeight="1">
      <c r="A51" s="2" t="s">
        <v>545</v>
      </c>
      <c r="B51" s="2"/>
      <c r="C51" s="25">
        <f>Complétude!C51-'Sécurité précaire_Publique'!O50</f>
        <v>-656</v>
      </c>
      <c r="D51" s="25">
        <f>Complétude!D51</f>
        <v>0</v>
      </c>
      <c r="E51" s="97">
        <f t="shared" si="4"/>
        <v>0</v>
      </c>
      <c r="F51" s="25">
        <f>Complétude!F51-'Sécurité précaire_Privee'!O50</f>
        <v>-12</v>
      </c>
      <c r="G51" s="25">
        <f>Complétude!G51</f>
        <v>0</v>
      </c>
      <c r="H51" s="97">
        <f t="shared" si="5"/>
        <v>0</v>
      </c>
      <c r="I51" s="25">
        <f t="shared" si="6"/>
        <v>-668</v>
      </c>
      <c r="J51" s="25">
        <f t="shared" si="7"/>
        <v>0</v>
      </c>
      <c r="K51" s="97">
        <f t="shared" si="8"/>
        <v>0</v>
      </c>
      <c r="L51" s="25">
        <f>Complétude!L51</f>
        <v>0</v>
      </c>
      <c r="M51" s="97">
        <f t="shared" si="9"/>
        <v>0</v>
      </c>
    </row>
    <row r="52" spans="1:13" ht="15" customHeight="1">
      <c r="A52" s="677"/>
      <c r="B52" s="677" t="s">
        <v>546</v>
      </c>
      <c r="C52" s="681">
        <f>Complétude!C52-'Sécurité précaire_Publique'!O51</f>
        <v>0</v>
      </c>
      <c r="D52" s="681">
        <f>Complétude!D52</f>
        <v>0</v>
      </c>
      <c r="E52" s="690" t="str">
        <f t="shared" si="4"/>
        <v/>
      </c>
      <c r="F52" s="681">
        <f>Complétude!F52-'Sécurité précaire_Privee'!O51</f>
        <v>0</v>
      </c>
      <c r="G52" s="681">
        <f>Complétude!G52</f>
        <v>0</v>
      </c>
      <c r="H52" s="690" t="str">
        <f t="shared" si="5"/>
        <v/>
      </c>
      <c r="I52" s="681">
        <f t="shared" si="6"/>
        <v>0</v>
      </c>
      <c r="J52" s="681">
        <f t="shared" si="7"/>
        <v>0</v>
      </c>
      <c r="K52" s="690" t="str">
        <f t="shared" si="8"/>
        <v/>
      </c>
      <c r="L52" s="681">
        <f>Complétude!L52</f>
        <v>0</v>
      </c>
      <c r="M52" s="690" t="str">
        <f t="shared" si="9"/>
        <v/>
      </c>
    </row>
    <row r="53" spans="1:13" ht="15" customHeight="1">
      <c r="A53" s="679"/>
      <c r="B53" s="677" t="s">
        <v>547</v>
      </c>
      <c r="C53" s="681">
        <f>Complétude!C53-'Sécurité précaire_Publique'!O52</f>
        <v>-276</v>
      </c>
      <c r="D53" s="681">
        <f>Complétude!D53</f>
        <v>0</v>
      </c>
      <c r="E53" s="690">
        <f t="shared" si="4"/>
        <v>0</v>
      </c>
      <c r="F53" s="681">
        <f>Complétude!F53-'Sécurité précaire_Privee'!O52</f>
        <v>0</v>
      </c>
      <c r="G53" s="681">
        <f>Complétude!G53</f>
        <v>0</v>
      </c>
      <c r="H53" s="690" t="str">
        <f t="shared" si="5"/>
        <v/>
      </c>
      <c r="I53" s="681">
        <f t="shared" si="6"/>
        <v>-276</v>
      </c>
      <c r="J53" s="681">
        <f t="shared" si="7"/>
        <v>0</v>
      </c>
      <c r="K53" s="690">
        <f t="shared" si="8"/>
        <v>0</v>
      </c>
      <c r="L53" s="681">
        <f>Complétude!L53</f>
        <v>0</v>
      </c>
      <c r="M53" s="690">
        <f t="shared" si="9"/>
        <v>0</v>
      </c>
    </row>
    <row r="54" spans="1:13" ht="15" customHeight="1">
      <c r="A54" s="679"/>
      <c r="B54" s="677" t="s">
        <v>548</v>
      </c>
      <c r="C54" s="681">
        <f>Complétude!C54-'Sécurité précaire_Publique'!O53</f>
        <v>-200</v>
      </c>
      <c r="D54" s="681">
        <f>Complétude!D54</f>
        <v>0</v>
      </c>
      <c r="E54" s="690">
        <f t="shared" si="4"/>
        <v>0</v>
      </c>
      <c r="F54" s="681">
        <f>Complétude!F54-'Sécurité précaire_Privee'!O53</f>
        <v>0</v>
      </c>
      <c r="G54" s="681">
        <f>Complétude!G54</f>
        <v>0</v>
      </c>
      <c r="H54" s="690" t="str">
        <f t="shared" si="5"/>
        <v/>
      </c>
      <c r="I54" s="681">
        <f t="shared" si="6"/>
        <v>-200</v>
      </c>
      <c r="J54" s="681">
        <f t="shared" si="7"/>
        <v>0</v>
      </c>
      <c r="K54" s="690">
        <f t="shared" si="8"/>
        <v>0</v>
      </c>
      <c r="L54" s="681">
        <f>Complétude!L54</f>
        <v>0</v>
      </c>
      <c r="M54" s="690">
        <f t="shared" si="9"/>
        <v>0</v>
      </c>
    </row>
    <row r="55" spans="1:13" ht="15" customHeight="1">
      <c r="A55" s="679"/>
      <c r="B55" s="677" t="s">
        <v>549</v>
      </c>
      <c r="C55" s="681">
        <f>Complétude!C55-'Sécurité précaire_Publique'!O54</f>
        <v>-180</v>
      </c>
      <c r="D55" s="681">
        <f>Complétude!D55</f>
        <v>0</v>
      </c>
      <c r="E55" s="690">
        <f t="shared" si="4"/>
        <v>0</v>
      </c>
      <c r="F55" s="681">
        <f>Complétude!F55-'Sécurité précaire_Privee'!O54</f>
        <v>-12</v>
      </c>
      <c r="G55" s="681">
        <f>Complétude!G55</f>
        <v>0</v>
      </c>
      <c r="H55" s="690">
        <f t="shared" si="5"/>
        <v>0</v>
      </c>
      <c r="I55" s="681">
        <f t="shared" si="6"/>
        <v>-192</v>
      </c>
      <c r="J55" s="681">
        <f t="shared" si="7"/>
        <v>0</v>
      </c>
      <c r="K55" s="690">
        <f t="shared" si="8"/>
        <v>0</v>
      </c>
      <c r="L55" s="681">
        <f>Complétude!L55</f>
        <v>0</v>
      </c>
      <c r="M55" s="690">
        <f t="shared" si="9"/>
        <v>0</v>
      </c>
    </row>
    <row r="56" spans="1:13" s="87" customFormat="1" ht="15" customHeight="1">
      <c r="A56" s="2" t="s">
        <v>550</v>
      </c>
      <c r="B56" s="2"/>
      <c r="C56" s="49">
        <f>Complétude!C56-'Sécurité précaire_Publique'!O55</f>
        <v>-297</v>
      </c>
      <c r="D56" s="49">
        <f>Complétude!D56</f>
        <v>0</v>
      </c>
      <c r="E56" s="691">
        <f t="shared" si="4"/>
        <v>0</v>
      </c>
      <c r="F56" s="25">
        <f>Complétude!F56-'Sécurité précaire_Privee'!O55</f>
        <v>0</v>
      </c>
      <c r="G56" s="25">
        <f>Complétude!G56</f>
        <v>0</v>
      </c>
      <c r="H56" s="691" t="str">
        <f t="shared" si="5"/>
        <v/>
      </c>
      <c r="I56" s="25">
        <f t="shared" si="6"/>
        <v>-297</v>
      </c>
      <c r="J56" s="25">
        <f t="shared" si="7"/>
        <v>0</v>
      </c>
      <c r="K56" s="691">
        <f t="shared" si="8"/>
        <v>0</v>
      </c>
      <c r="L56" s="25">
        <f>Complétude!L56</f>
        <v>0</v>
      </c>
      <c r="M56" s="691">
        <f t="shared" si="9"/>
        <v>0</v>
      </c>
    </row>
    <row r="57" spans="1:13" ht="15" customHeight="1">
      <c r="A57" s="677"/>
      <c r="B57" s="677" t="s">
        <v>551</v>
      </c>
      <c r="C57" s="682">
        <f>Complétude!C57-'Sécurité précaire_Publique'!O56</f>
        <v>0</v>
      </c>
      <c r="D57" s="682">
        <f>Complétude!D57</f>
        <v>0</v>
      </c>
      <c r="E57" s="689" t="str">
        <f t="shared" si="4"/>
        <v/>
      </c>
      <c r="F57" s="681">
        <f>Complétude!F57-'Sécurité précaire_Privee'!O56</f>
        <v>0</v>
      </c>
      <c r="G57" s="681">
        <f>Complétude!G57</f>
        <v>0</v>
      </c>
      <c r="H57" s="689" t="str">
        <f t="shared" si="5"/>
        <v/>
      </c>
      <c r="I57" s="681">
        <f t="shared" si="6"/>
        <v>0</v>
      </c>
      <c r="J57" s="681">
        <f t="shared" si="7"/>
        <v>0</v>
      </c>
      <c r="K57" s="689" t="str">
        <f t="shared" si="8"/>
        <v/>
      </c>
      <c r="L57" s="681">
        <f>Complétude!L57</f>
        <v>0</v>
      </c>
      <c r="M57" s="689" t="str">
        <f t="shared" si="9"/>
        <v/>
      </c>
    </row>
    <row r="58" spans="1:13" ht="15" customHeight="1">
      <c r="A58" s="679"/>
      <c r="B58" s="677" t="s">
        <v>552</v>
      </c>
      <c r="C58" s="681">
        <f>Complétude!C58-'Sécurité précaire_Publique'!O57</f>
        <v>-36</v>
      </c>
      <c r="D58" s="681">
        <f>Complétude!D58</f>
        <v>0</v>
      </c>
      <c r="E58" s="690">
        <f t="shared" si="4"/>
        <v>0</v>
      </c>
      <c r="F58" s="681">
        <f>Complétude!F58-'Sécurité précaire_Privee'!O57</f>
        <v>0</v>
      </c>
      <c r="G58" s="681">
        <f>Complétude!G58</f>
        <v>0</v>
      </c>
      <c r="H58" s="690" t="str">
        <f t="shared" si="5"/>
        <v/>
      </c>
      <c r="I58" s="681">
        <f t="shared" si="6"/>
        <v>-36</v>
      </c>
      <c r="J58" s="681">
        <f t="shared" si="7"/>
        <v>0</v>
      </c>
      <c r="K58" s="690">
        <f t="shared" si="8"/>
        <v>0</v>
      </c>
      <c r="L58" s="681">
        <f>Complétude!L58</f>
        <v>0</v>
      </c>
      <c r="M58" s="690">
        <f t="shared" si="9"/>
        <v>0</v>
      </c>
    </row>
    <row r="59" spans="1:13" ht="15" customHeight="1">
      <c r="A59" s="679"/>
      <c r="B59" s="677" t="s">
        <v>553</v>
      </c>
      <c r="C59" s="681">
        <f>Complétude!C59-'Sécurité précaire_Publique'!O58</f>
        <v>0</v>
      </c>
      <c r="D59" s="681">
        <f>Complétude!D59</f>
        <v>0</v>
      </c>
      <c r="E59" s="690" t="str">
        <f t="shared" si="4"/>
        <v/>
      </c>
      <c r="F59" s="681">
        <f>Complétude!F59-'Sécurité précaire_Privee'!O58</f>
        <v>0</v>
      </c>
      <c r="G59" s="681">
        <f>Complétude!G59</f>
        <v>0</v>
      </c>
      <c r="H59" s="690" t="str">
        <f t="shared" si="5"/>
        <v/>
      </c>
      <c r="I59" s="681">
        <f t="shared" si="6"/>
        <v>0</v>
      </c>
      <c r="J59" s="681">
        <f t="shared" si="7"/>
        <v>0</v>
      </c>
      <c r="K59" s="690" t="str">
        <f t="shared" si="8"/>
        <v/>
      </c>
      <c r="L59" s="681">
        <f>Complétude!L59</f>
        <v>0</v>
      </c>
      <c r="M59" s="690" t="str">
        <f t="shared" si="9"/>
        <v/>
      </c>
    </row>
    <row r="60" spans="1:13" ht="15" customHeight="1">
      <c r="A60" s="679"/>
      <c r="B60" s="677" t="s">
        <v>554</v>
      </c>
      <c r="C60" s="681">
        <f>Complétude!C60-'Sécurité précaire_Publique'!O59</f>
        <v>0</v>
      </c>
      <c r="D60" s="681">
        <f>Complétude!D60</f>
        <v>0</v>
      </c>
      <c r="E60" s="690" t="str">
        <f t="shared" si="4"/>
        <v/>
      </c>
      <c r="F60" s="681">
        <f>Complétude!F60-'Sécurité précaire_Privee'!O59</f>
        <v>0</v>
      </c>
      <c r="G60" s="681">
        <f>Complétude!G60</f>
        <v>0</v>
      </c>
      <c r="H60" s="690" t="str">
        <f t="shared" si="5"/>
        <v/>
      </c>
      <c r="I60" s="681">
        <f t="shared" si="6"/>
        <v>0</v>
      </c>
      <c r="J60" s="681">
        <f t="shared" si="7"/>
        <v>0</v>
      </c>
      <c r="K60" s="690" t="str">
        <f t="shared" si="8"/>
        <v/>
      </c>
      <c r="L60" s="681">
        <f>Complétude!L60</f>
        <v>0</v>
      </c>
      <c r="M60" s="690" t="str">
        <f t="shared" si="9"/>
        <v/>
      </c>
    </row>
    <row r="61" spans="1:13" ht="15" customHeight="1">
      <c r="A61" s="679"/>
      <c r="B61" s="677" t="s">
        <v>555</v>
      </c>
      <c r="C61" s="681">
        <f>Complétude!C61-'Sécurité précaire_Publique'!O60</f>
        <v>-244</v>
      </c>
      <c r="D61" s="681">
        <f>Complétude!D61</f>
        <v>0</v>
      </c>
      <c r="E61" s="690">
        <f t="shared" si="4"/>
        <v>0</v>
      </c>
      <c r="F61" s="681">
        <f>Complétude!F61-'Sécurité précaire_Privee'!O60</f>
        <v>0</v>
      </c>
      <c r="G61" s="681">
        <f>Complétude!G61</f>
        <v>0</v>
      </c>
      <c r="H61" s="690" t="str">
        <f t="shared" si="5"/>
        <v/>
      </c>
      <c r="I61" s="681">
        <f t="shared" si="6"/>
        <v>-244</v>
      </c>
      <c r="J61" s="681">
        <f t="shared" si="7"/>
        <v>0</v>
      </c>
      <c r="K61" s="690">
        <f t="shared" si="8"/>
        <v>0</v>
      </c>
      <c r="L61" s="681">
        <f>Complétude!L61</f>
        <v>0</v>
      </c>
      <c r="M61" s="690">
        <f t="shared" si="9"/>
        <v>0</v>
      </c>
    </row>
    <row r="62" spans="1:13" s="87" customFormat="1" ht="15" customHeight="1">
      <c r="A62" s="679"/>
      <c r="B62" s="677" t="s">
        <v>556</v>
      </c>
      <c r="C62" s="681">
        <f>Complétude!C62-'Sécurité précaire_Publique'!O61</f>
        <v>0</v>
      </c>
      <c r="D62" s="681">
        <f>Complétude!D62</f>
        <v>0</v>
      </c>
      <c r="E62" s="690" t="str">
        <f t="shared" si="4"/>
        <v/>
      </c>
      <c r="F62" s="681">
        <f>Complétude!F62-'Sécurité précaire_Privee'!O61</f>
        <v>0</v>
      </c>
      <c r="G62" s="681">
        <f>Complétude!G62</f>
        <v>0</v>
      </c>
      <c r="H62" s="690" t="str">
        <f t="shared" si="5"/>
        <v/>
      </c>
      <c r="I62" s="681">
        <f t="shared" si="6"/>
        <v>0</v>
      </c>
      <c r="J62" s="681">
        <f t="shared" si="7"/>
        <v>0</v>
      </c>
      <c r="K62" s="690" t="str">
        <f t="shared" si="8"/>
        <v/>
      </c>
      <c r="L62" s="681">
        <f>Complétude!L62</f>
        <v>0</v>
      </c>
      <c r="M62" s="690" t="str">
        <f t="shared" si="9"/>
        <v/>
      </c>
    </row>
    <row r="63" spans="1:13" ht="15" customHeight="1">
      <c r="A63" s="679"/>
      <c r="B63" s="677" t="s">
        <v>557</v>
      </c>
      <c r="C63" s="681">
        <f>Complétude!C63-'Sécurité précaire_Publique'!O62</f>
        <v>-17</v>
      </c>
      <c r="D63" s="681">
        <f>Complétude!D63</f>
        <v>0</v>
      </c>
      <c r="E63" s="690">
        <f t="shared" si="4"/>
        <v>0</v>
      </c>
      <c r="F63" s="681">
        <f>Complétude!F63-'Sécurité précaire_Privee'!O62</f>
        <v>0</v>
      </c>
      <c r="G63" s="681">
        <f>Complétude!G63</f>
        <v>0</v>
      </c>
      <c r="H63" s="690" t="str">
        <f t="shared" si="5"/>
        <v/>
      </c>
      <c r="I63" s="681">
        <f t="shared" si="6"/>
        <v>-17</v>
      </c>
      <c r="J63" s="681">
        <f t="shared" si="7"/>
        <v>0</v>
      </c>
      <c r="K63" s="690">
        <f t="shared" si="8"/>
        <v>0</v>
      </c>
      <c r="L63" s="681">
        <f>Complétude!L63</f>
        <v>0</v>
      </c>
      <c r="M63" s="690">
        <f t="shared" si="9"/>
        <v>0</v>
      </c>
    </row>
    <row r="64" spans="1:13" ht="15" customHeight="1">
      <c r="A64" s="679"/>
      <c r="B64" s="677" t="s">
        <v>558</v>
      </c>
      <c r="C64" s="681">
        <f>Complétude!C64-'Sécurité précaire_Publique'!O63</f>
        <v>0</v>
      </c>
      <c r="D64" s="681">
        <f>Complétude!D64</f>
        <v>0</v>
      </c>
      <c r="E64" s="690" t="str">
        <f t="shared" si="4"/>
        <v/>
      </c>
      <c r="F64" s="681">
        <f>Complétude!F64-'Sécurité précaire_Privee'!O63</f>
        <v>0</v>
      </c>
      <c r="G64" s="681">
        <f>Complétude!G64</f>
        <v>0</v>
      </c>
      <c r="H64" s="690" t="str">
        <f t="shared" si="5"/>
        <v/>
      </c>
      <c r="I64" s="681">
        <f t="shared" si="6"/>
        <v>0</v>
      </c>
      <c r="J64" s="681">
        <f t="shared" si="7"/>
        <v>0</v>
      </c>
      <c r="K64" s="690" t="str">
        <f t="shared" si="8"/>
        <v/>
      </c>
      <c r="L64" s="681">
        <f>Complétude!L64</f>
        <v>0</v>
      </c>
      <c r="M64" s="690" t="str">
        <f t="shared" si="9"/>
        <v/>
      </c>
    </row>
    <row r="65" spans="1:13" ht="15" customHeight="1">
      <c r="A65" s="2" t="s">
        <v>559</v>
      </c>
      <c r="B65" s="2"/>
      <c r="C65" s="25">
        <f>Complétude!C65-'Sécurité précaire_Publique'!O64</f>
        <v>0</v>
      </c>
      <c r="D65" s="25">
        <f>Complétude!D65</f>
        <v>0</v>
      </c>
      <c r="E65" s="97" t="str">
        <f t="shared" si="4"/>
        <v/>
      </c>
      <c r="F65" s="25">
        <f>Complétude!F65-'Sécurité précaire_Privee'!O64</f>
        <v>0</v>
      </c>
      <c r="G65" s="25">
        <f>Complétude!G65</f>
        <v>0</v>
      </c>
      <c r="H65" s="97" t="str">
        <f t="shared" si="5"/>
        <v/>
      </c>
      <c r="I65" s="25">
        <f t="shared" si="6"/>
        <v>0</v>
      </c>
      <c r="J65" s="25">
        <f t="shared" si="7"/>
        <v>0</v>
      </c>
      <c r="K65" s="97" t="str">
        <f t="shared" si="8"/>
        <v/>
      </c>
      <c r="L65" s="25">
        <f>Complétude!L65</f>
        <v>0</v>
      </c>
      <c r="M65" s="97" t="str">
        <f t="shared" si="9"/>
        <v/>
      </c>
    </row>
    <row r="66" spans="1:13" ht="15" customHeight="1">
      <c r="A66" s="677"/>
      <c r="B66" s="677" t="s">
        <v>560</v>
      </c>
      <c r="C66" s="681">
        <f>Complétude!C66-'Sécurité précaire_Publique'!O65</f>
        <v>0</v>
      </c>
      <c r="D66" s="681">
        <f>Complétude!D66</f>
        <v>0</v>
      </c>
      <c r="E66" s="690" t="str">
        <f t="shared" si="4"/>
        <v/>
      </c>
      <c r="F66" s="681">
        <f>Complétude!F66-'Sécurité précaire_Privee'!O65</f>
        <v>0</v>
      </c>
      <c r="G66" s="681">
        <f>Complétude!G66</f>
        <v>0</v>
      </c>
      <c r="H66" s="690" t="str">
        <f t="shared" si="5"/>
        <v/>
      </c>
      <c r="I66" s="681">
        <f t="shared" si="6"/>
        <v>0</v>
      </c>
      <c r="J66" s="681">
        <f t="shared" si="7"/>
        <v>0</v>
      </c>
      <c r="K66" s="690" t="str">
        <f t="shared" si="8"/>
        <v/>
      </c>
      <c r="L66" s="681">
        <f>Complétude!L66</f>
        <v>0</v>
      </c>
      <c r="M66" s="690" t="str">
        <f t="shared" si="9"/>
        <v/>
      </c>
    </row>
    <row r="67" spans="1:13" ht="15" customHeight="1">
      <c r="A67" s="679"/>
      <c r="B67" s="677" t="s">
        <v>561</v>
      </c>
      <c r="C67" s="681">
        <f>Complétude!C67-'Sécurité précaire_Publique'!O66</f>
        <v>0</v>
      </c>
      <c r="D67" s="681">
        <f>Complétude!D67</f>
        <v>0</v>
      </c>
      <c r="E67" s="690" t="str">
        <f t="shared" si="4"/>
        <v/>
      </c>
      <c r="F67" s="681">
        <f>Complétude!F67-'Sécurité précaire_Privee'!O66</f>
        <v>0</v>
      </c>
      <c r="G67" s="681">
        <f>Complétude!G67</f>
        <v>0</v>
      </c>
      <c r="H67" s="690" t="str">
        <f t="shared" si="5"/>
        <v/>
      </c>
      <c r="I67" s="681">
        <f t="shared" si="6"/>
        <v>0</v>
      </c>
      <c r="J67" s="681">
        <f t="shared" si="7"/>
        <v>0</v>
      </c>
      <c r="K67" s="690" t="str">
        <f t="shared" si="8"/>
        <v/>
      </c>
      <c r="L67" s="681">
        <f>Complétude!L67</f>
        <v>0</v>
      </c>
      <c r="M67" s="690" t="str">
        <f t="shared" si="9"/>
        <v/>
      </c>
    </row>
    <row r="68" spans="1:13" ht="15" customHeight="1">
      <c r="A68" s="679"/>
      <c r="B68" s="677" t="s">
        <v>562</v>
      </c>
      <c r="C68" s="681">
        <f>Complétude!C68-'Sécurité précaire_Publique'!O67</f>
        <v>0</v>
      </c>
      <c r="D68" s="681">
        <f>Complétude!D68</f>
        <v>0</v>
      </c>
      <c r="E68" s="690" t="str">
        <f t="shared" si="4"/>
        <v/>
      </c>
      <c r="F68" s="681">
        <f>Complétude!F68-'Sécurité précaire_Privee'!O67</f>
        <v>0</v>
      </c>
      <c r="G68" s="681">
        <f>Complétude!G68</f>
        <v>0</v>
      </c>
      <c r="H68" s="690" t="str">
        <f t="shared" si="5"/>
        <v/>
      </c>
      <c r="I68" s="681">
        <f t="shared" si="6"/>
        <v>0</v>
      </c>
      <c r="J68" s="681">
        <f t="shared" si="7"/>
        <v>0</v>
      </c>
      <c r="K68" s="690" t="str">
        <f t="shared" si="8"/>
        <v/>
      </c>
      <c r="L68" s="681">
        <f>Complétude!L68</f>
        <v>0</v>
      </c>
      <c r="M68" s="690" t="str">
        <f t="shared" si="9"/>
        <v/>
      </c>
    </row>
    <row r="69" spans="1:13" ht="15" customHeight="1">
      <c r="A69" s="679"/>
      <c r="B69" s="677" t="s">
        <v>563</v>
      </c>
      <c r="C69" s="681">
        <f>Complétude!C69-'Sécurité précaire_Publique'!O68</f>
        <v>0</v>
      </c>
      <c r="D69" s="681">
        <f>Complétude!D69</f>
        <v>0</v>
      </c>
      <c r="E69" s="690" t="str">
        <f t="shared" ref="E69:E112" si="10">IFERROR(D69/C69*100,"")</f>
        <v/>
      </c>
      <c r="F69" s="681">
        <f>Complétude!F69-'Sécurité précaire_Privee'!O68</f>
        <v>0</v>
      </c>
      <c r="G69" s="681">
        <f>Complétude!G69</f>
        <v>0</v>
      </c>
      <c r="H69" s="690" t="str">
        <f t="shared" ref="H69:H112" si="11">IFERROR(G69/F69*100,"")</f>
        <v/>
      </c>
      <c r="I69" s="681">
        <f t="shared" ref="I69:I112" si="12">C69+F69</f>
        <v>0</v>
      </c>
      <c r="J69" s="681">
        <f t="shared" ref="J69:J112" si="13">D69+G69</f>
        <v>0</v>
      </c>
      <c r="K69" s="690" t="str">
        <f t="shared" ref="K69:K112" si="14">IFERROR(J69/I69*100,"")</f>
        <v/>
      </c>
      <c r="L69" s="681">
        <f>Complétude!L69</f>
        <v>0</v>
      </c>
      <c r="M69" s="690" t="str">
        <f t="shared" ref="M69:M112" si="15">IFERROR(L69/I69*100,"")</f>
        <v/>
      </c>
    </row>
    <row r="70" spans="1:13" s="87" customFormat="1" ht="15" customHeight="1">
      <c r="A70" s="679"/>
      <c r="B70" s="677" t="s">
        <v>564</v>
      </c>
      <c r="C70" s="681">
        <f>Complétude!C70-'Sécurité précaire_Publique'!O69</f>
        <v>0</v>
      </c>
      <c r="D70" s="681">
        <f>Complétude!D70</f>
        <v>0</v>
      </c>
      <c r="E70" s="690" t="str">
        <f t="shared" si="10"/>
        <v/>
      </c>
      <c r="F70" s="681">
        <f>Complétude!F70-'Sécurité précaire_Privee'!O69</f>
        <v>0</v>
      </c>
      <c r="G70" s="681">
        <f>Complétude!G70</f>
        <v>0</v>
      </c>
      <c r="H70" s="690" t="str">
        <f t="shared" si="11"/>
        <v/>
      </c>
      <c r="I70" s="681">
        <f t="shared" si="12"/>
        <v>0</v>
      </c>
      <c r="J70" s="681">
        <f t="shared" si="13"/>
        <v>0</v>
      </c>
      <c r="K70" s="690" t="str">
        <f t="shared" si="14"/>
        <v/>
      </c>
      <c r="L70" s="681">
        <f>Complétude!L70</f>
        <v>0</v>
      </c>
      <c r="M70" s="690" t="str">
        <f t="shared" si="15"/>
        <v/>
      </c>
    </row>
    <row r="71" spans="1:13" ht="15" customHeight="1">
      <c r="A71" s="679"/>
      <c r="B71" s="677" t="s">
        <v>565</v>
      </c>
      <c r="C71" s="681">
        <f>Complétude!C71-'Sécurité précaire_Publique'!O70</f>
        <v>0</v>
      </c>
      <c r="D71" s="681">
        <f>Complétude!D71</f>
        <v>0</v>
      </c>
      <c r="E71" s="690" t="str">
        <f t="shared" si="10"/>
        <v/>
      </c>
      <c r="F71" s="681">
        <f>Complétude!F71-'Sécurité précaire_Privee'!O70</f>
        <v>0</v>
      </c>
      <c r="G71" s="681">
        <f>Complétude!G71</f>
        <v>0</v>
      </c>
      <c r="H71" s="690" t="str">
        <f t="shared" si="11"/>
        <v/>
      </c>
      <c r="I71" s="681">
        <f t="shared" si="12"/>
        <v>0</v>
      </c>
      <c r="J71" s="681">
        <f t="shared" si="13"/>
        <v>0</v>
      </c>
      <c r="K71" s="690" t="str">
        <f t="shared" si="14"/>
        <v/>
      </c>
      <c r="L71" s="681">
        <f>Complétude!L71</f>
        <v>0</v>
      </c>
      <c r="M71" s="690" t="str">
        <f t="shared" si="15"/>
        <v/>
      </c>
    </row>
    <row r="72" spans="1:13" ht="15" customHeight="1">
      <c r="A72" s="679"/>
      <c r="B72" s="677" t="s">
        <v>566</v>
      </c>
      <c r="C72" s="681">
        <f>Complétude!C72-'Sécurité précaire_Publique'!O71</f>
        <v>0</v>
      </c>
      <c r="D72" s="681">
        <f>Complétude!D72</f>
        <v>0</v>
      </c>
      <c r="E72" s="690" t="str">
        <f t="shared" si="10"/>
        <v/>
      </c>
      <c r="F72" s="681">
        <f>Complétude!F72-'Sécurité précaire_Privee'!O71</f>
        <v>0</v>
      </c>
      <c r="G72" s="681">
        <f>Complétude!G72</f>
        <v>0</v>
      </c>
      <c r="H72" s="690" t="str">
        <f t="shared" si="11"/>
        <v/>
      </c>
      <c r="I72" s="681">
        <f t="shared" si="12"/>
        <v>0</v>
      </c>
      <c r="J72" s="681">
        <f t="shared" si="13"/>
        <v>0</v>
      </c>
      <c r="K72" s="690" t="str">
        <f t="shared" si="14"/>
        <v/>
      </c>
      <c r="L72" s="681">
        <f>Complétude!L72</f>
        <v>0</v>
      </c>
      <c r="M72" s="690" t="str">
        <f t="shared" si="15"/>
        <v/>
      </c>
    </row>
    <row r="73" spans="1:13" ht="15" customHeight="1">
      <c r="A73" s="679"/>
      <c r="B73" s="677" t="s">
        <v>567</v>
      </c>
      <c r="C73" s="681">
        <f>Complétude!C73-'Sécurité précaire_Publique'!O72</f>
        <v>0</v>
      </c>
      <c r="D73" s="681">
        <f>Complétude!D73</f>
        <v>0</v>
      </c>
      <c r="E73" s="690" t="str">
        <f t="shared" si="10"/>
        <v/>
      </c>
      <c r="F73" s="681">
        <f>Complétude!F73-'Sécurité précaire_Privee'!O72</f>
        <v>0</v>
      </c>
      <c r="G73" s="681">
        <f>Complétude!G73</f>
        <v>0</v>
      </c>
      <c r="H73" s="690" t="str">
        <f t="shared" si="11"/>
        <v/>
      </c>
      <c r="I73" s="681">
        <f t="shared" si="12"/>
        <v>0</v>
      </c>
      <c r="J73" s="681">
        <f t="shared" si="13"/>
        <v>0</v>
      </c>
      <c r="K73" s="690" t="str">
        <f t="shared" si="14"/>
        <v/>
      </c>
      <c r="L73" s="681">
        <f>Complétude!L73</f>
        <v>0</v>
      </c>
      <c r="M73" s="690" t="str">
        <f t="shared" si="15"/>
        <v/>
      </c>
    </row>
    <row r="74" spans="1:13" ht="15" customHeight="1">
      <c r="A74" s="2" t="s">
        <v>568</v>
      </c>
      <c r="B74" s="2"/>
      <c r="C74" s="25">
        <f>Complétude!C74-'Sécurité précaire_Publique'!O73</f>
        <v>0</v>
      </c>
      <c r="D74" s="25">
        <f>Complétude!D74</f>
        <v>0</v>
      </c>
      <c r="E74" s="97" t="str">
        <f t="shared" si="10"/>
        <v/>
      </c>
      <c r="F74" s="25">
        <f>Complétude!F74-'Sécurité précaire_Privee'!O73</f>
        <v>0</v>
      </c>
      <c r="G74" s="25">
        <f>Complétude!G74</f>
        <v>0</v>
      </c>
      <c r="H74" s="97" t="str">
        <f t="shared" si="11"/>
        <v/>
      </c>
      <c r="I74" s="25">
        <f t="shared" si="12"/>
        <v>0</v>
      </c>
      <c r="J74" s="25">
        <f t="shared" si="13"/>
        <v>0</v>
      </c>
      <c r="K74" s="97" t="str">
        <f t="shared" si="14"/>
        <v/>
      </c>
      <c r="L74" s="25">
        <f>Complétude!L74</f>
        <v>0</v>
      </c>
      <c r="M74" s="97" t="str">
        <f t="shared" si="15"/>
        <v/>
      </c>
    </row>
    <row r="75" spans="1:13" ht="15" customHeight="1">
      <c r="A75" s="677"/>
      <c r="B75" s="677" t="s">
        <v>569</v>
      </c>
      <c r="C75" s="681">
        <f>Complétude!C75-'Sécurité précaire_Publique'!O74</f>
        <v>0</v>
      </c>
      <c r="D75" s="681">
        <f>Complétude!D75</f>
        <v>0</v>
      </c>
      <c r="E75" s="690" t="str">
        <f t="shared" si="10"/>
        <v/>
      </c>
      <c r="F75" s="681">
        <f>Complétude!F75-'Sécurité précaire_Privee'!O74</f>
        <v>0</v>
      </c>
      <c r="G75" s="681">
        <f>Complétude!G75</f>
        <v>0</v>
      </c>
      <c r="H75" s="690" t="str">
        <f t="shared" si="11"/>
        <v/>
      </c>
      <c r="I75" s="681">
        <f t="shared" si="12"/>
        <v>0</v>
      </c>
      <c r="J75" s="681">
        <f t="shared" si="13"/>
        <v>0</v>
      </c>
      <c r="K75" s="690" t="str">
        <f t="shared" si="14"/>
        <v/>
      </c>
      <c r="L75" s="681">
        <f>Complétude!L75</f>
        <v>0</v>
      </c>
      <c r="M75" s="690" t="str">
        <f t="shared" si="15"/>
        <v/>
      </c>
    </row>
    <row r="76" spans="1:13" ht="15" customHeight="1">
      <c r="A76" s="679"/>
      <c r="B76" s="677" t="s">
        <v>570</v>
      </c>
      <c r="C76" s="681">
        <f>Complétude!C76-'Sécurité précaire_Publique'!O75</f>
        <v>0</v>
      </c>
      <c r="D76" s="681">
        <f>Complétude!D76</f>
        <v>0</v>
      </c>
      <c r="E76" s="690" t="str">
        <f t="shared" si="10"/>
        <v/>
      </c>
      <c r="F76" s="681">
        <f>Complétude!F76-'Sécurité précaire_Privee'!O75</f>
        <v>0</v>
      </c>
      <c r="G76" s="681">
        <f>Complétude!G76</f>
        <v>0</v>
      </c>
      <c r="H76" s="690" t="str">
        <f t="shared" si="11"/>
        <v/>
      </c>
      <c r="I76" s="681">
        <f t="shared" si="12"/>
        <v>0</v>
      </c>
      <c r="J76" s="681">
        <f t="shared" si="13"/>
        <v>0</v>
      </c>
      <c r="K76" s="690" t="str">
        <f t="shared" si="14"/>
        <v/>
      </c>
      <c r="L76" s="681">
        <f>Complétude!L76</f>
        <v>0</v>
      </c>
      <c r="M76" s="690" t="str">
        <f t="shared" si="15"/>
        <v/>
      </c>
    </row>
    <row r="77" spans="1:13" ht="15" customHeight="1">
      <c r="A77" s="679"/>
      <c r="B77" s="677" t="s">
        <v>571</v>
      </c>
      <c r="C77" s="681">
        <f>Complétude!C77-'Sécurité précaire_Publique'!O76</f>
        <v>0</v>
      </c>
      <c r="D77" s="681">
        <f>Complétude!D77</f>
        <v>0</v>
      </c>
      <c r="E77" s="690" t="str">
        <f t="shared" si="10"/>
        <v/>
      </c>
      <c r="F77" s="681">
        <f>Complétude!F77-'Sécurité précaire_Privee'!O76</f>
        <v>0</v>
      </c>
      <c r="G77" s="681">
        <f>Complétude!G77</f>
        <v>0</v>
      </c>
      <c r="H77" s="690" t="str">
        <f t="shared" si="11"/>
        <v/>
      </c>
      <c r="I77" s="681">
        <f t="shared" si="12"/>
        <v>0</v>
      </c>
      <c r="J77" s="681">
        <f t="shared" si="13"/>
        <v>0</v>
      </c>
      <c r="K77" s="690" t="str">
        <f t="shared" si="14"/>
        <v/>
      </c>
      <c r="L77" s="681">
        <f>Complétude!L77</f>
        <v>0</v>
      </c>
      <c r="M77" s="690" t="str">
        <f t="shared" si="15"/>
        <v/>
      </c>
    </row>
    <row r="78" spans="1:13" ht="15" customHeight="1">
      <c r="A78" s="679"/>
      <c r="B78" s="677" t="s">
        <v>572</v>
      </c>
      <c r="C78" s="681">
        <f>Complétude!C78-'Sécurité précaire_Publique'!O77</f>
        <v>0</v>
      </c>
      <c r="D78" s="681">
        <f>Complétude!D78</f>
        <v>0</v>
      </c>
      <c r="E78" s="690" t="str">
        <f t="shared" si="10"/>
        <v/>
      </c>
      <c r="F78" s="681">
        <f>Complétude!F78-'Sécurité précaire_Privee'!O77</f>
        <v>0</v>
      </c>
      <c r="G78" s="681">
        <f>Complétude!G78</f>
        <v>0</v>
      </c>
      <c r="H78" s="690" t="str">
        <f t="shared" si="11"/>
        <v/>
      </c>
      <c r="I78" s="681">
        <f t="shared" si="12"/>
        <v>0</v>
      </c>
      <c r="J78" s="681">
        <f t="shared" si="13"/>
        <v>0</v>
      </c>
      <c r="K78" s="690" t="str">
        <f t="shared" si="14"/>
        <v/>
      </c>
      <c r="L78" s="681">
        <f>Complétude!L78</f>
        <v>0</v>
      </c>
      <c r="M78" s="690" t="str">
        <f t="shared" si="15"/>
        <v/>
      </c>
    </row>
    <row r="79" spans="1:13" ht="15" customHeight="1">
      <c r="A79" s="679"/>
      <c r="B79" s="677" t="s">
        <v>573</v>
      </c>
      <c r="C79" s="681">
        <f>Complétude!C79-'Sécurité précaire_Publique'!O78</f>
        <v>0</v>
      </c>
      <c r="D79" s="681">
        <f>Complétude!D79</f>
        <v>0</v>
      </c>
      <c r="E79" s="690" t="str">
        <f t="shared" si="10"/>
        <v/>
      </c>
      <c r="F79" s="681">
        <f>Complétude!F79-'Sécurité précaire_Privee'!O78</f>
        <v>0</v>
      </c>
      <c r="G79" s="681">
        <f>Complétude!G79</f>
        <v>0</v>
      </c>
      <c r="H79" s="690" t="str">
        <f t="shared" si="11"/>
        <v/>
      </c>
      <c r="I79" s="681">
        <f t="shared" si="12"/>
        <v>0</v>
      </c>
      <c r="J79" s="681">
        <f t="shared" si="13"/>
        <v>0</v>
      </c>
      <c r="K79" s="690" t="str">
        <f t="shared" si="14"/>
        <v/>
      </c>
      <c r="L79" s="681">
        <f>Complétude!L79</f>
        <v>0</v>
      </c>
      <c r="M79" s="690" t="str">
        <f t="shared" si="15"/>
        <v/>
      </c>
    </row>
    <row r="80" spans="1:13" s="87" customFormat="1" ht="15" customHeight="1">
      <c r="A80" s="2" t="s">
        <v>574</v>
      </c>
      <c r="B80" s="2"/>
      <c r="C80" s="49">
        <f>Complétude!C80-'Sécurité précaire_Publique'!O79</f>
        <v>0</v>
      </c>
      <c r="D80" s="49">
        <f>Complétude!D80</f>
        <v>0</v>
      </c>
      <c r="E80" s="691" t="str">
        <f t="shared" si="10"/>
        <v/>
      </c>
      <c r="F80" s="25">
        <f>Complétude!F80-'Sécurité précaire_Privee'!O79</f>
        <v>0</v>
      </c>
      <c r="G80" s="25">
        <f>Complétude!G80</f>
        <v>0</v>
      </c>
      <c r="H80" s="691" t="str">
        <f t="shared" si="11"/>
        <v/>
      </c>
      <c r="I80" s="25">
        <f t="shared" si="12"/>
        <v>0</v>
      </c>
      <c r="J80" s="25">
        <f t="shared" si="13"/>
        <v>0</v>
      </c>
      <c r="K80" s="691" t="str">
        <f t="shared" si="14"/>
        <v/>
      </c>
      <c r="L80" s="25">
        <f>Complétude!L80</f>
        <v>0</v>
      </c>
      <c r="M80" s="691" t="str">
        <f t="shared" si="15"/>
        <v/>
      </c>
    </row>
    <row r="81" spans="1:13" ht="15" customHeight="1">
      <c r="A81" s="677"/>
      <c r="B81" s="677" t="s">
        <v>575</v>
      </c>
      <c r="C81" s="682">
        <f>Complétude!C81-'Sécurité précaire_Publique'!O80</f>
        <v>0</v>
      </c>
      <c r="D81" s="682">
        <f>Complétude!D81</f>
        <v>0</v>
      </c>
      <c r="E81" s="689" t="str">
        <f t="shared" si="10"/>
        <v/>
      </c>
      <c r="F81" s="682">
        <f>Complétude!F81-'Sécurité précaire_Privee'!O80</f>
        <v>0</v>
      </c>
      <c r="G81" s="682">
        <f>Complétude!G81</f>
        <v>0</v>
      </c>
      <c r="H81" s="689" t="str">
        <f t="shared" si="11"/>
        <v/>
      </c>
      <c r="I81" s="682">
        <f t="shared" si="12"/>
        <v>0</v>
      </c>
      <c r="J81" s="682">
        <f t="shared" si="13"/>
        <v>0</v>
      </c>
      <c r="K81" s="689" t="str">
        <f t="shared" si="14"/>
        <v/>
      </c>
      <c r="L81" s="682">
        <f>Complétude!L81</f>
        <v>0</v>
      </c>
      <c r="M81" s="689" t="str">
        <f t="shared" si="15"/>
        <v/>
      </c>
    </row>
    <row r="82" spans="1:13" ht="15" customHeight="1">
      <c r="A82" s="679"/>
      <c r="B82" s="677" t="s">
        <v>576</v>
      </c>
      <c r="C82" s="681">
        <f>Complétude!C82-'Sécurité précaire_Publique'!O81</f>
        <v>0</v>
      </c>
      <c r="D82" s="681">
        <f>Complétude!D82</f>
        <v>0</v>
      </c>
      <c r="E82" s="690" t="str">
        <f t="shared" si="10"/>
        <v/>
      </c>
      <c r="F82" s="681">
        <f>Complétude!F82-'Sécurité précaire_Privee'!O81</f>
        <v>0</v>
      </c>
      <c r="G82" s="681">
        <f>Complétude!G82</f>
        <v>0</v>
      </c>
      <c r="H82" s="690" t="str">
        <f t="shared" si="11"/>
        <v/>
      </c>
      <c r="I82" s="681">
        <f t="shared" si="12"/>
        <v>0</v>
      </c>
      <c r="J82" s="681">
        <f t="shared" si="13"/>
        <v>0</v>
      </c>
      <c r="K82" s="690" t="str">
        <f t="shared" si="14"/>
        <v/>
      </c>
      <c r="L82" s="681">
        <f>Complétude!L82</f>
        <v>0</v>
      </c>
      <c r="M82" s="690" t="str">
        <f t="shared" si="15"/>
        <v/>
      </c>
    </row>
    <row r="83" spans="1:13" ht="15" customHeight="1">
      <c r="A83" s="679"/>
      <c r="B83" s="677" t="s">
        <v>577</v>
      </c>
      <c r="C83" s="681">
        <f>Complétude!C83-'Sécurité précaire_Publique'!O82</f>
        <v>0</v>
      </c>
      <c r="D83" s="681">
        <f>Complétude!D83</f>
        <v>0</v>
      </c>
      <c r="E83" s="690" t="str">
        <f t="shared" si="10"/>
        <v/>
      </c>
      <c r="F83" s="681">
        <f>Complétude!F83-'Sécurité précaire_Privee'!O82</f>
        <v>0</v>
      </c>
      <c r="G83" s="681">
        <f>Complétude!G83</f>
        <v>0</v>
      </c>
      <c r="H83" s="690" t="str">
        <f t="shared" si="11"/>
        <v/>
      </c>
      <c r="I83" s="681">
        <f t="shared" si="12"/>
        <v>0</v>
      </c>
      <c r="J83" s="681">
        <f t="shared" si="13"/>
        <v>0</v>
      </c>
      <c r="K83" s="690" t="str">
        <f t="shared" si="14"/>
        <v/>
      </c>
      <c r="L83" s="681">
        <f>Complétude!L83</f>
        <v>0</v>
      </c>
      <c r="M83" s="690" t="str">
        <f t="shared" si="15"/>
        <v/>
      </c>
    </row>
    <row r="84" spans="1:13" ht="15" customHeight="1">
      <c r="A84" s="679"/>
      <c r="B84" s="677" t="s">
        <v>578</v>
      </c>
      <c r="C84" s="681">
        <f>Complétude!C84-'Sécurité précaire_Publique'!O83</f>
        <v>0</v>
      </c>
      <c r="D84" s="681">
        <f>Complétude!D84</f>
        <v>0</v>
      </c>
      <c r="E84" s="690" t="str">
        <f t="shared" si="10"/>
        <v/>
      </c>
      <c r="F84" s="681">
        <f>Complétude!F84-'Sécurité précaire_Privee'!O83</f>
        <v>0</v>
      </c>
      <c r="G84" s="681">
        <f>Complétude!G84</f>
        <v>0</v>
      </c>
      <c r="H84" s="690" t="str">
        <f t="shared" si="11"/>
        <v/>
      </c>
      <c r="I84" s="681">
        <f t="shared" si="12"/>
        <v>0</v>
      </c>
      <c r="J84" s="681">
        <f t="shared" si="13"/>
        <v>0</v>
      </c>
      <c r="K84" s="690" t="str">
        <f t="shared" si="14"/>
        <v/>
      </c>
      <c r="L84" s="681">
        <f>Complétude!L84</f>
        <v>0</v>
      </c>
      <c r="M84" s="690" t="str">
        <f t="shared" si="15"/>
        <v/>
      </c>
    </row>
    <row r="85" spans="1:13" ht="15" customHeight="1">
      <c r="A85" s="2" t="s">
        <v>579</v>
      </c>
      <c r="B85" s="2"/>
      <c r="C85" s="25">
        <f>Complétude!C85-'Sécurité précaire_Publique'!O84</f>
        <v>-331</v>
      </c>
      <c r="D85" s="25">
        <f>Complétude!D85</f>
        <v>0</v>
      </c>
      <c r="E85" s="97">
        <f t="shared" si="10"/>
        <v>0</v>
      </c>
      <c r="F85" s="25">
        <f>Complétude!F85-'Sécurité précaire_Privee'!O84</f>
        <v>-9</v>
      </c>
      <c r="G85" s="25">
        <f>Complétude!G85</f>
        <v>0</v>
      </c>
      <c r="H85" s="97">
        <f t="shared" si="11"/>
        <v>0</v>
      </c>
      <c r="I85" s="25">
        <f t="shared" si="12"/>
        <v>-340</v>
      </c>
      <c r="J85" s="25">
        <f t="shared" si="13"/>
        <v>0</v>
      </c>
      <c r="K85" s="97">
        <f t="shared" si="14"/>
        <v>0</v>
      </c>
      <c r="L85" s="25">
        <f>Complétude!L85</f>
        <v>0</v>
      </c>
      <c r="M85" s="97">
        <f t="shared" si="15"/>
        <v>0</v>
      </c>
    </row>
    <row r="86" spans="1:13" ht="15" customHeight="1">
      <c r="A86" s="679"/>
      <c r="B86" s="677" t="s">
        <v>580</v>
      </c>
      <c r="C86" s="681">
        <f>Complétude!C86-'Sécurité précaire_Publique'!O85</f>
        <v>-102</v>
      </c>
      <c r="D86" s="681">
        <f>Complétude!D86</f>
        <v>0</v>
      </c>
      <c r="E86" s="690">
        <f t="shared" si="10"/>
        <v>0</v>
      </c>
      <c r="F86" s="681">
        <f>Complétude!F86-'Sécurité précaire_Privee'!O85</f>
        <v>-9</v>
      </c>
      <c r="G86" s="681">
        <f>Complétude!G86</f>
        <v>0</v>
      </c>
      <c r="H86" s="690">
        <f t="shared" si="11"/>
        <v>0</v>
      </c>
      <c r="I86" s="681">
        <f t="shared" si="12"/>
        <v>-111</v>
      </c>
      <c r="J86" s="681">
        <f t="shared" si="13"/>
        <v>0</v>
      </c>
      <c r="K86" s="690">
        <f t="shared" si="14"/>
        <v>0</v>
      </c>
      <c r="L86" s="681">
        <f>Complétude!L86</f>
        <v>0</v>
      </c>
      <c r="M86" s="690">
        <f t="shared" si="15"/>
        <v>0</v>
      </c>
    </row>
    <row r="87" spans="1:13" ht="15" customHeight="1">
      <c r="A87" s="679"/>
      <c r="B87" s="677" t="s">
        <v>581</v>
      </c>
      <c r="C87" s="681">
        <f>Complétude!C87-'Sécurité précaire_Publique'!O86</f>
        <v>-83</v>
      </c>
      <c r="D87" s="681">
        <f>Complétude!D87</f>
        <v>0</v>
      </c>
      <c r="E87" s="690">
        <f t="shared" si="10"/>
        <v>0</v>
      </c>
      <c r="F87" s="681">
        <f>Complétude!F87-'Sécurité précaire_Privee'!O86</f>
        <v>0</v>
      </c>
      <c r="G87" s="681">
        <f>Complétude!G87</f>
        <v>0</v>
      </c>
      <c r="H87" s="690" t="str">
        <f t="shared" si="11"/>
        <v/>
      </c>
      <c r="I87" s="681">
        <f t="shared" si="12"/>
        <v>-83</v>
      </c>
      <c r="J87" s="681">
        <f t="shared" si="13"/>
        <v>0</v>
      </c>
      <c r="K87" s="690">
        <f t="shared" si="14"/>
        <v>0</v>
      </c>
      <c r="L87" s="681">
        <f>Complétude!L87</f>
        <v>0</v>
      </c>
      <c r="M87" s="690">
        <f t="shared" si="15"/>
        <v>0</v>
      </c>
    </row>
    <row r="88" spans="1:13" s="87" customFormat="1" ht="15" customHeight="1">
      <c r="A88" s="679"/>
      <c r="B88" s="677" t="s">
        <v>582</v>
      </c>
      <c r="C88" s="681">
        <f>Complétude!C88-'Sécurité précaire_Publique'!O87</f>
        <v>-146</v>
      </c>
      <c r="D88" s="681">
        <f>Complétude!D88</f>
        <v>0</v>
      </c>
      <c r="E88" s="690">
        <f t="shared" si="10"/>
        <v>0</v>
      </c>
      <c r="F88" s="681">
        <f>Complétude!F88-'Sécurité précaire_Privee'!O87</f>
        <v>0</v>
      </c>
      <c r="G88" s="681">
        <f>Complétude!G88</f>
        <v>0</v>
      </c>
      <c r="H88" s="690" t="str">
        <f t="shared" si="11"/>
        <v/>
      </c>
      <c r="I88" s="681">
        <f t="shared" si="12"/>
        <v>-146</v>
      </c>
      <c r="J88" s="681">
        <f t="shared" si="13"/>
        <v>0</v>
      </c>
      <c r="K88" s="690">
        <f t="shared" si="14"/>
        <v>0</v>
      </c>
      <c r="L88" s="681">
        <f>Complétude!L88</f>
        <v>0</v>
      </c>
      <c r="M88" s="690">
        <f t="shared" si="15"/>
        <v>0</v>
      </c>
    </row>
    <row r="89" spans="1:13" ht="15" customHeight="1">
      <c r="A89" s="2" t="s">
        <v>583</v>
      </c>
      <c r="B89" s="2"/>
      <c r="C89" s="49">
        <f>Complétude!C89-'Sécurité précaire_Publique'!O88</f>
        <v>-432</v>
      </c>
      <c r="D89" s="49">
        <f>Complétude!D89</f>
        <v>0</v>
      </c>
      <c r="E89" s="691">
        <f t="shared" si="10"/>
        <v>0</v>
      </c>
      <c r="F89" s="49">
        <f>Complétude!F89-'Sécurité précaire_Privee'!O88</f>
        <v>-48</v>
      </c>
      <c r="G89" s="49">
        <f>Complétude!G89</f>
        <v>0</v>
      </c>
      <c r="H89" s="691">
        <f t="shared" si="11"/>
        <v>0</v>
      </c>
      <c r="I89" s="49">
        <f t="shared" si="12"/>
        <v>-480</v>
      </c>
      <c r="J89" s="49">
        <f t="shared" si="13"/>
        <v>0</v>
      </c>
      <c r="K89" s="691">
        <f t="shared" si="14"/>
        <v>0</v>
      </c>
      <c r="L89" s="49">
        <f>Complétude!L89</f>
        <v>0</v>
      </c>
      <c r="M89" s="691">
        <f t="shared" si="15"/>
        <v>0</v>
      </c>
    </row>
    <row r="90" spans="1:13" ht="15" customHeight="1">
      <c r="A90" s="679"/>
      <c r="B90" s="677" t="s">
        <v>584</v>
      </c>
      <c r="C90" s="681">
        <f>Complétude!C90-'Sécurité précaire_Publique'!O89</f>
        <v>-432</v>
      </c>
      <c r="D90" s="681">
        <f>Complétude!D90</f>
        <v>0</v>
      </c>
      <c r="E90" s="690">
        <f t="shared" si="10"/>
        <v>0</v>
      </c>
      <c r="F90" s="681">
        <f>Complétude!F90-'Sécurité précaire_Privee'!O89</f>
        <v>-48</v>
      </c>
      <c r="G90" s="681">
        <f>Complétude!G90</f>
        <v>0</v>
      </c>
      <c r="H90" s="690">
        <f t="shared" si="11"/>
        <v>0</v>
      </c>
      <c r="I90" s="681">
        <f t="shared" si="12"/>
        <v>-480</v>
      </c>
      <c r="J90" s="681">
        <f t="shared" si="13"/>
        <v>0</v>
      </c>
      <c r="K90" s="690">
        <f t="shared" si="14"/>
        <v>0</v>
      </c>
      <c r="L90" s="681">
        <f>Complétude!L90</f>
        <v>0</v>
      </c>
      <c r="M90" s="690">
        <f t="shared" si="15"/>
        <v>0</v>
      </c>
    </row>
    <row r="91" spans="1:13" ht="15" customHeight="1">
      <c r="A91" s="2" t="s">
        <v>585</v>
      </c>
      <c r="B91" s="2"/>
      <c r="C91" s="25">
        <f>Complétude!C91-'Sécurité précaire_Publique'!O90</f>
        <v>-699</v>
      </c>
      <c r="D91" s="25">
        <f>Complétude!D91</f>
        <v>0</v>
      </c>
      <c r="E91" s="97">
        <f t="shared" si="10"/>
        <v>0</v>
      </c>
      <c r="F91" s="25">
        <f>Complétude!F91-'Sécurité précaire_Privee'!O90</f>
        <v>0</v>
      </c>
      <c r="G91" s="25">
        <f>Complétude!G91</f>
        <v>0</v>
      </c>
      <c r="H91" s="97" t="str">
        <f t="shared" si="11"/>
        <v/>
      </c>
      <c r="I91" s="25">
        <f t="shared" si="12"/>
        <v>-699</v>
      </c>
      <c r="J91" s="25">
        <f t="shared" si="13"/>
        <v>0</v>
      </c>
      <c r="K91" s="97">
        <f t="shared" si="14"/>
        <v>0</v>
      </c>
      <c r="L91" s="25">
        <f>Complétude!L91</f>
        <v>0</v>
      </c>
      <c r="M91" s="97">
        <f t="shared" si="15"/>
        <v>0</v>
      </c>
    </row>
    <row r="92" spans="1:13" ht="15" customHeight="1">
      <c r="A92" s="679"/>
      <c r="B92" s="677" t="s">
        <v>586</v>
      </c>
      <c r="C92" s="681">
        <f>Complétude!C92-'Sécurité précaire_Publique'!O91</f>
        <v>-233</v>
      </c>
      <c r="D92" s="681">
        <f>Complétude!D92</f>
        <v>0</v>
      </c>
      <c r="E92" s="690">
        <f t="shared" si="10"/>
        <v>0</v>
      </c>
      <c r="F92" s="681">
        <f>Complétude!F92-'Sécurité précaire_Privee'!O91</f>
        <v>0</v>
      </c>
      <c r="G92" s="681">
        <f>Complétude!G92</f>
        <v>0</v>
      </c>
      <c r="H92" s="690" t="str">
        <f t="shared" si="11"/>
        <v/>
      </c>
      <c r="I92" s="681">
        <f t="shared" si="12"/>
        <v>-233</v>
      </c>
      <c r="J92" s="681">
        <f t="shared" si="13"/>
        <v>0</v>
      </c>
      <c r="K92" s="690">
        <f t="shared" si="14"/>
        <v>0</v>
      </c>
      <c r="L92" s="681">
        <f>Complétude!L92</f>
        <v>0</v>
      </c>
      <c r="M92" s="690">
        <f t="shared" si="15"/>
        <v>0</v>
      </c>
    </row>
    <row r="93" spans="1:13" s="87" customFormat="1" ht="15" customHeight="1">
      <c r="A93" s="679"/>
      <c r="B93" s="677" t="s">
        <v>587</v>
      </c>
      <c r="C93" s="681">
        <f>Complétude!C93-'Sécurité précaire_Publique'!O92</f>
        <v>-135</v>
      </c>
      <c r="D93" s="681">
        <f>Complétude!D93</f>
        <v>0</v>
      </c>
      <c r="E93" s="690">
        <f t="shared" si="10"/>
        <v>0</v>
      </c>
      <c r="F93" s="681">
        <f>Complétude!F93-'Sécurité précaire_Privee'!O92</f>
        <v>0</v>
      </c>
      <c r="G93" s="681">
        <f>Complétude!G93</f>
        <v>0</v>
      </c>
      <c r="H93" s="690" t="str">
        <f t="shared" si="11"/>
        <v/>
      </c>
      <c r="I93" s="681">
        <f t="shared" si="12"/>
        <v>-135</v>
      </c>
      <c r="J93" s="681">
        <f t="shared" si="13"/>
        <v>0</v>
      </c>
      <c r="K93" s="690">
        <f t="shared" si="14"/>
        <v>0</v>
      </c>
      <c r="L93" s="681">
        <f>Complétude!L93</f>
        <v>0</v>
      </c>
      <c r="M93" s="690">
        <f t="shared" si="15"/>
        <v>0</v>
      </c>
    </row>
    <row r="94" spans="1:13" ht="15" customHeight="1">
      <c r="A94" s="679"/>
      <c r="B94" s="677" t="s">
        <v>588</v>
      </c>
      <c r="C94" s="681">
        <f>Complétude!C94-'Sécurité précaire_Publique'!O93</f>
        <v>-331</v>
      </c>
      <c r="D94" s="681">
        <f>Complétude!D94</f>
        <v>0</v>
      </c>
      <c r="E94" s="690">
        <f t="shared" si="10"/>
        <v>0</v>
      </c>
      <c r="F94" s="681">
        <f>Complétude!F94-'Sécurité précaire_Privee'!O93</f>
        <v>0</v>
      </c>
      <c r="G94" s="681">
        <f>Complétude!G94</f>
        <v>0</v>
      </c>
      <c r="H94" s="690" t="str">
        <f t="shared" si="11"/>
        <v/>
      </c>
      <c r="I94" s="681">
        <f t="shared" si="12"/>
        <v>-331</v>
      </c>
      <c r="J94" s="681">
        <f t="shared" si="13"/>
        <v>0</v>
      </c>
      <c r="K94" s="690">
        <f t="shared" si="14"/>
        <v>0</v>
      </c>
      <c r="L94" s="681">
        <f>Complétude!L94</f>
        <v>0</v>
      </c>
      <c r="M94" s="690">
        <f t="shared" si="15"/>
        <v>0</v>
      </c>
    </row>
    <row r="95" spans="1:13" ht="15" customHeight="1">
      <c r="A95" s="2" t="s">
        <v>589</v>
      </c>
      <c r="B95" s="2"/>
      <c r="C95" s="25">
        <f>Complétude!C95-'Sécurité précaire_Publique'!O94</f>
        <v>-2</v>
      </c>
      <c r="D95" s="25">
        <f>Complétude!D95</f>
        <v>0</v>
      </c>
      <c r="E95" s="97">
        <f t="shared" si="10"/>
        <v>0</v>
      </c>
      <c r="F95" s="25">
        <f>Complétude!F95-'Sécurité précaire_Privee'!O94</f>
        <v>0</v>
      </c>
      <c r="G95" s="25">
        <f>Complétude!G95</f>
        <v>0</v>
      </c>
      <c r="H95" s="97" t="str">
        <f t="shared" si="11"/>
        <v/>
      </c>
      <c r="I95" s="25">
        <f t="shared" si="12"/>
        <v>-2</v>
      </c>
      <c r="J95" s="25">
        <f t="shared" si="13"/>
        <v>0</v>
      </c>
      <c r="K95" s="97">
        <f t="shared" si="14"/>
        <v>0</v>
      </c>
      <c r="L95" s="25">
        <f>Complétude!L95</f>
        <v>0</v>
      </c>
      <c r="M95" s="97">
        <f t="shared" si="15"/>
        <v>0</v>
      </c>
    </row>
    <row r="96" spans="1:13" ht="15" customHeight="1">
      <c r="A96" s="677"/>
      <c r="B96" s="677" t="s">
        <v>590</v>
      </c>
      <c r="C96" s="681">
        <f>Complétude!C96-'Sécurité précaire_Publique'!O95</f>
        <v>0</v>
      </c>
      <c r="D96" s="681">
        <f>Complétude!D96</f>
        <v>0</v>
      </c>
      <c r="E96" s="690" t="str">
        <f t="shared" si="10"/>
        <v/>
      </c>
      <c r="F96" s="681">
        <f>Complétude!F96-'Sécurité précaire_Privee'!O95</f>
        <v>0</v>
      </c>
      <c r="G96" s="681">
        <f>Complétude!G96</f>
        <v>0</v>
      </c>
      <c r="H96" s="690" t="str">
        <f t="shared" si="11"/>
        <v/>
      </c>
      <c r="I96" s="681">
        <f t="shared" si="12"/>
        <v>0</v>
      </c>
      <c r="J96" s="681">
        <f t="shared" si="13"/>
        <v>0</v>
      </c>
      <c r="K96" s="690" t="str">
        <f t="shared" si="14"/>
        <v/>
      </c>
      <c r="L96" s="681">
        <f>Complétude!L96</f>
        <v>0</v>
      </c>
      <c r="M96" s="690" t="str">
        <f t="shared" si="15"/>
        <v/>
      </c>
    </row>
    <row r="97" spans="1:13" ht="15" customHeight="1">
      <c r="A97" s="677"/>
      <c r="B97" s="677" t="s">
        <v>591</v>
      </c>
      <c r="C97" s="681">
        <f>Complétude!C97-'Sécurité précaire_Publique'!O96</f>
        <v>0</v>
      </c>
      <c r="D97" s="681">
        <f>Complétude!D97</f>
        <v>0</v>
      </c>
      <c r="E97" s="690" t="str">
        <f t="shared" si="10"/>
        <v/>
      </c>
      <c r="F97" s="681">
        <f>Complétude!F97-'Sécurité précaire_Privee'!O96</f>
        <v>0</v>
      </c>
      <c r="G97" s="681">
        <f>Complétude!G97</f>
        <v>0</v>
      </c>
      <c r="H97" s="690" t="str">
        <f t="shared" si="11"/>
        <v/>
      </c>
      <c r="I97" s="681">
        <f t="shared" si="12"/>
        <v>0</v>
      </c>
      <c r="J97" s="681">
        <f t="shared" si="13"/>
        <v>0</v>
      </c>
      <c r="K97" s="690" t="str">
        <f t="shared" si="14"/>
        <v/>
      </c>
      <c r="L97" s="681">
        <f>Complétude!L97</f>
        <v>0</v>
      </c>
      <c r="M97" s="690" t="str">
        <f t="shared" si="15"/>
        <v/>
      </c>
    </row>
    <row r="98" spans="1:13" ht="15" customHeight="1">
      <c r="A98" s="677"/>
      <c r="B98" s="677" t="s">
        <v>592</v>
      </c>
      <c r="C98" s="681">
        <f>Complétude!C98-'Sécurité précaire_Publique'!O97</f>
        <v>-2</v>
      </c>
      <c r="D98" s="681">
        <f>Complétude!D98</f>
        <v>0</v>
      </c>
      <c r="E98" s="690">
        <f t="shared" si="10"/>
        <v>0</v>
      </c>
      <c r="F98" s="681">
        <f>Complétude!F98-'Sécurité précaire_Privee'!O97</f>
        <v>0</v>
      </c>
      <c r="G98" s="681">
        <f>Complétude!G98</f>
        <v>0</v>
      </c>
      <c r="H98" s="690" t="str">
        <f t="shared" si="11"/>
        <v/>
      </c>
      <c r="I98" s="681">
        <f t="shared" si="12"/>
        <v>-2</v>
      </c>
      <c r="J98" s="681">
        <f t="shared" si="13"/>
        <v>0</v>
      </c>
      <c r="K98" s="690">
        <f t="shared" si="14"/>
        <v>0</v>
      </c>
      <c r="L98" s="681">
        <f>Complétude!L98</f>
        <v>0</v>
      </c>
      <c r="M98" s="690">
        <f t="shared" si="15"/>
        <v>0</v>
      </c>
    </row>
    <row r="99" spans="1:13" s="87" customFormat="1" ht="15" customHeight="1">
      <c r="A99" s="677"/>
      <c r="B99" s="677" t="s">
        <v>593</v>
      </c>
      <c r="C99" s="681">
        <f>Complétude!C99-'Sécurité précaire_Publique'!O98</f>
        <v>0</v>
      </c>
      <c r="D99" s="681">
        <f>Complétude!D99</f>
        <v>0</v>
      </c>
      <c r="E99" s="690" t="str">
        <f t="shared" si="10"/>
        <v/>
      </c>
      <c r="F99" s="681">
        <f>Complétude!F99-'Sécurité précaire_Privee'!O98</f>
        <v>0</v>
      </c>
      <c r="G99" s="681">
        <f>Complétude!G99</f>
        <v>0</v>
      </c>
      <c r="H99" s="690" t="str">
        <f t="shared" si="11"/>
        <v/>
      </c>
      <c r="I99" s="681">
        <f t="shared" si="12"/>
        <v>0</v>
      </c>
      <c r="J99" s="681">
        <f t="shared" si="13"/>
        <v>0</v>
      </c>
      <c r="K99" s="690" t="str">
        <f t="shared" si="14"/>
        <v/>
      </c>
      <c r="L99" s="681">
        <f>Complétude!L99</f>
        <v>0</v>
      </c>
      <c r="M99" s="690" t="str">
        <f t="shared" si="15"/>
        <v/>
      </c>
    </row>
    <row r="100" spans="1:13" ht="15" customHeight="1">
      <c r="A100" s="2" t="s">
        <v>594</v>
      </c>
      <c r="B100" s="2"/>
      <c r="C100" s="49">
        <f>Complétude!C100-'Sécurité précaire_Publique'!O99</f>
        <v>-321</v>
      </c>
      <c r="D100" s="49">
        <f>Complétude!D100</f>
        <v>0</v>
      </c>
      <c r="E100" s="691">
        <f t="shared" si="10"/>
        <v>0</v>
      </c>
      <c r="F100" s="49">
        <f>Complétude!F100-'Sécurité précaire_Privee'!O99</f>
        <v>-30</v>
      </c>
      <c r="G100" s="49">
        <f>Complétude!G100</f>
        <v>0</v>
      </c>
      <c r="H100" s="691">
        <f t="shared" si="11"/>
        <v>0</v>
      </c>
      <c r="I100" s="49">
        <f t="shared" si="12"/>
        <v>-351</v>
      </c>
      <c r="J100" s="49">
        <f t="shared" si="13"/>
        <v>0</v>
      </c>
      <c r="K100" s="691">
        <f t="shared" si="14"/>
        <v>0</v>
      </c>
      <c r="L100" s="49">
        <f>Complétude!L100</f>
        <v>0</v>
      </c>
      <c r="M100" s="691">
        <f t="shared" si="15"/>
        <v>0</v>
      </c>
    </row>
    <row r="101" spans="1:13" ht="15" customHeight="1">
      <c r="A101" s="679"/>
      <c r="B101" s="677" t="s">
        <v>595</v>
      </c>
      <c r="C101" s="681">
        <f>Complétude!C101-'Sécurité précaire_Publique'!O100</f>
        <v>-321</v>
      </c>
      <c r="D101" s="681">
        <f>Complétude!D101</f>
        <v>0</v>
      </c>
      <c r="E101" s="690">
        <f t="shared" si="10"/>
        <v>0</v>
      </c>
      <c r="F101" s="681">
        <f>Complétude!F101-'Sécurité précaire_Privee'!O100</f>
        <v>-30</v>
      </c>
      <c r="G101" s="681">
        <f>Complétude!G101</f>
        <v>0</v>
      </c>
      <c r="H101" s="690">
        <f t="shared" si="11"/>
        <v>0</v>
      </c>
      <c r="I101" s="681">
        <f t="shared" si="12"/>
        <v>-351</v>
      </c>
      <c r="J101" s="681">
        <f t="shared" si="13"/>
        <v>0</v>
      </c>
      <c r="K101" s="690">
        <f t="shared" si="14"/>
        <v>0</v>
      </c>
      <c r="L101" s="681">
        <f>Complétude!L101</f>
        <v>0</v>
      </c>
      <c r="M101" s="690">
        <f t="shared" si="15"/>
        <v>0</v>
      </c>
    </row>
    <row r="102" spans="1:13" ht="15" customHeight="1">
      <c r="A102" s="2" t="s">
        <v>596</v>
      </c>
      <c r="B102" s="2"/>
      <c r="C102" s="25">
        <f>Complétude!C102-'Sécurité précaire_Publique'!O101</f>
        <v>-719</v>
      </c>
      <c r="D102" s="25">
        <f>Complétude!D102</f>
        <v>0</v>
      </c>
      <c r="E102" s="97">
        <f t="shared" si="10"/>
        <v>0</v>
      </c>
      <c r="F102" s="25">
        <f>Complétude!F102-'Sécurité précaire_Privee'!O101</f>
        <v>0</v>
      </c>
      <c r="G102" s="25">
        <f>Complétude!G102</f>
        <v>0</v>
      </c>
      <c r="H102" s="97" t="str">
        <f t="shared" si="11"/>
        <v/>
      </c>
      <c r="I102" s="25">
        <f t="shared" si="12"/>
        <v>-719</v>
      </c>
      <c r="J102" s="25">
        <f t="shared" si="13"/>
        <v>0</v>
      </c>
      <c r="K102" s="97">
        <f t="shared" si="14"/>
        <v>0</v>
      </c>
      <c r="L102" s="25">
        <f>Complétude!L102</f>
        <v>0</v>
      </c>
      <c r="M102" s="97">
        <f t="shared" si="15"/>
        <v>0</v>
      </c>
    </row>
    <row r="103" spans="1:13" ht="15" customHeight="1">
      <c r="A103" s="677"/>
      <c r="B103" s="677" t="s">
        <v>597</v>
      </c>
      <c r="C103" s="681">
        <f>Complétude!C103-'Sécurité précaire_Publique'!O102</f>
        <v>0</v>
      </c>
      <c r="D103" s="681">
        <f>Complétude!D103</f>
        <v>0</v>
      </c>
      <c r="E103" s="690" t="str">
        <f t="shared" si="10"/>
        <v/>
      </c>
      <c r="F103" s="681">
        <f>Complétude!F103-'Sécurité précaire_Privee'!O102</f>
        <v>0</v>
      </c>
      <c r="G103" s="681">
        <f>Complétude!G103</f>
        <v>0</v>
      </c>
      <c r="H103" s="690" t="str">
        <f t="shared" si="11"/>
        <v/>
      </c>
      <c r="I103" s="681">
        <f t="shared" si="12"/>
        <v>0</v>
      </c>
      <c r="J103" s="681">
        <f t="shared" si="13"/>
        <v>0</v>
      </c>
      <c r="K103" s="690" t="str">
        <f t="shared" si="14"/>
        <v/>
      </c>
      <c r="L103" s="681">
        <f>Complétude!L103</f>
        <v>0</v>
      </c>
      <c r="M103" s="690" t="str">
        <f t="shared" si="15"/>
        <v/>
      </c>
    </row>
    <row r="104" spans="1:13" ht="15" customHeight="1">
      <c r="A104" s="679"/>
      <c r="B104" s="677" t="s">
        <v>598</v>
      </c>
      <c r="C104" s="681">
        <f>Complétude!C104-'Sécurité précaire_Publique'!O103</f>
        <v>-28</v>
      </c>
      <c r="D104" s="681">
        <f>Complétude!D104</f>
        <v>0</v>
      </c>
      <c r="E104" s="690">
        <f t="shared" si="10"/>
        <v>0</v>
      </c>
      <c r="F104" s="681">
        <f>Complétude!F104-'Sécurité précaire_Privee'!O103</f>
        <v>0</v>
      </c>
      <c r="G104" s="681">
        <f>Complétude!G104</f>
        <v>0</v>
      </c>
      <c r="H104" s="690" t="str">
        <f t="shared" si="11"/>
        <v/>
      </c>
      <c r="I104" s="681">
        <f t="shared" si="12"/>
        <v>-28</v>
      </c>
      <c r="J104" s="681">
        <f t="shared" si="13"/>
        <v>0</v>
      </c>
      <c r="K104" s="690">
        <f t="shared" si="14"/>
        <v>0</v>
      </c>
      <c r="L104" s="681">
        <f>Complétude!L104</f>
        <v>0</v>
      </c>
      <c r="M104" s="690">
        <f t="shared" si="15"/>
        <v>0</v>
      </c>
    </row>
    <row r="105" spans="1:13" ht="15" customHeight="1">
      <c r="A105" s="679"/>
      <c r="B105" s="677" t="s">
        <v>599</v>
      </c>
      <c r="C105" s="681">
        <f>Complétude!C105-'Sécurité précaire_Publique'!O104</f>
        <v>-115</v>
      </c>
      <c r="D105" s="681">
        <f>Complétude!D105</f>
        <v>0</v>
      </c>
      <c r="E105" s="690">
        <f t="shared" si="10"/>
        <v>0</v>
      </c>
      <c r="F105" s="681">
        <f>Complétude!F105-'Sécurité précaire_Privee'!O104</f>
        <v>0</v>
      </c>
      <c r="G105" s="681">
        <f>Complétude!G105</f>
        <v>0</v>
      </c>
      <c r="H105" s="690" t="str">
        <f t="shared" si="11"/>
        <v/>
      </c>
      <c r="I105" s="681">
        <f t="shared" si="12"/>
        <v>-115</v>
      </c>
      <c r="J105" s="681">
        <f t="shared" si="13"/>
        <v>0</v>
      </c>
      <c r="K105" s="690">
        <f t="shared" si="14"/>
        <v>0</v>
      </c>
      <c r="L105" s="681">
        <f>Complétude!L105</f>
        <v>0</v>
      </c>
      <c r="M105" s="690">
        <f t="shared" si="15"/>
        <v>0</v>
      </c>
    </row>
    <row r="106" spans="1:13" ht="15" customHeight="1">
      <c r="A106" s="679"/>
      <c r="B106" s="677" t="s">
        <v>600</v>
      </c>
      <c r="C106" s="681">
        <f>Complétude!C106-'Sécurité précaire_Publique'!O105</f>
        <v>-93</v>
      </c>
      <c r="D106" s="681">
        <f>Complétude!D106</f>
        <v>0</v>
      </c>
      <c r="E106" s="690">
        <f t="shared" si="10"/>
        <v>0</v>
      </c>
      <c r="F106" s="681">
        <f>Complétude!F106-'Sécurité précaire_Privee'!O105</f>
        <v>0</v>
      </c>
      <c r="G106" s="681">
        <f>Complétude!G106</f>
        <v>0</v>
      </c>
      <c r="H106" s="690" t="str">
        <f t="shared" si="11"/>
        <v/>
      </c>
      <c r="I106" s="681">
        <f t="shared" si="12"/>
        <v>-93</v>
      </c>
      <c r="J106" s="681">
        <f t="shared" si="13"/>
        <v>0</v>
      </c>
      <c r="K106" s="690">
        <f t="shared" si="14"/>
        <v>0</v>
      </c>
      <c r="L106" s="681">
        <f>Complétude!L106</f>
        <v>0</v>
      </c>
      <c r="M106" s="690">
        <f t="shared" si="15"/>
        <v>0</v>
      </c>
    </row>
    <row r="107" spans="1:13" s="87" customFormat="1" ht="15.75" customHeight="1">
      <c r="A107" s="679"/>
      <c r="B107" s="677" t="s">
        <v>601</v>
      </c>
      <c r="C107" s="681">
        <f>Complétude!C107-'Sécurité précaire_Publique'!O106</f>
        <v>-344</v>
      </c>
      <c r="D107" s="681">
        <f>Complétude!D107</f>
        <v>0</v>
      </c>
      <c r="E107" s="690">
        <f t="shared" si="10"/>
        <v>0</v>
      </c>
      <c r="F107" s="681">
        <f>Complétude!F107-'Sécurité précaire_Privee'!O106</f>
        <v>0</v>
      </c>
      <c r="G107" s="681">
        <f>Complétude!G107</f>
        <v>0</v>
      </c>
      <c r="H107" s="690" t="str">
        <f t="shared" si="11"/>
        <v/>
      </c>
      <c r="I107" s="681">
        <f t="shared" si="12"/>
        <v>-344</v>
      </c>
      <c r="J107" s="681">
        <f t="shared" si="13"/>
        <v>0</v>
      </c>
      <c r="K107" s="690">
        <f t="shared" si="14"/>
        <v>0</v>
      </c>
      <c r="L107" s="681">
        <f>Complétude!L107</f>
        <v>0</v>
      </c>
      <c r="M107" s="690">
        <f>IFERROR(L107/I107*100,"")</f>
        <v>0</v>
      </c>
    </row>
    <row r="108" spans="1:13" ht="15" customHeight="1">
      <c r="A108" s="679"/>
      <c r="B108" s="677" t="s">
        <v>602</v>
      </c>
      <c r="C108" s="681">
        <f>Complétude!C108-'Sécurité précaire_Publique'!O107</f>
        <v>-127</v>
      </c>
      <c r="D108" s="681">
        <f>Complétude!D108</f>
        <v>0</v>
      </c>
      <c r="E108" s="690">
        <f t="shared" si="10"/>
        <v>0</v>
      </c>
      <c r="F108" s="681">
        <f>Complétude!F108-'Sécurité précaire_Privee'!O107</f>
        <v>0</v>
      </c>
      <c r="G108" s="681">
        <f>Complétude!G108</f>
        <v>0</v>
      </c>
      <c r="H108" s="690" t="str">
        <f t="shared" si="11"/>
        <v/>
      </c>
      <c r="I108" s="681">
        <f t="shared" si="12"/>
        <v>-127</v>
      </c>
      <c r="J108" s="681">
        <f t="shared" si="13"/>
        <v>0</v>
      </c>
      <c r="K108" s="690">
        <f t="shared" si="14"/>
        <v>0</v>
      </c>
      <c r="L108" s="681">
        <f>Complétude!L108</f>
        <v>0</v>
      </c>
      <c r="M108" s="690">
        <f t="shared" si="15"/>
        <v>0</v>
      </c>
    </row>
    <row r="109" spans="1:13" ht="15" customHeight="1">
      <c r="A109" s="679"/>
      <c r="B109" s="677" t="s">
        <v>603</v>
      </c>
      <c r="C109" s="681">
        <f>Complétude!C109-'Sécurité précaire_Publique'!O108</f>
        <v>-12</v>
      </c>
      <c r="D109" s="681">
        <f>Complétude!D109</f>
        <v>0</v>
      </c>
      <c r="E109" s="690">
        <f t="shared" si="10"/>
        <v>0</v>
      </c>
      <c r="F109" s="681">
        <f>Complétude!F109-'Sécurité précaire_Privee'!O108</f>
        <v>0</v>
      </c>
      <c r="G109" s="681">
        <f>Complétude!G109</f>
        <v>0</v>
      </c>
      <c r="H109" s="690" t="str">
        <f t="shared" si="11"/>
        <v/>
      </c>
      <c r="I109" s="681">
        <f t="shared" si="12"/>
        <v>-12</v>
      </c>
      <c r="J109" s="681">
        <f t="shared" si="13"/>
        <v>0</v>
      </c>
      <c r="K109" s="690">
        <f t="shared" si="14"/>
        <v>0</v>
      </c>
      <c r="L109" s="681">
        <f>Complétude!L109</f>
        <v>0</v>
      </c>
      <c r="M109" s="690">
        <f t="shared" si="15"/>
        <v>0</v>
      </c>
    </row>
    <row r="110" spans="1:13" ht="15" customHeight="1">
      <c r="A110" s="2" t="s">
        <v>604</v>
      </c>
      <c r="B110" s="2"/>
      <c r="C110" s="25">
        <f>Complétude!C110-'Sécurité précaire_Publique'!O109</f>
        <v>-5166</v>
      </c>
      <c r="D110" s="25">
        <f>Complétude!D110</f>
        <v>0</v>
      </c>
      <c r="E110" s="97">
        <f t="shared" si="10"/>
        <v>0</v>
      </c>
      <c r="F110" s="25">
        <f>Complétude!F110-'Sécurité précaire_Privee'!O109</f>
        <v>-171</v>
      </c>
      <c r="G110" s="25">
        <f>Complétude!G110</f>
        <v>0</v>
      </c>
      <c r="H110" s="97">
        <f t="shared" si="11"/>
        <v>0</v>
      </c>
      <c r="I110" s="25">
        <f t="shared" si="12"/>
        <v>-5337</v>
      </c>
      <c r="J110" s="25">
        <f t="shared" si="13"/>
        <v>0</v>
      </c>
      <c r="K110" s="97">
        <f t="shared" si="14"/>
        <v>0</v>
      </c>
      <c r="L110" s="25">
        <f>Complétude!L110</f>
        <v>0</v>
      </c>
      <c r="M110" s="97">
        <f t="shared" si="15"/>
        <v>0</v>
      </c>
    </row>
    <row r="111" spans="1:13" ht="15" customHeight="1">
      <c r="A111" s="2" t="s">
        <v>605</v>
      </c>
      <c r="B111" s="2"/>
      <c r="C111" s="25">
        <f>Complétude!C111-'Sécurité précaire_Publique'!O110</f>
        <v>0</v>
      </c>
      <c r="D111" s="25">
        <f>Complétude!D111</f>
        <v>0</v>
      </c>
      <c r="E111" s="97" t="str">
        <f t="shared" si="10"/>
        <v/>
      </c>
      <c r="F111" s="25">
        <f>Complétude!F111-'Sécurité précaire_Privee'!O110</f>
        <v>0</v>
      </c>
      <c r="G111" s="25">
        <f>Complétude!G111</f>
        <v>0</v>
      </c>
      <c r="H111" s="97" t="str">
        <f t="shared" si="11"/>
        <v/>
      </c>
      <c r="I111" s="25">
        <f t="shared" si="12"/>
        <v>0</v>
      </c>
      <c r="J111" s="25">
        <f t="shared" si="13"/>
        <v>0</v>
      </c>
      <c r="K111" s="97" t="str">
        <f t="shared" si="14"/>
        <v/>
      </c>
      <c r="L111" s="25">
        <f>Complétude!L111</f>
        <v>0</v>
      </c>
      <c r="M111" s="97" t="str">
        <f t="shared" si="15"/>
        <v/>
      </c>
    </row>
    <row r="112" spans="1:13" ht="15" customHeight="1" thickBot="1">
      <c r="A112" s="282" t="s">
        <v>606</v>
      </c>
      <c r="B112" s="282"/>
      <c r="C112" s="25">
        <f>Complétude!C112-'Sécurité précaire_Publique'!O111</f>
        <v>-5166</v>
      </c>
      <c r="D112" s="25">
        <f>Complétude!D112</f>
        <v>0</v>
      </c>
      <c r="E112" s="97">
        <f t="shared" si="10"/>
        <v>0</v>
      </c>
      <c r="F112" s="25">
        <f>Complétude!F112-'Sécurité précaire_Privee'!O111</f>
        <v>-171</v>
      </c>
      <c r="G112" s="25">
        <f>Complétude!G112</f>
        <v>0</v>
      </c>
      <c r="H112" s="97">
        <f t="shared" si="11"/>
        <v>0</v>
      </c>
      <c r="I112" s="25">
        <f t="shared" si="12"/>
        <v>-5337</v>
      </c>
      <c r="J112" s="25">
        <f t="shared" si="13"/>
        <v>0</v>
      </c>
      <c r="K112" s="97">
        <f t="shared" si="14"/>
        <v>0</v>
      </c>
      <c r="L112" s="25">
        <f>Complétude!L112</f>
        <v>0</v>
      </c>
      <c r="M112" s="97">
        <f t="shared" si="15"/>
        <v>0</v>
      </c>
    </row>
  </sheetData>
  <mergeCells count="4">
    <mergeCell ref="C2:E2"/>
    <mergeCell ref="F2:H2"/>
    <mergeCell ref="I2:M2"/>
    <mergeCell ref="A2:B3"/>
  </mergeCells>
  <conditionalFormatting sqref="C4:E94">
    <cfRule type="containsBlanks" dxfId="771" priority="39">
      <formula>LEN(TRIM(C4))=0</formula>
    </cfRule>
  </conditionalFormatting>
  <conditionalFormatting sqref="C95:E100">
    <cfRule type="containsBlanks" dxfId="770" priority="47">
      <formula>LEN(TRIM(C95))=0</formula>
    </cfRule>
  </conditionalFormatting>
  <conditionalFormatting sqref="C101:E112">
    <cfRule type="containsBlanks" dxfId="769" priority="37">
      <formula>LEN(TRIM(C101))=0</formula>
    </cfRule>
  </conditionalFormatting>
  <conditionalFormatting sqref="C99:M99">
    <cfRule type="containsBlanks" dxfId="768" priority="46" stopIfTrue="1">
      <formula>LEN(TRIM(C99))=0</formula>
    </cfRule>
  </conditionalFormatting>
  <conditionalFormatting sqref="F4:F112">
    <cfRule type="containsBlanks" dxfId="767" priority="48">
      <formula>LEN(TRIM(F4))=0</formula>
    </cfRule>
  </conditionalFormatting>
  <conditionalFormatting sqref="G4:M112">
    <cfRule type="containsBlanks" dxfId="766" priority="2">
      <formula>LEN(TRIM(G4))=0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4" manualBreakCount="4">
    <brk id="29" max="12" man="1"/>
    <brk id="55" max="12" man="1"/>
    <brk id="79" max="12" man="1"/>
    <brk id="101" max="12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7"/>
  <dimension ref="A1:B6"/>
  <sheetViews>
    <sheetView view="pageBreakPreview" zoomScale="145" zoomScaleNormal="100" workbookViewId="0">
      <selection activeCell="A11" sqref="A11"/>
    </sheetView>
  </sheetViews>
  <sheetFormatPr baseColWidth="10" defaultColWidth="14.3984375" defaultRowHeight="15" customHeight="1"/>
  <cols>
    <col min="1" max="1" width="88" customWidth="1"/>
    <col min="2" max="3" width="13.796875" customWidth="1"/>
    <col min="4" max="5" width="11.3984375" customWidth="1"/>
    <col min="6" max="23" width="10.796875" customWidth="1"/>
  </cols>
  <sheetData>
    <row r="1" spans="1:2" ht="14.25" customHeight="1">
      <c r="A1" s="288" t="s">
        <v>23</v>
      </c>
      <c r="B1" s="289"/>
    </row>
    <row r="2" spans="1:2" ht="14.25" customHeight="1">
      <c r="A2" s="7" t="s">
        <v>24</v>
      </c>
      <c r="B2" s="559" t="s">
        <v>25</v>
      </c>
    </row>
    <row r="3" spans="1:2" ht="14.25" customHeight="1">
      <c r="A3" s="7" t="s">
        <v>26</v>
      </c>
      <c r="B3" s="559" t="s">
        <v>27</v>
      </c>
    </row>
    <row r="4" spans="1:2" ht="15" customHeight="1">
      <c r="A4" s="559" t="s">
        <v>28</v>
      </c>
      <c r="B4" s="559" t="s">
        <v>29</v>
      </c>
    </row>
    <row r="5" spans="1:2" ht="15" customHeight="1">
      <c r="A5" s="7" t="s">
        <v>30</v>
      </c>
      <c r="B5" s="559" t="s">
        <v>31</v>
      </c>
    </row>
    <row r="6" spans="1:2" ht="15" customHeight="1">
      <c r="A6" s="9" t="s">
        <v>32</v>
      </c>
      <c r="B6" s="561" t="s">
        <v>33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65">
    <tabColor rgb="FFFF0000"/>
  </sheetPr>
  <dimension ref="A1:I20"/>
  <sheetViews>
    <sheetView view="pageBreakPreview" zoomScaleNormal="100" zoomScaleSheetLayoutView="100" workbookViewId="0">
      <selection activeCell="E17" sqref="E17"/>
    </sheetView>
  </sheetViews>
  <sheetFormatPr baseColWidth="10" defaultColWidth="14.3984375" defaultRowHeight="15" customHeight="1"/>
  <cols>
    <col min="1" max="1" width="13.3984375" style="7" customWidth="1"/>
    <col min="2" max="2" width="17.796875" style="7" customWidth="1"/>
    <col min="3" max="3" width="14.53125" style="7" customWidth="1"/>
    <col min="4" max="4" width="16.796875" style="7" customWidth="1"/>
    <col min="5" max="5" width="17.19921875" style="7" customWidth="1"/>
    <col min="6" max="6" width="17.06640625" style="7" customWidth="1"/>
    <col min="7" max="7" width="18.796875" style="7" customWidth="1"/>
    <col min="8" max="8" width="19.3984375" style="7" customWidth="1"/>
    <col min="9" max="9" width="15.3984375" style="7" customWidth="1"/>
    <col min="10" max="19" width="10.796875" style="7" customWidth="1"/>
    <col min="20" max="21" width="14.3984375" style="7" customWidth="1"/>
    <col min="22" max="16384" width="14.3984375" style="7"/>
  </cols>
  <sheetData>
    <row r="1" spans="1:9" ht="20.25" customHeight="1">
      <c r="A1" s="2" t="s">
        <v>654</v>
      </c>
      <c r="B1" s="2"/>
    </row>
    <row r="2" spans="1:9" ht="15.75" customHeight="1">
      <c r="A2" s="935" t="s">
        <v>655</v>
      </c>
      <c r="B2" s="932" t="s">
        <v>656</v>
      </c>
      <c r="C2" s="932" t="s">
        <v>657</v>
      </c>
      <c r="D2" s="932" t="s">
        <v>658</v>
      </c>
      <c r="E2" s="934" t="s">
        <v>659</v>
      </c>
      <c r="F2" s="933"/>
      <c r="G2" s="933"/>
      <c r="H2" s="933"/>
      <c r="I2" s="933"/>
    </row>
    <row r="3" spans="1:9" ht="48.75" customHeight="1">
      <c r="A3" s="933"/>
      <c r="B3" s="933"/>
      <c r="C3" s="933"/>
      <c r="D3" s="933"/>
      <c r="E3" s="552" t="s">
        <v>660</v>
      </c>
      <c r="F3" s="552" t="s">
        <v>661</v>
      </c>
      <c r="G3" s="552" t="s">
        <v>662</v>
      </c>
      <c r="H3" s="552" t="s">
        <v>663</v>
      </c>
      <c r="I3" s="523" t="s">
        <v>664</v>
      </c>
    </row>
    <row r="4" spans="1:9" ht="15" customHeight="1">
      <c r="A4" s="522" t="s">
        <v>665</v>
      </c>
      <c r="B4" s="522"/>
      <c r="C4" s="527"/>
      <c r="D4" s="525"/>
      <c r="E4" s="527"/>
      <c r="F4" s="527"/>
      <c r="G4" s="527"/>
      <c r="H4" s="527"/>
      <c r="I4" s="525" t="str">
        <f t="shared" ref="I4:I9" si="0">IFERROR(H4/G4*100,"")</f>
        <v/>
      </c>
    </row>
    <row r="5" spans="1:9" ht="15" customHeight="1">
      <c r="A5" s="522" t="s">
        <v>666</v>
      </c>
      <c r="B5" s="522"/>
      <c r="C5" s="527"/>
      <c r="D5" s="525"/>
      <c r="E5" s="527"/>
      <c r="F5" s="527"/>
      <c r="G5" s="527"/>
      <c r="H5" s="527"/>
      <c r="I5" s="525" t="str">
        <f t="shared" si="0"/>
        <v/>
      </c>
    </row>
    <row r="6" spans="1:9" ht="15" customHeight="1">
      <c r="A6" s="522" t="s">
        <v>667</v>
      </c>
      <c r="B6" s="522"/>
      <c r="C6" s="527"/>
      <c r="D6" s="525"/>
      <c r="E6" s="527"/>
      <c r="F6" s="527"/>
      <c r="G6" s="527"/>
      <c r="H6" s="527"/>
      <c r="I6" s="525" t="str">
        <f t="shared" si="0"/>
        <v/>
      </c>
    </row>
    <row r="7" spans="1:9" ht="15" customHeight="1">
      <c r="A7" s="522" t="s">
        <v>668</v>
      </c>
      <c r="B7" s="522"/>
      <c r="C7" s="527"/>
      <c r="D7" s="525"/>
      <c r="E7" s="527"/>
      <c r="F7" s="527"/>
      <c r="G7" s="527"/>
      <c r="H7" s="527"/>
      <c r="I7" s="525" t="str">
        <f t="shared" si="0"/>
        <v/>
      </c>
    </row>
    <row r="8" spans="1:9" ht="15" customHeight="1">
      <c r="A8" s="522" t="s">
        <v>669</v>
      </c>
      <c r="B8" s="522"/>
      <c r="C8" s="527"/>
      <c r="D8" s="525"/>
      <c r="E8" s="527"/>
      <c r="F8" s="527"/>
      <c r="G8" s="527"/>
      <c r="H8" s="527"/>
      <c r="I8" s="525" t="str">
        <f t="shared" si="0"/>
        <v/>
      </c>
    </row>
    <row r="9" spans="1:9" ht="15" customHeight="1" thickBot="1">
      <c r="A9" s="284" t="s">
        <v>670</v>
      </c>
      <c r="B9" s="284"/>
      <c r="C9" s="285"/>
      <c r="D9" s="286"/>
      <c r="E9" s="285"/>
      <c r="F9" s="285"/>
      <c r="G9" s="285"/>
      <c r="H9" s="285"/>
      <c r="I9" s="576" t="str">
        <f t="shared" si="0"/>
        <v/>
      </c>
    </row>
    <row r="10" spans="1:9" ht="15.75" customHeight="1">
      <c r="A10" s="3" t="s">
        <v>671</v>
      </c>
      <c r="B10" s="3"/>
      <c r="C10" s="3"/>
      <c r="D10" s="3"/>
      <c r="E10" s="287"/>
      <c r="F10" s="287"/>
      <c r="G10" s="287"/>
      <c r="H10" s="287"/>
      <c r="I10" s="3"/>
    </row>
    <row r="11" spans="1:9" ht="15.75" customHeight="1">
      <c r="A11" s="60"/>
      <c r="B11" s="60"/>
    </row>
    <row r="12" spans="1:9" ht="15.75" customHeight="1">
      <c r="A12" s="14" t="s">
        <v>672</v>
      </c>
      <c r="B12" s="14"/>
    </row>
    <row r="13" spans="1:9" ht="15.75" customHeight="1">
      <c r="A13" s="937" t="s">
        <v>673</v>
      </c>
      <c r="B13" s="933"/>
      <c r="C13" s="932" t="s">
        <v>657</v>
      </c>
      <c r="D13" s="932" t="s">
        <v>658</v>
      </c>
      <c r="E13" s="934" t="s">
        <v>659</v>
      </c>
      <c r="F13" s="933"/>
      <c r="G13" s="933"/>
      <c r="H13" s="933"/>
      <c r="I13" s="933"/>
    </row>
    <row r="14" spans="1:9" ht="27.75" customHeight="1">
      <c r="A14" s="933"/>
      <c r="B14" s="933"/>
      <c r="C14" s="933"/>
      <c r="D14" s="933"/>
      <c r="E14" s="552" t="s">
        <v>660</v>
      </c>
      <c r="F14" s="552" t="s">
        <v>661</v>
      </c>
      <c r="G14" s="552" t="s">
        <v>662</v>
      </c>
      <c r="H14" s="552" t="s">
        <v>663</v>
      </c>
      <c r="I14" s="523" t="s">
        <v>664</v>
      </c>
    </row>
    <row r="15" spans="1:9" ht="33.75" customHeight="1">
      <c r="A15" s="936" t="s">
        <v>674</v>
      </c>
      <c r="B15" s="933"/>
      <c r="C15" s="527"/>
      <c r="D15" s="525"/>
      <c r="E15" s="527"/>
      <c r="F15" s="527"/>
      <c r="G15" s="527"/>
      <c r="H15" s="527"/>
      <c r="I15" s="525" t="str">
        <f>IFERROR(H15/G15*100,"")</f>
        <v/>
      </c>
    </row>
    <row r="16" spans="1:9" ht="43.5" customHeight="1">
      <c r="A16" s="936" t="s">
        <v>675</v>
      </c>
      <c r="B16" s="933"/>
      <c r="C16" s="527"/>
      <c r="D16" s="525"/>
      <c r="E16" s="527"/>
      <c r="F16" s="527"/>
      <c r="G16" s="527"/>
      <c r="H16" s="527"/>
      <c r="I16" s="525" t="str">
        <f>IFERROR(H16/G16*100,"")</f>
        <v/>
      </c>
    </row>
    <row r="17" spans="1:9" ht="47" customHeight="1">
      <c r="A17" s="936" t="s">
        <v>676</v>
      </c>
      <c r="B17" s="933"/>
      <c r="C17" s="527"/>
      <c r="D17" s="525"/>
      <c r="E17" s="527"/>
      <c r="F17" s="527"/>
      <c r="G17" s="527"/>
      <c r="H17" s="527"/>
      <c r="I17" s="525" t="str">
        <f>IFERROR(H17/G17*100,"")</f>
        <v/>
      </c>
    </row>
    <row r="18" spans="1:9" ht="38" customHeight="1">
      <c r="A18" s="936" t="s">
        <v>677</v>
      </c>
      <c r="B18" s="933"/>
      <c r="C18" s="527"/>
      <c r="D18" s="525"/>
      <c r="E18" s="527"/>
      <c r="F18" s="527"/>
      <c r="G18" s="527"/>
      <c r="H18" s="527"/>
      <c r="I18" s="525" t="str">
        <f>IFERROR(H18/G18*100,"")</f>
        <v/>
      </c>
    </row>
    <row r="19" spans="1:9" ht="23" customHeight="1" thickBot="1">
      <c r="A19" s="931" t="s">
        <v>670</v>
      </c>
      <c r="B19" s="901"/>
      <c r="C19" s="285"/>
      <c r="D19" s="285"/>
      <c r="E19" s="285"/>
      <c r="F19" s="285"/>
      <c r="G19" s="285"/>
      <c r="H19" s="285"/>
      <c r="I19" s="576" t="str">
        <f>IFERROR(H19/G19*100,"")</f>
        <v/>
      </c>
    </row>
    <row r="20" spans="1:9" ht="15.75" customHeight="1">
      <c r="A20" s="60" t="s">
        <v>671</v>
      </c>
      <c r="B20" s="60"/>
    </row>
  </sheetData>
  <mergeCells count="14">
    <mergeCell ref="A19:B19"/>
    <mergeCell ref="D13:D14"/>
    <mergeCell ref="E2:I2"/>
    <mergeCell ref="E13:I13"/>
    <mergeCell ref="D2:D3"/>
    <mergeCell ref="A2:A3"/>
    <mergeCell ref="A18:B18"/>
    <mergeCell ref="A17:B17"/>
    <mergeCell ref="C2:C3"/>
    <mergeCell ref="B2:B3"/>
    <mergeCell ref="C13:C14"/>
    <mergeCell ref="A13:B14"/>
    <mergeCell ref="A16:B16"/>
    <mergeCell ref="A15:B15"/>
  </mergeCells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3">
    <tabColor rgb="FFFF0000"/>
  </sheetPr>
  <dimension ref="A1:I160"/>
  <sheetViews>
    <sheetView view="pageBreakPreview" topLeftCell="A138" zoomScale="80" zoomScaleNormal="100" zoomScaleSheetLayoutView="80" workbookViewId="0">
      <selection activeCell="E156" sqref="E156"/>
    </sheetView>
  </sheetViews>
  <sheetFormatPr baseColWidth="10" defaultColWidth="14.3984375" defaultRowHeight="15" customHeight="1"/>
  <cols>
    <col min="1" max="1" width="24.06640625" style="7" customWidth="1"/>
    <col min="2" max="2" width="13.3984375" style="7" customWidth="1"/>
    <col min="3" max="3" width="12.86328125" style="7" customWidth="1"/>
    <col min="4" max="4" width="17.9296875" style="7" customWidth="1"/>
    <col min="5" max="5" width="12.06640625" style="7" bestFit="1" customWidth="1"/>
    <col min="6" max="6" width="16" style="7" bestFit="1" customWidth="1"/>
    <col min="7" max="7" width="13.86328125" style="7" bestFit="1" customWidth="1"/>
    <col min="8" max="8" width="16.1328125" style="7" bestFit="1" customWidth="1"/>
    <col min="9" max="9" width="13" style="7" customWidth="1"/>
    <col min="10" max="11" width="10.796875" style="7" customWidth="1"/>
    <col min="12" max="13" width="14.3984375" style="7" customWidth="1"/>
    <col min="14" max="16384" width="14.3984375" style="7"/>
  </cols>
  <sheetData>
    <row r="1" spans="1:9" ht="20.25" customHeight="1">
      <c r="A1" s="2" t="s">
        <v>678</v>
      </c>
      <c r="B1" s="321"/>
      <c r="C1" s="322"/>
      <c r="D1" s="322"/>
      <c r="E1" s="322"/>
      <c r="F1" s="322"/>
      <c r="G1" s="322"/>
      <c r="H1" s="322"/>
      <c r="I1" s="322"/>
    </row>
    <row r="2" spans="1:9" ht="15.75" customHeight="1" thickBot="1">
      <c r="A2" s="940" t="s">
        <v>679</v>
      </c>
      <c r="B2" s="938" t="s">
        <v>657</v>
      </c>
      <c r="C2" s="938" t="s">
        <v>680</v>
      </c>
      <c r="D2" s="938" t="s">
        <v>681</v>
      </c>
      <c r="E2" s="939" t="s">
        <v>659</v>
      </c>
      <c r="F2" s="906"/>
      <c r="G2" s="906"/>
      <c r="H2" s="906"/>
      <c r="I2" s="906"/>
    </row>
    <row r="3" spans="1:9" ht="37.25" customHeight="1" thickBot="1">
      <c r="A3" s="901"/>
      <c r="B3" s="901"/>
      <c r="C3" s="901"/>
      <c r="D3" s="901"/>
      <c r="E3" s="283" t="s">
        <v>660</v>
      </c>
      <c r="F3" s="283" t="s">
        <v>661</v>
      </c>
      <c r="G3" s="283" t="s">
        <v>662</v>
      </c>
      <c r="H3" s="283" t="s">
        <v>663</v>
      </c>
      <c r="I3" s="36" t="s">
        <v>664</v>
      </c>
    </row>
    <row r="4" spans="1:9" s="6" customFormat="1" ht="15" customHeight="1">
      <c r="A4" s="323" t="s">
        <v>682</v>
      </c>
      <c r="B4" s="324"/>
      <c r="C4" s="325"/>
      <c r="D4" s="325"/>
      <c r="E4" s="325"/>
      <c r="F4" s="325"/>
      <c r="G4" s="325"/>
      <c r="H4" s="325"/>
      <c r="I4" s="172" t="str">
        <f t="shared" ref="I4:I35" si="0">IF(G4=0,"",H4/G4*100)</f>
        <v/>
      </c>
    </row>
    <row r="5" spans="1:9" ht="15" customHeight="1">
      <c r="A5" s="327" t="s">
        <v>499</v>
      </c>
      <c r="B5" s="322"/>
      <c r="C5" s="328"/>
      <c r="D5" s="328"/>
      <c r="E5" s="328"/>
      <c r="F5" s="328"/>
      <c r="G5" s="328"/>
      <c r="H5" s="328"/>
      <c r="I5" s="326" t="str">
        <f t="shared" si="0"/>
        <v/>
      </c>
    </row>
    <row r="6" spans="1:9" ht="15" customHeight="1">
      <c r="A6" s="327" t="s">
        <v>683</v>
      </c>
      <c r="B6" s="322"/>
      <c r="C6" s="328"/>
      <c r="D6" s="328"/>
      <c r="E6" s="328"/>
      <c r="F6" s="328"/>
      <c r="G6" s="328"/>
      <c r="H6" s="328"/>
      <c r="I6" s="326" t="str">
        <f t="shared" si="0"/>
        <v/>
      </c>
    </row>
    <row r="7" spans="1:9" ht="15" customHeight="1">
      <c r="A7" s="327" t="s">
        <v>500</v>
      </c>
      <c r="B7" s="322"/>
      <c r="C7" s="328"/>
      <c r="D7" s="328"/>
      <c r="E7" s="328"/>
      <c r="F7" s="328"/>
      <c r="G7" s="328"/>
      <c r="H7" s="328"/>
      <c r="I7" s="326" t="str">
        <f t="shared" si="0"/>
        <v/>
      </c>
    </row>
    <row r="8" spans="1:9" ht="15" customHeight="1">
      <c r="A8" s="327" t="s">
        <v>684</v>
      </c>
      <c r="B8" s="322"/>
      <c r="C8" s="328"/>
      <c r="D8" s="328"/>
      <c r="E8" s="328"/>
      <c r="F8" s="328"/>
      <c r="G8" s="328"/>
      <c r="H8" s="328"/>
      <c r="I8" s="326" t="str">
        <f t="shared" si="0"/>
        <v/>
      </c>
    </row>
    <row r="9" spans="1:9" ht="15" customHeight="1">
      <c r="A9" s="327" t="s">
        <v>586</v>
      </c>
      <c r="B9" s="322"/>
      <c r="C9" s="328"/>
      <c r="D9" s="328"/>
      <c r="E9" s="328"/>
      <c r="F9" s="328"/>
      <c r="G9" s="328"/>
      <c r="H9" s="328"/>
      <c r="I9" s="326" t="str">
        <f t="shared" si="0"/>
        <v/>
      </c>
    </row>
    <row r="10" spans="1:9" ht="15.75" customHeight="1">
      <c r="A10" s="327" t="s">
        <v>502</v>
      </c>
      <c r="B10" s="322"/>
      <c r="C10" s="328"/>
      <c r="D10" s="328"/>
      <c r="E10" s="328"/>
      <c r="F10" s="328"/>
      <c r="G10" s="328"/>
      <c r="H10" s="328"/>
      <c r="I10" s="326" t="str">
        <f t="shared" si="0"/>
        <v/>
      </c>
    </row>
    <row r="11" spans="1:9" ht="15.75" customHeight="1">
      <c r="A11" s="327" t="s">
        <v>587</v>
      </c>
      <c r="B11" s="322"/>
      <c r="C11" s="328"/>
      <c r="D11" s="328"/>
      <c r="E11" s="328"/>
      <c r="F11" s="328"/>
      <c r="G11" s="328"/>
      <c r="H11" s="328"/>
      <c r="I11" s="326" t="str">
        <f t="shared" si="0"/>
        <v/>
      </c>
    </row>
    <row r="12" spans="1:9" ht="15.75" customHeight="1">
      <c r="A12" s="327" t="s">
        <v>588</v>
      </c>
      <c r="B12" s="322"/>
      <c r="C12" s="328"/>
      <c r="D12" s="328"/>
      <c r="E12" s="328"/>
      <c r="F12" s="328"/>
      <c r="G12" s="328"/>
      <c r="H12" s="328"/>
      <c r="I12" s="326" t="str">
        <f t="shared" si="0"/>
        <v/>
      </c>
    </row>
    <row r="13" spans="1:9" s="6" customFormat="1" ht="15" customHeight="1">
      <c r="A13" s="323" t="s">
        <v>685</v>
      </c>
      <c r="B13" s="324"/>
      <c r="C13" s="325"/>
      <c r="D13" s="325"/>
      <c r="E13" s="325"/>
      <c r="F13" s="325"/>
      <c r="G13" s="325"/>
      <c r="H13" s="325"/>
      <c r="I13" s="172" t="str">
        <f t="shared" si="0"/>
        <v/>
      </c>
    </row>
    <row r="14" spans="1:9" ht="13.5" customHeight="1">
      <c r="A14" s="327" t="s">
        <v>686</v>
      </c>
      <c r="B14" s="322"/>
      <c r="C14" s="328"/>
      <c r="D14" s="328"/>
      <c r="E14" s="328"/>
      <c r="F14" s="328"/>
      <c r="G14" s="328"/>
      <c r="H14" s="328"/>
      <c r="I14" s="326" t="str">
        <f t="shared" si="0"/>
        <v/>
      </c>
    </row>
    <row r="15" spans="1:9" ht="13.5" customHeight="1">
      <c r="A15" s="327" t="s">
        <v>687</v>
      </c>
      <c r="B15" s="322"/>
      <c r="C15" s="328"/>
      <c r="D15" s="328"/>
      <c r="E15" s="328"/>
      <c r="F15" s="328"/>
      <c r="G15" s="328"/>
      <c r="H15" s="328"/>
      <c r="I15" s="326" t="str">
        <f t="shared" si="0"/>
        <v/>
      </c>
    </row>
    <row r="16" spans="1:9" ht="13.5" customHeight="1">
      <c r="A16" s="327" t="s">
        <v>688</v>
      </c>
      <c r="B16" s="322"/>
      <c r="C16" s="328"/>
      <c r="D16" s="328"/>
      <c r="E16" s="328"/>
      <c r="F16" s="328"/>
      <c r="G16" s="328"/>
      <c r="H16" s="328"/>
      <c r="I16" s="326" t="str">
        <f t="shared" si="0"/>
        <v/>
      </c>
    </row>
    <row r="17" spans="1:9" ht="13.5" customHeight="1">
      <c r="A17" s="327" t="s">
        <v>592</v>
      </c>
      <c r="B17" s="322"/>
      <c r="C17" s="328"/>
      <c r="D17" s="328"/>
      <c r="E17" s="328"/>
      <c r="F17" s="328"/>
      <c r="G17" s="328"/>
      <c r="H17" s="328"/>
      <c r="I17" s="326" t="str">
        <f t="shared" si="0"/>
        <v/>
      </c>
    </row>
    <row r="18" spans="1:9" ht="13.5" customHeight="1">
      <c r="A18" s="327" t="s">
        <v>593</v>
      </c>
      <c r="B18" s="322"/>
      <c r="C18" s="328"/>
      <c r="D18" s="328"/>
      <c r="E18" s="328"/>
      <c r="F18" s="328"/>
      <c r="G18" s="328"/>
      <c r="H18" s="328"/>
      <c r="I18" s="326" t="str">
        <f t="shared" si="0"/>
        <v/>
      </c>
    </row>
    <row r="19" spans="1:9" s="6" customFormat="1" ht="15" customHeight="1">
      <c r="A19" s="323" t="s">
        <v>689</v>
      </c>
      <c r="B19" s="324"/>
      <c r="C19" s="325"/>
      <c r="D19" s="325"/>
      <c r="E19" s="325"/>
      <c r="F19" s="325"/>
      <c r="G19" s="325"/>
      <c r="H19" s="325"/>
      <c r="I19" s="172" t="str">
        <f t="shared" si="0"/>
        <v/>
      </c>
    </row>
    <row r="20" spans="1:9" ht="13.5" customHeight="1">
      <c r="A20" s="327" t="s">
        <v>525</v>
      </c>
      <c r="B20" s="322"/>
      <c r="C20" s="328"/>
      <c r="D20" s="328"/>
      <c r="E20" s="328"/>
      <c r="F20" s="328"/>
      <c r="G20" s="328"/>
      <c r="H20" s="328"/>
      <c r="I20" s="326" t="str">
        <f t="shared" si="0"/>
        <v/>
      </c>
    </row>
    <row r="21" spans="1:9" ht="13.5" customHeight="1">
      <c r="A21" s="327" t="s">
        <v>690</v>
      </c>
      <c r="B21" s="322"/>
      <c r="C21" s="328"/>
      <c r="D21" s="328"/>
      <c r="E21" s="328"/>
      <c r="F21" s="328"/>
      <c r="G21" s="328"/>
      <c r="H21" s="328"/>
      <c r="I21" s="326" t="str">
        <f t="shared" si="0"/>
        <v/>
      </c>
    </row>
    <row r="22" spans="1:9" ht="13.5" customHeight="1">
      <c r="A22" s="327" t="s">
        <v>527</v>
      </c>
      <c r="B22" s="322"/>
      <c r="C22" s="328"/>
      <c r="D22" s="328"/>
      <c r="E22" s="328"/>
      <c r="F22" s="328"/>
      <c r="G22" s="328"/>
      <c r="H22" s="328"/>
      <c r="I22" s="326" t="str">
        <f t="shared" si="0"/>
        <v/>
      </c>
    </row>
    <row r="23" spans="1:9" ht="13.5" customHeight="1">
      <c r="A23" s="327" t="s">
        <v>691</v>
      </c>
      <c r="B23" s="322"/>
      <c r="C23" s="328"/>
      <c r="D23" s="328"/>
      <c r="E23" s="328"/>
      <c r="F23" s="328"/>
      <c r="G23" s="328"/>
      <c r="H23" s="328"/>
      <c r="I23" s="326" t="str">
        <f t="shared" si="0"/>
        <v/>
      </c>
    </row>
    <row r="24" spans="1:9" ht="13.5" customHeight="1">
      <c r="A24" s="327" t="s">
        <v>692</v>
      </c>
      <c r="B24" s="322"/>
      <c r="C24" s="328"/>
      <c r="D24" s="328"/>
      <c r="E24" s="328"/>
      <c r="F24" s="328"/>
      <c r="G24" s="328"/>
      <c r="H24" s="328"/>
      <c r="I24" s="326" t="str">
        <f t="shared" si="0"/>
        <v/>
      </c>
    </row>
    <row r="25" spans="1:9" ht="13.5" customHeight="1">
      <c r="A25" s="327" t="s">
        <v>532</v>
      </c>
      <c r="B25" s="322"/>
      <c r="C25" s="328"/>
      <c r="D25" s="328"/>
      <c r="E25" s="328"/>
      <c r="F25" s="328"/>
      <c r="G25" s="328"/>
      <c r="H25" s="328"/>
      <c r="I25" s="326" t="str">
        <f t="shared" si="0"/>
        <v/>
      </c>
    </row>
    <row r="26" spans="1:9" ht="13.5" customHeight="1">
      <c r="A26" s="327" t="s">
        <v>533</v>
      </c>
      <c r="B26" s="322"/>
      <c r="C26" s="328"/>
      <c r="D26" s="328"/>
      <c r="E26" s="328"/>
      <c r="F26" s="328"/>
      <c r="G26" s="328"/>
      <c r="H26" s="328"/>
      <c r="I26" s="326" t="str">
        <f t="shared" si="0"/>
        <v/>
      </c>
    </row>
    <row r="27" spans="1:9" ht="13.5" customHeight="1">
      <c r="A27" s="327" t="s">
        <v>534</v>
      </c>
      <c r="B27" s="322"/>
      <c r="C27" s="328"/>
      <c r="D27" s="328"/>
      <c r="E27" s="328"/>
      <c r="F27" s="328"/>
      <c r="G27" s="328"/>
      <c r="H27" s="328"/>
      <c r="I27" s="326" t="str">
        <f t="shared" si="0"/>
        <v/>
      </c>
    </row>
    <row r="28" spans="1:9" ht="13.5" customHeight="1">
      <c r="A28" s="327" t="s">
        <v>535</v>
      </c>
      <c r="B28" s="322"/>
      <c r="C28" s="328"/>
      <c r="D28" s="328"/>
      <c r="E28" s="328"/>
      <c r="F28" s="328"/>
      <c r="G28" s="328"/>
      <c r="H28" s="328"/>
      <c r="I28" s="326" t="str">
        <f t="shared" si="0"/>
        <v/>
      </c>
    </row>
    <row r="29" spans="1:9" ht="14" customHeight="1" thickBot="1">
      <c r="A29" s="329" t="s">
        <v>693</v>
      </c>
      <c r="B29" s="330"/>
      <c r="C29" s="331"/>
      <c r="D29" s="331"/>
      <c r="E29" s="331"/>
      <c r="F29" s="331"/>
      <c r="G29" s="331"/>
      <c r="H29" s="331"/>
      <c r="I29" s="332" t="str">
        <f t="shared" si="0"/>
        <v/>
      </c>
    </row>
    <row r="30" spans="1:9" s="6" customFormat="1" ht="15" customHeight="1">
      <c r="A30" s="323" t="s">
        <v>694</v>
      </c>
      <c r="B30" s="324"/>
      <c r="C30" s="325"/>
      <c r="D30" s="325"/>
      <c r="E30" s="325"/>
      <c r="F30" s="325"/>
      <c r="G30" s="325"/>
      <c r="H30" s="325"/>
      <c r="I30" s="172" t="str">
        <f t="shared" si="0"/>
        <v/>
      </c>
    </row>
    <row r="31" spans="1:9" ht="13.5" customHeight="1">
      <c r="A31" s="327" t="s">
        <v>551</v>
      </c>
      <c r="B31" s="322"/>
      <c r="C31" s="328"/>
      <c r="D31" s="328"/>
      <c r="E31" s="328"/>
      <c r="F31" s="328"/>
      <c r="G31" s="328"/>
      <c r="H31" s="328"/>
      <c r="I31" s="326" t="str">
        <f t="shared" si="0"/>
        <v/>
      </c>
    </row>
    <row r="32" spans="1:9" ht="13.5" customHeight="1">
      <c r="A32" s="327" t="s">
        <v>695</v>
      </c>
      <c r="B32" s="322"/>
      <c r="C32" s="328"/>
      <c r="D32" s="328"/>
      <c r="E32" s="328"/>
      <c r="F32" s="328"/>
      <c r="G32" s="328"/>
      <c r="H32" s="328"/>
      <c r="I32" s="326" t="str">
        <f t="shared" si="0"/>
        <v/>
      </c>
    </row>
    <row r="33" spans="1:9" ht="13.5" customHeight="1">
      <c r="A33" s="327" t="s">
        <v>552</v>
      </c>
      <c r="B33" s="322"/>
      <c r="C33" s="328"/>
      <c r="D33" s="328"/>
      <c r="E33" s="328"/>
      <c r="F33" s="328"/>
      <c r="G33" s="328"/>
      <c r="H33" s="328"/>
      <c r="I33" s="326" t="str">
        <f t="shared" si="0"/>
        <v/>
      </c>
    </row>
    <row r="34" spans="1:9" ht="13.5" customHeight="1">
      <c r="A34" s="327" t="s">
        <v>553</v>
      </c>
      <c r="B34" s="322"/>
      <c r="C34" s="328"/>
      <c r="D34" s="328"/>
      <c r="E34" s="328"/>
      <c r="F34" s="328"/>
      <c r="G34" s="328"/>
      <c r="H34" s="328"/>
      <c r="I34" s="326" t="str">
        <f t="shared" si="0"/>
        <v/>
      </c>
    </row>
    <row r="35" spans="1:9" ht="13.5" customHeight="1">
      <c r="A35" s="327" t="s">
        <v>696</v>
      </c>
      <c r="B35" s="322"/>
      <c r="C35" s="328"/>
      <c r="D35" s="328"/>
      <c r="E35" s="328"/>
      <c r="F35" s="328"/>
      <c r="G35" s="328"/>
      <c r="H35" s="328"/>
      <c r="I35" s="326" t="str">
        <f t="shared" si="0"/>
        <v/>
      </c>
    </row>
    <row r="36" spans="1:9" ht="13.5" customHeight="1">
      <c r="A36" s="327" t="s">
        <v>555</v>
      </c>
      <c r="B36" s="322"/>
      <c r="C36" s="328"/>
      <c r="D36" s="328"/>
      <c r="E36" s="328"/>
      <c r="F36" s="328"/>
      <c r="G36" s="328"/>
      <c r="H36" s="328"/>
      <c r="I36" s="326" t="str">
        <f t="shared" ref="I36:I67" si="1">IF(G36=0,"",H36/G36*100)</f>
        <v/>
      </c>
    </row>
    <row r="37" spans="1:9" ht="13.5" customHeight="1">
      <c r="A37" s="327" t="s">
        <v>556</v>
      </c>
      <c r="B37" s="322"/>
      <c r="C37" s="328"/>
      <c r="D37" s="328"/>
      <c r="E37" s="328"/>
      <c r="F37" s="328"/>
      <c r="G37" s="328"/>
      <c r="H37" s="328"/>
      <c r="I37" s="326" t="str">
        <f t="shared" si="1"/>
        <v/>
      </c>
    </row>
    <row r="38" spans="1:9" ht="13.5" customHeight="1">
      <c r="A38" s="327" t="s">
        <v>557</v>
      </c>
      <c r="B38" s="322"/>
      <c r="C38" s="328"/>
      <c r="D38" s="328"/>
      <c r="E38" s="328"/>
      <c r="F38" s="328"/>
      <c r="G38" s="328"/>
      <c r="H38" s="328"/>
      <c r="I38" s="326" t="str">
        <f t="shared" si="1"/>
        <v/>
      </c>
    </row>
    <row r="39" spans="1:9" ht="13.5" customHeight="1">
      <c r="A39" s="327" t="s">
        <v>558</v>
      </c>
      <c r="B39" s="322"/>
      <c r="C39" s="328"/>
      <c r="D39" s="328"/>
      <c r="E39" s="328"/>
      <c r="F39" s="328"/>
      <c r="G39" s="328"/>
      <c r="H39" s="328"/>
      <c r="I39" s="326" t="str">
        <f t="shared" si="1"/>
        <v/>
      </c>
    </row>
    <row r="40" spans="1:9" s="6" customFormat="1" ht="15" customHeight="1">
      <c r="A40" s="323" t="s">
        <v>697</v>
      </c>
      <c r="B40" s="324"/>
      <c r="C40" s="325"/>
      <c r="D40" s="325"/>
      <c r="E40" s="325"/>
      <c r="F40" s="325"/>
      <c r="G40" s="325"/>
      <c r="H40" s="325"/>
      <c r="I40" s="172" t="str">
        <f t="shared" si="1"/>
        <v/>
      </c>
    </row>
    <row r="41" spans="1:9" ht="13.5" customHeight="1">
      <c r="A41" s="327" t="s">
        <v>538</v>
      </c>
      <c r="B41" s="322"/>
      <c r="C41" s="328"/>
      <c r="D41" s="328"/>
      <c r="E41" s="328"/>
      <c r="F41" s="328"/>
      <c r="G41" s="328"/>
      <c r="H41" s="328"/>
      <c r="I41" s="326" t="str">
        <f t="shared" si="1"/>
        <v/>
      </c>
    </row>
    <row r="42" spans="1:9" ht="13.5" customHeight="1">
      <c r="A42" s="327" t="s">
        <v>698</v>
      </c>
      <c r="B42" s="322"/>
      <c r="C42" s="328"/>
      <c r="D42" s="328"/>
      <c r="E42" s="328"/>
      <c r="F42" s="328"/>
      <c r="G42" s="328"/>
      <c r="H42" s="328"/>
      <c r="I42" s="326" t="str">
        <f t="shared" si="1"/>
        <v/>
      </c>
    </row>
    <row r="43" spans="1:9" ht="13.5" customHeight="1">
      <c r="A43" s="327" t="s">
        <v>699</v>
      </c>
      <c r="B43" s="322"/>
      <c r="C43" s="328"/>
      <c r="D43" s="328"/>
      <c r="E43" s="328"/>
      <c r="F43" s="328"/>
      <c r="G43" s="328"/>
      <c r="H43" s="328"/>
      <c r="I43" s="326" t="str">
        <f t="shared" si="1"/>
        <v/>
      </c>
    </row>
    <row r="44" spans="1:9" ht="13.5" customHeight="1">
      <c r="A44" s="327" t="s">
        <v>540</v>
      </c>
      <c r="B44" s="322"/>
      <c r="C44" s="328"/>
      <c r="D44" s="328"/>
      <c r="E44" s="328"/>
      <c r="F44" s="328"/>
      <c r="G44" s="328"/>
      <c r="H44" s="328"/>
      <c r="I44" s="326" t="str">
        <f t="shared" si="1"/>
        <v/>
      </c>
    </row>
    <row r="45" spans="1:9" ht="13.5" customHeight="1">
      <c r="A45" s="327" t="s">
        <v>541</v>
      </c>
      <c r="B45" s="322"/>
      <c r="C45" s="328"/>
      <c r="D45" s="328"/>
      <c r="E45" s="328"/>
      <c r="F45" s="328"/>
      <c r="G45" s="328"/>
      <c r="H45" s="328"/>
      <c r="I45" s="326" t="str">
        <f t="shared" si="1"/>
        <v/>
      </c>
    </row>
    <row r="46" spans="1:9" ht="13.5" customHeight="1">
      <c r="A46" s="327" t="s">
        <v>542</v>
      </c>
      <c r="B46" s="322"/>
      <c r="C46" s="328"/>
      <c r="D46" s="328"/>
      <c r="E46" s="328"/>
      <c r="F46" s="328"/>
      <c r="G46" s="328"/>
      <c r="H46" s="328"/>
      <c r="I46" s="326" t="str">
        <f t="shared" si="1"/>
        <v/>
      </c>
    </row>
    <row r="47" spans="1:9" ht="13.5" customHeight="1">
      <c r="A47" s="327" t="s">
        <v>543</v>
      </c>
      <c r="B47" s="322"/>
      <c r="C47" s="328"/>
      <c r="D47" s="328"/>
      <c r="E47" s="328"/>
      <c r="F47" s="328"/>
      <c r="G47" s="328"/>
      <c r="H47" s="328"/>
      <c r="I47" s="326" t="str">
        <f t="shared" si="1"/>
        <v/>
      </c>
    </row>
    <row r="48" spans="1:9" ht="13.5" customHeight="1">
      <c r="A48" s="327" t="s">
        <v>544</v>
      </c>
      <c r="B48" s="322"/>
      <c r="C48" s="328"/>
      <c r="D48" s="328"/>
      <c r="E48" s="328"/>
      <c r="F48" s="328"/>
      <c r="G48" s="328"/>
      <c r="H48" s="328"/>
      <c r="I48" s="326" t="str">
        <f t="shared" si="1"/>
        <v/>
      </c>
    </row>
    <row r="49" spans="1:9" s="6" customFormat="1" ht="15" customHeight="1">
      <c r="A49" s="323" t="s">
        <v>700</v>
      </c>
      <c r="B49" s="324"/>
      <c r="C49" s="325"/>
      <c r="D49" s="325"/>
      <c r="E49" s="325"/>
      <c r="F49" s="325"/>
      <c r="G49" s="325"/>
      <c r="H49" s="325"/>
      <c r="I49" s="172" t="str">
        <f t="shared" si="1"/>
        <v/>
      </c>
    </row>
    <row r="50" spans="1:9" ht="13.5" customHeight="1">
      <c r="A50" s="327" t="s">
        <v>560</v>
      </c>
      <c r="B50" s="322"/>
      <c r="C50" s="328"/>
      <c r="D50" s="328"/>
      <c r="E50" s="328"/>
      <c r="F50" s="328"/>
      <c r="G50" s="328"/>
      <c r="H50" s="328"/>
      <c r="I50" s="326" t="str">
        <f t="shared" si="1"/>
        <v/>
      </c>
    </row>
    <row r="51" spans="1:9" ht="13.5" customHeight="1">
      <c r="A51" s="327" t="s">
        <v>701</v>
      </c>
      <c r="B51" s="322"/>
      <c r="C51" s="328"/>
      <c r="D51" s="328"/>
      <c r="E51" s="328"/>
      <c r="F51" s="328"/>
      <c r="G51" s="328"/>
      <c r="H51" s="328"/>
      <c r="I51" s="326" t="str">
        <f t="shared" si="1"/>
        <v/>
      </c>
    </row>
    <row r="52" spans="1:9" ht="13.5" customHeight="1">
      <c r="A52" s="327" t="s">
        <v>561</v>
      </c>
      <c r="B52" s="322"/>
      <c r="C52" s="328"/>
      <c r="D52" s="328"/>
      <c r="E52" s="328"/>
      <c r="F52" s="328"/>
      <c r="G52" s="328"/>
      <c r="H52" s="328"/>
      <c r="I52" s="326" t="str">
        <f t="shared" si="1"/>
        <v/>
      </c>
    </row>
    <row r="53" spans="1:9" ht="13.5" customHeight="1">
      <c r="A53" s="327" t="s">
        <v>562</v>
      </c>
      <c r="B53" s="322"/>
      <c r="C53" s="328"/>
      <c r="D53" s="328"/>
      <c r="E53" s="328"/>
      <c r="F53" s="328"/>
      <c r="G53" s="328"/>
      <c r="H53" s="328"/>
      <c r="I53" s="326" t="str">
        <f t="shared" si="1"/>
        <v/>
      </c>
    </row>
    <row r="54" spans="1:9" ht="13.5" customHeight="1">
      <c r="A54" s="327" t="s">
        <v>563</v>
      </c>
      <c r="B54" s="322"/>
      <c r="C54" s="328"/>
      <c r="D54" s="328"/>
      <c r="E54" s="328"/>
      <c r="F54" s="328"/>
      <c r="G54" s="328"/>
      <c r="H54" s="328"/>
      <c r="I54" s="326" t="str">
        <f t="shared" si="1"/>
        <v/>
      </c>
    </row>
    <row r="55" spans="1:9" ht="13.5" customHeight="1">
      <c r="A55" s="327" t="s">
        <v>565</v>
      </c>
      <c r="B55" s="322"/>
      <c r="C55" s="328"/>
      <c r="D55" s="328"/>
      <c r="E55" s="328"/>
      <c r="F55" s="328"/>
      <c r="G55" s="328"/>
      <c r="H55" s="328"/>
      <c r="I55" s="326" t="str">
        <f t="shared" si="1"/>
        <v/>
      </c>
    </row>
    <row r="56" spans="1:9" ht="13.5" customHeight="1">
      <c r="A56" s="327" t="s">
        <v>566</v>
      </c>
      <c r="B56" s="322"/>
      <c r="C56" s="328"/>
      <c r="D56" s="328"/>
      <c r="E56" s="328"/>
      <c r="F56" s="328"/>
      <c r="G56" s="328"/>
      <c r="H56" s="328"/>
      <c r="I56" s="326" t="str">
        <f t="shared" si="1"/>
        <v/>
      </c>
    </row>
    <row r="57" spans="1:9" ht="14" customHeight="1" thickBot="1">
      <c r="A57" s="329" t="s">
        <v>702</v>
      </c>
      <c r="B57" s="330"/>
      <c r="C57" s="331"/>
      <c r="D57" s="331"/>
      <c r="E57" s="331"/>
      <c r="F57" s="331"/>
      <c r="G57" s="331"/>
      <c r="H57" s="331"/>
      <c r="I57" s="332" t="str">
        <f t="shared" si="1"/>
        <v/>
      </c>
    </row>
    <row r="58" spans="1:9" s="6" customFormat="1" ht="15" customHeight="1">
      <c r="A58" s="323" t="s">
        <v>703</v>
      </c>
      <c r="B58" s="324"/>
      <c r="C58" s="325"/>
      <c r="D58" s="325"/>
      <c r="E58" s="325"/>
      <c r="F58" s="325"/>
      <c r="G58" s="325"/>
      <c r="H58" s="325"/>
      <c r="I58" s="172" t="str">
        <f t="shared" si="1"/>
        <v/>
      </c>
    </row>
    <row r="59" spans="1:9" ht="13.5" customHeight="1">
      <c r="A59" s="327" t="s">
        <v>704</v>
      </c>
      <c r="B59" s="322"/>
      <c r="C59" s="328"/>
      <c r="D59" s="328"/>
      <c r="E59" s="328"/>
      <c r="F59" s="328"/>
      <c r="G59" s="328"/>
      <c r="H59" s="328"/>
      <c r="I59" s="326" t="str">
        <f t="shared" si="1"/>
        <v/>
      </c>
    </row>
    <row r="60" spans="1:9" ht="13.5" customHeight="1">
      <c r="A60" s="327" t="s">
        <v>570</v>
      </c>
      <c r="B60" s="322"/>
      <c r="C60" s="328"/>
      <c r="D60" s="328"/>
      <c r="E60" s="328"/>
      <c r="F60" s="328"/>
      <c r="G60" s="328"/>
      <c r="H60" s="328"/>
      <c r="I60" s="326" t="str">
        <f t="shared" si="1"/>
        <v/>
      </c>
    </row>
    <row r="61" spans="1:9" ht="13.5" customHeight="1">
      <c r="A61" s="327" t="s">
        <v>571</v>
      </c>
      <c r="B61" s="322"/>
      <c r="C61" s="328"/>
      <c r="D61" s="328"/>
      <c r="E61" s="328"/>
      <c r="F61" s="328"/>
      <c r="G61" s="328"/>
      <c r="H61" s="328"/>
      <c r="I61" s="326" t="str">
        <f t="shared" si="1"/>
        <v/>
      </c>
    </row>
    <row r="62" spans="1:9" ht="13.5" customHeight="1">
      <c r="A62" s="327" t="s">
        <v>705</v>
      </c>
      <c r="B62" s="322"/>
      <c r="C62" s="328"/>
      <c r="D62" s="328"/>
      <c r="E62" s="328"/>
      <c r="F62" s="328"/>
      <c r="G62" s="328"/>
      <c r="H62" s="328"/>
      <c r="I62" s="326" t="str">
        <f t="shared" si="1"/>
        <v/>
      </c>
    </row>
    <row r="63" spans="1:9" ht="13.5" customHeight="1">
      <c r="A63" s="327" t="s">
        <v>706</v>
      </c>
      <c r="B63" s="322"/>
      <c r="C63" s="328"/>
      <c r="D63" s="328"/>
      <c r="E63" s="328"/>
      <c r="F63" s="328"/>
      <c r="G63" s="328"/>
      <c r="H63" s="328"/>
      <c r="I63" s="326" t="str">
        <f t="shared" si="1"/>
        <v/>
      </c>
    </row>
    <row r="64" spans="1:9" s="6" customFormat="1" ht="15" customHeight="1">
      <c r="A64" s="323" t="s">
        <v>707</v>
      </c>
      <c r="B64" s="324"/>
      <c r="C64" s="325"/>
      <c r="D64" s="325"/>
      <c r="E64" s="325"/>
      <c r="F64" s="325"/>
      <c r="G64" s="325"/>
      <c r="H64" s="325"/>
      <c r="I64" s="172" t="str">
        <f t="shared" si="1"/>
        <v/>
      </c>
    </row>
    <row r="65" spans="1:9" ht="13.5" customHeight="1">
      <c r="A65" s="327" t="s">
        <v>708</v>
      </c>
      <c r="B65" s="322"/>
      <c r="C65" s="328"/>
      <c r="D65" s="328"/>
      <c r="E65" s="328"/>
      <c r="F65" s="328"/>
      <c r="G65" s="328"/>
      <c r="H65" s="328"/>
      <c r="I65" s="326" t="str">
        <f t="shared" si="1"/>
        <v/>
      </c>
    </row>
    <row r="66" spans="1:9" ht="13.5" customHeight="1">
      <c r="A66" s="327" t="s">
        <v>709</v>
      </c>
      <c r="B66" s="322"/>
      <c r="C66" s="328"/>
      <c r="D66" s="328"/>
      <c r="E66" s="328"/>
      <c r="F66" s="328"/>
      <c r="G66" s="328"/>
      <c r="H66" s="328"/>
      <c r="I66" s="326" t="str">
        <f t="shared" si="1"/>
        <v/>
      </c>
    </row>
    <row r="67" spans="1:9" ht="13.5" customHeight="1">
      <c r="A67" s="327" t="s">
        <v>710</v>
      </c>
      <c r="B67" s="322"/>
      <c r="C67" s="328"/>
      <c r="D67" s="328"/>
      <c r="E67" s="328"/>
      <c r="F67" s="328"/>
      <c r="G67" s="328"/>
      <c r="H67" s="328"/>
      <c r="I67" s="326" t="str">
        <f t="shared" si="1"/>
        <v/>
      </c>
    </row>
    <row r="68" spans="1:9" ht="13.5" customHeight="1">
      <c r="A68" s="327" t="s">
        <v>132</v>
      </c>
      <c r="B68" s="322"/>
      <c r="C68" s="328"/>
      <c r="D68" s="328"/>
      <c r="E68" s="328"/>
      <c r="F68" s="328"/>
      <c r="G68" s="328"/>
      <c r="H68" s="328"/>
      <c r="I68" s="326" t="str">
        <f t="shared" ref="I68:I99" si="2">IF(G68=0,"",H68/G68*100)</f>
        <v/>
      </c>
    </row>
    <row r="69" spans="1:9" ht="13.5" customHeight="1">
      <c r="A69" s="327" t="s">
        <v>143</v>
      </c>
      <c r="B69" s="322"/>
      <c r="C69" s="328"/>
      <c r="D69" s="328"/>
      <c r="E69" s="328"/>
      <c r="F69" s="328"/>
      <c r="G69" s="328"/>
      <c r="H69" s="328"/>
      <c r="I69" s="326" t="str">
        <f t="shared" si="2"/>
        <v/>
      </c>
    </row>
    <row r="70" spans="1:9" ht="13.5" customHeight="1">
      <c r="A70" s="327" t="s">
        <v>711</v>
      </c>
      <c r="B70" s="322"/>
      <c r="C70" s="328"/>
      <c r="D70" s="328"/>
      <c r="E70" s="328"/>
      <c r="F70" s="328"/>
      <c r="G70" s="328"/>
      <c r="H70" s="328"/>
      <c r="I70" s="326" t="str">
        <f t="shared" si="2"/>
        <v/>
      </c>
    </row>
    <row r="71" spans="1:9" ht="13.5" customHeight="1">
      <c r="A71" s="327" t="s">
        <v>215</v>
      </c>
      <c r="B71" s="322"/>
      <c r="C71" s="328"/>
      <c r="D71" s="328"/>
      <c r="E71" s="328"/>
      <c r="F71" s="328"/>
      <c r="G71" s="328"/>
      <c r="H71" s="328"/>
      <c r="I71" s="326" t="str">
        <f t="shared" si="2"/>
        <v/>
      </c>
    </row>
    <row r="72" spans="1:9" ht="13.5" customHeight="1">
      <c r="A72" s="327" t="s">
        <v>170</v>
      </c>
      <c r="B72" s="322"/>
      <c r="C72" s="328"/>
      <c r="D72" s="328"/>
      <c r="E72" s="328"/>
      <c r="F72" s="328"/>
      <c r="G72" s="328"/>
      <c r="H72" s="328"/>
      <c r="I72" s="326" t="str">
        <f t="shared" si="2"/>
        <v/>
      </c>
    </row>
    <row r="73" spans="1:9" ht="13.5" customHeight="1">
      <c r="A73" s="327" t="s">
        <v>121</v>
      </c>
      <c r="B73" s="322"/>
      <c r="C73" s="328"/>
      <c r="D73" s="328"/>
      <c r="E73" s="328"/>
      <c r="F73" s="328"/>
      <c r="G73" s="328"/>
      <c r="H73" s="328"/>
      <c r="I73" s="326" t="str">
        <f t="shared" si="2"/>
        <v/>
      </c>
    </row>
    <row r="74" spans="1:9" ht="13.5" customHeight="1">
      <c r="A74" s="327" t="s">
        <v>712</v>
      </c>
      <c r="B74" s="322"/>
      <c r="C74" s="328"/>
      <c r="D74" s="328"/>
      <c r="E74" s="328"/>
      <c r="F74" s="328"/>
      <c r="G74" s="328"/>
      <c r="H74" s="328"/>
      <c r="I74" s="326" t="str">
        <f t="shared" si="2"/>
        <v/>
      </c>
    </row>
    <row r="75" spans="1:9" ht="13.5" customHeight="1">
      <c r="A75" s="327" t="s">
        <v>208</v>
      </c>
      <c r="B75" s="322"/>
      <c r="C75" s="328"/>
      <c r="D75" s="328"/>
      <c r="E75" s="328"/>
      <c r="F75" s="328"/>
      <c r="G75" s="328"/>
      <c r="H75" s="328"/>
      <c r="I75" s="326" t="str">
        <f t="shared" si="2"/>
        <v/>
      </c>
    </row>
    <row r="76" spans="1:9" ht="13.5" customHeight="1">
      <c r="A76" s="327" t="s">
        <v>713</v>
      </c>
      <c r="B76" s="322"/>
      <c r="C76" s="328"/>
      <c r="D76" s="328"/>
      <c r="E76" s="328"/>
      <c r="F76" s="328"/>
      <c r="G76" s="328"/>
      <c r="H76" s="328"/>
      <c r="I76" s="326" t="str">
        <f t="shared" si="2"/>
        <v/>
      </c>
    </row>
    <row r="77" spans="1:9" ht="13.5" customHeight="1">
      <c r="A77" s="327" t="s">
        <v>714</v>
      </c>
      <c r="B77" s="322"/>
      <c r="C77" s="328"/>
      <c r="D77" s="328"/>
      <c r="E77" s="328"/>
      <c r="F77" s="328"/>
      <c r="G77" s="328"/>
      <c r="H77" s="328"/>
      <c r="I77" s="326" t="str">
        <f t="shared" si="2"/>
        <v/>
      </c>
    </row>
    <row r="78" spans="1:9" ht="13.5" customHeight="1">
      <c r="A78" s="327" t="s">
        <v>715</v>
      </c>
      <c r="B78" s="322"/>
      <c r="C78" s="328"/>
      <c r="D78" s="328"/>
      <c r="E78" s="328"/>
      <c r="F78" s="328"/>
      <c r="G78" s="328"/>
      <c r="H78" s="328"/>
      <c r="I78" s="326" t="str">
        <f t="shared" si="2"/>
        <v/>
      </c>
    </row>
    <row r="79" spans="1:9" ht="13.5" customHeight="1">
      <c r="A79" s="327" t="s">
        <v>176</v>
      </c>
      <c r="B79" s="322"/>
      <c r="C79" s="328"/>
      <c r="D79" s="328"/>
      <c r="E79" s="328"/>
      <c r="F79" s="328"/>
      <c r="G79" s="328"/>
      <c r="H79" s="328"/>
      <c r="I79" s="326" t="str">
        <f t="shared" si="2"/>
        <v/>
      </c>
    </row>
    <row r="80" spans="1:9" ht="13.5" customHeight="1">
      <c r="A80" s="327" t="s">
        <v>716</v>
      </c>
      <c r="B80" s="322"/>
      <c r="C80" s="328"/>
      <c r="D80" s="328"/>
      <c r="E80" s="328"/>
      <c r="F80" s="328"/>
      <c r="G80" s="328"/>
      <c r="H80" s="328"/>
      <c r="I80" s="326" t="str">
        <f t="shared" si="2"/>
        <v/>
      </c>
    </row>
    <row r="81" spans="1:9" ht="13.5" customHeight="1">
      <c r="A81" s="327" t="s">
        <v>717</v>
      </c>
      <c r="B81" s="322"/>
      <c r="C81" s="328"/>
      <c r="D81" s="328"/>
      <c r="E81" s="328"/>
      <c r="F81" s="328"/>
      <c r="G81" s="328"/>
      <c r="H81" s="328"/>
      <c r="I81" s="326" t="str">
        <f t="shared" si="2"/>
        <v/>
      </c>
    </row>
    <row r="82" spans="1:9" ht="13.5" customHeight="1">
      <c r="A82" s="327" t="s">
        <v>158</v>
      </c>
      <c r="B82" s="322"/>
      <c r="C82" s="328"/>
      <c r="D82" s="328"/>
      <c r="E82" s="328"/>
      <c r="F82" s="328"/>
      <c r="G82" s="328"/>
      <c r="H82" s="328"/>
      <c r="I82" s="326" t="str">
        <f t="shared" si="2"/>
        <v/>
      </c>
    </row>
    <row r="83" spans="1:9" ht="13.5" customHeight="1">
      <c r="A83" s="327" t="s">
        <v>188</v>
      </c>
      <c r="B83" s="322"/>
      <c r="C83" s="328"/>
      <c r="D83" s="328"/>
      <c r="E83" s="328"/>
      <c r="F83" s="328"/>
      <c r="G83" s="328"/>
      <c r="H83" s="328"/>
      <c r="I83" s="326" t="str">
        <f t="shared" si="2"/>
        <v/>
      </c>
    </row>
    <row r="84" spans="1:9" ht="13.5" customHeight="1">
      <c r="A84" s="327" t="s">
        <v>718</v>
      </c>
      <c r="B84" s="322"/>
      <c r="C84" s="328"/>
      <c r="D84" s="328"/>
      <c r="E84" s="328"/>
      <c r="F84" s="328"/>
      <c r="G84" s="328"/>
      <c r="H84" s="328"/>
      <c r="I84" s="326" t="str">
        <f t="shared" si="2"/>
        <v/>
      </c>
    </row>
    <row r="85" spans="1:9" ht="13.5" customHeight="1">
      <c r="A85" s="327" t="s">
        <v>173</v>
      </c>
      <c r="B85" s="322"/>
      <c r="C85" s="328"/>
      <c r="D85" s="328"/>
      <c r="E85" s="328"/>
      <c r="F85" s="328"/>
      <c r="G85" s="328"/>
      <c r="H85" s="328"/>
      <c r="I85" s="326" t="str">
        <f t="shared" si="2"/>
        <v/>
      </c>
    </row>
    <row r="86" spans="1:9" ht="14" customHeight="1" thickBot="1">
      <c r="A86" s="329" t="s">
        <v>719</v>
      </c>
      <c r="B86" s="330"/>
      <c r="C86" s="331"/>
      <c r="D86" s="331"/>
      <c r="E86" s="331"/>
      <c r="F86" s="331"/>
      <c r="G86" s="331"/>
      <c r="H86" s="331"/>
      <c r="I86" s="332" t="str">
        <f t="shared" si="2"/>
        <v/>
      </c>
    </row>
    <row r="87" spans="1:9" ht="13.5" customHeight="1">
      <c r="A87" s="327" t="s">
        <v>126</v>
      </c>
      <c r="B87" s="322"/>
      <c r="C87" s="328"/>
      <c r="D87" s="328"/>
      <c r="E87" s="328"/>
      <c r="F87" s="328"/>
      <c r="G87" s="328"/>
      <c r="H87" s="328"/>
      <c r="I87" s="326" t="str">
        <f t="shared" si="2"/>
        <v/>
      </c>
    </row>
    <row r="88" spans="1:9" ht="13.5" customHeight="1">
      <c r="A88" s="327" t="s">
        <v>183</v>
      </c>
      <c r="B88" s="322"/>
      <c r="C88" s="328"/>
      <c r="D88" s="328"/>
      <c r="E88" s="328"/>
      <c r="F88" s="328"/>
      <c r="G88" s="328"/>
      <c r="H88" s="328"/>
      <c r="I88" s="326" t="str">
        <f t="shared" si="2"/>
        <v/>
      </c>
    </row>
    <row r="89" spans="1:9" ht="13.5" customHeight="1">
      <c r="A89" s="327" t="s">
        <v>720</v>
      </c>
      <c r="B89" s="322"/>
      <c r="C89" s="328"/>
      <c r="D89" s="328"/>
      <c r="E89" s="328"/>
      <c r="F89" s="328"/>
      <c r="G89" s="328"/>
      <c r="H89" s="328"/>
      <c r="I89" s="326" t="str">
        <f t="shared" si="2"/>
        <v/>
      </c>
    </row>
    <row r="90" spans="1:9" ht="13.5" customHeight="1">
      <c r="A90" s="327" t="s">
        <v>721</v>
      </c>
      <c r="B90" s="322"/>
      <c r="C90" s="328"/>
      <c r="D90" s="328"/>
      <c r="E90" s="328"/>
      <c r="F90" s="328"/>
      <c r="G90" s="328"/>
      <c r="H90" s="328"/>
      <c r="I90" s="326" t="str">
        <f t="shared" si="2"/>
        <v/>
      </c>
    </row>
    <row r="91" spans="1:9" ht="13.5" customHeight="1">
      <c r="A91" s="327" t="s">
        <v>139</v>
      </c>
      <c r="B91" s="322"/>
      <c r="C91" s="328"/>
      <c r="D91" s="328"/>
      <c r="E91" s="328"/>
      <c r="F91" s="328"/>
      <c r="G91" s="328"/>
      <c r="H91" s="328"/>
      <c r="I91" s="326" t="str">
        <f t="shared" si="2"/>
        <v/>
      </c>
    </row>
    <row r="92" spans="1:9" ht="13.5" customHeight="1">
      <c r="A92" s="327" t="s">
        <v>151</v>
      </c>
      <c r="B92" s="322"/>
      <c r="C92" s="328"/>
      <c r="D92" s="328"/>
      <c r="E92" s="328"/>
      <c r="F92" s="328"/>
      <c r="G92" s="328"/>
      <c r="H92" s="328"/>
      <c r="I92" s="326" t="str">
        <f t="shared" si="2"/>
        <v/>
      </c>
    </row>
    <row r="93" spans="1:9" ht="13.5" customHeight="1">
      <c r="A93" s="327" t="s">
        <v>722</v>
      </c>
      <c r="B93" s="322"/>
      <c r="C93" s="328"/>
      <c r="D93" s="328"/>
      <c r="E93" s="328"/>
      <c r="F93" s="328"/>
      <c r="G93" s="328"/>
      <c r="H93" s="328"/>
      <c r="I93" s="326" t="str">
        <f t="shared" si="2"/>
        <v/>
      </c>
    </row>
    <row r="94" spans="1:9" ht="13.5" customHeight="1">
      <c r="A94" s="327" t="s">
        <v>129</v>
      </c>
      <c r="B94" s="322"/>
      <c r="C94" s="328"/>
      <c r="D94" s="328"/>
      <c r="E94" s="328"/>
      <c r="F94" s="328"/>
      <c r="G94" s="328"/>
      <c r="H94" s="328"/>
      <c r="I94" s="326" t="str">
        <f t="shared" si="2"/>
        <v/>
      </c>
    </row>
    <row r="95" spans="1:9" ht="13.5" customHeight="1">
      <c r="A95" s="327" t="s">
        <v>723</v>
      </c>
      <c r="B95" s="322"/>
      <c r="C95" s="328"/>
      <c r="D95" s="328"/>
      <c r="E95" s="328"/>
      <c r="F95" s="328"/>
      <c r="G95" s="328"/>
      <c r="H95" s="328"/>
      <c r="I95" s="326" t="str">
        <f t="shared" si="2"/>
        <v/>
      </c>
    </row>
    <row r="96" spans="1:9" ht="13.5" customHeight="1">
      <c r="A96" s="327" t="s">
        <v>724</v>
      </c>
      <c r="B96" s="322"/>
      <c r="C96" s="328"/>
      <c r="D96" s="328"/>
      <c r="E96" s="328"/>
      <c r="F96" s="328"/>
      <c r="G96" s="328"/>
      <c r="H96" s="328"/>
      <c r="I96" s="326" t="str">
        <f t="shared" si="2"/>
        <v/>
      </c>
    </row>
    <row r="97" spans="1:9" ht="13.5" customHeight="1">
      <c r="A97" s="327" t="s">
        <v>725</v>
      </c>
      <c r="B97" s="322"/>
      <c r="C97" s="328"/>
      <c r="D97" s="328"/>
      <c r="E97" s="328"/>
      <c r="F97" s="328"/>
      <c r="G97" s="328"/>
      <c r="H97" s="328"/>
      <c r="I97" s="326" t="str">
        <f t="shared" si="2"/>
        <v/>
      </c>
    </row>
    <row r="98" spans="1:9" ht="13.5" customHeight="1">
      <c r="A98" s="327" t="s">
        <v>726</v>
      </c>
      <c r="B98" s="322"/>
      <c r="C98" s="328"/>
      <c r="D98" s="328"/>
      <c r="E98" s="328"/>
      <c r="F98" s="328"/>
      <c r="G98" s="328"/>
      <c r="H98" s="328"/>
      <c r="I98" s="326" t="str">
        <f t="shared" si="2"/>
        <v/>
      </c>
    </row>
    <row r="99" spans="1:9" ht="13.5" customHeight="1">
      <c r="A99" s="327" t="s">
        <v>727</v>
      </c>
      <c r="B99" s="322"/>
      <c r="C99" s="328"/>
      <c r="D99" s="328"/>
      <c r="E99" s="328"/>
      <c r="F99" s="328"/>
      <c r="G99" s="328"/>
      <c r="H99" s="328"/>
      <c r="I99" s="326" t="str">
        <f t="shared" si="2"/>
        <v/>
      </c>
    </row>
    <row r="100" spans="1:9" ht="13.5" customHeight="1">
      <c r="A100" s="327" t="s">
        <v>728</v>
      </c>
      <c r="B100" s="322"/>
      <c r="C100" s="328"/>
      <c r="D100" s="328"/>
      <c r="E100" s="328"/>
      <c r="F100" s="328"/>
      <c r="G100" s="328"/>
      <c r="H100" s="328"/>
      <c r="I100" s="326" t="str">
        <f t="shared" ref="I100:I131" si="3">IF(G100=0,"",H100/G100*100)</f>
        <v/>
      </c>
    </row>
    <row r="101" spans="1:9" s="6" customFormat="1" ht="15" customHeight="1">
      <c r="A101" s="323" t="s">
        <v>729</v>
      </c>
      <c r="B101" s="324"/>
      <c r="C101" s="325"/>
      <c r="D101" s="325"/>
      <c r="E101" s="325"/>
      <c r="F101" s="325"/>
      <c r="G101" s="325"/>
      <c r="H101" s="325"/>
      <c r="I101" s="172" t="str">
        <f t="shared" si="3"/>
        <v/>
      </c>
    </row>
    <row r="102" spans="1:9" ht="13.5" customHeight="1">
      <c r="A102" s="327" t="s">
        <v>179</v>
      </c>
      <c r="B102" s="322"/>
      <c r="C102" s="328"/>
      <c r="D102" s="328"/>
      <c r="E102" s="328"/>
      <c r="F102" s="328"/>
      <c r="G102" s="328"/>
      <c r="H102" s="328"/>
      <c r="I102" s="326" t="str">
        <f t="shared" si="3"/>
        <v/>
      </c>
    </row>
    <row r="103" spans="1:9" ht="13.5" customHeight="1">
      <c r="A103" s="327" t="s">
        <v>730</v>
      </c>
      <c r="B103" s="322"/>
      <c r="C103" s="328"/>
      <c r="D103" s="328"/>
      <c r="E103" s="328"/>
      <c r="F103" s="328"/>
      <c r="G103" s="328"/>
      <c r="H103" s="328"/>
      <c r="I103" s="326" t="str">
        <f t="shared" si="3"/>
        <v/>
      </c>
    </row>
    <row r="104" spans="1:9" ht="13.5" customHeight="1">
      <c r="A104" s="327" t="s">
        <v>731</v>
      </c>
      <c r="B104" s="322"/>
      <c r="C104" s="328"/>
      <c r="D104" s="328"/>
      <c r="E104" s="328"/>
      <c r="F104" s="328"/>
      <c r="G104" s="328"/>
      <c r="H104" s="328"/>
      <c r="I104" s="326" t="str">
        <f t="shared" si="3"/>
        <v/>
      </c>
    </row>
    <row r="105" spans="1:9" s="6" customFormat="1" ht="15" customHeight="1">
      <c r="A105" s="323" t="s">
        <v>732</v>
      </c>
      <c r="B105" s="324"/>
      <c r="C105" s="325"/>
      <c r="D105" s="325"/>
      <c r="E105" s="325"/>
      <c r="F105" s="325"/>
      <c r="G105" s="325"/>
      <c r="H105" s="325"/>
      <c r="I105" s="172" t="str">
        <f t="shared" si="3"/>
        <v/>
      </c>
    </row>
    <row r="106" spans="1:9" ht="13.5" customHeight="1">
      <c r="A106" s="327" t="s">
        <v>733</v>
      </c>
      <c r="B106" s="322"/>
      <c r="C106" s="328"/>
      <c r="D106" s="328"/>
      <c r="E106" s="328"/>
      <c r="F106" s="328"/>
      <c r="G106" s="328"/>
      <c r="H106" s="328"/>
      <c r="I106" s="326" t="str">
        <f t="shared" si="3"/>
        <v/>
      </c>
    </row>
    <row r="107" spans="1:9" ht="13.5" customHeight="1">
      <c r="A107" s="327" t="s">
        <v>734</v>
      </c>
      <c r="B107" s="322"/>
      <c r="C107" s="328"/>
      <c r="D107" s="328"/>
      <c r="E107" s="328"/>
      <c r="F107" s="328"/>
      <c r="G107" s="328"/>
      <c r="H107" s="328"/>
      <c r="I107" s="326" t="str">
        <f t="shared" si="3"/>
        <v/>
      </c>
    </row>
    <row r="108" spans="1:9" ht="13.5" customHeight="1">
      <c r="A108" s="327" t="s">
        <v>735</v>
      </c>
      <c r="B108" s="322"/>
      <c r="C108" s="328"/>
      <c r="D108" s="328"/>
      <c r="E108" s="328"/>
      <c r="F108" s="328"/>
      <c r="G108" s="328"/>
      <c r="H108" s="328"/>
      <c r="I108" s="326" t="str">
        <f t="shared" si="3"/>
        <v/>
      </c>
    </row>
    <row r="109" spans="1:9" ht="13.5" customHeight="1">
      <c r="A109" s="327" t="s">
        <v>595</v>
      </c>
      <c r="B109" s="322"/>
      <c r="C109" s="328"/>
      <c r="D109" s="328"/>
      <c r="E109" s="328"/>
      <c r="F109" s="328"/>
      <c r="G109" s="328"/>
      <c r="H109" s="328"/>
      <c r="I109" s="326" t="str">
        <f t="shared" si="3"/>
        <v/>
      </c>
    </row>
    <row r="110" spans="1:9" ht="13.5" customHeight="1">
      <c r="A110" s="327" t="s">
        <v>512</v>
      </c>
      <c r="B110" s="322"/>
      <c r="C110" s="328"/>
      <c r="D110" s="328"/>
      <c r="E110" s="328"/>
      <c r="F110" s="328"/>
      <c r="G110" s="328"/>
      <c r="H110" s="328"/>
      <c r="I110" s="326" t="str">
        <f t="shared" si="3"/>
        <v/>
      </c>
    </row>
    <row r="111" spans="1:9" ht="13.5" customHeight="1">
      <c r="A111" s="327" t="s">
        <v>736</v>
      </c>
      <c r="B111" s="322"/>
      <c r="C111" s="328"/>
      <c r="D111" s="328"/>
      <c r="E111" s="328"/>
      <c r="F111" s="328"/>
      <c r="G111" s="328"/>
      <c r="H111" s="328"/>
      <c r="I111" s="326" t="str">
        <f t="shared" si="3"/>
        <v/>
      </c>
    </row>
    <row r="112" spans="1:9" ht="13.5" customHeight="1">
      <c r="A112" s="327" t="s">
        <v>737</v>
      </c>
      <c r="B112" s="322"/>
      <c r="C112" s="328"/>
      <c r="D112" s="328"/>
      <c r="E112" s="328"/>
      <c r="F112" s="328"/>
      <c r="G112" s="328"/>
      <c r="H112" s="328"/>
      <c r="I112" s="326" t="str">
        <f t="shared" si="3"/>
        <v/>
      </c>
    </row>
    <row r="113" spans="1:9" ht="14" customHeight="1" thickBot="1">
      <c r="A113" s="329" t="s">
        <v>513</v>
      </c>
      <c r="B113" s="330"/>
      <c r="C113" s="331"/>
      <c r="D113" s="331"/>
      <c r="E113" s="331"/>
      <c r="F113" s="331"/>
      <c r="G113" s="331"/>
      <c r="H113" s="331"/>
      <c r="I113" s="332" t="str">
        <f t="shared" si="3"/>
        <v/>
      </c>
    </row>
    <row r="114" spans="1:9" s="6" customFormat="1" ht="15" customHeight="1">
      <c r="A114" s="323" t="s">
        <v>738</v>
      </c>
      <c r="B114" s="324"/>
      <c r="C114" s="325"/>
      <c r="D114" s="325"/>
      <c r="E114" s="325"/>
      <c r="F114" s="325"/>
      <c r="G114" s="325"/>
      <c r="H114" s="325"/>
      <c r="I114" s="172" t="str">
        <f t="shared" si="3"/>
        <v/>
      </c>
    </row>
    <row r="115" spans="1:9" ht="13.5" customHeight="1">
      <c r="A115" s="327" t="s">
        <v>739</v>
      </c>
      <c r="B115" s="322"/>
      <c r="C115" s="328"/>
      <c r="D115" s="328"/>
      <c r="E115" s="328"/>
      <c r="F115" s="328"/>
      <c r="G115" s="328"/>
      <c r="H115" s="328"/>
      <c r="I115" s="326" t="str">
        <f t="shared" si="3"/>
        <v/>
      </c>
    </row>
    <row r="116" spans="1:9" ht="13.5" customHeight="1">
      <c r="A116" s="327" t="s">
        <v>740</v>
      </c>
      <c r="B116" s="322"/>
      <c r="C116" s="328"/>
      <c r="D116" s="328"/>
      <c r="E116" s="328"/>
      <c r="F116" s="328"/>
      <c r="G116" s="328"/>
      <c r="H116" s="328"/>
      <c r="I116" s="326" t="str">
        <f t="shared" si="3"/>
        <v/>
      </c>
    </row>
    <row r="117" spans="1:9" ht="13.5" customHeight="1">
      <c r="A117" s="327" t="s">
        <v>516</v>
      </c>
      <c r="B117" s="322"/>
      <c r="C117" s="328"/>
      <c r="D117" s="328"/>
      <c r="E117" s="328"/>
      <c r="F117" s="328"/>
      <c r="G117" s="328"/>
      <c r="H117" s="328"/>
      <c r="I117" s="326" t="str">
        <f t="shared" si="3"/>
        <v/>
      </c>
    </row>
    <row r="118" spans="1:9" ht="13.5" customHeight="1">
      <c r="A118" s="327" t="s">
        <v>741</v>
      </c>
      <c r="B118" s="322"/>
      <c r="C118" s="328"/>
      <c r="D118" s="328"/>
      <c r="E118" s="328"/>
      <c r="F118" s="328"/>
      <c r="G118" s="328"/>
      <c r="H118" s="328"/>
      <c r="I118" s="326" t="str">
        <f t="shared" si="3"/>
        <v/>
      </c>
    </row>
    <row r="119" spans="1:9" ht="13.5" customHeight="1">
      <c r="A119" s="327" t="s">
        <v>518</v>
      </c>
      <c r="B119" s="322"/>
      <c r="C119" s="328"/>
      <c r="D119" s="328"/>
      <c r="E119" s="328"/>
      <c r="F119" s="328"/>
      <c r="G119" s="328"/>
      <c r="H119" s="328"/>
      <c r="I119" s="326" t="str">
        <f t="shared" si="3"/>
        <v/>
      </c>
    </row>
    <row r="120" spans="1:9" ht="13.5" customHeight="1">
      <c r="A120" s="327" t="s">
        <v>742</v>
      </c>
      <c r="B120" s="322"/>
      <c r="C120" s="328"/>
      <c r="D120" s="328"/>
      <c r="E120" s="328"/>
      <c r="F120" s="328"/>
      <c r="G120" s="328"/>
      <c r="H120" s="328"/>
      <c r="I120" s="326" t="str">
        <f t="shared" si="3"/>
        <v/>
      </c>
    </row>
    <row r="121" spans="1:9" ht="13.5" customHeight="1">
      <c r="A121" s="327" t="s">
        <v>743</v>
      </c>
      <c r="B121" s="322"/>
      <c r="C121" s="328"/>
      <c r="D121" s="328"/>
      <c r="E121" s="328"/>
      <c r="F121" s="328"/>
      <c r="G121" s="328"/>
      <c r="H121" s="328"/>
      <c r="I121" s="326" t="str">
        <f t="shared" si="3"/>
        <v/>
      </c>
    </row>
    <row r="122" spans="1:9" ht="13.5" customHeight="1">
      <c r="A122" s="327" t="s">
        <v>521</v>
      </c>
      <c r="B122" s="322"/>
      <c r="C122" s="328"/>
      <c r="D122" s="328"/>
      <c r="E122" s="328"/>
      <c r="F122" s="328"/>
      <c r="G122" s="328"/>
      <c r="H122" s="328"/>
      <c r="I122" s="326" t="str">
        <f t="shared" si="3"/>
        <v/>
      </c>
    </row>
    <row r="123" spans="1:9" ht="13.5" customHeight="1">
      <c r="A123" s="327" t="s">
        <v>744</v>
      </c>
      <c r="B123" s="322"/>
      <c r="C123" s="328"/>
      <c r="D123" s="328"/>
      <c r="E123" s="328"/>
      <c r="F123" s="328"/>
      <c r="G123" s="328"/>
      <c r="H123" s="328"/>
      <c r="I123" s="326" t="str">
        <f t="shared" si="3"/>
        <v/>
      </c>
    </row>
    <row r="124" spans="1:9" ht="13.5" customHeight="1">
      <c r="A124" s="327" t="s">
        <v>523</v>
      </c>
      <c r="B124" s="322"/>
      <c r="C124" s="328"/>
      <c r="D124" s="328"/>
      <c r="E124" s="328"/>
      <c r="F124" s="328"/>
      <c r="G124" s="328"/>
      <c r="H124" s="328"/>
      <c r="I124" s="326" t="str">
        <f t="shared" si="3"/>
        <v/>
      </c>
    </row>
    <row r="125" spans="1:9" s="6" customFormat="1" ht="15" customHeight="1">
      <c r="A125" s="323" t="s">
        <v>745</v>
      </c>
      <c r="B125" s="324"/>
      <c r="C125" s="325"/>
      <c r="D125" s="325"/>
      <c r="E125" s="325"/>
      <c r="F125" s="325"/>
      <c r="G125" s="325"/>
      <c r="H125" s="325"/>
      <c r="I125" s="172" t="str">
        <f t="shared" si="3"/>
        <v/>
      </c>
    </row>
    <row r="126" spans="1:9" ht="13.5" customHeight="1">
      <c r="A126" s="327" t="s">
        <v>746</v>
      </c>
      <c r="B126" s="322"/>
      <c r="C126" s="328"/>
      <c r="D126" s="328"/>
      <c r="E126" s="328"/>
      <c r="F126" s="328"/>
      <c r="G126" s="328"/>
      <c r="H126" s="328"/>
      <c r="I126" s="326" t="str">
        <f t="shared" si="3"/>
        <v/>
      </c>
    </row>
    <row r="127" spans="1:9" ht="13.5" customHeight="1">
      <c r="A127" s="327" t="s">
        <v>747</v>
      </c>
      <c r="B127" s="322"/>
      <c r="C127" s="328"/>
      <c r="D127" s="328"/>
      <c r="E127" s="328"/>
      <c r="F127" s="328"/>
      <c r="G127" s="328"/>
      <c r="H127" s="328"/>
      <c r="I127" s="326" t="str">
        <f t="shared" si="3"/>
        <v/>
      </c>
    </row>
    <row r="128" spans="1:9" ht="13.5" customHeight="1">
      <c r="A128" s="327" t="s">
        <v>598</v>
      </c>
      <c r="B128" s="322"/>
      <c r="C128" s="328"/>
      <c r="D128" s="328"/>
      <c r="E128" s="328"/>
      <c r="F128" s="328"/>
      <c r="G128" s="328"/>
      <c r="H128" s="328"/>
      <c r="I128" s="326" t="str">
        <f t="shared" si="3"/>
        <v/>
      </c>
    </row>
    <row r="129" spans="1:9" ht="13.5" customHeight="1">
      <c r="A129" s="327" t="s">
        <v>599</v>
      </c>
      <c r="B129" s="322"/>
      <c r="C129" s="328"/>
      <c r="D129" s="328"/>
      <c r="E129" s="328"/>
      <c r="F129" s="328"/>
      <c r="G129" s="328"/>
      <c r="H129" s="328"/>
      <c r="I129" s="326" t="str">
        <f t="shared" si="3"/>
        <v/>
      </c>
    </row>
    <row r="130" spans="1:9" ht="13.5" customHeight="1">
      <c r="A130" s="327" t="s">
        <v>600</v>
      </c>
      <c r="B130" s="322"/>
      <c r="C130" s="328"/>
      <c r="D130" s="328"/>
      <c r="E130" s="328"/>
      <c r="F130" s="328"/>
      <c r="G130" s="328"/>
      <c r="H130" s="328"/>
      <c r="I130" s="326" t="str">
        <f t="shared" si="3"/>
        <v/>
      </c>
    </row>
    <row r="131" spans="1:9" ht="13.5" customHeight="1">
      <c r="A131" s="327" t="s">
        <v>601</v>
      </c>
      <c r="B131" s="322"/>
      <c r="C131" s="328"/>
      <c r="D131" s="328"/>
      <c r="E131" s="328"/>
      <c r="F131" s="328"/>
      <c r="G131" s="328"/>
      <c r="H131" s="328"/>
      <c r="I131" s="326" t="str">
        <f t="shared" si="3"/>
        <v/>
      </c>
    </row>
    <row r="132" spans="1:9" ht="13.5" customHeight="1">
      <c r="A132" s="327" t="s">
        <v>602</v>
      </c>
      <c r="B132" s="322"/>
      <c r="C132" s="328"/>
      <c r="D132" s="328"/>
      <c r="E132" s="328"/>
      <c r="F132" s="328"/>
      <c r="G132" s="328"/>
      <c r="H132" s="328"/>
      <c r="I132" s="326" t="str">
        <f t="shared" ref="I132:I159" si="4">IF(G132=0,"",H132/G132*100)</f>
        <v/>
      </c>
    </row>
    <row r="133" spans="1:9" ht="13.5" customHeight="1">
      <c r="A133" s="327" t="s">
        <v>603</v>
      </c>
      <c r="B133" s="322"/>
      <c r="C133" s="328"/>
      <c r="D133" s="328"/>
      <c r="E133" s="328"/>
      <c r="F133" s="328"/>
      <c r="G133" s="328"/>
      <c r="H133" s="328"/>
      <c r="I133" s="326" t="str">
        <f t="shared" si="4"/>
        <v/>
      </c>
    </row>
    <row r="134" spans="1:9" s="6" customFormat="1" ht="15" customHeight="1">
      <c r="A134" s="323" t="s">
        <v>748</v>
      </c>
      <c r="B134" s="324"/>
      <c r="C134" s="325"/>
      <c r="D134" s="325"/>
      <c r="E134" s="325"/>
      <c r="F134" s="325"/>
      <c r="G134" s="325"/>
      <c r="H134" s="325"/>
      <c r="I134" s="172" t="str">
        <f t="shared" si="4"/>
        <v/>
      </c>
    </row>
    <row r="135" spans="1:9" ht="13.5" customHeight="1">
      <c r="A135" s="327" t="s">
        <v>575</v>
      </c>
      <c r="B135" s="322"/>
      <c r="C135" s="328"/>
      <c r="D135" s="328"/>
      <c r="E135" s="328"/>
      <c r="F135" s="328"/>
      <c r="G135" s="328"/>
      <c r="H135" s="328"/>
      <c r="I135" s="326" t="str">
        <f t="shared" si="4"/>
        <v/>
      </c>
    </row>
    <row r="136" spans="1:9" ht="13.5" customHeight="1">
      <c r="A136" s="327" t="s">
        <v>749</v>
      </c>
      <c r="B136" s="322"/>
      <c r="C136" s="328"/>
      <c r="D136" s="328"/>
      <c r="E136" s="328"/>
      <c r="F136" s="328"/>
      <c r="G136" s="328"/>
      <c r="H136" s="328"/>
      <c r="I136" s="326" t="str">
        <f t="shared" si="4"/>
        <v/>
      </c>
    </row>
    <row r="137" spans="1:9" ht="13.5" customHeight="1">
      <c r="A137" s="327" t="s">
        <v>576</v>
      </c>
      <c r="B137" s="322"/>
      <c r="C137" s="328"/>
      <c r="D137" s="328"/>
      <c r="E137" s="328"/>
      <c r="F137" s="328"/>
      <c r="G137" s="328"/>
      <c r="H137" s="328"/>
      <c r="I137" s="326" t="str">
        <f t="shared" si="4"/>
        <v/>
      </c>
    </row>
    <row r="138" spans="1:9" ht="13.5" customHeight="1">
      <c r="A138" s="327" t="s">
        <v>577</v>
      </c>
      <c r="B138" s="322"/>
      <c r="C138" s="328"/>
      <c r="D138" s="328"/>
      <c r="E138" s="328"/>
      <c r="F138" s="328"/>
      <c r="G138" s="328"/>
      <c r="H138" s="328"/>
      <c r="I138" s="326" t="str">
        <f t="shared" si="4"/>
        <v/>
      </c>
    </row>
    <row r="139" spans="1:9" ht="13.5" customHeight="1">
      <c r="A139" s="327" t="s">
        <v>578</v>
      </c>
      <c r="B139" s="322"/>
      <c r="C139" s="328"/>
      <c r="D139" s="328"/>
      <c r="E139" s="328"/>
      <c r="F139" s="328"/>
      <c r="G139" s="328"/>
      <c r="H139" s="328"/>
      <c r="I139" s="326" t="str">
        <f t="shared" si="4"/>
        <v/>
      </c>
    </row>
    <row r="140" spans="1:9" s="6" customFormat="1" ht="15" customHeight="1">
      <c r="A140" s="323" t="s">
        <v>750</v>
      </c>
      <c r="B140" s="324"/>
      <c r="C140" s="325"/>
      <c r="D140" s="325"/>
      <c r="E140" s="325"/>
      <c r="F140" s="325"/>
      <c r="G140" s="325"/>
      <c r="H140" s="325"/>
      <c r="I140" s="172" t="str">
        <f t="shared" si="4"/>
        <v/>
      </c>
    </row>
    <row r="141" spans="1:9" ht="13.5" customHeight="1">
      <c r="A141" s="327" t="s">
        <v>751</v>
      </c>
      <c r="B141" s="322"/>
      <c r="C141" s="328"/>
      <c r="D141" s="328"/>
      <c r="E141" s="328"/>
      <c r="F141" s="328"/>
      <c r="G141" s="328"/>
      <c r="H141" s="328"/>
      <c r="I141" s="326" t="str">
        <f t="shared" si="4"/>
        <v/>
      </c>
    </row>
    <row r="142" spans="1:9" ht="13.5" customHeight="1">
      <c r="A142" s="327" t="s">
        <v>752</v>
      </c>
      <c r="B142" s="322"/>
      <c r="C142" s="328"/>
      <c r="D142" s="328"/>
      <c r="E142" s="328"/>
      <c r="F142" s="328"/>
      <c r="G142" s="328"/>
      <c r="H142" s="328"/>
      <c r="I142" s="326" t="str">
        <f t="shared" si="4"/>
        <v/>
      </c>
    </row>
    <row r="143" spans="1:9" ht="14" customHeight="1" thickBot="1">
      <c r="A143" s="329" t="s">
        <v>753</v>
      </c>
      <c r="B143" s="330"/>
      <c r="C143" s="331"/>
      <c r="D143" s="331"/>
      <c r="E143" s="331"/>
      <c r="F143" s="331"/>
      <c r="G143" s="331"/>
      <c r="H143" s="331"/>
      <c r="I143" s="332" t="str">
        <f t="shared" si="4"/>
        <v/>
      </c>
    </row>
    <row r="144" spans="1:9" s="6" customFormat="1" ht="15" customHeight="1">
      <c r="A144" s="323" t="s">
        <v>754</v>
      </c>
      <c r="B144" s="324"/>
      <c r="C144" s="325"/>
      <c r="D144" s="325"/>
      <c r="E144" s="325"/>
      <c r="F144" s="325"/>
      <c r="G144" s="325"/>
      <c r="H144" s="325"/>
      <c r="I144" s="172" t="str">
        <f t="shared" si="4"/>
        <v/>
      </c>
    </row>
    <row r="145" spans="1:9" ht="13.5" customHeight="1">
      <c r="A145" s="327" t="s">
        <v>546</v>
      </c>
      <c r="B145" s="322"/>
      <c r="C145" s="328"/>
      <c r="D145" s="328"/>
      <c r="E145" s="328"/>
      <c r="F145" s="328"/>
      <c r="G145" s="328"/>
      <c r="H145" s="328"/>
      <c r="I145" s="326" t="str">
        <f t="shared" si="4"/>
        <v/>
      </c>
    </row>
    <row r="146" spans="1:9" ht="13.5" customHeight="1">
      <c r="A146" s="327" t="s">
        <v>755</v>
      </c>
      <c r="B146" s="322"/>
      <c r="C146" s="328"/>
      <c r="D146" s="328"/>
      <c r="E146" s="328"/>
      <c r="F146" s="328"/>
      <c r="G146" s="328"/>
      <c r="H146" s="328"/>
      <c r="I146" s="326" t="str">
        <f t="shared" si="4"/>
        <v/>
      </c>
    </row>
    <row r="147" spans="1:9" ht="13.5" customHeight="1">
      <c r="A147" s="327" t="s">
        <v>584</v>
      </c>
      <c r="B147" s="322"/>
      <c r="C147" s="328"/>
      <c r="D147" s="328"/>
      <c r="E147" s="328"/>
      <c r="F147" s="328"/>
      <c r="G147" s="328"/>
      <c r="H147" s="328"/>
      <c r="I147" s="326" t="str">
        <f t="shared" si="4"/>
        <v/>
      </c>
    </row>
    <row r="148" spans="1:9" ht="13.5" customHeight="1">
      <c r="A148" s="327" t="s">
        <v>547</v>
      </c>
      <c r="B148" s="322"/>
      <c r="C148" s="328"/>
      <c r="D148" s="328"/>
      <c r="E148" s="328"/>
      <c r="F148" s="328"/>
      <c r="G148" s="328"/>
      <c r="H148" s="328"/>
      <c r="I148" s="326" t="str">
        <f t="shared" si="4"/>
        <v/>
      </c>
    </row>
    <row r="149" spans="1:9" ht="13.5" customHeight="1">
      <c r="A149" s="327" t="s">
        <v>548</v>
      </c>
      <c r="B149" s="322"/>
      <c r="C149" s="328"/>
      <c r="D149" s="328"/>
      <c r="E149" s="328"/>
      <c r="F149" s="328"/>
      <c r="G149" s="328"/>
      <c r="H149" s="328"/>
      <c r="I149" s="326" t="str">
        <f t="shared" si="4"/>
        <v/>
      </c>
    </row>
    <row r="150" spans="1:9" ht="13.5" customHeight="1">
      <c r="A150" s="327" t="s">
        <v>549</v>
      </c>
      <c r="B150" s="322"/>
      <c r="C150" s="328"/>
      <c r="D150" s="328"/>
      <c r="E150" s="328"/>
      <c r="F150" s="328"/>
      <c r="G150" s="328"/>
      <c r="H150" s="328"/>
      <c r="I150" s="326" t="str">
        <f t="shared" si="4"/>
        <v/>
      </c>
    </row>
    <row r="151" spans="1:9" s="6" customFormat="1" ht="15" customHeight="1">
      <c r="A151" s="323" t="s">
        <v>756</v>
      </c>
      <c r="B151" s="324"/>
      <c r="C151" s="325"/>
      <c r="D151" s="325"/>
      <c r="E151" s="325"/>
      <c r="F151" s="325"/>
      <c r="G151" s="325"/>
      <c r="H151" s="325"/>
      <c r="I151" s="172" t="str">
        <f t="shared" si="4"/>
        <v/>
      </c>
    </row>
    <row r="152" spans="1:9" ht="13.5" customHeight="1">
      <c r="A152" s="327" t="s">
        <v>504</v>
      </c>
      <c r="B152" s="322"/>
      <c r="C152" s="328"/>
      <c r="D152" s="328"/>
      <c r="E152" s="328"/>
      <c r="F152" s="328"/>
      <c r="G152" s="328"/>
      <c r="H152" s="328"/>
      <c r="I152" s="326" t="str">
        <f t="shared" si="4"/>
        <v/>
      </c>
    </row>
    <row r="153" spans="1:9" ht="13.5" customHeight="1">
      <c r="A153" s="327" t="s">
        <v>757</v>
      </c>
      <c r="B153" s="322"/>
      <c r="C153" s="328"/>
      <c r="D153" s="328"/>
      <c r="E153" s="328"/>
      <c r="F153" s="328"/>
      <c r="G153" s="328"/>
      <c r="H153" s="328"/>
      <c r="I153" s="326" t="str">
        <f t="shared" si="4"/>
        <v/>
      </c>
    </row>
    <row r="154" spans="1:9" ht="13.5" customHeight="1">
      <c r="A154" s="327" t="s">
        <v>505</v>
      </c>
      <c r="B154" s="322"/>
      <c r="C154" s="328"/>
      <c r="D154" s="328"/>
      <c r="E154" s="328"/>
      <c r="F154" s="328"/>
      <c r="G154" s="328"/>
      <c r="H154" s="328"/>
      <c r="I154" s="326" t="str">
        <f t="shared" si="4"/>
        <v/>
      </c>
    </row>
    <row r="155" spans="1:9" ht="13.5" customHeight="1">
      <c r="A155" s="327" t="s">
        <v>758</v>
      </c>
      <c r="B155" s="322"/>
      <c r="C155" s="328"/>
      <c r="D155" s="328"/>
      <c r="E155" s="328"/>
      <c r="F155" s="328"/>
      <c r="G155" s="328"/>
      <c r="H155" s="328"/>
      <c r="I155" s="326" t="str">
        <f t="shared" si="4"/>
        <v/>
      </c>
    </row>
    <row r="156" spans="1:9" ht="13.5" customHeight="1">
      <c r="A156" s="327" t="s">
        <v>507</v>
      </c>
      <c r="B156" s="322"/>
      <c r="C156" s="328"/>
      <c r="D156" s="328"/>
      <c r="E156" s="328"/>
      <c r="F156" s="328"/>
      <c r="G156" s="328"/>
      <c r="H156" s="328"/>
      <c r="I156" s="326" t="str">
        <f t="shared" si="4"/>
        <v/>
      </c>
    </row>
    <row r="157" spans="1:9" ht="13.5" customHeight="1">
      <c r="A157" s="327" t="s">
        <v>508</v>
      </c>
      <c r="B157" s="322"/>
      <c r="C157" s="328"/>
      <c r="D157" s="328"/>
      <c r="E157" s="328"/>
      <c r="F157" s="328"/>
      <c r="G157" s="328"/>
      <c r="H157" s="328"/>
      <c r="I157" s="326" t="str">
        <f t="shared" si="4"/>
        <v/>
      </c>
    </row>
    <row r="158" spans="1:9" ht="13.5" customHeight="1">
      <c r="A158" s="327" t="s">
        <v>509</v>
      </c>
      <c r="B158" s="322"/>
      <c r="C158" s="328"/>
      <c r="D158" s="328"/>
      <c r="E158" s="328"/>
      <c r="F158" s="328"/>
      <c r="G158" s="328"/>
      <c r="H158" s="328"/>
      <c r="I158" s="326" t="str">
        <f t="shared" si="4"/>
        <v/>
      </c>
    </row>
    <row r="159" spans="1:9" s="6" customFormat="1" ht="15" customHeight="1" thickBot="1">
      <c r="A159" s="344" t="s">
        <v>670</v>
      </c>
      <c r="B159" s="10"/>
      <c r="C159" s="345"/>
      <c r="D159" s="345"/>
      <c r="E159" s="345"/>
      <c r="F159" s="345"/>
      <c r="G159" s="345"/>
      <c r="H159" s="345"/>
      <c r="I159" s="346" t="str">
        <f t="shared" si="4"/>
        <v/>
      </c>
    </row>
    <row r="160" spans="1:9" ht="15.75" customHeight="1">
      <c r="A160" s="322" t="s">
        <v>759</v>
      </c>
      <c r="B160" s="322"/>
      <c r="C160" s="322"/>
      <c r="D160" s="322"/>
      <c r="E160" s="322"/>
      <c r="F160" s="322"/>
      <c r="G160" s="322"/>
      <c r="H160" s="322"/>
      <c r="I160" s="322"/>
    </row>
  </sheetData>
  <mergeCells count="5">
    <mergeCell ref="C2:C3"/>
    <mergeCell ref="E2:I2"/>
    <mergeCell ref="A2:A3"/>
    <mergeCell ref="B2:B3"/>
    <mergeCell ref="D2:D3"/>
  </mergeCells>
  <conditionalFormatting sqref="B4:I159">
    <cfRule type="containsBlanks" dxfId="765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5" manualBreakCount="5">
    <brk id="29" max="16383" man="1"/>
    <brk id="57" max="16383" man="1"/>
    <brk id="86" max="16383" man="1"/>
    <brk id="113" max="16383" man="1"/>
    <brk id="143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8">
    <tabColor rgb="FFF9FBFA"/>
  </sheetPr>
  <dimension ref="A1:Y90"/>
  <sheetViews>
    <sheetView view="pageBreakPreview" zoomScale="115" zoomScaleNormal="100" zoomScaleSheetLayoutView="115" workbookViewId="0">
      <pane ySplit="2" topLeftCell="A3" activePane="bottomLeft" state="frozen"/>
      <selection activeCell="A28" sqref="A28"/>
      <selection pane="bottomLeft" activeCell="D90" sqref="C3:D90"/>
    </sheetView>
  </sheetViews>
  <sheetFormatPr baseColWidth="10" defaultColWidth="14.3984375" defaultRowHeight="15" customHeight="1"/>
  <cols>
    <col min="1" max="1" width="1.53125" customWidth="1"/>
    <col min="2" max="2" width="20.796875" style="666" customWidth="1"/>
    <col min="3" max="3" width="15" customWidth="1"/>
    <col min="4" max="4" width="37.19921875" customWidth="1"/>
    <col min="5" max="5" width="25.53125" customWidth="1"/>
    <col min="6" max="24" width="10.796875" customWidth="1"/>
  </cols>
  <sheetData>
    <row r="1" spans="1:25" ht="14.25" customHeight="1">
      <c r="A1" s="2" t="s">
        <v>760</v>
      </c>
      <c r="B1" s="70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31.5" customHeight="1" thickBot="1">
      <c r="A2" s="703" t="s">
        <v>761</v>
      </c>
      <c r="B2" s="697"/>
      <c r="C2" s="102" t="s">
        <v>762</v>
      </c>
      <c r="D2" s="614" t="s">
        <v>763</v>
      </c>
      <c r="E2" s="614" t="s">
        <v>764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7"/>
    </row>
    <row r="3" spans="1:25" ht="15" customHeight="1">
      <c r="A3" s="2" t="s">
        <v>498</v>
      </c>
      <c r="B3" s="700"/>
      <c r="C3" s="25"/>
      <c r="D3" s="25"/>
      <c r="E3" s="103" t="str">
        <f t="shared" ref="E3:E34" si="0">IF(C3=0,"",D3/C3*100)</f>
        <v/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2"/>
      <c r="B4" s="700" t="s">
        <v>500</v>
      </c>
      <c r="C4" s="705"/>
      <c r="D4" s="705"/>
      <c r="E4" s="706" t="str">
        <f t="shared" si="0"/>
        <v/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2"/>
      <c r="B5" s="700" t="s">
        <v>501</v>
      </c>
      <c r="C5" s="707"/>
      <c r="D5" s="707"/>
      <c r="E5" s="708" t="str">
        <f t="shared" si="0"/>
        <v/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2"/>
      <c r="B6" s="700" t="s">
        <v>502</v>
      </c>
      <c r="C6" s="707"/>
      <c r="D6" s="707"/>
      <c r="E6" s="708" t="str">
        <f t="shared" si="0"/>
        <v/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2" t="s">
        <v>503</v>
      </c>
      <c r="B7" s="700"/>
      <c r="C7" s="25"/>
      <c r="D7" s="25"/>
      <c r="E7" s="103" t="str">
        <f t="shared" si="0"/>
        <v/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2"/>
      <c r="B8" s="700" t="s">
        <v>505</v>
      </c>
      <c r="C8" s="707"/>
      <c r="D8" s="707"/>
      <c r="E8" s="708" t="str">
        <f t="shared" si="0"/>
        <v/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2"/>
      <c r="B9" s="700" t="s">
        <v>506</v>
      </c>
      <c r="C9" s="707"/>
      <c r="D9" s="707"/>
      <c r="E9" s="708" t="str">
        <f t="shared" si="0"/>
        <v/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2"/>
      <c r="B10" s="700" t="s">
        <v>507</v>
      </c>
      <c r="C10" s="707"/>
      <c r="D10" s="707"/>
      <c r="E10" s="708" t="str">
        <f t="shared" si="0"/>
        <v/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2"/>
      <c r="B11" s="700" t="s">
        <v>508</v>
      </c>
      <c r="C11" s="707"/>
      <c r="D11" s="707"/>
      <c r="E11" s="708" t="str">
        <f t="shared" si="0"/>
        <v/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2"/>
      <c r="B12" s="700" t="s">
        <v>509</v>
      </c>
      <c r="C12" s="707"/>
      <c r="D12" s="707"/>
      <c r="E12" s="708" t="str">
        <f t="shared" si="0"/>
        <v/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2" t="s">
        <v>510</v>
      </c>
      <c r="B13" s="700"/>
      <c r="C13" s="25"/>
      <c r="D13" s="25"/>
      <c r="E13" s="103" t="str">
        <f t="shared" si="0"/>
        <v/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2"/>
      <c r="B14" s="700" t="s">
        <v>512</v>
      </c>
      <c r="C14" s="707"/>
      <c r="D14" s="707"/>
      <c r="E14" s="708" t="str">
        <f t="shared" si="0"/>
        <v/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2"/>
      <c r="B15" s="700" t="s">
        <v>513</v>
      </c>
      <c r="C15" s="707"/>
      <c r="D15" s="707"/>
      <c r="E15" s="708" t="str">
        <f t="shared" si="0"/>
        <v/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2" t="s">
        <v>514</v>
      </c>
      <c r="B16" s="700"/>
      <c r="C16" s="25"/>
      <c r="D16" s="25"/>
      <c r="E16" s="103" t="str">
        <f t="shared" si="0"/>
        <v/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5" ht="15" customHeight="1">
      <c r="A17" s="2"/>
      <c r="B17" s="700" t="s">
        <v>516</v>
      </c>
      <c r="C17" s="707"/>
      <c r="D17" s="707"/>
      <c r="E17" s="708" t="str">
        <f t="shared" si="0"/>
        <v/>
      </c>
    </row>
    <row r="18" spans="1:5" ht="15" customHeight="1">
      <c r="A18" s="2"/>
      <c r="B18" s="700" t="s">
        <v>517</v>
      </c>
      <c r="C18" s="707"/>
      <c r="D18" s="707"/>
      <c r="E18" s="708" t="str">
        <f t="shared" si="0"/>
        <v/>
      </c>
    </row>
    <row r="19" spans="1:5" ht="15" customHeight="1">
      <c r="A19" s="2"/>
      <c r="B19" s="701" t="s">
        <v>518</v>
      </c>
      <c r="C19" s="705"/>
      <c r="D19" s="705"/>
      <c r="E19" s="706" t="str">
        <f t="shared" si="0"/>
        <v/>
      </c>
    </row>
    <row r="20" spans="1:5" ht="15" customHeight="1">
      <c r="A20" s="2"/>
      <c r="B20" s="701" t="s">
        <v>519</v>
      </c>
      <c r="C20" s="705"/>
      <c r="D20" s="705"/>
      <c r="E20" s="706" t="str">
        <f t="shared" si="0"/>
        <v/>
      </c>
    </row>
    <row r="21" spans="1:5" ht="15" customHeight="1">
      <c r="A21" s="2"/>
      <c r="B21" s="700" t="s">
        <v>520</v>
      </c>
      <c r="C21" s="707"/>
      <c r="D21" s="707"/>
      <c r="E21" s="708" t="str">
        <f t="shared" si="0"/>
        <v/>
      </c>
    </row>
    <row r="22" spans="1:5" ht="15" customHeight="1">
      <c r="A22" s="2"/>
      <c r="B22" s="700" t="s">
        <v>521</v>
      </c>
      <c r="C22" s="707"/>
      <c r="D22" s="707"/>
      <c r="E22" s="708" t="str">
        <f t="shared" si="0"/>
        <v/>
      </c>
    </row>
    <row r="23" spans="1:5" ht="15" customHeight="1">
      <c r="A23" s="2"/>
      <c r="B23" s="700" t="s">
        <v>522</v>
      </c>
      <c r="C23" s="707"/>
      <c r="D23" s="707"/>
      <c r="E23" s="708" t="str">
        <f t="shared" si="0"/>
        <v/>
      </c>
    </row>
    <row r="24" spans="1:5" ht="15" customHeight="1">
      <c r="A24" s="2"/>
      <c r="B24" s="700" t="s">
        <v>523</v>
      </c>
      <c r="C24" s="707"/>
      <c r="D24" s="707"/>
      <c r="E24" s="708" t="str">
        <f t="shared" si="0"/>
        <v/>
      </c>
    </row>
    <row r="25" spans="1:5" ht="15" customHeight="1">
      <c r="A25" s="2" t="s">
        <v>524</v>
      </c>
      <c r="B25" s="700"/>
      <c r="C25" s="25"/>
      <c r="D25" s="25"/>
      <c r="E25" s="103" t="str">
        <f t="shared" si="0"/>
        <v/>
      </c>
    </row>
    <row r="26" spans="1:5" ht="15" customHeight="1">
      <c r="A26" s="2"/>
      <c r="B26" s="700" t="s">
        <v>532</v>
      </c>
      <c r="C26" s="707"/>
      <c r="D26" s="707"/>
      <c r="E26" s="708" t="str">
        <f t="shared" si="0"/>
        <v/>
      </c>
    </row>
    <row r="27" spans="1:5" ht="15" customHeight="1">
      <c r="A27" s="2"/>
      <c r="B27" s="700" t="s">
        <v>533</v>
      </c>
      <c r="C27" s="707"/>
      <c r="D27" s="707"/>
      <c r="E27" s="708" t="str">
        <f t="shared" si="0"/>
        <v/>
      </c>
    </row>
    <row r="28" spans="1:5" ht="15" customHeight="1">
      <c r="A28" s="2"/>
      <c r="B28" s="700" t="s">
        <v>534</v>
      </c>
      <c r="C28" s="707"/>
      <c r="D28" s="707"/>
      <c r="E28" s="708" t="str">
        <f t="shared" si="0"/>
        <v/>
      </c>
    </row>
    <row r="29" spans="1:5" ht="15" customHeight="1">
      <c r="A29" s="2"/>
      <c r="B29" s="700" t="s">
        <v>535</v>
      </c>
      <c r="C29" s="707"/>
      <c r="D29" s="707"/>
      <c r="E29" s="708" t="str">
        <f t="shared" si="0"/>
        <v/>
      </c>
    </row>
    <row r="30" spans="1:5" ht="15" customHeight="1">
      <c r="A30" s="2"/>
      <c r="B30" s="700" t="s">
        <v>536</v>
      </c>
      <c r="C30" s="705"/>
      <c r="D30" s="705"/>
      <c r="E30" s="706" t="str">
        <f t="shared" si="0"/>
        <v/>
      </c>
    </row>
    <row r="31" spans="1:5" ht="15" customHeight="1">
      <c r="A31" s="2" t="s">
        <v>537</v>
      </c>
      <c r="B31" s="700"/>
      <c r="C31" s="25"/>
      <c r="D31" s="25"/>
      <c r="E31" s="103" t="str">
        <f t="shared" si="0"/>
        <v/>
      </c>
    </row>
    <row r="32" spans="1:5" ht="15" customHeight="1">
      <c r="A32" s="2"/>
      <c r="B32" s="700" t="s">
        <v>539</v>
      </c>
      <c r="C32" s="707"/>
      <c r="D32" s="707"/>
      <c r="E32" s="708" t="str">
        <f t="shared" si="0"/>
        <v/>
      </c>
    </row>
    <row r="33" spans="1:5" ht="15" customHeight="1">
      <c r="A33" s="2"/>
      <c r="B33" s="700" t="s">
        <v>540</v>
      </c>
      <c r="C33" s="707"/>
      <c r="D33" s="707"/>
      <c r="E33" s="708" t="str">
        <f t="shared" si="0"/>
        <v/>
      </c>
    </row>
    <row r="34" spans="1:5" ht="15" customHeight="1">
      <c r="A34" s="2"/>
      <c r="B34" s="700" t="s">
        <v>541</v>
      </c>
      <c r="C34" s="707"/>
      <c r="D34" s="707"/>
      <c r="E34" s="708" t="str">
        <f t="shared" si="0"/>
        <v/>
      </c>
    </row>
    <row r="35" spans="1:5" ht="15" customHeight="1">
      <c r="A35" s="2"/>
      <c r="B35" s="700" t="s">
        <v>542</v>
      </c>
      <c r="C35" s="707"/>
      <c r="D35" s="707"/>
      <c r="E35" s="708" t="str">
        <f t="shared" ref="E35:E66" si="1">IF(C35=0,"",D35/C35*100)</f>
        <v/>
      </c>
    </row>
    <row r="36" spans="1:5" ht="15" customHeight="1">
      <c r="A36" s="2"/>
      <c r="B36" s="700" t="s">
        <v>543</v>
      </c>
      <c r="C36" s="707"/>
      <c r="D36" s="707"/>
      <c r="E36" s="708" t="str">
        <f t="shared" si="1"/>
        <v/>
      </c>
    </row>
    <row r="37" spans="1:5" ht="15" customHeight="1">
      <c r="A37" s="2"/>
      <c r="B37" s="700" t="s">
        <v>544</v>
      </c>
      <c r="C37" s="707"/>
      <c r="D37" s="707"/>
      <c r="E37" s="708" t="str">
        <f t="shared" si="1"/>
        <v/>
      </c>
    </row>
    <row r="38" spans="1:5" ht="15" customHeight="1">
      <c r="A38" s="2" t="s">
        <v>545</v>
      </c>
      <c r="B38" s="700"/>
      <c r="C38" s="25"/>
      <c r="D38" s="25"/>
      <c r="E38" s="103" t="str">
        <f t="shared" si="1"/>
        <v/>
      </c>
    </row>
    <row r="39" spans="1:5" ht="15" customHeight="1">
      <c r="A39" s="2"/>
      <c r="B39" s="700" t="s">
        <v>547</v>
      </c>
      <c r="C39" s="707"/>
      <c r="D39" s="707"/>
      <c r="E39" s="708" t="str">
        <f t="shared" si="1"/>
        <v/>
      </c>
    </row>
    <row r="40" spans="1:5" ht="15" customHeight="1">
      <c r="A40" s="2"/>
      <c r="B40" s="700" t="s">
        <v>548</v>
      </c>
      <c r="C40" s="707"/>
      <c r="D40" s="707"/>
      <c r="E40" s="708" t="str">
        <f t="shared" si="1"/>
        <v/>
      </c>
    </row>
    <row r="41" spans="1:5" ht="15" customHeight="1">
      <c r="A41" s="2"/>
      <c r="B41" s="700" t="s">
        <v>549</v>
      </c>
      <c r="C41" s="707"/>
      <c r="D41" s="707"/>
      <c r="E41" s="708" t="str">
        <f t="shared" si="1"/>
        <v/>
      </c>
    </row>
    <row r="42" spans="1:5" ht="15" customHeight="1">
      <c r="A42" s="2" t="s">
        <v>550</v>
      </c>
      <c r="B42" s="700"/>
      <c r="C42" s="25"/>
      <c r="D42" s="25"/>
      <c r="E42" s="103" t="str">
        <f t="shared" si="1"/>
        <v/>
      </c>
    </row>
    <row r="43" spans="1:5" ht="15" customHeight="1">
      <c r="A43" s="2"/>
      <c r="B43" s="700" t="s">
        <v>552</v>
      </c>
      <c r="C43" s="707"/>
      <c r="D43" s="707"/>
      <c r="E43" s="708" t="str">
        <f t="shared" si="1"/>
        <v/>
      </c>
    </row>
    <row r="44" spans="1:5" ht="15" customHeight="1">
      <c r="A44" s="2"/>
      <c r="B44" s="700" t="s">
        <v>553</v>
      </c>
      <c r="C44" s="707"/>
      <c r="D44" s="707"/>
      <c r="E44" s="708" t="str">
        <f t="shared" si="1"/>
        <v/>
      </c>
    </row>
    <row r="45" spans="1:5" ht="15" customHeight="1">
      <c r="A45" s="2"/>
      <c r="B45" s="700" t="s">
        <v>554</v>
      </c>
      <c r="C45" s="707"/>
      <c r="D45" s="707"/>
      <c r="E45" s="708" t="str">
        <f t="shared" si="1"/>
        <v/>
      </c>
    </row>
    <row r="46" spans="1:5" ht="15" customHeight="1">
      <c r="A46" s="2"/>
      <c r="B46" s="700" t="s">
        <v>555</v>
      </c>
      <c r="C46" s="707"/>
      <c r="D46" s="707"/>
      <c r="E46" s="708" t="str">
        <f t="shared" si="1"/>
        <v/>
      </c>
    </row>
    <row r="47" spans="1:5" ht="15" customHeight="1">
      <c r="A47" s="2"/>
      <c r="B47" s="700" t="s">
        <v>556</v>
      </c>
      <c r="C47" s="707"/>
      <c r="D47" s="707"/>
      <c r="E47" s="708" t="str">
        <f t="shared" si="1"/>
        <v/>
      </c>
    </row>
    <row r="48" spans="1:5" ht="15" customHeight="1">
      <c r="A48" s="2"/>
      <c r="B48" s="700" t="s">
        <v>557</v>
      </c>
      <c r="C48" s="707"/>
      <c r="D48" s="707"/>
      <c r="E48" s="708" t="str">
        <f t="shared" si="1"/>
        <v/>
      </c>
    </row>
    <row r="49" spans="1:5" ht="15" customHeight="1">
      <c r="A49" s="2"/>
      <c r="B49" s="700" t="s">
        <v>558</v>
      </c>
      <c r="C49" s="707"/>
      <c r="D49" s="707"/>
      <c r="E49" s="708" t="str">
        <f t="shared" si="1"/>
        <v/>
      </c>
    </row>
    <row r="50" spans="1:5" ht="15" customHeight="1">
      <c r="A50" s="2" t="s">
        <v>559</v>
      </c>
      <c r="B50" s="700"/>
      <c r="C50" s="25"/>
      <c r="D50" s="25"/>
      <c r="E50" s="103" t="str">
        <f t="shared" si="1"/>
        <v/>
      </c>
    </row>
    <row r="51" spans="1:5" ht="15" customHeight="1">
      <c r="A51" s="2"/>
      <c r="B51" s="700" t="s">
        <v>561</v>
      </c>
      <c r="C51" s="707"/>
      <c r="D51" s="707"/>
      <c r="E51" s="708" t="str">
        <f t="shared" si="1"/>
        <v/>
      </c>
    </row>
    <row r="52" spans="1:5" ht="15" customHeight="1">
      <c r="A52" s="2"/>
      <c r="B52" s="700" t="s">
        <v>562</v>
      </c>
      <c r="C52" s="707"/>
      <c r="D52" s="707"/>
      <c r="E52" s="708" t="str">
        <f t="shared" si="1"/>
        <v/>
      </c>
    </row>
    <row r="53" spans="1:5" ht="15" customHeight="1">
      <c r="A53" s="2"/>
      <c r="B53" s="700" t="s">
        <v>563</v>
      </c>
      <c r="C53" s="707"/>
      <c r="D53" s="707"/>
      <c r="E53" s="708" t="str">
        <f t="shared" si="1"/>
        <v/>
      </c>
    </row>
    <row r="54" spans="1:5" ht="15" customHeight="1">
      <c r="A54" s="2"/>
      <c r="B54" s="700" t="s">
        <v>564</v>
      </c>
      <c r="C54" s="707"/>
      <c r="D54" s="707"/>
      <c r="E54" s="708" t="str">
        <f t="shared" si="1"/>
        <v/>
      </c>
    </row>
    <row r="55" spans="1:5" ht="15" customHeight="1">
      <c r="A55" s="2"/>
      <c r="B55" s="700" t="s">
        <v>565</v>
      </c>
      <c r="C55" s="705"/>
      <c r="D55" s="705"/>
      <c r="E55" s="706" t="str">
        <f t="shared" si="1"/>
        <v/>
      </c>
    </row>
    <row r="56" spans="1:5" ht="15" customHeight="1">
      <c r="A56" s="2"/>
      <c r="B56" s="700" t="s">
        <v>566</v>
      </c>
      <c r="C56" s="705"/>
      <c r="D56" s="705"/>
      <c r="E56" s="706" t="str">
        <f t="shared" si="1"/>
        <v/>
      </c>
    </row>
    <row r="57" spans="1:5" ht="15" customHeight="1">
      <c r="A57" s="2"/>
      <c r="B57" s="700" t="s">
        <v>567</v>
      </c>
      <c r="C57" s="707"/>
      <c r="D57" s="707"/>
      <c r="E57" s="708" t="str">
        <f t="shared" si="1"/>
        <v/>
      </c>
    </row>
    <row r="58" spans="1:5" ht="15" customHeight="1">
      <c r="A58" s="2" t="s">
        <v>568</v>
      </c>
      <c r="B58" s="700"/>
      <c r="C58" s="25"/>
      <c r="D58" s="25"/>
      <c r="E58" s="103" t="str">
        <f t="shared" si="1"/>
        <v/>
      </c>
    </row>
    <row r="59" spans="1:5" ht="15" customHeight="1">
      <c r="A59" s="2"/>
      <c r="B59" s="700" t="s">
        <v>570</v>
      </c>
      <c r="C59" s="707"/>
      <c r="D59" s="707"/>
      <c r="E59" s="708" t="str">
        <f t="shared" si="1"/>
        <v/>
      </c>
    </row>
    <row r="60" spans="1:5" ht="15" customHeight="1">
      <c r="A60" s="2"/>
      <c r="B60" s="700" t="s">
        <v>571</v>
      </c>
      <c r="C60" s="707"/>
      <c r="D60" s="707"/>
      <c r="E60" s="708" t="str">
        <f t="shared" si="1"/>
        <v/>
      </c>
    </row>
    <row r="61" spans="1:5" ht="15" customHeight="1">
      <c r="A61" s="2"/>
      <c r="B61" s="700" t="s">
        <v>572</v>
      </c>
      <c r="C61" s="707"/>
      <c r="D61" s="707"/>
      <c r="E61" s="708" t="str">
        <f t="shared" si="1"/>
        <v/>
      </c>
    </row>
    <row r="62" spans="1:5" ht="15" customHeight="1">
      <c r="A62" s="2"/>
      <c r="B62" s="700" t="s">
        <v>573</v>
      </c>
      <c r="C62" s="707"/>
      <c r="D62" s="707"/>
      <c r="E62" s="708" t="str">
        <f t="shared" si="1"/>
        <v/>
      </c>
    </row>
    <row r="63" spans="1:5" ht="15" customHeight="1">
      <c r="A63" s="2" t="s">
        <v>574</v>
      </c>
      <c r="B63" s="700"/>
      <c r="C63" s="25"/>
      <c r="D63" s="25"/>
      <c r="E63" s="103" t="str">
        <f t="shared" si="1"/>
        <v/>
      </c>
    </row>
    <row r="64" spans="1:5" ht="15" customHeight="1">
      <c r="A64" s="2"/>
      <c r="B64" s="700" t="s">
        <v>576</v>
      </c>
      <c r="C64" s="707"/>
      <c r="D64" s="707"/>
      <c r="E64" s="708" t="str">
        <f t="shared" si="1"/>
        <v/>
      </c>
    </row>
    <row r="65" spans="1:5" ht="15" customHeight="1">
      <c r="A65" s="2"/>
      <c r="B65" s="700" t="s">
        <v>577</v>
      </c>
      <c r="C65" s="707"/>
      <c r="D65" s="707"/>
      <c r="E65" s="708" t="str">
        <f t="shared" si="1"/>
        <v/>
      </c>
    </row>
    <row r="66" spans="1:5" ht="15" customHeight="1">
      <c r="A66" s="2"/>
      <c r="B66" s="700" t="s">
        <v>578</v>
      </c>
      <c r="C66" s="707"/>
      <c r="D66" s="707"/>
      <c r="E66" s="708" t="str">
        <f t="shared" si="1"/>
        <v/>
      </c>
    </row>
    <row r="67" spans="1:5" ht="15" customHeight="1">
      <c r="A67" s="2" t="s">
        <v>579</v>
      </c>
      <c r="B67" s="700"/>
      <c r="C67" s="25"/>
      <c r="D67" s="25"/>
      <c r="E67" s="103" t="str">
        <f t="shared" ref="E67:E90" si="2">IF(C67=0,"",D67/C67*100)</f>
        <v/>
      </c>
    </row>
    <row r="68" spans="1:5" ht="15" customHeight="1">
      <c r="A68" s="2"/>
      <c r="B68" s="700" t="s">
        <v>580</v>
      </c>
      <c r="C68" s="707"/>
      <c r="D68" s="707"/>
      <c r="E68" s="708" t="str">
        <f t="shared" si="2"/>
        <v/>
      </c>
    </row>
    <row r="69" spans="1:5" ht="15" customHeight="1">
      <c r="A69" s="2"/>
      <c r="B69" s="700" t="s">
        <v>581</v>
      </c>
      <c r="C69" s="707"/>
      <c r="D69" s="707"/>
      <c r="E69" s="708" t="str">
        <f t="shared" si="2"/>
        <v/>
      </c>
    </row>
    <row r="70" spans="1:5" ht="15" customHeight="1">
      <c r="A70" s="2"/>
      <c r="B70" s="700" t="s">
        <v>582</v>
      </c>
      <c r="C70" s="707"/>
      <c r="D70" s="707"/>
      <c r="E70" s="708" t="str">
        <f t="shared" si="2"/>
        <v/>
      </c>
    </row>
    <row r="71" spans="1:5" ht="15" customHeight="1">
      <c r="A71" s="2" t="s">
        <v>583</v>
      </c>
      <c r="B71" s="700"/>
      <c r="C71" s="25"/>
      <c r="D71" s="25"/>
      <c r="E71" s="103" t="str">
        <f t="shared" si="2"/>
        <v/>
      </c>
    </row>
    <row r="72" spans="1:5" ht="15" customHeight="1">
      <c r="A72" s="2"/>
      <c r="B72" s="700" t="s">
        <v>584</v>
      </c>
      <c r="C72" s="707"/>
      <c r="D72" s="707"/>
      <c r="E72" s="708" t="str">
        <f t="shared" si="2"/>
        <v/>
      </c>
    </row>
    <row r="73" spans="1:5" ht="15" customHeight="1">
      <c r="A73" s="2" t="s">
        <v>585</v>
      </c>
      <c r="B73" s="700"/>
      <c r="C73" s="25"/>
      <c r="D73" s="25"/>
      <c r="E73" s="103" t="str">
        <f t="shared" si="2"/>
        <v/>
      </c>
    </row>
    <row r="74" spans="1:5" ht="15" customHeight="1">
      <c r="A74" s="2"/>
      <c r="B74" s="700" t="s">
        <v>586</v>
      </c>
      <c r="C74" s="707"/>
      <c r="D74" s="707"/>
      <c r="E74" s="708" t="str">
        <f t="shared" si="2"/>
        <v/>
      </c>
    </row>
    <row r="75" spans="1:5" ht="15" customHeight="1">
      <c r="A75" s="2"/>
      <c r="B75" s="700" t="s">
        <v>587</v>
      </c>
      <c r="C75" s="707"/>
      <c r="D75" s="707"/>
      <c r="E75" s="708" t="str">
        <f t="shared" si="2"/>
        <v/>
      </c>
    </row>
    <row r="76" spans="1:5" ht="15" customHeight="1">
      <c r="A76" s="2"/>
      <c r="B76" s="700" t="s">
        <v>588</v>
      </c>
      <c r="C76" s="707"/>
      <c r="D76" s="707"/>
      <c r="E76" s="708" t="str">
        <f t="shared" si="2"/>
        <v/>
      </c>
    </row>
    <row r="77" spans="1:5" ht="15" customHeight="1">
      <c r="A77" s="2" t="s">
        <v>589</v>
      </c>
      <c r="B77" s="700"/>
      <c r="C77" s="25"/>
      <c r="D77" s="25"/>
      <c r="E77" s="103" t="str">
        <f t="shared" si="2"/>
        <v/>
      </c>
    </row>
    <row r="78" spans="1:5" ht="15" customHeight="1">
      <c r="A78" s="2"/>
      <c r="B78" s="700" t="s">
        <v>591</v>
      </c>
      <c r="C78" s="707"/>
      <c r="D78" s="707"/>
      <c r="E78" s="708" t="str">
        <f t="shared" si="2"/>
        <v/>
      </c>
    </row>
    <row r="79" spans="1:5" ht="15" customHeight="1">
      <c r="A79" s="2"/>
      <c r="B79" s="700" t="s">
        <v>592</v>
      </c>
      <c r="C79" s="705"/>
      <c r="D79" s="705"/>
      <c r="E79" s="706" t="str">
        <f t="shared" si="2"/>
        <v/>
      </c>
    </row>
    <row r="80" spans="1:5" ht="15" customHeight="1">
      <c r="A80" s="2"/>
      <c r="B80" s="700" t="s">
        <v>593</v>
      </c>
      <c r="C80" s="705"/>
      <c r="D80" s="705"/>
      <c r="E80" s="706" t="str">
        <f t="shared" si="2"/>
        <v/>
      </c>
    </row>
    <row r="81" spans="1:5" ht="15" customHeight="1">
      <c r="A81" s="2" t="s">
        <v>594</v>
      </c>
      <c r="B81" s="700"/>
      <c r="C81" s="25"/>
      <c r="D81" s="25"/>
      <c r="E81" s="103" t="str">
        <f t="shared" si="2"/>
        <v/>
      </c>
    </row>
    <row r="82" spans="1:5" ht="15" customHeight="1">
      <c r="A82" s="2"/>
      <c r="B82" s="700" t="s">
        <v>595</v>
      </c>
      <c r="C82" s="707"/>
      <c r="D82" s="707"/>
      <c r="E82" s="708" t="str">
        <f t="shared" si="2"/>
        <v/>
      </c>
    </row>
    <row r="83" spans="1:5" ht="15" customHeight="1">
      <c r="A83" s="2" t="s">
        <v>596</v>
      </c>
      <c r="B83" s="700"/>
      <c r="C83" s="25"/>
      <c r="D83" s="25"/>
      <c r="E83" s="103" t="str">
        <f t="shared" si="2"/>
        <v/>
      </c>
    </row>
    <row r="84" spans="1:5" ht="15" customHeight="1">
      <c r="A84" s="2"/>
      <c r="B84" s="700" t="s">
        <v>598</v>
      </c>
      <c r="C84" s="707"/>
      <c r="D84" s="707"/>
      <c r="E84" s="708" t="str">
        <f t="shared" si="2"/>
        <v/>
      </c>
    </row>
    <row r="85" spans="1:5" ht="15" customHeight="1">
      <c r="A85" s="2"/>
      <c r="B85" s="700" t="s">
        <v>599</v>
      </c>
      <c r="C85" s="707"/>
      <c r="D85" s="707"/>
      <c r="E85" s="708" t="str">
        <f t="shared" si="2"/>
        <v/>
      </c>
    </row>
    <row r="86" spans="1:5" ht="15" customHeight="1">
      <c r="A86" s="2"/>
      <c r="B86" s="700" t="s">
        <v>600</v>
      </c>
      <c r="C86" s="707"/>
      <c r="D86" s="707"/>
      <c r="E86" s="708" t="str">
        <f t="shared" si="2"/>
        <v/>
      </c>
    </row>
    <row r="87" spans="1:5" ht="15" customHeight="1">
      <c r="A87" s="2"/>
      <c r="B87" s="700" t="s">
        <v>601</v>
      </c>
      <c r="C87" s="707"/>
      <c r="D87" s="707"/>
      <c r="E87" s="708" t="str">
        <f t="shared" si="2"/>
        <v/>
      </c>
    </row>
    <row r="88" spans="1:5" ht="15" customHeight="1">
      <c r="A88" s="2"/>
      <c r="B88" s="700" t="s">
        <v>602</v>
      </c>
      <c r="C88" s="705"/>
      <c r="D88" s="705"/>
      <c r="E88" s="706" t="str">
        <f t="shared" si="2"/>
        <v/>
      </c>
    </row>
    <row r="89" spans="1:5" ht="15" customHeight="1">
      <c r="A89" s="2"/>
      <c r="B89" s="700" t="s">
        <v>603</v>
      </c>
      <c r="C89" s="707"/>
      <c r="D89" s="707"/>
      <c r="E89" s="708" t="str">
        <f t="shared" si="2"/>
        <v/>
      </c>
    </row>
    <row r="90" spans="1:5" ht="15" customHeight="1" thickBot="1">
      <c r="A90" s="282" t="s">
        <v>606</v>
      </c>
      <c r="B90" s="702"/>
      <c r="C90" s="19"/>
      <c r="D90" s="19"/>
      <c r="E90" s="704" t="str">
        <f t="shared" si="2"/>
        <v/>
      </c>
    </row>
  </sheetData>
  <conditionalFormatting sqref="C3:E90">
    <cfRule type="containsBlanks" dxfId="76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15">
    <tabColor rgb="FFF9FBFA"/>
  </sheetPr>
  <dimension ref="A1:Y20"/>
  <sheetViews>
    <sheetView view="pageBreakPreview" zoomScaleNormal="100" zoomScaleSheetLayoutView="110" workbookViewId="0">
      <pane ySplit="2" topLeftCell="A11" activePane="bottomLeft" state="frozen"/>
      <selection activeCell="A28" sqref="A28"/>
      <selection pane="bottomLeft" activeCell="F21" sqref="F21"/>
    </sheetView>
  </sheetViews>
  <sheetFormatPr baseColWidth="10" defaultColWidth="14.3984375" defaultRowHeight="15" customHeight="1"/>
  <cols>
    <col min="1" max="1" width="14.796875" customWidth="1"/>
    <col min="2" max="2" width="15" customWidth="1"/>
    <col min="3" max="3" width="37.9296875" customWidth="1"/>
    <col min="4" max="4" width="25.53125" customWidth="1"/>
    <col min="5" max="5" width="11.3984375" customWidth="1"/>
    <col min="6" max="24" width="10.796875" customWidth="1"/>
  </cols>
  <sheetData>
    <row r="1" spans="1:25" ht="14.25" customHeight="1">
      <c r="A1" s="2" t="s">
        <v>765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31.5" customHeight="1" thickBot="1">
      <c r="A2" s="696" t="s">
        <v>766</v>
      </c>
      <c r="B2" s="102" t="s">
        <v>767</v>
      </c>
      <c r="C2" s="102" t="s">
        <v>768</v>
      </c>
      <c r="D2" s="102" t="s">
        <v>769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7"/>
    </row>
    <row r="3" spans="1:25" ht="15" customHeight="1">
      <c r="A3" s="700" t="s">
        <v>498</v>
      </c>
      <c r="B3" s="707"/>
      <c r="C3" s="707"/>
      <c r="D3" s="708" t="str">
        <f t="shared" ref="D3:D20" si="0">IF(B3=0,"",C3/B3*100)</f>
        <v/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00" t="s">
        <v>503</v>
      </c>
      <c r="B4" s="707"/>
      <c r="C4" s="707"/>
      <c r="D4" s="708" t="str">
        <f t="shared" si="0"/>
        <v/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00" t="s">
        <v>510</v>
      </c>
      <c r="B5" s="707"/>
      <c r="C5" s="707"/>
      <c r="D5" s="708" t="str">
        <f t="shared" si="0"/>
        <v/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s="87" customFormat="1" ht="15.75" customHeight="1">
      <c r="A6" s="700" t="s">
        <v>514</v>
      </c>
      <c r="B6" s="707"/>
      <c r="C6" s="707"/>
      <c r="D6" s="708" t="str">
        <f t="shared" si="0"/>
        <v/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" customHeight="1">
      <c r="A7" s="700" t="s">
        <v>524</v>
      </c>
      <c r="B7" s="707"/>
      <c r="C7" s="707"/>
      <c r="D7" s="708" t="str">
        <f t="shared" si="0"/>
        <v/>
      </c>
    </row>
    <row r="8" spans="1:25" ht="15" customHeight="1">
      <c r="A8" s="700" t="s">
        <v>537</v>
      </c>
      <c r="B8" s="707"/>
      <c r="C8" s="707"/>
      <c r="D8" s="708" t="str">
        <f t="shared" si="0"/>
        <v/>
      </c>
    </row>
    <row r="9" spans="1:25" ht="15" customHeight="1">
      <c r="A9" s="700" t="s">
        <v>545</v>
      </c>
      <c r="B9" s="707"/>
      <c r="C9" s="707"/>
      <c r="D9" s="708" t="str">
        <f t="shared" si="0"/>
        <v/>
      </c>
    </row>
    <row r="10" spans="1:25" ht="15" customHeight="1">
      <c r="A10" s="700" t="s">
        <v>550</v>
      </c>
      <c r="B10" s="707"/>
      <c r="C10" s="707"/>
      <c r="D10" s="708" t="str">
        <f t="shared" si="0"/>
        <v/>
      </c>
    </row>
    <row r="11" spans="1:25" ht="15" customHeight="1">
      <c r="A11" s="700" t="s">
        <v>559</v>
      </c>
      <c r="B11" s="707"/>
      <c r="C11" s="707"/>
      <c r="D11" s="708" t="str">
        <f t="shared" si="0"/>
        <v/>
      </c>
    </row>
    <row r="12" spans="1:25" ht="15" customHeight="1">
      <c r="A12" s="700" t="s">
        <v>568</v>
      </c>
      <c r="B12" s="707"/>
      <c r="C12" s="707"/>
      <c r="D12" s="708" t="str">
        <f t="shared" si="0"/>
        <v/>
      </c>
    </row>
    <row r="13" spans="1:25" ht="15" customHeight="1">
      <c r="A13" s="700" t="s">
        <v>574</v>
      </c>
      <c r="B13" s="707"/>
      <c r="C13" s="707"/>
      <c r="D13" s="708" t="str">
        <f t="shared" si="0"/>
        <v/>
      </c>
    </row>
    <row r="14" spans="1:25" ht="15" customHeight="1">
      <c r="A14" s="700" t="s">
        <v>579</v>
      </c>
      <c r="B14" s="707"/>
      <c r="C14" s="707"/>
      <c r="D14" s="708" t="str">
        <f t="shared" si="0"/>
        <v/>
      </c>
    </row>
    <row r="15" spans="1:25" ht="15" customHeight="1">
      <c r="A15" s="700" t="s">
        <v>583</v>
      </c>
      <c r="B15" s="707"/>
      <c r="C15" s="707"/>
      <c r="D15" s="708" t="str">
        <f t="shared" si="0"/>
        <v/>
      </c>
    </row>
    <row r="16" spans="1:25" ht="15" customHeight="1">
      <c r="A16" s="700" t="s">
        <v>585</v>
      </c>
      <c r="B16" s="707"/>
      <c r="C16" s="707"/>
      <c r="D16" s="708" t="str">
        <f t="shared" si="0"/>
        <v/>
      </c>
    </row>
    <row r="17" spans="1:4" ht="15" customHeight="1">
      <c r="A17" s="700" t="s">
        <v>589</v>
      </c>
      <c r="B17" s="707"/>
      <c r="C17" s="707"/>
      <c r="D17" s="708" t="str">
        <f t="shared" si="0"/>
        <v/>
      </c>
    </row>
    <row r="18" spans="1:4" ht="15" customHeight="1">
      <c r="A18" s="700" t="s">
        <v>594</v>
      </c>
      <c r="B18" s="707"/>
      <c r="C18" s="707"/>
      <c r="D18" s="708" t="str">
        <f t="shared" si="0"/>
        <v/>
      </c>
    </row>
    <row r="19" spans="1:4" ht="15" customHeight="1">
      <c r="A19" s="700" t="s">
        <v>596</v>
      </c>
      <c r="B19" s="707"/>
      <c r="C19" s="707"/>
      <c r="D19" s="708" t="str">
        <f t="shared" si="0"/>
        <v/>
      </c>
    </row>
    <row r="20" spans="1:4" ht="15" customHeight="1" thickBot="1">
      <c r="A20" s="282" t="s">
        <v>606</v>
      </c>
      <c r="B20" s="19"/>
      <c r="C20" s="19"/>
      <c r="D20" s="704" t="str">
        <f t="shared" si="0"/>
        <v/>
      </c>
    </row>
  </sheetData>
  <conditionalFormatting sqref="B3:D20">
    <cfRule type="containsBlanks" dxfId="763" priority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19">
    <tabColor rgb="FFFFFF00"/>
  </sheetPr>
  <dimension ref="A1:N20"/>
  <sheetViews>
    <sheetView view="pageBreakPreview" zoomScale="85" zoomScaleNormal="100" zoomScaleSheetLayoutView="85" workbookViewId="0">
      <pane ySplit="2" topLeftCell="A3" activePane="bottomLeft" state="frozen"/>
      <selection activeCell="A28" sqref="A28"/>
      <selection pane="bottomLeft" activeCell="F20" sqref="F20"/>
    </sheetView>
  </sheetViews>
  <sheetFormatPr baseColWidth="10" defaultColWidth="9.06640625" defaultRowHeight="13.5"/>
  <cols>
    <col min="1" max="1" width="16.19921875" style="699" customWidth="1"/>
    <col min="2" max="3" width="5.796875" style="348" customWidth="1"/>
    <col min="4" max="4" width="6.19921875" style="348" customWidth="1"/>
    <col min="5" max="7" width="5.796875" style="348" customWidth="1"/>
    <col min="8" max="8" width="6.796875" style="348" customWidth="1"/>
    <col min="9" max="9" width="5.796875" style="348" customWidth="1"/>
    <col min="10" max="10" width="6" style="348" customWidth="1"/>
    <col min="11" max="11" width="5.796875" style="348" customWidth="1"/>
    <col min="12" max="12" width="7.3984375" style="348" customWidth="1"/>
    <col min="13" max="13" width="5.796875" style="348" customWidth="1"/>
    <col min="14" max="14" width="9.3984375" style="348" customWidth="1"/>
    <col min="15" max="16" width="9.06640625" style="347" customWidth="1"/>
    <col min="17" max="16384" width="9.06640625" style="347"/>
  </cols>
  <sheetData>
    <row r="1" spans="1:14" ht="25.9" customHeight="1">
      <c r="A1" s="698" t="s">
        <v>770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</row>
    <row r="2" spans="1:14" s="712" customFormat="1" ht="24.4" customHeight="1" thickBot="1">
      <c r="A2" s="710" t="s">
        <v>624</v>
      </c>
      <c r="B2" s="711" t="s">
        <v>639</v>
      </c>
      <c r="C2" s="711" t="s">
        <v>771</v>
      </c>
      <c r="D2" s="711" t="s">
        <v>772</v>
      </c>
      <c r="E2" s="711" t="s">
        <v>773</v>
      </c>
      <c r="F2" s="711" t="s">
        <v>643</v>
      </c>
      <c r="G2" s="711" t="s">
        <v>644</v>
      </c>
      <c r="H2" s="711" t="s">
        <v>774</v>
      </c>
      <c r="I2" s="711" t="s">
        <v>646</v>
      </c>
      <c r="J2" s="711" t="s">
        <v>647</v>
      </c>
      <c r="K2" s="711" t="s">
        <v>648</v>
      </c>
      <c r="L2" s="711" t="s">
        <v>649</v>
      </c>
      <c r="M2" s="711" t="s">
        <v>650</v>
      </c>
      <c r="N2" s="711" t="s">
        <v>775</v>
      </c>
    </row>
    <row r="3" spans="1:14" customFormat="1" ht="15" customHeight="1">
      <c r="A3" s="700" t="s">
        <v>498</v>
      </c>
      <c r="B3" s="708">
        <v>20.3333333333333</v>
      </c>
      <c r="C3" s="708">
        <v>17</v>
      </c>
      <c r="D3" s="708">
        <v>12.3333333333333</v>
      </c>
      <c r="E3" s="708">
        <v>14</v>
      </c>
      <c r="F3" s="708">
        <v>17</v>
      </c>
      <c r="G3" s="708">
        <v>20.6666666666667</v>
      </c>
      <c r="H3" s="708">
        <v>14.6666666666667</v>
      </c>
      <c r="I3" s="708">
        <v>10.6666666666667</v>
      </c>
      <c r="J3" s="708">
        <v>10.6666666666667</v>
      </c>
      <c r="K3" s="708">
        <v>10.6666666666667</v>
      </c>
      <c r="L3" s="708">
        <v>9.6666666666666696</v>
      </c>
      <c r="M3" s="708">
        <v>11</v>
      </c>
      <c r="N3" s="708">
        <f>IFERROR(AVERAGE(B3:M3),"")</f>
        <v>14.055555555555564</v>
      </c>
    </row>
    <row r="4" spans="1:14" customFormat="1" ht="15" customHeight="1">
      <c r="A4" s="700" t="s">
        <v>503</v>
      </c>
      <c r="B4" s="708">
        <v>23.6</v>
      </c>
      <c r="C4" s="708">
        <v>22.4</v>
      </c>
      <c r="D4" s="708">
        <v>22.8</v>
      </c>
      <c r="E4" s="708">
        <v>30</v>
      </c>
      <c r="F4" s="708">
        <v>20.8</v>
      </c>
      <c r="G4" s="708">
        <v>18.399999999999999</v>
      </c>
      <c r="H4" s="708">
        <v>21.6</v>
      </c>
      <c r="I4" s="708">
        <v>22</v>
      </c>
      <c r="J4" s="708">
        <v>23.2</v>
      </c>
      <c r="K4" s="708">
        <v>19.2</v>
      </c>
      <c r="L4" s="708">
        <v>19.600000000000001</v>
      </c>
      <c r="M4" s="708">
        <v>15.2</v>
      </c>
      <c r="N4" s="708">
        <f t="shared" ref="N4:N20" si="0">IFERROR(AVERAGE(B4:M4),"")</f>
        <v>21.566666666666663</v>
      </c>
    </row>
    <row r="5" spans="1:14" customFormat="1" ht="15" customHeight="1">
      <c r="A5" s="700" t="s">
        <v>510</v>
      </c>
      <c r="B5" s="708">
        <v>7.6666666666666696</v>
      </c>
      <c r="C5" s="708">
        <v>8</v>
      </c>
      <c r="D5" s="708">
        <v>8.3333333333333304</v>
      </c>
      <c r="E5" s="708">
        <v>8.6666666666666696</v>
      </c>
      <c r="F5" s="708">
        <v>6.6666666666666696</v>
      </c>
      <c r="G5" s="708">
        <v>9</v>
      </c>
      <c r="H5" s="708">
        <v>12</v>
      </c>
      <c r="I5" s="708">
        <v>7.3333333333333304</v>
      </c>
      <c r="J5" s="708">
        <v>7.3333333333333304</v>
      </c>
      <c r="K5" s="708">
        <v>4</v>
      </c>
      <c r="L5" s="708">
        <v>9</v>
      </c>
      <c r="M5" s="708">
        <v>7</v>
      </c>
      <c r="N5" s="708">
        <f t="shared" si="0"/>
        <v>7.916666666666667</v>
      </c>
    </row>
    <row r="6" spans="1:14" customFormat="1" ht="15" customHeight="1">
      <c r="A6" s="700" t="s">
        <v>514</v>
      </c>
      <c r="B6" s="708">
        <v>12.5</v>
      </c>
      <c r="C6" s="708">
        <v>12</v>
      </c>
      <c r="D6" s="708">
        <v>9</v>
      </c>
      <c r="E6" s="708">
        <v>8.5</v>
      </c>
      <c r="F6" s="708">
        <v>7.75</v>
      </c>
      <c r="G6" s="708">
        <v>9.25</v>
      </c>
      <c r="H6" s="708">
        <v>10.75</v>
      </c>
      <c r="I6" s="708">
        <v>12</v>
      </c>
      <c r="J6" s="708">
        <v>10</v>
      </c>
      <c r="K6" s="708">
        <v>10.5</v>
      </c>
      <c r="L6" s="708">
        <v>2.3333333333333299</v>
      </c>
      <c r="M6" s="708">
        <v>10.25</v>
      </c>
      <c r="N6" s="708">
        <f t="shared" si="0"/>
        <v>9.5694444444444446</v>
      </c>
    </row>
    <row r="7" spans="1:14" customFormat="1" ht="15" customHeight="1">
      <c r="A7" s="700" t="s">
        <v>524</v>
      </c>
      <c r="B7" s="708">
        <v>13.2</v>
      </c>
      <c r="C7" s="708">
        <v>11.2</v>
      </c>
      <c r="D7" s="708">
        <v>14.8</v>
      </c>
      <c r="E7" s="708">
        <v>15.2</v>
      </c>
      <c r="F7" s="708">
        <v>15.2</v>
      </c>
      <c r="G7" s="708">
        <v>14.4</v>
      </c>
      <c r="H7" s="708">
        <v>13.2</v>
      </c>
      <c r="I7" s="708">
        <v>12</v>
      </c>
      <c r="J7" s="708">
        <v>6.4</v>
      </c>
      <c r="K7" s="708">
        <v>13.6</v>
      </c>
      <c r="L7" s="708">
        <v>14.8</v>
      </c>
      <c r="M7" s="708">
        <v>11.4285714285714</v>
      </c>
      <c r="N7" s="708">
        <f t="shared" si="0"/>
        <v>12.952380952380951</v>
      </c>
    </row>
    <row r="8" spans="1:14" customFormat="1" ht="15" customHeight="1">
      <c r="A8" s="700" t="s">
        <v>537</v>
      </c>
      <c r="B8" s="708">
        <v>9.3333333333333304</v>
      </c>
      <c r="C8" s="708">
        <v>10.3333333333333</v>
      </c>
      <c r="D8" s="708">
        <v>10.3333333333333</v>
      </c>
      <c r="E8" s="708">
        <v>10</v>
      </c>
      <c r="F8" s="708">
        <v>11.6666666666667</v>
      </c>
      <c r="G8" s="708">
        <v>11</v>
      </c>
      <c r="H8" s="708">
        <v>12.3333333333333</v>
      </c>
      <c r="I8" s="708">
        <v>14.6666666666667</v>
      </c>
      <c r="J8" s="708">
        <v>14.6666666666667</v>
      </c>
      <c r="K8" s="708">
        <v>0.33333333333333298</v>
      </c>
      <c r="L8" s="708">
        <v>16.3333333333333</v>
      </c>
      <c r="M8" s="708">
        <v>12.6666666666667</v>
      </c>
      <c r="N8" s="708">
        <f t="shared" si="0"/>
        <v>11.138888888888888</v>
      </c>
    </row>
    <row r="9" spans="1:14" customFormat="1" ht="15" customHeight="1">
      <c r="A9" s="700" t="s">
        <v>545</v>
      </c>
      <c r="B9" s="708" t="s">
        <v>3007</v>
      </c>
      <c r="C9" s="708" t="s">
        <v>3007</v>
      </c>
      <c r="D9" s="708" t="s">
        <v>3007</v>
      </c>
      <c r="E9" s="708" t="s">
        <v>3007</v>
      </c>
      <c r="F9" s="708" t="s">
        <v>3007</v>
      </c>
      <c r="G9" s="708" t="s">
        <v>3007</v>
      </c>
      <c r="H9" s="708" t="s">
        <v>3007</v>
      </c>
      <c r="I9" s="708" t="s">
        <v>3007</v>
      </c>
      <c r="J9" s="708" t="s">
        <v>3007</v>
      </c>
      <c r="K9" s="708" t="s">
        <v>3007</v>
      </c>
      <c r="L9" s="708">
        <v>0</v>
      </c>
      <c r="M9" s="708" t="s">
        <v>3007</v>
      </c>
      <c r="N9" s="708">
        <f t="shared" si="0"/>
        <v>0</v>
      </c>
    </row>
    <row r="10" spans="1:14" customFormat="1" ht="15" customHeight="1">
      <c r="A10" s="700" t="s">
        <v>550</v>
      </c>
      <c r="B10" s="708">
        <v>16.285714285714299</v>
      </c>
      <c r="C10" s="708">
        <v>5.71428571428571</v>
      </c>
      <c r="D10" s="708">
        <v>12.285714285714301</v>
      </c>
      <c r="E10" s="708">
        <v>10.5714285714286</v>
      </c>
      <c r="F10" s="708">
        <v>13.714285714285699</v>
      </c>
      <c r="G10" s="708">
        <v>13.714285714285699</v>
      </c>
      <c r="H10" s="708">
        <v>13.1428571428571</v>
      </c>
      <c r="I10" s="708">
        <v>8.8571428571428594</v>
      </c>
      <c r="J10" s="708">
        <v>8.8571428571428594</v>
      </c>
      <c r="K10" s="708">
        <v>6.28571428571429</v>
      </c>
      <c r="L10" s="708">
        <v>10.8571428571429</v>
      </c>
      <c r="M10" s="708">
        <v>11.4285714285714</v>
      </c>
      <c r="N10" s="708">
        <f t="shared" si="0"/>
        <v>10.976190476190476</v>
      </c>
    </row>
    <row r="11" spans="1:14" customFormat="1" ht="15" customHeight="1">
      <c r="A11" s="700" t="s">
        <v>559</v>
      </c>
      <c r="B11" s="708">
        <v>25.714285714285701</v>
      </c>
      <c r="C11" s="708">
        <v>20.571428571428601</v>
      </c>
      <c r="D11" s="708">
        <v>17.428571428571399</v>
      </c>
      <c r="E11" s="708">
        <v>14.5714285714286</v>
      </c>
      <c r="F11" s="708">
        <v>15.714285714285699</v>
      </c>
      <c r="G11" s="708">
        <v>15.1428571428571</v>
      </c>
      <c r="H11" s="708">
        <v>17.714285714285701</v>
      </c>
      <c r="I11" s="708">
        <v>16.285714285714299</v>
      </c>
      <c r="J11" s="708">
        <v>15.714285714285699</v>
      </c>
      <c r="K11" s="708">
        <v>13.1428571428571</v>
      </c>
      <c r="L11" s="708">
        <v>10.8571428571429</v>
      </c>
      <c r="M11" s="708">
        <v>15.4285714285714</v>
      </c>
      <c r="N11" s="708">
        <f t="shared" si="0"/>
        <v>16.523809523809515</v>
      </c>
    </row>
    <row r="12" spans="1:14" customFormat="1" ht="15" customHeight="1">
      <c r="A12" s="700" t="s">
        <v>568</v>
      </c>
      <c r="B12" s="708">
        <v>21.5</v>
      </c>
      <c r="C12" s="708">
        <v>18</v>
      </c>
      <c r="D12" s="708">
        <v>9.3333333333333304</v>
      </c>
      <c r="E12" s="708">
        <v>10.5</v>
      </c>
      <c r="F12" s="708">
        <v>14.6666666666667</v>
      </c>
      <c r="G12" s="708">
        <v>12.5</v>
      </c>
      <c r="H12" s="708">
        <v>9.5</v>
      </c>
      <c r="I12" s="708">
        <v>13.5</v>
      </c>
      <c r="J12" s="708">
        <v>11.5</v>
      </c>
      <c r="K12" s="708">
        <v>8</v>
      </c>
      <c r="L12" s="708">
        <v>8.5</v>
      </c>
      <c r="M12" s="708">
        <v>15</v>
      </c>
      <c r="N12" s="708">
        <f t="shared" si="0"/>
        <v>12.708333333333336</v>
      </c>
    </row>
    <row r="13" spans="1:14" customFormat="1" ht="15" customHeight="1">
      <c r="A13" s="700" t="s">
        <v>574</v>
      </c>
      <c r="B13" s="708">
        <v>20.6666666666667</v>
      </c>
      <c r="C13" s="708">
        <v>20</v>
      </c>
      <c r="D13" s="708">
        <v>16</v>
      </c>
      <c r="E13" s="708">
        <v>16.6666666666667</v>
      </c>
      <c r="F13" s="708">
        <v>10.6666666666667</v>
      </c>
      <c r="G13" s="708">
        <v>11.3333333333333</v>
      </c>
      <c r="H13" s="708">
        <v>18.6666666666667</v>
      </c>
      <c r="I13" s="708">
        <v>18.6666666666667</v>
      </c>
      <c r="J13" s="708">
        <v>22.6666666666667</v>
      </c>
      <c r="K13" s="708">
        <v>22</v>
      </c>
      <c r="L13" s="708">
        <v>24</v>
      </c>
      <c r="M13" s="708">
        <v>24</v>
      </c>
      <c r="N13" s="708">
        <f t="shared" si="0"/>
        <v>18.777777777777789</v>
      </c>
    </row>
    <row r="14" spans="1:14" customFormat="1" ht="15" customHeight="1">
      <c r="A14" s="700" t="s">
        <v>579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08" t="str">
        <f t="shared" si="0"/>
        <v/>
      </c>
    </row>
    <row r="15" spans="1:14" customFormat="1" ht="15" customHeight="1">
      <c r="A15" s="700" t="s">
        <v>583</v>
      </c>
      <c r="B15" s="708"/>
      <c r="C15" s="708"/>
      <c r="D15" s="708"/>
      <c r="E15" s="708"/>
      <c r="F15" s="708"/>
      <c r="G15" s="708"/>
      <c r="H15" s="708"/>
      <c r="I15" s="708"/>
      <c r="J15" s="708"/>
      <c r="K15" s="708"/>
      <c r="L15" s="708"/>
      <c r="M15" s="708"/>
      <c r="N15" s="708" t="str">
        <f t="shared" si="0"/>
        <v/>
      </c>
    </row>
    <row r="16" spans="1:14" customFormat="1" ht="15" customHeight="1">
      <c r="A16" s="700" t="s">
        <v>585</v>
      </c>
      <c r="B16" s="708"/>
      <c r="C16" s="708"/>
      <c r="D16" s="708"/>
      <c r="E16" s="708"/>
      <c r="F16" s="708"/>
      <c r="G16" s="708"/>
      <c r="H16" s="708"/>
      <c r="I16" s="708"/>
      <c r="J16" s="708"/>
      <c r="K16" s="708"/>
      <c r="L16" s="708"/>
      <c r="M16" s="708"/>
      <c r="N16" s="708" t="str">
        <f t="shared" si="0"/>
        <v/>
      </c>
    </row>
    <row r="17" spans="1:14" customFormat="1" ht="15" customHeight="1">
      <c r="A17" s="700" t="s">
        <v>589</v>
      </c>
      <c r="B17" s="708">
        <v>23.3333333333333</v>
      </c>
      <c r="C17" s="708">
        <v>18.6666666666667</v>
      </c>
      <c r="D17" s="708">
        <v>26.6666666666667</v>
      </c>
      <c r="E17" s="708">
        <v>23.3333333333333</v>
      </c>
      <c r="F17" s="708">
        <v>25.3333333333333</v>
      </c>
      <c r="G17" s="708">
        <v>21.3333333333333</v>
      </c>
      <c r="H17" s="708">
        <v>22</v>
      </c>
      <c r="I17" s="708">
        <v>20.6666666666667</v>
      </c>
      <c r="J17" s="708">
        <v>21.3333333333333</v>
      </c>
      <c r="K17" s="708">
        <v>14</v>
      </c>
      <c r="L17" s="708">
        <v>12.6666666666667</v>
      </c>
      <c r="M17" s="708">
        <v>9.3333333333333304</v>
      </c>
      <c r="N17" s="708">
        <f t="shared" si="0"/>
        <v>19.888888888888889</v>
      </c>
    </row>
    <row r="18" spans="1:14" customFormat="1" ht="15" customHeight="1">
      <c r="A18" s="700" t="s">
        <v>594</v>
      </c>
      <c r="B18" s="708"/>
      <c r="C18" s="708"/>
      <c r="D18" s="708"/>
      <c r="E18" s="708"/>
      <c r="F18" s="708"/>
      <c r="G18" s="708"/>
      <c r="H18" s="708"/>
      <c r="I18" s="708"/>
      <c r="J18" s="708"/>
      <c r="K18" s="708"/>
      <c r="L18" s="708"/>
      <c r="M18" s="708"/>
      <c r="N18" s="708" t="str">
        <f t="shared" si="0"/>
        <v/>
      </c>
    </row>
    <row r="19" spans="1:14" customFormat="1" ht="15" customHeight="1">
      <c r="A19" s="700" t="s">
        <v>596</v>
      </c>
      <c r="B19" s="708">
        <v>22</v>
      </c>
      <c r="C19" s="708">
        <v>21.3333333333333</v>
      </c>
      <c r="D19" s="708">
        <v>17</v>
      </c>
      <c r="E19" s="708">
        <v>17.3333333333333</v>
      </c>
      <c r="F19" s="708">
        <v>16.6666666666667</v>
      </c>
      <c r="G19" s="708">
        <v>17.3333333333333</v>
      </c>
      <c r="H19" s="708">
        <v>16.3333333333333</v>
      </c>
      <c r="I19" s="708">
        <v>14.6666666666667</v>
      </c>
      <c r="J19" s="708">
        <v>17</v>
      </c>
      <c r="K19" s="708">
        <v>15</v>
      </c>
      <c r="L19" s="708">
        <v>15</v>
      </c>
      <c r="M19" s="708">
        <v>19</v>
      </c>
      <c r="N19" s="708">
        <f t="shared" si="0"/>
        <v>17.388888888888882</v>
      </c>
    </row>
    <row r="20" spans="1:14" customFormat="1" ht="15" customHeight="1" thickBot="1">
      <c r="A20" s="702" t="s">
        <v>606</v>
      </c>
      <c r="B20" s="709">
        <f>AVERAGE(B3:B19)</f>
        <v>18.011111111111109</v>
      </c>
      <c r="C20" s="709">
        <f t="shared" ref="C20:M20" si="1">AVERAGE(C3:C19)</f>
        <v>15.434920634920635</v>
      </c>
      <c r="D20" s="709">
        <f t="shared" si="1"/>
        <v>14.692857142857136</v>
      </c>
      <c r="E20" s="709">
        <f t="shared" si="1"/>
        <v>14.945238095238102</v>
      </c>
      <c r="F20" s="709">
        <f t="shared" si="1"/>
        <v>14.653769841269844</v>
      </c>
      <c r="G20" s="709">
        <f t="shared" si="1"/>
        <v>14.506150793650784</v>
      </c>
      <c r="H20" s="709">
        <f t="shared" si="1"/>
        <v>15.158928571428566</v>
      </c>
      <c r="I20" s="709">
        <f t="shared" si="1"/>
        <v>14.275793650793664</v>
      </c>
      <c r="J20" s="709">
        <f t="shared" si="1"/>
        <v>14.111507936507943</v>
      </c>
      <c r="K20" s="709">
        <f t="shared" si="1"/>
        <v>11.394047619047619</v>
      </c>
      <c r="L20" s="709">
        <f t="shared" si="1"/>
        <v>11.816483516483524</v>
      </c>
      <c r="M20" s="709">
        <f t="shared" si="1"/>
        <v>13.477976190476186</v>
      </c>
      <c r="N20" s="709">
        <f t="shared" si="0"/>
        <v>14.373232091982095</v>
      </c>
    </row>
  </sheetData>
  <conditionalFormatting sqref="B3:N20">
    <cfRule type="containsBlanks" dxfId="762" priority="1">
      <formula>LEN(TRIM(B3))=0</formula>
    </cfRule>
    <cfRule type="containsBlanks" dxfId="761" priority="2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20">
    <tabColor rgb="FFFFFF00"/>
  </sheetPr>
  <dimension ref="A1:N21"/>
  <sheetViews>
    <sheetView view="pageBreakPreview" zoomScale="85" zoomScaleNormal="100" zoomScaleSheetLayoutView="85" workbookViewId="0">
      <selection activeCell="G11" sqref="G11"/>
    </sheetView>
  </sheetViews>
  <sheetFormatPr baseColWidth="10" defaultColWidth="9.06640625" defaultRowHeight="13.5"/>
  <cols>
    <col min="1" max="1" width="14.46484375" style="553" customWidth="1"/>
    <col min="2" max="2" width="7" style="555" customWidth="1"/>
    <col min="3" max="3" width="6.06640625" style="555" customWidth="1"/>
    <col min="4" max="4" width="5.796875" style="555" customWidth="1"/>
    <col min="5" max="6" width="6.06640625" style="555" customWidth="1"/>
    <col min="7" max="7" width="5.59765625" style="555" customWidth="1"/>
    <col min="8" max="12" width="7" style="555" customWidth="1"/>
    <col min="13" max="13" width="7.19921875" style="555" customWidth="1"/>
    <col min="14" max="14" width="8.86328125" style="555" customWidth="1"/>
    <col min="15" max="15" width="9.06640625" style="553" customWidth="1"/>
    <col min="16" max="16384" width="9.06640625" style="553"/>
  </cols>
  <sheetData>
    <row r="1" spans="1:14" ht="27.6" customHeight="1">
      <c r="A1" s="941" t="s">
        <v>776</v>
      </c>
      <c r="B1" s="942"/>
      <c r="C1" s="942"/>
      <c r="D1" s="942"/>
      <c r="E1" s="942"/>
      <c r="F1" s="942"/>
      <c r="G1" s="942"/>
      <c r="H1" s="942"/>
      <c r="I1" s="942"/>
      <c r="J1" s="942"/>
      <c r="K1" s="942"/>
      <c r="L1" s="942"/>
      <c r="M1" s="942"/>
      <c r="N1" s="553"/>
    </row>
    <row r="2" spans="1:14" s="280" customFormat="1" ht="14" customHeight="1" thickBot="1">
      <c r="A2" s="556" t="s">
        <v>777</v>
      </c>
      <c r="B2" s="554" t="s">
        <v>639</v>
      </c>
      <c r="C2" s="554" t="s">
        <v>771</v>
      </c>
      <c r="D2" s="554" t="s">
        <v>772</v>
      </c>
      <c r="E2" s="554" t="s">
        <v>773</v>
      </c>
      <c r="F2" s="554" t="s">
        <v>643</v>
      </c>
      <c r="G2" s="554" t="s">
        <v>644</v>
      </c>
      <c r="H2" s="554" t="s">
        <v>774</v>
      </c>
      <c r="I2" s="554" t="s">
        <v>646</v>
      </c>
      <c r="J2" s="554" t="s">
        <v>647</v>
      </c>
      <c r="K2" s="554" t="s">
        <v>648</v>
      </c>
      <c r="L2" s="554" t="s">
        <v>649</v>
      </c>
      <c r="M2" s="554" t="s">
        <v>650</v>
      </c>
      <c r="N2" s="618" t="s">
        <v>775</v>
      </c>
    </row>
    <row r="3" spans="1:14" s="280" customFormat="1" ht="15" customHeight="1">
      <c r="A3" s="700" t="s">
        <v>498</v>
      </c>
      <c r="B3" s="708">
        <v>18.4444444444444</v>
      </c>
      <c r="C3" s="708">
        <v>16.6666666666667</v>
      </c>
      <c r="D3" s="708">
        <v>14.4444444444444</v>
      </c>
      <c r="E3" s="708">
        <v>16.4444444444444</v>
      </c>
      <c r="F3" s="708">
        <v>17.3333333333333</v>
      </c>
      <c r="G3" s="708">
        <v>18.4444444444444</v>
      </c>
      <c r="H3" s="708">
        <v>15.5555555555556</v>
      </c>
      <c r="I3" s="708">
        <v>11.5555555555556</v>
      </c>
      <c r="J3" s="708">
        <v>8.8888888888888893</v>
      </c>
      <c r="K3" s="708">
        <v>18</v>
      </c>
      <c r="L3" s="708">
        <v>15.3333333333333</v>
      </c>
      <c r="M3" s="708">
        <v>14.6666666666667</v>
      </c>
      <c r="N3" s="708">
        <f t="shared" ref="N3:N19" si="0">IFERROR(AVERAGE(B3:M3),"")</f>
        <v>15.481481481481472</v>
      </c>
    </row>
    <row r="4" spans="1:14" s="280" customFormat="1" ht="15" customHeight="1">
      <c r="A4" s="700" t="s">
        <v>503</v>
      </c>
      <c r="B4" s="708">
        <v>20.533333333333299</v>
      </c>
      <c r="C4" s="708">
        <v>17.066666666666698</v>
      </c>
      <c r="D4" s="708">
        <v>15.733333333333301</v>
      </c>
      <c r="E4" s="708">
        <v>20.266666666666701</v>
      </c>
      <c r="F4" s="708">
        <v>18.6666666666667</v>
      </c>
      <c r="G4" s="708">
        <v>19.466666666666701</v>
      </c>
      <c r="H4" s="708">
        <v>17.3333333333333</v>
      </c>
      <c r="I4" s="708">
        <v>18.133333333333301</v>
      </c>
      <c r="J4" s="708">
        <v>16.8</v>
      </c>
      <c r="K4" s="708">
        <v>16.266666666666701</v>
      </c>
      <c r="L4" s="708">
        <v>16.8</v>
      </c>
      <c r="M4" s="708">
        <v>13.3333333333333</v>
      </c>
      <c r="N4" s="708">
        <f t="shared" si="0"/>
        <v>17.533333333333335</v>
      </c>
    </row>
    <row r="5" spans="1:14" s="280" customFormat="1" ht="15" customHeight="1">
      <c r="A5" s="700" t="s">
        <v>510</v>
      </c>
      <c r="B5" s="708">
        <v>11.1111111111111</v>
      </c>
      <c r="C5" s="708">
        <v>11.1111111111111</v>
      </c>
      <c r="D5" s="708">
        <v>13.5555555555556</v>
      </c>
      <c r="E5" s="708">
        <v>5.5555555555555598</v>
      </c>
      <c r="F5" s="708">
        <v>15.5555555555556</v>
      </c>
      <c r="G5" s="708">
        <v>15.5555555555556</v>
      </c>
      <c r="H5" s="708">
        <v>11.7777777777778</v>
      </c>
      <c r="I5" s="708">
        <v>18.2222222222222</v>
      </c>
      <c r="J5" s="708">
        <v>16.2222222222222</v>
      </c>
      <c r="K5" s="708">
        <v>3.1111111111111098</v>
      </c>
      <c r="L5" s="708">
        <v>2.8888888888888902</v>
      </c>
      <c r="M5" s="708">
        <v>6.8888888888888902</v>
      </c>
      <c r="N5" s="708">
        <f t="shared" si="0"/>
        <v>10.962962962962971</v>
      </c>
    </row>
    <row r="6" spans="1:14" s="280" customFormat="1" ht="15" customHeight="1">
      <c r="A6" s="700" t="s">
        <v>514</v>
      </c>
      <c r="B6" s="708">
        <v>13.3333333333333</v>
      </c>
      <c r="C6" s="708">
        <v>12</v>
      </c>
      <c r="D6" s="708">
        <v>10.5</v>
      </c>
      <c r="E6" s="708">
        <v>12</v>
      </c>
      <c r="F6" s="708">
        <v>11.1666666666667</v>
      </c>
      <c r="G6" s="708">
        <v>10.1666666666667</v>
      </c>
      <c r="H6" s="708">
        <v>9.5</v>
      </c>
      <c r="I6" s="708">
        <v>10.3333333333333</v>
      </c>
      <c r="J6" s="708">
        <v>9.8333333333333304</v>
      </c>
      <c r="K6" s="708">
        <v>9.3333333333333304</v>
      </c>
      <c r="L6" s="708">
        <v>8.6666666666666696</v>
      </c>
      <c r="M6" s="708">
        <v>8.1666666666666696</v>
      </c>
      <c r="N6" s="708">
        <f t="shared" si="0"/>
        <v>10.416666666666666</v>
      </c>
    </row>
    <row r="7" spans="1:14" s="280" customFormat="1" ht="15" customHeight="1">
      <c r="A7" s="700" t="s">
        <v>524</v>
      </c>
      <c r="B7" s="708">
        <v>15.2</v>
      </c>
      <c r="C7" s="708">
        <v>8.5333333333333297</v>
      </c>
      <c r="D7" s="708">
        <v>10.6666666666667</v>
      </c>
      <c r="E7" s="708">
        <v>10.4</v>
      </c>
      <c r="F7" s="708">
        <v>10.4</v>
      </c>
      <c r="G7" s="708">
        <v>9.6</v>
      </c>
      <c r="H7" s="708">
        <v>8.2666666666666693</v>
      </c>
      <c r="I7" s="708">
        <v>5.3333333333333304</v>
      </c>
      <c r="J7" s="708">
        <v>3.7333333333333298</v>
      </c>
      <c r="K7" s="708">
        <v>5.06666666666667</v>
      </c>
      <c r="L7" s="708">
        <v>5.6</v>
      </c>
      <c r="M7" s="708">
        <v>5.8666666666666698</v>
      </c>
      <c r="N7" s="708">
        <f t="shared" si="0"/>
        <v>8.2222222222222232</v>
      </c>
    </row>
    <row r="8" spans="1:14" s="280" customFormat="1" ht="15" customHeight="1">
      <c r="A8" s="700" t="s">
        <v>537</v>
      </c>
      <c r="B8" s="708">
        <v>7.5555555555555598</v>
      </c>
      <c r="C8" s="708">
        <v>8.2222222222222197</v>
      </c>
      <c r="D8" s="708">
        <v>7.1111111111111098</v>
      </c>
      <c r="E8" s="708">
        <v>6.6666666666666696</v>
      </c>
      <c r="F8" s="708">
        <v>6.4444444444444402</v>
      </c>
      <c r="G8" s="708">
        <v>11.1111111111111</v>
      </c>
      <c r="H8" s="708">
        <v>10.4444444444444</v>
      </c>
      <c r="I8" s="708">
        <v>10</v>
      </c>
      <c r="J8" s="708">
        <v>10.8888888888889</v>
      </c>
      <c r="K8" s="708">
        <v>12.4444444444444</v>
      </c>
      <c r="L8" s="708">
        <v>9.1111111111111107</v>
      </c>
      <c r="M8" s="708">
        <v>8.8888888888888893</v>
      </c>
      <c r="N8" s="708">
        <f t="shared" si="0"/>
        <v>9.0740740740740673</v>
      </c>
    </row>
    <row r="9" spans="1:14" s="280" customFormat="1" ht="15" customHeight="1">
      <c r="A9" s="700" t="s">
        <v>545</v>
      </c>
      <c r="B9" s="708" t="s">
        <v>3007</v>
      </c>
      <c r="C9" s="708" t="s">
        <v>3007</v>
      </c>
      <c r="D9" s="708" t="s">
        <v>3007</v>
      </c>
      <c r="E9" s="708" t="s">
        <v>3007</v>
      </c>
      <c r="F9" s="708" t="s">
        <v>3007</v>
      </c>
      <c r="G9" s="708" t="s">
        <v>3007</v>
      </c>
      <c r="H9" s="708" t="s">
        <v>3007</v>
      </c>
      <c r="I9" s="708" t="s">
        <v>3007</v>
      </c>
      <c r="J9" s="708" t="s">
        <v>3007</v>
      </c>
      <c r="K9" s="708" t="s">
        <v>3007</v>
      </c>
      <c r="L9" s="708" t="s">
        <v>3007</v>
      </c>
      <c r="M9" s="708"/>
      <c r="N9" s="708" t="str">
        <f t="shared" si="0"/>
        <v/>
      </c>
    </row>
    <row r="10" spans="1:14" s="280" customFormat="1" ht="15" customHeight="1">
      <c r="A10" s="700" t="s">
        <v>550</v>
      </c>
      <c r="B10" s="708">
        <v>20.952380952380999</v>
      </c>
      <c r="C10" s="708">
        <v>11.047619047618999</v>
      </c>
      <c r="D10" s="708">
        <v>18.285714285714299</v>
      </c>
      <c r="E10" s="708">
        <v>17.523809523809501</v>
      </c>
      <c r="F10" s="708">
        <v>13.3333333333333</v>
      </c>
      <c r="G10" s="708">
        <v>18.285714285714299</v>
      </c>
      <c r="H10" s="708">
        <v>16.571428571428601</v>
      </c>
      <c r="I10" s="708">
        <v>12.7619047619048</v>
      </c>
      <c r="J10" s="708">
        <v>15.2380952380952</v>
      </c>
      <c r="K10" s="708">
        <v>8.1904761904761898</v>
      </c>
      <c r="L10" s="708">
        <v>12</v>
      </c>
      <c r="M10" s="708">
        <v>10.476190476190499</v>
      </c>
      <c r="N10" s="708">
        <f t="shared" si="0"/>
        <v>14.555555555555559</v>
      </c>
    </row>
    <row r="11" spans="1:14" s="280" customFormat="1" ht="15" customHeight="1">
      <c r="A11" s="700" t="s">
        <v>559</v>
      </c>
      <c r="B11" s="708">
        <v>17.3333333333333</v>
      </c>
      <c r="C11" s="708">
        <v>17.3333333333333</v>
      </c>
      <c r="D11" s="708">
        <v>13.3333333333333</v>
      </c>
      <c r="E11" s="708">
        <v>13.714285714285699</v>
      </c>
      <c r="F11" s="708">
        <v>12.952380952381001</v>
      </c>
      <c r="G11" s="708">
        <v>12.380952380952399</v>
      </c>
      <c r="H11" s="708">
        <v>10.6666666666667</v>
      </c>
      <c r="I11" s="708">
        <v>11.8095238095238</v>
      </c>
      <c r="J11" s="708">
        <v>10.8571428571429</v>
      </c>
      <c r="K11" s="708">
        <v>9.9047619047619104</v>
      </c>
      <c r="L11" s="708">
        <v>11.047619047618999</v>
      </c>
      <c r="M11" s="708">
        <v>10.0952380952381</v>
      </c>
      <c r="N11" s="708">
        <f t="shared" si="0"/>
        <v>12.619047619047619</v>
      </c>
    </row>
    <row r="12" spans="1:14" s="280" customFormat="1" ht="15" customHeight="1">
      <c r="A12" s="700" t="s">
        <v>568</v>
      </c>
      <c r="B12" s="708">
        <v>14.6666666666667</v>
      </c>
      <c r="C12" s="708">
        <v>15.5555555555556</v>
      </c>
      <c r="D12" s="708">
        <v>11.1111111111111</v>
      </c>
      <c r="E12" s="708">
        <v>9.7777777777777803</v>
      </c>
      <c r="F12" s="708">
        <v>10.6666666666667</v>
      </c>
      <c r="G12" s="708">
        <v>13.3333333333333</v>
      </c>
      <c r="H12" s="708">
        <v>9.7777777777777803</v>
      </c>
      <c r="I12" s="708">
        <v>15.1111111111111</v>
      </c>
      <c r="J12" s="708">
        <v>14.6666666666667</v>
      </c>
      <c r="K12" s="708">
        <v>8</v>
      </c>
      <c r="L12" s="708">
        <v>9.3333333333333304</v>
      </c>
      <c r="M12" s="708">
        <v>12.4444444444444</v>
      </c>
      <c r="N12" s="708">
        <f t="shared" si="0"/>
        <v>12.03703703703704</v>
      </c>
    </row>
    <row r="13" spans="1:14" s="280" customFormat="1" ht="15" customHeight="1">
      <c r="A13" s="700" t="s">
        <v>574</v>
      </c>
      <c r="B13" s="708">
        <v>16.8888888888889</v>
      </c>
      <c r="C13" s="708">
        <v>16</v>
      </c>
      <c r="D13" s="708">
        <v>15.5555555555556</v>
      </c>
      <c r="E13" s="708">
        <v>13.3333333333333</v>
      </c>
      <c r="F13" s="708">
        <v>13.3333333333333</v>
      </c>
      <c r="G13" s="708">
        <v>12.4444444444444</v>
      </c>
      <c r="H13" s="708">
        <v>15.1111111111111</v>
      </c>
      <c r="I13" s="708">
        <v>15.1111111111111</v>
      </c>
      <c r="J13" s="708">
        <v>15.1111111111111</v>
      </c>
      <c r="K13" s="708">
        <v>14.2222222222222</v>
      </c>
      <c r="L13" s="708">
        <v>11.5555555555556</v>
      </c>
      <c r="M13" s="708">
        <v>10.6666666666667</v>
      </c>
      <c r="N13" s="708">
        <f t="shared" si="0"/>
        <v>14.111111111111109</v>
      </c>
    </row>
    <row r="14" spans="1:14" ht="15" customHeight="1">
      <c r="A14" s="700" t="s">
        <v>579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08" t="str">
        <f t="shared" si="0"/>
        <v/>
      </c>
    </row>
    <row r="15" spans="1:14" s="280" customFormat="1" ht="15" customHeight="1">
      <c r="A15" s="700" t="s">
        <v>583</v>
      </c>
      <c r="B15" s="708"/>
      <c r="C15" s="708"/>
      <c r="D15" s="708"/>
      <c r="E15" s="708"/>
      <c r="F15" s="708"/>
      <c r="G15" s="708"/>
      <c r="H15" s="708"/>
      <c r="I15" s="708"/>
      <c r="J15" s="708"/>
      <c r="K15" s="708"/>
      <c r="L15" s="708"/>
      <c r="M15" s="708"/>
      <c r="N15" s="708" t="str">
        <f t="shared" si="0"/>
        <v/>
      </c>
    </row>
    <row r="16" spans="1:14" s="280" customFormat="1" ht="15" customHeight="1">
      <c r="A16" s="700" t="s">
        <v>585</v>
      </c>
      <c r="B16" s="708"/>
      <c r="C16" s="708"/>
      <c r="D16" s="708"/>
      <c r="E16" s="708"/>
      <c r="F16" s="708"/>
      <c r="G16" s="708"/>
      <c r="H16" s="708"/>
      <c r="I16" s="708"/>
      <c r="J16" s="708"/>
      <c r="K16" s="708"/>
      <c r="L16" s="708"/>
      <c r="M16" s="708"/>
      <c r="N16" s="708" t="str">
        <f t="shared" si="0"/>
        <v/>
      </c>
    </row>
    <row r="17" spans="1:14" ht="14" customHeight="1">
      <c r="A17" s="700" t="s">
        <v>589</v>
      </c>
      <c r="B17" s="708">
        <v>26.2222222222222</v>
      </c>
      <c r="C17" s="708">
        <v>18.6666666666667</v>
      </c>
      <c r="D17" s="708">
        <v>14.6666666666667</v>
      </c>
      <c r="E17" s="708">
        <v>16.8888888888889</v>
      </c>
      <c r="F17" s="708">
        <v>16.8888888888889</v>
      </c>
      <c r="G17" s="708">
        <v>17.3333333333333</v>
      </c>
      <c r="H17" s="708">
        <v>11.1111111111111</v>
      </c>
      <c r="I17" s="708">
        <v>16</v>
      </c>
      <c r="J17" s="708">
        <v>20.8888888888889</v>
      </c>
      <c r="K17" s="708">
        <v>6.6666666666666696</v>
      </c>
      <c r="L17" s="708">
        <v>13.3333333333333</v>
      </c>
      <c r="M17" s="708">
        <v>2.0355555555555598</v>
      </c>
      <c r="N17" s="708">
        <f t="shared" si="0"/>
        <v>15.058518518518516</v>
      </c>
    </row>
    <row r="18" spans="1:14">
      <c r="A18" s="700" t="s">
        <v>594</v>
      </c>
      <c r="B18" s="708"/>
      <c r="C18" s="708"/>
      <c r="D18" s="708"/>
      <c r="E18" s="708"/>
      <c r="F18" s="708"/>
      <c r="G18" s="708"/>
      <c r="H18" s="708"/>
      <c r="I18" s="708"/>
      <c r="J18" s="708"/>
      <c r="K18" s="708"/>
      <c r="L18" s="708"/>
      <c r="M18" s="708"/>
      <c r="N18" s="708" t="str">
        <f t="shared" si="0"/>
        <v/>
      </c>
    </row>
    <row r="19" spans="1:14">
      <c r="A19" s="700" t="s">
        <v>596</v>
      </c>
      <c r="B19" s="708">
        <v>12</v>
      </c>
      <c r="C19" s="708">
        <v>14.6666666666667</v>
      </c>
      <c r="D19" s="708">
        <v>12.6666666666667</v>
      </c>
      <c r="E19" s="708">
        <v>12.8888888888889</v>
      </c>
      <c r="F19" s="708">
        <v>14.6666666666667</v>
      </c>
      <c r="G19" s="708">
        <v>12.2222222222222</v>
      </c>
      <c r="H19" s="708">
        <v>6.2222222222222197</v>
      </c>
      <c r="I19" s="708">
        <v>10.4444444444444</v>
      </c>
      <c r="J19" s="708">
        <v>9.3333333333333304</v>
      </c>
      <c r="K19" s="708">
        <v>12.2222222222222</v>
      </c>
      <c r="L19" s="708">
        <v>8.4444444444444393</v>
      </c>
      <c r="M19" s="708">
        <v>12</v>
      </c>
      <c r="N19" s="708">
        <f t="shared" si="0"/>
        <v>11.481481481481481</v>
      </c>
    </row>
    <row r="20" spans="1:14" ht="13.9" customHeight="1" thickBot="1">
      <c r="A20" s="282" t="s">
        <v>778</v>
      </c>
      <c r="B20" s="704">
        <f>AVERAGE(B3:B19)</f>
        <v>16.18677248677248</v>
      </c>
      <c r="C20" s="704">
        <f t="shared" ref="C20:N20" si="1">AVERAGE(C3:C19)</f>
        <v>13.905820105820107</v>
      </c>
      <c r="D20" s="704">
        <f t="shared" si="1"/>
        <v>13.135846560846568</v>
      </c>
      <c r="E20" s="704">
        <f t="shared" si="1"/>
        <v>12.95502645502645</v>
      </c>
      <c r="F20" s="704">
        <f t="shared" si="1"/>
        <v>13.450661375661388</v>
      </c>
      <c r="G20" s="704">
        <f t="shared" si="1"/>
        <v>14.195370370370368</v>
      </c>
      <c r="H20" s="704">
        <f t="shared" si="1"/>
        <v>11.861507936507939</v>
      </c>
      <c r="I20" s="704">
        <f t="shared" si="1"/>
        <v>12.901322751322743</v>
      </c>
      <c r="J20" s="704">
        <f t="shared" si="1"/>
        <v>12.705158730158731</v>
      </c>
      <c r="K20" s="704">
        <f t="shared" si="1"/>
        <v>10.285714285714281</v>
      </c>
      <c r="L20" s="704">
        <f t="shared" si="1"/>
        <v>10.342857142857136</v>
      </c>
      <c r="M20" s="704">
        <f t="shared" si="1"/>
        <v>9.6274338624338647</v>
      </c>
      <c r="N20" s="704">
        <f t="shared" si="1"/>
        <v>12.629457671957672</v>
      </c>
    </row>
    <row r="21" spans="1:14">
      <c r="A21" s="553" t="s">
        <v>779</v>
      </c>
      <c r="N21" s="317" t="str">
        <f t="shared" ref="N21" si="2">IFERROR(AVERAGE(B21:M21),"")</f>
        <v/>
      </c>
    </row>
  </sheetData>
  <mergeCells count="1">
    <mergeCell ref="A1:M1"/>
  </mergeCells>
  <conditionalFormatting sqref="B3:N20">
    <cfRule type="containsBlanks" dxfId="760" priority="1">
      <formula>LEN(TRIM(B3))=0</formula>
    </cfRule>
    <cfRule type="containsBlanks" dxfId="759" priority="2">
      <formula>LEN(TRIM(B3))=0</formula>
    </cfRule>
  </conditionalFormatting>
  <conditionalFormatting sqref="N21">
    <cfRule type="containsBlanks" dxfId="758" priority="7">
      <formula>LEN(TRIM(N21))=0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21">
    <tabColor rgb="FFFF0000"/>
  </sheetPr>
  <dimension ref="A1:C63"/>
  <sheetViews>
    <sheetView view="pageBreakPreview" zoomScaleNormal="100" zoomScaleSheetLayoutView="100" workbookViewId="0">
      <pane ySplit="1" topLeftCell="A54" activePane="bottomLeft" state="frozen"/>
      <selection activeCell="A28" sqref="A28"/>
      <selection pane="bottomLeft" activeCell="D60" sqref="D60"/>
    </sheetView>
  </sheetViews>
  <sheetFormatPr baseColWidth="10" defaultColWidth="14.3984375" defaultRowHeight="15" customHeight="1"/>
  <cols>
    <col min="1" max="1" width="62.06640625" style="261" customWidth="1"/>
    <col min="2" max="2" width="19" style="262" customWidth="1"/>
    <col min="3" max="3" width="20.796875" style="262" customWidth="1"/>
    <col min="4" max="9" width="10.796875" style="262" customWidth="1"/>
    <col min="10" max="11" width="14.3984375" style="262" customWidth="1"/>
    <col min="12" max="16384" width="14.3984375" style="262"/>
  </cols>
  <sheetData>
    <row r="1" spans="1:3" s="260" customFormat="1" ht="19.899999999999999" customHeight="1">
      <c r="A1" s="263" t="s">
        <v>780</v>
      </c>
      <c r="B1" s="264"/>
      <c r="C1" s="264"/>
    </row>
    <row r="2" spans="1:3" ht="14" customHeight="1">
      <c r="A2" s="265" t="s">
        <v>781</v>
      </c>
      <c r="B2" s="266" t="s">
        <v>782</v>
      </c>
      <c r="C2" s="266" t="s">
        <v>783</v>
      </c>
    </row>
    <row r="3" spans="1:3" ht="15" customHeight="1">
      <c r="A3" s="267" t="s">
        <v>784</v>
      </c>
      <c r="B3" s="349"/>
      <c r="C3" s="349"/>
    </row>
    <row r="4" spans="1:3" ht="15" customHeight="1">
      <c r="A4" s="267" t="s">
        <v>785</v>
      </c>
      <c r="B4" s="349"/>
      <c r="C4" s="349"/>
    </row>
    <row r="5" spans="1:3" ht="15" customHeight="1">
      <c r="A5" s="267" t="s">
        <v>786</v>
      </c>
      <c r="B5" s="349"/>
      <c r="C5" s="349"/>
    </row>
    <row r="6" spans="1:3" ht="15" customHeight="1">
      <c r="A6" s="267" t="s">
        <v>787</v>
      </c>
      <c r="B6" s="349"/>
      <c r="C6" s="349"/>
    </row>
    <row r="7" spans="1:3" ht="15" customHeight="1">
      <c r="A7" s="267" t="s">
        <v>788</v>
      </c>
      <c r="B7" s="349"/>
      <c r="C7" s="349"/>
    </row>
    <row r="8" spans="1:3" ht="15" customHeight="1">
      <c r="A8" s="267" t="s">
        <v>789</v>
      </c>
      <c r="B8" s="349"/>
      <c r="C8" s="349"/>
    </row>
    <row r="9" spans="1:3" ht="15" customHeight="1">
      <c r="A9" s="267" t="s">
        <v>790</v>
      </c>
      <c r="B9" s="349"/>
      <c r="C9" s="349"/>
    </row>
    <row r="10" spans="1:3" ht="15" customHeight="1">
      <c r="A10" s="267" t="s">
        <v>791</v>
      </c>
      <c r="B10" s="349"/>
      <c r="C10" s="349"/>
    </row>
    <row r="11" spans="1:3" ht="15" customHeight="1">
      <c r="A11" s="267" t="s">
        <v>792</v>
      </c>
      <c r="B11" s="349"/>
      <c r="C11" s="349"/>
    </row>
    <row r="12" spans="1:3" ht="15" customHeight="1">
      <c r="A12" s="268" t="s">
        <v>793</v>
      </c>
      <c r="B12" s="350"/>
      <c r="C12" s="350"/>
    </row>
    <row r="13" spans="1:3" ht="15" customHeight="1">
      <c r="A13" s="267" t="s">
        <v>794</v>
      </c>
      <c r="B13" s="349"/>
      <c r="C13" s="349"/>
    </row>
    <row r="14" spans="1:3" ht="15" customHeight="1">
      <c r="A14" s="267" t="s">
        <v>795</v>
      </c>
      <c r="B14" s="349"/>
      <c r="C14" s="349"/>
    </row>
    <row r="15" spans="1:3" ht="15" customHeight="1">
      <c r="A15" s="268" t="s">
        <v>796</v>
      </c>
      <c r="B15" s="350"/>
      <c r="C15" s="350"/>
    </row>
    <row r="16" spans="1:3" ht="15" customHeight="1">
      <c r="A16" s="267" t="s">
        <v>797</v>
      </c>
      <c r="B16" s="349"/>
      <c r="C16" s="349"/>
    </row>
    <row r="17" spans="1:3" ht="15" customHeight="1">
      <c r="A17" s="267" t="s">
        <v>798</v>
      </c>
      <c r="B17" s="349"/>
      <c r="C17" s="349"/>
    </row>
    <row r="18" spans="1:3" ht="27" customHeight="1">
      <c r="A18" s="267" t="s">
        <v>799</v>
      </c>
      <c r="B18" s="349"/>
      <c r="C18" s="349"/>
    </row>
    <row r="19" spans="1:3" ht="15" customHeight="1">
      <c r="A19" s="268" t="s">
        <v>800</v>
      </c>
      <c r="B19" s="350"/>
      <c r="C19" s="350"/>
    </row>
    <row r="20" spans="1:3" ht="15" customHeight="1">
      <c r="A20" s="267" t="s">
        <v>801</v>
      </c>
      <c r="B20" s="349"/>
      <c r="C20" s="349"/>
    </row>
    <row r="21" spans="1:3" ht="15" customHeight="1">
      <c r="A21" s="267" t="s">
        <v>802</v>
      </c>
      <c r="B21" s="349"/>
      <c r="C21" s="349"/>
    </row>
    <row r="22" spans="1:3" ht="15" customHeight="1">
      <c r="A22" s="267" t="s">
        <v>803</v>
      </c>
      <c r="B22" s="349"/>
      <c r="C22" s="349"/>
    </row>
    <row r="23" spans="1:3" ht="15" customHeight="1">
      <c r="A23" s="268" t="s">
        <v>804</v>
      </c>
      <c r="B23" s="350"/>
      <c r="C23" s="350"/>
    </row>
    <row r="24" spans="1:3" ht="15" customHeight="1">
      <c r="A24" s="267" t="s">
        <v>805</v>
      </c>
      <c r="B24" s="349"/>
      <c r="C24" s="349"/>
    </row>
    <row r="25" spans="1:3" ht="15" customHeight="1">
      <c r="A25" s="267" t="s">
        <v>806</v>
      </c>
      <c r="B25" s="349"/>
      <c r="C25" s="349"/>
    </row>
    <row r="26" spans="1:3" ht="15" customHeight="1">
      <c r="A26" s="267" t="s">
        <v>807</v>
      </c>
      <c r="B26" s="349"/>
      <c r="C26" s="349"/>
    </row>
    <row r="27" spans="1:3" ht="15" customHeight="1">
      <c r="A27" s="267" t="s">
        <v>808</v>
      </c>
      <c r="B27" s="349"/>
      <c r="C27" s="349"/>
    </row>
    <row r="28" spans="1:3" ht="15" customHeight="1">
      <c r="A28" s="267" t="s">
        <v>809</v>
      </c>
      <c r="B28" s="349"/>
      <c r="C28" s="349"/>
    </row>
    <row r="29" spans="1:3" ht="15" customHeight="1">
      <c r="A29" s="267" t="s">
        <v>810</v>
      </c>
      <c r="B29" s="349"/>
      <c r="C29" s="349"/>
    </row>
    <row r="30" spans="1:3" ht="15" customHeight="1">
      <c r="A30" s="267" t="s">
        <v>811</v>
      </c>
      <c r="B30" s="349"/>
      <c r="C30" s="349"/>
    </row>
    <row r="31" spans="1:3" ht="15" customHeight="1">
      <c r="A31" s="267" t="s">
        <v>480</v>
      </c>
      <c r="B31" s="349"/>
      <c r="C31" s="349"/>
    </row>
    <row r="32" spans="1:3" ht="15" customHeight="1">
      <c r="A32" s="267" t="s">
        <v>812</v>
      </c>
      <c r="B32" s="349"/>
      <c r="C32" s="349"/>
    </row>
    <row r="33" spans="1:3" ht="15" customHeight="1">
      <c r="A33" s="267" t="s">
        <v>813</v>
      </c>
      <c r="B33" s="349"/>
      <c r="C33" s="349"/>
    </row>
    <row r="34" spans="1:3" ht="15" customHeight="1">
      <c r="A34" s="267" t="s">
        <v>814</v>
      </c>
      <c r="B34" s="349"/>
      <c r="C34" s="349"/>
    </row>
    <row r="35" spans="1:3" ht="15" customHeight="1">
      <c r="A35" s="268" t="s">
        <v>815</v>
      </c>
      <c r="B35" s="351"/>
      <c r="C35" s="351"/>
    </row>
    <row r="36" spans="1:3" ht="15" customHeight="1">
      <c r="A36" s="267" t="s">
        <v>816</v>
      </c>
      <c r="B36" s="349"/>
      <c r="C36" s="349"/>
    </row>
    <row r="37" spans="1:3" ht="15" customHeight="1">
      <c r="A37" s="267" t="s">
        <v>817</v>
      </c>
      <c r="B37" s="349"/>
      <c r="C37" s="349"/>
    </row>
    <row r="38" spans="1:3" ht="15" customHeight="1">
      <c r="A38" s="267" t="s">
        <v>818</v>
      </c>
      <c r="B38" s="349"/>
      <c r="C38" s="349"/>
    </row>
    <row r="39" spans="1:3" ht="15" customHeight="1">
      <c r="A39" s="267" t="s">
        <v>819</v>
      </c>
      <c r="B39" s="349"/>
      <c r="C39" s="349"/>
    </row>
    <row r="40" spans="1:3" ht="15" customHeight="1">
      <c r="A40" s="267" t="s">
        <v>820</v>
      </c>
      <c r="B40" s="349"/>
      <c r="C40" s="352"/>
    </row>
    <row r="41" spans="1:3" ht="15" customHeight="1">
      <c r="A41" s="267" t="s">
        <v>821</v>
      </c>
      <c r="B41" s="349"/>
      <c r="C41" s="349"/>
    </row>
    <row r="42" spans="1:3" ht="15" customHeight="1">
      <c r="A42" s="267" t="s">
        <v>822</v>
      </c>
      <c r="B42" s="349"/>
      <c r="C42" s="349"/>
    </row>
    <row r="43" spans="1:3" ht="15" customHeight="1">
      <c r="A43" s="267" t="s">
        <v>823</v>
      </c>
      <c r="B43" s="349"/>
      <c r="C43" s="349"/>
    </row>
    <row r="44" spans="1:3" ht="15" customHeight="1">
      <c r="A44" s="267" t="s">
        <v>824</v>
      </c>
      <c r="B44" s="349"/>
      <c r="C44" s="349"/>
    </row>
    <row r="45" spans="1:3" ht="15" customHeight="1">
      <c r="A45" s="268" t="s">
        <v>825</v>
      </c>
      <c r="B45" s="351"/>
      <c r="C45" s="351"/>
    </row>
    <row r="46" spans="1:3" ht="27" customHeight="1">
      <c r="A46" s="267" t="s">
        <v>826</v>
      </c>
      <c r="B46" s="349"/>
      <c r="C46" s="349"/>
    </row>
    <row r="47" spans="1:3" ht="15" customHeight="1">
      <c r="A47" s="267" t="s">
        <v>827</v>
      </c>
      <c r="B47" s="349"/>
      <c r="C47" s="349"/>
    </row>
    <row r="48" spans="1:3" ht="15" customHeight="1">
      <c r="A48" s="267" t="s">
        <v>828</v>
      </c>
      <c r="B48" s="349"/>
      <c r="C48" s="349"/>
    </row>
    <row r="49" spans="1:3" ht="15" customHeight="1">
      <c r="A49" s="267" t="s">
        <v>829</v>
      </c>
      <c r="B49" s="349"/>
      <c r="C49" s="349"/>
    </row>
    <row r="50" spans="1:3" ht="15" customHeight="1">
      <c r="A50" s="261" t="s">
        <v>830</v>
      </c>
      <c r="B50" s="353"/>
      <c r="C50" s="353"/>
    </row>
    <row r="51" spans="1:3" ht="15" customHeight="1">
      <c r="A51" s="269" t="s">
        <v>831</v>
      </c>
      <c r="B51" s="354"/>
      <c r="C51" s="354"/>
    </row>
    <row r="52" spans="1:3" ht="15" customHeight="1">
      <c r="A52" s="267" t="s">
        <v>832</v>
      </c>
      <c r="B52" s="353"/>
      <c r="C52" s="353"/>
    </row>
    <row r="53" spans="1:3" ht="15" customHeight="1">
      <c r="A53" s="267" t="s">
        <v>833</v>
      </c>
      <c r="B53" s="353"/>
      <c r="C53" s="353"/>
    </row>
    <row r="54" spans="1:3" ht="15" customHeight="1">
      <c r="A54" s="268" t="s">
        <v>834</v>
      </c>
      <c r="B54" s="351"/>
      <c r="C54" s="351"/>
    </row>
    <row r="55" spans="1:3" ht="15" customHeight="1">
      <c r="A55" s="269" t="s">
        <v>835</v>
      </c>
      <c r="B55" s="354"/>
      <c r="C55" s="354"/>
    </row>
    <row r="56" spans="1:3" ht="14.25" customHeight="1">
      <c r="A56" s="270"/>
      <c r="B56" s="271"/>
      <c r="C56" s="271"/>
    </row>
    <row r="57" spans="1:3" ht="27.75" customHeight="1">
      <c r="A57" s="272" t="s">
        <v>836</v>
      </c>
      <c r="B57" s="273" t="s">
        <v>3023</v>
      </c>
      <c r="C57" s="274"/>
    </row>
    <row r="58" spans="1:3" ht="15" customHeight="1">
      <c r="A58" s="267" t="s">
        <v>837</v>
      </c>
      <c r="B58" s="275"/>
      <c r="C58" s="276"/>
    </row>
    <row r="59" spans="1:3" ht="15" customHeight="1">
      <c r="A59" s="267" t="s">
        <v>838</v>
      </c>
      <c r="B59" s="275"/>
      <c r="C59" s="276"/>
    </row>
    <row r="60" spans="1:3" ht="15" customHeight="1">
      <c r="A60" s="267" t="s">
        <v>839</v>
      </c>
      <c r="B60" s="275"/>
      <c r="C60" s="276"/>
    </row>
    <row r="61" spans="1:3" ht="15" customHeight="1">
      <c r="A61" s="267" t="s">
        <v>840</v>
      </c>
      <c r="B61" s="275"/>
      <c r="C61" s="276"/>
    </row>
    <row r="62" spans="1:3" ht="15" customHeight="1">
      <c r="A62" s="277" t="s">
        <v>841</v>
      </c>
      <c r="B62" s="278"/>
      <c r="C62" s="276"/>
    </row>
    <row r="63" spans="1:3" ht="15" customHeight="1">
      <c r="A63" s="943" t="s">
        <v>842</v>
      </c>
      <c r="B63" s="944"/>
      <c r="C63" s="279"/>
    </row>
  </sheetData>
  <mergeCells count="1">
    <mergeCell ref="A63:B63"/>
  </mergeCells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22"/>
  <dimension ref="A1:B7"/>
  <sheetViews>
    <sheetView view="pageBreakPreview" zoomScale="145" zoomScaleNormal="100" workbookViewId="0">
      <selection activeCell="A15" sqref="A15"/>
    </sheetView>
  </sheetViews>
  <sheetFormatPr baseColWidth="10" defaultColWidth="14.3984375" defaultRowHeight="15" customHeight="1"/>
  <cols>
    <col min="1" max="1" width="85" customWidth="1"/>
    <col min="2" max="2" width="15.53125" customWidth="1"/>
    <col min="3" max="3" width="21.796875" customWidth="1"/>
    <col min="4" max="4" width="4" customWidth="1"/>
    <col min="5" max="5" width="6.19921875" customWidth="1"/>
    <col min="6" max="23" width="10.796875" customWidth="1"/>
  </cols>
  <sheetData>
    <row r="1" spans="1:2" ht="22.5" customHeight="1">
      <c r="A1" s="239" t="s">
        <v>34</v>
      </c>
      <c r="B1" s="259"/>
    </row>
    <row r="2" spans="1:2" ht="15" customHeight="1">
      <c r="A2" s="7" t="s">
        <v>35</v>
      </c>
      <c r="B2" s="559" t="s">
        <v>36</v>
      </c>
    </row>
    <row r="3" spans="1:2" ht="15" customHeight="1">
      <c r="A3" s="7" t="s">
        <v>37</v>
      </c>
      <c r="B3" s="559" t="s">
        <v>38</v>
      </c>
    </row>
    <row r="4" spans="1:2" ht="15" customHeight="1">
      <c r="A4" s="7" t="s">
        <v>39</v>
      </c>
      <c r="B4" s="559" t="s">
        <v>40</v>
      </c>
    </row>
    <row r="5" spans="1:2" ht="15" customHeight="1">
      <c r="A5" s="7" t="s">
        <v>41</v>
      </c>
      <c r="B5" s="559" t="s">
        <v>42</v>
      </c>
    </row>
    <row r="6" spans="1:2" ht="15" customHeight="1">
      <c r="A6" s="7" t="s">
        <v>43</v>
      </c>
      <c r="B6" s="559" t="s">
        <v>44</v>
      </c>
    </row>
    <row r="7" spans="1:2" ht="15" customHeight="1">
      <c r="A7" s="39" t="s">
        <v>45</v>
      </c>
      <c r="B7" s="562" t="s">
        <v>46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23">
    <tabColor rgb="FFFFFF00"/>
  </sheetPr>
  <dimension ref="A1:Y188"/>
  <sheetViews>
    <sheetView view="pageBreakPreview" zoomScaleNormal="100" zoomScaleSheetLayoutView="100" workbookViewId="0">
      <pane ySplit="2" topLeftCell="A175" activePane="bottomLeft" state="frozen"/>
      <selection activeCell="A28" sqref="A28"/>
      <selection pane="bottomLeft" activeCell="C183" sqref="C183:C188"/>
    </sheetView>
  </sheetViews>
  <sheetFormatPr baseColWidth="10" defaultColWidth="14.3984375" defaultRowHeight="15" customHeight="1"/>
  <cols>
    <col min="1" max="1" width="1.19921875" style="496" customWidth="1"/>
    <col min="2" max="2" width="20.796875" style="774" customWidth="1"/>
    <col min="3" max="3" width="10" style="496" customWidth="1"/>
    <col min="4" max="4" width="10.19921875" style="496" customWidth="1"/>
    <col min="5" max="5" width="8.796875" style="496" customWidth="1"/>
    <col min="6" max="7" width="8.19921875" style="496" customWidth="1"/>
    <col min="8" max="8" width="6.796875" style="496" customWidth="1"/>
    <col min="9" max="9" width="6.3984375" style="496" customWidth="1"/>
    <col min="10" max="10" width="7.3984375" style="496" customWidth="1"/>
    <col min="11" max="11" width="6.53125" style="496" customWidth="1"/>
    <col min="12" max="12" width="7.06640625" style="496" customWidth="1"/>
    <col min="13" max="25" width="10.06640625" style="496" customWidth="1"/>
    <col min="26" max="27" width="14.3984375" style="496" customWidth="1"/>
    <col min="28" max="16384" width="14.3984375" style="496"/>
  </cols>
  <sheetData>
    <row r="1" spans="1:25" ht="18.75" customHeight="1">
      <c r="A1" s="945" t="s">
        <v>843</v>
      </c>
      <c r="B1" s="946"/>
      <c r="C1" s="947"/>
      <c r="D1" s="947"/>
      <c r="E1" s="947"/>
      <c r="F1" s="947"/>
      <c r="G1" s="947"/>
      <c r="H1" s="947"/>
      <c r="I1" s="947"/>
      <c r="J1" s="947"/>
    </row>
    <row r="2" spans="1:25" ht="40.25" customHeight="1">
      <c r="A2" s="778" t="s">
        <v>844</v>
      </c>
      <c r="B2" s="779"/>
      <c r="C2" s="780" t="s">
        <v>845</v>
      </c>
      <c r="D2" s="780" t="s">
        <v>846</v>
      </c>
      <c r="E2" s="780" t="s">
        <v>847</v>
      </c>
      <c r="F2" s="780" t="s">
        <v>848</v>
      </c>
      <c r="G2" s="780" t="s">
        <v>849</v>
      </c>
      <c r="H2" s="780" t="s">
        <v>850</v>
      </c>
      <c r="I2" s="780" t="s">
        <v>851</v>
      </c>
      <c r="J2" s="780" t="s">
        <v>852</v>
      </c>
      <c r="K2" s="780" t="s">
        <v>853</v>
      </c>
      <c r="L2" s="781" t="s">
        <v>854</v>
      </c>
    </row>
    <row r="3" spans="1:25" s="784" customFormat="1" ht="15" customHeight="1">
      <c r="A3" s="782" t="s">
        <v>855</v>
      </c>
      <c r="B3" s="783"/>
      <c r="C3" s="25">
        <f>SUM(C4:C23)</f>
        <v>113</v>
      </c>
      <c r="D3" s="25">
        <f t="shared" ref="D3:L3" si="0">SUM(D4:D23)</f>
        <v>65</v>
      </c>
      <c r="E3" s="25">
        <f t="shared" si="0"/>
        <v>87</v>
      </c>
      <c r="F3" s="25">
        <f t="shared" si="0"/>
        <v>2</v>
      </c>
      <c r="G3" s="25">
        <f t="shared" si="0"/>
        <v>190</v>
      </c>
      <c r="H3" s="25">
        <f t="shared" si="0"/>
        <v>11</v>
      </c>
      <c r="I3" s="25">
        <f t="shared" si="0"/>
        <v>3</v>
      </c>
      <c r="J3" s="25">
        <f t="shared" si="0"/>
        <v>4</v>
      </c>
      <c r="K3" s="25">
        <f t="shared" si="0"/>
        <v>15</v>
      </c>
      <c r="L3" s="25">
        <f t="shared" si="0"/>
        <v>21</v>
      </c>
    </row>
    <row r="4" spans="1:25" ht="15" customHeight="1">
      <c r="A4" s="784"/>
      <c r="B4" s="774" t="s">
        <v>856</v>
      </c>
      <c r="C4" s="707">
        <v>2</v>
      </c>
      <c r="D4" s="707">
        <v>0</v>
      </c>
      <c r="E4" s="707">
        <v>3</v>
      </c>
      <c r="F4" s="707">
        <v>0</v>
      </c>
      <c r="G4" s="707">
        <v>0</v>
      </c>
      <c r="H4" s="707">
        <v>1</v>
      </c>
      <c r="I4" s="707">
        <v>0</v>
      </c>
      <c r="J4" s="707">
        <v>0</v>
      </c>
      <c r="K4" s="707">
        <v>0</v>
      </c>
      <c r="L4" s="707">
        <v>0</v>
      </c>
    </row>
    <row r="5" spans="1:25" ht="15" customHeight="1">
      <c r="A5" s="784"/>
      <c r="B5" s="774" t="s">
        <v>857</v>
      </c>
      <c r="C5" s="707">
        <v>0</v>
      </c>
      <c r="D5" s="707">
        <v>0</v>
      </c>
      <c r="E5" s="707">
        <v>14</v>
      </c>
      <c r="F5" s="707">
        <v>0</v>
      </c>
      <c r="G5" s="707">
        <v>0</v>
      </c>
      <c r="H5" s="707">
        <v>0</v>
      </c>
      <c r="I5" s="707">
        <v>0</v>
      </c>
      <c r="J5" s="707">
        <v>0</v>
      </c>
      <c r="K5" s="707">
        <v>1</v>
      </c>
      <c r="L5" s="707">
        <v>0</v>
      </c>
    </row>
    <row r="6" spans="1:25" ht="15" customHeight="1">
      <c r="A6" s="784"/>
      <c r="B6" s="774" t="s">
        <v>88</v>
      </c>
      <c r="C6" s="707">
        <v>0</v>
      </c>
      <c r="D6" s="707">
        <v>0</v>
      </c>
      <c r="E6" s="707">
        <v>15</v>
      </c>
      <c r="F6" s="707">
        <v>0</v>
      </c>
      <c r="G6" s="707">
        <v>3</v>
      </c>
      <c r="H6" s="707">
        <v>0</v>
      </c>
      <c r="I6" s="707">
        <v>0</v>
      </c>
      <c r="J6" s="707">
        <v>0</v>
      </c>
      <c r="K6" s="707">
        <v>0</v>
      </c>
      <c r="L6" s="707">
        <v>0</v>
      </c>
    </row>
    <row r="7" spans="1:25" ht="15" customHeight="1">
      <c r="A7" s="784"/>
      <c r="B7" s="774" t="s">
        <v>858</v>
      </c>
      <c r="C7" s="705">
        <v>0</v>
      </c>
      <c r="D7" s="705">
        <v>0</v>
      </c>
      <c r="E7" s="705">
        <v>0</v>
      </c>
      <c r="F7" s="705">
        <v>0</v>
      </c>
      <c r="G7" s="705">
        <v>0</v>
      </c>
      <c r="H7" s="705">
        <v>0</v>
      </c>
      <c r="I7" s="705">
        <v>0</v>
      </c>
      <c r="J7" s="705">
        <v>0</v>
      </c>
      <c r="K7" s="705">
        <v>0</v>
      </c>
      <c r="L7" s="705">
        <v>0</v>
      </c>
    </row>
    <row r="8" spans="1:25" ht="15" customHeight="1">
      <c r="A8" s="784"/>
      <c r="B8" s="774" t="s">
        <v>859</v>
      </c>
      <c r="C8" s="707">
        <v>8</v>
      </c>
      <c r="D8" s="707">
        <v>3</v>
      </c>
      <c r="E8" s="707">
        <v>1</v>
      </c>
      <c r="F8" s="707">
        <v>0</v>
      </c>
      <c r="G8" s="707">
        <v>3</v>
      </c>
      <c r="H8" s="707">
        <v>0</v>
      </c>
      <c r="I8" s="707">
        <v>0</v>
      </c>
      <c r="J8" s="707">
        <v>2</v>
      </c>
      <c r="K8" s="707">
        <v>0</v>
      </c>
      <c r="L8" s="707">
        <v>0</v>
      </c>
    </row>
    <row r="9" spans="1:25" ht="15" customHeight="1">
      <c r="A9" s="784"/>
      <c r="B9" s="774" t="s">
        <v>179</v>
      </c>
      <c r="C9" s="707">
        <v>3</v>
      </c>
      <c r="D9" s="707">
        <v>0</v>
      </c>
      <c r="E9" s="707">
        <v>3</v>
      </c>
      <c r="F9" s="707">
        <v>0</v>
      </c>
      <c r="G9" s="707">
        <v>2</v>
      </c>
      <c r="H9" s="707">
        <v>0</v>
      </c>
      <c r="I9" s="707">
        <v>0</v>
      </c>
      <c r="J9" s="707">
        <v>0</v>
      </c>
      <c r="K9" s="707">
        <v>1</v>
      </c>
      <c r="L9" s="707">
        <v>0</v>
      </c>
    </row>
    <row r="10" spans="1:25" ht="15" customHeight="1">
      <c r="A10" s="784"/>
      <c r="B10" s="774" t="s">
        <v>708</v>
      </c>
      <c r="C10" s="707">
        <v>0</v>
      </c>
      <c r="D10" s="707">
        <v>0</v>
      </c>
      <c r="E10" s="707">
        <v>0</v>
      </c>
      <c r="F10" s="707">
        <v>0</v>
      </c>
      <c r="G10" s="707">
        <v>0</v>
      </c>
      <c r="H10" s="707">
        <v>0</v>
      </c>
      <c r="I10" s="707">
        <v>0</v>
      </c>
      <c r="J10" s="707">
        <v>0</v>
      </c>
      <c r="K10" s="707">
        <v>0</v>
      </c>
      <c r="L10" s="707">
        <v>0</v>
      </c>
    </row>
    <row r="11" spans="1:25" ht="15" customHeight="1">
      <c r="A11" s="784"/>
      <c r="B11" s="774" t="s">
        <v>132</v>
      </c>
      <c r="C11" s="707">
        <v>2</v>
      </c>
      <c r="D11" s="707">
        <v>1</v>
      </c>
      <c r="E11" s="707">
        <v>0</v>
      </c>
      <c r="F11" s="707">
        <v>0</v>
      </c>
      <c r="G11" s="707">
        <v>1</v>
      </c>
      <c r="H11" s="707">
        <v>0</v>
      </c>
      <c r="I11" s="707">
        <v>0</v>
      </c>
      <c r="J11" s="707">
        <v>0</v>
      </c>
      <c r="K11" s="707">
        <v>0</v>
      </c>
      <c r="L11" s="707">
        <v>0</v>
      </c>
    </row>
    <row r="12" spans="1:25" ht="15" customHeight="1">
      <c r="A12" s="784"/>
      <c r="B12" s="774" t="s">
        <v>170</v>
      </c>
      <c r="C12" s="707">
        <v>0</v>
      </c>
      <c r="D12" s="707">
        <v>1</v>
      </c>
      <c r="E12" s="707">
        <v>34</v>
      </c>
      <c r="F12" s="707">
        <v>0</v>
      </c>
      <c r="G12" s="707">
        <v>2</v>
      </c>
      <c r="H12" s="707">
        <v>1</v>
      </c>
      <c r="I12" s="707">
        <v>0</v>
      </c>
      <c r="J12" s="707">
        <v>0</v>
      </c>
      <c r="K12" s="707">
        <v>1</v>
      </c>
      <c r="L12" s="707">
        <v>0</v>
      </c>
    </row>
    <row r="13" spans="1:25" ht="15" customHeight="1">
      <c r="A13" s="784"/>
      <c r="B13" s="774" t="s">
        <v>121</v>
      </c>
      <c r="C13" s="705">
        <v>9</v>
      </c>
      <c r="D13" s="705">
        <v>5</v>
      </c>
      <c r="E13" s="705">
        <v>0</v>
      </c>
      <c r="F13" s="705">
        <v>0</v>
      </c>
      <c r="G13" s="705">
        <v>29</v>
      </c>
      <c r="H13" s="705">
        <v>0</v>
      </c>
      <c r="I13" s="705">
        <v>0</v>
      </c>
      <c r="J13" s="705">
        <v>0</v>
      </c>
      <c r="K13" s="705">
        <v>1</v>
      </c>
      <c r="L13" s="705">
        <v>0</v>
      </c>
      <c r="M13" s="784"/>
      <c r="N13" s="784"/>
      <c r="O13" s="784"/>
      <c r="P13" s="784"/>
      <c r="Q13" s="784"/>
      <c r="R13" s="784"/>
      <c r="S13" s="784"/>
      <c r="T13" s="784"/>
      <c r="U13" s="784"/>
      <c r="V13" s="784"/>
      <c r="W13" s="784"/>
      <c r="X13" s="784"/>
      <c r="Y13" s="784"/>
    </row>
    <row r="14" spans="1:25" ht="15" customHeight="1">
      <c r="A14" s="784"/>
      <c r="B14" s="774" t="s">
        <v>208</v>
      </c>
      <c r="C14" s="707">
        <v>16</v>
      </c>
      <c r="D14" s="707">
        <v>4</v>
      </c>
      <c r="E14" s="707">
        <v>4</v>
      </c>
      <c r="F14" s="707">
        <v>1</v>
      </c>
      <c r="G14" s="707">
        <v>3</v>
      </c>
      <c r="H14" s="707">
        <v>0</v>
      </c>
      <c r="I14" s="707">
        <v>0</v>
      </c>
      <c r="J14" s="707">
        <v>0</v>
      </c>
      <c r="K14" s="707">
        <v>2</v>
      </c>
      <c r="L14" s="707">
        <v>2</v>
      </c>
    </row>
    <row r="15" spans="1:25" ht="15" customHeight="1">
      <c r="A15" s="784"/>
      <c r="B15" s="774" t="s">
        <v>860</v>
      </c>
      <c r="C15" s="707">
        <v>45</v>
      </c>
      <c r="D15" s="707">
        <v>28</v>
      </c>
      <c r="E15" s="707">
        <v>8</v>
      </c>
      <c r="F15" s="707">
        <v>1</v>
      </c>
      <c r="G15" s="707">
        <v>91</v>
      </c>
      <c r="H15" s="707">
        <v>8</v>
      </c>
      <c r="I15" s="707">
        <v>3</v>
      </c>
      <c r="J15" s="707">
        <v>2</v>
      </c>
      <c r="K15" s="707">
        <v>2</v>
      </c>
      <c r="L15" s="707">
        <v>16</v>
      </c>
    </row>
    <row r="16" spans="1:25" ht="15" customHeight="1">
      <c r="A16" s="784"/>
      <c r="B16" s="774" t="s">
        <v>716</v>
      </c>
      <c r="C16" s="707">
        <v>0</v>
      </c>
      <c r="D16" s="707">
        <v>0</v>
      </c>
      <c r="E16" s="707">
        <v>0</v>
      </c>
      <c r="F16" s="707">
        <v>0</v>
      </c>
      <c r="G16" s="707">
        <v>0</v>
      </c>
      <c r="H16" s="707">
        <v>0</v>
      </c>
      <c r="I16" s="707">
        <v>0</v>
      </c>
      <c r="J16" s="707">
        <v>0</v>
      </c>
      <c r="K16" s="707">
        <v>0</v>
      </c>
      <c r="L16" s="707">
        <v>0</v>
      </c>
    </row>
    <row r="17" spans="1:12" ht="15" customHeight="1">
      <c r="A17" s="784"/>
      <c r="B17" s="774" t="s">
        <v>139</v>
      </c>
      <c r="C17" s="707">
        <v>0</v>
      </c>
      <c r="D17" s="707">
        <v>0</v>
      </c>
      <c r="E17" s="707">
        <v>0</v>
      </c>
      <c r="F17" s="707">
        <v>0</v>
      </c>
      <c r="G17" s="707">
        <v>0</v>
      </c>
      <c r="H17" s="707">
        <v>0</v>
      </c>
      <c r="I17" s="707">
        <v>0</v>
      </c>
      <c r="J17" s="707">
        <v>0</v>
      </c>
      <c r="K17" s="707">
        <v>0</v>
      </c>
      <c r="L17" s="707">
        <v>0</v>
      </c>
    </row>
    <row r="18" spans="1:12" ht="15" customHeight="1">
      <c r="A18" s="784"/>
      <c r="B18" s="774" t="s">
        <v>861</v>
      </c>
      <c r="C18" s="707">
        <v>0</v>
      </c>
      <c r="D18" s="707">
        <v>4</v>
      </c>
      <c r="E18" s="707">
        <v>0</v>
      </c>
      <c r="F18" s="707">
        <v>0</v>
      </c>
      <c r="G18" s="707">
        <v>2</v>
      </c>
      <c r="H18" s="707">
        <v>0</v>
      </c>
      <c r="I18" s="707">
        <v>0</v>
      </c>
      <c r="J18" s="707">
        <v>0</v>
      </c>
      <c r="K18" s="707">
        <v>0</v>
      </c>
      <c r="L18" s="707">
        <v>0</v>
      </c>
    </row>
    <row r="19" spans="1:12" ht="15" customHeight="1">
      <c r="A19" s="784"/>
      <c r="B19" s="774" t="s">
        <v>86</v>
      </c>
      <c r="C19" s="705">
        <v>1</v>
      </c>
      <c r="D19" s="705">
        <v>0</v>
      </c>
      <c r="E19" s="705">
        <v>0</v>
      </c>
      <c r="F19" s="705">
        <v>0</v>
      </c>
      <c r="G19" s="705">
        <v>28</v>
      </c>
      <c r="H19" s="705">
        <v>1</v>
      </c>
      <c r="I19" s="705">
        <v>0</v>
      </c>
      <c r="J19" s="705">
        <v>0</v>
      </c>
      <c r="K19" s="705">
        <v>1</v>
      </c>
      <c r="L19" s="705">
        <v>2</v>
      </c>
    </row>
    <row r="20" spans="1:12" ht="15" customHeight="1">
      <c r="A20" s="784"/>
      <c r="B20" s="774" t="s">
        <v>724</v>
      </c>
      <c r="C20" s="707">
        <v>19</v>
      </c>
      <c r="D20" s="707">
        <v>7</v>
      </c>
      <c r="E20" s="707">
        <v>5</v>
      </c>
      <c r="F20" s="707">
        <v>0</v>
      </c>
      <c r="G20" s="707">
        <v>7</v>
      </c>
      <c r="H20" s="707">
        <v>0</v>
      </c>
      <c r="I20" s="707">
        <v>0</v>
      </c>
      <c r="J20" s="707">
        <v>0</v>
      </c>
      <c r="K20" s="707">
        <v>3</v>
      </c>
      <c r="L20" s="707">
        <v>1</v>
      </c>
    </row>
    <row r="21" spans="1:12" ht="15" customHeight="1">
      <c r="A21" s="784"/>
      <c r="B21" s="774" t="s">
        <v>862</v>
      </c>
      <c r="C21" s="707">
        <v>4</v>
      </c>
      <c r="D21" s="707">
        <v>0</v>
      </c>
      <c r="E21" s="707">
        <v>0</v>
      </c>
      <c r="F21" s="707">
        <v>0</v>
      </c>
      <c r="G21" s="707">
        <v>6</v>
      </c>
      <c r="H21" s="707">
        <v>0</v>
      </c>
      <c r="I21" s="707">
        <v>0</v>
      </c>
      <c r="J21" s="707">
        <v>0</v>
      </c>
      <c r="K21" s="707">
        <v>0</v>
      </c>
      <c r="L21" s="707">
        <v>0</v>
      </c>
    </row>
    <row r="22" spans="1:12" ht="15" customHeight="1">
      <c r="A22" s="782"/>
      <c r="B22" s="785" t="s">
        <v>730</v>
      </c>
      <c r="C22" s="707">
        <v>3</v>
      </c>
      <c r="D22" s="707">
        <v>12</v>
      </c>
      <c r="E22" s="707">
        <v>0</v>
      </c>
      <c r="F22" s="707">
        <v>0</v>
      </c>
      <c r="G22" s="707">
        <v>13</v>
      </c>
      <c r="H22" s="707">
        <v>0</v>
      </c>
      <c r="I22" s="707">
        <v>0</v>
      </c>
      <c r="J22" s="707">
        <v>0</v>
      </c>
      <c r="K22" s="707">
        <v>3</v>
      </c>
      <c r="L22" s="707">
        <v>0</v>
      </c>
    </row>
    <row r="23" spans="1:12" ht="15" customHeight="1">
      <c r="A23" s="784"/>
      <c r="B23" s="774" t="s">
        <v>863</v>
      </c>
      <c r="C23" s="707">
        <v>1</v>
      </c>
      <c r="D23" s="707">
        <v>0</v>
      </c>
      <c r="E23" s="707">
        <v>0</v>
      </c>
      <c r="F23" s="707">
        <v>0</v>
      </c>
      <c r="G23" s="707">
        <v>0</v>
      </c>
      <c r="H23" s="707">
        <v>0</v>
      </c>
      <c r="I23" s="707">
        <v>0</v>
      </c>
      <c r="J23" s="707">
        <v>0</v>
      </c>
      <c r="K23" s="707">
        <v>0</v>
      </c>
      <c r="L23" s="707">
        <v>0</v>
      </c>
    </row>
    <row r="24" spans="1:12" s="784" customFormat="1" ht="15" customHeight="1">
      <c r="A24" s="782" t="s">
        <v>498</v>
      </c>
      <c r="B24" s="783"/>
      <c r="C24" s="25">
        <f>SUM(C25:C33)</f>
        <v>31</v>
      </c>
      <c r="D24" s="25">
        <f t="shared" ref="D24:L24" si="1">SUM(D25:D33)</f>
        <v>62</v>
      </c>
      <c r="E24" s="25">
        <f t="shared" si="1"/>
        <v>10</v>
      </c>
      <c r="F24" s="25">
        <f t="shared" si="1"/>
        <v>1</v>
      </c>
      <c r="G24" s="25">
        <f t="shared" si="1"/>
        <v>109</v>
      </c>
      <c r="H24" s="25">
        <f t="shared" si="1"/>
        <v>191</v>
      </c>
      <c r="I24" s="25">
        <f t="shared" si="1"/>
        <v>16</v>
      </c>
      <c r="J24" s="25">
        <f t="shared" si="1"/>
        <v>155</v>
      </c>
      <c r="K24" s="25">
        <f t="shared" si="1"/>
        <v>228</v>
      </c>
      <c r="L24" s="25">
        <f t="shared" si="1"/>
        <v>141</v>
      </c>
    </row>
    <row r="25" spans="1:12" ht="15" customHeight="1">
      <c r="A25" s="784"/>
      <c r="B25" s="774" t="s">
        <v>864</v>
      </c>
      <c r="C25" s="705">
        <v>3</v>
      </c>
      <c r="D25" s="705">
        <v>0</v>
      </c>
      <c r="E25" s="705">
        <v>1</v>
      </c>
      <c r="F25" s="705">
        <v>0</v>
      </c>
      <c r="G25" s="705">
        <v>4</v>
      </c>
      <c r="H25" s="705">
        <v>0</v>
      </c>
      <c r="I25" s="705">
        <v>0</v>
      </c>
      <c r="J25" s="705">
        <v>0</v>
      </c>
      <c r="K25" s="705">
        <v>1</v>
      </c>
      <c r="L25" s="705">
        <v>0</v>
      </c>
    </row>
    <row r="26" spans="1:12" ht="15" customHeight="1">
      <c r="A26" s="784"/>
      <c r="B26" s="774" t="s">
        <v>865</v>
      </c>
      <c r="C26" s="707">
        <v>22</v>
      </c>
      <c r="D26" s="707">
        <v>29</v>
      </c>
      <c r="E26" s="707">
        <v>6</v>
      </c>
      <c r="F26" s="707">
        <v>1</v>
      </c>
      <c r="G26" s="707">
        <v>51</v>
      </c>
      <c r="H26" s="707">
        <v>63</v>
      </c>
      <c r="I26" s="707">
        <v>3</v>
      </c>
      <c r="J26" s="707">
        <v>28</v>
      </c>
      <c r="K26" s="707">
        <v>87</v>
      </c>
      <c r="L26" s="707">
        <v>54</v>
      </c>
    </row>
    <row r="27" spans="1:12" ht="15" customHeight="1">
      <c r="A27" s="784"/>
      <c r="B27" s="774" t="s">
        <v>179</v>
      </c>
      <c r="C27" s="707">
        <v>0</v>
      </c>
      <c r="D27" s="707">
        <v>2</v>
      </c>
      <c r="E27" s="707">
        <v>0</v>
      </c>
      <c r="F27" s="707">
        <v>0</v>
      </c>
      <c r="G27" s="707">
        <v>5</v>
      </c>
      <c r="H27" s="707">
        <v>0</v>
      </c>
      <c r="I27" s="707">
        <v>3</v>
      </c>
      <c r="J27" s="707">
        <v>0</v>
      </c>
      <c r="K27" s="707">
        <v>2</v>
      </c>
      <c r="L27" s="707">
        <v>0</v>
      </c>
    </row>
    <row r="28" spans="1:12" ht="15" customHeight="1">
      <c r="A28" s="784"/>
      <c r="B28" s="774" t="s">
        <v>500</v>
      </c>
      <c r="C28" s="707">
        <v>1</v>
      </c>
      <c r="D28" s="707">
        <v>14</v>
      </c>
      <c r="E28" s="707">
        <v>1</v>
      </c>
      <c r="F28" s="707">
        <v>0</v>
      </c>
      <c r="G28" s="707">
        <v>19</v>
      </c>
      <c r="H28" s="707">
        <v>47</v>
      </c>
      <c r="I28" s="707">
        <v>4</v>
      </c>
      <c r="J28" s="707">
        <v>48</v>
      </c>
      <c r="K28" s="707">
        <v>42</v>
      </c>
      <c r="L28" s="707">
        <v>33</v>
      </c>
    </row>
    <row r="29" spans="1:12" ht="15" customHeight="1">
      <c r="A29" s="784"/>
      <c r="B29" s="774" t="s">
        <v>501</v>
      </c>
      <c r="C29" s="707">
        <v>0</v>
      </c>
      <c r="D29" s="707">
        <v>11</v>
      </c>
      <c r="E29" s="707">
        <v>1</v>
      </c>
      <c r="F29" s="707">
        <v>0</v>
      </c>
      <c r="G29" s="707">
        <v>6</v>
      </c>
      <c r="H29" s="707">
        <v>51</v>
      </c>
      <c r="I29" s="707">
        <v>5</v>
      </c>
      <c r="J29" s="707">
        <v>57</v>
      </c>
      <c r="K29" s="707">
        <v>59</v>
      </c>
      <c r="L29" s="707">
        <v>36</v>
      </c>
    </row>
    <row r="30" spans="1:12" ht="15" customHeight="1">
      <c r="A30" s="784"/>
      <c r="B30" s="774" t="s">
        <v>502</v>
      </c>
      <c r="C30" s="707">
        <v>0</v>
      </c>
      <c r="D30" s="707"/>
      <c r="E30" s="707">
        <v>1</v>
      </c>
      <c r="F30" s="707">
        <v>0</v>
      </c>
      <c r="G30" s="707">
        <v>13</v>
      </c>
      <c r="H30" s="707">
        <v>30</v>
      </c>
      <c r="I30" s="707">
        <v>1</v>
      </c>
      <c r="J30" s="707">
        <v>22</v>
      </c>
      <c r="K30" s="707">
        <v>37</v>
      </c>
      <c r="L30" s="707">
        <v>18</v>
      </c>
    </row>
    <row r="31" spans="1:12" ht="15" customHeight="1">
      <c r="A31" s="784"/>
      <c r="B31" s="774" t="s">
        <v>86</v>
      </c>
      <c r="C31" s="705">
        <v>0</v>
      </c>
      <c r="D31" s="705">
        <v>0</v>
      </c>
      <c r="E31" s="705">
        <v>0</v>
      </c>
      <c r="F31" s="705">
        <v>0</v>
      </c>
      <c r="G31" s="705">
        <v>3</v>
      </c>
      <c r="H31" s="705">
        <v>0</v>
      </c>
      <c r="I31" s="705">
        <v>0</v>
      </c>
      <c r="J31" s="705">
        <v>0</v>
      </c>
      <c r="K31" s="705">
        <v>0</v>
      </c>
      <c r="L31" s="705">
        <v>0</v>
      </c>
    </row>
    <row r="32" spans="1:12" ht="15" customHeight="1">
      <c r="A32" s="784"/>
      <c r="B32" s="774" t="s">
        <v>724</v>
      </c>
      <c r="C32" s="707">
        <v>5</v>
      </c>
      <c r="D32" s="707">
        <v>5</v>
      </c>
      <c r="E32" s="707">
        <v>0</v>
      </c>
      <c r="F32" s="707">
        <v>0</v>
      </c>
      <c r="G32" s="707">
        <v>2</v>
      </c>
      <c r="H32" s="707">
        <v>0</v>
      </c>
      <c r="I32" s="707">
        <v>0</v>
      </c>
      <c r="J32" s="707">
        <v>0</v>
      </c>
      <c r="K32" s="707">
        <v>0</v>
      </c>
      <c r="L32" s="707">
        <v>0</v>
      </c>
    </row>
    <row r="33" spans="1:12" ht="15" customHeight="1">
      <c r="A33" s="784"/>
      <c r="B33" s="774" t="s">
        <v>862</v>
      </c>
      <c r="C33" s="707">
        <v>0</v>
      </c>
      <c r="D33" s="707">
        <v>1</v>
      </c>
      <c r="E33" s="707">
        <v>0</v>
      </c>
      <c r="F33" s="707">
        <v>0</v>
      </c>
      <c r="G33" s="707">
        <v>6</v>
      </c>
      <c r="H33" s="707">
        <v>0</v>
      </c>
      <c r="I33" s="707">
        <v>0</v>
      </c>
      <c r="J33" s="707">
        <v>0</v>
      </c>
      <c r="K33" s="707">
        <v>0</v>
      </c>
      <c r="L33" s="707">
        <v>0</v>
      </c>
    </row>
    <row r="34" spans="1:12" s="784" customFormat="1" ht="15" customHeight="1">
      <c r="A34" s="784" t="s">
        <v>503</v>
      </c>
      <c r="C34" s="25">
        <f>SUM(C35:C44)</f>
        <v>27</v>
      </c>
      <c r="D34" s="25">
        <f t="shared" ref="D34:L34" si="2">SUM(D35:D44)</f>
        <v>91</v>
      </c>
      <c r="E34" s="25">
        <f t="shared" si="2"/>
        <v>16</v>
      </c>
      <c r="F34" s="25">
        <f t="shared" si="2"/>
        <v>2</v>
      </c>
      <c r="G34" s="25">
        <f t="shared" si="2"/>
        <v>111</v>
      </c>
      <c r="H34" s="25">
        <f t="shared" si="2"/>
        <v>196</v>
      </c>
      <c r="I34" s="25">
        <f t="shared" si="2"/>
        <v>15</v>
      </c>
      <c r="J34" s="25">
        <f t="shared" si="2"/>
        <v>161</v>
      </c>
      <c r="K34" s="25">
        <f t="shared" si="2"/>
        <v>232</v>
      </c>
      <c r="L34" s="25">
        <f t="shared" si="2"/>
        <v>146</v>
      </c>
    </row>
    <row r="35" spans="1:12" ht="15" customHeight="1">
      <c r="A35" s="782"/>
      <c r="B35" s="785" t="s">
        <v>864</v>
      </c>
      <c r="C35" s="707">
        <v>2</v>
      </c>
      <c r="D35" s="707">
        <v>0</v>
      </c>
      <c r="E35" s="707">
        <v>1</v>
      </c>
      <c r="F35" s="707">
        <v>0</v>
      </c>
      <c r="G35" s="707">
        <v>5</v>
      </c>
      <c r="H35" s="707">
        <v>0</v>
      </c>
      <c r="I35" s="707">
        <v>0</v>
      </c>
      <c r="J35" s="707">
        <v>0</v>
      </c>
      <c r="K35" s="707">
        <v>2</v>
      </c>
      <c r="L35" s="707">
        <v>0</v>
      </c>
    </row>
    <row r="36" spans="1:12" ht="15" customHeight="1">
      <c r="A36" s="784"/>
      <c r="B36" s="774" t="s">
        <v>882</v>
      </c>
      <c r="C36" s="707">
        <v>25</v>
      </c>
      <c r="D36" s="707">
        <v>29</v>
      </c>
      <c r="E36" s="707">
        <v>5</v>
      </c>
      <c r="F36" s="707">
        <v>2</v>
      </c>
      <c r="G36" s="707">
        <v>66</v>
      </c>
      <c r="H36" s="707">
        <v>83</v>
      </c>
      <c r="I36" s="707">
        <v>2</v>
      </c>
      <c r="J36" s="707">
        <v>32</v>
      </c>
      <c r="K36" s="707">
        <v>33</v>
      </c>
      <c r="L36" s="707">
        <v>46</v>
      </c>
    </row>
    <row r="37" spans="1:12" ht="15" customHeight="1">
      <c r="A37" s="782"/>
      <c r="B37" s="785" t="s">
        <v>883</v>
      </c>
      <c r="C37" s="705">
        <v>0</v>
      </c>
      <c r="D37" s="705">
        <v>9</v>
      </c>
      <c r="E37" s="705">
        <v>3</v>
      </c>
      <c r="F37" s="705">
        <v>0</v>
      </c>
      <c r="G37" s="705">
        <v>0</v>
      </c>
      <c r="H37" s="705">
        <v>16</v>
      </c>
      <c r="I37" s="705">
        <v>2</v>
      </c>
      <c r="J37" s="705">
        <v>39</v>
      </c>
      <c r="K37" s="705">
        <v>38</v>
      </c>
      <c r="L37" s="705">
        <v>8</v>
      </c>
    </row>
    <row r="38" spans="1:12" ht="15" customHeight="1">
      <c r="A38" s="784"/>
      <c r="B38" s="774" t="s">
        <v>758</v>
      </c>
      <c r="C38" s="707">
        <v>0</v>
      </c>
      <c r="D38" s="707">
        <v>16</v>
      </c>
      <c r="E38" s="707">
        <v>2</v>
      </c>
      <c r="F38" s="707">
        <v>0</v>
      </c>
      <c r="G38" s="707">
        <v>10</v>
      </c>
      <c r="H38" s="707">
        <v>31</v>
      </c>
      <c r="I38" s="707">
        <v>2</v>
      </c>
      <c r="J38" s="707">
        <v>28</v>
      </c>
      <c r="K38" s="707">
        <v>36</v>
      </c>
      <c r="L38" s="707">
        <v>11</v>
      </c>
    </row>
    <row r="39" spans="1:12" ht="15" customHeight="1">
      <c r="A39" s="784"/>
      <c r="B39" s="774" t="s">
        <v>507</v>
      </c>
      <c r="C39" s="707">
        <v>0</v>
      </c>
      <c r="D39" s="707">
        <v>15</v>
      </c>
      <c r="E39" s="707">
        <v>2</v>
      </c>
      <c r="F39" s="707">
        <v>0</v>
      </c>
      <c r="G39" s="707">
        <v>16</v>
      </c>
      <c r="H39" s="707">
        <v>21</v>
      </c>
      <c r="I39" s="707">
        <v>6</v>
      </c>
      <c r="J39" s="707">
        <v>21</v>
      </c>
      <c r="K39" s="707">
        <v>51</v>
      </c>
      <c r="L39" s="707">
        <v>37</v>
      </c>
    </row>
    <row r="40" spans="1:12" ht="15" customHeight="1">
      <c r="A40" s="784"/>
      <c r="B40" s="774" t="s">
        <v>508</v>
      </c>
      <c r="C40" s="707">
        <v>0</v>
      </c>
      <c r="D40" s="707">
        <v>11</v>
      </c>
      <c r="E40" s="707">
        <v>1</v>
      </c>
      <c r="F40" s="707">
        <v>0</v>
      </c>
      <c r="G40" s="707">
        <v>4</v>
      </c>
      <c r="H40" s="707">
        <v>30</v>
      </c>
      <c r="I40" s="707">
        <v>1</v>
      </c>
      <c r="J40" s="707">
        <v>29</v>
      </c>
      <c r="K40" s="707">
        <v>43</v>
      </c>
      <c r="L40" s="707">
        <v>32</v>
      </c>
    </row>
    <row r="41" spans="1:12" ht="15" customHeight="1">
      <c r="A41" s="784"/>
      <c r="B41" s="774" t="s">
        <v>884</v>
      </c>
      <c r="C41" s="707">
        <v>0</v>
      </c>
      <c r="D41" s="707">
        <v>9</v>
      </c>
      <c r="E41" s="707">
        <v>1</v>
      </c>
      <c r="F41" s="707">
        <v>0</v>
      </c>
      <c r="G41" s="707">
        <v>2</v>
      </c>
      <c r="H41" s="707">
        <v>15</v>
      </c>
      <c r="I41" s="707">
        <v>2</v>
      </c>
      <c r="J41" s="707">
        <v>12</v>
      </c>
      <c r="K41" s="707">
        <v>25</v>
      </c>
      <c r="L41" s="707">
        <v>12</v>
      </c>
    </row>
    <row r="42" spans="1:12" ht="15" customHeight="1">
      <c r="A42" s="784"/>
      <c r="B42" s="774" t="s">
        <v>885</v>
      </c>
      <c r="C42" s="707">
        <v>0</v>
      </c>
      <c r="D42" s="707">
        <v>1</v>
      </c>
      <c r="E42" s="707">
        <v>1</v>
      </c>
      <c r="F42" s="707">
        <v>0</v>
      </c>
      <c r="G42" s="707">
        <v>4</v>
      </c>
      <c r="H42" s="707">
        <v>0</v>
      </c>
      <c r="I42" s="707">
        <v>0</v>
      </c>
      <c r="J42" s="707">
        <v>0</v>
      </c>
      <c r="K42" s="707">
        <v>4</v>
      </c>
      <c r="L42" s="707">
        <v>0</v>
      </c>
    </row>
    <row r="43" spans="1:12" ht="15" customHeight="1">
      <c r="A43" s="782"/>
      <c r="B43" s="785" t="s">
        <v>86</v>
      </c>
      <c r="C43" s="705">
        <v>0</v>
      </c>
      <c r="D43" s="705">
        <v>0</v>
      </c>
      <c r="E43" s="705">
        <v>0</v>
      </c>
      <c r="F43" s="705">
        <v>0</v>
      </c>
      <c r="G43" s="705">
        <v>0</v>
      </c>
      <c r="H43" s="705">
        <v>0</v>
      </c>
      <c r="I43" s="705">
        <v>0</v>
      </c>
      <c r="J43" s="705">
        <v>0</v>
      </c>
      <c r="K43" s="705">
        <v>0</v>
      </c>
      <c r="L43" s="705">
        <v>0</v>
      </c>
    </row>
    <row r="44" spans="1:12" ht="15" customHeight="1">
      <c r="A44" s="784"/>
      <c r="B44" s="774" t="s">
        <v>862</v>
      </c>
      <c r="C44" s="707">
        <v>0</v>
      </c>
      <c r="D44" s="707">
        <v>1</v>
      </c>
      <c r="E44" s="707">
        <v>0</v>
      </c>
      <c r="F44" s="707">
        <v>0</v>
      </c>
      <c r="G44" s="707">
        <v>4</v>
      </c>
      <c r="H44" s="707">
        <v>0</v>
      </c>
      <c r="I44" s="707">
        <v>0</v>
      </c>
      <c r="J44" s="707">
        <v>0</v>
      </c>
      <c r="K44" s="707">
        <v>0</v>
      </c>
      <c r="L44" s="707">
        <v>0</v>
      </c>
    </row>
    <row r="45" spans="1:12" s="784" customFormat="1" ht="15" customHeight="1">
      <c r="A45" s="782" t="s">
        <v>510</v>
      </c>
      <c r="B45" s="783"/>
      <c r="C45" s="25">
        <f>SUM(C46:C52)</f>
        <v>35</v>
      </c>
      <c r="D45" s="25">
        <f t="shared" ref="D45:L45" si="3">SUM(D46:D52)</f>
        <v>58</v>
      </c>
      <c r="E45" s="25">
        <f t="shared" si="3"/>
        <v>12</v>
      </c>
      <c r="F45" s="25">
        <f t="shared" si="3"/>
        <v>0</v>
      </c>
      <c r="G45" s="25">
        <f t="shared" si="3"/>
        <v>88</v>
      </c>
      <c r="H45" s="25">
        <f t="shared" si="3"/>
        <v>128</v>
      </c>
      <c r="I45" s="25">
        <f t="shared" si="3"/>
        <v>19</v>
      </c>
      <c r="J45" s="25">
        <f t="shared" si="3"/>
        <v>104</v>
      </c>
      <c r="K45" s="25">
        <f t="shared" si="3"/>
        <v>164</v>
      </c>
      <c r="L45" s="25">
        <f t="shared" si="3"/>
        <v>91</v>
      </c>
    </row>
    <row r="46" spans="1:12" ht="15" customHeight="1">
      <c r="A46" s="784"/>
      <c r="B46" s="774" t="s">
        <v>864</v>
      </c>
      <c r="C46" s="707">
        <v>2</v>
      </c>
      <c r="D46" s="707">
        <v>0</v>
      </c>
      <c r="E46" s="707">
        <v>1</v>
      </c>
      <c r="F46" s="707">
        <v>0</v>
      </c>
      <c r="G46" s="707">
        <v>4</v>
      </c>
      <c r="H46" s="707">
        <v>0</v>
      </c>
      <c r="I46" s="707">
        <v>0</v>
      </c>
      <c r="J46" s="707">
        <v>1</v>
      </c>
      <c r="K46" s="707">
        <v>0</v>
      </c>
      <c r="L46" s="707">
        <v>0</v>
      </c>
    </row>
    <row r="47" spans="1:12" ht="15" customHeight="1">
      <c r="A47" s="784"/>
      <c r="B47" s="774" t="s">
        <v>872</v>
      </c>
      <c r="C47" s="707">
        <v>32</v>
      </c>
      <c r="D47" s="707">
        <v>37</v>
      </c>
      <c r="E47" s="707">
        <v>8</v>
      </c>
      <c r="F47" s="707">
        <v>0</v>
      </c>
      <c r="G47" s="707">
        <v>69</v>
      </c>
      <c r="H47" s="707">
        <v>55</v>
      </c>
      <c r="I47" s="707">
        <v>3</v>
      </c>
      <c r="J47" s="707">
        <v>27</v>
      </c>
      <c r="K47" s="707">
        <v>82</v>
      </c>
      <c r="L47" s="707">
        <v>46</v>
      </c>
    </row>
    <row r="48" spans="1:12" ht="15" customHeight="1">
      <c r="A48" s="784"/>
      <c r="B48" s="786" t="s">
        <v>512</v>
      </c>
      <c r="C48" s="707">
        <v>0</v>
      </c>
      <c r="D48" s="707">
        <v>15</v>
      </c>
      <c r="E48" s="707">
        <v>2</v>
      </c>
      <c r="F48" s="707">
        <v>0</v>
      </c>
      <c r="G48" s="707">
        <v>4</v>
      </c>
      <c r="H48" s="707">
        <v>61</v>
      </c>
      <c r="I48" s="707">
        <v>14</v>
      </c>
      <c r="J48" s="707">
        <v>67</v>
      </c>
      <c r="K48" s="707">
        <v>73</v>
      </c>
      <c r="L48" s="707">
        <v>42</v>
      </c>
    </row>
    <row r="49" spans="1:12" ht="15" customHeight="1">
      <c r="A49" s="784"/>
      <c r="B49" s="786" t="s">
        <v>513</v>
      </c>
      <c r="C49" s="705">
        <v>0</v>
      </c>
      <c r="D49" s="705">
        <v>4</v>
      </c>
      <c r="E49" s="705">
        <v>1</v>
      </c>
      <c r="F49" s="705">
        <v>0</v>
      </c>
      <c r="G49" s="705">
        <v>0</v>
      </c>
      <c r="H49" s="705">
        <v>10</v>
      </c>
      <c r="I49" s="705">
        <v>0</v>
      </c>
      <c r="J49" s="705">
        <v>9</v>
      </c>
      <c r="K49" s="705">
        <v>3</v>
      </c>
      <c r="L49" s="705">
        <v>3</v>
      </c>
    </row>
    <row r="50" spans="1:12" ht="15" customHeight="1">
      <c r="A50" s="784"/>
      <c r="B50" s="786" t="s">
        <v>873</v>
      </c>
      <c r="C50" s="707">
        <v>0</v>
      </c>
      <c r="D50" s="707">
        <v>2</v>
      </c>
      <c r="E50" s="707">
        <v>0</v>
      </c>
      <c r="F50" s="707">
        <v>0</v>
      </c>
      <c r="G50" s="707">
        <v>2</v>
      </c>
      <c r="H50" s="707">
        <v>2</v>
      </c>
      <c r="I50" s="707">
        <v>2</v>
      </c>
      <c r="J50" s="707">
        <v>0</v>
      </c>
      <c r="K50" s="707">
        <v>6</v>
      </c>
      <c r="L50" s="707">
        <v>0</v>
      </c>
    </row>
    <row r="51" spans="1:12" ht="15" customHeight="1">
      <c r="A51" s="784"/>
      <c r="B51" s="786" t="s">
        <v>86</v>
      </c>
      <c r="C51" s="707">
        <v>0</v>
      </c>
      <c r="D51" s="707">
        <v>0</v>
      </c>
      <c r="E51" s="707">
        <v>0</v>
      </c>
      <c r="F51" s="707">
        <v>0</v>
      </c>
      <c r="G51" s="707">
        <v>4</v>
      </c>
      <c r="H51" s="707">
        <v>0</v>
      </c>
      <c r="I51" s="707">
        <v>0</v>
      </c>
      <c r="J51" s="707">
        <v>0</v>
      </c>
      <c r="K51" s="707">
        <v>0</v>
      </c>
      <c r="L51" s="707">
        <v>0</v>
      </c>
    </row>
    <row r="52" spans="1:12" ht="15" customHeight="1">
      <c r="A52" s="784"/>
      <c r="B52" s="786" t="s">
        <v>862</v>
      </c>
      <c r="C52" s="707">
        <v>1</v>
      </c>
      <c r="D52" s="707">
        <v>0</v>
      </c>
      <c r="E52" s="707">
        <v>0</v>
      </c>
      <c r="F52" s="707">
        <v>0</v>
      </c>
      <c r="G52" s="707">
        <v>5</v>
      </c>
      <c r="H52" s="707">
        <v>0</v>
      </c>
      <c r="I52" s="707">
        <v>0</v>
      </c>
      <c r="J52" s="707">
        <v>0</v>
      </c>
      <c r="K52" s="707">
        <v>0</v>
      </c>
      <c r="L52" s="707">
        <v>0</v>
      </c>
    </row>
    <row r="53" spans="1:12" s="784" customFormat="1" ht="15" customHeight="1">
      <c r="A53" s="784" t="s">
        <v>514</v>
      </c>
      <c r="B53" s="6"/>
      <c r="C53" s="25">
        <f>SUM(C55:C69)</f>
        <v>199</v>
      </c>
      <c r="D53" s="25">
        <f t="shared" ref="D53:L53" si="4">SUM(D55:D69)</f>
        <v>228</v>
      </c>
      <c r="E53" s="25">
        <f t="shared" si="4"/>
        <v>46</v>
      </c>
      <c r="F53" s="25">
        <f t="shared" si="4"/>
        <v>4</v>
      </c>
      <c r="G53" s="25">
        <f t="shared" si="4"/>
        <v>488</v>
      </c>
      <c r="H53" s="25">
        <f t="shared" si="4"/>
        <v>362</v>
      </c>
      <c r="I53" s="25">
        <f t="shared" si="4"/>
        <v>62</v>
      </c>
      <c r="J53" s="25">
        <f t="shared" si="4"/>
        <v>188</v>
      </c>
      <c r="K53" s="25">
        <f t="shared" si="4"/>
        <v>824</v>
      </c>
      <c r="L53" s="25">
        <f t="shared" si="4"/>
        <v>596</v>
      </c>
    </row>
    <row r="54" spans="1:12" ht="15" customHeight="1">
      <c r="A54" s="787"/>
      <c r="B54" s="788" t="s">
        <v>864</v>
      </c>
      <c r="C54" s="707">
        <v>3</v>
      </c>
      <c r="D54" s="707">
        <v>7</v>
      </c>
      <c r="E54" s="707">
        <v>1</v>
      </c>
      <c r="F54" s="707">
        <v>0</v>
      </c>
      <c r="G54" s="707">
        <v>10</v>
      </c>
      <c r="H54" s="707">
        <v>3</v>
      </c>
      <c r="I54" s="707">
        <v>0</v>
      </c>
      <c r="J54" s="707">
        <v>0</v>
      </c>
      <c r="K54" s="707">
        <v>2</v>
      </c>
      <c r="L54" s="707">
        <v>1</v>
      </c>
    </row>
    <row r="55" spans="1:12" ht="15" customHeight="1">
      <c r="A55" s="784"/>
      <c r="B55" s="786" t="s">
        <v>739</v>
      </c>
      <c r="C55" s="705">
        <v>125</v>
      </c>
      <c r="D55" s="705">
        <v>56</v>
      </c>
      <c r="E55" s="705">
        <v>22</v>
      </c>
      <c r="F55" s="705">
        <v>2</v>
      </c>
      <c r="G55" s="705">
        <v>235</v>
      </c>
      <c r="H55" s="705">
        <v>125</v>
      </c>
      <c r="I55" s="705">
        <v>16</v>
      </c>
      <c r="J55" s="705">
        <v>35</v>
      </c>
      <c r="K55" s="705">
        <v>216</v>
      </c>
      <c r="L55" s="705">
        <v>120</v>
      </c>
    </row>
    <row r="56" spans="1:12" ht="15" customHeight="1">
      <c r="A56" s="782"/>
      <c r="B56" s="785" t="s">
        <v>2971</v>
      </c>
      <c r="C56" s="707">
        <v>42</v>
      </c>
      <c r="D56" s="707">
        <v>45</v>
      </c>
      <c r="E56" s="707">
        <v>8</v>
      </c>
      <c r="F56" s="707">
        <v>0</v>
      </c>
      <c r="G56" s="707">
        <v>1</v>
      </c>
      <c r="H56" s="707">
        <v>30</v>
      </c>
      <c r="I56" s="707">
        <v>0</v>
      </c>
      <c r="J56" s="707">
        <v>20</v>
      </c>
      <c r="K56" s="707">
        <v>14</v>
      </c>
      <c r="L56" s="707">
        <v>27</v>
      </c>
    </row>
    <row r="57" spans="1:12" s="254" customFormat="1" ht="15" customHeight="1">
      <c r="A57" s="784"/>
      <c r="B57" s="774" t="s">
        <v>516</v>
      </c>
      <c r="C57" s="707">
        <v>4</v>
      </c>
      <c r="D57" s="707">
        <v>19</v>
      </c>
      <c r="E57" s="707">
        <v>2</v>
      </c>
      <c r="F57" s="707">
        <v>0</v>
      </c>
      <c r="G57" s="707">
        <v>63</v>
      </c>
      <c r="H57" s="707">
        <v>36</v>
      </c>
      <c r="I57" s="707">
        <v>15</v>
      </c>
      <c r="J57" s="707">
        <v>17</v>
      </c>
      <c r="K57" s="707">
        <v>121</v>
      </c>
      <c r="L57" s="707">
        <v>138</v>
      </c>
    </row>
    <row r="58" spans="1:12" ht="15" customHeight="1">
      <c r="A58" s="784"/>
      <c r="B58" s="774" t="s">
        <v>517</v>
      </c>
      <c r="C58" s="707">
        <v>0</v>
      </c>
      <c r="D58" s="707">
        <v>9</v>
      </c>
      <c r="E58" s="707">
        <v>2</v>
      </c>
      <c r="F58" s="707">
        <v>0</v>
      </c>
      <c r="G58" s="707">
        <v>16</v>
      </c>
      <c r="H58" s="707">
        <v>77</v>
      </c>
      <c r="I58" s="707">
        <v>1</v>
      </c>
      <c r="J58" s="707">
        <v>16</v>
      </c>
      <c r="K58" s="707">
        <v>5</v>
      </c>
      <c r="L58" s="707">
        <v>35</v>
      </c>
    </row>
    <row r="59" spans="1:12" ht="15" customHeight="1">
      <c r="A59" s="784"/>
      <c r="B59" s="774" t="s">
        <v>518</v>
      </c>
      <c r="C59" s="707">
        <v>8</v>
      </c>
      <c r="D59" s="707">
        <v>31</v>
      </c>
      <c r="E59" s="707">
        <v>3</v>
      </c>
      <c r="F59" s="707">
        <v>1</v>
      </c>
      <c r="G59" s="707">
        <v>67</v>
      </c>
      <c r="H59" s="707">
        <v>23</v>
      </c>
      <c r="I59" s="707">
        <v>15</v>
      </c>
      <c r="J59" s="707">
        <v>41</v>
      </c>
      <c r="K59" s="707">
        <v>177</v>
      </c>
      <c r="L59" s="707">
        <v>144</v>
      </c>
    </row>
    <row r="60" spans="1:12" ht="15" customHeight="1">
      <c r="A60" s="784"/>
      <c r="B60" s="774" t="s">
        <v>519</v>
      </c>
      <c r="C60" s="707">
        <v>0</v>
      </c>
      <c r="D60" s="707">
        <v>16</v>
      </c>
      <c r="E60" s="707">
        <v>2</v>
      </c>
      <c r="F60" s="707">
        <v>0</v>
      </c>
      <c r="G60" s="707">
        <v>29</v>
      </c>
      <c r="H60" s="707">
        <v>26</v>
      </c>
      <c r="I60" s="707">
        <v>4</v>
      </c>
      <c r="J60" s="707">
        <v>25</v>
      </c>
      <c r="K60" s="707">
        <v>84</v>
      </c>
      <c r="L60" s="707">
        <v>35</v>
      </c>
    </row>
    <row r="61" spans="1:12" ht="15" customHeight="1">
      <c r="A61" s="784"/>
      <c r="B61" s="774" t="s">
        <v>520</v>
      </c>
      <c r="C61" s="705">
        <v>0</v>
      </c>
      <c r="D61" s="705">
        <v>2</v>
      </c>
      <c r="E61" s="705">
        <v>1</v>
      </c>
      <c r="F61" s="705">
        <v>0</v>
      </c>
      <c r="G61" s="705">
        <v>2</v>
      </c>
      <c r="H61" s="705">
        <v>14</v>
      </c>
      <c r="I61" s="705">
        <v>3</v>
      </c>
      <c r="J61" s="705">
        <v>16</v>
      </c>
      <c r="K61" s="705">
        <v>28</v>
      </c>
      <c r="L61" s="705">
        <v>3</v>
      </c>
    </row>
    <row r="62" spans="1:12" ht="15" customHeight="1">
      <c r="A62" s="784"/>
      <c r="B62" s="774" t="s">
        <v>521</v>
      </c>
      <c r="C62" s="707">
        <v>1</v>
      </c>
      <c r="D62" s="707">
        <v>1</v>
      </c>
      <c r="E62" s="707">
        <v>1</v>
      </c>
      <c r="F62" s="707">
        <v>0</v>
      </c>
      <c r="G62" s="707">
        <v>2</v>
      </c>
      <c r="H62" s="707">
        <v>13</v>
      </c>
      <c r="I62" s="707">
        <v>0</v>
      </c>
      <c r="J62" s="707">
        <v>9</v>
      </c>
      <c r="K62" s="707">
        <v>15</v>
      </c>
      <c r="L62" s="707">
        <v>10</v>
      </c>
    </row>
    <row r="63" spans="1:12" ht="15" customHeight="1">
      <c r="A63" s="784"/>
      <c r="B63" s="774" t="s">
        <v>522</v>
      </c>
      <c r="C63" s="707">
        <v>0</v>
      </c>
      <c r="D63" s="707">
        <v>4</v>
      </c>
      <c r="E63" s="707">
        <v>1</v>
      </c>
      <c r="F63" s="707">
        <v>0</v>
      </c>
      <c r="G63" s="707">
        <v>2</v>
      </c>
      <c r="H63" s="707">
        <v>4</v>
      </c>
      <c r="I63" s="707">
        <v>0</v>
      </c>
      <c r="J63" s="707">
        <v>2</v>
      </c>
      <c r="K63" s="707">
        <v>44</v>
      </c>
      <c r="L63" s="707">
        <v>29</v>
      </c>
    </row>
    <row r="64" spans="1:12" ht="15" customHeight="1">
      <c r="A64" s="784"/>
      <c r="B64" s="774" t="s">
        <v>523</v>
      </c>
      <c r="C64" s="707">
        <v>0</v>
      </c>
      <c r="D64" s="707">
        <v>12</v>
      </c>
      <c r="E64" s="707">
        <v>2</v>
      </c>
      <c r="F64" s="707">
        <v>0</v>
      </c>
      <c r="G64" s="707">
        <v>30</v>
      </c>
      <c r="H64" s="707">
        <v>11</v>
      </c>
      <c r="I64" s="707">
        <v>6</v>
      </c>
      <c r="J64" s="707">
        <v>7</v>
      </c>
      <c r="K64" s="707">
        <v>99</v>
      </c>
      <c r="L64" s="707">
        <v>54</v>
      </c>
    </row>
    <row r="65" spans="1:12" ht="15" customHeight="1">
      <c r="A65" s="784"/>
      <c r="B65" s="774" t="s">
        <v>88</v>
      </c>
      <c r="C65" s="707">
        <v>0</v>
      </c>
      <c r="D65" s="707">
        <v>0</v>
      </c>
      <c r="E65" s="707">
        <v>0</v>
      </c>
      <c r="F65" s="707">
        <v>0</v>
      </c>
      <c r="G65" s="707">
        <v>0</v>
      </c>
      <c r="H65" s="707">
        <v>0</v>
      </c>
      <c r="I65" s="707">
        <v>0</v>
      </c>
      <c r="J65" s="707">
        <v>0</v>
      </c>
      <c r="K65" s="707">
        <v>0</v>
      </c>
      <c r="L65" s="707">
        <v>0</v>
      </c>
    </row>
    <row r="66" spans="1:12" ht="15" customHeight="1">
      <c r="A66" s="784"/>
      <c r="B66" s="774" t="s">
        <v>874</v>
      </c>
      <c r="C66" s="707">
        <v>2</v>
      </c>
      <c r="D66" s="707">
        <v>2</v>
      </c>
      <c r="E66" s="707">
        <v>2</v>
      </c>
      <c r="F66" s="707">
        <v>0</v>
      </c>
      <c r="G66" s="707">
        <v>4</v>
      </c>
      <c r="H66" s="707">
        <v>2</v>
      </c>
      <c r="I66" s="707">
        <v>2</v>
      </c>
      <c r="J66" s="707">
        <v>0</v>
      </c>
      <c r="K66" s="707">
        <v>16</v>
      </c>
      <c r="L66" s="707">
        <v>0</v>
      </c>
    </row>
    <row r="67" spans="1:12" ht="15" customHeight="1">
      <c r="A67" s="784"/>
      <c r="B67" s="774" t="s">
        <v>86</v>
      </c>
      <c r="C67" s="705">
        <v>0</v>
      </c>
      <c r="D67" s="705">
        <v>0</v>
      </c>
      <c r="E67" s="705">
        <v>0</v>
      </c>
      <c r="F67" s="705">
        <v>0</v>
      </c>
      <c r="G67" s="705">
        <v>4</v>
      </c>
      <c r="H67" s="705">
        <v>0</v>
      </c>
      <c r="I67" s="705">
        <v>0</v>
      </c>
      <c r="J67" s="705">
        <v>0</v>
      </c>
      <c r="K67" s="705">
        <v>0</v>
      </c>
      <c r="L67" s="705">
        <v>1</v>
      </c>
    </row>
    <row r="68" spans="1:12" ht="15" customHeight="1">
      <c r="A68" s="784"/>
      <c r="B68" s="774" t="s">
        <v>724</v>
      </c>
      <c r="C68" s="707">
        <v>10</v>
      </c>
      <c r="D68" s="707">
        <v>15</v>
      </c>
      <c r="E68" s="707">
        <v>0</v>
      </c>
      <c r="F68" s="707">
        <v>1</v>
      </c>
      <c r="G68" s="707">
        <v>0</v>
      </c>
      <c r="H68" s="707">
        <v>1</v>
      </c>
      <c r="I68" s="707">
        <v>0</v>
      </c>
      <c r="J68" s="707">
        <v>0</v>
      </c>
      <c r="K68" s="707">
        <v>3</v>
      </c>
      <c r="L68" s="707">
        <v>0</v>
      </c>
    </row>
    <row r="69" spans="1:12" ht="15" customHeight="1">
      <c r="A69" s="784"/>
      <c r="B69" s="774" t="s">
        <v>862</v>
      </c>
      <c r="C69" s="707">
        <v>7</v>
      </c>
      <c r="D69" s="707">
        <v>16</v>
      </c>
      <c r="E69" s="707">
        <v>0</v>
      </c>
      <c r="F69" s="707">
        <v>0</v>
      </c>
      <c r="G69" s="707">
        <v>33</v>
      </c>
      <c r="H69" s="707">
        <v>0</v>
      </c>
      <c r="I69" s="707">
        <v>0</v>
      </c>
      <c r="J69" s="707">
        <v>0</v>
      </c>
      <c r="K69" s="707">
        <v>2</v>
      </c>
      <c r="L69" s="707">
        <v>0</v>
      </c>
    </row>
    <row r="70" spans="1:12" s="784" customFormat="1" ht="15" customHeight="1">
      <c r="A70" s="782" t="s">
        <v>524</v>
      </c>
      <c r="B70" s="783"/>
      <c r="C70" s="25">
        <f>SUM(C71:C85)</f>
        <v>530</v>
      </c>
      <c r="D70" s="25">
        <f t="shared" ref="D70:L70" si="5">SUM(D71:D85)</f>
        <v>280</v>
      </c>
      <c r="E70" s="25">
        <f t="shared" si="5"/>
        <v>70</v>
      </c>
      <c r="F70" s="25">
        <f t="shared" si="5"/>
        <v>20</v>
      </c>
      <c r="G70" s="25">
        <f t="shared" si="5"/>
        <v>986</v>
      </c>
      <c r="H70" s="25">
        <f t="shared" si="5"/>
        <v>942</v>
      </c>
      <c r="I70" s="25">
        <f t="shared" si="5"/>
        <v>376</v>
      </c>
      <c r="J70" s="25">
        <f t="shared" si="5"/>
        <v>760</v>
      </c>
      <c r="K70" s="25">
        <f t="shared" si="5"/>
        <v>734</v>
      </c>
      <c r="L70" s="25">
        <f t="shared" si="5"/>
        <v>504</v>
      </c>
    </row>
    <row r="71" spans="1:12" ht="15" customHeight="1">
      <c r="A71" s="784"/>
      <c r="B71" s="774" t="s">
        <v>864</v>
      </c>
      <c r="C71" s="707">
        <v>3</v>
      </c>
      <c r="D71" s="707">
        <v>3</v>
      </c>
      <c r="E71" s="707">
        <v>3</v>
      </c>
      <c r="F71" s="707">
        <v>0</v>
      </c>
      <c r="G71" s="707">
        <v>9</v>
      </c>
      <c r="H71" s="707">
        <v>0</v>
      </c>
      <c r="I71" s="707">
        <v>0</v>
      </c>
      <c r="J71" s="707">
        <v>0</v>
      </c>
      <c r="K71" s="707">
        <v>5</v>
      </c>
      <c r="L71" s="707">
        <v>0</v>
      </c>
    </row>
    <row r="72" spans="1:12" ht="15" customHeight="1">
      <c r="A72" s="784"/>
      <c r="B72" s="774" t="s">
        <v>525</v>
      </c>
      <c r="C72" s="707">
        <v>124</v>
      </c>
      <c r="D72" s="707">
        <v>46</v>
      </c>
      <c r="E72" s="707">
        <v>11</v>
      </c>
      <c r="F72" s="707">
        <v>5</v>
      </c>
      <c r="G72" s="707">
        <v>123</v>
      </c>
      <c r="H72" s="707">
        <v>63</v>
      </c>
      <c r="I72" s="707">
        <v>1</v>
      </c>
      <c r="J72" s="707">
        <v>26</v>
      </c>
      <c r="K72" s="707">
        <v>191</v>
      </c>
      <c r="L72" s="707">
        <v>101</v>
      </c>
    </row>
    <row r="73" spans="1:12" ht="15" customHeight="1">
      <c r="A73" s="784"/>
      <c r="B73" s="774" t="s">
        <v>526</v>
      </c>
      <c r="C73" s="705">
        <v>40</v>
      </c>
      <c r="D73" s="705">
        <v>18</v>
      </c>
      <c r="E73" s="705">
        <v>4</v>
      </c>
      <c r="F73" s="705">
        <v>0</v>
      </c>
      <c r="G73" s="705">
        <v>64</v>
      </c>
      <c r="H73" s="705">
        <v>41</v>
      </c>
      <c r="I73" s="705">
        <v>41</v>
      </c>
      <c r="J73" s="705">
        <v>12</v>
      </c>
      <c r="K73" s="705">
        <v>114</v>
      </c>
      <c r="L73" s="705">
        <v>13</v>
      </c>
    </row>
    <row r="74" spans="1:12" ht="15" customHeight="1">
      <c r="A74" s="784"/>
      <c r="B74" s="774" t="s">
        <v>527</v>
      </c>
      <c r="C74" s="707">
        <v>121</v>
      </c>
      <c r="D74" s="707">
        <v>31</v>
      </c>
      <c r="E74" s="707">
        <v>12</v>
      </c>
      <c r="F74" s="707">
        <v>2</v>
      </c>
      <c r="G74" s="707">
        <v>94</v>
      </c>
      <c r="H74" s="707">
        <v>158</v>
      </c>
      <c r="I74" s="707">
        <v>64</v>
      </c>
      <c r="J74" s="707">
        <v>27</v>
      </c>
      <c r="K74" s="707">
        <v>92</v>
      </c>
      <c r="L74" s="707">
        <v>39</v>
      </c>
    </row>
    <row r="75" spans="1:12" ht="15" customHeight="1">
      <c r="A75" s="784"/>
      <c r="B75" s="774" t="s">
        <v>528</v>
      </c>
      <c r="C75" s="707">
        <v>166</v>
      </c>
      <c r="D75" s="707">
        <v>43</v>
      </c>
      <c r="E75" s="707">
        <v>23</v>
      </c>
      <c r="F75" s="707">
        <v>7</v>
      </c>
      <c r="G75" s="707">
        <v>283</v>
      </c>
      <c r="H75" s="707">
        <v>82</v>
      </c>
      <c r="I75" s="707">
        <v>105</v>
      </c>
      <c r="J75" s="707">
        <v>20</v>
      </c>
      <c r="K75" s="707">
        <v>200</v>
      </c>
      <c r="L75" s="707">
        <v>135</v>
      </c>
    </row>
    <row r="76" spans="1:12" ht="15" customHeight="1">
      <c r="A76" s="784"/>
      <c r="B76" s="774" t="s">
        <v>532</v>
      </c>
      <c r="C76" s="707">
        <v>0</v>
      </c>
      <c r="D76" s="707">
        <v>17</v>
      </c>
      <c r="E76" s="707">
        <v>2</v>
      </c>
      <c r="F76" s="707">
        <v>2</v>
      </c>
      <c r="G76" s="707">
        <v>22</v>
      </c>
      <c r="H76" s="707">
        <v>69</v>
      </c>
      <c r="I76" s="707">
        <v>29</v>
      </c>
      <c r="J76" s="707">
        <v>46</v>
      </c>
      <c r="K76" s="707">
        <v>6</v>
      </c>
      <c r="L76" s="707">
        <v>25</v>
      </c>
    </row>
    <row r="77" spans="1:12" ht="15" customHeight="1">
      <c r="A77" s="784"/>
      <c r="B77" s="774" t="s">
        <v>533</v>
      </c>
      <c r="C77" s="707">
        <v>3</v>
      </c>
      <c r="D77" s="707">
        <v>22</v>
      </c>
      <c r="E77" s="707">
        <v>3</v>
      </c>
      <c r="F77" s="707">
        <v>1</v>
      </c>
      <c r="G77" s="707">
        <v>19</v>
      </c>
      <c r="H77" s="707">
        <v>141</v>
      </c>
      <c r="I77" s="707">
        <v>49</v>
      </c>
      <c r="J77" s="707">
        <v>154</v>
      </c>
      <c r="K77" s="707">
        <v>56</v>
      </c>
      <c r="L77" s="707">
        <v>48</v>
      </c>
    </row>
    <row r="78" spans="1:12" ht="15" customHeight="1">
      <c r="A78" s="784"/>
      <c r="B78" s="774" t="s">
        <v>534</v>
      </c>
      <c r="C78" s="707">
        <v>27</v>
      </c>
      <c r="D78" s="707">
        <v>33</v>
      </c>
      <c r="E78" s="707">
        <v>3</v>
      </c>
      <c r="F78" s="707">
        <v>1</v>
      </c>
      <c r="G78" s="707">
        <v>114</v>
      </c>
      <c r="H78" s="707">
        <v>178</v>
      </c>
      <c r="I78" s="707">
        <v>24</v>
      </c>
      <c r="J78" s="707">
        <v>255</v>
      </c>
      <c r="K78" s="707">
        <v>15</v>
      </c>
      <c r="L78" s="707">
        <v>6</v>
      </c>
    </row>
    <row r="79" spans="1:12" ht="15" customHeight="1">
      <c r="A79" s="784"/>
      <c r="B79" s="774" t="s">
        <v>535</v>
      </c>
      <c r="C79" s="705">
        <v>21</v>
      </c>
      <c r="D79" s="705">
        <v>20</v>
      </c>
      <c r="E79" s="705">
        <v>4</v>
      </c>
      <c r="F79" s="705">
        <v>1</v>
      </c>
      <c r="G79" s="705">
        <v>115</v>
      </c>
      <c r="H79" s="705">
        <v>11</v>
      </c>
      <c r="I79" s="705">
        <v>20</v>
      </c>
      <c r="J79" s="705">
        <v>71</v>
      </c>
      <c r="K79" s="705">
        <v>9</v>
      </c>
      <c r="L79" s="705">
        <v>57</v>
      </c>
    </row>
    <row r="80" spans="1:12" ht="15" customHeight="1">
      <c r="A80" s="784"/>
      <c r="B80" s="774" t="s">
        <v>536</v>
      </c>
      <c r="C80" s="707">
        <v>0</v>
      </c>
      <c r="D80" s="707">
        <v>11</v>
      </c>
      <c r="E80" s="707">
        <v>2</v>
      </c>
      <c r="F80" s="707">
        <v>0</v>
      </c>
      <c r="G80" s="707">
        <v>38</v>
      </c>
      <c r="H80" s="707">
        <v>192</v>
      </c>
      <c r="I80" s="707">
        <v>26</v>
      </c>
      <c r="J80" s="707">
        <v>145</v>
      </c>
      <c r="K80" s="707">
        <v>17</v>
      </c>
      <c r="L80" s="707">
        <v>77</v>
      </c>
    </row>
    <row r="81" spans="1:12" ht="15" customHeight="1">
      <c r="A81" s="784"/>
      <c r="B81" s="774" t="s">
        <v>88</v>
      </c>
      <c r="C81" s="707"/>
      <c r="D81" s="707"/>
      <c r="E81" s="707"/>
      <c r="F81" s="707"/>
      <c r="G81" s="707"/>
      <c r="H81" s="707"/>
      <c r="I81" s="707"/>
      <c r="J81" s="707"/>
      <c r="K81" s="707"/>
      <c r="L81" s="707"/>
    </row>
    <row r="82" spans="1:12" ht="15" customHeight="1">
      <c r="A82" s="782"/>
      <c r="B82" s="785" t="s">
        <v>2972</v>
      </c>
      <c r="C82" s="707">
        <v>3</v>
      </c>
      <c r="D82" s="707">
        <v>5</v>
      </c>
      <c r="E82" s="707">
        <v>3</v>
      </c>
      <c r="F82" s="707">
        <v>0</v>
      </c>
      <c r="G82" s="707">
        <v>8</v>
      </c>
      <c r="H82" s="707">
        <v>4</v>
      </c>
      <c r="I82" s="707">
        <v>17</v>
      </c>
      <c r="J82" s="707">
        <v>0</v>
      </c>
      <c r="K82" s="707">
        <v>27</v>
      </c>
      <c r="L82" s="707">
        <v>0</v>
      </c>
    </row>
    <row r="83" spans="1:12" ht="15" customHeight="1">
      <c r="A83" s="784"/>
      <c r="B83" s="774" t="s">
        <v>86</v>
      </c>
      <c r="C83" s="707"/>
      <c r="D83" s="707"/>
      <c r="E83" s="707"/>
      <c r="F83" s="707"/>
      <c r="G83" s="707"/>
      <c r="H83" s="707"/>
      <c r="I83" s="707"/>
      <c r="J83" s="707"/>
      <c r="K83" s="707"/>
      <c r="L83" s="707"/>
    </row>
    <row r="84" spans="1:12" ht="15" customHeight="1">
      <c r="A84" s="784"/>
      <c r="B84" s="774" t="s">
        <v>724</v>
      </c>
      <c r="C84" s="707"/>
      <c r="D84" s="707"/>
      <c r="E84" s="707"/>
      <c r="F84" s="707"/>
      <c r="G84" s="707"/>
      <c r="H84" s="707"/>
      <c r="I84" s="707"/>
      <c r="J84" s="707"/>
      <c r="K84" s="707"/>
      <c r="L84" s="707"/>
    </row>
    <row r="85" spans="1:12" ht="15" customHeight="1">
      <c r="A85" s="784"/>
      <c r="B85" s="774" t="s">
        <v>862</v>
      </c>
      <c r="C85" s="705">
        <v>22</v>
      </c>
      <c r="D85" s="705">
        <v>31</v>
      </c>
      <c r="E85" s="705">
        <v>0</v>
      </c>
      <c r="F85" s="705">
        <v>1</v>
      </c>
      <c r="G85" s="705">
        <v>97</v>
      </c>
      <c r="H85" s="705">
        <v>3</v>
      </c>
      <c r="I85" s="705">
        <v>0</v>
      </c>
      <c r="J85" s="705">
        <v>4</v>
      </c>
      <c r="K85" s="705">
        <v>2</v>
      </c>
      <c r="L85" s="705">
        <v>3</v>
      </c>
    </row>
    <row r="86" spans="1:12" s="784" customFormat="1" ht="15" customHeight="1">
      <c r="A86" s="784" t="s">
        <v>537</v>
      </c>
      <c r="C86" s="25">
        <f>SUM(C87:C97)</f>
        <v>32</v>
      </c>
      <c r="D86" s="25">
        <f t="shared" ref="D86:L86" si="6">SUM(D87:D97)</f>
        <v>97</v>
      </c>
      <c r="E86" s="25">
        <f t="shared" si="6"/>
        <v>15</v>
      </c>
      <c r="F86" s="25">
        <f t="shared" si="6"/>
        <v>2</v>
      </c>
      <c r="G86" s="25">
        <f t="shared" si="6"/>
        <v>65</v>
      </c>
      <c r="H86" s="25">
        <f t="shared" si="6"/>
        <v>329</v>
      </c>
      <c r="I86" s="25">
        <f t="shared" si="6"/>
        <v>16</v>
      </c>
      <c r="J86" s="25">
        <f t="shared" si="6"/>
        <v>222</v>
      </c>
      <c r="K86" s="25">
        <f t="shared" si="6"/>
        <v>173</v>
      </c>
      <c r="L86" s="25">
        <f t="shared" si="6"/>
        <v>121</v>
      </c>
    </row>
    <row r="87" spans="1:12" ht="15" customHeight="1">
      <c r="A87" s="784"/>
      <c r="B87" s="774" t="s">
        <v>864</v>
      </c>
      <c r="C87" s="707">
        <v>1</v>
      </c>
      <c r="D87" s="707">
        <v>3</v>
      </c>
      <c r="E87" s="707">
        <v>1</v>
      </c>
      <c r="F87" s="707">
        <v>0</v>
      </c>
      <c r="G87" s="707">
        <v>5</v>
      </c>
      <c r="H87" s="707">
        <v>0</v>
      </c>
      <c r="I87" s="707">
        <v>0</v>
      </c>
      <c r="J87" s="707">
        <v>0</v>
      </c>
      <c r="K87" s="707">
        <v>1</v>
      </c>
      <c r="L87" s="707">
        <v>0</v>
      </c>
    </row>
    <row r="88" spans="1:12" ht="15" customHeight="1">
      <c r="A88" s="784"/>
      <c r="B88" s="774" t="s">
        <v>868</v>
      </c>
      <c r="C88" s="707">
        <v>30</v>
      </c>
      <c r="D88" s="707">
        <v>39</v>
      </c>
      <c r="E88" s="707">
        <v>7</v>
      </c>
      <c r="F88" s="707">
        <v>2</v>
      </c>
      <c r="G88" s="707">
        <v>1</v>
      </c>
      <c r="H88" s="707">
        <v>63</v>
      </c>
      <c r="I88" s="707">
        <v>1</v>
      </c>
      <c r="J88" s="707">
        <v>21</v>
      </c>
      <c r="K88" s="707">
        <v>65</v>
      </c>
      <c r="L88" s="707">
        <v>43</v>
      </c>
    </row>
    <row r="89" spans="1:12" ht="15" customHeight="1">
      <c r="A89" s="784"/>
      <c r="B89" s="774" t="s">
        <v>539</v>
      </c>
      <c r="C89" s="707">
        <v>0</v>
      </c>
      <c r="D89" s="707">
        <v>5</v>
      </c>
      <c r="E89" s="707">
        <v>1</v>
      </c>
      <c r="F89" s="707">
        <v>0</v>
      </c>
      <c r="G89" s="707">
        <v>9</v>
      </c>
      <c r="H89" s="707">
        <v>29</v>
      </c>
      <c r="I89" s="707">
        <v>1</v>
      </c>
      <c r="J89" s="707">
        <v>18</v>
      </c>
      <c r="K89" s="707">
        <v>0</v>
      </c>
      <c r="L89" s="707">
        <v>0</v>
      </c>
    </row>
    <row r="90" spans="1:12" ht="15" customHeight="1">
      <c r="A90" s="784"/>
      <c r="B90" s="774" t="s">
        <v>540</v>
      </c>
      <c r="C90" s="707">
        <v>0</v>
      </c>
      <c r="D90" s="707">
        <v>9</v>
      </c>
      <c r="E90" s="707">
        <v>1</v>
      </c>
      <c r="F90" s="707">
        <v>0</v>
      </c>
      <c r="G90" s="707">
        <v>19</v>
      </c>
      <c r="H90" s="707">
        <v>30</v>
      </c>
      <c r="I90" s="707">
        <v>1</v>
      </c>
      <c r="J90" s="707">
        <v>18</v>
      </c>
      <c r="K90" s="707">
        <v>16</v>
      </c>
      <c r="L90" s="707">
        <v>15</v>
      </c>
    </row>
    <row r="91" spans="1:12" ht="15" customHeight="1">
      <c r="A91" s="784"/>
      <c r="B91" s="774" t="s">
        <v>541</v>
      </c>
      <c r="C91" s="705">
        <v>0</v>
      </c>
      <c r="D91" s="705">
        <v>9</v>
      </c>
      <c r="E91" s="705">
        <v>1</v>
      </c>
      <c r="F91" s="705">
        <v>0</v>
      </c>
      <c r="G91" s="705">
        <v>2</v>
      </c>
      <c r="H91" s="705">
        <v>56</v>
      </c>
      <c r="I91" s="705">
        <v>1</v>
      </c>
      <c r="J91" s="705">
        <v>40</v>
      </c>
      <c r="K91" s="705">
        <v>17</v>
      </c>
      <c r="L91" s="705">
        <v>11</v>
      </c>
    </row>
    <row r="92" spans="1:12" ht="15" customHeight="1">
      <c r="A92" s="784"/>
      <c r="B92" s="774" t="s">
        <v>542</v>
      </c>
      <c r="C92" s="707">
        <v>0</v>
      </c>
      <c r="D92" s="707">
        <v>11</v>
      </c>
      <c r="E92" s="707">
        <v>2</v>
      </c>
      <c r="F92" s="707">
        <v>0</v>
      </c>
      <c r="G92" s="707">
        <v>4</v>
      </c>
      <c r="H92" s="707">
        <v>51</v>
      </c>
      <c r="I92" s="707">
        <v>7</v>
      </c>
      <c r="J92" s="707">
        <v>63</v>
      </c>
      <c r="K92" s="707">
        <v>60</v>
      </c>
      <c r="L92" s="707">
        <v>38</v>
      </c>
    </row>
    <row r="93" spans="1:12" ht="15" customHeight="1">
      <c r="A93" s="784"/>
      <c r="B93" s="774" t="s">
        <v>543</v>
      </c>
      <c r="C93" s="707">
        <v>1</v>
      </c>
      <c r="D93" s="707">
        <v>11</v>
      </c>
      <c r="E93" s="707">
        <v>1</v>
      </c>
      <c r="F93" s="707">
        <v>0</v>
      </c>
      <c r="G93" s="707">
        <v>15</v>
      </c>
      <c r="H93" s="707">
        <v>64</v>
      </c>
      <c r="I93" s="707">
        <v>2</v>
      </c>
      <c r="J93" s="707">
        <v>36</v>
      </c>
      <c r="K93" s="707">
        <v>9</v>
      </c>
      <c r="L93" s="707">
        <v>8</v>
      </c>
    </row>
    <row r="94" spans="1:12" ht="15" customHeight="1">
      <c r="A94" s="784"/>
      <c r="B94" s="774" t="s">
        <v>544</v>
      </c>
      <c r="C94" s="707">
        <v>0</v>
      </c>
      <c r="D94" s="707">
        <v>7</v>
      </c>
      <c r="E94" s="707">
        <v>1</v>
      </c>
      <c r="F94" s="707">
        <v>0</v>
      </c>
      <c r="G94" s="707">
        <v>1</v>
      </c>
      <c r="H94" s="707">
        <v>35</v>
      </c>
      <c r="I94" s="707">
        <v>1</v>
      </c>
      <c r="J94" s="707">
        <v>26</v>
      </c>
      <c r="K94" s="707">
        <v>1</v>
      </c>
      <c r="L94" s="707">
        <v>4</v>
      </c>
    </row>
    <row r="95" spans="1:12" ht="15" customHeight="1">
      <c r="A95" s="782"/>
      <c r="B95" s="785" t="s">
        <v>869</v>
      </c>
      <c r="C95" s="707">
        <v>0</v>
      </c>
      <c r="D95" s="707">
        <v>3</v>
      </c>
      <c r="E95" s="707">
        <v>0</v>
      </c>
      <c r="F95" s="707">
        <v>0</v>
      </c>
      <c r="G95" s="707">
        <v>6</v>
      </c>
      <c r="H95" s="707">
        <v>1</v>
      </c>
      <c r="I95" s="707">
        <v>2</v>
      </c>
      <c r="J95" s="707">
        <v>0</v>
      </c>
      <c r="K95" s="707">
        <v>4</v>
      </c>
      <c r="L95" s="707">
        <v>0</v>
      </c>
    </row>
    <row r="96" spans="1:12" ht="15" customHeight="1">
      <c r="A96" s="784"/>
      <c r="B96" s="774" t="s">
        <v>86</v>
      </c>
      <c r="C96" s="707">
        <v>0</v>
      </c>
      <c r="D96" s="707">
        <v>0</v>
      </c>
      <c r="E96" s="707">
        <v>0</v>
      </c>
      <c r="F96" s="707">
        <v>0</v>
      </c>
      <c r="G96" s="707">
        <v>2</v>
      </c>
      <c r="H96" s="707">
        <v>0</v>
      </c>
      <c r="I96" s="707">
        <v>0</v>
      </c>
      <c r="J96" s="707">
        <v>0</v>
      </c>
      <c r="K96" s="707">
        <v>0</v>
      </c>
      <c r="L96" s="707">
        <v>2</v>
      </c>
    </row>
    <row r="97" spans="1:12" ht="15" customHeight="1">
      <c r="A97" s="784"/>
      <c r="B97" s="774" t="s">
        <v>862</v>
      </c>
      <c r="C97" s="705">
        <v>0</v>
      </c>
      <c r="D97" s="705">
        <v>0</v>
      </c>
      <c r="E97" s="705">
        <v>0</v>
      </c>
      <c r="F97" s="705">
        <v>0</v>
      </c>
      <c r="G97" s="705">
        <v>1</v>
      </c>
      <c r="H97" s="705">
        <v>0</v>
      </c>
      <c r="I97" s="705">
        <v>0</v>
      </c>
      <c r="J97" s="705">
        <v>0</v>
      </c>
      <c r="K97" s="705">
        <v>0</v>
      </c>
      <c r="L97" s="705">
        <v>0</v>
      </c>
    </row>
    <row r="98" spans="1:12" s="784" customFormat="1" ht="15" customHeight="1">
      <c r="A98" s="784" t="s">
        <v>545</v>
      </c>
      <c r="B98" s="6"/>
      <c r="C98" s="25">
        <f>SUM(C99:C106)</f>
        <v>15</v>
      </c>
      <c r="D98" s="25">
        <f t="shared" ref="D98:L98" si="7">SUM(D99:D106)</f>
        <v>44</v>
      </c>
      <c r="E98" s="25">
        <f t="shared" si="7"/>
        <v>8</v>
      </c>
      <c r="F98" s="25">
        <f t="shared" si="7"/>
        <v>0</v>
      </c>
      <c r="G98" s="25">
        <f t="shared" si="7"/>
        <v>58</v>
      </c>
      <c r="H98" s="25">
        <f t="shared" si="7"/>
        <v>155</v>
      </c>
      <c r="I98" s="25">
        <f t="shared" si="7"/>
        <v>5</v>
      </c>
      <c r="J98" s="25">
        <f t="shared" si="7"/>
        <v>163</v>
      </c>
      <c r="K98" s="25">
        <f t="shared" si="7"/>
        <v>86</v>
      </c>
      <c r="L98" s="25">
        <f t="shared" si="7"/>
        <v>67</v>
      </c>
    </row>
    <row r="99" spans="1:12" ht="15" customHeight="1">
      <c r="A99" s="784"/>
      <c r="B99" s="786" t="s">
        <v>864</v>
      </c>
      <c r="C99" s="707">
        <v>3</v>
      </c>
      <c r="D99" s="707">
        <v>0</v>
      </c>
      <c r="E99" s="707">
        <v>1</v>
      </c>
      <c r="F99" s="707">
        <v>0</v>
      </c>
      <c r="G99" s="707">
        <v>4</v>
      </c>
      <c r="H99" s="707">
        <v>0</v>
      </c>
      <c r="I99" s="707">
        <v>0</v>
      </c>
      <c r="J99" s="707">
        <v>0</v>
      </c>
      <c r="K99" s="707">
        <v>0</v>
      </c>
      <c r="L99" s="707">
        <v>0</v>
      </c>
    </row>
    <row r="100" spans="1:12" ht="15" customHeight="1">
      <c r="A100" s="784"/>
      <c r="B100" s="786" t="s">
        <v>879</v>
      </c>
      <c r="C100" s="707">
        <v>12</v>
      </c>
      <c r="D100" s="707">
        <v>16</v>
      </c>
      <c r="E100" s="707">
        <v>4</v>
      </c>
      <c r="F100" s="707">
        <v>0</v>
      </c>
      <c r="G100" s="707">
        <v>36</v>
      </c>
      <c r="H100" s="707">
        <v>75</v>
      </c>
      <c r="I100" s="707">
        <v>0</v>
      </c>
      <c r="J100" s="707">
        <v>59</v>
      </c>
      <c r="K100" s="707">
        <v>32</v>
      </c>
      <c r="L100" s="707">
        <v>23</v>
      </c>
    </row>
    <row r="101" spans="1:12" ht="15" customHeight="1">
      <c r="A101" s="784"/>
      <c r="B101" s="786" t="s">
        <v>547</v>
      </c>
      <c r="C101" s="707">
        <v>0</v>
      </c>
      <c r="D101" s="707">
        <v>13</v>
      </c>
      <c r="E101" s="707">
        <v>1</v>
      </c>
      <c r="F101" s="707">
        <v>0</v>
      </c>
      <c r="G101" s="707">
        <v>5</v>
      </c>
      <c r="H101" s="707">
        <v>42</v>
      </c>
      <c r="I101" s="707">
        <v>1</v>
      </c>
      <c r="J101" s="707">
        <v>72</v>
      </c>
      <c r="K101" s="707">
        <v>37</v>
      </c>
      <c r="L101" s="707">
        <v>30</v>
      </c>
    </row>
    <row r="102" spans="1:12" ht="15" customHeight="1">
      <c r="A102" s="784"/>
      <c r="B102" s="774" t="s">
        <v>880</v>
      </c>
      <c r="C102" s="707">
        <v>0</v>
      </c>
      <c r="D102" s="707">
        <v>10</v>
      </c>
      <c r="E102" s="707">
        <v>1</v>
      </c>
      <c r="F102" s="707">
        <v>0</v>
      </c>
      <c r="G102" s="707">
        <v>6</v>
      </c>
      <c r="H102" s="707">
        <v>30</v>
      </c>
      <c r="I102" s="707">
        <v>4</v>
      </c>
      <c r="J102" s="707">
        <v>24</v>
      </c>
      <c r="K102" s="707">
        <v>17</v>
      </c>
      <c r="L102" s="707">
        <v>6</v>
      </c>
    </row>
    <row r="103" spans="1:12" ht="15" customHeight="1">
      <c r="A103" s="782"/>
      <c r="B103" s="785" t="s">
        <v>549</v>
      </c>
      <c r="C103" s="705">
        <v>0</v>
      </c>
      <c r="D103" s="705">
        <v>5</v>
      </c>
      <c r="E103" s="705">
        <v>1</v>
      </c>
      <c r="F103" s="705">
        <v>0</v>
      </c>
      <c r="G103" s="705">
        <v>5</v>
      </c>
      <c r="H103" s="705">
        <v>8</v>
      </c>
      <c r="I103" s="705">
        <v>0</v>
      </c>
      <c r="J103" s="705">
        <v>8</v>
      </c>
      <c r="K103" s="705">
        <v>0</v>
      </c>
      <c r="L103" s="705">
        <v>8</v>
      </c>
    </row>
    <row r="104" spans="1:12" ht="15" customHeight="1">
      <c r="A104" s="782"/>
      <c r="B104" s="785" t="s">
        <v>881</v>
      </c>
      <c r="C104" s="707">
        <v>0</v>
      </c>
      <c r="D104" s="707">
        <v>0</v>
      </c>
      <c r="E104" s="707">
        <v>0</v>
      </c>
      <c r="F104" s="707">
        <v>0</v>
      </c>
      <c r="G104" s="707">
        <v>1</v>
      </c>
      <c r="H104" s="707">
        <v>0</v>
      </c>
      <c r="I104" s="707">
        <v>0</v>
      </c>
      <c r="J104" s="707">
        <v>0</v>
      </c>
      <c r="K104" s="707">
        <v>0</v>
      </c>
      <c r="L104" s="707">
        <v>0</v>
      </c>
    </row>
    <row r="105" spans="1:12" ht="15" customHeight="1">
      <c r="A105" s="784"/>
      <c r="B105" s="774" t="s">
        <v>86</v>
      </c>
      <c r="C105" s="707">
        <v>0</v>
      </c>
      <c r="D105" s="707">
        <v>0</v>
      </c>
      <c r="E105" s="707">
        <v>0</v>
      </c>
      <c r="F105" s="707">
        <v>0</v>
      </c>
      <c r="G105" s="707">
        <v>0</v>
      </c>
      <c r="H105" s="707">
        <v>0</v>
      </c>
      <c r="I105" s="707">
        <v>0</v>
      </c>
      <c r="J105" s="707">
        <v>0</v>
      </c>
      <c r="K105" s="707">
        <v>0</v>
      </c>
      <c r="L105" s="707">
        <v>0</v>
      </c>
    </row>
    <row r="106" spans="1:12" ht="15" customHeight="1">
      <c r="A106" s="784"/>
      <c r="B106" s="774" t="s">
        <v>862</v>
      </c>
      <c r="C106" s="707">
        <v>0</v>
      </c>
      <c r="D106" s="707">
        <v>0</v>
      </c>
      <c r="E106" s="707">
        <v>0</v>
      </c>
      <c r="F106" s="707">
        <v>0</v>
      </c>
      <c r="G106" s="707">
        <v>1</v>
      </c>
      <c r="H106" s="707">
        <v>0</v>
      </c>
      <c r="I106" s="707">
        <v>0</v>
      </c>
      <c r="J106" s="707">
        <v>0</v>
      </c>
      <c r="K106" s="707">
        <v>0</v>
      </c>
      <c r="L106" s="707">
        <v>0</v>
      </c>
    </row>
    <row r="107" spans="1:12" s="784" customFormat="1" ht="15" customHeight="1">
      <c r="A107" s="784" t="s">
        <v>550</v>
      </c>
      <c r="C107" s="25">
        <f>SUM(C108:C120)</f>
        <v>42</v>
      </c>
      <c r="D107" s="25">
        <f t="shared" ref="D107:L107" si="8">SUM(D108:D120)</f>
        <v>116</v>
      </c>
      <c r="E107" s="25">
        <f t="shared" si="8"/>
        <v>16</v>
      </c>
      <c r="F107" s="25">
        <f t="shared" si="8"/>
        <v>2</v>
      </c>
      <c r="G107" s="25">
        <f t="shared" si="8"/>
        <v>179</v>
      </c>
      <c r="H107" s="25">
        <f t="shared" si="8"/>
        <v>295</v>
      </c>
      <c r="I107" s="25">
        <f t="shared" si="8"/>
        <v>19</v>
      </c>
      <c r="J107" s="25">
        <f t="shared" si="8"/>
        <v>190</v>
      </c>
      <c r="K107" s="25">
        <f t="shared" si="8"/>
        <v>339</v>
      </c>
      <c r="L107" s="25">
        <f t="shared" si="8"/>
        <v>233</v>
      </c>
    </row>
    <row r="108" spans="1:12" ht="15" customHeight="1">
      <c r="A108" s="784"/>
      <c r="B108" s="774" t="s">
        <v>864</v>
      </c>
      <c r="C108" s="707">
        <v>4</v>
      </c>
      <c r="D108" s="707">
        <v>0</v>
      </c>
      <c r="E108" s="707">
        <v>1</v>
      </c>
      <c r="F108" s="707">
        <v>0</v>
      </c>
      <c r="G108" s="707">
        <v>5</v>
      </c>
      <c r="H108" s="707">
        <v>0</v>
      </c>
      <c r="I108" s="707">
        <v>0</v>
      </c>
      <c r="J108" s="707">
        <v>0</v>
      </c>
      <c r="K108" s="707">
        <v>0</v>
      </c>
      <c r="L108" s="707">
        <v>0</v>
      </c>
    </row>
    <row r="109" spans="1:12" ht="15" customHeight="1">
      <c r="A109" s="784"/>
      <c r="B109" s="774" t="s">
        <v>866</v>
      </c>
      <c r="C109" s="705">
        <v>35</v>
      </c>
      <c r="D109" s="705">
        <v>39</v>
      </c>
      <c r="E109" s="705">
        <v>9</v>
      </c>
      <c r="F109" s="705">
        <v>2</v>
      </c>
      <c r="G109" s="705">
        <v>68</v>
      </c>
      <c r="H109" s="705">
        <v>87</v>
      </c>
      <c r="I109" s="705">
        <v>1</v>
      </c>
      <c r="J109" s="705">
        <v>35</v>
      </c>
      <c r="K109" s="705">
        <v>61</v>
      </c>
      <c r="L109" s="705">
        <v>51</v>
      </c>
    </row>
    <row r="110" spans="1:12" ht="15" customHeight="1">
      <c r="A110" s="784"/>
      <c r="B110" s="774" t="s">
        <v>552</v>
      </c>
      <c r="C110" s="707">
        <v>0</v>
      </c>
      <c r="D110" s="707">
        <v>8</v>
      </c>
      <c r="E110" s="707">
        <v>0</v>
      </c>
      <c r="F110" s="707">
        <v>0</v>
      </c>
      <c r="G110" s="707">
        <v>11</v>
      </c>
      <c r="H110" s="707">
        <v>13</v>
      </c>
      <c r="I110" s="707">
        <v>1</v>
      </c>
      <c r="J110" s="707">
        <v>18</v>
      </c>
      <c r="K110" s="707">
        <v>19</v>
      </c>
      <c r="L110" s="707">
        <v>14</v>
      </c>
    </row>
    <row r="111" spans="1:12" ht="15" customHeight="1">
      <c r="A111" s="784"/>
      <c r="B111" s="774" t="s">
        <v>553</v>
      </c>
      <c r="C111" s="707">
        <v>0</v>
      </c>
      <c r="D111" s="707">
        <v>12</v>
      </c>
      <c r="E111" s="707">
        <v>1</v>
      </c>
      <c r="F111" s="707">
        <v>0</v>
      </c>
      <c r="G111" s="707">
        <v>15</v>
      </c>
      <c r="H111" s="707">
        <v>38</v>
      </c>
      <c r="I111" s="707">
        <v>3</v>
      </c>
      <c r="J111" s="707">
        <v>27</v>
      </c>
      <c r="K111" s="707">
        <v>39</v>
      </c>
      <c r="L111" s="707">
        <v>18</v>
      </c>
    </row>
    <row r="112" spans="1:12" ht="15" customHeight="1">
      <c r="A112" s="784"/>
      <c r="B112" s="774" t="s">
        <v>554</v>
      </c>
      <c r="C112" s="707">
        <v>1</v>
      </c>
      <c r="D112" s="707">
        <v>11</v>
      </c>
      <c r="E112" s="707">
        <v>1</v>
      </c>
      <c r="F112" s="707">
        <v>0</v>
      </c>
      <c r="G112" s="707">
        <v>28</v>
      </c>
      <c r="H112" s="707">
        <v>29</v>
      </c>
      <c r="I112" s="707">
        <v>6</v>
      </c>
      <c r="J112" s="707">
        <v>19</v>
      </c>
      <c r="K112" s="707">
        <v>58</v>
      </c>
      <c r="L112" s="707">
        <v>36</v>
      </c>
    </row>
    <row r="113" spans="1:12" ht="15" customHeight="1">
      <c r="A113" s="784"/>
      <c r="B113" s="774" t="s">
        <v>555</v>
      </c>
      <c r="C113" s="707">
        <v>0</v>
      </c>
      <c r="D113" s="707">
        <v>10</v>
      </c>
      <c r="E113" s="707">
        <v>1</v>
      </c>
      <c r="F113" s="707">
        <v>0</v>
      </c>
      <c r="G113" s="707">
        <v>6</v>
      </c>
      <c r="H113" s="707">
        <v>52</v>
      </c>
      <c r="I113" s="707">
        <v>4</v>
      </c>
      <c r="J113" s="707">
        <v>16</v>
      </c>
      <c r="K113" s="707">
        <v>12</v>
      </c>
      <c r="L113" s="707">
        <v>22</v>
      </c>
    </row>
    <row r="114" spans="1:12" ht="15" customHeight="1">
      <c r="A114" s="784"/>
      <c r="B114" s="774" t="s">
        <v>556</v>
      </c>
      <c r="C114" s="707">
        <v>1</v>
      </c>
      <c r="D114" s="707">
        <v>10</v>
      </c>
      <c r="E114" s="707">
        <v>1</v>
      </c>
      <c r="F114" s="707">
        <v>0</v>
      </c>
      <c r="G114" s="707">
        <v>13</v>
      </c>
      <c r="H114" s="707">
        <v>12</v>
      </c>
      <c r="I114" s="707">
        <v>2</v>
      </c>
      <c r="J114" s="707">
        <v>14</v>
      </c>
      <c r="K114" s="707">
        <v>62</v>
      </c>
      <c r="L114" s="707">
        <v>35</v>
      </c>
    </row>
    <row r="115" spans="1:12" ht="15" customHeight="1">
      <c r="A115" s="782"/>
      <c r="B115" s="785" t="s">
        <v>557</v>
      </c>
      <c r="C115" s="705">
        <v>1</v>
      </c>
      <c r="D115" s="705">
        <v>12</v>
      </c>
      <c r="E115" s="705">
        <v>1</v>
      </c>
      <c r="F115" s="705">
        <v>0</v>
      </c>
      <c r="G115" s="705">
        <v>9</v>
      </c>
      <c r="H115" s="705">
        <v>59</v>
      </c>
      <c r="I115" s="705">
        <v>2</v>
      </c>
      <c r="J115" s="705">
        <v>45</v>
      </c>
      <c r="K115" s="705">
        <v>39</v>
      </c>
      <c r="L115" s="705">
        <v>39</v>
      </c>
    </row>
    <row r="116" spans="1:12" ht="15" customHeight="1">
      <c r="A116" s="782"/>
      <c r="B116" s="785" t="s">
        <v>558</v>
      </c>
      <c r="C116" s="707">
        <v>0</v>
      </c>
      <c r="D116" s="707">
        <v>8</v>
      </c>
      <c r="E116" s="707">
        <v>1</v>
      </c>
      <c r="F116" s="707">
        <v>0</v>
      </c>
      <c r="G116" s="707">
        <v>12</v>
      </c>
      <c r="H116" s="707">
        <v>3</v>
      </c>
      <c r="I116" s="707">
        <v>0</v>
      </c>
      <c r="J116" s="707">
        <v>16</v>
      </c>
      <c r="K116" s="707">
        <v>42</v>
      </c>
      <c r="L116" s="707">
        <v>18</v>
      </c>
    </row>
    <row r="117" spans="1:12" ht="15" customHeight="1">
      <c r="A117" s="784"/>
      <c r="B117" s="774" t="s">
        <v>88</v>
      </c>
      <c r="C117" s="707">
        <v>0</v>
      </c>
      <c r="D117" s="707">
        <v>0</v>
      </c>
      <c r="E117" s="707">
        <v>0</v>
      </c>
      <c r="F117" s="707">
        <v>0</v>
      </c>
      <c r="G117" s="707">
        <v>0</v>
      </c>
      <c r="H117" s="707">
        <v>0</v>
      </c>
      <c r="I117" s="707">
        <v>0</v>
      </c>
      <c r="J117" s="707">
        <v>0</v>
      </c>
      <c r="K117" s="707">
        <v>0</v>
      </c>
      <c r="L117" s="707">
        <v>0</v>
      </c>
    </row>
    <row r="118" spans="1:12" ht="15" customHeight="1">
      <c r="A118" s="784"/>
      <c r="B118" s="774" t="s">
        <v>867</v>
      </c>
      <c r="C118" s="707">
        <v>0</v>
      </c>
      <c r="D118" s="707">
        <v>2</v>
      </c>
      <c r="E118" s="707">
        <v>0</v>
      </c>
      <c r="F118" s="707">
        <v>0</v>
      </c>
      <c r="G118" s="707">
        <v>3</v>
      </c>
      <c r="H118" s="707">
        <v>2</v>
      </c>
      <c r="I118" s="707">
        <v>0</v>
      </c>
      <c r="J118" s="707">
        <v>0</v>
      </c>
      <c r="K118" s="707">
        <v>7</v>
      </c>
      <c r="L118" s="707">
        <v>0</v>
      </c>
    </row>
    <row r="119" spans="1:12" ht="15" customHeight="1">
      <c r="A119" s="784"/>
      <c r="B119" s="774" t="s">
        <v>86</v>
      </c>
      <c r="C119" s="707">
        <v>0</v>
      </c>
      <c r="D119" s="707">
        <v>0</v>
      </c>
      <c r="E119" s="707">
        <v>0</v>
      </c>
      <c r="F119" s="707">
        <v>0</v>
      </c>
      <c r="G119" s="707">
        <v>5</v>
      </c>
      <c r="H119" s="707">
        <v>0</v>
      </c>
      <c r="I119" s="707">
        <v>0</v>
      </c>
      <c r="J119" s="707">
        <v>0</v>
      </c>
      <c r="K119" s="707">
        <v>0</v>
      </c>
      <c r="L119" s="707">
        <v>0</v>
      </c>
    </row>
    <row r="120" spans="1:12" ht="15" customHeight="1">
      <c r="A120" s="784"/>
      <c r="B120" s="774" t="s">
        <v>862</v>
      </c>
      <c r="C120" s="707">
        <v>0</v>
      </c>
      <c r="D120" s="707">
        <v>4</v>
      </c>
      <c r="E120" s="707">
        <v>0</v>
      </c>
      <c r="F120" s="707">
        <v>0</v>
      </c>
      <c r="G120" s="707">
        <v>4</v>
      </c>
      <c r="H120" s="707">
        <v>0</v>
      </c>
      <c r="I120" s="707">
        <v>0</v>
      </c>
      <c r="J120" s="707">
        <v>0</v>
      </c>
      <c r="K120" s="707">
        <v>0</v>
      </c>
      <c r="L120" s="707">
        <v>0</v>
      </c>
    </row>
    <row r="121" spans="1:12" s="784" customFormat="1" ht="15" customHeight="1">
      <c r="A121" s="789" t="s">
        <v>559</v>
      </c>
      <c r="C121" s="49">
        <f>SUM(C122:C133)</f>
        <v>40</v>
      </c>
      <c r="D121" s="49">
        <f t="shared" ref="D121:L121" si="9">SUM(D122:D133)</f>
        <v>110</v>
      </c>
      <c r="E121" s="49">
        <f t="shared" si="9"/>
        <v>23</v>
      </c>
      <c r="F121" s="49">
        <f t="shared" si="9"/>
        <v>0</v>
      </c>
      <c r="G121" s="49">
        <f t="shared" si="9"/>
        <v>207</v>
      </c>
      <c r="H121" s="49">
        <f t="shared" si="9"/>
        <v>308</v>
      </c>
      <c r="I121" s="49">
        <f t="shared" si="9"/>
        <v>61</v>
      </c>
      <c r="J121" s="49">
        <f t="shared" si="9"/>
        <v>302</v>
      </c>
      <c r="K121" s="49">
        <f t="shared" si="9"/>
        <v>458</v>
      </c>
      <c r="L121" s="49">
        <f t="shared" si="9"/>
        <v>308</v>
      </c>
    </row>
    <row r="122" spans="1:12" ht="15" customHeight="1">
      <c r="A122" s="784"/>
      <c r="B122" s="774" t="s">
        <v>864</v>
      </c>
      <c r="C122" s="707">
        <v>4</v>
      </c>
      <c r="D122" s="707">
        <v>1</v>
      </c>
      <c r="E122" s="707">
        <v>2</v>
      </c>
      <c r="F122" s="707">
        <v>0</v>
      </c>
      <c r="G122" s="707">
        <v>8</v>
      </c>
      <c r="H122" s="707">
        <v>2</v>
      </c>
      <c r="I122" s="707">
        <v>1</v>
      </c>
      <c r="J122" s="707">
        <v>0</v>
      </c>
      <c r="K122" s="707">
        <v>0</v>
      </c>
      <c r="L122" s="707">
        <v>0</v>
      </c>
    </row>
    <row r="123" spans="1:12" ht="15" customHeight="1">
      <c r="A123" s="784"/>
      <c r="B123" s="774" t="s">
        <v>870</v>
      </c>
      <c r="C123" s="707">
        <v>35</v>
      </c>
      <c r="D123" s="707">
        <v>33</v>
      </c>
      <c r="E123" s="707">
        <v>9</v>
      </c>
      <c r="F123" s="707">
        <v>0</v>
      </c>
      <c r="G123" s="707">
        <v>102</v>
      </c>
      <c r="H123" s="707">
        <v>73</v>
      </c>
      <c r="I123" s="707">
        <v>5</v>
      </c>
      <c r="J123" s="707">
        <v>33</v>
      </c>
      <c r="K123" s="707">
        <v>130</v>
      </c>
      <c r="L123" s="707">
        <v>57</v>
      </c>
    </row>
    <row r="124" spans="1:12" ht="15" customHeight="1">
      <c r="A124" s="784"/>
      <c r="B124" s="774" t="s">
        <v>561</v>
      </c>
      <c r="C124" s="707">
        <v>0</v>
      </c>
      <c r="D124" s="707">
        <v>15</v>
      </c>
      <c r="E124" s="707">
        <v>2</v>
      </c>
      <c r="F124" s="707">
        <v>0</v>
      </c>
      <c r="G124" s="707">
        <v>9</v>
      </c>
      <c r="H124" s="707">
        <v>21</v>
      </c>
      <c r="I124" s="707">
        <v>18</v>
      </c>
      <c r="J124" s="707">
        <v>42</v>
      </c>
      <c r="K124" s="707">
        <v>143</v>
      </c>
      <c r="L124" s="707">
        <v>128</v>
      </c>
    </row>
    <row r="125" spans="1:12" ht="15" customHeight="1">
      <c r="A125" s="784"/>
      <c r="B125" s="774" t="s">
        <v>562</v>
      </c>
      <c r="C125" s="707">
        <v>0</v>
      </c>
      <c r="D125" s="707">
        <v>9</v>
      </c>
      <c r="E125" s="707">
        <v>2</v>
      </c>
      <c r="F125" s="707">
        <v>0</v>
      </c>
      <c r="G125" s="707">
        <v>19</v>
      </c>
      <c r="H125" s="707">
        <v>18</v>
      </c>
      <c r="I125" s="707">
        <v>12</v>
      </c>
      <c r="J125" s="707">
        <v>14</v>
      </c>
      <c r="K125" s="707">
        <v>64</v>
      </c>
      <c r="L125" s="707">
        <v>56</v>
      </c>
    </row>
    <row r="126" spans="1:12" ht="15" customHeight="1">
      <c r="A126" s="784"/>
      <c r="B126" s="774" t="s">
        <v>563</v>
      </c>
      <c r="C126" s="707">
        <v>0</v>
      </c>
      <c r="D126" s="707">
        <v>8</v>
      </c>
      <c r="E126" s="707">
        <v>1</v>
      </c>
      <c r="F126" s="707">
        <v>0</v>
      </c>
      <c r="G126" s="707">
        <v>10</v>
      </c>
      <c r="H126" s="707">
        <v>26</v>
      </c>
      <c r="I126" s="707">
        <v>3</v>
      </c>
      <c r="J126" s="707">
        <v>27</v>
      </c>
      <c r="K126" s="707">
        <v>33</v>
      </c>
      <c r="L126" s="707">
        <v>29</v>
      </c>
    </row>
    <row r="127" spans="1:12" ht="15" customHeight="1">
      <c r="A127" s="784"/>
      <c r="B127" s="774" t="s">
        <v>564</v>
      </c>
      <c r="C127" s="705">
        <v>0</v>
      </c>
      <c r="D127" s="705">
        <v>11</v>
      </c>
      <c r="E127" s="705">
        <v>2</v>
      </c>
      <c r="F127" s="705">
        <v>0</v>
      </c>
      <c r="G127" s="705">
        <v>20</v>
      </c>
      <c r="H127" s="705">
        <v>49</v>
      </c>
      <c r="I127" s="705">
        <v>6</v>
      </c>
      <c r="J127" s="705">
        <v>60</v>
      </c>
      <c r="K127" s="705">
        <v>3</v>
      </c>
      <c r="L127" s="705">
        <v>5</v>
      </c>
    </row>
    <row r="128" spans="1:12" ht="15" customHeight="1">
      <c r="A128" s="784"/>
      <c r="B128" s="774" t="s">
        <v>565</v>
      </c>
      <c r="C128" s="707">
        <v>0</v>
      </c>
      <c r="D128" s="707">
        <v>8</v>
      </c>
      <c r="E128" s="707">
        <v>1</v>
      </c>
      <c r="F128" s="707">
        <v>0</v>
      </c>
      <c r="G128" s="707">
        <v>4</v>
      </c>
      <c r="H128" s="707">
        <v>52</v>
      </c>
      <c r="I128" s="707">
        <v>7</v>
      </c>
      <c r="J128" s="707">
        <v>56</v>
      </c>
      <c r="K128" s="707">
        <v>1</v>
      </c>
      <c r="L128" s="707">
        <v>4</v>
      </c>
    </row>
    <row r="129" spans="1:12" ht="15" customHeight="1">
      <c r="A129" s="784"/>
      <c r="B129" s="774" t="s">
        <v>566</v>
      </c>
      <c r="C129" s="707">
        <v>0</v>
      </c>
      <c r="D129" s="707">
        <v>10</v>
      </c>
      <c r="E129" s="707">
        <v>2</v>
      </c>
      <c r="F129" s="707">
        <v>0</v>
      </c>
      <c r="G129" s="707">
        <v>11</v>
      </c>
      <c r="H129" s="707">
        <v>34</v>
      </c>
      <c r="I129" s="707">
        <v>2</v>
      </c>
      <c r="J129" s="707">
        <v>29</v>
      </c>
      <c r="K129" s="707">
        <v>48</v>
      </c>
      <c r="L129" s="707">
        <v>15</v>
      </c>
    </row>
    <row r="130" spans="1:12" ht="15" customHeight="1">
      <c r="A130" s="784"/>
      <c r="B130" s="774" t="s">
        <v>567</v>
      </c>
      <c r="C130" s="707">
        <v>0</v>
      </c>
      <c r="D130" s="707">
        <v>7</v>
      </c>
      <c r="E130" s="707">
        <v>2</v>
      </c>
      <c r="F130" s="707">
        <v>0</v>
      </c>
      <c r="G130" s="707">
        <v>3</v>
      </c>
      <c r="H130" s="707">
        <v>30</v>
      </c>
      <c r="I130" s="707">
        <v>4</v>
      </c>
      <c r="J130" s="707">
        <v>41</v>
      </c>
      <c r="K130" s="707">
        <v>28</v>
      </c>
      <c r="L130" s="707">
        <v>13</v>
      </c>
    </row>
    <row r="131" spans="1:12" ht="15" customHeight="1">
      <c r="A131" s="784"/>
      <c r="B131" s="774" t="s">
        <v>871</v>
      </c>
      <c r="C131" s="707">
        <v>0</v>
      </c>
      <c r="D131" s="707">
        <v>1</v>
      </c>
      <c r="E131" s="707">
        <v>0</v>
      </c>
      <c r="F131" s="707">
        <v>0</v>
      </c>
      <c r="G131" s="707">
        <v>3</v>
      </c>
      <c r="H131" s="707">
        <v>3</v>
      </c>
      <c r="I131" s="707">
        <v>3</v>
      </c>
      <c r="J131" s="707">
        <v>0</v>
      </c>
      <c r="K131" s="707">
        <v>7</v>
      </c>
      <c r="L131" s="707">
        <v>0</v>
      </c>
    </row>
    <row r="132" spans="1:12" ht="15" customHeight="1">
      <c r="A132" s="782"/>
      <c r="B132" s="785" t="s">
        <v>86</v>
      </c>
      <c r="C132" s="707">
        <v>0</v>
      </c>
      <c r="D132" s="707">
        <v>1</v>
      </c>
      <c r="E132" s="707">
        <v>0</v>
      </c>
      <c r="F132" s="707">
        <v>0</v>
      </c>
      <c r="G132" s="707">
        <v>7</v>
      </c>
      <c r="H132" s="707">
        <v>0</v>
      </c>
      <c r="I132" s="707">
        <v>0</v>
      </c>
      <c r="J132" s="707">
        <v>0</v>
      </c>
      <c r="K132" s="707">
        <v>0</v>
      </c>
      <c r="L132" s="707">
        <v>0</v>
      </c>
    </row>
    <row r="133" spans="1:12" ht="15" customHeight="1">
      <c r="A133" s="784"/>
      <c r="B133" s="774" t="s">
        <v>862</v>
      </c>
      <c r="C133" s="705">
        <v>1</v>
      </c>
      <c r="D133" s="705">
        <v>6</v>
      </c>
      <c r="E133" s="705">
        <v>0</v>
      </c>
      <c r="F133" s="705">
        <v>0</v>
      </c>
      <c r="G133" s="705">
        <v>11</v>
      </c>
      <c r="H133" s="705">
        <v>0</v>
      </c>
      <c r="I133" s="705">
        <v>0</v>
      </c>
      <c r="J133" s="705">
        <v>0</v>
      </c>
      <c r="K133" s="705">
        <v>1</v>
      </c>
      <c r="L133" s="705">
        <v>1</v>
      </c>
    </row>
    <row r="134" spans="1:12" s="784" customFormat="1" ht="15" customHeight="1">
      <c r="A134" s="784" t="s">
        <v>568</v>
      </c>
      <c r="C134" s="25">
        <f>SUM(C135:C142)</f>
        <v>26</v>
      </c>
      <c r="D134" s="25">
        <f t="shared" ref="D134:L134" si="10">SUM(D135:D142)</f>
        <v>90</v>
      </c>
      <c r="E134" s="25">
        <f t="shared" si="10"/>
        <v>15</v>
      </c>
      <c r="F134" s="25">
        <f t="shared" si="10"/>
        <v>2</v>
      </c>
      <c r="G134" s="25">
        <f t="shared" si="10"/>
        <v>86</v>
      </c>
      <c r="H134" s="25">
        <f t="shared" si="10"/>
        <v>193</v>
      </c>
      <c r="I134" s="25">
        <f t="shared" si="10"/>
        <v>14</v>
      </c>
      <c r="J134" s="25">
        <f t="shared" si="10"/>
        <v>208</v>
      </c>
      <c r="K134" s="25">
        <f t="shared" si="10"/>
        <v>240</v>
      </c>
      <c r="L134" s="25">
        <f t="shared" si="10"/>
        <v>174</v>
      </c>
    </row>
    <row r="135" spans="1:12" ht="15" customHeight="1">
      <c r="A135" s="784"/>
      <c r="B135" s="774" t="s">
        <v>864</v>
      </c>
      <c r="C135" s="707">
        <v>4</v>
      </c>
      <c r="D135" s="707">
        <v>0</v>
      </c>
      <c r="E135" s="707">
        <v>1</v>
      </c>
      <c r="F135" s="707">
        <v>0</v>
      </c>
      <c r="G135" s="707">
        <v>2</v>
      </c>
      <c r="H135" s="707">
        <v>0</v>
      </c>
      <c r="I135" s="707">
        <v>0</v>
      </c>
      <c r="J135" s="707">
        <v>0</v>
      </c>
      <c r="K135" s="707">
        <v>2</v>
      </c>
      <c r="L135" s="707">
        <v>0</v>
      </c>
    </row>
    <row r="136" spans="1:12" ht="15" customHeight="1">
      <c r="A136" s="784"/>
      <c r="B136" s="774" t="s">
        <v>569</v>
      </c>
      <c r="C136" s="707">
        <v>19</v>
      </c>
      <c r="D136" s="707">
        <v>33</v>
      </c>
      <c r="E136" s="707">
        <v>7</v>
      </c>
      <c r="F136" s="707">
        <v>0</v>
      </c>
      <c r="G136" s="707">
        <v>21</v>
      </c>
      <c r="H136" s="707">
        <v>41</v>
      </c>
      <c r="I136" s="707">
        <v>0</v>
      </c>
      <c r="J136" s="707">
        <v>37</v>
      </c>
      <c r="K136" s="707">
        <v>21</v>
      </c>
      <c r="L136" s="707">
        <v>19</v>
      </c>
    </row>
    <row r="137" spans="1:12" ht="15" customHeight="1">
      <c r="A137" s="784"/>
      <c r="B137" s="774" t="s">
        <v>570</v>
      </c>
      <c r="C137" s="707">
        <v>1</v>
      </c>
      <c r="D137" s="707">
        <v>11</v>
      </c>
      <c r="E137" s="707">
        <v>1</v>
      </c>
      <c r="F137" s="707">
        <v>1</v>
      </c>
      <c r="G137" s="707">
        <v>26</v>
      </c>
      <c r="H137" s="707">
        <v>28</v>
      </c>
      <c r="I137" s="707">
        <v>5</v>
      </c>
      <c r="J137" s="707">
        <v>35</v>
      </c>
      <c r="K137" s="707">
        <v>62</v>
      </c>
      <c r="L137" s="707">
        <v>42</v>
      </c>
    </row>
    <row r="138" spans="1:12" ht="15" customHeight="1">
      <c r="A138" s="784"/>
      <c r="B138" s="774" t="s">
        <v>571</v>
      </c>
      <c r="C138" s="707">
        <v>0</v>
      </c>
      <c r="D138" s="707">
        <v>19</v>
      </c>
      <c r="E138" s="707">
        <v>2</v>
      </c>
      <c r="F138" s="707">
        <v>0</v>
      </c>
      <c r="G138" s="707">
        <v>6</v>
      </c>
      <c r="H138" s="707">
        <v>59</v>
      </c>
      <c r="I138" s="707">
        <v>2</v>
      </c>
      <c r="J138" s="707">
        <v>59</v>
      </c>
      <c r="K138" s="707">
        <v>68</v>
      </c>
      <c r="L138" s="707">
        <v>42</v>
      </c>
    </row>
    <row r="139" spans="1:12" ht="15" customHeight="1">
      <c r="A139" s="784"/>
      <c r="B139" s="774" t="s">
        <v>572</v>
      </c>
      <c r="C139" s="705">
        <v>2</v>
      </c>
      <c r="D139" s="705">
        <v>17</v>
      </c>
      <c r="E139" s="705">
        <v>2</v>
      </c>
      <c r="F139" s="705">
        <v>1</v>
      </c>
      <c r="G139" s="705">
        <v>15</v>
      </c>
      <c r="H139" s="705">
        <v>54</v>
      </c>
      <c r="I139" s="705">
        <v>4</v>
      </c>
      <c r="J139" s="705">
        <v>45</v>
      </c>
      <c r="K139" s="705">
        <v>47</v>
      </c>
      <c r="L139" s="705">
        <v>51</v>
      </c>
    </row>
    <row r="140" spans="1:12" ht="15" customHeight="1">
      <c r="A140" s="784"/>
      <c r="B140" s="774" t="s">
        <v>573</v>
      </c>
      <c r="C140" s="707">
        <v>0</v>
      </c>
      <c r="D140" s="707">
        <v>10</v>
      </c>
      <c r="E140" s="707">
        <v>2</v>
      </c>
      <c r="F140" s="707">
        <v>0</v>
      </c>
      <c r="G140" s="707">
        <v>15</v>
      </c>
      <c r="H140" s="707">
        <v>11</v>
      </c>
      <c r="I140" s="707">
        <v>3</v>
      </c>
      <c r="J140" s="707">
        <v>32</v>
      </c>
      <c r="K140" s="707">
        <v>40</v>
      </c>
      <c r="L140" s="707">
        <v>20</v>
      </c>
    </row>
    <row r="141" spans="1:12" ht="15" customHeight="1">
      <c r="A141" s="784"/>
      <c r="B141" s="774" t="s">
        <v>86</v>
      </c>
      <c r="C141" s="707">
        <v>0</v>
      </c>
      <c r="D141" s="707">
        <v>0</v>
      </c>
      <c r="E141" s="707">
        <v>0</v>
      </c>
      <c r="F141" s="707">
        <v>0</v>
      </c>
      <c r="G141" s="707">
        <v>0</v>
      </c>
      <c r="H141" s="707">
        <v>0</v>
      </c>
      <c r="I141" s="707">
        <v>0</v>
      </c>
      <c r="J141" s="707">
        <v>0</v>
      </c>
      <c r="K141" s="707">
        <v>0</v>
      </c>
      <c r="L141" s="707">
        <v>0</v>
      </c>
    </row>
    <row r="142" spans="1:12" ht="15" customHeight="1">
      <c r="A142" s="784"/>
      <c r="B142" s="774" t="s">
        <v>862</v>
      </c>
      <c r="C142" s="707">
        <v>0</v>
      </c>
      <c r="D142" s="707">
        <v>0</v>
      </c>
      <c r="E142" s="707">
        <v>0</v>
      </c>
      <c r="F142" s="707">
        <v>0</v>
      </c>
      <c r="G142" s="707">
        <v>1</v>
      </c>
      <c r="H142" s="707">
        <v>0</v>
      </c>
      <c r="I142" s="707">
        <v>0</v>
      </c>
      <c r="J142" s="707">
        <v>0</v>
      </c>
      <c r="K142" s="707">
        <v>0</v>
      </c>
      <c r="L142" s="707">
        <v>0</v>
      </c>
    </row>
    <row r="143" spans="1:12" s="784" customFormat="1" ht="15" customHeight="1">
      <c r="A143" s="784" t="s">
        <v>574</v>
      </c>
      <c r="C143" s="25">
        <f>SUM(C144:C150)</f>
        <v>41</v>
      </c>
      <c r="D143" s="25">
        <f t="shared" ref="D143:L143" si="11">SUM(D144:D150)</f>
        <v>84</v>
      </c>
      <c r="E143" s="25">
        <f t="shared" si="11"/>
        <v>15</v>
      </c>
      <c r="F143" s="25">
        <f t="shared" si="11"/>
        <v>1</v>
      </c>
      <c r="G143" s="25">
        <f t="shared" si="11"/>
        <v>146</v>
      </c>
      <c r="H143" s="25">
        <f t="shared" si="11"/>
        <v>238</v>
      </c>
      <c r="I143" s="25">
        <f t="shared" si="11"/>
        <v>23</v>
      </c>
      <c r="J143" s="25">
        <f t="shared" si="11"/>
        <v>171</v>
      </c>
      <c r="K143" s="25">
        <f t="shared" si="11"/>
        <v>339</v>
      </c>
      <c r="L143" s="25">
        <f t="shared" si="11"/>
        <v>122</v>
      </c>
    </row>
    <row r="144" spans="1:12" ht="15" customHeight="1">
      <c r="A144" s="782"/>
      <c r="B144" s="785" t="s">
        <v>864</v>
      </c>
      <c r="C144" s="707">
        <v>3</v>
      </c>
      <c r="D144" s="707">
        <v>0</v>
      </c>
      <c r="E144" s="707">
        <v>1</v>
      </c>
      <c r="F144" s="707">
        <v>0</v>
      </c>
      <c r="G144" s="707">
        <v>7</v>
      </c>
      <c r="H144" s="707">
        <v>2</v>
      </c>
      <c r="I144" s="707">
        <v>0</v>
      </c>
      <c r="J144" s="707">
        <v>0</v>
      </c>
      <c r="K144" s="707">
        <v>0</v>
      </c>
      <c r="L144" s="707">
        <v>0</v>
      </c>
    </row>
    <row r="145" spans="1:12" ht="15" customHeight="1">
      <c r="A145" s="784"/>
      <c r="B145" s="774" t="s">
        <v>877</v>
      </c>
      <c r="C145" s="705">
        <v>37</v>
      </c>
      <c r="D145" s="705">
        <v>41</v>
      </c>
      <c r="E145" s="705">
        <v>5</v>
      </c>
      <c r="F145" s="705">
        <v>1</v>
      </c>
      <c r="G145" s="705">
        <v>63</v>
      </c>
      <c r="H145" s="705">
        <v>1</v>
      </c>
      <c r="I145" s="705">
        <v>4</v>
      </c>
      <c r="J145" s="705">
        <v>22</v>
      </c>
      <c r="K145" s="705">
        <v>107</v>
      </c>
      <c r="L145" s="705">
        <v>47</v>
      </c>
    </row>
    <row r="146" spans="1:12" ht="15" customHeight="1">
      <c r="A146" s="784"/>
      <c r="B146" s="774" t="s">
        <v>576</v>
      </c>
      <c r="C146" s="707">
        <v>0</v>
      </c>
      <c r="D146" s="707">
        <v>11</v>
      </c>
      <c r="E146" s="707">
        <v>3</v>
      </c>
      <c r="F146" s="707">
        <v>0</v>
      </c>
      <c r="G146" s="707">
        <v>18</v>
      </c>
      <c r="H146" s="707">
        <v>43</v>
      </c>
      <c r="I146" s="707">
        <v>6</v>
      </c>
      <c r="J146" s="707">
        <v>18</v>
      </c>
      <c r="K146" s="707">
        <v>56</v>
      </c>
      <c r="L146" s="707">
        <v>57</v>
      </c>
    </row>
    <row r="147" spans="1:12" ht="15" customHeight="1">
      <c r="A147" s="784"/>
      <c r="B147" s="774" t="s">
        <v>878</v>
      </c>
      <c r="C147" s="707">
        <v>0</v>
      </c>
      <c r="D147" s="707">
        <v>16</v>
      </c>
      <c r="E147" s="707">
        <v>3</v>
      </c>
      <c r="F147" s="707">
        <v>0</v>
      </c>
      <c r="G147" s="707">
        <v>29</v>
      </c>
      <c r="H147" s="707">
        <v>146</v>
      </c>
      <c r="I147" s="707">
        <v>8</v>
      </c>
      <c r="J147" s="707">
        <v>76</v>
      </c>
      <c r="K147" s="707">
        <v>45</v>
      </c>
      <c r="L147" s="707">
        <v>7</v>
      </c>
    </row>
    <row r="148" spans="1:12" ht="15" customHeight="1">
      <c r="A148" s="784"/>
      <c r="B148" s="774" t="s">
        <v>578</v>
      </c>
      <c r="C148" s="707">
        <v>1</v>
      </c>
      <c r="D148" s="707">
        <v>16</v>
      </c>
      <c r="E148" s="707">
        <v>3</v>
      </c>
      <c r="F148" s="707">
        <v>0</v>
      </c>
      <c r="G148" s="707">
        <v>28</v>
      </c>
      <c r="H148" s="707">
        <v>46</v>
      </c>
      <c r="I148" s="707">
        <v>5</v>
      </c>
      <c r="J148" s="707">
        <v>55</v>
      </c>
      <c r="K148" s="707">
        <v>131</v>
      </c>
      <c r="L148" s="707">
        <v>11</v>
      </c>
    </row>
    <row r="149" spans="1:12" ht="15" customHeight="1">
      <c r="A149" s="784"/>
      <c r="B149" s="774" t="s">
        <v>86</v>
      </c>
      <c r="C149" s="707">
        <v>0</v>
      </c>
      <c r="D149" s="707">
        <v>0</v>
      </c>
      <c r="E149" s="707">
        <v>0</v>
      </c>
      <c r="F149" s="707">
        <v>0</v>
      </c>
      <c r="G149" s="707">
        <v>0</v>
      </c>
      <c r="H149" s="707">
        <v>0</v>
      </c>
      <c r="I149" s="707">
        <v>0</v>
      </c>
      <c r="J149" s="707">
        <v>0</v>
      </c>
      <c r="K149" s="707">
        <v>0</v>
      </c>
      <c r="L149" s="707">
        <v>0</v>
      </c>
    </row>
    <row r="150" spans="1:12" ht="15" customHeight="1">
      <c r="A150" s="784"/>
      <c r="B150" s="774" t="s">
        <v>862</v>
      </c>
      <c r="C150" s="707">
        <v>0</v>
      </c>
      <c r="D150" s="707">
        <v>0</v>
      </c>
      <c r="E150" s="707">
        <v>0</v>
      </c>
      <c r="F150" s="707">
        <v>0</v>
      </c>
      <c r="G150" s="707">
        <v>1</v>
      </c>
      <c r="H150" s="707">
        <v>0</v>
      </c>
      <c r="I150" s="707">
        <v>0</v>
      </c>
      <c r="J150" s="707">
        <v>0</v>
      </c>
      <c r="K150" s="707">
        <v>0</v>
      </c>
      <c r="L150" s="707">
        <v>0</v>
      </c>
    </row>
    <row r="151" spans="1:12" s="784" customFormat="1" ht="15" customHeight="1">
      <c r="A151" s="784" t="s">
        <v>579</v>
      </c>
      <c r="C151" s="49">
        <f>SUM(C152:C154)</f>
        <v>0</v>
      </c>
      <c r="D151" s="49">
        <f t="shared" ref="D151:L151" si="12">SUM(D152:D154)</f>
        <v>17</v>
      </c>
      <c r="E151" s="49">
        <f t="shared" si="12"/>
        <v>3</v>
      </c>
      <c r="F151" s="49">
        <f t="shared" si="12"/>
        <v>0</v>
      </c>
      <c r="G151" s="49">
        <f t="shared" si="12"/>
        <v>42</v>
      </c>
      <c r="H151" s="49">
        <f t="shared" si="12"/>
        <v>51</v>
      </c>
      <c r="I151" s="49">
        <f t="shared" si="12"/>
        <v>3</v>
      </c>
      <c r="J151" s="49">
        <f t="shared" si="12"/>
        <v>43</v>
      </c>
      <c r="K151" s="49">
        <f t="shared" si="12"/>
        <v>90</v>
      </c>
      <c r="L151" s="49">
        <f t="shared" si="12"/>
        <v>22</v>
      </c>
    </row>
    <row r="152" spans="1:12" ht="15" customHeight="1">
      <c r="A152" s="782"/>
      <c r="B152" s="785" t="s">
        <v>580</v>
      </c>
      <c r="C152" s="707">
        <v>0</v>
      </c>
      <c r="D152" s="707">
        <v>10</v>
      </c>
      <c r="E152" s="707">
        <v>1</v>
      </c>
      <c r="F152" s="707">
        <v>0</v>
      </c>
      <c r="G152" s="707">
        <v>34</v>
      </c>
      <c r="H152" s="707">
        <v>40</v>
      </c>
      <c r="I152" s="707">
        <v>2</v>
      </c>
      <c r="J152" s="707">
        <v>21</v>
      </c>
      <c r="K152" s="707">
        <v>24</v>
      </c>
      <c r="L152" s="707">
        <v>8</v>
      </c>
    </row>
    <row r="153" spans="1:12" ht="15" customHeight="1">
      <c r="A153" s="784"/>
      <c r="B153" s="774" t="s">
        <v>581</v>
      </c>
      <c r="C153" s="707">
        <v>0</v>
      </c>
      <c r="D153" s="707">
        <v>4</v>
      </c>
      <c r="E153" s="707">
        <v>1</v>
      </c>
      <c r="F153" s="707">
        <v>0</v>
      </c>
      <c r="G153" s="707">
        <v>5</v>
      </c>
      <c r="H153" s="707">
        <v>8</v>
      </c>
      <c r="I153" s="707">
        <v>0</v>
      </c>
      <c r="J153" s="707">
        <v>13</v>
      </c>
      <c r="K153" s="707">
        <v>13</v>
      </c>
      <c r="L153" s="707">
        <v>5</v>
      </c>
    </row>
    <row r="154" spans="1:12" ht="15" customHeight="1">
      <c r="A154" s="784"/>
      <c r="B154" s="774" t="s">
        <v>582</v>
      </c>
      <c r="C154" s="707">
        <v>0</v>
      </c>
      <c r="D154" s="707">
        <v>3</v>
      </c>
      <c r="E154" s="707">
        <v>1</v>
      </c>
      <c r="F154" s="707">
        <v>0</v>
      </c>
      <c r="G154" s="707">
        <v>3</v>
      </c>
      <c r="H154" s="707">
        <v>3</v>
      </c>
      <c r="I154" s="707">
        <v>1</v>
      </c>
      <c r="J154" s="707">
        <v>9</v>
      </c>
      <c r="K154" s="707">
        <v>53</v>
      </c>
      <c r="L154" s="707">
        <v>9</v>
      </c>
    </row>
    <row r="155" spans="1:12" s="784" customFormat="1" ht="15" customHeight="1">
      <c r="A155" s="784" t="s">
        <v>583</v>
      </c>
      <c r="C155" s="25">
        <f>C156</f>
        <v>1</v>
      </c>
      <c r="D155" s="25">
        <f t="shared" ref="D155:L155" si="13">D156</f>
        <v>11</v>
      </c>
      <c r="E155" s="25">
        <f t="shared" si="13"/>
        <v>0</v>
      </c>
      <c r="F155" s="25">
        <f t="shared" si="13"/>
        <v>0</v>
      </c>
      <c r="G155" s="25">
        <f t="shared" si="13"/>
        <v>11</v>
      </c>
      <c r="H155" s="25">
        <f t="shared" si="13"/>
        <v>15</v>
      </c>
      <c r="I155" s="25">
        <f t="shared" si="13"/>
        <v>0</v>
      </c>
      <c r="J155" s="25">
        <f t="shared" si="13"/>
        <v>18</v>
      </c>
      <c r="K155" s="25">
        <f t="shared" si="13"/>
        <v>3</v>
      </c>
      <c r="L155" s="25">
        <f t="shared" si="13"/>
        <v>2</v>
      </c>
    </row>
    <row r="156" spans="1:12" ht="15" customHeight="1">
      <c r="A156" s="784"/>
      <c r="B156" s="774" t="s">
        <v>584</v>
      </c>
      <c r="C156" s="707">
        <v>1</v>
      </c>
      <c r="D156" s="707">
        <v>11</v>
      </c>
      <c r="E156" s="707">
        <v>0</v>
      </c>
      <c r="F156" s="707">
        <v>0</v>
      </c>
      <c r="G156" s="707">
        <v>11</v>
      </c>
      <c r="H156" s="707">
        <v>15</v>
      </c>
      <c r="I156" s="707">
        <v>0</v>
      </c>
      <c r="J156" s="707">
        <v>18</v>
      </c>
      <c r="K156" s="707">
        <v>3</v>
      </c>
      <c r="L156" s="707">
        <v>2</v>
      </c>
    </row>
    <row r="157" spans="1:12" s="784" customFormat="1" ht="15" customHeight="1">
      <c r="A157" s="784" t="s">
        <v>585</v>
      </c>
      <c r="C157" s="49">
        <f>SUM(C158:C160)</f>
        <v>0</v>
      </c>
      <c r="D157" s="49">
        <f t="shared" ref="D157:L157" si="14">SUM(D158:D160)</f>
        <v>26</v>
      </c>
      <c r="E157" s="49">
        <f t="shared" si="14"/>
        <v>4</v>
      </c>
      <c r="F157" s="49">
        <f t="shared" si="14"/>
        <v>0</v>
      </c>
      <c r="G157" s="49">
        <f t="shared" si="14"/>
        <v>38</v>
      </c>
      <c r="H157" s="49">
        <f t="shared" si="14"/>
        <v>90</v>
      </c>
      <c r="I157" s="49">
        <f t="shared" si="14"/>
        <v>7</v>
      </c>
      <c r="J157" s="49">
        <f t="shared" si="14"/>
        <v>66</v>
      </c>
      <c r="K157" s="49">
        <f t="shared" si="14"/>
        <v>96</v>
      </c>
      <c r="L157" s="49">
        <f t="shared" si="14"/>
        <v>46</v>
      </c>
    </row>
    <row r="158" spans="1:12" ht="15" customHeight="1">
      <c r="A158" s="784"/>
      <c r="B158" s="774" t="s">
        <v>586</v>
      </c>
      <c r="C158" s="707">
        <v>0</v>
      </c>
      <c r="D158" s="707">
        <v>10</v>
      </c>
      <c r="E158" s="707">
        <v>2</v>
      </c>
      <c r="F158" s="707">
        <v>0</v>
      </c>
      <c r="G158" s="707">
        <v>17</v>
      </c>
      <c r="H158" s="707">
        <v>24</v>
      </c>
      <c r="I158" s="707">
        <v>1</v>
      </c>
      <c r="J158" s="707">
        <v>17</v>
      </c>
      <c r="K158" s="707">
        <v>53</v>
      </c>
      <c r="L158" s="707">
        <v>24</v>
      </c>
    </row>
    <row r="159" spans="1:12" ht="15" customHeight="1">
      <c r="A159" s="784"/>
      <c r="B159" s="774" t="s">
        <v>587</v>
      </c>
      <c r="C159" s="707">
        <v>0</v>
      </c>
      <c r="D159" s="707">
        <v>8</v>
      </c>
      <c r="E159" s="707">
        <v>1</v>
      </c>
      <c r="F159" s="707">
        <v>0</v>
      </c>
      <c r="G159" s="707">
        <v>11</v>
      </c>
      <c r="H159" s="707">
        <v>27</v>
      </c>
      <c r="I159" s="707">
        <v>0</v>
      </c>
      <c r="J159" s="707">
        <v>22</v>
      </c>
      <c r="K159" s="707">
        <v>19</v>
      </c>
      <c r="L159" s="707">
        <v>11</v>
      </c>
    </row>
    <row r="160" spans="1:12" ht="15" customHeight="1">
      <c r="A160" s="784"/>
      <c r="B160" s="774" t="s">
        <v>588</v>
      </c>
      <c r="C160" s="707">
        <v>0</v>
      </c>
      <c r="D160" s="707">
        <v>8</v>
      </c>
      <c r="E160" s="707">
        <v>1</v>
      </c>
      <c r="F160" s="707">
        <v>0</v>
      </c>
      <c r="G160" s="707">
        <v>10</v>
      </c>
      <c r="H160" s="707">
        <v>39</v>
      </c>
      <c r="I160" s="707">
        <v>6</v>
      </c>
      <c r="J160" s="707">
        <v>27</v>
      </c>
      <c r="K160" s="707">
        <v>24</v>
      </c>
      <c r="L160" s="707">
        <v>11</v>
      </c>
    </row>
    <row r="161" spans="1:12" s="784" customFormat="1" ht="15" customHeight="1">
      <c r="A161" s="784" t="s">
        <v>589</v>
      </c>
      <c r="C161" s="25">
        <f>SUM(C162:C168)</f>
        <v>24</v>
      </c>
      <c r="D161" s="25">
        <f t="shared" ref="D161:L161" si="15">SUM(D162:D168)</f>
        <v>82</v>
      </c>
      <c r="E161" s="25">
        <f t="shared" si="15"/>
        <v>19</v>
      </c>
      <c r="F161" s="25">
        <f t="shared" si="15"/>
        <v>2</v>
      </c>
      <c r="G161" s="25">
        <f t="shared" si="15"/>
        <v>103</v>
      </c>
      <c r="H161" s="25">
        <f t="shared" si="15"/>
        <v>212</v>
      </c>
      <c r="I161" s="25">
        <f t="shared" si="15"/>
        <v>29</v>
      </c>
      <c r="J161" s="25">
        <f t="shared" si="15"/>
        <v>157</v>
      </c>
      <c r="K161" s="25">
        <f t="shared" si="15"/>
        <v>263</v>
      </c>
      <c r="L161" s="25">
        <f t="shared" si="15"/>
        <v>183</v>
      </c>
    </row>
    <row r="162" spans="1:12" ht="15" customHeight="1">
      <c r="A162" s="782"/>
      <c r="B162" s="785" t="s">
        <v>864</v>
      </c>
      <c r="C162" s="707">
        <v>3</v>
      </c>
      <c r="D162" s="707">
        <v>0</v>
      </c>
      <c r="E162" s="707">
        <v>2</v>
      </c>
      <c r="F162" s="707">
        <v>0</v>
      </c>
      <c r="G162" s="707">
        <v>3</v>
      </c>
      <c r="H162" s="707">
        <v>2</v>
      </c>
      <c r="I162" s="707">
        <v>0</v>
      </c>
      <c r="J162" s="707">
        <v>0</v>
      </c>
      <c r="K162" s="707">
        <v>0</v>
      </c>
      <c r="L162" s="707">
        <v>0</v>
      </c>
    </row>
    <row r="163" spans="1:12" ht="15" customHeight="1">
      <c r="A163" s="784"/>
      <c r="B163" s="774" t="s">
        <v>686</v>
      </c>
      <c r="C163" s="705">
        <v>21</v>
      </c>
      <c r="D163" s="705">
        <v>36</v>
      </c>
      <c r="E163" s="705">
        <v>11</v>
      </c>
      <c r="F163" s="705">
        <v>2</v>
      </c>
      <c r="G163" s="705">
        <v>66</v>
      </c>
      <c r="H163" s="705">
        <v>93</v>
      </c>
      <c r="I163" s="705">
        <v>11</v>
      </c>
      <c r="J163" s="705">
        <v>40</v>
      </c>
      <c r="K163" s="705">
        <v>79</v>
      </c>
      <c r="L163" s="705">
        <v>45</v>
      </c>
    </row>
    <row r="164" spans="1:12" ht="15" customHeight="1">
      <c r="A164" s="784"/>
      <c r="B164" s="774" t="s">
        <v>591</v>
      </c>
      <c r="C164" s="707">
        <v>0</v>
      </c>
      <c r="D164" s="707">
        <v>16</v>
      </c>
      <c r="E164" s="707">
        <v>2</v>
      </c>
      <c r="F164" s="707">
        <v>0</v>
      </c>
      <c r="G164" s="707">
        <v>6</v>
      </c>
      <c r="H164" s="707">
        <v>50</v>
      </c>
      <c r="I164" s="707">
        <v>13</v>
      </c>
      <c r="J164" s="707">
        <v>56</v>
      </c>
      <c r="K164" s="707">
        <v>101</v>
      </c>
      <c r="L164" s="707">
        <v>83</v>
      </c>
    </row>
    <row r="165" spans="1:12" ht="15" customHeight="1">
      <c r="A165" s="784"/>
      <c r="B165" s="774" t="s">
        <v>592</v>
      </c>
      <c r="C165" s="707">
        <v>0</v>
      </c>
      <c r="D165" s="707">
        <v>11</v>
      </c>
      <c r="E165" s="707">
        <v>1</v>
      </c>
      <c r="F165" s="707">
        <v>0</v>
      </c>
      <c r="G165" s="707">
        <v>5</v>
      </c>
      <c r="H165" s="707">
        <v>58</v>
      </c>
      <c r="I165" s="707">
        <v>1</v>
      </c>
      <c r="J165" s="707">
        <v>36</v>
      </c>
      <c r="K165" s="707">
        <v>31</v>
      </c>
      <c r="L165" s="707">
        <v>12</v>
      </c>
    </row>
    <row r="166" spans="1:12" ht="15" customHeight="1">
      <c r="A166" s="784"/>
      <c r="B166" s="774" t="s">
        <v>593</v>
      </c>
      <c r="C166" s="707">
        <v>0</v>
      </c>
      <c r="D166" s="707">
        <v>17</v>
      </c>
      <c r="E166" s="707">
        <v>3</v>
      </c>
      <c r="F166" s="707">
        <v>0</v>
      </c>
      <c r="G166" s="707">
        <v>19</v>
      </c>
      <c r="H166" s="707">
        <v>9</v>
      </c>
      <c r="I166" s="707">
        <v>4</v>
      </c>
      <c r="J166" s="707">
        <v>25</v>
      </c>
      <c r="K166" s="707">
        <v>52</v>
      </c>
      <c r="L166" s="707">
        <v>43</v>
      </c>
    </row>
    <row r="167" spans="1:12" ht="15" customHeight="1">
      <c r="A167" s="784"/>
      <c r="B167" s="774" t="s">
        <v>86</v>
      </c>
      <c r="C167" s="707">
        <v>0</v>
      </c>
      <c r="D167" s="707">
        <v>0</v>
      </c>
      <c r="E167" s="707">
        <v>0</v>
      </c>
      <c r="F167" s="707">
        <v>0</v>
      </c>
      <c r="G167" s="707">
        <v>1</v>
      </c>
      <c r="H167" s="707">
        <v>0</v>
      </c>
      <c r="I167" s="707">
        <v>0</v>
      </c>
      <c r="J167" s="707">
        <v>0</v>
      </c>
      <c r="K167" s="707">
        <v>0</v>
      </c>
      <c r="L167" s="707">
        <v>0</v>
      </c>
    </row>
    <row r="168" spans="1:12" ht="15" customHeight="1">
      <c r="A168" s="784"/>
      <c r="B168" s="774" t="s">
        <v>862</v>
      </c>
      <c r="C168" s="707">
        <v>0</v>
      </c>
      <c r="D168" s="707">
        <v>2</v>
      </c>
      <c r="E168" s="707">
        <v>0</v>
      </c>
      <c r="F168" s="707">
        <v>0</v>
      </c>
      <c r="G168" s="707">
        <v>3</v>
      </c>
      <c r="H168" s="707">
        <v>0</v>
      </c>
      <c r="I168" s="707">
        <v>0</v>
      </c>
      <c r="J168" s="707">
        <v>0</v>
      </c>
      <c r="K168" s="707">
        <v>0</v>
      </c>
      <c r="L168" s="707">
        <v>0</v>
      </c>
    </row>
    <row r="169" spans="1:12" s="784" customFormat="1" ht="15" customHeight="1">
      <c r="A169" s="784" t="s">
        <v>594</v>
      </c>
      <c r="C169" s="49">
        <f>C170</f>
        <v>0</v>
      </c>
      <c r="D169" s="49">
        <f t="shared" ref="D169:L169" si="16">D170</f>
        <v>9</v>
      </c>
      <c r="E169" s="49">
        <f t="shared" si="16"/>
        <v>1</v>
      </c>
      <c r="F169" s="49">
        <f t="shared" si="16"/>
        <v>0</v>
      </c>
      <c r="G169" s="49">
        <f t="shared" si="16"/>
        <v>4</v>
      </c>
      <c r="H169" s="49">
        <f t="shared" si="16"/>
        <v>47</v>
      </c>
      <c r="I169" s="49">
        <f t="shared" si="16"/>
        <v>2</v>
      </c>
      <c r="J169" s="49">
        <f t="shared" si="16"/>
        <v>5</v>
      </c>
      <c r="K169" s="49">
        <f t="shared" si="16"/>
        <v>5</v>
      </c>
      <c r="L169" s="49">
        <f t="shared" si="16"/>
        <v>1</v>
      </c>
    </row>
    <row r="170" spans="1:12" ht="15" customHeight="1">
      <c r="A170" s="784"/>
      <c r="B170" s="774" t="s">
        <v>595</v>
      </c>
      <c r="C170" s="707">
        <v>0</v>
      </c>
      <c r="D170" s="707">
        <v>9</v>
      </c>
      <c r="E170" s="707">
        <v>1</v>
      </c>
      <c r="F170" s="707">
        <v>0</v>
      </c>
      <c r="G170" s="707">
        <v>4</v>
      </c>
      <c r="H170" s="707">
        <v>47</v>
      </c>
      <c r="I170" s="707">
        <v>2</v>
      </c>
      <c r="J170" s="707">
        <v>5</v>
      </c>
      <c r="K170" s="707">
        <v>5</v>
      </c>
      <c r="L170" s="707">
        <v>1</v>
      </c>
    </row>
    <row r="171" spans="1:12" s="784" customFormat="1" ht="15" customHeight="1">
      <c r="A171" s="784" t="s">
        <v>596</v>
      </c>
      <c r="C171" s="25">
        <f>SUM(C172:C182)</f>
        <v>73</v>
      </c>
      <c r="D171" s="25">
        <f t="shared" ref="D171:L171" si="17">SUM(D172:D182)</f>
        <v>113</v>
      </c>
      <c r="E171" s="25">
        <f t="shared" si="17"/>
        <v>19</v>
      </c>
      <c r="F171" s="25">
        <f t="shared" si="17"/>
        <v>2</v>
      </c>
      <c r="G171" s="25">
        <f t="shared" si="17"/>
        <v>169</v>
      </c>
      <c r="H171" s="25">
        <f t="shared" si="17"/>
        <v>274</v>
      </c>
      <c r="I171" s="25">
        <f t="shared" si="17"/>
        <v>20</v>
      </c>
      <c r="J171" s="25">
        <f t="shared" si="17"/>
        <v>124</v>
      </c>
      <c r="K171" s="25">
        <f t="shared" si="17"/>
        <v>355</v>
      </c>
      <c r="L171" s="25">
        <f t="shared" si="17"/>
        <v>228</v>
      </c>
    </row>
    <row r="172" spans="1:12" ht="15" customHeight="1">
      <c r="A172" s="784"/>
      <c r="B172" s="774" t="s">
        <v>864</v>
      </c>
      <c r="C172" s="707">
        <v>3</v>
      </c>
      <c r="D172" s="707">
        <v>0</v>
      </c>
      <c r="E172" s="707">
        <v>1</v>
      </c>
      <c r="F172" s="707">
        <v>0</v>
      </c>
      <c r="G172" s="707">
        <v>3</v>
      </c>
      <c r="H172" s="707">
        <v>0</v>
      </c>
      <c r="I172" s="707">
        <v>0</v>
      </c>
      <c r="J172" s="707">
        <v>0</v>
      </c>
      <c r="K172" s="707">
        <v>1</v>
      </c>
      <c r="L172" s="707">
        <v>0</v>
      </c>
    </row>
    <row r="173" spans="1:12" ht="15" customHeight="1">
      <c r="A173" s="782"/>
      <c r="B173" s="785" t="s">
        <v>875</v>
      </c>
      <c r="C173" s="707">
        <v>68</v>
      </c>
      <c r="D173" s="707">
        <v>45</v>
      </c>
      <c r="E173" s="707">
        <v>10</v>
      </c>
      <c r="F173" s="707">
        <v>2</v>
      </c>
      <c r="G173" s="707">
        <v>89</v>
      </c>
      <c r="H173" s="707">
        <v>73</v>
      </c>
      <c r="I173" s="707">
        <v>0</v>
      </c>
      <c r="J173" s="707">
        <v>33</v>
      </c>
      <c r="K173" s="707">
        <v>93</v>
      </c>
      <c r="L173" s="707">
        <v>57</v>
      </c>
    </row>
    <row r="174" spans="1:12" ht="15" customHeight="1">
      <c r="A174" s="782"/>
      <c r="B174" s="785" t="s">
        <v>598</v>
      </c>
      <c r="C174" s="707">
        <v>0</v>
      </c>
      <c r="D174" s="707">
        <v>13</v>
      </c>
      <c r="E174" s="707">
        <v>1</v>
      </c>
      <c r="F174" s="707">
        <v>0</v>
      </c>
      <c r="G174" s="707">
        <v>15</v>
      </c>
      <c r="H174" s="707">
        <v>20</v>
      </c>
      <c r="I174" s="707">
        <v>4</v>
      </c>
      <c r="J174" s="707">
        <v>18</v>
      </c>
      <c r="K174" s="707">
        <v>57</v>
      </c>
      <c r="L174" s="707">
        <v>29</v>
      </c>
    </row>
    <row r="175" spans="1:12" ht="15" customHeight="1">
      <c r="A175" s="782"/>
      <c r="B175" s="785" t="s">
        <v>599</v>
      </c>
      <c r="C175" s="705">
        <v>1</v>
      </c>
      <c r="D175" s="705">
        <v>12</v>
      </c>
      <c r="E175" s="705">
        <v>2</v>
      </c>
      <c r="F175" s="705">
        <v>0</v>
      </c>
      <c r="G175" s="705">
        <v>4</v>
      </c>
      <c r="H175" s="705">
        <v>41</v>
      </c>
      <c r="I175" s="705">
        <v>10</v>
      </c>
      <c r="J175" s="705">
        <v>18</v>
      </c>
      <c r="K175" s="705">
        <v>95</v>
      </c>
      <c r="L175" s="705">
        <v>70</v>
      </c>
    </row>
    <row r="176" spans="1:12" ht="15" customHeight="1">
      <c r="A176" s="782"/>
      <c r="B176" s="785" t="s">
        <v>600</v>
      </c>
      <c r="C176" s="707">
        <v>0</v>
      </c>
      <c r="D176" s="707">
        <v>12</v>
      </c>
      <c r="E176" s="707">
        <v>1</v>
      </c>
      <c r="F176" s="707">
        <v>0</v>
      </c>
      <c r="G176" s="707">
        <v>12</v>
      </c>
      <c r="H176" s="707">
        <v>42</v>
      </c>
      <c r="I176" s="707">
        <v>1</v>
      </c>
      <c r="J176" s="707">
        <v>18</v>
      </c>
      <c r="K176" s="707">
        <v>16</v>
      </c>
      <c r="L176" s="707">
        <v>7</v>
      </c>
    </row>
    <row r="177" spans="1:12" ht="15" customHeight="1">
      <c r="A177" s="782"/>
      <c r="B177" s="785" t="s">
        <v>601</v>
      </c>
      <c r="C177" s="707">
        <v>0</v>
      </c>
      <c r="D177" s="707">
        <v>3</v>
      </c>
      <c r="E177" s="707">
        <v>1</v>
      </c>
      <c r="F177" s="707">
        <v>0</v>
      </c>
      <c r="G177" s="707">
        <v>2</v>
      </c>
      <c r="H177" s="707">
        <v>27</v>
      </c>
      <c r="I177" s="707">
        <v>2</v>
      </c>
      <c r="J177" s="707">
        <v>17</v>
      </c>
      <c r="K177" s="707">
        <v>16</v>
      </c>
      <c r="L177" s="707">
        <v>5</v>
      </c>
    </row>
    <row r="178" spans="1:12" ht="15" customHeight="1">
      <c r="A178" s="784"/>
      <c r="B178" s="774" t="s">
        <v>602</v>
      </c>
      <c r="C178" s="707">
        <v>0</v>
      </c>
      <c r="D178" s="707">
        <v>6</v>
      </c>
      <c r="E178" s="707">
        <v>1</v>
      </c>
      <c r="F178" s="707">
        <v>0</v>
      </c>
      <c r="G178" s="707">
        <v>4</v>
      </c>
      <c r="H178" s="707">
        <v>12</v>
      </c>
      <c r="I178" s="707">
        <v>0</v>
      </c>
      <c r="J178" s="707">
        <v>17</v>
      </c>
      <c r="K178" s="707">
        <v>12</v>
      </c>
      <c r="L178" s="707">
        <v>0</v>
      </c>
    </row>
    <row r="179" spans="1:12" ht="15" customHeight="1">
      <c r="A179" s="784"/>
      <c r="B179" s="774" t="s">
        <v>603</v>
      </c>
      <c r="C179" s="707">
        <v>1</v>
      </c>
      <c r="D179" s="707">
        <v>18</v>
      </c>
      <c r="E179" s="707">
        <v>1</v>
      </c>
      <c r="F179" s="707">
        <v>0</v>
      </c>
      <c r="G179" s="707">
        <v>28</v>
      </c>
      <c r="H179" s="707">
        <v>57</v>
      </c>
      <c r="I179" s="707">
        <v>3</v>
      </c>
      <c r="J179" s="707">
        <v>3</v>
      </c>
      <c r="K179" s="707">
        <v>56</v>
      </c>
      <c r="L179" s="707">
        <v>59</v>
      </c>
    </row>
    <row r="180" spans="1:12" ht="15" customHeight="1">
      <c r="B180" s="774" t="s">
        <v>876</v>
      </c>
      <c r="C180" s="707">
        <v>0</v>
      </c>
      <c r="D180" s="707">
        <v>2</v>
      </c>
      <c r="E180" s="707">
        <v>1</v>
      </c>
      <c r="F180" s="707">
        <v>0</v>
      </c>
      <c r="G180" s="707">
        <v>3</v>
      </c>
      <c r="H180" s="707">
        <v>2</v>
      </c>
      <c r="I180" s="707">
        <v>0</v>
      </c>
      <c r="J180" s="707">
        <v>0</v>
      </c>
      <c r="K180" s="707">
        <v>8</v>
      </c>
      <c r="L180" s="707">
        <v>0</v>
      </c>
    </row>
    <row r="181" spans="1:12" ht="15" customHeight="1">
      <c r="B181" s="774" t="s">
        <v>86</v>
      </c>
      <c r="C181" s="705">
        <v>0</v>
      </c>
      <c r="D181" s="705">
        <v>0</v>
      </c>
      <c r="E181" s="705">
        <v>0</v>
      </c>
      <c r="F181" s="705">
        <v>0</v>
      </c>
      <c r="G181" s="705">
        <v>5</v>
      </c>
      <c r="H181" s="705">
        <v>0</v>
      </c>
      <c r="I181" s="705">
        <v>0</v>
      </c>
      <c r="J181" s="705">
        <v>0</v>
      </c>
      <c r="K181" s="705">
        <v>1</v>
      </c>
      <c r="L181" s="705">
        <v>1</v>
      </c>
    </row>
    <row r="182" spans="1:12" ht="15" customHeight="1">
      <c r="B182" s="774" t="s">
        <v>862</v>
      </c>
      <c r="C182" s="707">
        <v>0</v>
      </c>
      <c r="D182" s="707">
        <v>2</v>
      </c>
      <c r="E182" s="707">
        <v>0</v>
      </c>
      <c r="F182" s="707">
        <v>0</v>
      </c>
      <c r="G182" s="707">
        <v>4</v>
      </c>
      <c r="H182" s="707">
        <v>0</v>
      </c>
      <c r="I182" s="707">
        <v>0</v>
      </c>
      <c r="J182" s="707">
        <v>0</v>
      </c>
      <c r="K182" s="707">
        <v>0</v>
      </c>
      <c r="L182" s="707">
        <v>0</v>
      </c>
    </row>
    <row r="183" spans="1:12" s="784" customFormat="1" ht="15" customHeight="1">
      <c r="A183" s="784" t="s">
        <v>855</v>
      </c>
      <c r="C183" s="25">
        <f>SUM(C3)</f>
        <v>113</v>
      </c>
      <c r="D183" s="25">
        <f t="shared" ref="D183:L183" si="18">SUM(D3)</f>
        <v>65</v>
      </c>
      <c r="E183" s="25">
        <f t="shared" si="18"/>
        <v>87</v>
      </c>
      <c r="F183" s="25">
        <f t="shared" si="18"/>
        <v>2</v>
      </c>
      <c r="G183" s="25">
        <f t="shared" si="18"/>
        <v>190</v>
      </c>
      <c r="H183" s="25">
        <f t="shared" si="18"/>
        <v>11</v>
      </c>
      <c r="I183" s="25">
        <f t="shared" si="18"/>
        <v>3</v>
      </c>
      <c r="J183" s="25">
        <f t="shared" si="18"/>
        <v>4</v>
      </c>
      <c r="K183" s="25">
        <f t="shared" si="18"/>
        <v>15</v>
      </c>
      <c r="L183" s="25">
        <f t="shared" si="18"/>
        <v>21</v>
      </c>
    </row>
    <row r="184" spans="1:12" s="784" customFormat="1" ht="15" customHeight="1">
      <c r="A184" s="784" t="s">
        <v>864</v>
      </c>
      <c r="C184" s="25">
        <f>SUM(C172,C162,C144,C135,C122,C108,C99,C87,C71,C54,C46,C35,C25)</f>
        <v>38</v>
      </c>
      <c r="D184" s="25">
        <f t="shared" ref="D184:L184" si="19">SUM(D172,D162,D144,D135,D122,D108,D99,D87,D71,D54,D46,D35,D25)</f>
        <v>14</v>
      </c>
      <c r="E184" s="25">
        <f t="shared" si="19"/>
        <v>17</v>
      </c>
      <c r="F184" s="25">
        <f t="shared" si="19"/>
        <v>0</v>
      </c>
      <c r="G184" s="25">
        <f t="shared" si="19"/>
        <v>69</v>
      </c>
      <c r="H184" s="25">
        <f t="shared" si="19"/>
        <v>9</v>
      </c>
      <c r="I184" s="25">
        <f t="shared" si="19"/>
        <v>1</v>
      </c>
      <c r="J184" s="25">
        <f t="shared" si="19"/>
        <v>1</v>
      </c>
      <c r="K184" s="25">
        <f t="shared" si="19"/>
        <v>14</v>
      </c>
      <c r="L184" s="25">
        <f t="shared" si="19"/>
        <v>1</v>
      </c>
    </row>
    <row r="185" spans="1:12" s="784" customFormat="1" ht="15" customHeight="1">
      <c r="A185" s="784" t="s">
        <v>604</v>
      </c>
      <c r="C185" s="25">
        <f>SUM(C174:C179,C170,C164:C166,C158:C160,C156,C152:C154,C146:C148,C137:C140,C124:C130,C110:C116,C101:C103,C89:C94,C76:C80,C57:C64,C48:C49,C37:C41,C28:C30)</f>
        <v>76</v>
      </c>
      <c r="D185" s="25">
        <f t="shared" ref="D185:L185" si="20">SUM(D174:D179,D170,D164:D166,D158:D160,D156,D152:D154,D146:D148,D137:D140,D124:D130,D110:D116,D101:D103,D89:D94,D76:D80,D57:D64,D48:D49,D37:D41,D28:D30)</f>
        <v>791</v>
      </c>
      <c r="E185" s="25">
        <f t="shared" si="20"/>
        <v>108</v>
      </c>
      <c r="F185" s="25">
        <f t="shared" si="20"/>
        <v>8</v>
      </c>
      <c r="G185" s="25">
        <f t="shared" si="20"/>
        <v>1156</v>
      </c>
      <c r="H185" s="25">
        <f t="shared" si="20"/>
        <v>2794</v>
      </c>
      <c r="I185" s="25">
        <f t="shared" si="20"/>
        <v>400</v>
      </c>
      <c r="J185" s="25">
        <f t="shared" si="20"/>
        <v>2525</v>
      </c>
      <c r="K185" s="25">
        <f t="shared" si="20"/>
        <v>2910</v>
      </c>
      <c r="L185" s="25">
        <f t="shared" si="20"/>
        <v>2054</v>
      </c>
    </row>
    <row r="186" spans="1:12" s="784" customFormat="1" ht="15" customHeight="1">
      <c r="A186" s="784" t="s">
        <v>605</v>
      </c>
      <c r="C186" s="25">
        <f>SUM(C173,C163,C145,C136,C123,C109,C100,C88,C75,C74,C73,C72,C56,C55,C47,C36,C26)</f>
        <v>954</v>
      </c>
      <c r="D186" s="25">
        <f t="shared" ref="D186:L186" si="21">SUM(D173,D163,D145,D136,D123,D109,D100,D88,D75,D74,D73,D72,D56,D55,D47,D36,D26)</f>
        <v>616</v>
      </c>
      <c r="E186" s="25">
        <f t="shared" si="21"/>
        <v>161</v>
      </c>
      <c r="F186" s="25">
        <f t="shared" si="21"/>
        <v>28</v>
      </c>
      <c r="G186" s="25">
        <f t="shared" si="21"/>
        <v>1432</v>
      </c>
      <c r="H186" s="25">
        <f t="shared" si="21"/>
        <v>1206</v>
      </c>
      <c r="I186" s="25">
        <f t="shared" si="21"/>
        <v>257</v>
      </c>
      <c r="J186" s="25">
        <f t="shared" si="21"/>
        <v>507</v>
      </c>
      <c r="K186" s="25">
        <f t="shared" si="21"/>
        <v>1617</v>
      </c>
      <c r="L186" s="25">
        <f t="shared" si="21"/>
        <v>923</v>
      </c>
    </row>
    <row r="187" spans="1:12" s="784" customFormat="1" ht="15" customHeight="1">
      <c r="A187" s="784" t="s">
        <v>886</v>
      </c>
      <c r="C187" s="49">
        <f>C188-C186-C185-C184-C183</f>
        <v>48</v>
      </c>
      <c r="D187" s="49">
        <f t="shared" ref="D187:L187" si="22">D188-D186-D185-D184-D183</f>
        <v>97</v>
      </c>
      <c r="E187" s="49">
        <f t="shared" si="22"/>
        <v>6</v>
      </c>
      <c r="F187" s="49">
        <f t="shared" si="22"/>
        <v>2</v>
      </c>
      <c r="G187" s="49">
        <f t="shared" si="22"/>
        <v>233</v>
      </c>
      <c r="H187" s="49">
        <f t="shared" si="22"/>
        <v>17</v>
      </c>
      <c r="I187" s="49">
        <f t="shared" si="22"/>
        <v>29</v>
      </c>
      <c r="J187" s="49">
        <f t="shared" si="22"/>
        <v>4</v>
      </c>
      <c r="K187" s="49">
        <f t="shared" si="22"/>
        <v>88</v>
      </c>
      <c r="L187" s="49">
        <f t="shared" si="22"/>
        <v>7</v>
      </c>
    </row>
    <row r="188" spans="1:12" s="784" customFormat="1" ht="15" customHeight="1">
      <c r="A188" s="784" t="s">
        <v>606</v>
      </c>
      <c r="C188" s="25">
        <f>SUM(C171,C169,C161,C157,C155,C151,C143,C134,C121,C107,C98,C86,C70,C53,C45,C34,C24,C3)</f>
        <v>1229</v>
      </c>
      <c r="D188" s="25">
        <f t="shared" ref="D188:L188" si="23">SUM(D171,D169,D161,D157,D155,D151,D143,D134,D121,D107,D98,D86,D70,D53,D45,D34,D24,D3)</f>
        <v>1583</v>
      </c>
      <c r="E188" s="25">
        <f t="shared" si="23"/>
        <v>379</v>
      </c>
      <c r="F188" s="25">
        <f t="shared" si="23"/>
        <v>40</v>
      </c>
      <c r="G188" s="25">
        <f t="shared" si="23"/>
        <v>3080</v>
      </c>
      <c r="H188" s="25">
        <f t="shared" si="23"/>
        <v>4037</v>
      </c>
      <c r="I188" s="25">
        <f t="shared" si="23"/>
        <v>690</v>
      </c>
      <c r="J188" s="25">
        <f t="shared" si="23"/>
        <v>3041</v>
      </c>
      <c r="K188" s="25">
        <f t="shared" si="23"/>
        <v>4644</v>
      </c>
      <c r="L188" s="25">
        <f t="shared" si="23"/>
        <v>3006</v>
      </c>
    </row>
  </sheetData>
  <mergeCells count="1">
    <mergeCell ref="A1:J1"/>
  </mergeCells>
  <conditionalFormatting sqref="C3:L188">
    <cfRule type="containsBlanks" dxfId="75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3" manualBreakCount="3">
    <brk id="44" max="11" man="1"/>
    <brk id="94" max="16383" man="1"/>
    <brk id="143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4">
    <tabColor rgb="FFFFFF00"/>
  </sheetPr>
  <dimension ref="A1:M188"/>
  <sheetViews>
    <sheetView view="pageBreakPreview" topLeftCell="A175" zoomScaleNormal="100" workbookViewId="0">
      <selection activeCell="C183" sqref="C183:C188"/>
    </sheetView>
  </sheetViews>
  <sheetFormatPr baseColWidth="10" defaultColWidth="14.3984375" defaultRowHeight="15" customHeight="1"/>
  <cols>
    <col min="1" max="1" width="1.19921875" style="496" customWidth="1"/>
    <col min="2" max="2" width="22.53125" style="496" customWidth="1"/>
    <col min="3" max="3" width="6.06640625" style="496" customWidth="1"/>
    <col min="4" max="4" width="7" style="496" customWidth="1"/>
    <col min="5" max="5" width="5" style="496" customWidth="1"/>
    <col min="6" max="6" width="11.53125" style="496" customWidth="1"/>
    <col min="7" max="7" width="6.19921875" style="496" customWidth="1"/>
    <col min="8" max="8" width="6.796875" style="496" customWidth="1"/>
    <col min="9" max="9" width="7" style="496" customWidth="1"/>
    <col min="10" max="11" width="6.796875" style="496" customWidth="1"/>
    <col min="12" max="13" width="6.53125" style="496" customWidth="1"/>
    <col min="14" max="15" width="14.3984375" style="496" customWidth="1"/>
    <col min="16" max="16384" width="14.3984375" style="496"/>
  </cols>
  <sheetData>
    <row r="1" spans="1:13" ht="18" customHeight="1">
      <c r="A1" s="257" t="s">
        <v>887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</row>
    <row r="2" spans="1:13" ht="54.5" customHeight="1" thickBot="1">
      <c r="A2" s="258" t="s">
        <v>844</v>
      </c>
      <c r="B2" s="499"/>
      <c r="C2" s="500" t="s">
        <v>888</v>
      </c>
      <c r="D2" s="500" t="s">
        <v>889</v>
      </c>
      <c r="E2" s="500" t="s">
        <v>890</v>
      </c>
      <c r="F2" s="501" t="s">
        <v>891</v>
      </c>
      <c r="G2" s="500" t="s">
        <v>892</v>
      </c>
      <c r="H2" s="500" t="s">
        <v>893</v>
      </c>
      <c r="I2" s="500" t="s">
        <v>894</v>
      </c>
      <c r="J2" s="500" t="s">
        <v>895</v>
      </c>
      <c r="K2" s="502" t="s">
        <v>896</v>
      </c>
      <c r="L2" s="502" t="s">
        <v>897</v>
      </c>
      <c r="M2" s="502" t="s">
        <v>898</v>
      </c>
    </row>
    <row r="3" spans="1:13" ht="15" customHeight="1">
      <c r="A3" s="782" t="s">
        <v>855</v>
      </c>
      <c r="B3" s="783"/>
      <c r="C3" s="25">
        <f>SUM(C4:C23)</f>
        <v>69</v>
      </c>
      <c r="D3" s="25">
        <f t="shared" ref="D3:M3" si="0">SUM(D4:D23)</f>
        <v>2</v>
      </c>
      <c r="E3" s="25">
        <f t="shared" si="0"/>
        <v>19</v>
      </c>
      <c r="F3" s="25">
        <f t="shared" si="0"/>
        <v>15</v>
      </c>
      <c r="G3" s="25">
        <f t="shared" si="0"/>
        <v>1</v>
      </c>
      <c r="H3" s="25">
        <f t="shared" si="0"/>
        <v>1</v>
      </c>
      <c r="I3" s="25">
        <f t="shared" si="0"/>
        <v>24</v>
      </c>
      <c r="J3" s="25">
        <f t="shared" si="0"/>
        <v>0</v>
      </c>
      <c r="K3" s="25">
        <f t="shared" si="0"/>
        <v>18</v>
      </c>
      <c r="L3" s="25">
        <f t="shared" si="0"/>
        <v>87</v>
      </c>
      <c r="M3" s="25">
        <f t="shared" si="0"/>
        <v>85</v>
      </c>
    </row>
    <row r="4" spans="1:13" ht="15" customHeight="1">
      <c r="A4" s="784"/>
      <c r="B4" s="774" t="s">
        <v>856</v>
      </c>
      <c r="C4" s="707">
        <v>0</v>
      </c>
      <c r="D4" s="707">
        <v>0</v>
      </c>
      <c r="E4" s="707">
        <v>0</v>
      </c>
      <c r="F4" s="707">
        <v>0</v>
      </c>
      <c r="G4" s="707">
        <v>0</v>
      </c>
      <c r="H4" s="707">
        <v>0</v>
      </c>
      <c r="I4" s="707">
        <v>0</v>
      </c>
      <c r="J4" s="707">
        <v>0</v>
      </c>
      <c r="K4" s="707">
        <v>0</v>
      </c>
      <c r="L4" s="707">
        <v>4</v>
      </c>
      <c r="M4" s="707">
        <v>0</v>
      </c>
    </row>
    <row r="5" spans="1:13" ht="15" customHeight="1">
      <c r="A5" s="784"/>
      <c r="B5" s="774" t="s">
        <v>857</v>
      </c>
      <c r="C5" s="707">
        <v>0</v>
      </c>
      <c r="D5" s="707">
        <v>0</v>
      </c>
      <c r="E5" s="707">
        <v>5</v>
      </c>
      <c r="F5" s="707">
        <v>0</v>
      </c>
      <c r="G5" s="707">
        <v>1</v>
      </c>
      <c r="H5" s="707">
        <v>0</v>
      </c>
      <c r="I5" s="707">
        <v>2</v>
      </c>
      <c r="J5" s="707">
        <v>0</v>
      </c>
      <c r="K5" s="707">
        <v>2</v>
      </c>
      <c r="L5" s="707">
        <v>3</v>
      </c>
      <c r="M5" s="707">
        <v>3</v>
      </c>
    </row>
    <row r="6" spans="1:13" ht="15" customHeight="1">
      <c r="A6" s="784"/>
      <c r="B6" s="774" t="s">
        <v>88</v>
      </c>
      <c r="C6" s="707">
        <v>34</v>
      </c>
      <c r="D6" s="707">
        <v>1</v>
      </c>
      <c r="E6" s="707">
        <v>1</v>
      </c>
      <c r="F6" s="707">
        <v>11</v>
      </c>
      <c r="G6" s="707">
        <v>0</v>
      </c>
      <c r="H6" s="707">
        <v>0</v>
      </c>
      <c r="I6" s="707">
        <v>13</v>
      </c>
      <c r="J6" s="707">
        <v>0</v>
      </c>
      <c r="K6" s="707">
        <v>1</v>
      </c>
      <c r="L6" s="707">
        <v>3</v>
      </c>
      <c r="M6" s="707">
        <v>0</v>
      </c>
    </row>
    <row r="7" spans="1:13" ht="15" customHeight="1">
      <c r="A7" s="784"/>
      <c r="B7" s="774" t="s">
        <v>858</v>
      </c>
      <c r="C7" s="705">
        <v>0</v>
      </c>
      <c r="D7" s="705">
        <v>0</v>
      </c>
      <c r="E7" s="705">
        <v>0</v>
      </c>
      <c r="F7" s="705">
        <v>0</v>
      </c>
      <c r="G7" s="705">
        <v>0</v>
      </c>
      <c r="H7" s="705">
        <v>0</v>
      </c>
      <c r="I7" s="705">
        <v>0</v>
      </c>
      <c r="J7" s="705">
        <v>0</v>
      </c>
      <c r="K7" s="705">
        <v>1</v>
      </c>
      <c r="L7" s="705">
        <v>5</v>
      </c>
      <c r="M7" s="705">
        <v>1</v>
      </c>
    </row>
    <row r="8" spans="1:13" ht="15" customHeight="1">
      <c r="A8" s="784"/>
      <c r="B8" s="774" t="s">
        <v>859</v>
      </c>
      <c r="C8" s="707">
        <v>0</v>
      </c>
      <c r="D8" s="707">
        <v>0</v>
      </c>
      <c r="E8" s="707">
        <v>0</v>
      </c>
      <c r="F8" s="707">
        <v>0</v>
      </c>
      <c r="G8" s="707">
        <v>0</v>
      </c>
      <c r="H8" s="707">
        <v>0</v>
      </c>
      <c r="I8" s="707">
        <v>0</v>
      </c>
      <c r="J8" s="707">
        <v>0</v>
      </c>
      <c r="K8" s="707">
        <v>0</v>
      </c>
      <c r="L8" s="707">
        <v>4</v>
      </c>
      <c r="M8" s="707">
        <v>1</v>
      </c>
    </row>
    <row r="9" spans="1:13" ht="15" customHeight="1">
      <c r="A9" s="784"/>
      <c r="B9" s="774" t="s">
        <v>179</v>
      </c>
      <c r="C9" s="707">
        <v>4</v>
      </c>
      <c r="D9" s="707">
        <v>0</v>
      </c>
      <c r="E9" s="707">
        <v>0</v>
      </c>
      <c r="F9" s="707">
        <v>0</v>
      </c>
      <c r="G9" s="707">
        <v>0</v>
      </c>
      <c r="H9" s="707">
        <v>0</v>
      </c>
      <c r="I9" s="707">
        <v>0</v>
      </c>
      <c r="J9" s="707">
        <v>0</v>
      </c>
      <c r="K9" s="707">
        <v>0</v>
      </c>
      <c r="L9" s="707">
        <v>7</v>
      </c>
      <c r="M9" s="707">
        <v>1</v>
      </c>
    </row>
    <row r="10" spans="1:13" ht="15" customHeight="1">
      <c r="A10" s="784"/>
      <c r="B10" s="774" t="s">
        <v>708</v>
      </c>
      <c r="C10" s="707">
        <v>0</v>
      </c>
      <c r="D10" s="707">
        <v>0</v>
      </c>
      <c r="E10" s="707">
        <v>0</v>
      </c>
      <c r="F10" s="707">
        <v>0</v>
      </c>
      <c r="G10" s="707">
        <v>0</v>
      </c>
      <c r="H10" s="707">
        <v>0</v>
      </c>
      <c r="I10" s="707">
        <v>0</v>
      </c>
      <c r="J10" s="707">
        <v>0</v>
      </c>
      <c r="K10" s="707">
        <v>0</v>
      </c>
      <c r="L10" s="707">
        <v>0</v>
      </c>
      <c r="M10" s="707">
        <v>0</v>
      </c>
    </row>
    <row r="11" spans="1:13" ht="15" customHeight="1">
      <c r="A11" s="784"/>
      <c r="B11" s="774" t="s">
        <v>132</v>
      </c>
      <c r="C11" s="707">
        <v>0</v>
      </c>
      <c r="D11" s="707">
        <v>0</v>
      </c>
      <c r="E11" s="707">
        <v>0</v>
      </c>
      <c r="F11" s="707">
        <v>0</v>
      </c>
      <c r="G11" s="707">
        <v>0</v>
      </c>
      <c r="H11" s="707">
        <v>0</v>
      </c>
      <c r="I11" s="707">
        <v>0</v>
      </c>
      <c r="J11" s="707">
        <v>0</v>
      </c>
      <c r="K11" s="707">
        <v>0</v>
      </c>
      <c r="L11" s="707">
        <v>1</v>
      </c>
      <c r="M11" s="707">
        <v>1</v>
      </c>
    </row>
    <row r="12" spans="1:13" ht="15" customHeight="1">
      <c r="A12" s="784"/>
      <c r="B12" s="774" t="s">
        <v>170</v>
      </c>
      <c r="C12" s="707">
        <v>3</v>
      </c>
      <c r="D12" s="707">
        <v>0</v>
      </c>
      <c r="E12" s="707">
        <v>1</v>
      </c>
      <c r="F12" s="707">
        <v>0</v>
      </c>
      <c r="G12" s="707">
        <v>0</v>
      </c>
      <c r="H12" s="707">
        <v>0</v>
      </c>
      <c r="I12" s="707">
        <v>1</v>
      </c>
      <c r="J12" s="707">
        <v>0</v>
      </c>
      <c r="K12" s="707">
        <v>1</v>
      </c>
      <c r="L12" s="707">
        <v>4</v>
      </c>
      <c r="M12" s="707">
        <v>4</v>
      </c>
    </row>
    <row r="13" spans="1:13" ht="15" customHeight="1">
      <c r="A13" s="784"/>
      <c r="B13" s="774" t="s">
        <v>121</v>
      </c>
      <c r="C13" s="705">
        <v>0</v>
      </c>
      <c r="D13" s="705">
        <v>0</v>
      </c>
      <c r="E13" s="705">
        <v>0</v>
      </c>
      <c r="F13" s="705">
        <v>0</v>
      </c>
      <c r="G13" s="705">
        <v>0</v>
      </c>
      <c r="H13" s="705">
        <v>0</v>
      </c>
      <c r="I13" s="705">
        <v>0</v>
      </c>
      <c r="J13" s="705">
        <v>0</v>
      </c>
      <c r="K13" s="705">
        <v>2</v>
      </c>
      <c r="L13" s="705">
        <v>4</v>
      </c>
      <c r="M13" s="705">
        <v>21</v>
      </c>
    </row>
    <row r="14" spans="1:13" ht="15" customHeight="1">
      <c r="A14" s="784"/>
      <c r="B14" s="774" t="s">
        <v>208</v>
      </c>
      <c r="C14" s="707">
        <v>0</v>
      </c>
      <c r="D14" s="707">
        <v>0</v>
      </c>
      <c r="E14" s="707">
        <v>4</v>
      </c>
      <c r="F14" s="707">
        <v>0</v>
      </c>
      <c r="G14" s="707">
        <v>0</v>
      </c>
      <c r="H14" s="707">
        <v>0</v>
      </c>
      <c r="I14" s="707">
        <v>0</v>
      </c>
      <c r="J14" s="707">
        <v>0</v>
      </c>
      <c r="K14" s="707">
        <v>0</v>
      </c>
      <c r="L14" s="707">
        <v>9</v>
      </c>
      <c r="M14" s="707">
        <v>20</v>
      </c>
    </row>
    <row r="15" spans="1:13" ht="15" customHeight="1">
      <c r="A15" s="784"/>
      <c r="B15" s="774" t="s">
        <v>860</v>
      </c>
      <c r="C15" s="707">
        <v>0</v>
      </c>
      <c r="D15" s="707">
        <v>1</v>
      </c>
      <c r="E15" s="707">
        <v>8</v>
      </c>
      <c r="F15" s="707">
        <v>4</v>
      </c>
      <c r="G15" s="707">
        <v>0</v>
      </c>
      <c r="H15" s="707">
        <v>1</v>
      </c>
      <c r="I15" s="707">
        <v>7</v>
      </c>
      <c r="J15" s="707">
        <v>0</v>
      </c>
      <c r="K15" s="707">
        <v>7</v>
      </c>
      <c r="L15" s="707">
        <v>19</v>
      </c>
      <c r="M15" s="707">
        <v>9</v>
      </c>
    </row>
    <row r="16" spans="1:13" ht="15" customHeight="1">
      <c r="A16" s="784"/>
      <c r="B16" s="774" t="s">
        <v>716</v>
      </c>
      <c r="C16" s="707">
        <v>0</v>
      </c>
      <c r="D16" s="707">
        <v>0</v>
      </c>
      <c r="E16" s="707">
        <v>0</v>
      </c>
      <c r="F16" s="707">
        <v>0</v>
      </c>
      <c r="G16" s="707">
        <v>0</v>
      </c>
      <c r="H16" s="707">
        <v>0</v>
      </c>
      <c r="I16" s="707">
        <v>0</v>
      </c>
      <c r="J16" s="707">
        <v>0</v>
      </c>
      <c r="K16" s="707">
        <v>0</v>
      </c>
      <c r="L16" s="707">
        <v>2</v>
      </c>
      <c r="M16" s="707">
        <v>2</v>
      </c>
    </row>
    <row r="17" spans="1:13" ht="15" customHeight="1">
      <c r="A17" s="784"/>
      <c r="B17" s="774" t="s">
        <v>139</v>
      </c>
      <c r="C17" s="707">
        <v>0</v>
      </c>
      <c r="D17" s="707">
        <v>0</v>
      </c>
      <c r="E17" s="707">
        <v>0</v>
      </c>
      <c r="F17" s="707">
        <v>0</v>
      </c>
      <c r="G17" s="707">
        <v>0</v>
      </c>
      <c r="H17" s="707">
        <v>0</v>
      </c>
      <c r="I17" s="707">
        <v>0</v>
      </c>
      <c r="J17" s="707">
        <v>0</v>
      </c>
      <c r="K17" s="707">
        <v>0</v>
      </c>
      <c r="L17" s="707">
        <v>3</v>
      </c>
      <c r="M17" s="707">
        <v>0</v>
      </c>
    </row>
    <row r="18" spans="1:13" ht="15" customHeight="1">
      <c r="A18" s="784"/>
      <c r="B18" s="774" t="s">
        <v>861</v>
      </c>
      <c r="C18" s="707">
        <v>0</v>
      </c>
      <c r="D18" s="707">
        <v>0</v>
      </c>
      <c r="E18" s="707">
        <v>0</v>
      </c>
      <c r="F18" s="707">
        <v>0</v>
      </c>
      <c r="G18" s="707">
        <v>0</v>
      </c>
      <c r="H18" s="707">
        <v>0</v>
      </c>
      <c r="I18" s="707">
        <v>0</v>
      </c>
      <c r="J18" s="707">
        <v>0</v>
      </c>
      <c r="K18" s="707">
        <v>0</v>
      </c>
      <c r="L18" s="707">
        <v>0</v>
      </c>
      <c r="M18" s="707">
        <v>0</v>
      </c>
    </row>
    <row r="19" spans="1:13" ht="15" customHeight="1">
      <c r="A19" s="784"/>
      <c r="B19" s="774" t="s">
        <v>86</v>
      </c>
      <c r="C19" s="705">
        <v>1</v>
      </c>
      <c r="D19" s="705">
        <v>0</v>
      </c>
      <c r="E19" s="705">
        <v>0</v>
      </c>
      <c r="F19" s="705">
        <v>0</v>
      </c>
      <c r="G19" s="705">
        <v>0</v>
      </c>
      <c r="H19" s="705">
        <v>0</v>
      </c>
      <c r="I19" s="705">
        <v>1</v>
      </c>
      <c r="J19" s="705">
        <v>0</v>
      </c>
      <c r="K19" s="705">
        <v>1</v>
      </c>
      <c r="L19" s="705">
        <v>6</v>
      </c>
      <c r="M19" s="705">
        <v>2</v>
      </c>
    </row>
    <row r="20" spans="1:13" ht="15" customHeight="1">
      <c r="A20" s="784"/>
      <c r="B20" s="774" t="s">
        <v>724</v>
      </c>
      <c r="C20" s="707">
        <v>27</v>
      </c>
      <c r="D20" s="707">
        <v>0</v>
      </c>
      <c r="E20" s="707">
        <v>0</v>
      </c>
      <c r="F20" s="707">
        <v>0</v>
      </c>
      <c r="G20" s="707">
        <v>0</v>
      </c>
      <c r="H20" s="707">
        <v>0</v>
      </c>
      <c r="I20" s="707">
        <v>0</v>
      </c>
      <c r="J20" s="707">
        <v>0</v>
      </c>
      <c r="K20" s="707">
        <v>1</v>
      </c>
      <c r="L20" s="707">
        <v>8</v>
      </c>
      <c r="M20" s="707">
        <v>11</v>
      </c>
    </row>
    <row r="21" spans="1:13" ht="15" customHeight="1">
      <c r="A21" s="784"/>
      <c r="B21" s="774" t="s">
        <v>862</v>
      </c>
      <c r="C21" s="707">
        <v>0</v>
      </c>
      <c r="D21" s="707">
        <v>0</v>
      </c>
      <c r="E21" s="707">
        <v>0</v>
      </c>
      <c r="F21" s="707">
        <v>0</v>
      </c>
      <c r="G21" s="707">
        <v>0</v>
      </c>
      <c r="H21" s="707">
        <v>0</v>
      </c>
      <c r="I21" s="707">
        <v>0</v>
      </c>
      <c r="J21" s="707">
        <v>0</v>
      </c>
      <c r="K21" s="707">
        <v>2</v>
      </c>
      <c r="L21" s="707">
        <v>3</v>
      </c>
      <c r="M21" s="707">
        <v>6</v>
      </c>
    </row>
    <row r="22" spans="1:13" ht="15" customHeight="1">
      <c r="A22" s="782"/>
      <c r="B22" s="785" t="s">
        <v>730</v>
      </c>
      <c r="C22" s="707">
        <v>0</v>
      </c>
      <c r="D22" s="707">
        <v>0</v>
      </c>
      <c r="E22" s="707">
        <v>0</v>
      </c>
      <c r="F22" s="707">
        <v>0</v>
      </c>
      <c r="G22" s="707">
        <v>0</v>
      </c>
      <c r="H22" s="707">
        <v>0</v>
      </c>
      <c r="I22" s="707">
        <v>0</v>
      </c>
      <c r="J22" s="707">
        <v>0</v>
      </c>
      <c r="K22" s="707">
        <v>0</v>
      </c>
      <c r="L22" s="707">
        <v>1</v>
      </c>
      <c r="M22" s="707">
        <v>2</v>
      </c>
    </row>
    <row r="23" spans="1:13" ht="15" customHeight="1">
      <c r="A23" s="784"/>
      <c r="B23" s="774" t="s">
        <v>863</v>
      </c>
      <c r="C23" s="707">
        <v>0</v>
      </c>
      <c r="D23" s="707">
        <v>0</v>
      </c>
      <c r="E23" s="707">
        <v>0</v>
      </c>
      <c r="F23" s="707">
        <v>0</v>
      </c>
      <c r="G23" s="707">
        <v>0</v>
      </c>
      <c r="H23" s="707">
        <v>0</v>
      </c>
      <c r="I23" s="707">
        <v>0</v>
      </c>
      <c r="J23" s="707">
        <v>0</v>
      </c>
      <c r="K23" s="707">
        <v>0</v>
      </c>
      <c r="L23" s="707">
        <v>1</v>
      </c>
      <c r="M23" s="707">
        <v>1</v>
      </c>
    </row>
    <row r="24" spans="1:13" ht="15" customHeight="1">
      <c r="A24" s="782" t="s">
        <v>498</v>
      </c>
      <c r="B24" s="783"/>
      <c r="C24" s="25">
        <f>SUM(C25:C33)</f>
        <v>44</v>
      </c>
      <c r="D24" s="25">
        <f t="shared" ref="D24:M24" si="1">SUM(D25:D33)</f>
        <v>9</v>
      </c>
      <c r="E24" s="25">
        <f t="shared" si="1"/>
        <v>6</v>
      </c>
      <c r="F24" s="25">
        <f t="shared" si="1"/>
        <v>13</v>
      </c>
      <c r="G24" s="25">
        <f t="shared" si="1"/>
        <v>48</v>
      </c>
      <c r="H24" s="25">
        <f t="shared" si="1"/>
        <v>35</v>
      </c>
      <c r="I24" s="25">
        <f t="shared" si="1"/>
        <v>5</v>
      </c>
      <c r="J24" s="25">
        <f t="shared" si="1"/>
        <v>26</v>
      </c>
      <c r="K24" s="25">
        <f t="shared" si="1"/>
        <v>5</v>
      </c>
      <c r="L24" s="25">
        <f t="shared" si="1"/>
        <v>17</v>
      </c>
      <c r="M24" s="25">
        <f t="shared" si="1"/>
        <v>9</v>
      </c>
    </row>
    <row r="25" spans="1:13" ht="15" customHeight="1">
      <c r="A25" s="784"/>
      <c r="B25" s="774" t="s">
        <v>864</v>
      </c>
      <c r="C25" s="705">
        <v>0</v>
      </c>
      <c r="D25" s="705">
        <v>0</v>
      </c>
      <c r="E25" s="705">
        <v>1</v>
      </c>
      <c r="F25" s="705">
        <v>2</v>
      </c>
      <c r="G25" s="705">
        <v>0</v>
      </c>
      <c r="H25" s="705">
        <v>0</v>
      </c>
      <c r="I25" s="705">
        <v>0</v>
      </c>
      <c r="J25" s="705">
        <v>0</v>
      </c>
      <c r="K25" s="705">
        <v>1</v>
      </c>
      <c r="L25" s="705">
        <v>2</v>
      </c>
      <c r="M25" s="705">
        <v>1</v>
      </c>
    </row>
    <row r="26" spans="1:13" ht="15" customHeight="1">
      <c r="A26" s="784"/>
      <c r="B26" s="774" t="s">
        <v>865</v>
      </c>
      <c r="C26" s="707">
        <v>23</v>
      </c>
      <c r="D26" s="707">
        <v>7</v>
      </c>
      <c r="E26" s="707">
        <v>1</v>
      </c>
      <c r="F26" s="707">
        <v>5</v>
      </c>
      <c r="G26" s="707">
        <v>0</v>
      </c>
      <c r="H26" s="707">
        <v>0</v>
      </c>
      <c r="I26" s="707">
        <v>1</v>
      </c>
      <c r="J26" s="707">
        <v>0</v>
      </c>
      <c r="K26" s="707">
        <v>2</v>
      </c>
      <c r="L26" s="707">
        <v>6</v>
      </c>
      <c r="M26" s="707">
        <v>5</v>
      </c>
    </row>
    <row r="27" spans="1:13" ht="15" customHeight="1">
      <c r="A27" s="784"/>
      <c r="B27" s="774" t="s">
        <v>179</v>
      </c>
      <c r="C27" s="707">
        <v>4</v>
      </c>
      <c r="D27" s="707">
        <v>0</v>
      </c>
      <c r="E27" s="707">
        <v>0</v>
      </c>
      <c r="F27" s="707">
        <v>0</v>
      </c>
      <c r="G27" s="707">
        <v>0</v>
      </c>
      <c r="H27" s="707">
        <v>0</v>
      </c>
      <c r="I27" s="707">
        <v>0</v>
      </c>
      <c r="J27" s="707">
        <v>0</v>
      </c>
      <c r="K27" s="707">
        <v>1</v>
      </c>
      <c r="L27" s="707">
        <v>0</v>
      </c>
      <c r="M27" s="707">
        <v>0</v>
      </c>
    </row>
    <row r="28" spans="1:13" ht="15" customHeight="1">
      <c r="A28" s="784"/>
      <c r="B28" s="774" t="s">
        <v>500</v>
      </c>
      <c r="C28" s="707">
        <v>0</v>
      </c>
      <c r="D28" s="707">
        <v>2</v>
      </c>
      <c r="E28" s="707">
        <v>1</v>
      </c>
      <c r="F28" s="707">
        <v>2</v>
      </c>
      <c r="G28" s="707">
        <v>18</v>
      </c>
      <c r="H28" s="707">
        <v>10</v>
      </c>
      <c r="I28" s="707">
        <v>2</v>
      </c>
      <c r="J28" s="707">
        <v>7</v>
      </c>
      <c r="K28" s="707">
        <v>0</v>
      </c>
      <c r="L28" s="707">
        <v>2</v>
      </c>
      <c r="M28" s="707">
        <v>1</v>
      </c>
    </row>
    <row r="29" spans="1:13" ht="15" customHeight="1">
      <c r="A29" s="784"/>
      <c r="B29" s="774" t="s">
        <v>501</v>
      </c>
      <c r="C29" s="707">
        <v>7</v>
      </c>
      <c r="D29" s="707">
        <v>0</v>
      </c>
      <c r="E29" s="707">
        <v>2</v>
      </c>
      <c r="F29" s="707">
        <v>2</v>
      </c>
      <c r="G29" s="707">
        <v>25</v>
      </c>
      <c r="H29" s="707">
        <v>25</v>
      </c>
      <c r="I29" s="707">
        <v>1</v>
      </c>
      <c r="J29" s="707">
        <v>18</v>
      </c>
      <c r="K29" s="707">
        <v>1</v>
      </c>
      <c r="L29" s="707">
        <v>3</v>
      </c>
      <c r="M29" s="707">
        <v>1</v>
      </c>
    </row>
    <row r="30" spans="1:13" ht="15" customHeight="1">
      <c r="A30" s="784"/>
      <c r="B30" s="774" t="s">
        <v>502</v>
      </c>
      <c r="C30" s="707">
        <v>3</v>
      </c>
      <c r="D30" s="707">
        <v>0</v>
      </c>
      <c r="E30" s="707">
        <v>1</v>
      </c>
      <c r="F30" s="707">
        <v>2</v>
      </c>
      <c r="G30" s="707">
        <v>5</v>
      </c>
      <c r="H30" s="707">
        <v>0</v>
      </c>
      <c r="I30" s="707">
        <v>1</v>
      </c>
      <c r="J30" s="707">
        <v>1</v>
      </c>
      <c r="K30" s="707">
        <v>0</v>
      </c>
      <c r="L30" s="707">
        <v>3</v>
      </c>
      <c r="M30" s="707">
        <v>1</v>
      </c>
    </row>
    <row r="31" spans="1:13" ht="15" customHeight="1">
      <c r="A31" s="784"/>
      <c r="B31" s="774" t="s">
        <v>86</v>
      </c>
      <c r="C31" s="705">
        <v>0</v>
      </c>
      <c r="D31" s="705">
        <v>0</v>
      </c>
      <c r="E31" s="705">
        <v>0</v>
      </c>
      <c r="F31" s="705">
        <v>0</v>
      </c>
      <c r="G31" s="705">
        <v>0</v>
      </c>
      <c r="H31" s="705">
        <v>0</v>
      </c>
      <c r="I31" s="705">
        <v>0</v>
      </c>
      <c r="J31" s="705">
        <v>0</v>
      </c>
      <c r="K31" s="705">
        <v>0</v>
      </c>
      <c r="L31" s="705">
        <v>0</v>
      </c>
      <c r="M31" s="705">
        <v>0</v>
      </c>
    </row>
    <row r="32" spans="1:13" ht="15" customHeight="1">
      <c r="A32" s="784"/>
      <c r="B32" s="774" t="s">
        <v>724</v>
      </c>
      <c r="C32" s="707">
        <v>7</v>
      </c>
      <c r="D32" s="707">
        <v>0</v>
      </c>
      <c r="E32" s="707">
        <v>0</v>
      </c>
      <c r="F32" s="707">
        <v>0</v>
      </c>
      <c r="G32" s="707">
        <v>0</v>
      </c>
      <c r="H32" s="707">
        <v>0</v>
      </c>
      <c r="I32" s="707">
        <v>0</v>
      </c>
      <c r="J32" s="707">
        <v>0</v>
      </c>
      <c r="K32" s="707">
        <v>0</v>
      </c>
      <c r="L32" s="707">
        <v>1</v>
      </c>
      <c r="M32" s="707">
        <v>0</v>
      </c>
    </row>
    <row r="33" spans="1:13" ht="15" customHeight="1">
      <c r="A33" s="784"/>
      <c r="B33" s="774" t="s">
        <v>862</v>
      </c>
      <c r="C33" s="707">
        <v>0</v>
      </c>
      <c r="D33" s="707">
        <v>0</v>
      </c>
      <c r="E33" s="707">
        <v>0</v>
      </c>
      <c r="F33" s="707">
        <v>0</v>
      </c>
      <c r="G33" s="707">
        <v>0</v>
      </c>
      <c r="H33" s="707">
        <v>0</v>
      </c>
      <c r="I33" s="707">
        <v>0</v>
      </c>
      <c r="J33" s="707">
        <v>0</v>
      </c>
      <c r="K33" s="707">
        <v>0</v>
      </c>
      <c r="L33" s="707">
        <v>0</v>
      </c>
      <c r="M33" s="707">
        <v>0</v>
      </c>
    </row>
    <row r="34" spans="1:13" ht="15" customHeight="1">
      <c r="A34" s="784" t="s">
        <v>503</v>
      </c>
      <c r="B34" s="784"/>
      <c r="C34" s="25">
        <f>SUM(C35:C44)</f>
        <v>53</v>
      </c>
      <c r="D34" s="25">
        <f t="shared" ref="D34:M34" si="2">SUM(D35:D44)</f>
        <v>10</v>
      </c>
      <c r="E34" s="25">
        <f t="shared" si="2"/>
        <v>6</v>
      </c>
      <c r="F34" s="25">
        <f t="shared" si="2"/>
        <v>12</v>
      </c>
      <c r="G34" s="25">
        <f t="shared" si="2"/>
        <v>54</v>
      </c>
      <c r="H34" s="25">
        <f t="shared" si="2"/>
        <v>34</v>
      </c>
      <c r="I34" s="25">
        <f t="shared" si="2"/>
        <v>28</v>
      </c>
      <c r="J34" s="25">
        <f t="shared" si="2"/>
        <v>14</v>
      </c>
      <c r="K34" s="25">
        <f t="shared" si="2"/>
        <v>4</v>
      </c>
      <c r="L34" s="25">
        <f t="shared" si="2"/>
        <v>20</v>
      </c>
      <c r="M34" s="25">
        <f t="shared" si="2"/>
        <v>10</v>
      </c>
    </row>
    <row r="35" spans="1:13" ht="15" customHeight="1">
      <c r="A35" s="782"/>
      <c r="B35" s="785" t="s">
        <v>864</v>
      </c>
      <c r="C35" s="707">
        <v>0</v>
      </c>
      <c r="D35" s="707">
        <v>0</v>
      </c>
      <c r="E35" s="707">
        <v>0</v>
      </c>
      <c r="F35" s="707">
        <v>1</v>
      </c>
      <c r="G35" s="707">
        <v>0</v>
      </c>
      <c r="H35" s="707">
        <v>0</v>
      </c>
      <c r="I35" s="707">
        <v>0</v>
      </c>
      <c r="J35" s="707">
        <v>0</v>
      </c>
      <c r="K35" s="707">
        <v>1</v>
      </c>
      <c r="L35" s="707">
        <v>2</v>
      </c>
      <c r="M35" s="707">
        <v>1</v>
      </c>
    </row>
    <row r="36" spans="1:13" ht="15" customHeight="1">
      <c r="A36" s="784"/>
      <c r="B36" s="774" t="s">
        <v>882</v>
      </c>
      <c r="C36" s="707">
        <v>20</v>
      </c>
      <c r="D36" s="707">
        <v>7</v>
      </c>
      <c r="E36" s="707">
        <v>1</v>
      </c>
      <c r="F36" s="707">
        <v>3</v>
      </c>
      <c r="G36" s="707">
        <v>0</v>
      </c>
      <c r="H36" s="707">
        <v>0</v>
      </c>
      <c r="I36" s="707">
        <v>15</v>
      </c>
      <c r="J36" s="707">
        <v>2</v>
      </c>
      <c r="K36" s="707">
        <v>1</v>
      </c>
      <c r="L36" s="707">
        <v>5</v>
      </c>
      <c r="M36" s="707">
        <v>4</v>
      </c>
    </row>
    <row r="37" spans="1:13" ht="15" customHeight="1">
      <c r="A37" s="782"/>
      <c r="B37" s="785" t="s">
        <v>883</v>
      </c>
      <c r="C37" s="705">
        <v>7</v>
      </c>
      <c r="D37" s="705">
        <v>2</v>
      </c>
      <c r="E37" s="705">
        <v>0</v>
      </c>
      <c r="F37" s="705">
        <v>2</v>
      </c>
      <c r="G37" s="705">
        <v>9</v>
      </c>
      <c r="H37" s="705">
        <v>8</v>
      </c>
      <c r="I37" s="705">
        <v>3</v>
      </c>
      <c r="J37" s="705">
        <v>1</v>
      </c>
      <c r="K37" s="705">
        <v>0</v>
      </c>
      <c r="L37" s="705">
        <v>3</v>
      </c>
      <c r="M37" s="705">
        <v>1</v>
      </c>
    </row>
    <row r="38" spans="1:13" ht="15" customHeight="1">
      <c r="A38" s="784"/>
      <c r="B38" s="774" t="s">
        <v>758</v>
      </c>
      <c r="C38" s="707">
        <v>10</v>
      </c>
      <c r="D38" s="707">
        <v>0</v>
      </c>
      <c r="E38" s="707">
        <v>2</v>
      </c>
      <c r="F38" s="707">
        <v>1</v>
      </c>
      <c r="G38" s="707">
        <v>8</v>
      </c>
      <c r="H38" s="707">
        <v>4</v>
      </c>
      <c r="I38" s="707">
        <v>3</v>
      </c>
      <c r="J38" s="707">
        <v>4</v>
      </c>
      <c r="K38" s="707">
        <v>0</v>
      </c>
      <c r="L38" s="707">
        <v>1</v>
      </c>
      <c r="M38" s="707">
        <v>2</v>
      </c>
    </row>
    <row r="39" spans="1:13" ht="15" customHeight="1">
      <c r="A39" s="784"/>
      <c r="B39" s="774" t="s">
        <v>507</v>
      </c>
      <c r="C39" s="707">
        <v>6</v>
      </c>
      <c r="D39" s="707">
        <v>1</v>
      </c>
      <c r="E39" s="707">
        <v>1</v>
      </c>
      <c r="F39" s="707">
        <v>2</v>
      </c>
      <c r="G39" s="707">
        <v>16</v>
      </c>
      <c r="H39" s="707">
        <v>8</v>
      </c>
      <c r="I39" s="707">
        <v>2</v>
      </c>
      <c r="J39" s="707">
        <v>1</v>
      </c>
      <c r="K39" s="707">
        <v>0</v>
      </c>
      <c r="L39" s="707">
        <v>4</v>
      </c>
      <c r="M39" s="707">
        <v>1</v>
      </c>
    </row>
    <row r="40" spans="1:13" ht="15" customHeight="1">
      <c r="A40" s="784"/>
      <c r="B40" s="774" t="s">
        <v>508</v>
      </c>
      <c r="C40" s="707">
        <v>5</v>
      </c>
      <c r="D40" s="707">
        <v>0</v>
      </c>
      <c r="E40" s="707">
        <v>1</v>
      </c>
      <c r="F40" s="707">
        <v>2</v>
      </c>
      <c r="G40" s="707">
        <v>17</v>
      </c>
      <c r="H40" s="707">
        <v>11</v>
      </c>
      <c r="I40" s="707">
        <v>2</v>
      </c>
      <c r="J40" s="707">
        <v>5</v>
      </c>
      <c r="K40" s="707">
        <v>1</v>
      </c>
      <c r="L40" s="707">
        <v>3</v>
      </c>
      <c r="M40" s="707">
        <v>0</v>
      </c>
    </row>
    <row r="41" spans="1:13" ht="15" customHeight="1">
      <c r="A41" s="784"/>
      <c r="B41" s="774" t="s">
        <v>884</v>
      </c>
      <c r="C41" s="707">
        <v>2</v>
      </c>
      <c r="D41" s="707">
        <v>0</v>
      </c>
      <c r="E41" s="707">
        <v>1</v>
      </c>
      <c r="F41" s="707">
        <v>1</v>
      </c>
      <c r="G41" s="707">
        <v>4</v>
      </c>
      <c r="H41" s="707">
        <v>2</v>
      </c>
      <c r="I41" s="707">
        <v>2</v>
      </c>
      <c r="J41" s="707">
        <v>1</v>
      </c>
      <c r="K41" s="707">
        <v>1</v>
      </c>
      <c r="L41" s="707">
        <v>2</v>
      </c>
      <c r="M41" s="707">
        <v>1</v>
      </c>
    </row>
    <row r="42" spans="1:13" ht="15" customHeight="1">
      <c r="A42" s="784"/>
      <c r="B42" s="774" t="s">
        <v>885</v>
      </c>
      <c r="C42" s="707">
        <v>3</v>
      </c>
      <c r="D42" s="707">
        <v>0</v>
      </c>
      <c r="E42" s="707">
        <v>0</v>
      </c>
      <c r="F42" s="707">
        <v>0</v>
      </c>
      <c r="G42" s="707">
        <v>0</v>
      </c>
      <c r="H42" s="707">
        <v>1</v>
      </c>
      <c r="I42" s="707">
        <v>1</v>
      </c>
      <c r="J42" s="707">
        <v>0</v>
      </c>
      <c r="K42" s="707">
        <v>0</v>
      </c>
      <c r="L42" s="707">
        <v>0</v>
      </c>
      <c r="M42" s="707">
        <v>0</v>
      </c>
    </row>
    <row r="43" spans="1:13" ht="15" customHeight="1">
      <c r="A43" s="782"/>
      <c r="B43" s="785" t="s">
        <v>86</v>
      </c>
      <c r="C43" s="705">
        <v>0</v>
      </c>
      <c r="D43" s="705">
        <v>0</v>
      </c>
      <c r="E43" s="705">
        <v>0</v>
      </c>
      <c r="F43" s="705">
        <v>0</v>
      </c>
      <c r="G43" s="705">
        <v>0</v>
      </c>
      <c r="H43" s="705">
        <v>0</v>
      </c>
      <c r="I43" s="705">
        <v>0</v>
      </c>
      <c r="J43" s="705">
        <v>0</v>
      </c>
      <c r="K43" s="705">
        <v>0</v>
      </c>
      <c r="L43" s="705">
        <v>0</v>
      </c>
      <c r="M43" s="705">
        <v>0</v>
      </c>
    </row>
    <row r="44" spans="1:13" ht="15" customHeight="1">
      <c r="A44" s="784"/>
      <c r="B44" s="774" t="s">
        <v>862</v>
      </c>
      <c r="C44" s="707">
        <v>0</v>
      </c>
      <c r="D44" s="707">
        <v>0</v>
      </c>
      <c r="E44" s="707">
        <v>0</v>
      </c>
      <c r="F44" s="707">
        <v>0</v>
      </c>
      <c r="G44" s="707">
        <v>0</v>
      </c>
      <c r="H44" s="707">
        <v>0</v>
      </c>
      <c r="I44" s="707">
        <v>0</v>
      </c>
      <c r="J44" s="707">
        <v>0</v>
      </c>
      <c r="K44" s="707">
        <v>0</v>
      </c>
      <c r="L44" s="707">
        <v>0</v>
      </c>
      <c r="M44" s="707">
        <v>0</v>
      </c>
    </row>
    <row r="45" spans="1:13" ht="15" customHeight="1">
      <c r="A45" s="782" t="s">
        <v>510</v>
      </c>
      <c r="B45" s="783"/>
      <c r="C45" s="25">
        <f>SUM(C46:C52)</f>
        <v>43</v>
      </c>
      <c r="D45" s="25">
        <f t="shared" ref="D45:M45" si="3">SUM(D46:D52)</f>
        <v>9</v>
      </c>
      <c r="E45" s="25">
        <f t="shared" si="3"/>
        <v>3</v>
      </c>
      <c r="F45" s="25">
        <f t="shared" si="3"/>
        <v>4</v>
      </c>
      <c r="G45" s="25">
        <f t="shared" si="3"/>
        <v>33</v>
      </c>
      <c r="H45" s="25">
        <f t="shared" si="3"/>
        <v>22</v>
      </c>
      <c r="I45" s="25">
        <f t="shared" si="3"/>
        <v>22</v>
      </c>
      <c r="J45" s="25">
        <f t="shared" si="3"/>
        <v>26</v>
      </c>
      <c r="K45" s="25">
        <f t="shared" si="3"/>
        <v>1</v>
      </c>
      <c r="L45" s="25">
        <f t="shared" si="3"/>
        <v>16</v>
      </c>
      <c r="M45" s="25">
        <f t="shared" si="3"/>
        <v>6</v>
      </c>
    </row>
    <row r="46" spans="1:13" ht="15" customHeight="1">
      <c r="A46" s="784"/>
      <c r="B46" s="774" t="s">
        <v>864</v>
      </c>
      <c r="C46" s="707">
        <v>0</v>
      </c>
      <c r="D46" s="707">
        <v>0</v>
      </c>
      <c r="E46" s="707">
        <v>0</v>
      </c>
      <c r="F46" s="707">
        <v>1</v>
      </c>
      <c r="G46" s="707">
        <v>0</v>
      </c>
      <c r="H46" s="707">
        <v>0</v>
      </c>
      <c r="I46" s="707">
        <v>1</v>
      </c>
      <c r="J46" s="707">
        <v>0</v>
      </c>
      <c r="K46" s="707">
        <v>0</v>
      </c>
      <c r="L46" s="707">
        <v>3</v>
      </c>
      <c r="M46" s="707">
        <v>1</v>
      </c>
    </row>
    <row r="47" spans="1:13" ht="15" customHeight="1">
      <c r="A47" s="784"/>
      <c r="B47" s="774" t="s">
        <v>872</v>
      </c>
      <c r="C47" s="707">
        <v>27</v>
      </c>
      <c r="D47" s="707">
        <v>9</v>
      </c>
      <c r="E47" s="707">
        <v>2</v>
      </c>
      <c r="F47" s="707">
        <v>1</v>
      </c>
      <c r="G47" s="707">
        <v>0</v>
      </c>
      <c r="H47" s="707">
        <v>0</v>
      </c>
      <c r="I47" s="707">
        <v>13</v>
      </c>
      <c r="J47" s="707">
        <v>0</v>
      </c>
      <c r="K47" s="707">
        <v>1</v>
      </c>
      <c r="L47" s="707">
        <v>6</v>
      </c>
      <c r="M47" s="707">
        <v>4</v>
      </c>
    </row>
    <row r="48" spans="1:13" ht="15" customHeight="1">
      <c r="A48" s="784"/>
      <c r="B48" s="786" t="s">
        <v>512</v>
      </c>
      <c r="C48" s="707">
        <v>10</v>
      </c>
      <c r="D48" s="707">
        <v>0</v>
      </c>
      <c r="E48" s="707">
        <v>1</v>
      </c>
      <c r="F48" s="707">
        <v>1</v>
      </c>
      <c r="G48" s="707">
        <v>24</v>
      </c>
      <c r="H48" s="707">
        <v>22</v>
      </c>
      <c r="I48" s="707">
        <v>4</v>
      </c>
      <c r="J48" s="707">
        <v>26</v>
      </c>
      <c r="K48" s="707">
        <v>0</v>
      </c>
      <c r="L48" s="707">
        <v>3</v>
      </c>
      <c r="M48" s="707">
        <v>1</v>
      </c>
    </row>
    <row r="49" spans="1:13" ht="15" customHeight="1">
      <c r="A49" s="784"/>
      <c r="B49" s="786" t="s">
        <v>513</v>
      </c>
      <c r="C49" s="705">
        <v>1</v>
      </c>
      <c r="D49" s="705">
        <v>0</v>
      </c>
      <c r="E49" s="705">
        <v>0</v>
      </c>
      <c r="F49" s="705">
        <v>1</v>
      </c>
      <c r="G49" s="705">
        <v>9</v>
      </c>
      <c r="H49" s="705"/>
      <c r="I49" s="705">
        <v>1</v>
      </c>
      <c r="J49" s="705">
        <v>0</v>
      </c>
      <c r="K49" s="705">
        <v>0</v>
      </c>
      <c r="L49" s="705">
        <v>3</v>
      </c>
      <c r="M49" s="705">
        <v>0</v>
      </c>
    </row>
    <row r="50" spans="1:13" ht="15" customHeight="1">
      <c r="A50" s="784"/>
      <c r="B50" s="786" t="s">
        <v>873</v>
      </c>
      <c r="C50" s="707">
        <v>5</v>
      </c>
      <c r="D50" s="707">
        <v>0</v>
      </c>
      <c r="E50" s="707">
        <v>0</v>
      </c>
      <c r="F50" s="707">
        <v>0</v>
      </c>
      <c r="G50" s="707">
        <v>0</v>
      </c>
      <c r="H50" s="707">
        <v>0</v>
      </c>
      <c r="I50" s="707">
        <v>3</v>
      </c>
      <c r="J50" s="707">
        <v>0</v>
      </c>
      <c r="K50" s="707">
        <v>0</v>
      </c>
      <c r="L50" s="707">
        <v>1</v>
      </c>
      <c r="M50" s="707">
        <v>0</v>
      </c>
    </row>
    <row r="51" spans="1:13" ht="15" customHeight="1">
      <c r="A51" s="784"/>
      <c r="B51" s="786" t="s">
        <v>86</v>
      </c>
      <c r="C51" s="707">
        <v>0</v>
      </c>
      <c r="D51" s="707">
        <v>0</v>
      </c>
      <c r="E51" s="707">
        <v>0</v>
      </c>
      <c r="F51" s="707">
        <v>0</v>
      </c>
      <c r="G51" s="707">
        <v>0</v>
      </c>
      <c r="H51" s="707">
        <v>0</v>
      </c>
      <c r="I51" s="707">
        <v>0</v>
      </c>
      <c r="J51" s="707">
        <v>0</v>
      </c>
      <c r="K51" s="707">
        <v>0</v>
      </c>
      <c r="L51" s="707">
        <v>0</v>
      </c>
      <c r="M51" s="707">
        <v>0</v>
      </c>
    </row>
    <row r="52" spans="1:13" ht="15" customHeight="1">
      <c r="A52" s="784"/>
      <c r="B52" s="786" t="s">
        <v>862</v>
      </c>
      <c r="C52" s="707">
        <v>0</v>
      </c>
      <c r="D52" s="707">
        <v>0</v>
      </c>
      <c r="E52" s="707">
        <v>0</v>
      </c>
      <c r="F52" s="707">
        <v>0</v>
      </c>
      <c r="G52" s="707">
        <v>0</v>
      </c>
      <c r="H52" s="707">
        <v>0</v>
      </c>
      <c r="I52" s="707">
        <v>0</v>
      </c>
      <c r="J52" s="707">
        <v>0</v>
      </c>
      <c r="K52" s="707">
        <v>0</v>
      </c>
      <c r="L52" s="707">
        <v>0</v>
      </c>
      <c r="M52" s="707">
        <v>0</v>
      </c>
    </row>
    <row r="53" spans="1:13" ht="15" customHeight="1">
      <c r="A53" s="784" t="s">
        <v>514</v>
      </c>
      <c r="B53" s="6"/>
      <c r="C53" s="25">
        <f>SUM(C55:C69)</f>
        <v>138</v>
      </c>
      <c r="D53" s="25">
        <f t="shared" ref="D53:M53" si="4">SUM(D55:D69)</f>
        <v>23</v>
      </c>
      <c r="E53" s="25">
        <f t="shared" si="4"/>
        <v>16</v>
      </c>
      <c r="F53" s="25">
        <f t="shared" si="4"/>
        <v>17</v>
      </c>
      <c r="G53" s="25">
        <f t="shared" si="4"/>
        <v>117</v>
      </c>
      <c r="H53" s="25">
        <f t="shared" si="4"/>
        <v>190</v>
      </c>
      <c r="I53" s="25">
        <f t="shared" si="4"/>
        <v>107</v>
      </c>
      <c r="J53" s="25">
        <f t="shared" si="4"/>
        <v>160</v>
      </c>
      <c r="K53" s="25">
        <f t="shared" si="4"/>
        <v>8</v>
      </c>
      <c r="L53" s="25">
        <f t="shared" si="4"/>
        <v>28</v>
      </c>
      <c r="M53" s="25">
        <f t="shared" si="4"/>
        <v>23</v>
      </c>
    </row>
    <row r="54" spans="1:13" ht="15" customHeight="1">
      <c r="A54" s="787"/>
      <c r="B54" s="788" t="s">
        <v>864</v>
      </c>
      <c r="C54" s="707">
        <v>2</v>
      </c>
      <c r="D54" s="707">
        <v>0</v>
      </c>
      <c r="E54" s="707">
        <v>0</v>
      </c>
      <c r="F54" s="707">
        <v>1</v>
      </c>
      <c r="G54" s="707">
        <v>0</v>
      </c>
      <c r="H54" s="707">
        <v>0</v>
      </c>
      <c r="I54" s="707">
        <v>2</v>
      </c>
      <c r="J54" s="707">
        <v>0</v>
      </c>
      <c r="K54" s="707">
        <v>0</v>
      </c>
      <c r="L54" s="707">
        <v>5</v>
      </c>
      <c r="M54" s="707">
        <v>1</v>
      </c>
    </row>
    <row r="55" spans="1:13" ht="15" customHeight="1">
      <c r="A55" s="784"/>
      <c r="B55" s="786" t="s">
        <v>739</v>
      </c>
      <c r="C55" s="705">
        <v>31</v>
      </c>
      <c r="D55" s="705">
        <v>13</v>
      </c>
      <c r="E55" s="705">
        <v>4</v>
      </c>
      <c r="F55" s="705">
        <v>4</v>
      </c>
      <c r="G55" s="705">
        <v>0</v>
      </c>
      <c r="H55" s="705">
        <v>0</v>
      </c>
      <c r="I55" s="705">
        <v>68</v>
      </c>
      <c r="J55" s="705">
        <v>1</v>
      </c>
      <c r="K55" s="705">
        <v>2</v>
      </c>
      <c r="L55" s="705">
        <v>6</v>
      </c>
      <c r="M55" s="705">
        <v>10</v>
      </c>
    </row>
    <row r="56" spans="1:13" ht="15" customHeight="1">
      <c r="A56" s="782"/>
      <c r="B56" s="785" t="s">
        <v>2971</v>
      </c>
      <c r="C56" s="707">
        <v>1</v>
      </c>
      <c r="D56" s="707">
        <v>0</v>
      </c>
      <c r="E56" s="707">
        <v>0</v>
      </c>
      <c r="F56" s="707">
        <v>0</v>
      </c>
      <c r="G56" s="707">
        <v>0</v>
      </c>
      <c r="H56" s="707"/>
      <c r="I56" s="707">
        <v>0</v>
      </c>
      <c r="J56" s="707">
        <v>0</v>
      </c>
      <c r="K56" s="707">
        <v>0</v>
      </c>
      <c r="L56" s="707">
        <v>2</v>
      </c>
      <c r="M56" s="707">
        <v>6</v>
      </c>
    </row>
    <row r="57" spans="1:13" ht="15" customHeight="1">
      <c r="A57" s="784"/>
      <c r="B57" s="774" t="s">
        <v>516</v>
      </c>
      <c r="C57" s="707">
        <v>11</v>
      </c>
      <c r="D57" s="707">
        <v>0</v>
      </c>
      <c r="E57" s="707">
        <v>2</v>
      </c>
      <c r="F57" s="707">
        <v>2</v>
      </c>
      <c r="G57" s="707">
        <v>28</v>
      </c>
      <c r="H57" s="707">
        <v>56</v>
      </c>
      <c r="I57" s="707">
        <v>14</v>
      </c>
      <c r="J57" s="707">
        <v>71</v>
      </c>
      <c r="K57" s="707">
        <v>0</v>
      </c>
      <c r="L57" s="707">
        <v>4</v>
      </c>
      <c r="M57" s="707">
        <v>1</v>
      </c>
    </row>
    <row r="58" spans="1:13" s="254" customFormat="1" ht="15" customHeight="1">
      <c r="A58" s="784"/>
      <c r="B58" s="774" t="s">
        <v>517</v>
      </c>
      <c r="C58" s="707">
        <v>7</v>
      </c>
      <c r="D58" s="707">
        <v>0</v>
      </c>
      <c r="E58" s="707">
        <v>1</v>
      </c>
      <c r="F58" s="707">
        <v>1</v>
      </c>
      <c r="G58" s="707">
        <v>7</v>
      </c>
      <c r="H58" s="707">
        <v>12</v>
      </c>
      <c r="I58" s="707">
        <v>4</v>
      </c>
      <c r="J58" s="707">
        <v>4</v>
      </c>
      <c r="K58" s="707">
        <v>2</v>
      </c>
      <c r="L58" s="707">
        <v>2</v>
      </c>
      <c r="M58" s="707">
        <v>1</v>
      </c>
    </row>
    <row r="59" spans="1:13" ht="15" customHeight="1">
      <c r="A59" s="784"/>
      <c r="B59" s="774" t="s">
        <v>518</v>
      </c>
      <c r="C59" s="707">
        <v>15</v>
      </c>
      <c r="D59" s="707">
        <v>3</v>
      </c>
      <c r="E59" s="707">
        <v>3</v>
      </c>
      <c r="F59" s="707">
        <v>2</v>
      </c>
      <c r="G59" s="707">
        <v>27</v>
      </c>
      <c r="H59" s="707">
        <v>75</v>
      </c>
      <c r="I59" s="707">
        <v>10</v>
      </c>
      <c r="J59" s="707">
        <v>76</v>
      </c>
      <c r="K59" s="707">
        <v>3</v>
      </c>
      <c r="L59" s="707">
        <v>3</v>
      </c>
      <c r="M59" s="707">
        <v>1</v>
      </c>
    </row>
    <row r="60" spans="1:13" s="503" customFormat="1" ht="15" customHeight="1">
      <c r="A60" s="784"/>
      <c r="B60" s="774" t="s">
        <v>519</v>
      </c>
      <c r="C60" s="707">
        <v>9</v>
      </c>
      <c r="D60" s="707">
        <v>5</v>
      </c>
      <c r="E60" s="707">
        <v>1</v>
      </c>
      <c r="F60" s="707">
        <v>1</v>
      </c>
      <c r="G60" s="707">
        <v>18</v>
      </c>
      <c r="H60" s="707">
        <v>17</v>
      </c>
      <c r="I60" s="707">
        <v>3</v>
      </c>
      <c r="J60" s="707">
        <v>1</v>
      </c>
      <c r="K60" s="707">
        <v>1</v>
      </c>
      <c r="L60" s="707">
        <v>2</v>
      </c>
      <c r="M60" s="707">
        <v>1</v>
      </c>
    </row>
    <row r="61" spans="1:13" ht="15" customHeight="1">
      <c r="A61" s="784"/>
      <c r="B61" s="774" t="s">
        <v>520</v>
      </c>
      <c r="C61" s="705">
        <v>0</v>
      </c>
      <c r="D61" s="705">
        <v>0</v>
      </c>
      <c r="E61" s="705">
        <v>1</v>
      </c>
      <c r="F61" s="705">
        <v>1</v>
      </c>
      <c r="G61" s="705">
        <v>7</v>
      </c>
      <c r="H61" s="705">
        <v>8</v>
      </c>
      <c r="I61" s="705">
        <v>0</v>
      </c>
      <c r="J61" s="705">
        <v>1</v>
      </c>
      <c r="K61" s="705">
        <v>0</v>
      </c>
      <c r="L61" s="705">
        <v>3</v>
      </c>
      <c r="M61" s="705">
        <v>1</v>
      </c>
    </row>
    <row r="62" spans="1:13" ht="15" customHeight="1">
      <c r="A62" s="784"/>
      <c r="B62" s="774" t="s">
        <v>521</v>
      </c>
      <c r="C62" s="707">
        <v>0</v>
      </c>
      <c r="D62" s="707">
        <v>0</v>
      </c>
      <c r="E62" s="707">
        <v>1</v>
      </c>
      <c r="F62" s="707">
        <v>1</v>
      </c>
      <c r="G62" s="707">
        <v>4</v>
      </c>
      <c r="H62" s="707">
        <v>3</v>
      </c>
      <c r="I62" s="707">
        <v>0</v>
      </c>
      <c r="J62" s="707">
        <v>2</v>
      </c>
      <c r="K62" s="707">
        <v>0</v>
      </c>
      <c r="L62" s="707">
        <v>3</v>
      </c>
      <c r="M62" s="707">
        <v>1</v>
      </c>
    </row>
    <row r="63" spans="1:13" ht="15" customHeight="1">
      <c r="A63" s="784"/>
      <c r="B63" s="774" t="s">
        <v>522</v>
      </c>
      <c r="C63" s="707">
        <v>2</v>
      </c>
      <c r="D63" s="707">
        <v>0</v>
      </c>
      <c r="E63" s="707">
        <v>1</v>
      </c>
      <c r="F63" s="707">
        <v>1</v>
      </c>
      <c r="G63" s="707">
        <v>7</v>
      </c>
      <c r="H63" s="707">
        <v>5</v>
      </c>
      <c r="I63" s="707">
        <v>0</v>
      </c>
      <c r="J63" s="707">
        <v>1</v>
      </c>
      <c r="K63" s="707">
        <v>0</v>
      </c>
      <c r="L63" s="707">
        <v>0</v>
      </c>
      <c r="M63" s="707">
        <v>0</v>
      </c>
    </row>
    <row r="64" spans="1:13" ht="15" customHeight="1">
      <c r="A64" s="784"/>
      <c r="B64" s="774" t="s">
        <v>523</v>
      </c>
      <c r="C64" s="707">
        <v>8</v>
      </c>
      <c r="D64" s="707">
        <v>0</v>
      </c>
      <c r="E64" s="707">
        <v>2</v>
      </c>
      <c r="F64" s="707">
        <v>2</v>
      </c>
      <c r="G64" s="707">
        <v>19</v>
      </c>
      <c r="H64" s="707">
        <v>13</v>
      </c>
      <c r="I64" s="707">
        <v>2</v>
      </c>
      <c r="J64" s="707">
        <v>3</v>
      </c>
      <c r="K64" s="707">
        <v>0</v>
      </c>
      <c r="L64" s="707">
        <v>2</v>
      </c>
      <c r="M64" s="707">
        <v>1</v>
      </c>
    </row>
    <row r="65" spans="1:13" ht="15" customHeight="1">
      <c r="A65" s="784"/>
      <c r="B65" s="774" t="s">
        <v>88</v>
      </c>
      <c r="C65" s="707">
        <v>5</v>
      </c>
      <c r="D65" s="707">
        <v>0</v>
      </c>
      <c r="E65" s="707">
        <v>0</v>
      </c>
      <c r="F65" s="707">
        <v>0</v>
      </c>
      <c r="G65" s="707">
        <v>0</v>
      </c>
      <c r="H65" s="707">
        <v>0</v>
      </c>
      <c r="I65" s="707">
        <v>2</v>
      </c>
      <c r="J65" s="707">
        <v>0</v>
      </c>
      <c r="K65" s="707">
        <v>0</v>
      </c>
      <c r="L65" s="707">
        <v>0</v>
      </c>
      <c r="M65" s="707">
        <v>0</v>
      </c>
    </row>
    <row r="66" spans="1:13" ht="15" customHeight="1">
      <c r="A66" s="784"/>
      <c r="B66" s="774" t="s">
        <v>874</v>
      </c>
      <c r="C66" s="707">
        <v>14</v>
      </c>
      <c r="D66" s="707">
        <v>0</v>
      </c>
      <c r="E66" s="707">
        <v>0</v>
      </c>
      <c r="F66" s="707">
        <v>0</v>
      </c>
      <c r="G66" s="707">
        <v>0</v>
      </c>
      <c r="H66" s="707">
        <v>0</v>
      </c>
      <c r="I66" s="707">
        <v>1</v>
      </c>
      <c r="J66" s="707">
        <v>0</v>
      </c>
      <c r="K66" s="707">
        <v>0</v>
      </c>
      <c r="L66" s="707">
        <v>1</v>
      </c>
      <c r="M66" s="707">
        <v>0</v>
      </c>
    </row>
    <row r="67" spans="1:13" ht="15" customHeight="1">
      <c r="A67" s="784"/>
      <c r="B67" s="774" t="s">
        <v>86</v>
      </c>
      <c r="C67" s="705">
        <v>0</v>
      </c>
      <c r="D67" s="705">
        <v>0</v>
      </c>
      <c r="E67" s="705">
        <v>0</v>
      </c>
      <c r="F67" s="705">
        <v>0</v>
      </c>
      <c r="G67" s="705">
        <v>0</v>
      </c>
      <c r="H67" s="705">
        <v>0</v>
      </c>
      <c r="I67" s="705">
        <v>0</v>
      </c>
      <c r="J67" s="705">
        <v>0</v>
      </c>
      <c r="K67" s="705">
        <v>0</v>
      </c>
      <c r="L67" s="705">
        <v>0</v>
      </c>
      <c r="M67" s="705">
        <v>0</v>
      </c>
    </row>
    <row r="68" spans="1:13" ht="15" customHeight="1">
      <c r="A68" s="784"/>
      <c r="B68" s="774" t="s">
        <v>724</v>
      </c>
      <c r="C68" s="707">
        <v>30</v>
      </c>
      <c r="D68" s="707">
        <v>0</v>
      </c>
      <c r="E68" s="707">
        <v>0</v>
      </c>
      <c r="F68" s="707">
        <v>2</v>
      </c>
      <c r="G68" s="707"/>
      <c r="H68" s="707">
        <v>0</v>
      </c>
      <c r="I68" s="707">
        <v>2</v>
      </c>
      <c r="J68" s="707">
        <v>0</v>
      </c>
      <c r="K68" s="707">
        <v>0</v>
      </c>
      <c r="L68" s="707">
        <v>0</v>
      </c>
      <c r="M68" s="707">
        <v>0</v>
      </c>
    </row>
    <row r="69" spans="1:13" ht="15" customHeight="1">
      <c r="A69" s="784"/>
      <c r="B69" s="774" t="s">
        <v>862</v>
      </c>
      <c r="C69" s="707">
        <v>5</v>
      </c>
      <c r="D69" s="707">
        <v>2</v>
      </c>
      <c r="E69" s="707">
        <v>0</v>
      </c>
      <c r="F69" s="707">
        <v>0</v>
      </c>
      <c r="G69" s="707">
        <v>0</v>
      </c>
      <c r="H69" s="707">
        <v>1</v>
      </c>
      <c r="I69" s="707">
        <v>1</v>
      </c>
      <c r="J69" s="707">
        <v>0</v>
      </c>
      <c r="K69" s="707">
        <v>0</v>
      </c>
      <c r="L69" s="707">
        <v>0</v>
      </c>
      <c r="M69" s="707">
        <v>0</v>
      </c>
    </row>
    <row r="70" spans="1:13" ht="15" customHeight="1">
      <c r="A70" s="782" t="s">
        <v>524</v>
      </c>
      <c r="B70" s="783"/>
      <c r="C70" s="25">
        <f t="shared" ref="C70:M70" si="5">SUM(C71:C85)</f>
        <v>217</v>
      </c>
      <c r="D70" s="25">
        <f t="shared" si="5"/>
        <v>73</v>
      </c>
      <c r="E70" s="25">
        <f t="shared" si="5"/>
        <v>48</v>
      </c>
      <c r="F70" s="25">
        <f t="shared" si="5"/>
        <v>21</v>
      </c>
      <c r="G70" s="25">
        <f t="shared" si="5"/>
        <v>88</v>
      </c>
      <c r="H70" s="25">
        <f t="shared" si="5"/>
        <v>293</v>
      </c>
      <c r="I70" s="25">
        <f t="shared" si="5"/>
        <v>401</v>
      </c>
      <c r="J70" s="25">
        <f t="shared" si="5"/>
        <v>306</v>
      </c>
      <c r="K70" s="25">
        <f t="shared" si="5"/>
        <v>24</v>
      </c>
      <c r="L70" s="25">
        <f t="shared" si="5"/>
        <v>61</v>
      </c>
      <c r="M70" s="25">
        <f t="shared" si="5"/>
        <v>36</v>
      </c>
    </row>
    <row r="71" spans="1:13" ht="15" customHeight="1">
      <c r="A71" s="784"/>
      <c r="B71" s="774" t="s">
        <v>864</v>
      </c>
      <c r="C71" s="707">
        <v>1</v>
      </c>
      <c r="D71" s="707">
        <v>0</v>
      </c>
      <c r="E71" s="707">
        <v>1</v>
      </c>
      <c r="F71" s="707">
        <v>3</v>
      </c>
      <c r="G71" s="707">
        <v>0</v>
      </c>
      <c r="H71" s="707">
        <v>0</v>
      </c>
      <c r="I71" s="707">
        <v>1</v>
      </c>
      <c r="J71" s="707">
        <v>0</v>
      </c>
      <c r="K71" s="707">
        <v>3</v>
      </c>
      <c r="L71" s="707">
        <v>2</v>
      </c>
      <c r="M71" s="707">
        <v>5</v>
      </c>
    </row>
    <row r="72" spans="1:13" ht="15" customHeight="1">
      <c r="A72" s="784"/>
      <c r="B72" s="774" t="s">
        <v>525</v>
      </c>
      <c r="C72" s="707">
        <v>38</v>
      </c>
      <c r="D72" s="707">
        <v>23</v>
      </c>
      <c r="E72" s="707">
        <v>10</v>
      </c>
      <c r="F72" s="707">
        <v>1</v>
      </c>
      <c r="G72" s="707">
        <v>0</v>
      </c>
      <c r="H72" s="707">
        <v>0</v>
      </c>
      <c r="I72" s="707">
        <v>74</v>
      </c>
      <c r="J72" s="707">
        <v>0</v>
      </c>
      <c r="K72" s="707">
        <v>3</v>
      </c>
      <c r="L72" s="707">
        <v>9</v>
      </c>
      <c r="M72" s="707">
        <v>8</v>
      </c>
    </row>
    <row r="73" spans="1:13" ht="15" customHeight="1">
      <c r="A73" s="784"/>
      <c r="B73" s="774" t="s">
        <v>526</v>
      </c>
      <c r="C73" s="705">
        <v>25</v>
      </c>
      <c r="D73" s="705">
        <v>9</v>
      </c>
      <c r="E73" s="705">
        <v>6</v>
      </c>
      <c r="F73" s="705">
        <v>1</v>
      </c>
      <c r="G73" s="705">
        <v>0</v>
      </c>
      <c r="H73" s="705">
        <v>0</v>
      </c>
      <c r="I73" s="705">
        <v>51</v>
      </c>
      <c r="J73" s="705">
        <v>0</v>
      </c>
      <c r="K73" s="705">
        <v>1</v>
      </c>
      <c r="L73" s="705">
        <v>7</v>
      </c>
      <c r="M73" s="705">
        <v>7</v>
      </c>
    </row>
    <row r="74" spans="1:13" ht="15" customHeight="1">
      <c r="A74" s="784"/>
      <c r="B74" s="774" t="s">
        <v>527</v>
      </c>
      <c r="C74" s="707">
        <v>0</v>
      </c>
      <c r="D74" s="707">
        <v>10</v>
      </c>
      <c r="E74" s="707">
        <v>10</v>
      </c>
      <c r="F74" s="707">
        <v>3</v>
      </c>
      <c r="G74" s="707">
        <v>0</v>
      </c>
      <c r="H74" s="707">
        <v>0</v>
      </c>
      <c r="I74" s="707">
        <v>84</v>
      </c>
      <c r="J74" s="707">
        <v>0</v>
      </c>
      <c r="K74" s="707">
        <v>0</v>
      </c>
      <c r="L74" s="707">
        <v>8</v>
      </c>
      <c r="M74" s="707">
        <v>4</v>
      </c>
    </row>
    <row r="75" spans="1:13" ht="15" customHeight="1">
      <c r="A75" s="784"/>
      <c r="B75" s="774" t="s">
        <v>528</v>
      </c>
      <c r="C75" s="707">
        <v>52</v>
      </c>
      <c r="D75" s="707">
        <v>17</v>
      </c>
      <c r="E75" s="707">
        <v>9</v>
      </c>
      <c r="F75" s="707">
        <v>3</v>
      </c>
      <c r="G75" s="707">
        <v>0</v>
      </c>
      <c r="H75" s="707">
        <v>0</v>
      </c>
      <c r="I75" s="707">
        <v>164</v>
      </c>
      <c r="J75" s="707">
        <v>0</v>
      </c>
      <c r="K75" s="707">
        <v>4</v>
      </c>
      <c r="L75" s="707">
        <v>8</v>
      </c>
      <c r="M75" s="707">
        <v>8</v>
      </c>
    </row>
    <row r="76" spans="1:13" ht="15" customHeight="1">
      <c r="A76" s="784"/>
      <c r="B76" s="774" t="s">
        <v>532</v>
      </c>
      <c r="C76" s="707">
        <v>16</v>
      </c>
      <c r="D76" s="707">
        <v>0</v>
      </c>
      <c r="E76" s="707">
        <v>2</v>
      </c>
      <c r="F76" s="707">
        <v>2</v>
      </c>
      <c r="G76" s="707">
        <v>5</v>
      </c>
      <c r="H76" s="707">
        <v>40</v>
      </c>
      <c r="I76" s="707">
        <v>5</v>
      </c>
      <c r="J76" s="707">
        <v>62</v>
      </c>
      <c r="K76" s="707">
        <v>3</v>
      </c>
      <c r="L76" s="707">
        <v>6</v>
      </c>
      <c r="M76" s="707">
        <v>0</v>
      </c>
    </row>
    <row r="77" spans="1:13" ht="15" customHeight="1">
      <c r="A77" s="784"/>
      <c r="B77" s="774" t="s">
        <v>533</v>
      </c>
      <c r="C77" s="707">
        <v>7</v>
      </c>
      <c r="D77" s="707">
        <v>0</v>
      </c>
      <c r="E77" s="707">
        <v>2</v>
      </c>
      <c r="F77" s="707">
        <v>2</v>
      </c>
      <c r="G77" s="707"/>
      <c r="H77" s="707">
        <v>72</v>
      </c>
      <c r="I77" s="707">
        <v>6</v>
      </c>
      <c r="J77" s="707"/>
      <c r="K77" s="707">
        <v>2</v>
      </c>
      <c r="L77" s="707">
        <v>5</v>
      </c>
      <c r="M77" s="707">
        <v>2</v>
      </c>
    </row>
    <row r="78" spans="1:13" ht="15" customHeight="1">
      <c r="A78" s="784"/>
      <c r="B78" s="774" t="s">
        <v>534</v>
      </c>
      <c r="C78" s="707">
        <v>22</v>
      </c>
      <c r="D78" s="707">
        <v>1</v>
      </c>
      <c r="E78" s="707">
        <v>4</v>
      </c>
      <c r="F78" s="707">
        <v>3</v>
      </c>
      <c r="G78" s="707">
        <v>39</v>
      </c>
      <c r="H78" s="707">
        <v>85</v>
      </c>
      <c r="I78" s="707">
        <v>11</v>
      </c>
      <c r="J78" s="707">
        <v>130</v>
      </c>
      <c r="K78" s="707">
        <v>6</v>
      </c>
      <c r="L78" s="707">
        <v>6</v>
      </c>
      <c r="M78" s="707">
        <v>1</v>
      </c>
    </row>
    <row r="79" spans="1:13" ht="15" customHeight="1">
      <c r="A79" s="784"/>
      <c r="B79" s="774" t="s">
        <v>535</v>
      </c>
      <c r="C79" s="705">
        <v>18</v>
      </c>
      <c r="D79" s="705">
        <v>3</v>
      </c>
      <c r="E79" s="705">
        <v>2</v>
      </c>
      <c r="F79" s="705">
        <v>2</v>
      </c>
      <c r="G79" s="705">
        <v>14</v>
      </c>
      <c r="H79" s="705">
        <v>46</v>
      </c>
      <c r="I79" s="705">
        <v>1</v>
      </c>
      <c r="J79" s="705">
        <v>36</v>
      </c>
      <c r="K79" s="705">
        <v>0</v>
      </c>
      <c r="L79" s="705">
        <v>6</v>
      </c>
      <c r="M79" s="705">
        <v>0</v>
      </c>
    </row>
    <row r="80" spans="1:13" ht="15" customHeight="1">
      <c r="A80" s="784"/>
      <c r="B80" s="774" t="s">
        <v>536</v>
      </c>
      <c r="C80" s="707">
        <v>6</v>
      </c>
      <c r="D80" s="707">
        <v>2</v>
      </c>
      <c r="E80" s="707">
        <v>2</v>
      </c>
      <c r="F80" s="707">
        <v>1</v>
      </c>
      <c r="G80" s="707">
        <v>30</v>
      </c>
      <c r="H80" s="707">
        <v>47</v>
      </c>
      <c r="I80" s="707">
        <v>2</v>
      </c>
      <c r="J80" s="707">
        <v>78</v>
      </c>
      <c r="K80" s="707">
        <v>2</v>
      </c>
      <c r="L80" s="707">
        <v>4</v>
      </c>
      <c r="M80" s="707">
        <v>1</v>
      </c>
    </row>
    <row r="81" spans="1:13" ht="15" customHeight="1">
      <c r="A81" s="784"/>
      <c r="B81" s="774" t="s">
        <v>88</v>
      </c>
      <c r="C81" s="707"/>
      <c r="D81" s="707"/>
      <c r="E81" s="707"/>
      <c r="F81" s="707"/>
      <c r="G81" s="707"/>
      <c r="H81" s="707"/>
      <c r="I81" s="707"/>
      <c r="J81" s="707"/>
      <c r="K81" s="707"/>
      <c r="L81" s="707"/>
      <c r="M81" s="707"/>
    </row>
    <row r="82" spans="1:13" ht="15" customHeight="1">
      <c r="A82" s="782"/>
      <c r="B82" s="785" t="s">
        <v>2972</v>
      </c>
      <c r="C82" s="707">
        <v>18</v>
      </c>
      <c r="D82" s="707">
        <v>0</v>
      </c>
      <c r="E82" s="707">
        <v>0</v>
      </c>
      <c r="F82" s="707">
        <v>0</v>
      </c>
      <c r="G82" s="707">
        <v>0</v>
      </c>
      <c r="H82" s="707">
        <v>0</v>
      </c>
      <c r="I82" s="707">
        <v>1</v>
      </c>
      <c r="J82" s="707">
        <v>0</v>
      </c>
      <c r="K82" s="707">
        <v>0</v>
      </c>
      <c r="L82" s="707">
        <v>0</v>
      </c>
      <c r="M82" s="707">
        <v>0</v>
      </c>
    </row>
    <row r="83" spans="1:13" ht="15" customHeight="1">
      <c r="A83" s="784"/>
      <c r="B83" s="774" t="s">
        <v>86</v>
      </c>
      <c r="C83" s="707">
        <v>0</v>
      </c>
      <c r="D83" s="707">
        <v>0</v>
      </c>
      <c r="E83" s="707">
        <v>0</v>
      </c>
      <c r="F83" s="707">
        <v>0</v>
      </c>
      <c r="G83" s="707">
        <v>0</v>
      </c>
      <c r="H83" s="707">
        <v>0</v>
      </c>
      <c r="I83" s="707">
        <v>0</v>
      </c>
      <c r="J83" s="707">
        <v>0</v>
      </c>
      <c r="K83" s="707">
        <v>0</v>
      </c>
      <c r="L83" s="707">
        <v>0</v>
      </c>
      <c r="M83" s="707">
        <v>0</v>
      </c>
    </row>
    <row r="84" spans="1:13" ht="15" customHeight="1">
      <c r="A84" s="784"/>
      <c r="B84" s="774" t="s">
        <v>724</v>
      </c>
      <c r="C84" s="707"/>
      <c r="D84" s="707"/>
      <c r="E84" s="707"/>
      <c r="F84" s="707"/>
      <c r="G84" s="707"/>
      <c r="H84" s="707"/>
      <c r="I84" s="707"/>
      <c r="J84" s="707"/>
      <c r="K84" s="707"/>
      <c r="L84" s="707"/>
      <c r="M84" s="707"/>
    </row>
    <row r="85" spans="1:13" ht="15" customHeight="1">
      <c r="A85" s="784"/>
      <c r="B85" s="774" t="s">
        <v>862</v>
      </c>
      <c r="C85" s="705">
        <v>14</v>
      </c>
      <c r="D85" s="705">
        <v>8</v>
      </c>
      <c r="E85" s="705">
        <v>0</v>
      </c>
      <c r="F85" s="705">
        <v>0</v>
      </c>
      <c r="G85" s="705">
        <v>0</v>
      </c>
      <c r="H85" s="705">
        <v>3</v>
      </c>
      <c r="I85" s="705">
        <v>1</v>
      </c>
      <c r="J85" s="705">
        <v>0</v>
      </c>
      <c r="K85" s="705">
        <v>0</v>
      </c>
      <c r="L85" s="705">
        <v>0</v>
      </c>
      <c r="M85" s="705">
        <v>0</v>
      </c>
    </row>
    <row r="86" spans="1:13" ht="15" customHeight="1">
      <c r="A86" s="784" t="s">
        <v>537</v>
      </c>
      <c r="B86" s="784"/>
      <c r="C86" s="25">
        <f>SUM(C87:C96)</f>
        <v>62</v>
      </c>
      <c r="D86" s="25">
        <f t="shared" ref="D86:M86" si="6">SUM(D87:D96)</f>
        <v>7</v>
      </c>
      <c r="E86" s="25">
        <f t="shared" si="6"/>
        <v>6</v>
      </c>
      <c r="F86" s="25">
        <f t="shared" si="6"/>
        <v>13</v>
      </c>
      <c r="G86" s="25">
        <f t="shared" si="6"/>
        <v>57</v>
      </c>
      <c r="H86" s="25">
        <f t="shared" si="6"/>
        <v>44</v>
      </c>
      <c r="I86" s="25">
        <f t="shared" si="6"/>
        <v>21</v>
      </c>
      <c r="J86" s="25">
        <f t="shared" si="6"/>
        <v>13</v>
      </c>
      <c r="K86" s="25">
        <f t="shared" si="6"/>
        <v>4</v>
      </c>
      <c r="L86" s="25">
        <f t="shared" si="6"/>
        <v>20</v>
      </c>
      <c r="M86" s="25">
        <f t="shared" si="6"/>
        <v>11</v>
      </c>
    </row>
    <row r="87" spans="1:13" ht="15" customHeight="1">
      <c r="A87" s="784"/>
      <c r="B87" s="774" t="s">
        <v>864</v>
      </c>
      <c r="C87" s="707">
        <v>0</v>
      </c>
      <c r="D87" s="707">
        <v>0</v>
      </c>
      <c r="E87" s="707">
        <v>0</v>
      </c>
      <c r="F87" s="707">
        <v>3</v>
      </c>
      <c r="G87" s="707">
        <v>0</v>
      </c>
      <c r="H87" s="707">
        <v>0</v>
      </c>
      <c r="I87" s="707">
        <v>0</v>
      </c>
      <c r="J87" s="707">
        <v>0</v>
      </c>
      <c r="K87" s="707">
        <v>1</v>
      </c>
      <c r="L87" s="707">
        <v>2</v>
      </c>
      <c r="M87" s="707">
        <v>2</v>
      </c>
    </row>
    <row r="88" spans="1:13" ht="15" customHeight="1">
      <c r="A88" s="784"/>
      <c r="B88" s="774" t="s">
        <v>868</v>
      </c>
      <c r="C88" s="707">
        <v>18</v>
      </c>
      <c r="D88" s="707">
        <v>4</v>
      </c>
      <c r="E88" s="707">
        <v>1</v>
      </c>
      <c r="F88" s="707">
        <v>2</v>
      </c>
      <c r="G88" s="707">
        <v>0</v>
      </c>
      <c r="H88" s="707">
        <v>0</v>
      </c>
      <c r="I88" s="707">
        <v>18</v>
      </c>
      <c r="J88" s="707">
        <v>0</v>
      </c>
      <c r="K88" s="707">
        <v>0</v>
      </c>
      <c r="L88" s="707">
        <v>5</v>
      </c>
      <c r="M88" s="707">
        <v>3</v>
      </c>
    </row>
    <row r="89" spans="1:13" ht="15" customHeight="1">
      <c r="A89" s="784"/>
      <c r="B89" s="774" t="s">
        <v>539</v>
      </c>
      <c r="C89" s="707">
        <v>4</v>
      </c>
      <c r="D89" s="707">
        <v>0</v>
      </c>
      <c r="E89" s="707">
        <v>0</v>
      </c>
      <c r="F89" s="707">
        <v>1</v>
      </c>
      <c r="G89" s="707">
        <v>5</v>
      </c>
      <c r="H89" s="707">
        <v>3</v>
      </c>
      <c r="I89" s="707">
        <v>0</v>
      </c>
      <c r="J89" s="707">
        <v>0</v>
      </c>
      <c r="K89" s="707">
        <v>0</v>
      </c>
      <c r="L89" s="707">
        <v>1</v>
      </c>
      <c r="M89" s="707">
        <v>1</v>
      </c>
    </row>
    <row r="90" spans="1:13" ht="15" customHeight="1">
      <c r="A90" s="784"/>
      <c r="B90" s="774" t="s">
        <v>540</v>
      </c>
      <c r="C90" s="707">
        <v>7</v>
      </c>
      <c r="D90" s="707">
        <v>0</v>
      </c>
      <c r="E90" s="707">
        <v>0</v>
      </c>
      <c r="F90" s="707">
        <v>2</v>
      </c>
      <c r="G90" s="707">
        <v>6</v>
      </c>
      <c r="H90" s="707">
        <v>3</v>
      </c>
      <c r="I90" s="707">
        <v>0</v>
      </c>
      <c r="J90" s="707">
        <v>1</v>
      </c>
      <c r="K90" s="707">
        <v>1</v>
      </c>
      <c r="L90" s="707">
        <v>3</v>
      </c>
      <c r="M90" s="707">
        <v>1</v>
      </c>
    </row>
    <row r="91" spans="1:13" ht="15" customHeight="1">
      <c r="A91" s="784"/>
      <c r="B91" s="774" t="s">
        <v>541</v>
      </c>
      <c r="C91" s="705">
        <v>7</v>
      </c>
      <c r="D91" s="705">
        <v>0</v>
      </c>
      <c r="E91" s="705">
        <v>1</v>
      </c>
      <c r="F91" s="705">
        <v>1</v>
      </c>
      <c r="G91" s="705">
        <v>8</v>
      </c>
      <c r="H91" s="705">
        <v>5</v>
      </c>
      <c r="I91" s="705">
        <v>0</v>
      </c>
      <c r="J91" s="705">
        <v>0</v>
      </c>
      <c r="K91" s="705">
        <v>0</v>
      </c>
      <c r="L91" s="705">
        <v>3</v>
      </c>
      <c r="M91" s="705">
        <v>1</v>
      </c>
    </row>
    <row r="92" spans="1:13" ht="15" customHeight="1">
      <c r="A92" s="784"/>
      <c r="B92" s="774" t="s">
        <v>542</v>
      </c>
      <c r="C92" s="707">
        <v>6</v>
      </c>
      <c r="D92" s="707">
        <v>0</v>
      </c>
      <c r="E92" s="707">
        <v>1</v>
      </c>
      <c r="F92" s="707">
        <v>2</v>
      </c>
      <c r="G92" s="707">
        <v>21</v>
      </c>
      <c r="H92" s="707">
        <v>26</v>
      </c>
      <c r="I92" s="707">
        <v>3</v>
      </c>
      <c r="J92" s="707">
        <v>9</v>
      </c>
      <c r="K92" s="707">
        <v>0</v>
      </c>
      <c r="L92" s="707">
        <v>2</v>
      </c>
      <c r="M92" s="707">
        <v>1</v>
      </c>
    </row>
    <row r="93" spans="1:13" ht="15" customHeight="1">
      <c r="A93" s="784"/>
      <c r="B93" s="774" t="s">
        <v>543</v>
      </c>
      <c r="C93" s="707">
        <v>12</v>
      </c>
      <c r="D93" s="707">
        <v>3</v>
      </c>
      <c r="E93" s="707">
        <v>2</v>
      </c>
      <c r="F93" s="707">
        <v>1</v>
      </c>
      <c r="G93" s="707">
        <v>12</v>
      </c>
      <c r="H93" s="707">
        <v>6</v>
      </c>
      <c r="I93" s="707">
        <v>0</v>
      </c>
      <c r="J93" s="707">
        <v>1</v>
      </c>
      <c r="K93" s="707">
        <v>1</v>
      </c>
      <c r="L93" s="707">
        <v>3</v>
      </c>
      <c r="M93" s="707">
        <v>1</v>
      </c>
    </row>
    <row r="94" spans="1:13" ht="15" customHeight="1">
      <c r="A94" s="784"/>
      <c r="B94" s="774" t="s">
        <v>544</v>
      </c>
      <c r="C94" s="707">
        <v>4</v>
      </c>
      <c r="D94" s="707">
        <v>0</v>
      </c>
      <c r="E94" s="707">
        <v>1</v>
      </c>
      <c r="F94" s="707">
        <v>1</v>
      </c>
      <c r="G94" s="707">
        <v>5</v>
      </c>
      <c r="H94" s="707">
        <v>1</v>
      </c>
      <c r="I94" s="707">
        <v>0</v>
      </c>
      <c r="J94" s="707">
        <v>2</v>
      </c>
      <c r="K94" s="707">
        <v>1</v>
      </c>
      <c r="L94" s="707">
        <v>1</v>
      </c>
      <c r="M94" s="707">
        <v>1</v>
      </c>
    </row>
    <row r="95" spans="1:13" ht="15" customHeight="1">
      <c r="A95" s="782"/>
      <c r="B95" s="785" t="s">
        <v>869</v>
      </c>
      <c r="C95" s="707">
        <v>4</v>
      </c>
      <c r="D95" s="707">
        <v>0</v>
      </c>
      <c r="E95" s="707">
        <v>0</v>
      </c>
      <c r="F95" s="707">
        <v>0</v>
      </c>
      <c r="G95" s="707">
        <v>0</v>
      </c>
      <c r="H95" s="707">
        <v>0</v>
      </c>
      <c r="I95" s="707">
        <v>0</v>
      </c>
      <c r="J95" s="707">
        <v>0</v>
      </c>
      <c r="K95" s="707">
        <v>0</v>
      </c>
      <c r="L95" s="707">
        <v>0</v>
      </c>
      <c r="M95" s="707">
        <v>0</v>
      </c>
    </row>
    <row r="96" spans="1:13" ht="15" customHeight="1">
      <c r="A96" s="784"/>
      <c r="B96" s="774" t="s">
        <v>86</v>
      </c>
      <c r="C96" s="707">
        <v>0</v>
      </c>
      <c r="D96" s="707">
        <v>0</v>
      </c>
      <c r="E96" s="707">
        <v>0</v>
      </c>
      <c r="F96" s="707">
        <v>0</v>
      </c>
      <c r="G96" s="707">
        <v>0</v>
      </c>
      <c r="H96" s="707">
        <v>0</v>
      </c>
      <c r="I96" s="707">
        <v>0</v>
      </c>
      <c r="J96" s="707">
        <v>0</v>
      </c>
      <c r="K96" s="707">
        <v>0</v>
      </c>
      <c r="L96" s="707">
        <v>0</v>
      </c>
      <c r="M96" s="707">
        <v>0</v>
      </c>
    </row>
    <row r="97" spans="1:13" ht="15" customHeight="1">
      <c r="A97" s="784"/>
      <c r="B97" s="774" t="s">
        <v>862</v>
      </c>
      <c r="C97" s="705">
        <v>0</v>
      </c>
      <c r="D97" s="705">
        <v>0</v>
      </c>
      <c r="E97" s="705">
        <v>0</v>
      </c>
      <c r="F97" s="705">
        <v>0</v>
      </c>
      <c r="G97" s="705">
        <v>0</v>
      </c>
      <c r="H97" s="705">
        <v>0</v>
      </c>
      <c r="I97" s="705">
        <v>0</v>
      </c>
      <c r="J97" s="705">
        <v>0</v>
      </c>
      <c r="K97" s="705">
        <v>0</v>
      </c>
      <c r="L97" s="705">
        <v>0</v>
      </c>
      <c r="M97" s="705">
        <v>0</v>
      </c>
    </row>
    <row r="98" spans="1:13" ht="15" customHeight="1">
      <c r="A98" s="784" t="s">
        <v>545</v>
      </c>
      <c r="B98" s="6"/>
      <c r="C98" s="25">
        <f>SUM(C99:C106)</f>
        <v>41</v>
      </c>
      <c r="D98" s="25">
        <f t="shared" ref="D98:M98" si="7">SUM(D99:D106)</f>
        <v>6</v>
      </c>
      <c r="E98" s="25">
        <f t="shared" si="7"/>
        <v>1</v>
      </c>
      <c r="F98" s="25">
        <f t="shared" si="7"/>
        <v>9</v>
      </c>
      <c r="G98" s="25">
        <f t="shared" si="7"/>
        <v>51</v>
      </c>
      <c r="H98" s="25">
        <f t="shared" si="7"/>
        <v>13</v>
      </c>
      <c r="I98" s="25">
        <f t="shared" si="7"/>
        <v>8</v>
      </c>
      <c r="J98" s="25">
        <f t="shared" si="7"/>
        <v>1</v>
      </c>
      <c r="K98" s="25">
        <f t="shared" si="7"/>
        <v>2</v>
      </c>
      <c r="L98" s="25">
        <f t="shared" si="7"/>
        <v>15</v>
      </c>
      <c r="M98" s="25">
        <f t="shared" si="7"/>
        <v>6</v>
      </c>
    </row>
    <row r="99" spans="1:13" ht="15" customHeight="1">
      <c r="A99" s="784"/>
      <c r="B99" s="786" t="s">
        <v>864</v>
      </c>
      <c r="C99" s="707">
        <v>0</v>
      </c>
      <c r="D99" s="707">
        <v>0</v>
      </c>
      <c r="E99" s="707">
        <v>0</v>
      </c>
      <c r="F99" s="707">
        <v>1</v>
      </c>
      <c r="G99" s="707">
        <v>0</v>
      </c>
      <c r="H99" s="707">
        <v>0</v>
      </c>
      <c r="I99" s="707">
        <v>1</v>
      </c>
      <c r="J99" s="707">
        <v>0</v>
      </c>
      <c r="K99" s="707">
        <v>0</v>
      </c>
      <c r="L99" s="707">
        <v>3</v>
      </c>
      <c r="M99" s="707">
        <v>1</v>
      </c>
    </row>
    <row r="100" spans="1:13" ht="15" customHeight="1">
      <c r="A100" s="784"/>
      <c r="B100" s="786" t="s">
        <v>879</v>
      </c>
      <c r="C100" s="707">
        <v>18</v>
      </c>
      <c r="D100" s="707">
        <v>4</v>
      </c>
      <c r="E100" s="707">
        <v>1</v>
      </c>
      <c r="F100" s="707">
        <v>1</v>
      </c>
      <c r="G100" s="707">
        <v>0</v>
      </c>
      <c r="H100" s="707">
        <v>0</v>
      </c>
      <c r="I100" s="707">
        <v>3</v>
      </c>
      <c r="J100" s="707">
        <v>0</v>
      </c>
      <c r="K100" s="707">
        <v>0</v>
      </c>
      <c r="L100" s="707">
        <v>5</v>
      </c>
      <c r="M100" s="707">
        <v>4</v>
      </c>
    </row>
    <row r="101" spans="1:13" ht="15" customHeight="1">
      <c r="A101" s="784"/>
      <c r="B101" s="786" t="s">
        <v>547</v>
      </c>
      <c r="C101" s="707">
        <v>16</v>
      </c>
      <c r="D101" s="707">
        <v>0</v>
      </c>
      <c r="E101" s="707">
        <v>0</v>
      </c>
      <c r="F101" s="707">
        <v>4</v>
      </c>
      <c r="G101" s="707">
        <v>32</v>
      </c>
      <c r="H101" s="707">
        <v>8</v>
      </c>
      <c r="I101" s="707">
        <v>3</v>
      </c>
      <c r="J101" s="707">
        <v>1</v>
      </c>
      <c r="K101" s="707">
        <v>0</v>
      </c>
      <c r="L101" s="707">
        <v>2</v>
      </c>
      <c r="M101" s="707">
        <v>1</v>
      </c>
    </row>
    <row r="102" spans="1:13" ht="15" customHeight="1">
      <c r="A102" s="784"/>
      <c r="B102" s="774" t="s">
        <v>880</v>
      </c>
      <c r="C102" s="707">
        <v>5</v>
      </c>
      <c r="D102" s="707">
        <v>2</v>
      </c>
      <c r="E102" s="707">
        <v>0</v>
      </c>
      <c r="F102" s="707">
        <v>2</v>
      </c>
      <c r="G102" s="707">
        <v>12</v>
      </c>
      <c r="H102" s="707">
        <v>4</v>
      </c>
      <c r="I102" s="707">
        <v>1</v>
      </c>
      <c r="J102" s="707">
        <v>0</v>
      </c>
      <c r="K102" s="707">
        <v>0</v>
      </c>
      <c r="L102" s="707">
        <v>3</v>
      </c>
      <c r="M102" s="707">
        <v>0</v>
      </c>
    </row>
    <row r="103" spans="1:13" ht="15" customHeight="1">
      <c r="A103" s="782"/>
      <c r="B103" s="785" t="s">
        <v>549</v>
      </c>
      <c r="C103" s="705">
        <v>2</v>
      </c>
      <c r="D103" s="705">
        <v>0</v>
      </c>
      <c r="E103" s="705">
        <v>0</v>
      </c>
      <c r="F103" s="705">
        <v>1</v>
      </c>
      <c r="G103" s="705">
        <v>7</v>
      </c>
      <c r="H103" s="705">
        <v>1</v>
      </c>
      <c r="I103" s="705">
        <v>0</v>
      </c>
      <c r="J103" s="705">
        <v>0</v>
      </c>
      <c r="K103" s="705">
        <v>2</v>
      </c>
      <c r="L103" s="705">
        <v>1</v>
      </c>
      <c r="M103" s="705">
        <v>0</v>
      </c>
    </row>
    <row r="104" spans="1:13" ht="15" customHeight="1">
      <c r="A104" s="782"/>
      <c r="B104" s="785" t="s">
        <v>881</v>
      </c>
      <c r="C104" s="707">
        <v>0</v>
      </c>
      <c r="D104" s="707">
        <v>0</v>
      </c>
      <c r="E104" s="707">
        <v>0</v>
      </c>
      <c r="F104" s="707">
        <v>0</v>
      </c>
      <c r="G104" s="707">
        <v>0</v>
      </c>
      <c r="H104" s="707">
        <v>0</v>
      </c>
      <c r="I104" s="707">
        <v>0</v>
      </c>
      <c r="J104" s="707">
        <v>0</v>
      </c>
      <c r="K104" s="707">
        <v>0</v>
      </c>
      <c r="L104" s="707">
        <v>1</v>
      </c>
      <c r="M104" s="707">
        <v>0</v>
      </c>
    </row>
    <row r="105" spans="1:13" ht="15" customHeight="1">
      <c r="A105" s="784"/>
      <c r="B105" s="774" t="s">
        <v>86</v>
      </c>
      <c r="C105" s="707">
        <v>0</v>
      </c>
      <c r="D105" s="707">
        <v>0</v>
      </c>
      <c r="E105" s="707">
        <v>0</v>
      </c>
      <c r="F105" s="707">
        <v>0</v>
      </c>
      <c r="G105" s="707">
        <v>0</v>
      </c>
      <c r="H105" s="707">
        <v>0</v>
      </c>
      <c r="I105" s="707">
        <v>0</v>
      </c>
      <c r="J105" s="707">
        <v>0</v>
      </c>
      <c r="K105" s="707">
        <v>0</v>
      </c>
      <c r="L105" s="707">
        <v>0</v>
      </c>
      <c r="M105" s="707">
        <v>0</v>
      </c>
    </row>
    <row r="106" spans="1:13" ht="15" customHeight="1">
      <c r="A106" s="784"/>
      <c r="B106" s="774" t="s">
        <v>862</v>
      </c>
      <c r="C106" s="707">
        <v>0</v>
      </c>
      <c r="D106" s="707">
        <v>0</v>
      </c>
      <c r="E106" s="707">
        <v>0</v>
      </c>
      <c r="F106" s="707">
        <v>0</v>
      </c>
      <c r="G106" s="707">
        <v>0</v>
      </c>
      <c r="H106" s="707">
        <v>0</v>
      </c>
      <c r="I106" s="707">
        <v>0</v>
      </c>
      <c r="J106" s="707">
        <v>0</v>
      </c>
      <c r="K106" s="707">
        <v>0</v>
      </c>
      <c r="L106" s="707">
        <v>0</v>
      </c>
      <c r="M106" s="707">
        <v>0</v>
      </c>
    </row>
    <row r="107" spans="1:13" ht="15" customHeight="1">
      <c r="A107" s="784" t="s">
        <v>550</v>
      </c>
      <c r="B107" s="784"/>
      <c r="C107" s="25">
        <f>SUM(C108:C120)</f>
        <v>78</v>
      </c>
      <c r="D107" s="25">
        <f t="shared" ref="D107:M107" si="8">SUM(D108:D120)</f>
        <v>15</v>
      </c>
      <c r="E107" s="25">
        <f t="shared" si="8"/>
        <v>9</v>
      </c>
      <c r="F107" s="25">
        <f t="shared" si="8"/>
        <v>22</v>
      </c>
      <c r="G107" s="25">
        <f t="shared" si="8"/>
        <v>68</v>
      </c>
      <c r="H107" s="25">
        <f t="shared" si="8"/>
        <v>48</v>
      </c>
      <c r="I107" s="25">
        <f t="shared" si="8"/>
        <v>34</v>
      </c>
      <c r="J107" s="25">
        <f t="shared" si="8"/>
        <v>22</v>
      </c>
      <c r="K107" s="25">
        <f t="shared" si="8"/>
        <v>4</v>
      </c>
      <c r="L107" s="25">
        <f t="shared" si="8"/>
        <v>24</v>
      </c>
      <c r="M107" s="25">
        <f t="shared" si="8"/>
        <v>13</v>
      </c>
    </row>
    <row r="108" spans="1:13" ht="15" customHeight="1">
      <c r="A108" s="784"/>
      <c r="B108" s="774" t="s">
        <v>864</v>
      </c>
      <c r="C108" s="707">
        <v>0</v>
      </c>
      <c r="D108" s="707">
        <v>0</v>
      </c>
      <c r="E108" s="707">
        <v>0</v>
      </c>
      <c r="F108" s="707">
        <v>3</v>
      </c>
      <c r="G108" s="707">
        <v>0</v>
      </c>
      <c r="H108" s="707">
        <v>0</v>
      </c>
      <c r="I108" s="707">
        <v>0</v>
      </c>
      <c r="J108" s="707">
        <v>0</v>
      </c>
      <c r="K108" s="707">
        <v>0</v>
      </c>
      <c r="L108" s="707">
        <v>2</v>
      </c>
      <c r="M108" s="707">
        <v>1</v>
      </c>
    </row>
    <row r="109" spans="1:13" ht="15" customHeight="1">
      <c r="A109" s="784"/>
      <c r="B109" s="774" t="s">
        <v>866</v>
      </c>
      <c r="C109" s="705">
        <v>23</v>
      </c>
      <c r="D109" s="705">
        <v>7</v>
      </c>
      <c r="E109" s="705">
        <v>2</v>
      </c>
      <c r="F109" s="705">
        <v>4</v>
      </c>
      <c r="G109" s="705">
        <v>0</v>
      </c>
      <c r="H109" s="705">
        <v>0</v>
      </c>
      <c r="I109" s="705">
        <v>22</v>
      </c>
      <c r="J109" s="705">
        <v>0</v>
      </c>
      <c r="K109" s="705">
        <v>1</v>
      </c>
      <c r="L109" s="705">
        <v>2</v>
      </c>
      <c r="M109" s="705">
        <v>6</v>
      </c>
    </row>
    <row r="110" spans="1:13" ht="15" customHeight="1">
      <c r="A110" s="784"/>
      <c r="B110" s="774" t="s">
        <v>552</v>
      </c>
      <c r="C110" s="707">
        <v>5</v>
      </c>
      <c r="D110" s="707">
        <v>1</v>
      </c>
      <c r="E110" s="707">
        <v>1</v>
      </c>
      <c r="F110" s="707">
        <v>2</v>
      </c>
      <c r="G110" s="707">
        <v>6</v>
      </c>
      <c r="H110" s="707">
        <v>2</v>
      </c>
      <c r="I110" s="707">
        <v>4</v>
      </c>
      <c r="J110" s="707">
        <v>2</v>
      </c>
      <c r="K110" s="707">
        <v>0</v>
      </c>
      <c r="L110" s="707">
        <v>2</v>
      </c>
      <c r="M110" s="707">
        <v>0</v>
      </c>
    </row>
    <row r="111" spans="1:13" ht="15" customHeight="1">
      <c r="A111" s="784"/>
      <c r="B111" s="774" t="s">
        <v>553</v>
      </c>
      <c r="C111" s="707">
        <v>10</v>
      </c>
      <c r="D111" s="707">
        <v>0</v>
      </c>
      <c r="E111" s="707">
        <v>1</v>
      </c>
      <c r="F111" s="707">
        <v>2</v>
      </c>
      <c r="G111" s="707">
        <v>12</v>
      </c>
      <c r="H111" s="707">
        <v>11</v>
      </c>
      <c r="I111" s="707">
        <v>0</v>
      </c>
      <c r="J111" s="707">
        <v>2</v>
      </c>
      <c r="K111" s="707">
        <v>1</v>
      </c>
      <c r="L111" s="707">
        <v>2</v>
      </c>
      <c r="M111" s="707">
        <v>1</v>
      </c>
    </row>
    <row r="112" spans="1:13" ht="15" customHeight="1">
      <c r="A112" s="784"/>
      <c r="B112" s="774" t="s">
        <v>554</v>
      </c>
      <c r="C112" s="707">
        <v>9</v>
      </c>
      <c r="D112" s="707">
        <v>2</v>
      </c>
      <c r="E112" s="707">
        <v>2</v>
      </c>
      <c r="F112" s="707">
        <v>2</v>
      </c>
      <c r="G112" s="707">
        <v>9</v>
      </c>
      <c r="H112" s="707">
        <v>15</v>
      </c>
      <c r="I112" s="707">
        <v>4</v>
      </c>
      <c r="J112" s="707">
        <v>9</v>
      </c>
      <c r="K112" s="707">
        <v>1</v>
      </c>
      <c r="L112" s="707">
        <v>4</v>
      </c>
      <c r="M112" s="707">
        <v>1</v>
      </c>
    </row>
    <row r="113" spans="1:13" ht="15" customHeight="1">
      <c r="A113" s="784"/>
      <c r="B113" s="774" t="s">
        <v>555</v>
      </c>
      <c r="C113" s="707">
        <v>6</v>
      </c>
      <c r="D113" s="707">
        <v>2</v>
      </c>
      <c r="E113" s="707">
        <v>1</v>
      </c>
      <c r="F113" s="707">
        <v>2</v>
      </c>
      <c r="G113" s="707">
        <v>4</v>
      </c>
      <c r="H113" s="707">
        <v>6</v>
      </c>
      <c r="I113" s="707">
        <v>1</v>
      </c>
      <c r="J113" s="707">
        <v>1</v>
      </c>
      <c r="K113" s="707">
        <v>0</v>
      </c>
      <c r="L113" s="707">
        <v>2</v>
      </c>
      <c r="M113" s="707">
        <v>1</v>
      </c>
    </row>
    <row r="114" spans="1:13" ht="15" customHeight="1">
      <c r="A114" s="784"/>
      <c r="B114" s="774" t="s">
        <v>556</v>
      </c>
      <c r="C114" s="707">
        <v>9</v>
      </c>
      <c r="D114" s="707">
        <v>2</v>
      </c>
      <c r="E114" s="707">
        <v>1</v>
      </c>
      <c r="F114" s="707">
        <v>2</v>
      </c>
      <c r="G114" s="707">
        <v>7</v>
      </c>
      <c r="H114" s="707">
        <v>2</v>
      </c>
      <c r="I114" s="707">
        <v>1</v>
      </c>
      <c r="J114" s="707">
        <v>1</v>
      </c>
      <c r="K114" s="707">
        <v>1</v>
      </c>
      <c r="L114" s="707">
        <v>3</v>
      </c>
      <c r="M114" s="707">
        <v>1</v>
      </c>
    </row>
    <row r="115" spans="1:13" ht="15" customHeight="1">
      <c r="A115" s="782"/>
      <c r="B115" s="785" t="s">
        <v>557</v>
      </c>
      <c r="C115" s="705">
        <v>7</v>
      </c>
      <c r="D115" s="705">
        <v>0</v>
      </c>
      <c r="E115" s="705">
        <v>0</v>
      </c>
      <c r="F115" s="705">
        <v>2</v>
      </c>
      <c r="G115" s="705">
        <v>22</v>
      </c>
      <c r="H115" s="705">
        <v>12</v>
      </c>
      <c r="I115" s="705">
        <v>0</v>
      </c>
      <c r="J115" s="705">
        <v>5</v>
      </c>
      <c r="K115" s="705">
        <v>0</v>
      </c>
      <c r="L115" s="705">
        <v>3</v>
      </c>
      <c r="M115" s="705">
        <v>1</v>
      </c>
    </row>
    <row r="116" spans="1:13" ht="15" customHeight="1">
      <c r="A116" s="782"/>
      <c r="B116" s="785" t="s">
        <v>558</v>
      </c>
      <c r="C116" s="707">
        <v>5</v>
      </c>
      <c r="D116" s="707">
        <v>1</v>
      </c>
      <c r="E116" s="707">
        <v>1</v>
      </c>
      <c r="F116" s="707">
        <v>2</v>
      </c>
      <c r="G116" s="707">
        <v>8</v>
      </c>
      <c r="H116" s="707">
        <v>0</v>
      </c>
      <c r="I116" s="707">
        <v>0</v>
      </c>
      <c r="J116" s="707">
        <v>2</v>
      </c>
      <c r="K116" s="707">
        <v>0</v>
      </c>
      <c r="L116" s="707">
        <v>3</v>
      </c>
      <c r="M116" s="707">
        <v>1</v>
      </c>
    </row>
    <row r="117" spans="1:13" ht="15" customHeight="1">
      <c r="A117" s="784"/>
      <c r="B117" s="774" t="s">
        <v>88</v>
      </c>
      <c r="C117" s="707">
        <v>0</v>
      </c>
      <c r="D117" s="707">
        <v>0</v>
      </c>
      <c r="E117" s="707">
        <v>0</v>
      </c>
      <c r="F117" s="707">
        <v>1</v>
      </c>
      <c r="G117" s="707">
        <v>0</v>
      </c>
      <c r="H117" s="707">
        <v>0</v>
      </c>
      <c r="I117" s="707">
        <v>2</v>
      </c>
      <c r="J117" s="707">
        <v>0</v>
      </c>
      <c r="K117" s="707">
        <v>0</v>
      </c>
      <c r="L117" s="707">
        <v>0</v>
      </c>
      <c r="M117" s="707">
        <v>0</v>
      </c>
    </row>
    <row r="118" spans="1:13" ht="15" customHeight="1">
      <c r="A118" s="784"/>
      <c r="B118" s="774" t="s">
        <v>867</v>
      </c>
      <c r="C118" s="707">
        <v>4</v>
      </c>
      <c r="D118" s="707">
        <v>0</v>
      </c>
      <c r="E118" s="707">
        <v>0</v>
      </c>
      <c r="F118" s="707">
        <v>0</v>
      </c>
      <c r="G118" s="707">
        <v>0</v>
      </c>
      <c r="H118" s="707">
        <v>0</v>
      </c>
      <c r="I118" s="707">
        <v>0</v>
      </c>
      <c r="J118" s="707">
        <v>0</v>
      </c>
      <c r="K118" s="707">
        <v>0</v>
      </c>
      <c r="L118" s="707">
        <v>1</v>
      </c>
      <c r="M118" s="707">
        <v>0</v>
      </c>
    </row>
    <row r="119" spans="1:13" ht="15" customHeight="1">
      <c r="A119" s="784"/>
      <c r="B119" s="774" t="s">
        <v>86</v>
      </c>
      <c r="C119" s="707">
        <v>0</v>
      </c>
      <c r="D119" s="707">
        <v>0</v>
      </c>
      <c r="E119" s="707">
        <v>0</v>
      </c>
      <c r="F119" s="707">
        <v>0</v>
      </c>
      <c r="G119" s="707">
        <v>0</v>
      </c>
      <c r="H119" s="707">
        <v>0</v>
      </c>
      <c r="I119" s="707">
        <v>0</v>
      </c>
      <c r="J119" s="707">
        <v>0</v>
      </c>
      <c r="K119" s="707">
        <v>0</v>
      </c>
      <c r="L119" s="707">
        <v>0</v>
      </c>
      <c r="M119" s="707">
        <v>0</v>
      </c>
    </row>
    <row r="120" spans="1:13" ht="15" customHeight="1">
      <c r="A120" s="784"/>
      <c r="B120" s="774" t="s">
        <v>862</v>
      </c>
      <c r="C120" s="707">
        <v>0</v>
      </c>
      <c r="D120" s="707">
        <v>0</v>
      </c>
      <c r="E120" s="707">
        <v>0</v>
      </c>
      <c r="F120" s="707">
        <v>0</v>
      </c>
      <c r="G120" s="707">
        <v>0</v>
      </c>
      <c r="H120" s="707">
        <v>0</v>
      </c>
      <c r="I120" s="707">
        <v>0</v>
      </c>
      <c r="J120" s="707">
        <v>0</v>
      </c>
      <c r="K120" s="707">
        <v>0</v>
      </c>
      <c r="L120" s="707">
        <v>0</v>
      </c>
      <c r="M120" s="707">
        <v>0</v>
      </c>
    </row>
    <row r="121" spans="1:13" ht="15" customHeight="1">
      <c r="A121" s="789" t="s">
        <v>559</v>
      </c>
      <c r="B121" s="784"/>
      <c r="C121" s="49">
        <f>SUM(C122:C133)</f>
        <v>74</v>
      </c>
      <c r="D121" s="49">
        <f t="shared" ref="D121:M121" si="9">SUM(D122:D133)</f>
        <v>19</v>
      </c>
      <c r="E121" s="49">
        <f t="shared" si="9"/>
        <v>11</v>
      </c>
      <c r="F121" s="49">
        <f t="shared" si="9"/>
        <v>20</v>
      </c>
      <c r="G121" s="49">
        <f t="shared" si="9"/>
        <v>92</v>
      </c>
      <c r="H121" s="49">
        <f t="shared" si="9"/>
        <v>108</v>
      </c>
      <c r="I121" s="49">
        <f t="shared" si="9"/>
        <v>24</v>
      </c>
      <c r="J121" s="49">
        <f t="shared" si="9"/>
        <v>69</v>
      </c>
      <c r="K121" s="49">
        <f t="shared" si="9"/>
        <v>10</v>
      </c>
      <c r="L121" s="49">
        <f t="shared" si="9"/>
        <v>28</v>
      </c>
      <c r="M121" s="49">
        <f t="shared" si="9"/>
        <v>15</v>
      </c>
    </row>
    <row r="122" spans="1:13" ht="15" customHeight="1">
      <c r="A122" s="784"/>
      <c r="B122" s="774" t="s">
        <v>864</v>
      </c>
      <c r="C122" s="707">
        <v>0</v>
      </c>
      <c r="D122" s="707">
        <v>0</v>
      </c>
      <c r="E122" s="707">
        <v>0</v>
      </c>
      <c r="F122" s="707">
        <v>2</v>
      </c>
      <c r="G122" s="707">
        <v>0</v>
      </c>
      <c r="H122" s="707">
        <v>0</v>
      </c>
      <c r="I122" s="707">
        <v>4</v>
      </c>
      <c r="J122" s="707">
        <v>0</v>
      </c>
      <c r="K122" s="707">
        <v>0</v>
      </c>
      <c r="L122" s="707">
        <v>2</v>
      </c>
      <c r="M122" s="707">
        <v>3</v>
      </c>
    </row>
    <row r="123" spans="1:13" ht="15" customHeight="1">
      <c r="A123" s="784"/>
      <c r="B123" s="774" t="s">
        <v>870</v>
      </c>
      <c r="C123" s="707">
        <v>27</v>
      </c>
      <c r="D123" s="707">
        <v>12</v>
      </c>
      <c r="E123" s="707">
        <v>2</v>
      </c>
      <c r="F123" s="707">
        <v>5</v>
      </c>
      <c r="G123" s="707">
        <v>0</v>
      </c>
      <c r="H123" s="707">
        <v>0</v>
      </c>
      <c r="I123" s="707">
        <v>11</v>
      </c>
      <c r="J123" s="707">
        <v>0</v>
      </c>
      <c r="K123" s="707">
        <v>1</v>
      </c>
      <c r="L123" s="707">
        <v>8</v>
      </c>
      <c r="M123" s="707">
        <v>4</v>
      </c>
    </row>
    <row r="124" spans="1:13" ht="15" customHeight="1">
      <c r="A124" s="784"/>
      <c r="B124" s="774" t="s">
        <v>561</v>
      </c>
      <c r="C124" s="707">
        <v>9</v>
      </c>
      <c r="D124" s="707">
        <v>0</v>
      </c>
      <c r="E124" s="707">
        <v>1</v>
      </c>
      <c r="F124" s="707">
        <v>1</v>
      </c>
      <c r="G124" s="707">
        <v>23</v>
      </c>
      <c r="H124" s="707">
        <v>47</v>
      </c>
      <c r="I124" s="707">
        <v>2</v>
      </c>
      <c r="J124" s="707">
        <v>55</v>
      </c>
      <c r="K124" s="707">
        <v>3</v>
      </c>
      <c r="L124" s="707">
        <v>2</v>
      </c>
      <c r="M124" s="707">
        <v>1</v>
      </c>
    </row>
    <row r="125" spans="1:13" ht="15" customHeight="1">
      <c r="A125" s="784"/>
      <c r="B125" s="774" t="s">
        <v>562</v>
      </c>
      <c r="C125" s="707">
        <v>6</v>
      </c>
      <c r="D125" s="707">
        <v>2</v>
      </c>
      <c r="E125" s="707">
        <v>1</v>
      </c>
      <c r="F125" s="707">
        <v>3</v>
      </c>
      <c r="G125" s="707">
        <v>20</v>
      </c>
      <c r="H125" s="707">
        <v>21</v>
      </c>
      <c r="I125" s="707">
        <v>3</v>
      </c>
      <c r="J125" s="707">
        <v>3</v>
      </c>
      <c r="K125" s="707">
        <v>1</v>
      </c>
      <c r="L125" s="707">
        <v>4</v>
      </c>
      <c r="M125" s="707">
        <v>1</v>
      </c>
    </row>
    <row r="126" spans="1:13" ht="15" customHeight="1">
      <c r="A126" s="784"/>
      <c r="B126" s="774" t="s">
        <v>563</v>
      </c>
      <c r="C126" s="707">
        <v>5</v>
      </c>
      <c r="D126" s="707">
        <v>5</v>
      </c>
      <c r="E126" s="707">
        <v>1</v>
      </c>
      <c r="F126" s="707">
        <v>2</v>
      </c>
      <c r="G126" s="707">
        <v>7</v>
      </c>
      <c r="H126" s="707">
        <v>5</v>
      </c>
      <c r="I126" s="707">
        <v>0</v>
      </c>
      <c r="J126" s="707">
        <v>4</v>
      </c>
      <c r="K126" s="707">
        <v>0</v>
      </c>
      <c r="L126" s="707">
        <v>2</v>
      </c>
      <c r="M126" s="707">
        <v>1</v>
      </c>
    </row>
    <row r="127" spans="1:13" ht="15" customHeight="1">
      <c r="A127" s="784"/>
      <c r="B127" s="774" t="s">
        <v>564</v>
      </c>
      <c r="C127" s="705">
        <v>4</v>
      </c>
      <c r="D127" s="705">
        <v>0</v>
      </c>
      <c r="E127" s="705">
        <v>1</v>
      </c>
      <c r="F127" s="705">
        <v>2</v>
      </c>
      <c r="G127" s="705">
        <v>14</v>
      </c>
      <c r="H127" s="705">
        <v>8</v>
      </c>
      <c r="I127" s="705">
        <v>2</v>
      </c>
      <c r="J127" s="705">
        <v>3</v>
      </c>
      <c r="K127" s="705">
        <v>1</v>
      </c>
      <c r="L127" s="705">
        <v>3</v>
      </c>
      <c r="M127" s="705">
        <v>2</v>
      </c>
    </row>
    <row r="128" spans="1:13" ht="15" customHeight="1">
      <c r="A128" s="784"/>
      <c r="B128" s="774" t="s">
        <v>565</v>
      </c>
      <c r="C128" s="707">
        <v>4</v>
      </c>
      <c r="D128" s="707">
        <v>0</v>
      </c>
      <c r="E128" s="707">
        <v>2</v>
      </c>
      <c r="F128" s="707">
        <v>2</v>
      </c>
      <c r="G128" s="707">
        <v>8</v>
      </c>
      <c r="H128" s="707">
        <v>5</v>
      </c>
      <c r="I128" s="707">
        <v>0</v>
      </c>
      <c r="J128" s="707">
        <v>1</v>
      </c>
      <c r="K128" s="707">
        <v>1</v>
      </c>
      <c r="L128" s="707">
        <v>1</v>
      </c>
      <c r="M128" s="707">
        <v>1</v>
      </c>
    </row>
    <row r="129" spans="1:13" ht="15" customHeight="1">
      <c r="A129" s="784"/>
      <c r="B129" s="774" t="s">
        <v>566</v>
      </c>
      <c r="C129" s="707">
        <v>5</v>
      </c>
      <c r="D129" s="707">
        <v>0</v>
      </c>
      <c r="E129" s="707">
        <v>1</v>
      </c>
      <c r="F129" s="707">
        <v>2</v>
      </c>
      <c r="G129" s="707">
        <v>10</v>
      </c>
      <c r="H129" s="707">
        <v>10</v>
      </c>
      <c r="I129" s="707">
        <v>0</v>
      </c>
      <c r="J129" s="707">
        <v>1</v>
      </c>
      <c r="K129" s="707">
        <v>0</v>
      </c>
      <c r="L129" s="707">
        <v>4</v>
      </c>
      <c r="M129" s="707">
        <v>1</v>
      </c>
    </row>
    <row r="130" spans="1:13" ht="15" customHeight="1">
      <c r="A130" s="784"/>
      <c r="B130" s="774" t="s">
        <v>567</v>
      </c>
      <c r="C130" s="707">
        <v>4</v>
      </c>
      <c r="D130" s="707">
        <v>0</v>
      </c>
      <c r="E130" s="707">
        <v>2</v>
      </c>
      <c r="F130" s="707">
        <v>1</v>
      </c>
      <c r="G130" s="707">
        <v>10</v>
      </c>
      <c r="H130" s="707">
        <v>11</v>
      </c>
      <c r="I130" s="707">
        <v>1</v>
      </c>
      <c r="J130" s="707">
        <v>2</v>
      </c>
      <c r="K130" s="707">
        <v>3</v>
      </c>
      <c r="L130" s="707">
        <v>1</v>
      </c>
      <c r="M130" s="707">
        <v>1</v>
      </c>
    </row>
    <row r="131" spans="1:13" ht="15" customHeight="1">
      <c r="A131" s="784"/>
      <c r="B131" s="774" t="s">
        <v>871</v>
      </c>
      <c r="C131" s="707">
        <v>7</v>
      </c>
      <c r="D131" s="707">
        <v>0</v>
      </c>
      <c r="E131" s="707">
        <v>0</v>
      </c>
      <c r="F131" s="707">
        <v>0</v>
      </c>
      <c r="G131" s="707">
        <v>0</v>
      </c>
      <c r="H131" s="707">
        <v>0</v>
      </c>
      <c r="I131" s="707">
        <v>1</v>
      </c>
      <c r="J131" s="707">
        <v>0</v>
      </c>
      <c r="K131" s="707">
        <v>0</v>
      </c>
      <c r="L131" s="707">
        <v>1</v>
      </c>
      <c r="M131" s="707">
        <v>0</v>
      </c>
    </row>
    <row r="132" spans="1:13" ht="15" customHeight="1">
      <c r="A132" s="782"/>
      <c r="B132" s="785" t="s">
        <v>86</v>
      </c>
      <c r="C132" s="707">
        <v>0</v>
      </c>
      <c r="D132" s="707">
        <v>0</v>
      </c>
      <c r="E132" s="707">
        <v>0</v>
      </c>
      <c r="F132" s="707">
        <v>0</v>
      </c>
      <c r="G132" s="707">
        <v>0</v>
      </c>
      <c r="H132" s="707">
        <v>0</v>
      </c>
      <c r="I132" s="707">
        <v>0</v>
      </c>
      <c r="J132" s="707">
        <v>0</v>
      </c>
      <c r="K132" s="707">
        <v>0</v>
      </c>
      <c r="L132" s="707">
        <v>0</v>
      </c>
      <c r="M132" s="707">
        <v>0</v>
      </c>
    </row>
    <row r="133" spans="1:13" ht="15" customHeight="1">
      <c r="A133" s="784"/>
      <c r="B133" s="774" t="s">
        <v>862</v>
      </c>
      <c r="C133" s="705">
        <v>3</v>
      </c>
      <c r="D133" s="705">
        <v>0</v>
      </c>
      <c r="E133" s="705">
        <v>0</v>
      </c>
      <c r="F133" s="705">
        <v>0</v>
      </c>
      <c r="G133" s="705">
        <v>0</v>
      </c>
      <c r="H133" s="705">
        <v>1</v>
      </c>
      <c r="I133" s="705">
        <v>0</v>
      </c>
      <c r="J133" s="705">
        <v>0</v>
      </c>
      <c r="K133" s="705">
        <v>0</v>
      </c>
      <c r="L133" s="705">
        <v>0</v>
      </c>
      <c r="M133" s="705">
        <v>0</v>
      </c>
    </row>
    <row r="134" spans="1:13" ht="15" customHeight="1">
      <c r="A134" s="784" t="s">
        <v>568</v>
      </c>
      <c r="B134" s="784"/>
      <c r="C134" s="25">
        <f>SUM(C135:C142)</f>
        <v>48</v>
      </c>
      <c r="D134" s="25">
        <f t="shared" ref="D134:M134" si="10">SUM(D135:D142)</f>
        <v>2</v>
      </c>
      <c r="E134" s="25">
        <f t="shared" si="10"/>
        <v>4</v>
      </c>
      <c r="F134" s="25">
        <f t="shared" si="10"/>
        <v>12</v>
      </c>
      <c r="G134" s="25">
        <f t="shared" si="10"/>
        <v>78</v>
      </c>
      <c r="H134" s="25">
        <f t="shared" si="10"/>
        <v>27</v>
      </c>
      <c r="I134" s="25">
        <f t="shared" si="10"/>
        <v>7</v>
      </c>
      <c r="J134" s="25">
        <f t="shared" si="10"/>
        <v>19</v>
      </c>
      <c r="K134" s="25">
        <f t="shared" si="10"/>
        <v>2</v>
      </c>
      <c r="L134" s="25">
        <f t="shared" si="10"/>
        <v>16</v>
      </c>
      <c r="M134" s="25">
        <f t="shared" si="10"/>
        <v>11</v>
      </c>
    </row>
    <row r="135" spans="1:13" ht="15" customHeight="1">
      <c r="A135" s="784"/>
      <c r="B135" s="774" t="s">
        <v>864</v>
      </c>
      <c r="C135" s="707">
        <v>0</v>
      </c>
      <c r="D135" s="707">
        <v>0</v>
      </c>
      <c r="E135" s="707">
        <v>0</v>
      </c>
      <c r="F135" s="707">
        <v>1</v>
      </c>
      <c r="G135" s="707">
        <v>0</v>
      </c>
      <c r="H135" s="707">
        <v>0</v>
      </c>
      <c r="I135" s="707">
        <v>1</v>
      </c>
      <c r="J135" s="707">
        <v>0</v>
      </c>
      <c r="K135" s="707">
        <v>0</v>
      </c>
      <c r="L135" s="707">
        <v>2</v>
      </c>
      <c r="M135" s="707">
        <v>1</v>
      </c>
    </row>
    <row r="136" spans="1:13" ht="15" customHeight="1">
      <c r="A136" s="784"/>
      <c r="B136" s="774" t="s">
        <v>569</v>
      </c>
      <c r="C136" s="707">
        <v>13</v>
      </c>
      <c r="D136" s="707">
        <v>2</v>
      </c>
      <c r="E136" s="707">
        <v>0</v>
      </c>
      <c r="F136" s="707">
        <v>1</v>
      </c>
      <c r="G136" s="707">
        <v>0</v>
      </c>
      <c r="H136" s="707">
        <v>0</v>
      </c>
      <c r="I136" s="707">
        <v>1</v>
      </c>
      <c r="J136" s="707">
        <v>0</v>
      </c>
      <c r="K136" s="707">
        <v>0</v>
      </c>
      <c r="L136" s="707">
        <v>3</v>
      </c>
      <c r="M136" s="707">
        <v>6</v>
      </c>
    </row>
    <row r="137" spans="1:13" ht="15" customHeight="1">
      <c r="A137" s="784"/>
      <c r="B137" s="774" t="s">
        <v>570</v>
      </c>
      <c r="C137" s="707">
        <v>7</v>
      </c>
      <c r="D137" s="707">
        <v>0</v>
      </c>
      <c r="E137" s="707">
        <v>1</v>
      </c>
      <c r="F137" s="707">
        <v>2</v>
      </c>
      <c r="G137" s="707">
        <v>16</v>
      </c>
      <c r="H137" s="707">
        <v>10</v>
      </c>
      <c r="I137" s="707">
        <v>0</v>
      </c>
      <c r="J137" s="707">
        <v>15</v>
      </c>
      <c r="K137" s="707">
        <v>0</v>
      </c>
      <c r="L137" s="707">
        <v>3</v>
      </c>
      <c r="M137" s="707">
        <v>1</v>
      </c>
    </row>
    <row r="138" spans="1:13" ht="15" customHeight="1">
      <c r="A138" s="784"/>
      <c r="B138" s="774" t="s">
        <v>571</v>
      </c>
      <c r="C138" s="707">
        <v>11</v>
      </c>
      <c r="D138" s="707">
        <v>0</v>
      </c>
      <c r="E138" s="707">
        <v>1</v>
      </c>
      <c r="F138" s="707">
        <v>3</v>
      </c>
      <c r="G138" s="707">
        <v>24</v>
      </c>
      <c r="H138" s="707">
        <v>6</v>
      </c>
      <c r="I138" s="707">
        <v>4</v>
      </c>
      <c r="J138" s="707">
        <v>1</v>
      </c>
      <c r="K138" s="707">
        <v>0</v>
      </c>
      <c r="L138" s="707">
        <v>3</v>
      </c>
      <c r="M138" s="707">
        <v>1</v>
      </c>
    </row>
    <row r="139" spans="1:13" ht="15" customHeight="1">
      <c r="A139" s="784"/>
      <c r="B139" s="774" t="s">
        <v>572</v>
      </c>
      <c r="C139" s="705">
        <v>11</v>
      </c>
      <c r="D139" s="705">
        <v>0</v>
      </c>
      <c r="E139" s="705">
        <v>1</v>
      </c>
      <c r="F139" s="705">
        <v>3</v>
      </c>
      <c r="G139" s="705">
        <v>26</v>
      </c>
      <c r="H139" s="705">
        <v>5</v>
      </c>
      <c r="I139" s="705">
        <v>0</v>
      </c>
      <c r="J139" s="705">
        <v>1</v>
      </c>
      <c r="K139" s="705">
        <v>1</v>
      </c>
      <c r="L139" s="705">
        <v>2</v>
      </c>
      <c r="M139" s="705">
        <v>1</v>
      </c>
    </row>
    <row r="140" spans="1:13" ht="15" customHeight="1">
      <c r="A140" s="784"/>
      <c r="B140" s="774" t="s">
        <v>573</v>
      </c>
      <c r="C140" s="707">
        <v>6</v>
      </c>
      <c r="D140" s="707">
        <v>0</v>
      </c>
      <c r="E140" s="707">
        <v>1</v>
      </c>
      <c r="F140" s="707">
        <v>2</v>
      </c>
      <c r="G140" s="707">
        <v>12</v>
      </c>
      <c r="H140" s="707">
        <v>6</v>
      </c>
      <c r="I140" s="707">
        <v>1</v>
      </c>
      <c r="J140" s="707">
        <v>2</v>
      </c>
      <c r="K140" s="707">
        <v>1</v>
      </c>
      <c r="L140" s="707">
        <v>3</v>
      </c>
      <c r="M140" s="707">
        <v>1</v>
      </c>
    </row>
    <row r="141" spans="1:13" ht="15" customHeight="1">
      <c r="A141" s="784"/>
      <c r="B141" s="774" t="s">
        <v>86</v>
      </c>
      <c r="C141" s="707">
        <v>0</v>
      </c>
      <c r="D141" s="707">
        <v>0</v>
      </c>
      <c r="E141" s="707">
        <v>0</v>
      </c>
      <c r="F141" s="707">
        <v>0</v>
      </c>
      <c r="G141" s="707">
        <v>0</v>
      </c>
      <c r="H141" s="707">
        <v>0</v>
      </c>
      <c r="I141" s="707">
        <v>0</v>
      </c>
      <c r="J141" s="707">
        <v>0</v>
      </c>
      <c r="K141" s="707">
        <v>0</v>
      </c>
      <c r="L141" s="707">
        <v>0</v>
      </c>
      <c r="M141" s="707">
        <v>0</v>
      </c>
    </row>
    <row r="142" spans="1:13" ht="15" customHeight="1">
      <c r="A142" s="784"/>
      <c r="B142" s="774" t="s">
        <v>862</v>
      </c>
      <c r="C142" s="707">
        <v>0</v>
      </c>
      <c r="D142" s="707">
        <v>0</v>
      </c>
      <c r="E142" s="707">
        <v>0</v>
      </c>
      <c r="F142" s="707">
        <v>0</v>
      </c>
      <c r="G142" s="707">
        <v>0</v>
      </c>
      <c r="H142" s="707">
        <v>0</v>
      </c>
      <c r="I142" s="707">
        <v>0</v>
      </c>
      <c r="J142" s="707">
        <v>0</v>
      </c>
      <c r="K142" s="707">
        <v>0</v>
      </c>
      <c r="L142" s="707">
        <v>0</v>
      </c>
      <c r="M142" s="707">
        <v>0</v>
      </c>
    </row>
    <row r="143" spans="1:13" ht="15" customHeight="1">
      <c r="A143" s="784" t="s">
        <v>574</v>
      </c>
      <c r="B143" s="784"/>
      <c r="C143" s="25">
        <f>SUM(C144:C150)</f>
        <v>49</v>
      </c>
      <c r="D143" s="25">
        <f t="shared" ref="D143:M143" si="11">SUM(D144:D150)</f>
        <v>9</v>
      </c>
      <c r="E143" s="25">
        <f t="shared" si="11"/>
        <v>3</v>
      </c>
      <c r="F143" s="25">
        <f t="shared" si="11"/>
        <v>12</v>
      </c>
      <c r="G143" s="25">
        <f t="shared" si="11"/>
        <v>84</v>
      </c>
      <c r="H143" s="25">
        <f t="shared" si="11"/>
        <v>68</v>
      </c>
      <c r="I143" s="25">
        <f t="shared" si="11"/>
        <v>17</v>
      </c>
      <c r="J143" s="25">
        <f t="shared" si="11"/>
        <v>33</v>
      </c>
      <c r="K143" s="25">
        <f t="shared" si="11"/>
        <v>32</v>
      </c>
      <c r="L143" s="25">
        <f t="shared" si="11"/>
        <v>21</v>
      </c>
      <c r="M143" s="25">
        <f t="shared" si="11"/>
        <v>11</v>
      </c>
    </row>
    <row r="144" spans="1:13" ht="15" customHeight="1">
      <c r="A144" s="782"/>
      <c r="B144" s="785" t="s">
        <v>864</v>
      </c>
      <c r="C144" s="707">
        <v>0</v>
      </c>
      <c r="D144" s="707">
        <v>0</v>
      </c>
      <c r="E144" s="707">
        <v>0</v>
      </c>
      <c r="F144" s="707">
        <v>1</v>
      </c>
      <c r="G144" s="707">
        <v>0</v>
      </c>
      <c r="H144" s="707">
        <v>0</v>
      </c>
      <c r="I144" s="707">
        <v>0</v>
      </c>
      <c r="J144" s="707">
        <v>0</v>
      </c>
      <c r="K144" s="707">
        <v>0</v>
      </c>
      <c r="L144" s="707">
        <v>2</v>
      </c>
      <c r="M144" s="707">
        <v>1</v>
      </c>
    </row>
    <row r="145" spans="1:13" ht="15" customHeight="1">
      <c r="A145" s="784"/>
      <c r="B145" s="774" t="s">
        <v>877</v>
      </c>
      <c r="C145" s="705">
        <v>22</v>
      </c>
      <c r="D145" s="705">
        <v>5</v>
      </c>
      <c r="E145" s="705">
        <v>1</v>
      </c>
      <c r="F145" s="705">
        <v>2</v>
      </c>
      <c r="G145" s="705">
        <v>0</v>
      </c>
      <c r="H145" s="705">
        <v>0</v>
      </c>
      <c r="I145" s="705">
        <v>6</v>
      </c>
      <c r="J145" s="705">
        <v>0</v>
      </c>
      <c r="K145" s="705">
        <v>1</v>
      </c>
      <c r="L145" s="705">
        <v>11</v>
      </c>
      <c r="M145" s="705">
        <v>4</v>
      </c>
    </row>
    <row r="146" spans="1:13" ht="15" customHeight="1">
      <c r="A146" s="784"/>
      <c r="B146" s="774" t="s">
        <v>576</v>
      </c>
      <c r="C146" s="707">
        <v>8</v>
      </c>
      <c r="D146" s="707">
        <v>0</v>
      </c>
      <c r="E146" s="707">
        <v>1</v>
      </c>
      <c r="F146" s="707">
        <v>2</v>
      </c>
      <c r="G146" s="707">
        <v>19</v>
      </c>
      <c r="H146" s="707">
        <v>12</v>
      </c>
      <c r="I146" s="707">
        <v>2</v>
      </c>
      <c r="J146" s="707">
        <v>5</v>
      </c>
      <c r="K146" s="707">
        <v>1</v>
      </c>
      <c r="L146" s="707">
        <v>2</v>
      </c>
      <c r="M146" s="707">
        <v>1</v>
      </c>
    </row>
    <row r="147" spans="1:13" ht="15" customHeight="1">
      <c r="A147" s="784"/>
      <c r="B147" s="774" t="s">
        <v>878</v>
      </c>
      <c r="C147" s="707">
        <v>8</v>
      </c>
      <c r="D147" s="707">
        <v>0</v>
      </c>
      <c r="E147" s="707">
        <v>0</v>
      </c>
      <c r="F147" s="707">
        <v>4</v>
      </c>
      <c r="G147" s="707">
        <v>33</v>
      </c>
      <c r="H147" s="707">
        <v>39</v>
      </c>
      <c r="I147" s="707">
        <v>7</v>
      </c>
      <c r="J147" s="707">
        <v>21</v>
      </c>
      <c r="K147" s="707">
        <v>30</v>
      </c>
      <c r="L147" s="707">
        <v>2</v>
      </c>
      <c r="M147" s="707">
        <v>4</v>
      </c>
    </row>
    <row r="148" spans="1:13" ht="15" customHeight="1">
      <c r="A148" s="784"/>
      <c r="B148" s="774" t="s">
        <v>578</v>
      </c>
      <c r="C148" s="707">
        <v>11</v>
      </c>
      <c r="D148" s="707">
        <v>4</v>
      </c>
      <c r="E148" s="707">
        <v>1</v>
      </c>
      <c r="F148" s="707">
        <v>3</v>
      </c>
      <c r="G148" s="707">
        <v>32</v>
      </c>
      <c r="H148" s="707">
        <v>17</v>
      </c>
      <c r="I148" s="707">
        <v>2</v>
      </c>
      <c r="J148" s="707">
        <v>7</v>
      </c>
      <c r="K148" s="707">
        <v>0</v>
      </c>
      <c r="L148" s="707">
        <v>4</v>
      </c>
      <c r="M148" s="707">
        <v>1</v>
      </c>
    </row>
    <row r="149" spans="1:13" ht="15" customHeight="1">
      <c r="A149" s="784"/>
      <c r="B149" s="774" t="s">
        <v>86</v>
      </c>
      <c r="C149" s="707">
        <v>0</v>
      </c>
      <c r="D149" s="707">
        <v>0</v>
      </c>
      <c r="E149" s="707">
        <v>0</v>
      </c>
      <c r="F149" s="707">
        <v>0</v>
      </c>
      <c r="G149" s="707">
        <v>0</v>
      </c>
      <c r="H149" s="707">
        <v>0</v>
      </c>
      <c r="I149" s="707">
        <v>0</v>
      </c>
      <c r="J149" s="707">
        <v>0</v>
      </c>
      <c r="K149" s="707">
        <v>0</v>
      </c>
      <c r="L149" s="707">
        <v>0</v>
      </c>
      <c r="M149" s="707">
        <v>0</v>
      </c>
    </row>
    <row r="150" spans="1:13" ht="15" customHeight="1">
      <c r="A150" s="784"/>
      <c r="B150" s="774" t="s">
        <v>862</v>
      </c>
      <c r="C150" s="707">
        <v>0</v>
      </c>
      <c r="D150" s="707">
        <v>0</v>
      </c>
      <c r="E150" s="707">
        <v>0</v>
      </c>
      <c r="F150" s="707">
        <v>0</v>
      </c>
      <c r="G150" s="707">
        <v>0</v>
      </c>
      <c r="H150" s="707">
        <v>0</v>
      </c>
      <c r="I150" s="707">
        <v>0</v>
      </c>
      <c r="J150" s="707">
        <v>0</v>
      </c>
      <c r="K150" s="707">
        <v>0</v>
      </c>
      <c r="L150" s="707">
        <v>0</v>
      </c>
      <c r="M150" s="707">
        <v>0</v>
      </c>
    </row>
    <row r="151" spans="1:13" ht="15" customHeight="1">
      <c r="A151" s="784" t="s">
        <v>579</v>
      </c>
      <c r="B151" s="784"/>
      <c r="C151" s="49">
        <f>SUM(C152:C154)</f>
        <v>9</v>
      </c>
      <c r="D151" s="49">
        <f t="shared" ref="D151:M151" si="12">SUM(D152:D154)</f>
        <v>2</v>
      </c>
      <c r="E151" s="49">
        <f t="shared" si="12"/>
        <v>1</v>
      </c>
      <c r="F151" s="49">
        <f t="shared" si="12"/>
        <v>5</v>
      </c>
      <c r="G151" s="49">
        <f t="shared" si="12"/>
        <v>21</v>
      </c>
      <c r="H151" s="49">
        <f t="shared" si="12"/>
        <v>10</v>
      </c>
      <c r="I151" s="49">
        <f t="shared" si="12"/>
        <v>3</v>
      </c>
      <c r="J151" s="49">
        <f t="shared" si="12"/>
        <v>1</v>
      </c>
      <c r="K151" s="49">
        <f t="shared" si="12"/>
        <v>0</v>
      </c>
      <c r="L151" s="49">
        <f t="shared" si="12"/>
        <v>5</v>
      </c>
      <c r="M151" s="49">
        <f t="shared" si="12"/>
        <v>2</v>
      </c>
    </row>
    <row r="152" spans="1:13" ht="15" customHeight="1">
      <c r="A152" s="782"/>
      <c r="B152" s="785" t="s">
        <v>580</v>
      </c>
      <c r="C152" s="707">
        <v>5</v>
      </c>
      <c r="D152" s="707">
        <v>2</v>
      </c>
      <c r="E152" s="707">
        <v>0</v>
      </c>
      <c r="F152" s="707">
        <v>2</v>
      </c>
      <c r="G152" s="707">
        <v>10</v>
      </c>
      <c r="H152" s="707">
        <v>4</v>
      </c>
      <c r="I152" s="707">
        <v>1</v>
      </c>
      <c r="J152" s="707">
        <v>0</v>
      </c>
      <c r="K152" s="707">
        <v>0</v>
      </c>
      <c r="L152" s="707">
        <v>2</v>
      </c>
      <c r="M152" s="707">
        <v>1</v>
      </c>
    </row>
    <row r="153" spans="1:13" ht="15" customHeight="1">
      <c r="A153" s="784"/>
      <c r="B153" s="774" t="s">
        <v>581</v>
      </c>
      <c r="C153" s="707">
        <v>2</v>
      </c>
      <c r="D153" s="707">
        <v>0</v>
      </c>
      <c r="E153" s="707">
        <v>1</v>
      </c>
      <c r="F153" s="707">
        <v>1</v>
      </c>
      <c r="G153" s="707">
        <v>5</v>
      </c>
      <c r="H153" s="707">
        <v>1</v>
      </c>
      <c r="I153" s="707">
        <v>1</v>
      </c>
      <c r="J153" s="707">
        <v>0</v>
      </c>
      <c r="K153" s="707">
        <v>0</v>
      </c>
      <c r="L153" s="707">
        <v>1</v>
      </c>
      <c r="M153" s="707">
        <v>1</v>
      </c>
    </row>
    <row r="154" spans="1:13" ht="15" customHeight="1">
      <c r="A154" s="784"/>
      <c r="B154" s="774" t="s">
        <v>582</v>
      </c>
      <c r="C154" s="707">
        <v>2</v>
      </c>
      <c r="D154" s="707">
        <v>0</v>
      </c>
      <c r="E154" s="707">
        <v>0</v>
      </c>
      <c r="F154" s="707">
        <v>2</v>
      </c>
      <c r="G154" s="707">
        <v>6</v>
      </c>
      <c r="H154" s="707">
        <v>5</v>
      </c>
      <c r="I154" s="707">
        <v>1</v>
      </c>
      <c r="J154" s="707">
        <v>1</v>
      </c>
      <c r="K154" s="707">
        <v>0</v>
      </c>
      <c r="L154" s="707">
        <v>2</v>
      </c>
      <c r="M154" s="707">
        <v>0</v>
      </c>
    </row>
    <row r="155" spans="1:13" ht="15" customHeight="1">
      <c r="A155" s="784" t="s">
        <v>583</v>
      </c>
      <c r="B155" s="784"/>
      <c r="C155" s="25">
        <f>C156</f>
        <v>4</v>
      </c>
      <c r="D155" s="25">
        <f t="shared" ref="D155:M155" si="13">D156</f>
        <v>1</v>
      </c>
      <c r="E155" s="25">
        <f t="shared" si="13"/>
        <v>1</v>
      </c>
      <c r="F155" s="25">
        <f t="shared" si="13"/>
        <v>1</v>
      </c>
      <c r="G155" s="25">
        <f t="shared" si="13"/>
        <v>16</v>
      </c>
      <c r="H155" s="25">
        <f t="shared" si="13"/>
        <v>3</v>
      </c>
      <c r="I155" s="25">
        <f t="shared" si="13"/>
        <v>1</v>
      </c>
      <c r="J155" s="25">
        <f t="shared" si="13"/>
        <v>0</v>
      </c>
      <c r="K155" s="25">
        <f t="shared" si="13"/>
        <v>0</v>
      </c>
      <c r="L155" s="25">
        <f t="shared" si="13"/>
        <v>2</v>
      </c>
      <c r="M155" s="25">
        <f t="shared" si="13"/>
        <v>1</v>
      </c>
    </row>
    <row r="156" spans="1:13" ht="15" customHeight="1">
      <c r="A156" s="784"/>
      <c r="B156" s="774" t="s">
        <v>584</v>
      </c>
      <c r="C156" s="707">
        <v>4</v>
      </c>
      <c r="D156" s="707">
        <v>1</v>
      </c>
      <c r="E156" s="707">
        <v>1</v>
      </c>
      <c r="F156" s="707">
        <v>1</v>
      </c>
      <c r="G156" s="707">
        <v>16</v>
      </c>
      <c r="H156" s="707">
        <v>3</v>
      </c>
      <c r="I156" s="707">
        <v>1</v>
      </c>
      <c r="J156" s="707">
        <v>0</v>
      </c>
      <c r="K156" s="707">
        <v>0</v>
      </c>
      <c r="L156" s="707">
        <v>2</v>
      </c>
      <c r="M156" s="707">
        <v>1</v>
      </c>
    </row>
    <row r="157" spans="1:13" ht="15" customHeight="1">
      <c r="A157" s="784" t="s">
        <v>585</v>
      </c>
      <c r="B157" s="784"/>
      <c r="C157" s="49">
        <f>SUM(C158:C160)</f>
        <v>17</v>
      </c>
      <c r="D157" s="49">
        <f t="shared" ref="D157:M157" si="14">SUM(D158:D160)</f>
        <v>6</v>
      </c>
      <c r="E157" s="49">
        <f t="shared" si="14"/>
        <v>4</v>
      </c>
      <c r="F157" s="49">
        <f t="shared" si="14"/>
        <v>6</v>
      </c>
      <c r="G157" s="49">
        <f t="shared" si="14"/>
        <v>35</v>
      </c>
      <c r="H157" s="49">
        <f t="shared" si="14"/>
        <v>15</v>
      </c>
      <c r="I157" s="49">
        <f t="shared" si="14"/>
        <v>3</v>
      </c>
      <c r="J157" s="49">
        <f t="shared" si="14"/>
        <v>8</v>
      </c>
      <c r="K157" s="49">
        <f t="shared" si="14"/>
        <v>0</v>
      </c>
      <c r="L157" s="49">
        <f t="shared" si="14"/>
        <v>6</v>
      </c>
      <c r="M157" s="49">
        <f t="shared" si="14"/>
        <v>5</v>
      </c>
    </row>
    <row r="158" spans="1:13" ht="15" customHeight="1">
      <c r="A158" s="784"/>
      <c r="B158" s="774" t="s">
        <v>586</v>
      </c>
      <c r="C158" s="707">
        <v>8</v>
      </c>
      <c r="D158" s="707">
        <v>5</v>
      </c>
      <c r="E158" s="707">
        <v>1</v>
      </c>
      <c r="F158" s="707">
        <v>2</v>
      </c>
      <c r="G158" s="707">
        <v>13</v>
      </c>
      <c r="H158" s="707">
        <v>5</v>
      </c>
      <c r="I158" s="707">
        <v>0</v>
      </c>
      <c r="J158" s="707">
        <v>8</v>
      </c>
      <c r="K158" s="707">
        <v>0</v>
      </c>
      <c r="L158" s="707">
        <v>2</v>
      </c>
      <c r="M158" s="707">
        <v>1</v>
      </c>
    </row>
    <row r="159" spans="1:13" ht="15" customHeight="1">
      <c r="A159" s="784"/>
      <c r="B159" s="774" t="s">
        <v>587</v>
      </c>
      <c r="C159" s="707">
        <v>4</v>
      </c>
      <c r="D159" s="707">
        <v>0</v>
      </c>
      <c r="E159" s="707">
        <v>2</v>
      </c>
      <c r="F159" s="707">
        <v>2</v>
      </c>
      <c r="G159" s="707">
        <v>14</v>
      </c>
      <c r="H159" s="707">
        <v>6</v>
      </c>
      <c r="I159" s="707">
        <v>1</v>
      </c>
      <c r="J159" s="707">
        <v>0</v>
      </c>
      <c r="K159" s="707">
        <v>0</v>
      </c>
      <c r="L159" s="707">
        <v>2</v>
      </c>
      <c r="M159" s="707">
        <v>1</v>
      </c>
    </row>
    <row r="160" spans="1:13" ht="15" customHeight="1">
      <c r="A160" s="784"/>
      <c r="B160" s="774" t="s">
        <v>588</v>
      </c>
      <c r="C160" s="707">
        <v>5</v>
      </c>
      <c r="D160" s="707">
        <v>1</v>
      </c>
      <c r="E160" s="707">
        <v>1</v>
      </c>
      <c r="F160" s="707">
        <v>2</v>
      </c>
      <c r="G160" s="707">
        <v>8</v>
      </c>
      <c r="H160" s="707">
        <v>4</v>
      </c>
      <c r="I160" s="707">
        <v>2</v>
      </c>
      <c r="J160" s="707">
        <v>0</v>
      </c>
      <c r="K160" s="707">
        <v>0</v>
      </c>
      <c r="L160" s="707">
        <v>2</v>
      </c>
      <c r="M160" s="707">
        <v>3</v>
      </c>
    </row>
    <row r="161" spans="1:13" ht="15" customHeight="1">
      <c r="A161" s="784" t="s">
        <v>589</v>
      </c>
      <c r="B161" s="784"/>
      <c r="C161" s="25">
        <f>SUM(C162:C168)</f>
        <v>33</v>
      </c>
      <c r="D161" s="25">
        <f t="shared" ref="D161:M161" si="15">SUM(D162:D168)</f>
        <v>9</v>
      </c>
      <c r="E161" s="25">
        <f t="shared" si="15"/>
        <v>9</v>
      </c>
      <c r="F161" s="25">
        <f t="shared" si="15"/>
        <v>10</v>
      </c>
      <c r="G161" s="25">
        <f t="shared" si="15"/>
        <v>75</v>
      </c>
      <c r="H161" s="25">
        <f t="shared" si="15"/>
        <v>49</v>
      </c>
      <c r="I161" s="25">
        <f t="shared" si="15"/>
        <v>15</v>
      </c>
      <c r="J161" s="25">
        <f t="shared" si="15"/>
        <v>13</v>
      </c>
      <c r="K161" s="25">
        <f t="shared" si="15"/>
        <v>4</v>
      </c>
      <c r="L161" s="25">
        <f t="shared" si="15"/>
        <v>16</v>
      </c>
      <c r="M161" s="25">
        <f t="shared" si="15"/>
        <v>6</v>
      </c>
    </row>
    <row r="162" spans="1:13" ht="15" customHeight="1">
      <c r="A162" s="782"/>
      <c r="B162" s="785" t="s">
        <v>864</v>
      </c>
      <c r="C162" s="707">
        <v>0</v>
      </c>
      <c r="D162" s="707">
        <v>0</v>
      </c>
      <c r="E162" s="707">
        <v>0</v>
      </c>
      <c r="F162" s="707">
        <v>2</v>
      </c>
      <c r="G162" s="707">
        <v>0</v>
      </c>
      <c r="H162" s="707">
        <v>0</v>
      </c>
      <c r="I162" s="707">
        <v>0</v>
      </c>
      <c r="J162" s="707">
        <v>0</v>
      </c>
      <c r="K162" s="707">
        <v>0</v>
      </c>
      <c r="L162" s="707">
        <v>0</v>
      </c>
      <c r="M162" s="707">
        <v>0</v>
      </c>
    </row>
    <row r="163" spans="1:13" ht="15" customHeight="1">
      <c r="A163" s="784"/>
      <c r="B163" s="774" t="s">
        <v>686</v>
      </c>
      <c r="C163" s="705">
        <v>23</v>
      </c>
      <c r="D163" s="705">
        <v>9</v>
      </c>
      <c r="E163" s="705">
        <v>4</v>
      </c>
      <c r="F163" s="705">
        <v>3</v>
      </c>
      <c r="G163" s="705">
        <v>0</v>
      </c>
      <c r="H163" s="705">
        <v>0</v>
      </c>
      <c r="I163" s="705">
        <v>8</v>
      </c>
      <c r="J163" s="705">
        <v>1</v>
      </c>
      <c r="K163" s="705">
        <v>2</v>
      </c>
      <c r="L163" s="705">
        <v>7</v>
      </c>
      <c r="M163" s="705">
        <v>3</v>
      </c>
    </row>
    <row r="164" spans="1:13" ht="15" customHeight="1">
      <c r="A164" s="784"/>
      <c r="B164" s="774" t="s">
        <v>591</v>
      </c>
      <c r="C164" s="707">
        <v>0</v>
      </c>
      <c r="D164" s="707">
        <v>0</v>
      </c>
      <c r="E164" s="707">
        <v>3</v>
      </c>
      <c r="F164" s="707">
        <v>2</v>
      </c>
      <c r="G164" s="707">
        <v>38</v>
      </c>
      <c r="H164" s="707">
        <v>39</v>
      </c>
      <c r="I164" s="707">
        <v>4</v>
      </c>
      <c r="J164" s="707">
        <v>11</v>
      </c>
      <c r="K164" s="707">
        <v>1</v>
      </c>
      <c r="L164" s="707">
        <v>3</v>
      </c>
      <c r="M164" s="707">
        <v>1</v>
      </c>
    </row>
    <row r="165" spans="1:13" ht="15" customHeight="1">
      <c r="A165" s="784"/>
      <c r="B165" s="774" t="s">
        <v>592</v>
      </c>
      <c r="C165" s="707">
        <v>4</v>
      </c>
      <c r="D165" s="707">
        <v>0</v>
      </c>
      <c r="E165" s="707">
        <v>1</v>
      </c>
      <c r="F165" s="707">
        <v>1</v>
      </c>
      <c r="G165" s="707">
        <v>14</v>
      </c>
      <c r="H165" s="707">
        <v>7</v>
      </c>
      <c r="I165" s="707">
        <v>1</v>
      </c>
      <c r="J165" s="707">
        <v>0</v>
      </c>
      <c r="K165" s="707">
        <v>1</v>
      </c>
      <c r="L165" s="707">
        <v>3</v>
      </c>
      <c r="M165" s="707">
        <v>1</v>
      </c>
    </row>
    <row r="166" spans="1:13" ht="15" customHeight="1">
      <c r="A166" s="784"/>
      <c r="B166" s="774" t="s">
        <v>593</v>
      </c>
      <c r="C166" s="707">
        <v>6</v>
      </c>
      <c r="D166" s="707">
        <v>0</v>
      </c>
      <c r="E166" s="707">
        <v>1</v>
      </c>
      <c r="F166" s="707">
        <v>2</v>
      </c>
      <c r="G166" s="707">
        <v>23</v>
      </c>
      <c r="H166" s="707">
        <v>3</v>
      </c>
      <c r="I166" s="707">
        <v>2</v>
      </c>
      <c r="J166" s="707">
        <v>1</v>
      </c>
      <c r="K166" s="707">
        <v>0</v>
      </c>
      <c r="L166" s="707">
        <v>3</v>
      </c>
      <c r="M166" s="707">
        <v>1</v>
      </c>
    </row>
    <row r="167" spans="1:13" ht="15" customHeight="1">
      <c r="A167" s="784"/>
      <c r="B167" s="774" t="s">
        <v>86</v>
      </c>
      <c r="C167" s="707">
        <v>0</v>
      </c>
      <c r="D167" s="707">
        <v>0</v>
      </c>
      <c r="E167" s="707">
        <v>0</v>
      </c>
      <c r="F167" s="707">
        <v>0</v>
      </c>
      <c r="G167" s="707">
        <v>0</v>
      </c>
      <c r="H167" s="707">
        <v>0</v>
      </c>
      <c r="I167" s="707">
        <v>0</v>
      </c>
      <c r="J167" s="707">
        <v>0</v>
      </c>
      <c r="K167" s="707">
        <v>0</v>
      </c>
      <c r="L167" s="707">
        <v>0</v>
      </c>
      <c r="M167" s="707">
        <v>0</v>
      </c>
    </row>
    <row r="168" spans="1:13" ht="15" customHeight="1">
      <c r="A168" s="784"/>
      <c r="B168" s="774" t="s">
        <v>862</v>
      </c>
      <c r="C168" s="707">
        <v>0</v>
      </c>
      <c r="D168" s="707">
        <v>0</v>
      </c>
      <c r="E168" s="707">
        <v>0</v>
      </c>
      <c r="F168" s="707">
        <v>0</v>
      </c>
      <c r="G168" s="707">
        <v>0</v>
      </c>
      <c r="H168" s="707">
        <v>0</v>
      </c>
      <c r="I168" s="707">
        <v>0</v>
      </c>
      <c r="J168" s="707">
        <v>0</v>
      </c>
      <c r="K168" s="707">
        <v>0</v>
      </c>
      <c r="L168" s="707">
        <v>0</v>
      </c>
      <c r="M168" s="707">
        <v>0</v>
      </c>
    </row>
    <row r="169" spans="1:13" ht="15" customHeight="1">
      <c r="A169" s="784" t="s">
        <v>594</v>
      </c>
      <c r="B169" s="784"/>
      <c r="C169" s="49">
        <f>C170</f>
        <v>3</v>
      </c>
      <c r="D169" s="49">
        <f t="shared" ref="D169:M169" si="16">D170</f>
        <v>1</v>
      </c>
      <c r="E169" s="49">
        <f t="shared" si="16"/>
        <v>1</v>
      </c>
      <c r="F169" s="49">
        <f t="shared" si="16"/>
        <v>2</v>
      </c>
      <c r="G169" s="49">
        <f t="shared" si="16"/>
        <v>4</v>
      </c>
      <c r="H169" s="49">
        <f t="shared" si="16"/>
        <v>0</v>
      </c>
      <c r="I169" s="49">
        <f t="shared" si="16"/>
        <v>0</v>
      </c>
      <c r="J169" s="49">
        <f t="shared" si="16"/>
        <v>1</v>
      </c>
      <c r="K169" s="49">
        <f t="shared" si="16"/>
        <v>1</v>
      </c>
      <c r="L169" s="49">
        <f t="shared" si="16"/>
        <v>1</v>
      </c>
      <c r="M169" s="49">
        <f t="shared" si="16"/>
        <v>1</v>
      </c>
    </row>
    <row r="170" spans="1:13" ht="15" customHeight="1">
      <c r="A170" s="784"/>
      <c r="B170" s="774" t="s">
        <v>595</v>
      </c>
      <c r="C170" s="707">
        <v>3</v>
      </c>
      <c r="D170" s="707">
        <v>1</v>
      </c>
      <c r="E170" s="707">
        <v>1</v>
      </c>
      <c r="F170" s="707">
        <v>2</v>
      </c>
      <c r="G170" s="707">
        <v>4</v>
      </c>
      <c r="H170" s="707">
        <v>0</v>
      </c>
      <c r="I170" s="707">
        <v>0</v>
      </c>
      <c r="J170" s="707">
        <v>1</v>
      </c>
      <c r="K170" s="707">
        <v>1</v>
      </c>
      <c r="L170" s="707">
        <v>1</v>
      </c>
      <c r="M170" s="707">
        <v>1</v>
      </c>
    </row>
    <row r="171" spans="1:13" ht="15" customHeight="1">
      <c r="A171" s="784" t="s">
        <v>596</v>
      </c>
      <c r="B171" s="784"/>
      <c r="C171" s="25">
        <f>SUM(C172:C182)</f>
        <v>54</v>
      </c>
      <c r="D171" s="25">
        <f t="shared" ref="D171:M171" si="17">SUM(D172:D182)</f>
        <v>4</v>
      </c>
      <c r="E171" s="25">
        <f t="shared" si="17"/>
        <v>6</v>
      </c>
      <c r="F171" s="25">
        <f t="shared" si="17"/>
        <v>11</v>
      </c>
      <c r="G171" s="25">
        <f t="shared" si="17"/>
        <v>80</v>
      </c>
      <c r="H171" s="25">
        <f t="shared" si="17"/>
        <v>61</v>
      </c>
      <c r="I171" s="25">
        <f t="shared" si="17"/>
        <v>35</v>
      </c>
      <c r="J171" s="25">
        <f t="shared" si="17"/>
        <v>22</v>
      </c>
      <c r="K171" s="25">
        <f t="shared" si="17"/>
        <v>16</v>
      </c>
      <c r="L171" s="25">
        <f t="shared" si="17"/>
        <v>22</v>
      </c>
      <c r="M171" s="25">
        <f t="shared" si="17"/>
        <v>11</v>
      </c>
    </row>
    <row r="172" spans="1:13" ht="15" customHeight="1">
      <c r="A172" s="784"/>
      <c r="B172" s="774" t="s">
        <v>864</v>
      </c>
      <c r="C172" s="707">
        <v>0</v>
      </c>
      <c r="D172" s="707">
        <v>0</v>
      </c>
      <c r="E172" s="707">
        <v>0</v>
      </c>
      <c r="F172" s="707">
        <v>1</v>
      </c>
      <c r="G172" s="707">
        <v>0</v>
      </c>
      <c r="H172" s="707">
        <v>0</v>
      </c>
      <c r="I172" s="707">
        <v>1</v>
      </c>
      <c r="J172" s="707">
        <v>0</v>
      </c>
      <c r="K172" s="707">
        <v>1</v>
      </c>
      <c r="L172" s="707">
        <v>1</v>
      </c>
      <c r="M172" s="707">
        <v>1</v>
      </c>
    </row>
    <row r="173" spans="1:13" ht="15" customHeight="1">
      <c r="A173" s="782"/>
      <c r="B173" s="785" t="s">
        <v>875</v>
      </c>
      <c r="C173" s="707">
        <v>21</v>
      </c>
      <c r="D173" s="707">
        <v>2</v>
      </c>
      <c r="E173" s="707">
        <v>1</v>
      </c>
      <c r="F173" s="707">
        <v>2</v>
      </c>
      <c r="G173" s="707">
        <v>0</v>
      </c>
      <c r="H173" s="707">
        <v>0</v>
      </c>
      <c r="I173" s="707">
        <v>18</v>
      </c>
      <c r="J173" s="707">
        <v>0</v>
      </c>
      <c r="K173" s="707">
        <v>1</v>
      </c>
      <c r="L173" s="707">
        <v>10</v>
      </c>
      <c r="M173" s="707">
        <v>4</v>
      </c>
    </row>
    <row r="174" spans="1:13" ht="15" customHeight="1">
      <c r="A174" s="782"/>
      <c r="B174" s="785" t="s">
        <v>598</v>
      </c>
      <c r="C174" s="707">
        <v>5</v>
      </c>
      <c r="D174" s="707">
        <v>1</v>
      </c>
      <c r="E174" s="707">
        <v>1</v>
      </c>
      <c r="F174" s="707">
        <v>1</v>
      </c>
      <c r="G174" s="707">
        <v>12</v>
      </c>
      <c r="H174" s="707">
        <v>2</v>
      </c>
      <c r="I174" s="707">
        <v>10</v>
      </c>
      <c r="J174" s="707">
        <v>0</v>
      </c>
      <c r="K174" s="707">
        <v>1</v>
      </c>
      <c r="L174" s="707">
        <v>2</v>
      </c>
      <c r="M174" s="707">
        <v>1</v>
      </c>
    </row>
    <row r="175" spans="1:13" ht="15" customHeight="1">
      <c r="A175" s="782"/>
      <c r="B175" s="785" t="s">
        <v>599</v>
      </c>
      <c r="C175" s="705">
        <v>7</v>
      </c>
      <c r="D175" s="705">
        <v>0</v>
      </c>
      <c r="E175" s="705">
        <v>0</v>
      </c>
      <c r="F175" s="705">
        <v>2</v>
      </c>
      <c r="G175" s="705">
        <v>25</v>
      </c>
      <c r="H175" s="705">
        <v>50</v>
      </c>
      <c r="I175" s="705">
        <v>2</v>
      </c>
      <c r="J175" s="705">
        <v>17</v>
      </c>
      <c r="K175" s="705">
        <v>1</v>
      </c>
      <c r="L175" s="705">
        <v>2</v>
      </c>
      <c r="M175" s="705">
        <v>1</v>
      </c>
    </row>
    <row r="176" spans="1:13" ht="15" customHeight="1">
      <c r="A176" s="782"/>
      <c r="B176" s="785" t="s">
        <v>600</v>
      </c>
      <c r="C176" s="707">
        <v>5</v>
      </c>
      <c r="D176" s="707">
        <v>0</v>
      </c>
      <c r="E176" s="707">
        <v>1</v>
      </c>
      <c r="F176" s="707">
        <v>1</v>
      </c>
      <c r="G176" s="707">
        <v>11</v>
      </c>
      <c r="H176" s="707">
        <v>1</v>
      </c>
      <c r="I176" s="707">
        <v>0</v>
      </c>
      <c r="J176" s="707">
        <v>0</v>
      </c>
      <c r="K176" s="707">
        <v>0</v>
      </c>
      <c r="L176" s="707">
        <v>2</v>
      </c>
      <c r="M176" s="707">
        <v>1</v>
      </c>
    </row>
    <row r="177" spans="1:13" ht="15" customHeight="1">
      <c r="A177" s="782"/>
      <c r="B177" s="785" t="s">
        <v>601</v>
      </c>
      <c r="C177" s="707">
        <v>2</v>
      </c>
      <c r="D177" s="707">
        <v>0</v>
      </c>
      <c r="E177" s="707">
        <v>1</v>
      </c>
      <c r="F177" s="707">
        <v>1</v>
      </c>
      <c r="G177" s="707">
        <v>5</v>
      </c>
      <c r="H177" s="707">
        <v>2</v>
      </c>
      <c r="I177" s="707">
        <v>1</v>
      </c>
      <c r="J177" s="707">
        <v>0</v>
      </c>
      <c r="K177" s="707">
        <v>1</v>
      </c>
      <c r="L177" s="707">
        <v>1</v>
      </c>
      <c r="M177" s="707">
        <v>1</v>
      </c>
    </row>
    <row r="178" spans="1:13" ht="15" customHeight="1">
      <c r="A178" s="784"/>
      <c r="B178" s="774" t="s">
        <v>602</v>
      </c>
      <c r="C178" s="707">
        <v>2</v>
      </c>
      <c r="D178" s="707">
        <v>0</v>
      </c>
      <c r="E178" s="707">
        <v>1</v>
      </c>
      <c r="F178" s="707">
        <v>1</v>
      </c>
      <c r="G178" s="707">
        <v>5</v>
      </c>
      <c r="H178" s="707">
        <v>1</v>
      </c>
      <c r="I178" s="707">
        <v>1</v>
      </c>
      <c r="J178" s="707">
        <v>0</v>
      </c>
      <c r="K178" s="707">
        <v>0</v>
      </c>
      <c r="L178" s="707">
        <v>1</v>
      </c>
      <c r="M178" s="707">
        <v>1</v>
      </c>
    </row>
    <row r="179" spans="1:13" ht="15" customHeight="1">
      <c r="A179" s="784"/>
      <c r="B179" s="774" t="s">
        <v>603</v>
      </c>
      <c r="C179" s="707">
        <v>10</v>
      </c>
      <c r="D179" s="707">
        <v>1</v>
      </c>
      <c r="E179" s="707">
        <v>1</v>
      </c>
      <c r="F179" s="707">
        <v>2</v>
      </c>
      <c r="G179" s="707">
        <v>22</v>
      </c>
      <c r="H179" s="707">
        <v>5</v>
      </c>
      <c r="I179" s="707">
        <v>2</v>
      </c>
      <c r="J179" s="707">
        <v>5</v>
      </c>
      <c r="K179" s="707">
        <v>11</v>
      </c>
      <c r="L179" s="707">
        <v>2</v>
      </c>
      <c r="M179" s="707">
        <v>1</v>
      </c>
    </row>
    <row r="180" spans="1:13" ht="15" customHeight="1">
      <c r="B180" s="774" t="s">
        <v>876</v>
      </c>
      <c r="C180" s="707">
        <v>2</v>
      </c>
      <c r="D180" s="707">
        <v>0</v>
      </c>
      <c r="E180" s="707">
        <v>0</v>
      </c>
      <c r="F180" s="707">
        <v>0</v>
      </c>
      <c r="G180" s="707">
        <v>0</v>
      </c>
      <c r="H180" s="707">
        <v>0</v>
      </c>
      <c r="I180" s="707">
        <v>0</v>
      </c>
      <c r="J180" s="707">
        <v>0</v>
      </c>
      <c r="K180" s="707">
        <v>0</v>
      </c>
      <c r="L180" s="707">
        <v>1</v>
      </c>
      <c r="M180" s="707">
        <v>0</v>
      </c>
    </row>
    <row r="181" spans="1:13" ht="15" customHeight="1">
      <c r="B181" s="774" t="s">
        <v>86</v>
      </c>
      <c r="C181" s="705">
        <v>0</v>
      </c>
      <c r="D181" s="705">
        <v>0</v>
      </c>
      <c r="E181" s="705">
        <v>0</v>
      </c>
      <c r="F181" s="705">
        <v>0</v>
      </c>
      <c r="G181" s="705">
        <v>0</v>
      </c>
      <c r="H181" s="705">
        <v>0</v>
      </c>
      <c r="I181" s="705">
        <v>0</v>
      </c>
      <c r="J181" s="705">
        <v>0</v>
      </c>
      <c r="K181" s="705">
        <v>0</v>
      </c>
      <c r="L181" s="705">
        <v>0</v>
      </c>
      <c r="M181" s="705">
        <v>0</v>
      </c>
    </row>
    <row r="182" spans="1:13" ht="15" customHeight="1">
      <c r="B182" s="774" t="s">
        <v>862</v>
      </c>
      <c r="C182" s="707">
        <v>0</v>
      </c>
      <c r="D182" s="707">
        <v>0</v>
      </c>
      <c r="E182" s="707">
        <v>0</v>
      </c>
      <c r="F182" s="707">
        <v>0</v>
      </c>
      <c r="G182" s="707">
        <v>0</v>
      </c>
      <c r="H182" s="707">
        <v>0</v>
      </c>
      <c r="I182" s="707">
        <v>0</v>
      </c>
      <c r="J182" s="707">
        <v>0</v>
      </c>
      <c r="K182" s="707">
        <v>0</v>
      </c>
      <c r="L182" s="707">
        <v>0</v>
      </c>
      <c r="M182" s="707">
        <v>0</v>
      </c>
    </row>
    <row r="183" spans="1:13" ht="15" customHeight="1">
      <c r="A183" s="784" t="s">
        <v>855</v>
      </c>
      <c r="B183" s="784"/>
      <c r="C183" s="25">
        <f>SUM(C3)</f>
        <v>69</v>
      </c>
      <c r="D183" s="25">
        <f t="shared" ref="D183:M183" si="18">SUM(D3)</f>
        <v>2</v>
      </c>
      <c r="E183" s="25">
        <f t="shared" si="18"/>
        <v>19</v>
      </c>
      <c r="F183" s="25">
        <f t="shared" si="18"/>
        <v>15</v>
      </c>
      <c r="G183" s="25">
        <f t="shared" si="18"/>
        <v>1</v>
      </c>
      <c r="H183" s="25">
        <f t="shared" si="18"/>
        <v>1</v>
      </c>
      <c r="I183" s="25">
        <f t="shared" si="18"/>
        <v>24</v>
      </c>
      <c r="J183" s="25">
        <f t="shared" si="18"/>
        <v>0</v>
      </c>
      <c r="K183" s="25">
        <f t="shared" si="18"/>
        <v>18</v>
      </c>
      <c r="L183" s="25">
        <f t="shared" si="18"/>
        <v>87</v>
      </c>
      <c r="M183" s="25">
        <f t="shared" si="18"/>
        <v>85</v>
      </c>
    </row>
    <row r="184" spans="1:13" ht="15" customHeight="1">
      <c r="A184" s="784" t="s">
        <v>864</v>
      </c>
      <c r="B184" s="784"/>
      <c r="C184" s="25">
        <f>SUM(C172,C162,C144,C135,C122,C108,C99,C87,C71,C54,C46,C35,C25)</f>
        <v>3</v>
      </c>
      <c r="D184" s="25">
        <f t="shared" ref="D184:M184" si="19">SUM(D172,D162,D144,D135,D122,D108,D99,D87,D71,D54,D46,D35,D25)</f>
        <v>0</v>
      </c>
      <c r="E184" s="25">
        <f t="shared" si="19"/>
        <v>2</v>
      </c>
      <c r="F184" s="25">
        <f t="shared" si="19"/>
        <v>22</v>
      </c>
      <c r="G184" s="25">
        <f t="shared" si="19"/>
        <v>0</v>
      </c>
      <c r="H184" s="25">
        <f t="shared" si="19"/>
        <v>0</v>
      </c>
      <c r="I184" s="25">
        <f t="shared" si="19"/>
        <v>11</v>
      </c>
      <c r="J184" s="25">
        <f t="shared" si="19"/>
        <v>0</v>
      </c>
      <c r="K184" s="25">
        <f t="shared" si="19"/>
        <v>7</v>
      </c>
      <c r="L184" s="25">
        <f t="shared" si="19"/>
        <v>28</v>
      </c>
      <c r="M184" s="25">
        <f t="shared" si="19"/>
        <v>19</v>
      </c>
    </row>
    <row r="185" spans="1:13" ht="15" customHeight="1">
      <c r="A185" s="784" t="s">
        <v>604</v>
      </c>
      <c r="B185" s="784"/>
      <c r="C185" s="25">
        <f>SUM(C174:C179,C170,C164:C166,C158:C160,C156,C152:C154,C146:C148,C137:C140,C124:C130,C110:C116,C101:C103,C89:C94,C76:C80,C57:C64,C48:C49,C37:C41,C28:C30)</f>
        <v>459</v>
      </c>
      <c r="D185" s="25">
        <f t="shared" ref="D185:M185" si="20">SUM(D174:D179,D170,D164:D166,D158:D160,D156,D152:D154,D146:D148,D137:D140,D124:D130,D110:D116,D101:D103,D89:D94,D76:D80,D57:D64,D48:D49,D37:D41,D28:D30)</f>
        <v>55</v>
      </c>
      <c r="E185" s="25">
        <f t="shared" si="20"/>
        <v>78</v>
      </c>
      <c r="F185" s="25">
        <f t="shared" si="20"/>
        <v>125</v>
      </c>
      <c r="G185" s="25">
        <f t="shared" si="20"/>
        <v>1001</v>
      </c>
      <c r="H185" s="25">
        <f t="shared" si="20"/>
        <v>1014</v>
      </c>
      <c r="I185" s="25">
        <f t="shared" si="20"/>
        <v>150</v>
      </c>
      <c r="J185" s="25">
        <f t="shared" si="20"/>
        <v>730</v>
      </c>
      <c r="K185" s="25">
        <f t="shared" si="20"/>
        <v>89</v>
      </c>
      <c r="L185" s="25">
        <f t="shared" si="20"/>
        <v>180</v>
      </c>
      <c r="M185" s="25">
        <f t="shared" si="20"/>
        <v>69</v>
      </c>
    </row>
    <row r="186" spans="1:13" ht="15" customHeight="1">
      <c r="A186" s="784" t="s">
        <v>605</v>
      </c>
      <c r="B186" s="784"/>
      <c r="C186" s="25">
        <f>SUM(C173,C163,C145,C136,C123,C109,C100,C88,C75,C74,C73,C72,C56,C55,C47,C36,C26)</f>
        <v>382</v>
      </c>
      <c r="D186" s="25">
        <f t="shared" ref="D186:M186" si="21">SUM(D173,D163,D145,D136,D123,D109,D100,D88,D75,D74,D73,D72,D56,D55,D47,D36,D26)</f>
        <v>140</v>
      </c>
      <c r="E186" s="25">
        <f t="shared" si="21"/>
        <v>55</v>
      </c>
      <c r="F186" s="25">
        <f t="shared" si="21"/>
        <v>41</v>
      </c>
      <c r="G186" s="25">
        <f t="shared" si="21"/>
        <v>0</v>
      </c>
      <c r="H186" s="25">
        <f t="shared" si="21"/>
        <v>0</v>
      </c>
      <c r="I186" s="25">
        <f t="shared" si="21"/>
        <v>557</v>
      </c>
      <c r="J186" s="25">
        <f t="shared" si="21"/>
        <v>4</v>
      </c>
      <c r="K186" s="25">
        <f t="shared" si="21"/>
        <v>20</v>
      </c>
      <c r="L186" s="25">
        <f t="shared" si="21"/>
        <v>108</v>
      </c>
      <c r="M186" s="25">
        <f t="shared" si="21"/>
        <v>90</v>
      </c>
    </row>
    <row r="187" spans="1:13" ht="15" customHeight="1">
      <c r="A187" s="784" t="s">
        <v>886</v>
      </c>
      <c r="B187" s="784"/>
      <c r="C187" s="49">
        <f>C188-C186-C185-C184-C183</f>
        <v>123</v>
      </c>
      <c r="D187" s="49">
        <f t="shared" ref="D187:M187" si="22">D188-D186-D185-D184-D183</f>
        <v>10</v>
      </c>
      <c r="E187" s="49">
        <f t="shared" si="22"/>
        <v>0</v>
      </c>
      <c r="F187" s="49">
        <f t="shared" si="22"/>
        <v>2</v>
      </c>
      <c r="G187" s="49">
        <f t="shared" si="22"/>
        <v>0</v>
      </c>
      <c r="H187" s="49">
        <f t="shared" si="22"/>
        <v>6</v>
      </c>
      <c r="I187" s="49">
        <f t="shared" si="22"/>
        <v>13</v>
      </c>
      <c r="J187" s="49">
        <f t="shared" si="22"/>
        <v>0</v>
      </c>
      <c r="K187" s="49">
        <f t="shared" si="22"/>
        <v>1</v>
      </c>
      <c r="L187" s="49">
        <f t="shared" si="22"/>
        <v>2</v>
      </c>
      <c r="M187" s="49">
        <f t="shared" si="22"/>
        <v>-1</v>
      </c>
    </row>
    <row r="188" spans="1:13" ht="15" customHeight="1">
      <c r="A188" s="784" t="s">
        <v>606</v>
      </c>
      <c r="B188" s="784"/>
      <c r="C188" s="25">
        <f>SUM(C171,C169,C161,C157,C155,C151,C143,C134,C121,C107,C98,C86,C70,C53,C45,C34,C24,C3)</f>
        <v>1036</v>
      </c>
      <c r="D188" s="25">
        <f t="shared" ref="D188:M188" si="23">SUM(D171,D169,D161,D157,D155,D151,D143,D134,D121,D107,D98,D86,D70,D53,D45,D34,D24,D3)</f>
        <v>207</v>
      </c>
      <c r="E188" s="25">
        <f t="shared" si="23"/>
        <v>154</v>
      </c>
      <c r="F188" s="25">
        <f t="shared" si="23"/>
        <v>205</v>
      </c>
      <c r="G188" s="25">
        <f t="shared" si="23"/>
        <v>1002</v>
      </c>
      <c r="H188" s="25">
        <f t="shared" si="23"/>
        <v>1021</v>
      </c>
      <c r="I188" s="25">
        <f t="shared" si="23"/>
        <v>755</v>
      </c>
      <c r="J188" s="25">
        <f t="shared" si="23"/>
        <v>734</v>
      </c>
      <c r="K188" s="25">
        <f t="shared" si="23"/>
        <v>135</v>
      </c>
      <c r="L188" s="25">
        <f t="shared" si="23"/>
        <v>405</v>
      </c>
      <c r="M188" s="25">
        <f t="shared" si="23"/>
        <v>262</v>
      </c>
    </row>
  </sheetData>
  <conditionalFormatting sqref="C3:M188">
    <cfRule type="containsBlanks" dxfId="75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3" manualBreakCount="3">
    <brk id="44" max="12" man="1"/>
    <brk id="94" max="12" man="1"/>
    <brk id="143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25">
    <tabColor rgb="FFFFFF00"/>
  </sheetPr>
  <dimension ref="A1:H188"/>
  <sheetViews>
    <sheetView view="pageBreakPreview" topLeftCell="A175" zoomScaleNormal="100" workbookViewId="0">
      <selection activeCell="I179" sqref="I179"/>
    </sheetView>
  </sheetViews>
  <sheetFormatPr baseColWidth="10" defaultColWidth="14.3984375" defaultRowHeight="15" customHeight="1"/>
  <cols>
    <col min="1" max="1" width="2" style="496" customWidth="1"/>
    <col min="2" max="2" width="22.53125" style="496" customWidth="1"/>
    <col min="3" max="3" width="13.3984375" style="496" customWidth="1"/>
    <col min="4" max="4" width="9.53125" style="496" customWidth="1"/>
    <col min="5" max="5" width="14.796875" style="496" customWidth="1"/>
    <col min="6" max="6" width="11.53125" style="496" customWidth="1"/>
    <col min="7" max="7" width="9.19921875" style="496" customWidth="1"/>
    <col min="8" max="8" width="17.19921875" style="496" customWidth="1"/>
    <col min="9" max="10" width="14.3984375" style="496" customWidth="1"/>
    <col min="11" max="16384" width="14.3984375" style="496"/>
  </cols>
  <sheetData>
    <row r="1" spans="1:8" ht="25.5" customHeight="1">
      <c r="A1" s="255" t="s">
        <v>899</v>
      </c>
      <c r="B1" s="255"/>
      <c r="C1" s="255"/>
      <c r="D1" s="255"/>
      <c r="E1" s="255"/>
      <c r="F1" s="255"/>
      <c r="G1" s="255"/>
      <c r="H1" s="255"/>
    </row>
    <row r="2" spans="1:8" ht="35" customHeight="1" thickBot="1">
      <c r="A2" s="504" t="s">
        <v>844</v>
      </c>
      <c r="B2" s="256"/>
      <c r="C2" s="495" t="s">
        <v>900</v>
      </c>
      <c r="D2" s="495" t="s">
        <v>901</v>
      </c>
      <c r="E2" s="495" t="s">
        <v>902</v>
      </c>
      <c r="F2" s="495" t="s">
        <v>903</v>
      </c>
      <c r="G2" s="495" t="s">
        <v>904</v>
      </c>
      <c r="H2" s="505" t="s">
        <v>905</v>
      </c>
    </row>
    <row r="3" spans="1:8" ht="15" customHeight="1">
      <c r="A3" s="782" t="s">
        <v>855</v>
      </c>
      <c r="B3" s="783"/>
      <c r="C3" s="25">
        <f t="shared" ref="C3:H3" si="0">SUM(C4:C23)</f>
        <v>38</v>
      </c>
      <c r="D3" s="25">
        <f t="shared" si="0"/>
        <v>19</v>
      </c>
      <c r="E3" s="25">
        <f t="shared" si="0"/>
        <v>19</v>
      </c>
      <c r="F3" s="25">
        <f t="shared" si="0"/>
        <v>38</v>
      </c>
      <c r="G3" s="25">
        <f t="shared" si="0"/>
        <v>17</v>
      </c>
      <c r="H3" s="25">
        <f t="shared" si="0"/>
        <v>0</v>
      </c>
    </row>
    <row r="4" spans="1:8" ht="15" customHeight="1">
      <c r="A4" s="784"/>
      <c r="B4" s="774" t="s">
        <v>856</v>
      </c>
      <c r="C4" s="707">
        <v>1</v>
      </c>
      <c r="D4" s="707">
        <v>0</v>
      </c>
      <c r="E4" s="707">
        <v>0</v>
      </c>
      <c r="F4" s="707">
        <v>0</v>
      </c>
      <c r="G4" s="707">
        <v>0</v>
      </c>
      <c r="H4" s="707">
        <v>0</v>
      </c>
    </row>
    <row r="5" spans="1:8" ht="15" customHeight="1">
      <c r="A5" s="784"/>
      <c r="B5" s="774" t="s">
        <v>857</v>
      </c>
      <c r="C5" s="707">
        <v>1</v>
      </c>
      <c r="D5" s="707">
        <v>0</v>
      </c>
      <c r="E5" s="707">
        <v>2</v>
      </c>
      <c r="F5" s="707">
        <v>0</v>
      </c>
      <c r="G5" s="707">
        <v>1</v>
      </c>
      <c r="H5" s="707">
        <v>0</v>
      </c>
    </row>
    <row r="6" spans="1:8" ht="15" customHeight="1">
      <c r="A6" s="784"/>
      <c r="B6" s="774" t="s">
        <v>88</v>
      </c>
      <c r="C6" s="707">
        <v>0</v>
      </c>
      <c r="D6" s="707">
        <v>2</v>
      </c>
      <c r="E6" s="707">
        <v>12</v>
      </c>
      <c r="F6" s="707">
        <v>5</v>
      </c>
      <c r="G6" s="707">
        <v>4</v>
      </c>
      <c r="H6" s="707">
        <v>0</v>
      </c>
    </row>
    <row r="7" spans="1:8" ht="15" customHeight="1">
      <c r="A7" s="784"/>
      <c r="B7" s="774" t="s">
        <v>858</v>
      </c>
      <c r="C7" s="705">
        <v>0</v>
      </c>
      <c r="D7" s="705">
        <v>0</v>
      </c>
      <c r="E7" s="705">
        <v>0</v>
      </c>
      <c r="F7" s="705">
        <v>0</v>
      </c>
      <c r="G7" s="705">
        <v>0</v>
      </c>
      <c r="H7" s="705">
        <v>0</v>
      </c>
    </row>
    <row r="8" spans="1:8" ht="15" customHeight="1">
      <c r="A8" s="784"/>
      <c r="B8" s="774" t="s">
        <v>859</v>
      </c>
      <c r="C8" s="707">
        <v>0</v>
      </c>
      <c r="D8" s="707">
        <v>0</v>
      </c>
      <c r="E8" s="707">
        <v>0</v>
      </c>
      <c r="F8" s="707">
        <v>1</v>
      </c>
      <c r="G8" s="707">
        <v>0</v>
      </c>
      <c r="H8" s="707">
        <v>0</v>
      </c>
    </row>
    <row r="9" spans="1:8" ht="15" customHeight="1">
      <c r="A9" s="784"/>
      <c r="B9" s="774" t="s">
        <v>179</v>
      </c>
      <c r="C9" s="707">
        <v>0</v>
      </c>
      <c r="D9" s="707">
        <v>0</v>
      </c>
      <c r="E9" s="707">
        <v>0</v>
      </c>
      <c r="F9" s="707">
        <v>2</v>
      </c>
      <c r="G9" s="707">
        <v>2</v>
      </c>
      <c r="H9" s="707">
        <v>0</v>
      </c>
    </row>
    <row r="10" spans="1:8" ht="15" customHeight="1">
      <c r="A10" s="784"/>
      <c r="B10" s="774" t="s">
        <v>708</v>
      </c>
      <c r="C10" s="707">
        <v>0</v>
      </c>
      <c r="D10" s="707">
        <v>0</v>
      </c>
      <c r="E10" s="707">
        <v>0</v>
      </c>
      <c r="F10" s="707">
        <v>0</v>
      </c>
      <c r="G10" s="707">
        <v>0</v>
      </c>
      <c r="H10" s="707">
        <v>0</v>
      </c>
    </row>
    <row r="11" spans="1:8" ht="15" customHeight="1">
      <c r="A11" s="784"/>
      <c r="B11" s="774" t="s">
        <v>132</v>
      </c>
      <c r="C11" s="707">
        <v>0</v>
      </c>
      <c r="D11" s="707">
        <v>0</v>
      </c>
      <c r="E11" s="707">
        <v>0</v>
      </c>
      <c r="F11" s="707">
        <v>0</v>
      </c>
      <c r="G11" s="707">
        <v>0</v>
      </c>
      <c r="H11" s="707">
        <v>0</v>
      </c>
    </row>
    <row r="12" spans="1:8" ht="15" customHeight="1">
      <c r="A12" s="784"/>
      <c r="B12" s="774" t="s">
        <v>170</v>
      </c>
      <c r="C12" s="707">
        <v>0</v>
      </c>
      <c r="D12" s="707">
        <v>0</v>
      </c>
      <c r="E12" s="707">
        <v>0</v>
      </c>
      <c r="F12" s="707">
        <v>5</v>
      </c>
      <c r="G12" s="707">
        <v>3</v>
      </c>
      <c r="H12" s="707">
        <v>0</v>
      </c>
    </row>
    <row r="13" spans="1:8" ht="15" customHeight="1">
      <c r="A13" s="784"/>
      <c r="B13" s="774" t="s">
        <v>121</v>
      </c>
      <c r="C13" s="705">
        <v>2</v>
      </c>
      <c r="D13" s="705">
        <v>0</v>
      </c>
      <c r="E13" s="705">
        <v>0</v>
      </c>
      <c r="F13" s="705">
        <v>0</v>
      </c>
      <c r="G13" s="705">
        <v>0</v>
      </c>
      <c r="H13" s="705">
        <v>0</v>
      </c>
    </row>
    <row r="14" spans="1:8" ht="15" customHeight="1">
      <c r="A14" s="784"/>
      <c r="B14" s="774" t="s">
        <v>208</v>
      </c>
      <c r="C14" s="707">
        <v>0</v>
      </c>
      <c r="D14" s="707">
        <v>0</v>
      </c>
      <c r="E14" s="707">
        <v>1</v>
      </c>
      <c r="F14" s="707">
        <v>2</v>
      </c>
      <c r="G14" s="707">
        <v>0</v>
      </c>
      <c r="H14" s="707">
        <v>0</v>
      </c>
    </row>
    <row r="15" spans="1:8" ht="15" customHeight="1">
      <c r="A15" s="784"/>
      <c r="B15" s="774" t="s">
        <v>860</v>
      </c>
      <c r="C15" s="707">
        <v>16</v>
      </c>
      <c r="D15" s="707">
        <v>17</v>
      </c>
      <c r="E15" s="707">
        <v>2</v>
      </c>
      <c r="F15" s="707">
        <v>4</v>
      </c>
      <c r="G15" s="707">
        <v>5</v>
      </c>
      <c r="H15" s="707">
        <v>0</v>
      </c>
    </row>
    <row r="16" spans="1:8" ht="15" customHeight="1">
      <c r="A16" s="784"/>
      <c r="B16" s="774" t="s">
        <v>716</v>
      </c>
      <c r="C16" s="707">
        <v>0</v>
      </c>
      <c r="D16" s="707">
        <v>0</v>
      </c>
      <c r="E16" s="707">
        <v>0</v>
      </c>
      <c r="F16" s="707">
        <v>0</v>
      </c>
      <c r="G16" s="707">
        <v>0</v>
      </c>
      <c r="H16" s="707">
        <v>0</v>
      </c>
    </row>
    <row r="17" spans="1:8" ht="15" customHeight="1">
      <c r="A17" s="784"/>
      <c r="B17" s="774" t="s">
        <v>139</v>
      </c>
      <c r="C17" s="707">
        <v>0</v>
      </c>
      <c r="D17" s="707">
        <v>0</v>
      </c>
      <c r="E17" s="707">
        <v>0</v>
      </c>
      <c r="F17" s="707">
        <v>0</v>
      </c>
      <c r="G17" s="707">
        <v>0</v>
      </c>
      <c r="H17" s="707">
        <v>0</v>
      </c>
    </row>
    <row r="18" spans="1:8" ht="15" customHeight="1">
      <c r="A18" s="784"/>
      <c r="B18" s="774" t="s">
        <v>861</v>
      </c>
      <c r="C18" s="707">
        <v>1</v>
      </c>
      <c r="D18" s="707">
        <v>0</v>
      </c>
      <c r="E18" s="707">
        <v>0</v>
      </c>
      <c r="F18" s="707">
        <v>0</v>
      </c>
      <c r="G18" s="707">
        <v>0</v>
      </c>
      <c r="H18" s="707">
        <v>0</v>
      </c>
    </row>
    <row r="19" spans="1:8" ht="15" customHeight="1">
      <c r="A19" s="784"/>
      <c r="B19" s="774" t="s">
        <v>86</v>
      </c>
      <c r="C19" s="705">
        <v>12</v>
      </c>
      <c r="D19" s="705">
        <v>0</v>
      </c>
      <c r="E19" s="705">
        <v>0</v>
      </c>
      <c r="F19" s="705">
        <v>0</v>
      </c>
      <c r="G19" s="705">
        <v>1</v>
      </c>
      <c r="H19" s="705">
        <v>0</v>
      </c>
    </row>
    <row r="20" spans="1:8" ht="15" customHeight="1">
      <c r="A20" s="784"/>
      <c r="B20" s="774" t="s">
        <v>724</v>
      </c>
      <c r="C20" s="707">
        <v>4</v>
      </c>
      <c r="D20" s="707">
        <v>0</v>
      </c>
      <c r="E20" s="707">
        <v>2</v>
      </c>
      <c r="F20" s="707">
        <v>19</v>
      </c>
      <c r="G20" s="707">
        <v>1</v>
      </c>
      <c r="H20" s="707">
        <v>0</v>
      </c>
    </row>
    <row r="21" spans="1:8" ht="15" customHeight="1">
      <c r="A21" s="784"/>
      <c r="B21" s="774" t="s">
        <v>862</v>
      </c>
      <c r="C21" s="707">
        <v>0</v>
      </c>
      <c r="D21" s="707">
        <v>0</v>
      </c>
      <c r="E21" s="707">
        <v>0</v>
      </c>
      <c r="F21" s="707">
        <v>0</v>
      </c>
      <c r="G21" s="707">
        <v>0</v>
      </c>
      <c r="H21" s="707">
        <v>0</v>
      </c>
    </row>
    <row r="22" spans="1:8" ht="15" customHeight="1">
      <c r="A22" s="782"/>
      <c r="B22" s="785" t="s">
        <v>730</v>
      </c>
      <c r="C22" s="707">
        <v>0</v>
      </c>
      <c r="D22" s="707">
        <v>0</v>
      </c>
      <c r="E22" s="707">
        <v>0</v>
      </c>
      <c r="F22" s="707">
        <v>0</v>
      </c>
      <c r="G22" s="707">
        <v>0</v>
      </c>
      <c r="H22" s="707">
        <v>0</v>
      </c>
    </row>
    <row r="23" spans="1:8" ht="15" customHeight="1">
      <c r="A23" s="784"/>
      <c r="B23" s="774" t="s">
        <v>863</v>
      </c>
      <c r="C23" s="707">
        <v>1</v>
      </c>
      <c r="D23" s="707">
        <v>0</v>
      </c>
      <c r="E23" s="707">
        <v>0</v>
      </c>
      <c r="F23" s="707">
        <v>0</v>
      </c>
      <c r="G23" s="707">
        <v>0</v>
      </c>
      <c r="H23" s="707">
        <v>0</v>
      </c>
    </row>
    <row r="24" spans="1:8" ht="15" customHeight="1">
      <c r="A24" s="782" t="s">
        <v>498</v>
      </c>
      <c r="B24" s="783"/>
      <c r="C24" s="25">
        <f t="shared" ref="C24:H24" si="1">SUM(C25:C33)</f>
        <v>5</v>
      </c>
      <c r="D24" s="25">
        <f t="shared" si="1"/>
        <v>3</v>
      </c>
      <c r="E24" s="25">
        <f t="shared" si="1"/>
        <v>38</v>
      </c>
      <c r="F24" s="25">
        <f t="shared" si="1"/>
        <v>9</v>
      </c>
      <c r="G24" s="25">
        <f t="shared" si="1"/>
        <v>0</v>
      </c>
      <c r="H24" s="25">
        <f t="shared" si="1"/>
        <v>62</v>
      </c>
    </row>
    <row r="25" spans="1:8" ht="15" customHeight="1">
      <c r="A25" s="784"/>
      <c r="B25" s="774" t="s">
        <v>864</v>
      </c>
      <c r="C25" s="705">
        <v>1</v>
      </c>
      <c r="D25" s="705">
        <v>1</v>
      </c>
      <c r="E25" s="705">
        <v>0</v>
      </c>
      <c r="F25" s="705">
        <v>0</v>
      </c>
      <c r="G25" s="705">
        <v>0</v>
      </c>
      <c r="H25" s="705">
        <v>0</v>
      </c>
    </row>
    <row r="26" spans="1:8" ht="15" customHeight="1">
      <c r="A26" s="784"/>
      <c r="B26" s="774" t="s">
        <v>865</v>
      </c>
      <c r="C26" s="707">
        <v>3</v>
      </c>
      <c r="D26" s="707">
        <v>2</v>
      </c>
      <c r="E26" s="707">
        <v>24</v>
      </c>
      <c r="F26" s="707">
        <v>2</v>
      </c>
      <c r="G26" s="707">
        <v>0</v>
      </c>
      <c r="H26" s="707">
        <v>0</v>
      </c>
    </row>
    <row r="27" spans="1:8" ht="15" customHeight="1">
      <c r="A27" s="784"/>
      <c r="B27" s="774" t="s">
        <v>179</v>
      </c>
      <c r="C27" s="707">
        <v>0</v>
      </c>
      <c r="D27" s="707">
        <v>0</v>
      </c>
      <c r="E27" s="707">
        <v>3</v>
      </c>
      <c r="F27" s="707">
        <v>0</v>
      </c>
      <c r="G27" s="707">
        <v>0</v>
      </c>
      <c r="H27" s="707">
        <v>2</v>
      </c>
    </row>
    <row r="28" spans="1:8" ht="15" customHeight="1">
      <c r="A28" s="784"/>
      <c r="B28" s="774" t="s">
        <v>500</v>
      </c>
      <c r="C28" s="707">
        <v>0</v>
      </c>
      <c r="D28" s="707">
        <v>0</v>
      </c>
      <c r="E28" s="707">
        <v>6</v>
      </c>
      <c r="F28" s="707">
        <v>5</v>
      </c>
      <c r="G28" s="707">
        <v>0</v>
      </c>
      <c r="H28" s="707">
        <v>26</v>
      </c>
    </row>
    <row r="29" spans="1:8" ht="15" customHeight="1">
      <c r="A29" s="784"/>
      <c r="B29" s="774" t="s">
        <v>501</v>
      </c>
      <c r="C29" s="707">
        <v>0</v>
      </c>
      <c r="D29" s="707">
        <v>0</v>
      </c>
      <c r="E29" s="707">
        <v>0</v>
      </c>
      <c r="F29" s="707">
        <v>0</v>
      </c>
      <c r="G29" s="707">
        <v>0</v>
      </c>
      <c r="H29" s="707">
        <v>21</v>
      </c>
    </row>
    <row r="30" spans="1:8" ht="15" customHeight="1">
      <c r="A30" s="784"/>
      <c r="B30" s="774" t="s">
        <v>502</v>
      </c>
      <c r="C30" s="707">
        <v>0</v>
      </c>
      <c r="D30" s="707">
        <v>0</v>
      </c>
      <c r="E30" s="707">
        <v>5</v>
      </c>
      <c r="F30" s="707">
        <v>0</v>
      </c>
      <c r="G30" s="707">
        <v>0</v>
      </c>
      <c r="H30" s="707">
        <v>13</v>
      </c>
    </row>
    <row r="31" spans="1:8" ht="15" customHeight="1">
      <c r="A31" s="784"/>
      <c r="B31" s="774" t="s">
        <v>86</v>
      </c>
      <c r="C31" s="705">
        <v>1</v>
      </c>
      <c r="D31" s="705">
        <v>0</v>
      </c>
      <c r="E31" s="705">
        <v>0</v>
      </c>
      <c r="F31" s="705">
        <v>0</v>
      </c>
      <c r="G31" s="705">
        <v>0</v>
      </c>
      <c r="H31" s="705">
        <v>0</v>
      </c>
    </row>
    <row r="32" spans="1:8" ht="15" customHeight="1">
      <c r="A32" s="784"/>
      <c r="B32" s="774" t="s">
        <v>724</v>
      </c>
      <c r="C32" s="707">
        <v>0</v>
      </c>
      <c r="D32" s="707">
        <v>0</v>
      </c>
      <c r="E32" s="707">
        <v>0</v>
      </c>
      <c r="F32" s="707">
        <v>2</v>
      </c>
      <c r="G32" s="707">
        <v>0</v>
      </c>
      <c r="H32" s="707">
        <v>0</v>
      </c>
    </row>
    <row r="33" spans="1:8" ht="15" customHeight="1">
      <c r="A33" s="784"/>
      <c r="B33" s="774" t="s">
        <v>862</v>
      </c>
      <c r="C33" s="707">
        <v>0</v>
      </c>
      <c r="D33" s="707">
        <v>0</v>
      </c>
      <c r="E33" s="707">
        <v>0</v>
      </c>
      <c r="F33" s="707">
        <v>0</v>
      </c>
      <c r="G33" s="707">
        <v>0</v>
      </c>
      <c r="H33" s="707">
        <v>0</v>
      </c>
    </row>
    <row r="34" spans="1:8" ht="15" customHeight="1">
      <c r="A34" s="784" t="s">
        <v>503</v>
      </c>
      <c r="B34" s="784"/>
      <c r="C34" s="25">
        <f t="shared" ref="C34:H34" si="2">SUM(C35:C44)</f>
        <v>4</v>
      </c>
      <c r="D34" s="25">
        <f t="shared" si="2"/>
        <v>3</v>
      </c>
      <c r="E34" s="25">
        <f t="shared" si="2"/>
        <v>48</v>
      </c>
      <c r="F34" s="25">
        <f t="shared" si="2"/>
        <v>2</v>
      </c>
      <c r="G34" s="25">
        <f t="shared" si="2"/>
        <v>1</v>
      </c>
      <c r="H34" s="25">
        <f t="shared" si="2"/>
        <v>120</v>
      </c>
    </row>
    <row r="35" spans="1:8" ht="15" customHeight="1">
      <c r="A35" s="782"/>
      <c r="B35" s="785" t="s">
        <v>864</v>
      </c>
      <c r="C35" s="707">
        <v>1</v>
      </c>
      <c r="D35" s="707">
        <v>1</v>
      </c>
      <c r="E35" s="707">
        <v>1</v>
      </c>
      <c r="F35" s="707">
        <v>0</v>
      </c>
      <c r="G35" s="707">
        <v>0</v>
      </c>
      <c r="H35" s="707">
        <v>0</v>
      </c>
    </row>
    <row r="36" spans="1:8" ht="15" customHeight="1">
      <c r="A36" s="784"/>
      <c r="B36" s="774" t="s">
        <v>882</v>
      </c>
      <c r="C36" s="707">
        <v>2</v>
      </c>
      <c r="D36" s="707">
        <v>2</v>
      </c>
      <c r="E36" s="707">
        <v>27</v>
      </c>
      <c r="F36" s="707">
        <v>2</v>
      </c>
      <c r="G36" s="707">
        <v>1</v>
      </c>
      <c r="H36" s="707">
        <v>0</v>
      </c>
    </row>
    <row r="37" spans="1:8" ht="15" customHeight="1">
      <c r="A37" s="782"/>
      <c r="B37" s="785" t="s">
        <v>883</v>
      </c>
      <c r="C37" s="705">
        <v>0</v>
      </c>
      <c r="D37" s="705">
        <v>0</v>
      </c>
      <c r="E37" s="705">
        <v>7</v>
      </c>
      <c r="F37" s="705">
        <v>0</v>
      </c>
      <c r="G37" s="705">
        <v>0</v>
      </c>
      <c r="H37" s="705">
        <v>15</v>
      </c>
    </row>
    <row r="38" spans="1:8" ht="15" customHeight="1">
      <c r="A38" s="784"/>
      <c r="B38" s="774" t="s">
        <v>758</v>
      </c>
      <c r="C38" s="707">
        <v>1</v>
      </c>
      <c r="D38" s="707">
        <v>0</v>
      </c>
      <c r="E38" s="707">
        <v>0</v>
      </c>
      <c r="F38" s="707">
        <v>0</v>
      </c>
      <c r="G38" s="707">
        <v>0</v>
      </c>
      <c r="H38" s="707">
        <v>23</v>
      </c>
    </row>
    <row r="39" spans="1:8" ht="15" customHeight="1">
      <c r="A39" s="784"/>
      <c r="B39" s="774" t="s">
        <v>507</v>
      </c>
      <c r="C39" s="707">
        <v>0</v>
      </c>
      <c r="D39" s="707">
        <v>0</v>
      </c>
      <c r="E39" s="707">
        <v>8</v>
      </c>
      <c r="F39" s="707">
        <v>0</v>
      </c>
      <c r="G39" s="707">
        <v>0</v>
      </c>
      <c r="H39" s="707">
        <v>30</v>
      </c>
    </row>
    <row r="40" spans="1:8" ht="15" customHeight="1">
      <c r="A40" s="784"/>
      <c r="B40" s="774" t="s">
        <v>508</v>
      </c>
      <c r="C40" s="707">
        <v>0</v>
      </c>
      <c r="D40" s="707">
        <v>0</v>
      </c>
      <c r="E40" s="707">
        <v>4</v>
      </c>
      <c r="F40" s="707">
        <v>0</v>
      </c>
      <c r="G40" s="707">
        <v>0</v>
      </c>
      <c r="H40" s="707">
        <v>36</v>
      </c>
    </row>
    <row r="41" spans="1:8" ht="15" customHeight="1">
      <c r="A41" s="784"/>
      <c r="B41" s="774" t="s">
        <v>884</v>
      </c>
      <c r="C41" s="707">
        <v>0</v>
      </c>
      <c r="D41" s="707">
        <v>0</v>
      </c>
      <c r="E41" s="707">
        <v>0</v>
      </c>
      <c r="F41" s="707">
        <v>0</v>
      </c>
      <c r="G41" s="707">
        <v>0</v>
      </c>
      <c r="H41" s="707">
        <v>14</v>
      </c>
    </row>
    <row r="42" spans="1:8" ht="15" customHeight="1">
      <c r="A42" s="784"/>
      <c r="B42" s="774" t="s">
        <v>885</v>
      </c>
      <c r="C42" s="707">
        <v>0</v>
      </c>
      <c r="D42" s="707">
        <v>0</v>
      </c>
      <c r="E42" s="707">
        <v>1</v>
      </c>
      <c r="F42" s="707">
        <v>0</v>
      </c>
      <c r="G42" s="707">
        <v>0</v>
      </c>
      <c r="H42" s="707">
        <v>2</v>
      </c>
    </row>
    <row r="43" spans="1:8" ht="15" customHeight="1">
      <c r="A43" s="782"/>
      <c r="B43" s="785" t="s">
        <v>86</v>
      </c>
      <c r="C43" s="705">
        <v>0</v>
      </c>
      <c r="D43" s="705">
        <v>0</v>
      </c>
      <c r="E43" s="705">
        <v>0</v>
      </c>
      <c r="F43" s="705">
        <v>0</v>
      </c>
      <c r="G43" s="705">
        <v>0</v>
      </c>
      <c r="H43" s="705">
        <v>0</v>
      </c>
    </row>
    <row r="44" spans="1:8" ht="15" customHeight="1">
      <c r="A44" s="784"/>
      <c r="B44" s="774" t="s">
        <v>862</v>
      </c>
      <c r="C44" s="707">
        <v>0</v>
      </c>
      <c r="D44" s="707">
        <v>0</v>
      </c>
      <c r="E44" s="707">
        <v>0</v>
      </c>
      <c r="F44" s="707">
        <v>0</v>
      </c>
      <c r="G44" s="707">
        <v>0</v>
      </c>
      <c r="H44" s="707">
        <v>0</v>
      </c>
    </row>
    <row r="45" spans="1:8" ht="15" customHeight="1">
      <c r="A45" s="782" t="s">
        <v>510</v>
      </c>
      <c r="B45" s="783"/>
      <c r="C45" s="25">
        <f t="shared" ref="C45:H45" si="3">SUM(C46:C52)</f>
        <v>5</v>
      </c>
      <c r="D45" s="25">
        <f t="shared" si="3"/>
        <v>3</v>
      </c>
      <c r="E45" s="25">
        <f t="shared" si="3"/>
        <v>52</v>
      </c>
      <c r="F45" s="25">
        <f t="shared" si="3"/>
        <v>2</v>
      </c>
      <c r="G45" s="25">
        <f t="shared" si="3"/>
        <v>1</v>
      </c>
      <c r="H45" s="25">
        <f t="shared" si="3"/>
        <v>56</v>
      </c>
    </row>
    <row r="46" spans="1:8" ht="15" customHeight="1">
      <c r="A46" s="784"/>
      <c r="B46" s="774" t="s">
        <v>864</v>
      </c>
      <c r="C46" s="707">
        <v>2</v>
      </c>
      <c r="D46" s="707">
        <v>2</v>
      </c>
      <c r="E46" s="707">
        <v>0</v>
      </c>
      <c r="F46" s="707">
        <v>0</v>
      </c>
      <c r="G46" s="707">
        <v>1</v>
      </c>
      <c r="H46" s="707">
        <v>0</v>
      </c>
    </row>
    <row r="47" spans="1:8" ht="15" customHeight="1">
      <c r="A47" s="784"/>
      <c r="B47" s="774" t="s">
        <v>872</v>
      </c>
      <c r="C47" s="707">
        <v>1</v>
      </c>
      <c r="D47" s="707">
        <v>1</v>
      </c>
      <c r="E47" s="707">
        <v>38</v>
      </c>
      <c r="F47" s="707">
        <v>2</v>
      </c>
      <c r="G47" s="707">
        <v>0</v>
      </c>
      <c r="H47" s="707">
        <v>0</v>
      </c>
    </row>
    <row r="48" spans="1:8" ht="15" customHeight="1">
      <c r="A48" s="784"/>
      <c r="B48" s="786" t="s">
        <v>512</v>
      </c>
      <c r="C48" s="707">
        <v>1</v>
      </c>
      <c r="D48" s="707">
        <v>0</v>
      </c>
      <c r="E48" s="707">
        <v>11</v>
      </c>
      <c r="F48" s="707">
        <v>0</v>
      </c>
      <c r="G48" s="707">
        <v>0</v>
      </c>
      <c r="H48" s="707">
        <v>45</v>
      </c>
    </row>
    <row r="49" spans="1:8" ht="15" customHeight="1">
      <c r="A49" s="784"/>
      <c r="B49" s="786" t="s">
        <v>513</v>
      </c>
      <c r="C49" s="705">
        <v>0</v>
      </c>
      <c r="D49" s="705">
        <v>0</v>
      </c>
      <c r="E49" s="705">
        <v>2</v>
      </c>
      <c r="F49" s="705">
        <v>0</v>
      </c>
      <c r="G49" s="705">
        <v>0</v>
      </c>
      <c r="H49" s="705">
        <v>9</v>
      </c>
    </row>
    <row r="50" spans="1:8" ht="15" customHeight="1">
      <c r="A50" s="784"/>
      <c r="B50" s="786" t="s">
        <v>873</v>
      </c>
      <c r="C50" s="707">
        <v>0</v>
      </c>
      <c r="D50" s="707">
        <v>0</v>
      </c>
      <c r="E50" s="707">
        <v>1</v>
      </c>
      <c r="F50" s="707">
        <v>0</v>
      </c>
      <c r="G50" s="707">
        <v>0</v>
      </c>
      <c r="H50" s="707">
        <v>2</v>
      </c>
    </row>
    <row r="51" spans="1:8" ht="15" customHeight="1">
      <c r="A51" s="784"/>
      <c r="B51" s="786" t="s">
        <v>86</v>
      </c>
      <c r="C51" s="707">
        <v>1</v>
      </c>
      <c r="D51" s="707">
        <v>0</v>
      </c>
      <c r="E51" s="707">
        <v>0</v>
      </c>
      <c r="F51" s="707">
        <v>0</v>
      </c>
      <c r="G51" s="707">
        <v>0</v>
      </c>
      <c r="H51" s="707">
        <v>0</v>
      </c>
    </row>
    <row r="52" spans="1:8" ht="15" customHeight="1">
      <c r="A52" s="784"/>
      <c r="B52" s="786" t="s">
        <v>862</v>
      </c>
      <c r="C52" s="707">
        <v>0</v>
      </c>
      <c r="D52" s="707">
        <v>0</v>
      </c>
      <c r="E52" s="707">
        <v>0</v>
      </c>
      <c r="F52" s="707">
        <v>0</v>
      </c>
      <c r="G52" s="707">
        <v>0</v>
      </c>
      <c r="H52" s="707">
        <v>0</v>
      </c>
    </row>
    <row r="53" spans="1:8" ht="15" customHeight="1">
      <c r="A53" s="784" t="s">
        <v>514</v>
      </c>
      <c r="B53" s="6"/>
      <c r="C53" s="25">
        <f t="shared" ref="C53:H53" si="4">SUM(C55:C69)</f>
        <v>8</v>
      </c>
      <c r="D53" s="25">
        <f t="shared" si="4"/>
        <v>1</v>
      </c>
      <c r="E53" s="25">
        <f t="shared" si="4"/>
        <v>100</v>
      </c>
      <c r="F53" s="25">
        <f t="shared" si="4"/>
        <v>27</v>
      </c>
      <c r="G53" s="25">
        <f t="shared" si="4"/>
        <v>6</v>
      </c>
      <c r="H53" s="25">
        <f t="shared" si="4"/>
        <v>106</v>
      </c>
    </row>
    <row r="54" spans="1:8" ht="15" customHeight="1">
      <c r="A54" s="787"/>
      <c r="B54" s="788" t="s">
        <v>864</v>
      </c>
      <c r="C54" s="707">
        <v>5</v>
      </c>
      <c r="D54" s="707">
        <v>0</v>
      </c>
      <c r="E54" s="707">
        <v>1</v>
      </c>
      <c r="F54" s="707">
        <v>1</v>
      </c>
      <c r="G54" s="707">
        <v>2</v>
      </c>
      <c r="H54" s="707">
        <v>0</v>
      </c>
    </row>
    <row r="55" spans="1:8" s="254" customFormat="1" ht="15" customHeight="1">
      <c r="A55" s="784"/>
      <c r="B55" s="786" t="s">
        <v>739</v>
      </c>
      <c r="C55" s="705">
        <v>5</v>
      </c>
      <c r="D55" s="705">
        <v>1</v>
      </c>
      <c r="E55" s="705">
        <v>51</v>
      </c>
      <c r="F55" s="705">
        <v>7</v>
      </c>
      <c r="G55" s="705">
        <v>4</v>
      </c>
      <c r="H55" s="705">
        <v>0</v>
      </c>
    </row>
    <row r="56" spans="1:8" ht="15" customHeight="1">
      <c r="A56" s="782"/>
      <c r="B56" s="785" t="s">
        <v>2971</v>
      </c>
      <c r="C56" s="707">
        <v>1</v>
      </c>
      <c r="D56" s="707">
        <v>0</v>
      </c>
      <c r="E56" s="707">
        <v>19</v>
      </c>
      <c r="F56" s="707">
        <v>1</v>
      </c>
      <c r="G56" s="707">
        <v>0</v>
      </c>
      <c r="H56" s="707">
        <v>0</v>
      </c>
    </row>
    <row r="57" spans="1:8" ht="15" customHeight="1">
      <c r="A57" s="784"/>
      <c r="B57" s="774" t="s">
        <v>516</v>
      </c>
      <c r="C57" s="707">
        <v>0</v>
      </c>
      <c r="D57" s="707">
        <v>0</v>
      </c>
      <c r="E57" s="707">
        <v>8</v>
      </c>
      <c r="F57" s="707">
        <v>1</v>
      </c>
      <c r="G57" s="707">
        <v>1</v>
      </c>
      <c r="H57" s="707">
        <v>13</v>
      </c>
    </row>
    <row r="58" spans="1:8" ht="15" customHeight="1">
      <c r="A58" s="784"/>
      <c r="B58" s="774" t="s">
        <v>517</v>
      </c>
      <c r="C58" s="707">
        <v>0</v>
      </c>
      <c r="D58" s="707">
        <v>0</v>
      </c>
      <c r="E58" s="707">
        <v>0</v>
      </c>
      <c r="F58" s="707">
        <v>4</v>
      </c>
      <c r="G58" s="707">
        <v>0</v>
      </c>
      <c r="H58" s="707">
        <v>14</v>
      </c>
    </row>
    <row r="59" spans="1:8" ht="15" customHeight="1">
      <c r="A59" s="784"/>
      <c r="B59" s="774" t="s">
        <v>518</v>
      </c>
      <c r="C59" s="707">
        <v>0</v>
      </c>
      <c r="D59" s="707">
        <v>0</v>
      </c>
      <c r="E59" s="707">
        <v>7</v>
      </c>
      <c r="F59" s="707">
        <v>1</v>
      </c>
      <c r="G59" s="707">
        <v>0</v>
      </c>
      <c r="H59" s="707">
        <v>18</v>
      </c>
    </row>
    <row r="60" spans="1:8" ht="15" customHeight="1">
      <c r="A60" s="784"/>
      <c r="B60" s="774" t="s">
        <v>519</v>
      </c>
      <c r="C60" s="707">
        <v>0</v>
      </c>
      <c r="D60" s="707">
        <v>0</v>
      </c>
      <c r="E60" s="707">
        <v>0</v>
      </c>
      <c r="F60" s="707">
        <v>0</v>
      </c>
      <c r="G60" s="707">
        <v>0</v>
      </c>
      <c r="H60" s="707">
        <v>17</v>
      </c>
    </row>
    <row r="61" spans="1:8" ht="15" customHeight="1">
      <c r="A61" s="784"/>
      <c r="B61" s="774" t="s">
        <v>520</v>
      </c>
      <c r="C61" s="705">
        <v>0</v>
      </c>
      <c r="D61" s="705">
        <v>0</v>
      </c>
      <c r="E61" s="705">
        <v>1</v>
      </c>
      <c r="F61" s="705">
        <v>0</v>
      </c>
      <c r="G61" s="705">
        <v>1</v>
      </c>
      <c r="H61" s="705">
        <v>14</v>
      </c>
    </row>
    <row r="62" spans="1:8" ht="15" customHeight="1">
      <c r="A62" s="784"/>
      <c r="B62" s="774" t="s">
        <v>521</v>
      </c>
      <c r="C62" s="707">
        <v>0</v>
      </c>
      <c r="D62" s="707">
        <v>0</v>
      </c>
      <c r="E62" s="707">
        <v>0</v>
      </c>
      <c r="F62" s="707">
        <v>0</v>
      </c>
      <c r="G62" s="707">
        <v>0</v>
      </c>
      <c r="H62" s="707">
        <v>10</v>
      </c>
    </row>
    <row r="63" spans="1:8" ht="15" customHeight="1">
      <c r="A63" s="784"/>
      <c r="B63" s="774" t="s">
        <v>522</v>
      </c>
      <c r="C63" s="707">
        <v>0</v>
      </c>
      <c r="D63" s="707">
        <v>0</v>
      </c>
      <c r="E63" s="707">
        <v>2</v>
      </c>
      <c r="F63" s="707">
        <v>0</v>
      </c>
      <c r="G63" s="707">
        <v>0</v>
      </c>
      <c r="H63" s="707">
        <v>14</v>
      </c>
    </row>
    <row r="64" spans="1:8" ht="15" customHeight="1">
      <c r="A64" s="784"/>
      <c r="B64" s="774" t="s">
        <v>523</v>
      </c>
      <c r="C64" s="707">
        <v>0</v>
      </c>
      <c r="D64" s="707">
        <v>0</v>
      </c>
      <c r="E64" s="707">
        <v>7</v>
      </c>
      <c r="F64" s="707">
        <v>0</v>
      </c>
      <c r="G64" s="707">
        <v>0</v>
      </c>
      <c r="H64" s="707">
        <v>4</v>
      </c>
    </row>
    <row r="65" spans="1:8" ht="15" customHeight="1">
      <c r="A65" s="784"/>
      <c r="B65" s="774" t="s">
        <v>88</v>
      </c>
      <c r="C65" s="707">
        <v>0</v>
      </c>
      <c r="D65" s="707">
        <v>0</v>
      </c>
      <c r="E65" s="707">
        <v>0</v>
      </c>
      <c r="F65" s="707">
        <v>1</v>
      </c>
      <c r="G65" s="707">
        <v>0</v>
      </c>
      <c r="H65" s="707">
        <v>0</v>
      </c>
    </row>
    <row r="66" spans="1:8" ht="15" customHeight="1">
      <c r="A66" s="784"/>
      <c r="B66" s="774" t="s">
        <v>874</v>
      </c>
      <c r="C66" s="707">
        <v>0</v>
      </c>
      <c r="D66" s="707">
        <v>0</v>
      </c>
      <c r="E66" s="707">
        <v>4</v>
      </c>
      <c r="F66" s="707">
        <v>2</v>
      </c>
      <c r="G66" s="707">
        <v>0</v>
      </c>
      <c r="H66" s="707">
        <v>2</v>
      </c>
    </row>
    <row r="67" spans="1:8" ht="15" customHeight="1">
      <c r="A67" s="784"/>
      <c r="B67" s="774" t="s">
        <v>86</v>
      </c>
      <c r="C67" s="705">
        <v>2</v>
      </c>
      <c r="D67" s="705">
        <v>0</v>
      </c>
      <c r="E67" s="705">
        <v>0</v>
      </c>
      <c r="F67" s="705">
        <v>0</v>
      </c>
      <c r="G67" s="705">
        <v>0</v>
      </c>
      <c r="H67" s="705">
        <v>0</v>
      </c>
    </row>
    <row r="68" spans="1:8" ht="15" customHeight="1">
      <c r="A68" s="784"/>
      <c r="B68" s="774" t="s">
        <v>724</v>
      </c>
      <c r="C68" s="707">
        <v>0</v>
      </c>
      <c r="D68" s="707">
        <v>0</v>
      </c>
      <c r="E68" s="707">
        <v>1</v>
      </c>
      <c r="F68" s="707">
        <v>10</v>
      </c>
      <c r="G68" s="707">
        <v>0</v>
      </c>
      <c r="H68" s="707">
        <v>0</v>
      </c>
    </row>
    <row r="69" spans="1:8" ht="15" customHeight="1">
      <c r="A69" s="784"/>
      <c r="B69" s="774" t="s">
        <v>862</v>
      </c>
      <c r="C69" s="707">
        <v>0</v>
      </c>
      <c r="D69" s="707">
        <v>0</v>
      </c>
      <c r="E69" s="707">
        <v>0</v>
      </c>
      <c r="F69" s="707">
        <v>0</v>
      </c>
      <c r="G69" s="707">
        <v>0</v>
      </c>
      <c r="H69" s="707">
        <v>0</v>
      </c>
    </row>
    <row r="70" spans="1:8" ht="15" customHeight="1">
      <c r="A70" s="782" t="s">
        <v>524</v>
      </c>
      <c r="B70" s="783"/>
      <c r="C70" s="25">
        <f t="shared" ref="C70:H70" si="5">SUM(C71:C85)</f>
        <v>15</v>
      </c>
      <c r="D70" s="25">
        <f t="shared" si="5"/>
        <v>5</v>
      </c>
      <c r="E70" s="25">
        <f t="shared" si="5"/>
        <v>162</v>
      </c>
      <c r="F70" s="25">
        <f t="shared" si="5"/>
        <v>11</v>
      </c>
      <c r="G70" s="25">
        <f t="shared" si="5"/>
        <v>4</v>
      </c>
      <c r="H70" s="25">
        <f t="shared" si="5"/>
        <v>81</v>
      </c>
    </row>
    <row r="71" spans="1:8" ht="15" customHeight="1">
      <c r="A71" s="784"/>
      <c r="B71" s="774" t="s">
        <v>864</v>
      </c>
      <c r="C71" s="707">
        <v>3</v>
      </c>
      <c r="D71" s="707">
        <v>1</v>
      </c>
      <c r="E71" s="707">
        <v>0</v>
      </c>
      <c r="F71" s="707">
        <v>0</v>
      </c>
      <c r="G71" s="707">
        <v>1</v>
      </c>
      <c r="H71" s="707">
        <v>0</v>
      </c>
    </row>
    <row r="72" spans="1:8" ht="15" customHeight="1">
      <c r="A72" s="784"/>
      <c r="B72" s="774" t="s">
        <v>525</v>
      </c>
      <c r="C72" s="707">
        <v>1</v>
      </c>
      <c r="D72" s="707">
        <v>2</v>
      </c>
      <c r="E72" s="707">
        <v>36</v>
      </c>
      <c r="F72" s="707">
        <v>4</v>
      </c>
      <c r="G72" s="707">
        <v>0</v>
      </c>
      <c r="H72" s="707">
        <v>0</v>
      </c>
    </row>
    <row r="73" spans="1:8" ht="15" customHeight="1">
      <c r="A73" s="784"/>
      <c r="B73" s="774" t="s">
        <v>526</v>
      </c>
      <c r="C73" s="705">
        <v>2</v>
      </c>
      <c r="D73" s="705">
        <v>0</v>
      </c>
      <c r="E73" s="705">
        <v>23</v>
      </c>
      <c r="F73" s="705">
        <v>2</v>
      </c>
      <c r="G73" s="705">
        <v>0</v>
      </c>
      <c r="H73" s="705">
        <v>0</v>
      </c>
    </row>
    <row r="74" spans="1:8" ht="15" customHeight="1">
      <c r="A74" s="784"/>
      <c r="B74" s="774" t="s">
        <v>527</v>
      </c>
      <c r="C74" s="707">
        <v>1</v>
      </c>
      <c r="D74" s="707">
        <v>1</v>
      </c>
      <c r="E74" s="707">
        <v>34</v>
      </c>
      <c r="F74" s="707">
        <v>0</v>
      </c>
      <c r="G74" s="707">
        <v>0</v>
      </c>
      <c r="H74" s="707">
        <v>0</v>
      </c>
    </row>
    <row r="75" spans="1:8" ht="15" customHeight="1">
      <c r="A75" s="784"/>
      <c r="B75" s="774" t="s">
        <v>528</v>
      </c>
      <c r="C75" s="707">
        <v>6</v>
      </c>
      <c r="D75" s="707">
        <v>1</v>
      </c>
      <c r="E75" s="707">
        <v>55</v>
      </c>
      <c r="F75" s="707">
        <v>1</v>
      </c>
      <c r="G75" s="707">
        <v>0</v>
      </c>
      <c r="H75" s="707">
        <v>0</v>
      </c>
    </row>
    <row r="76" spans="1:8" ht="15" customHeight="1">
      <c r="A76" s="784"/>
      <c r="B76" s="774" t="s">
        <v>532</v>
      </c>
      <c r="C76" s="707">
        <v>0</v>
      </c>
      <c r="D76" s="707">
        <v>0</v>
      </c>
      <c r="E76" s="707">
        <v>0</v>
      </c>
      <c r="F76" s="707">
        <v>0</v>
      </c>
      <c r="G76" s="707">
        <v>0</v>
      </c>
      <c r="H76" s="707">
        <v>0</v>
      </c>
    </row>
    <row r="77" spans="1:8" ht="15" customHeight="1">
      <c r="A77" s="784"/>
      <c r="B77" s="774" t="s">
        <v>533</v>
      </c>
      <c r="C77" s="707">
        <v>1</v>
      </c>
      <c r="D77" s="707">
        <v>0</v>
      </c>
      <c r="E77" s="707">
        <v>0</v>
      </c>
      <c r="F77" s="707">
        <v>0</v>
      </c>
      <c r="G77" s="707">
        <v>0</v>
      </c>
      <c r="H77" s="707">
        <v>32</v>
      </c>
    </row>
    <row r="78" spans="1:8" ht="15" customHeight="1">
      <c r="A78" s="784"/>
      <c r="B78" s="774" t="s">
        <v>534</v>
      </c>
      <c r="C78" s="707">
        <v>0</v>
      </c>
      <c r="D78" s="707">
        <v>0</v>
      </c>
      <c r="E78" s="707">
        <v>4</v>
      </c>
      <c r="F78" s="707">
        <v>1</v>
      </c>
      <c r="G78" s="707">
        <v>0</v>
      </c>
      <c r="H78" s="707">
        <v>19</v>
      </c>
    </row>
    <row r="79" spans="1:8" ht="15" customHeight="1">
      <c r="A79" s="784"/>
      <c r="B79" s="774" t="s">
        <v>535</v>
      </c>
      <c r="C79" s="705">
        <v>0</v>
      </c>
      <c r="D79" s="705">
        <v>0</v>
      </c>
      <c r="E79" s="705">
        <v>6</v>
      </c>
      <c r="F79" s="705">
        <v>1</v>
      </c>
      <c r="G79" s="705">
        <v>0</v>
      </c>
      <c r="H79" s="705">
        <v>10</v>
      </c>
    </row>
    <row r="80" spans="1:8" ht="15" customHeight="1">
      <c r="A80" s="784"/>
      <c r="B80" s="774" t="s">
        <v>536</v>
      </c>
      <c r="C80" s="707">
        <v>0</v>
      </c>
      <c r="D80" s="707">
        <v>0</v>
      </c>
      <c r="E80" s="707">
        <v>0</v>
      </c>
      <c r="F80" s="707">
        <v>0</v>
      </c>
      <c r="G80" s="707">
        <v>1</v>
      </c>
      <c r="H80" s="707">
        <v>19</v>
      </c>
    </row>
    <row r="81" spans="1:8" ht="15" customHeight="1">
      <c r="A81" s="784"/>
      <c r="B81" s="774" t="s">
        <v>88</v>
      </c>
      <c r="C81" s="707"/>
      <c r="D81" s="707"/>
      <c r="E81" s="707"/>
      <c r="F81" s="707"/>
      <c r="G81" s="707"/>
      <c r="H81" s="707"/>
    </row>
    <row r="82" spans="1:8" ht="15" customHeight="1">
      <c r="A82" s="782"/>
      <c r="B82" s="785" t="s">
        <v>2972</v>
      </c>
      <c r="C82" s="707">
        <v>0</v>
      </c>
      <c r="D82" s="707">
        <v>0</v>
      </c>
      <c r="E82" s="707">
        <v>4</v>
      </c>
      <c r="F82" s="707">
        <v>0</v>
      </c>
      <c r="G82" s="707">
        <v>1</v>
      </c>
      <c r="H82" s="707">
        <v>1</v>
      </c>
    </row>
    <row r="83" spans="1:8" ht="15" customHeight="1">
      <c r="A83" s="784"/>
      <c r="B83" s="774" t="s">
        <v>86</v>
      </c>
      <c r="C83" s="707"/>
      <c r="D83" s="707"/>
      <c r="E83" s="707"/>
      <c r="F83" s="707"/>
      <c r="G83" s="707"/>
      <c r="H83" s="707"/>
    </row>
    <row r="84" spans="1:8" ht="15" customHeight="1">
      <c r="A84" s="784"/>
      <c r="B84" s="774" t="s">
        <v>724</v>
      </c>
      <c r="C84" s="707"/>
      <c r="D84" s="707"/>
      <c r="E84" s="707"/>
      <c r="F84" s="707"/>
      <c r="G84" s="707"/>
      <c r="H84" s="707"/>
    </row>
    <row r="85" spans="1:8" ht="15" customHeight="1">
      <c r="A85" s="784"/>
      <c r="B85" s="774" t="s">
        <v>862</v>
      </c>
      <c r="C85" s="705">
        <v>1</v>
      </c>
      <c r="D85" s="705">
        <v>0</v>
      </c>
      <c r="E85" s="705">
        <v>0</v>
      </c>
      <c r="F85" s="705">
        <v>2</v>
      </c>
      <c r="G85" s="705">
        <v>1</v>
      </c>
      <c r="H85" s="705">
        <v>0</v>
      </c>
    </row>
    <row r="86" spans="1:8" ht="15" customHeight="1">
      <c r="A86" s="784" t="s">
        <v>537</v>
      </c>
      <c r="B86" s="784"/>
      <c r="C86" s="25">
        <f t="shared" ref="C86:H86" si="6">SUM(C87:C97)</f>
        <v>7</v>
      </c>
      <c r="D86" s="25">
        <f t="shared" si="6"/>
        <v>4</v>
      </c>
      <c r="E86" s="25">
        <f t="shared" si="6"/>
        <v>47</v>
      </c>
      <c r="F86" s="25">
        <f t="shared" si="6"/>
        <v>1</v>
      </c>
      <c r="G86" s="25">
        <f t="shared" si="6"/>
        <v>0</v>
      </c>
      <c r="H86" s="25">
        <f t="shared" si="6"/>
        <v>107</v>
      </c>
    </row>
    <row r="87" spans="1:8" ht="15" customHeight="1">
      <c r="A87" s="784"/>
      <c r="B87" s="774" t="s">
        <v>864</v>
      </c>
      <c r="C87" s="707">
        <v>2</v>
      </c>
      <c r="D87" s="707">
        <v>2</v>
      </c>
      <c r="E87" s="707">
        <v>0</v>
      </c>
      <c r="F87" s="707">
        <v>0</v>
      </c>
      <c r="G87" s="707">
        <v>0</v>
      </c>
      <c r="H87" s="707">
        <v>0</v>
      </c>
    </row>
    <row r="88" spans="1:8" ht="15" customHeight="1">
      <c r="A88" s="784"/>
      <c r="B88" s="774" t="s">
        <v>868</v>
      </c>
      <c r="C88" s="707">
        <v>3</v>
      </c>
      <c r="D88" s="707">
        <v>2</v>
      </c>
      <c r="E88" s="707">
        <v>24</v>
      </c>
      <c r="F88" s="707">
        <v>1</v>
      </c>
      <c r="G88" s="707">
        <v>0</v>
      </c>
      <c r="H88" s="707">
        <v>0</v>
      </c>
    </row>
    <row r="89" spans="1:8" ht="15" customHeight="1">
      <c r="A89" s="784"/>
      <c r="B89" s="774" t="s">
        <v>539</v>
      </c>
      <c r="C89" s="707">
        <v>0</v>
      </c>
      <c r="D89" s="707">
        <v>0</v>
      </c>
      <c r="E89" s="707">
        <v>4</v>
      </c>
      <c r="F89" s="707">
        <v>0</v>
      </c>
      <c r="G89" s="707">
        <v>0</v>
      </c>
      <c r="H89" s="707">
        <v>9</v>
      </c>
    </row>
    <row r="90" spans="1:8" ht="15" customHeight="1">
      <c r="A90" s="784"/>
      <c r="B90" s="774" t="s">
        <v>540</v>
      </c>
      <c r="C90" s="707">
        <v>0</v>
      </c>
      <c r="D90" s="707">
        <v>0</v>
      </c>
      <c r="E90" s="707">
        <v>5</v>
      </c>
      <c r="F90" s="707">
        <v>0</v>
      </c>
      <c r="G90" s="707">
        <v>0</v>
      </c>
      <c r="H90" s="707">
        <v>23</v>
      </c>
    </row>
    <row r="91" spans="1:8" ht="15" customHeight="1">
      <c r="A91" s="784"/>
      <c r="B91" s="774" t="s">
        <v>541</v>
      </c>
      <c r="C91" s="705">
        <v>0</v>
      </c>
      <c r="D91" s="705">
        <v>0</v>
      </c>
      <c r="E91" s="705">
        <v>1</v>
      </c>
      <c r="F91" s="705">
        <v>0</v>
      </c>
      <c r="G91" s="705">
        <v>0</v>
      </c>
      <c r="H91" s="705">
        <v>17</v>
      </c>
    </row>
    <row r="92" spans="1:8" ht="15" customHeight="1">
      <c r="A92" s="784"/>
      <c r="B92" s="774" t="s">
        <v>542</v>
      </c>
      <c r="C92" s="707">
        <v>1</v>
      </c>
      <c r="D92" s="707">
        <v>0</v>
      </c>
      <c r="E92" s="707">
        <v>2</v>
      </c>
      <c r="F92" s="707">
        <v>0</v>
      </c>
      <c r="G92" s="707">
        <v>0</v>
      </c>
      <c r="H92" s="707">
        <v>26</v>
      </c>
    </row>
    <row r="93" spans="1:8" ht="15" customHeight="1">
      <c r="A93" s="784"/>
      <c r="B93" s="774" t="s">
        <v>543</v>
      </c>
      <c r="C93" s="707">
        <v>0</v>
      </c>
      <c r="D93" s="707">
        <v>0</v>
      </c>
      <c r="E93" s="707">
        <v>8</v>
      </c>
      <c r="F93" s="707">
        <v>0</v>
      </c>
      <c r="G93" s="707">
        <v>0</v>
      </c>
      <c r="H93" s="707">
        <v>19</v>
      </c>
    </row>
    <row r="94" spans="1:8" ht="15" customHeight="1">
      <c r="A94" s="784"/>
      <c r="B94" s="774" t="s">
        <v>544</v>
      </c>
      <c r="C94" s="707">
        <v>0</v>
      </c>
      <c r="D94" s="707">
        <v>0</v>
      </c>
      <c r="E94" s="707">
        <v>0</v>
      </c>
      <c r="F94" s="707">
        <v>0</v>
      </c>
      <c r="G94" s="707">
        <v>0</v>
      </c>
      <c r="H94" s="707">
        <v>11</v>
      </c>
    </row>
    <row r="95" spans="1:8" ht="15" customHeight="1">
      <c r="A95" s="782"/>
      <c r="B95" s="785" t="s">
        <v>869</v>
      </c>
      <c r="C95" s="707">
        <v>0</v>
      </c>
      <c r="D95" s="707">
        <v>0</v>
      </c>
      <c r="E95" s="707">
        <v>3</v>
      </c>
      <c r="F95" s="707">
        <v>0</v>
      </c>
      <c r="G95" s="707">
        <v>0</v>
      </c>
      <c r="H95" s="707">
        <v>2</v>
      </c>
    </row>
    <row r="96" spans="1:8" ht="15" customHeight="1">
      <c r="A96" s="784"/>
      <c r="B96" s="774" t="s">
        <v>86</v>
      </c>
      <c r="C96" s="707">
        <v>1</v>
      </c>
      <c r="D96" s="707">
        <v>0</v>
      </c>
      <c r="E96" s="707">
        <v>0</v>
      </c>
      <c r="F96" s="707">
        <v>0</v>
      </c>
      <c r="G96" s="707">
        <v>0</v>
      </c>
      <c r="H96" s="707">
        <v>0</v>
      </c>
    </row>
    <row r="97" spans="1:8" ht="15" customHeight="1">
      <c r="A97" s="784"/>
      <c r="B97" s="774" t="s">
        <v>862</v>
      </c>
      <c r="C97" s="705">
        <v>0</v>
      </c>
      <c r="D97" s="705">
        <v>0</v>
      </c>
      <c r="E97" s="705">
        <v>0</v>
      </c>
      <c r="F97" s="705">
        <v>0</v>
      </c>
      <c r="G97" s="705">
        <v>0</v>
      </c>
      <c r="H97" s="705">
        <v>0</v>
      </c>
    </row>
    <row r="98" spans="1:8" ht="15" customHeight="1">
      <c r="A98" s="784" t="s">
        <v>545</v>
      </c>
      <c r="B98" s="6"/>
      <c r="C98" s="25">
        <f t="shared" ref="C98:H98" si="7">SUM(C99:C106)</f>
        <v>1</v>
      </c>
      <c r="D98" s="25">
        <f t="shared" si="7"/>
        <v>1</v>
      </c>
      <c r="E98" s="25">
        <f t="shared" si="7"/>
        <v>40</v>
      </c>
      <c r="F98" s="25">
        <f t="shared" si="7"/>
        <v>2</v>
      </c>
      <c r="G98" s="25">
        <f t="shared" si="7"/>
        <v>1</v>
      </c>
      <c r="H98" s="25">
        <f t="shared" si="7"/>
        <v>94</v>
      </c>
    </row>
    <row r="99" spans="1:8" ht="15" customHeight="1">
      <c r="A99" s="784"/>
      <c r="B99" s="786" t="s">
        <v>864</v>
      </c>
      <c r="C99" s="707">
        <v>1</v>
      </c>
      <c r="D99" s="707">
        <v>0</v>
      </c>
      <c r="E99" s="707">
        <v>0</v>
      </c>
      <c r="F99" s="707">
        <v>0</v>
      </c>
      <c r="G99" s="707">
        <v>0</v>
      </c>
      <c r="H99" s="707">
        <v>0</v>
      </c>
    </row>
    <row r="100" spans="1:8" ht="15" customHeight="1">
      <c r="A100" s="784"/>
      <c r="B100" s="786" t="s">
        <v>879</v>
      </c>
      <c r="C100" s="707">
        <v>0</v>
      </c>
      <c r="D100" s="707">
        <v>0</v>
      </c>
      <c r="E100" s="707">
        <v>29</v>
      </c>
      <c r="F100" s="707">
        <v>2</v>
      </c>
      <c r="G100" s="707">
        <v>1</v>
      </c>
      <c r="H100" s="707">
        <v>0</v>
      </c>
    </row>
    <row r="101" spans="1:8" ht="15" customHeight="1">
      <c r="A101" s="784"/>
      <c r="B101" s="786" t="s">
        <v>547</v>
      </c>
      <c r="C101" s="707">
        <v>0</v>
      </c>
      <c r="D101" s="707">
        <v>1</v>
      </c>
      <c r="E101" s="707">
        <v>5</v>
      </c>
      <c r="F101" s="707">
        <v>0</v>
      </c>
      <c r="G101" s="707">
        <v>0</v>
      </c>
      <c r="H101" s="707">
        <v>42</v>
      </c>
    </row>
    <row r="102" spans="1:8" ht="15" customHeight="1">
      <c r="A102" s="784"/>
      <c r="B102" s="774" t="s">
        <v>880</v>
      </c>
      <c r="C102" s="707">
        <v>0</v>
      </c>
      <c r="D102" s="707">
        <v>0</v>
      </c>
      <c r="E102" s="707">
        <v>4</v>
      </c>
      <c r="F102" s="707">
        <v>0</v>
      </c>
      <c r="G102" s="707">
        <v>0</v>
      </c>
      <c r="H102" s="707">
        <v>31</v>
      </c>
    </row>
    <row r="103" spans="1:8" ht="15" customHeight="1">
      <c r="A103" s="782"/>
      <c r="B103" s="785" t="s">
        <v>549</v>
      </c>
      <c r="C103" s="705">
        <v>0</v>
      </c>
      <c r="D103" s="705">
        <v>0</v>
      </c>
      <c r="E103" s="705">
        <v>2</v>
      </c>
      <c r="F103" s="705">
        <v>0</v>
      </c>
      <c r="G103" s="705">
        <v>0</v>
      </c>
      <c r="H103" s="705">
        <v>17</v>
      </c>
    </row>
    <row r="104" spans="1:8" ht="15" customHeight="1">
      <c r="A104" s="782"/>
      <c r="B104" s="785" t="s">
        <v>881</v>
      </c>
      <c r="C104" s="707">
        <v>0</v>
      </c>
      <c r="D104" s="707">
        <v>0</v>
      </c>
      <c r="E104" s="707">
        <v>0</v>
      </c>
      <c r="F104" s="707">
        <v>0</v>
      </c>
      <c r="G104" s="707">
        <v>0</v>
      </c>
      <c r="H104" s="707">
        <v>4</v>
      </c>
    </row>
    <row r="105" spans="1:8" ht="15" customHeight="1">
      <c r="A105" s="784"/>
      <c r="B105" s="774" t="s">
        <v>86</v>
      </c>
      <c r="C105" s="707">
        <v>0</v>
      </c>
      <c r="D105" s="707">
        <v>0</v>
      </c>
      <c r="E105" s="707">
        <v>0</v>
      </c>
      <c r="F105" s="707">
        <v>0</v>
      </c>
      <c r="G105" s="707">
        <v>0</v>
      </c>
      <c r="H105" s="707">
        <v>0</v>
      </c>
    </row>
    <row r="106" spans="1:8" ht="15" customHeight="1">
      <c r="A106" s="784"/>
      <c r="B106" s="774" t="s">
        <v>862</v>
      </c>
      <c r="C106" s="707">
        <v>0</v>
      </c>
      <c r="D106" s="707">
        <v>0</v>
      </c>
      <c r="E106" s="707">
        <v>0</v>
      </c>
      <c r="F106" s="707">
        <v>0</v>
      </c>
      <c r="G106" s="707">
        <v>0</v>
      </c>
      <c r="H106" s="707">
        <v>0</v>
      </c>
    </row>
    <row r="107" spans="1:8" ht="15" customHeight="1">
      <c r="A107" s="784" t="s">
        <v>550</v>
      </c>
      <c r="B107" s="784"/>
      <c r="C107" s="25">
        <f t="shared" ref="C107:H107" si="8">SUM(C108:C120)</f>
        <v>5</v>
      </c>
      <c r="D107" s="25">
        <f t="shared" si="8"/>
        <v>5</v>
      </c>
      <c r="E107" s="25">
        <f t="shared" si="8"/>
        <v>61</v>
      </c>
      <c r="F107" s="25">
        <f t="shared" si="8"/>
        <v>5</v>
      </c>
      <c r="G107" s="25">
        <f t="shared" si="8"/>
        <v>2</v>
      </c>
      <c r="H107" s="25">
        <f t="shared" si="8"/>
        <v>98</v>
      </c>
    </row>
    <row r="108" spans="1:8" ht="15" customHeight="1">
      <c r="A108" s="784"/>
      <c r="B108" s="774" t="s">
        <v>864</v>
      </c>
      <c r="C108" s="707">
        <v>1</v>
      </c>
      <c r="D108" s="707">
        <v>1</v>
      </c>
      <c r="E108" s="707">
        <v>0</v>
      </c>
      <c r="F108" s="707">
        <v>0</v>
      </c>
      <c r="G108" s="707">
        <v>0</v>
      </c>
      <c r="H108" s="707">
        <v>0</v>
      </c>
    </row>
    <row r="109" spans="1:8" ht="15" customHeight="1">
      <c r="A109" s="784"/>
      <c r="B109" s="774" t="s">
        <v>866</v>
      </c>
      <c r="C109" s="705">
        <v>2</v>
      </c>
      <c r="D109" s="705">
        <v>3</v>
      </c>
      <c r="E109" s="705">
        <v>25</v>
      </c>
      <c r="F109" s="705">
        <v>4</v>
      </c>
      <c r="G109" s="705">
        <v>0</v>
      </c>
      <c r="H109" s="705">
        <v>0</v>
      </c>
    </row>
    <row r="110" spans="1:8" ht="15" customHeight="1">
      <c r="A110" s="784"/>
      <c r="B110" s="774" t="s">
        <v>552</v>
      </c>
      <c r="C110" s="707">
        <v>0</v>
      </c>
      <c r="D110" s="707">
        <v>0</v>
      </c>
      <c r="E110" s="707">
        <v>1</v>
      </c>
      <c r="F110" s="707">
        <v>0</v>
      </c>
      <c r="G110" s="707">
        <v>0</v>
      </c>
      <c r="H110" s="707">
        <v>5</v>
      </c>
    </row>
    <row r="111" spans="1:8" ht="15" customHeight="1">
      <c r="A111" s="784"/>
      <c r="B111" s="774" t="s">
        <v>553</v>
      </c>
      <c r="C111" s="707">
        <v>0</v>
      </c>
      <c r="D111" s="707">
        <v>0</v>
      </c>
      <c r="E111" s="707">
        <v>5</v>
      </c>
      <c r="F111" s="707">
        <v>0</v>
      </c>
      <c r="G111" s="707">
        <v>0</v>
      </c>
      <c r="H111" s="707">
        <v>23</v>
      </c>
    </row>
    <row r="112" spans="1:8" ht="15" customHeight="1">
      <c r="A112" s="784"/>
      <c r="B112" s="774" t="s">
        <v>554</v>
      </c>
      <c r="C112" s="707">
        <v>1</v>
      </c>
      <c r="D112" s="707">
        <v>0</v>
      </c>
      <c r="E112" s="707">
        <v>5</v>
      </c>
      <c r="F112" s="707">
        <v>0</v>
      </c>
      <c r="G112" s="707">
        <v>1</v>
      </c>
      <c r="H112" s="707">
        <v>7</v>
      </c>
    </row>
    <row r="113" spans="1:8" ht="15" customHeight="1">
      <c r="A113" s="784"/>
      <c r="B113" s="774" t="s">
        <v>555</v>
      </c>
      <c r="C113" s="707">
        <v>0</v>
      </c>
      <c r="D113" s="707">
        <v>0</v>
      </c>
      <c r="E113" s="707">
        <v>5</v>
      </c>
      <c r="F113" s="707">
        <v>0</v>
      </c>
      <c r="G113" s="707">
        <v>0</v>
      </c>
      <c r="H113" s="707">
        <v>5</v>
      </c>
    </row>
    <row r="114" spans="1:8" ht="15" customHeight="1">
      <c r="A114" s="784"/>
      <c r="B114" s="774" t="s">
        <v>556</v>
      </c>
      <c r="C114" s="707">
        <v>0</v>
      </c>
      <c r="D114" s="707">
        <v>0</v>
      </c>
      <c r="E114" s="707">
        <v>3</v>
      </c>
      <c r="F114" s="707">
        <v>0</v>
      </c>
      <c r="G114" s="707">
        <v>1</v>
      </c>
      <c r="H114" s="707">
        <v>18</v>
      </c>
    </row>
    <row r="115" spans="1:8" ht="15" customHeight="1">
      <c r="A115" s="782"/>
      <c r="B115" s="785" t="s">
        <v>557</v>
      </c>
      <c r="C115" s="705">
        <v>0</v>
      </c>
      <c r="D115" s="705">
        <v>1</v>
      </c>
      <c r="E115" s="705">
        <v>8</v>
      </c>
      <c r="F115" s="705">
        <v>0</v>
      </c>
      <c r="G115" s="705">
        <v>0</v>
      </c>
      <c r="H115" s="705">
        <v>22</v>
      </c>
    </row>
    <row r="116" spans="1:8" ht="15" customHeight="1">
      <c r="A116" s="782"/>
      <c r="B116" s="785" t="s">
        <v>558</v>
      </c>
      <c r="C116" s="707">
        <v>0</v>
      </c>
      <c r="D116" s="707">
        <v>0</v>
      </c>
      <c r="E116" s="707">
        <v>4</v>
      </c>
      <c r="F116" s="707">
        <v>0</v>
      </c>
      <c r="G116" s="707">
        <v>0</v>
      </c>
      <c r="H116" s="707">
        <v>16</v>
      </c>
    </row>
    <row r="117" spans="1:8" ht="15" customHeight="1">
      <c r="A117" s="784"/>
      <c r="B117" s="774" t="s">
        <v>88</v>
      </c>
      <c r="C117" s="707">
        <v>0</v>
      </c>
      <c r="D117" s="707">
        <v>0</v>
      </c>
      <c r="E117" s="707">
        <v>2</v>
      </c>
      <c r="F117" s="707">
        <v>1</v>
      </c>
      <c r="G117" s="707">
        <v>0</v>
      </c>
      <c r="H117" s="707">
        <v>0</v>
      </c>
    </row>
    <row r="118" spans="1:8" ht="15" customHeight="1">
      <c r="A118" s="784"/>
      <c r="B118" s="774" t="s">
        <v>867</v>
      </c>
      <c r="C118" s="707">
        <v>0</v>
      </c>
      <c r="D118" s="707">
        <v>0</v>
      </c>
      <c r="E118" s="707">
        <v>3</v>
      </c>
      <c r="F118" s="707">
        <v>0</v>
      </c>
      <c r="G118" s="707">
        <v>0</v>
      </c>
      <c r="H118" s="707">
        <v>2</v>
      </c>
    </row>
    <row r="119" spans="1:8" ht="15" customHeight="1">
      <c r="A119" s="784"/>
      <c r="B119" s="774" t="s">
        <v>86</v>
      </c>
      <c r="C119" s="707">
        <v>1</v>
      </c>
      <c r="D119" s="707">
        <v>0</v>
      </c>
      <c r="E119" s="707">
        <v>0</v>
      </c>
      <c r="F119" s="707">
        <v>0</v>
      </c>
      <c r="G119" s="707">
        <v>0</v>
      </c>
      <c r="H119" s="707">
        <v>0</v>
      </c>
    </row>
    <row r="120" spans="1:8" ht="15" customHeight="1">
      <c r="A120" s="784"/>
      <c r="B120" s="774" t="s">
        <v>862</v>
      </c>
      <c r="C120" s="707">
        <v>0</v>
      </c>
      <c r="D120" s="707">
        <v>0</v>
      </c>
      <c r="E120" s="707">
        <v>0</v>
      </c>
      <c r="F120" s="707">
        <v>0</v>
      </c>
      <c r="G120" s="707">
        <v>0</v>
      </c>
      <c r="H120" s="707">
        <v>0</v>
      </c>
    </row>
    <row r="121" spans="1:8" ht="15" customHeight="1">
      <c r="A121" s="789" t="s">
        <v>559</v>
      </c>
      <c r="B121" s="784"/>
      <c r="C121" s="49">
        <f t="shared" ref="C121:H121" si="9">SUM(C122:C133)</f>
        <v>8</v>
      </c>
      <c r="D121" s="49">
        <f t="shared" si="9"/>
        <v>3</v>
      </c>
      <c r="E121" s="49">
        <f t="shared" si="9"/>
        <v>60</v>
      </c>
      <c r="F121" s="49">
        <f t="shared" si="9"/>
        <v>10</v>
      </c>
      <c r="G121" s="49">
        <f t="shared" si="9"/>
        <v>2</v>
      </c>
      <c r="H121" s="49">
        <f t="shared" si="9"/>
        <v>124</v>
      </c>
    </row>
    <row r="122" spans="1:8" ht="15" customHeight="1">
      <c r="A122" s="784"/>
      <c r="B122" s="774" t="s">
        <v>864</v>
      </c>
      <c r="C122" s="707">
        <v>0</v>
      </c>
      <c r="D122" s="707">
        <v>0</v>
      </c>
      <c r="E122" s="707">
        <v>4</v>
      </c>
      <c r="F122" s="707">
        <v>0</v>
      </c>
      <c r="G122" s="707">
        <v>0</v>
      </c>
      <c r="H122" s="707">
        <v>0</v>
      </c>
    </row>
    <row r="123" spans="1:8" ht="15" customHeight="1">
      <c r="A123" s="784"/>
      <c r="B123" s="774" t="s">
        <v>870</v>
      </c>
      <c r="C123" s="707">
        <v>3</v>
      </c>
      <c r="D123" s="707">
        <v>3</v>
      </c>
      <c r="E123" s="707">
        <v>25</v>
      </c>
      <c r="F123" s="707">
        <v>3</v>
      </c>
      <c r="G123" s="707">
        <v>0</v>
      </c>
      <c r="H123" s="707">
        <v>0</v>
      </c>
    </row>
    <row r="124" spans="1:8" ht="15" customHeight="1">
      <c r="A124" s="784"/>
      <c r="B124" s="774" t="s">
        <v>561</v>
      </c>
      <c r="C124" s="707">
        <v>0</v>
      </c>
      <c r="D124" s="707">
        <v>0</v>
      </c>
      <c r="E124" s="707">
        <v>4</v>
      </c>
      <c r="F124" s="707">
        <v>0</v>
      </c>
      <c r="G124" s="707">
        <v>1</v>
      </c>
      <c r="H124" s="707">
        <v>30</v>
      </c>
    </row>
    <row r="125" spans="1:8" ht="15" customHeight="1">
      <c r="A125" s="784"/>
      <c r="B125" s="774" t="s">
        <v>562</v>
      </c>
      <c r="C125" s="707">
        <v>3</v>
      </c>
      <c r="D125" s="707">
        <v>0</v>
      </c>
      <c r="E125" s="707">
        <v>6</v>
      </c>
      <c r="F125" s="707">
        <v>0</v>
      </c>
      <c r="G125" s="707">
        <v>0</v>
      </c>
      <c r="H125" s="707">
        <v>20</v>
      </c>
    </row>
    <row r="126" spans="1:8" ht="15" customHeight="1">
      <c r="A126" s="784"/>
      <c r="B126" s="774" t="s">
        <v>563</v>
      </c>
      <c r="C126" s="707">
        <v>0</v>
      </c>
      <c r="D126" s="707">
        <v>0</v>
      </c>
      <c r="E126" s="707">
        <v>2</v>
      </c>
      <c r="F126" s="707">
        <v>0</v>
      </c>
      <c r="G126" s="707">
        <v>1</v>
      </c>
      <c r="H126" s="707">
        <v>10</v>
      </c>
    </row>
    <row r="127" spans="1:8" ht="15" customHeight="1">
      <c r="A127" s="784"/>
      <c r="B127" s="774" t="s">
        <v>564</v>
      </c>
      <c r="C127" s="705">
        <v>0</v>
      </c>
      <c r="D127" s="705">
        <v>0</v>
      </c>
      <c r="E127" s="705">
        <v>4</v>
      </c>
      <c r="F127" s="705">
        <v>4</v>
      </c>
      <c r="G127" s="705">
        <v>0</v>
      </c>
      <c r="H127" s="705">
        <v>14</v>
      </c>
    </row>
    <row r="128" spans="1:8" ht="15" customHeight="1">
      <c r="A128" s="784"/>
      <c r="B128" s="774" t="s">
        <v>565</v>
      </c>
      <c r="C128" s="707">
        <v>0</v>
      </c>
      <c r="D128" s="707">
        <v>0</v>
      </c>
      <c r="E128" s="707">
        <v>3</v>
      </c>
      <c r="F128" s="707">
        <v>0</v>
      </c>
      <c r="G128" s="707">
        <v>0</v>
      </c>
      <c r="H128" s="707">
        <v>13</v>
      </c>
    </row>
    <row r="129" spans="1:8" ht="15" customHeight="1">
      <c r="A129" s="784"/>
      <c r="B129" s="774" t="s">
        <v>566</v>
      </c>
      <c r="C129" s="707">
        <v>0</v>
      </c>
      <c r="D129" s="707">
        <v>0</v>
      </c>
      <c r="E129" s="707">
        <v>7</v>
      </c>
      <c r="F129" s="707">
        <v>0</v>
      </c>
      <c r="G129" s="707">
        <v>0</v>
      </c>
      <c r="H129" s="707">
        <v>20</v>
      </c>
    </row>
    <row r="130" spans="1:8" ht="15" customHeight="1">
      <c r="A130" s="784"/>
      <c r="B130" s="774" t="s">
        <v>567</v>
      </c>
      <c r="C130" s="707">
        <v>0</v>
      </c>
      <c r="D130" s="707">
        <v>0</v>
      </c>
      <c r="E130" s="707">
        <v>3</v>
      </c>
      <c r="F130" s="707">
        <v>0</v>
      </c>
      <c r="G130" s="707">
        <v>0</v>
      </c>
      <c r="H130" s="707">
        <v>15</v>
      </c>
    </row>
    <row r="131" spans="1:8" ht="15" customHeight="1">
      <c r="A131" s="784"/>
      <c r="B131" s="774" t="s">
        <v>871</v>
      </c>
      <c r="C131" s="707">
        <v>0</v>
      </c>
      <c r="D131" s="707">
        <v>0</v>
      </c>
      <c r="E131" s="707">
        <v>2</v>
      </c>
      <c r="F131" s="707">
        <v>1</v>
      </c>
      <c r="G131" s="707">
        <v>0</v>
      </c>
      <c r="H131" s="707">
        <v>1</v>
      </c>
    </row>
    <row r="132" spans="1:8" ht="15" customHeight="1">
      <c r="A132" s="782"/>
      <c r="B132" s="785" t="s">
        <v>86</v>
      </c>
      <c r="C132" s="707">
        <v>2</v>
      </c>
      <c r="D132" s="707">
        <v>0</v>
      </c>
      <c r="E132" s="707">
        <v>0</v>
      </c>
      <c r="F132" s="707">
        <v>0</v>
      </c>
      <c r="G132" s="707">
        <v>0</v>
      </c>
      <c r="H132" s="707">
        <v>0</v>
      </c>
    </row>
    <row r="133" spans="1:8" ht="15" customHeight="1">
      <c r="A133" s="784"/>
      <c r="B133" s="774" t="s">
        <v>862</v>
      </c>
      <c r="C133" s="705">
        <v>0</v>
      </c>
      <c r="D133" s="705">
        <v>0</v>
      </c>
      <c r="E133" s="705">
        <v>0</v>
      </c>
      <c r="F133" s="705">
        <v>2</v>
      </c>
      <c r="G133" s="705">
        <v>0</v>
      </c>
      <c r="H133" s="705">
        <v>1</v>
      </c>
    </row>
    <row r="134" spans="1:8" ht="15" customHeight="1">
      <c r="A134" s="784" t="s">
        <v>568</v>
      </c>
      <c r="B134" s="784"/>
      <c r="C134" s="25">
        <f t="shared" ref="C134:H134" si="10">SUM(C135:C142)</f>
        <v>3</v>
      </c>
      <c r="D134" s="25">
        <f t="shared" si="10"/>
        <v>1</v>
      </c>
      <c r="E134" s="25">
        <f t="shared" si="10"/>
        <v>60</v>
      </c>
      <c r="F134" s="25">
        <f t="shared" si="10"/>
        <v>1</v>
      </c>
      <c r="G134" s="25">
        <f t="shared" si="10"/>
        <v>2</v>
      </c>
      <c r="H134" s="25">
        <f t="shared" si="10"/>
        <v>136</v>
      </c>
    </row>
    <row r="135" spans="1:8" ht="15" customHeight="1">
      <c r="A135" s="784"/>
      <c r="B135" s="774" t="s">
        <v>864</v>
      </c>
      <c r="C135" s="707">
        <v>3</v>
      </c>
      <c r="D135" s="707">
        <v>1</v>
      </c>
      <c r="E135" s="707">
        <v>0</v>
      </c>
      <c r="F135" s="707">
        <v>0</v>
      </c>
      <c r="G135" s="707">
        <v>1</v>
      </c>
      <c r="H135" s="707">
        <v>0</v>
      </c>
    </row>
    <row r="136" spans="1:8" ht="15" customHeight="1">
      <c r="A136" s="784"/>
      <c r="B136" s="774" t="s">
        <v>569</v>
      </c>
      <c r="C136" s="707">
        <v>0</v>
      </c>
      <c r="D136" s="707">
        <v>0</v>
      </c>
      <c r="E136" s="707">
        <v>29</v>
      </c>
      <c r="F136" s="707">
        <v>1</v>
      </c>
      <c r="G136" s="707">
        <v>1</v>
      </c>
      <c r="H136" s="707"/>
    </row>
    <row r="137" spans="1:8" ht="15" customHeight="1">
      <c r="A137" s="784"/>
      <c r="B137" s="774" t="s">
        <v>570</v>
      </c>
      <c r="C137" s="707">
        <v>0</v>
      </c>
      <c r="D137" s="707">
        <v>0</v>
      </c>
      <c r="E137" s="707">
        <v>5</v>
      </c>
      <c r="F137" s="707">
        <v>0</v>
      </c>
      <c r="G137" s="707">
        <v>0</v>
      </c>
      <c r="H137" s="707">
        <v>27</v>
      </c>
    </row>
    <row r="138" spans="1:8" ht="15" customHeight="1">
      <c r="A138" s="784"/>
      <c r="B138" s="774" t="s">
        <v>571</v>
      </c>
      <c r="C138" s="707">
        <v>0</v>
      </c>
      <c r="D138" s="707">
        <v>0</v>
      </c>
      <c r="E138" s="707">
        <v>9</v>
      </c>
      <c r="F138" s="707">
        <v>0</v>
      </c>
      <c r="G138" s="707">
        <v>0</v>
      </c>
      <c r="H138" s="707">
        <v>42</v>
      </c>
    </row>
    <row r="139" spans="1:8" ht="15" customHeight="1">
      <c r="A139" s="784"/>
      <c r="B139" s="774" t="s">
        <v>572</v>
      </c>
      <c r="C139" s="705">
        <v>0</v>
      </c>
      <c r="D139" s="705">
        <v>0</v>
      </c>
      <c r="E139" s="705">
        <v>12</v>
      </c>
      <c r="F139" s="705">
        <v>0</v>
      </c>
      <c r="G139" s="705">
        <v>0</v>
      </c>
      <c r="H139" s="705">
        <v>45</v>
      </c>
    </row>
    <row r="140" spans="1:8" ht="15" customHeight="1">
      <c r="A140" s="784"/>
      <c r="B140" s="774" t="s">
        <v>573</v>
      </c>
      <c r="C140" s="707">
        <v>0</v>
      </c>
      <c r="D140" s="707">
        <v>0</v>
      </c>
      <c r="E140" s="707">
        <v>5</v>
      </c>
      <c r="F140" s="707">
        <v>0</v>
      </c>
      <c r="G140" s="707">
        <v>0</v>
      </c>
      <c r="H140" s="707">
        <v>22</v>
      </c>
    </row>
    <row r="141" spans="1:8" ht="15" customHeight="1">
      <c r="A141" s="784"/>
      <c r="B141" s="774" t="s">
        <v>86</v>
      </c>
      <c r="C141" s="707">
        <v>0</v>
      </c>
      <c r="D141" s="707">
        <v>0</v>
      </c>
      <c r="E141" s="707">
        <v>0</v>
      </c>
      <c r="F141" s="707">
        <v>0</v>
      </c>
      <c r="G141" s="707">
        <v>0</v>
      </c>
      <c r="H141" s="707">
        <v>0</v>
      </c>
    </row>
    <row r="142" spans="1:8" ht="15" customHeight="1">
      <c r="A142" s="784"/>
      <c r="B142" s="774" t="s">
        <v>862</v>
      </c>
      <c r="C142" s="707">
        <v>0</v>
      </c>
      <c r="D142" s="707">
        <v>0</v>
      </c>
      <c r="E142" s="707">
        <v>0</v>
      </c>
      <c r="F142" s="707">
        <v>0</v>
      </c>
      <c r="G142" s="707">
        <v>0</v>
      </c>
      <c r="H142" s="707">
        <v>0</v>
      </c>
    </row>
    <row r="143" spans="1:8" ht="15" customHeight="1">
      <c r="A143" s="784" t="s">
        <v>574</v>
      </c>
      <c r="B143" s="784"/>
      <c r="C143" s="25">
        <f t="shared" ref="C143:H143" si="11">SUM(C144:C150)</f>
        <v>5</v>
      </c>
      <c r="D143" s="25">
        <f t="shared" si="11"/>
        <v>3</v>
      </c>
      <c r="E143" s="25">
        <f t="shared" si="11"/>
        <v>54</v>
      </c>
      <c r="F143" s="25">
        <f t="shared" si="11"/>
        <v>1</v>
      </c>
      <c r="G143" s="25">
        <f t="shared" si="11"/>
        <v>2</v>
      </c>
      <c r="H143" s="25">
        <f t="shared" si="11"/>
        <v>124</v>
      </c>
    </row>
    <row r="144" spans="1:8" ht="15" customHeight="1">
      <c r="A144" s="782"/>
      <c r="B144" s="785" t="s">
        <v>864</v>
      </c>
      <c r="C144" s="707">
        <v>2</v>
      </c>
      <c r="D144" s="707">
        <v>0</v>
      </c>
      <c r="E144" s="707">
        <v>0</v>
      </c>
      <c r="F144" s="707">
        <v>0</v>
      </c>
      <c r="G144" s="707">
        <v>0</v>
      </c>
      <c r="H144" s="707">
        <v>0</v>
      </c>
    </row>
    <row r="145" spans="1:8" ht="15" customHeight="1">
      <c r="A145" s="784"/>
      <c r="B145" s="774" t="s">
        <v>877</v>
      </c>
      <c r="C145" s="705">
        <v>1</v>
      </c>
      <c r="D145" s="705">
        <v>1</v>
      </c>
      <c r="E145" s="705">
        <v>23</v>
      </c>
      <c r="F145" s="705">
        <v>1</v>
      </c>
      <c r="G145" s="705">
        <v>1</v>
      </c>
      <c r="H145" s="705">
        <v>0</v>
      </c>
    </row>
    <row r="146" spans="1:8" ht="15" customHeight="1">
      <c r="A146" s="784"/>
      <c r="B146" s="774" t="s">
        <v>576</v>
      </c>
      <c r="C146" s="707">
        <v>0</v>
      </c>
      <c r="D146" s="707">
        <v>0</v>
      </c>
      <c r="E146" s="707">
        <v>7</v>
      </c>
      <c r="F146" s="707">
        <v>0</v>
      </c>
      <c r="G146" s="707">
        <v>1</v>
      </c>
      <c r="H146" s="707">
        <v>25</v>
      </c>
    </row>
    <row r="147" spans="1:8" ht="15" customHeight="1">
      <c r="A147" s="784"/>
      <c r="B147" s="774" t="s">
        <v>878</v>
      </c>
      <c r="C147" s="707">
        <v>1</v>
      </c>
      <c r="D147" s="707">
        <v>1</v>
      </c>
      <c r="E147" s="707">
        <v>12</v>
      </c>
      <c r="F147" s="707">
        <v>0</v>
      </c>
      <c r="G147" s="707">
        <v>0</v>
      </c>
      <c r="H147" s="707">
        <v>42</v>
      </c>
    </row>
    <row r="148" spans="1:8" ht="15" customHeight="1">
      <c r="A148" s="784"/>
      <c r="B148" s="774" t="s">
        <v>578</v>
      </c>
      <c r="C148" s="707">
        <v>0</v>
      </c>
      <c r="D148" s="707">
        <v>1</v>
      </c>
      <c r="E148" s="707">
        <v>12</v>
      </c>
      <c r="F148" s="707">
        <v>0</v>
      </c>
      <c r="G148" s="707">
        <v>0</v>
      </c>
      <c r="H148" s="707">
        <v>57</v>
      </c>
    </row>
    <row r="149" spans="1:8" ht="15" customHeight="1">
      <c r="A149" s="784"/>
      <c r="B149" s="774" t="s">
        <v>86</v>
      </c>
      <c r="C149" s="707">
        <v>1</v>
      </c>
      <c r="D149" s="707">
        <v>0</v>
      </c>
      <c r="E149" s="707">
        <v>0</v>
      </c>
      <c r="F149" s="707">
        <v>0</v>
      </c>
      <c r="G149" s="707">
        <v>0</v>
      </c>
      <c r="H149" s="707">
        <v>0</v>
      </c>
    </row>
    <row r="150" spans="1:8" ht="15" customHeight="1">
      <c r="A150" s="784"/>
      <c r="B150" s="774" t="s">
        <v>862</v>
      </c>
      <c r="C150" s="707">
        <v>0</v>
      </c>
      <c r="D150" s="707">
        <v>0</v>
      </c>
      <c r="E150" s="707">
        <v>0</v>
      </c>
      <c r="F150" s="707">
        <v>0</v>
      </c>
      <c r="G150" s="707">
        <v>0</v>
      </c>
      <c r="H150" s="707">
        <v>0</v>
      </c>
    </row>
    <row r="151" spans="1:8" ht="15" customHeight="1">
      <c r="A151" s="784" t="s">
        <v>579</v>
      </c>
      <c r="B151" s="784"/>
      <c r="C151" s="49">
        <f t="shared" ref="C151:H151" si="12">SUM(C152:C154)</f>
        <v>0</v>
      </c>
      <c r="D151" s="49">
        <f t="shared" si="12"/>
        <v>0</v>
      </c>
      <c r="E151" s="49">
        <f t="shared" si="12"/>
        <v>12</v>
      </c>
      <c r="F151" s="49">
        <f t="shared" si="12"/>
        <v>0</v>
      </c>
      <c r="G151" s="49">
        <f t="shared" si="12"/>
        <v>1</v>
      </c>
      <c r="H151" s="49">
        <f t="shared" si="12"/>
        <v>59</v>
      </c>
    </row>
    <row r="152" spans="1:8" ht="15" customHeight="1">
      <c r="A152" s="782"/>
      <c r="B152" s="785" t="s">
        <v>580</v>
      </c>
      <c r="C152" s="707">
        <v>0</v>
      </c>
      <c r="D152" s="707">
        <v>0</v>
      </c>
      <c r="E152" s="707">
        <v>6</v>
      </c>
      <c r="F152" s="707">
        <v>0</v>
      </c>
      <c r="G152" s="707">
        <v>1</v>
      </c>
      <c r="H152" s="707">
        <v>33</v>
      </c>
    </row>
    <row r="153" spans="1:8" ht="15" customHeight="1">
      <c r="A153" s="784"/>
      <c r="B153" s="774" t="s">
        <v>581</v>
      </c>
      <c r="C153" s="707">
        <v>0</v>
      </c>
      <c r="D153" s="707">
        <v>0</v>
      </c>
      <c r="E153" s="707">
        <v>3</v>
      </c>
      <c r="F153" s="707">
        <v>0</v>
      </c>
      <c r="G153" s="707">
        <v>0</v>
      </c>
      <c r="H153" s="707">
        <v>9</v>
      </c>
    </row>
    <row r="154" spans="1:8" ht="15" customHeight="1">
      <c r="A154" s="784"/>
      <c r="B154" s="774" t="s">
        <v>582</v>
      </c>
      <c r="C154" s="707">
        <v>0</v>
      </c>
      <c r="D154" s="707">
        <v>0</v>
      </c>
      <c r="E154" s="707">
        <v>3</v>
      </c>
      <c r="F154" s="707">
        <v>0</v>
      </c>
      <c r="G154" s="707">
        <v>0</v>
      </c>
      <c r="H154" s="707">
        <v>17</v>
      </c>
    </row>
    <row r="155" spans="1:8" ht="15" customHeight="1">
      <c r="A155" s="784" t="s">
        <v>583</v>
      </c>
      <c r="B155" s="784"/>
      <c r="C155" s="25">
        <f t="shared" ref="C155:H155" si="13">C156</f>
        <v>0</v>
      </c>
      <c r="D155" s="25">
        <f t="shared" si="13"/>
        <v>0</v>
      </c>
      <c r="E155" s="25">
        <f t="shared" si="13"/>
        <v>5</v>
      </c>
      <c r="F155" s="25">
        <f t="shared" si="13"/>
        <v>0</v>
      </c>
      <c r="G155" s="25">
        <f t="shared" si="13"/>
        <v>0</v>
      </c>
      <c r="H155" s="25">
        <f t="shared" si="13"/>
        <v>35</v>
      </c>
    </row>
    <row r="156" spans="1:8" ht="15" customHeight="1">
      <c r="A156" s="784"/>
      <c r="B156" s="774" t="s">
        <v>584</v>
      </c>
      <c r="C156" s="707">
        <v>0</v>
      </c>
      <c r="D156" s="707">
        <v>0</v>
      </c>
      <c r="E156" s="707">
        <v>5</v>
      </c>
      <c r="F156" s="707">
        <v>0</v>
      </c>
      <c r="G156" s="707">
        <v>0</v>
      </c>
      <c r="H156" s="707">
        <v>35</v>
      </c>
    </row>
    <row r="157" spans="1:8" ht="15" customHeight="1">
      <c r="A157" s="784" t="s">
        <v>585</v>
      </c>
      <c r="B157" s="784"/>
      <c r="C157" s="49">
        <f t="shared" ref="C157:H157" si="14">SUM(C158:C160)</f>
        <v>0</v>
      </c>
      <c r="D157" s="49">
        <f t="shared" si="14"/>
        <v>0</v>
      </c>
      <c r="E157" s="49">
        <f t="shared" si="14"/>
        <v>15</v>
      </c>
      <c r="F157" s="49">
        <f t="shared" si="14"/>
        <v>0</v>
      </c>
      <c r="G157" s="49">
        <f t="shared" si="14"/>
        <v>1</v>
      </c>
      <c r="H157" s="49">
        <f t="shared" si="14"/>
        <v>62</v>
      </c>
    </row>
    <row r="158" spans="1:8" ht="15" customHeight="1">
      <c r="A158" s="784"/>
      <c r="B158" s="774" t="s">
        <v>586</v>
      </c>
      <c r="C158" s="707">
        <v>0</v>
      </c>
      <c r="D158" s="707">
        <v>0</v>
      </c>
      <c r="E158" s="707">
        <v>5</v>
      </c>
      <c r="F158" s="707">
        <v>0</v>
      </c>
      <c r="G158" s="707">
        <v>1</v>
      </c>
      <c r="H158" s="707">
        <v>18</v>
      </c>
    </row>
    <row r="159" spans="1:8" ht="15" customHeight="1">
      <c r="A159" s="784"/>
      <c r="B159" s="774" t="s">
        <v>587</v>
      </c>
      <c r="C159" s="707">
        <v>0</v>
      </c>
      <c r="D159" s="707">
        <v>0</v>
      </c>
      <c r="E159" s="707">
        <v>6</v>
      </c>
      <c r="F159" s="707">
        <v>0</v>
      </c>
      <c r="G159" s="707">
        <v>0</v>
      </c>
      <c r="H159" s="707">
        <v>27</v>
      </c>
    </row>
    <row r="160" spans="1:8" ht="15" customHeight="1">
      <c r="A160" s="784"/>
      <c r="B160" s="774" t="s">
        <v>588</v>
      </c>
      <c r="C160" s="707">
        <v>0</v>
      </c>
      <c r="D160" s="707">
        <v>0</v>
      </c>
      <c r="E160" s="707">
        <v>4</v>
      </c>
      <c r="F160" s="707">
        <v>0</v>
      </c>
      <c r="G160" s="707">
        <v>0</v>
      </c>
      <c r="H160" s="707">
        <v>17</v>
      </c>
    </row>
    <row r="161" spans="1:8" ht="15" customHeight="1">
      <c r="A161" s="784" t="s">
        <v>589</v>
      </c>
      <c r="B161" s="784"/>
      <c r="C161" s="25">
        <f t="shared" ref="C161:H161" si="15">SUM(C162:C168)</f>
        <v>5</v>
      </c>
      <c r="D161" s="25">
        <f t="shared" si="15"/>
        <v>1</v>
      </c>
      <c r="E161" s="25">
        <f t="shared" si="15"/>
        <v>39</v>
      </c>
      <c r="F161" s="25">
        <f t="shared" si="15"/>
        <v>6</v>
      </c>
      <c r="G161" s="25">
        <f t="shared" si="15"/>
        <v>2</v>
      </c>
      <c r="H161" s="25">
        <f t="shared" si="15"/>
        <v>113</v>
      </c>
    </row>
    <row r="162" spans="1:8" ht="15" customHeight="1">
      <c r="A162" s="782"/>
      <c r="B162" s="785" t="s">
        <v>864</v>
      </c>
      <c r="C162" s="707">
        <v>2</v>
      </c>
      <c r="D162" s="707">
        <v>0</v>
      </c>
      <c r="E162" s="707">
        <v>0</v>
      </c>
      <c r="F162" s="707">
        <v>0</v>
      </c>
      <c r="G162" s="707">
        <v>0</v>
      </c>
      <c r="H162" s="707">
        <v>0</v>
      </c>
    </row>
    <row r="163" spans="1:8" ht="15" customHeight="1">
      <c r="A163" s="784"/>
      <c r="B163" s="774" t="s">
        <v>686</v>
      </c>
      <c r="C163" s="705">
        <v>3</v>
      </c>
      <c r="D163" s="705">
        <v>1</v>
      </c>
      <c r="E163" s="705">
        <v>26</v>
      </c>
      <c r="F163" s="705">
        <v>2</v>
      </c>
      <c r="G163" s="705">
        <v>1</v>
      </c>
      <c r="H163" s="705">
        <v>0</v>
      </c>
    </row>
    <row r="164" spans="1:8" ht="15" customHeight="1">
      <c r="A164" s="784"/>
      <c r="B164" s="774" t="s">
        <v>591</v>
      </c>
      <c r="C164" s="707">
        <v>0</v>
      </c>
      <c r="D164" s="707">
        <v>0</v>
      </c>
      <c r="E164" s="707">
        <v>6</v>
      </c>
      <c r="F164" s="707">
        <v>0</v>
      </c>
      <c r="G164" s="707">
        <v>0</v>
      </c>
      <c r="H164" s="707">
        <v>37</v>
      </c>
    </row>
    <row r="165" spans="1:8" ht="15" customHeight="1">
      <c r="A165" s="784"/>
      <c r="B165" s="774" t="s">
        <v>592</v>
      </c>
      <c r="C165" s="707">
        <v>0</v>
      </c>
      <c r="D165" s="707">
        <v>0</v>
      </c>
      <c r="E165" s="707">
        <v>7</v>
      </c>
      <c r="F165" s="707">
        <v>4</v>
      </c>
      <c r="G165" s="707">
        <v>1</v>
      </c>
      <c r="H165" s="707">
        <v>35</v>
      </c>
    </row>
    <row r="166" spans="1:8" ht="15" customHeight="1">
      <c r="A166" s="784"/>
      <c r="B166" s="774" t="s">
        <v>593</v>
      </c>
      <c r="C166" s="707">
        <v>0</v>
      </c>
      <c r="D166" s="707">
        <v>0</v>
      </c>
      <c r="E166" s="707">
        <v>0</v>
      </c>
      <c r="F166" s="707">
        <v>0</v>
      </c>
      <c r="G166" s="707">
        <v>0</v>
      </c>
      <c r="H166" s="707">
        <v>40</v>
      </c>
    </row>
    <row r="167" spans="1:8" ht="15" customHeight="1">
      <c r="A167" s="784"/>
      <c r="B167" s="774" t="s">
        <v>86</v>
      </c>
      <c r="C167" s="707">
        <v>0</v>
      </c>
      <c r="D167" s="707">
        <v>0</v>
      </c>
      <c r="E167" s="707">
        <v>0</v>
      </c>
      <c r="F167" s="707">
        <v>0</v>
      </c>
      <c r="G167" s="707">
        <v>0</v>
      </c>
      <c r="H167" s="707">
        <v>0</v>
      </c>
    </row>
    <row r="168" spans="1:8" ht="15" customHeight="1">
      <c r="A168" s="784"/>
      <c r="B168" s="774" t="s">
        <v>862</v>
      </c>
      <c r="C168" s="707">
        <v>0</v>
      </c>
      <c r="D168" s="707">
        <v>0</v>
      </c>
      <c r="E168" s="707">
        <v>0</v>
      </c>
      <c r="F168" s="707">
        <v>0</v>
      </c>
      <c r="G168" s="707">
        <v>0</v>
      </c>
      <c r="H168" s="707">
        <v>1</v>
      </c>
    </row>
    <row r="169" spans="1:8" ht="15" customHeight="1">
      <c r="A169" s="784" t="s">
        <v>594</v>
      </c>
      <c r="B169" s="784"/>
      <c r="C169" s="49">
        <f t="shared" ref="C169:H169" si="16">C170</f>
        <v>0</v>
      </c>
      <c r="D169" s="49">
        <f t="shared" si="16"/>
        <v>0</v>
      </c>
      <c r="E169" s="49">
        <f t="shared" si="16"/>
        <v>6</v>
      </c>
      <c r="F169" s="49">
        <f t="shared" si="16"/>
        <v>0</v>
      </c>
      <c r="G169" s="49">
        <f t="shared" si="16"/>
        <v>0</v>
      </c>
      <c r="H169" s="49">
        <f t="shared" si="16"/>
        <v>8</v>
      </c>
    </row>
    <row r="170" spans="1:8" ht="15" customHeight="1">
      <c r="A170" s="784"/>
      <c r="B170" s="774" t="s">
        <v>595</v>
      </c>
      <c r="C170" s="707">
        <v>0</v>
      </c>
      <c r="D170" s="707">
        <v>0</v>
      </c>
      <c r="E170" s="707">
        <v>6</v>
      </c>
      <c r="F170" s="707">
        <v>0</v>
      </c>
      <c r="G170" s="707">
        <v>0</v>
      </c>
      <c r="H170" s="707">
        <v>8</v>
      </c>
    </row>
    <row r="171" spans="1:8" ht="15" customHeight="1">
      <c r="A171" s="784" t="s">
        <v>596</v>
      </c>
      <c r="B171" s="784"/>
      <c r="C171" s="25">
        <f t="shared" ref="C171:H171" si="17">SUM(C172:C182)</f>
        <v>6</v>
      </c>
      <c r="D171" s="25">
        <f t="shared" si="17"/>
        <v>3</v>
      </c>
      <c r="E171" s="25">
        <f t="shared" si="17"/>
        <v>81</v>
      </c>
      <c r="F171" s="25">
        <f t="shared" si="17"/>
        <v>2</v>
      </c>
      <c r="G171" s="25">
        <f t="shared" si="17"/>
        <v>1</v>
      </c>
      <c r="H171" s="25">
        <f t="shared" si="17"/>
        <v>110</v>
      </c>
    </row>
    <row r="172" spans="1:8" ht="15" customHeight="1">
      <c r="A172" s="784"/>
      <c r="B172" s="774" t="s">
        <v>864</v>
      </c>
      <c r="C172" s="707">
        <v>1</v>
      </c>
      <c r="D172" s="707">
        <v>1</v>
      </c>
      <c r="E172" s="707">
        <v>1</v>
      </c>
      <c r="F172" s="707">
        <v>0</v>
      </c>
      <c r="G172" s="707">
        <v>1</v>
      </c>
      <c r="H172" s="707">
        <v>0</v>
      </c>
    </row>
    <row r="173" spans="1:8" ht="15" customHeight="1">
      <c r="A173" s="782"/>
      <c r="B173" s="785" t="s">
        <v>875</v>
      </c>
      <c r="C173" s="707">
        <v>4</v>
      </c>
      <c r="D173" s="707">
        <v>1</v>
      </c>
      <c r="E173" s="707">
        <v>41</v>
      </c>
      <c r="F173" s="707">
        <v>2</v>
      </c>
      <c r="G173" s="707">
        <v>0</v>
      </c>
      <c r="H173" s="707">
        <v>0</v>
      </c>
    </row>
    <row r="174" spans="1:8" ht="15" customHeight="1">
      <c r="A174" s="782"/>
      <c r="B174" s="785" t="s">
        <v>598</v>
      </c>
      <c r="C174" s="707">
        <v>0</v>
      </c>
      <c r="D174" s="707">
        <v>0</v>
      </c>
      <c r="E174" s="707">
        <v>10</v>
      </c>
      <c r="F174" s="707">
        <v>0</v>
      </c>
      <c r="G174" s="707">
        <v>0</v>
      </c>
      <c r="H174" s="707">
        <v>26</v>
      </c>
    </row>
    <row r="175" spans="1:8" ht="15" customHeight="1">
      <c r="A175" s="782"/>
      <c r="B175" s="785" t="s">
        <v>599</v>
      </c>
      <c r="C175" s="705">
        <v>0</v>
      </c>
      <c r="D175" s="705">
        <v>1</v>
      </c>
      <c r="E175" s="705">
        <v>6</v>
      </c>
      <c r="F175" s="705">
        <v>0</v>
      </c>
      <c r="G175" s="705">
        <v>0</v>
      </c>
      <c r="H175" s="705">
        <v>5</v>
      </c>
    </row>
    <row r="176" spans="1:8" ht="15" customHeight="1">
      <c r="A176" s="782"/>
      <c r="B176" s="785" t="s">
        <v>600</v>
      </c>
      <c r="C176" s="707">
        <v>0</v>
      </c>
      <c r="D176" s="707">
        <v>0</v>
      </c>
      <c r="E176" s="707">
        <v>8</v>
      </c>
      <c r="F176" s="707">
        <v>0</v>
      </c>
      <c r="G176" s="707">
        <v>0</v>
      </c>
      <c r="H176" s="707">
        <v>27</v>
      </c>
    </row>
    <row r="177" spans="1:8" ht="15" customHeight="1">
      <c r="A177" s="782"/>
      <c r="B177" s="785" t="s">
        <v>601</v>
      </c>
      <c r="C177" s="707">
        <v>0</v>
      </c>
      <c r="D177" s="707">
        <v>0</v>
      </c>
      <c r="E177" s="707">
        <v>0</v>
      </c>
      <c r="F177" s="707">
        <v>0</v>
      </c>
      <c r="G177" s="707">
        <v>0</v>
      </c>
      <c r="H177" s="707">
        <v>1</v>
      </c>
    </row>
    <row r="178" spans="1:8" ht="15" customHeight="1">
      <c r="A178" s="784"/>
      <c r="B178" s="774" t="s">
        <v>602</v>
      </c>
      <c r="C178" s="707">
        <v>0</v>
      </c>
      <c r="D178" s="707">
        <v>0</v>
      </c>
      <c r="E178" s="707">
        <v>1</v>
      </c>
      <c r="F178" s="707">
        <v>0</v>
      </c>
      <c r="G178" s="707">
        <v>0</v>
      </c>
      <c r="H178" s="707">
        <v>11</v>
      </c>
    </row>
    <row r="179" spans="1:8" ht="15" customHeight="1">
      <c r="A179" s="784"/>
      <c r="B179" s="774" t="s">
        <v>603</v>
      </c>
      <c r="C179" s="707">
        <v>0</v>
      </c>
      <c r="D179" s="707">
        <v>0</v>
      </c>
      <c r="E179" s="707">
        <v>11</v>
      </c>
      <c r="F179" s="707">
        <v>0</v>
      </c>
      <c r="G179" s="707">
        <v>0</v>
      </c>
      <c r="H179" s="707">
        <v>38</v>
      </c>
    </row>
    <row r="180" spans="1:8" ht="15" customHeight="1">
      <c r="B180" s="774" t="s">
        <v>876</v>
      </c>
      <c r="C180" s="707">
        <v>0</v>
      </c>
      <c r="D180" s="707">
        <v>0</v>
      </c>
      <c r="E180" s="707">
        <v>3</v>
      </c>
      <c r="F180" s="707">
        <v>0</v>
      </c>
      <c r="G180" s="707">
        <v>0</v>
      </c>
      <c r="H180" s="707">
        <v>2</v>
      </c>
    </row>
    <row r="181" spans="1:8" ht="15" customHeight="1">
      <c r="B181" s="774" t="s">
        <v>86</v>
      </c>
      <c r="C181" s="705">
        <v>1</v>
      </c>
      <c r="D181" s="705">
        <v>0</v>
      </c>
      <c r="E181" s="705">
        <v>0</v>
      </c>
      <c r="F181" s="705">
        <v>0</v>
      </c>
      <c r="G181" s="705">
        <v>0</v>
      </c>
      <c r="H181" s="705">
        <v>0</v>
      </c>
    </row>
    <row r="182" spans="1:8" ht="15" customHeight="1">
      <c r="B182" s="774" t="s">
        <v>862</v>
      </c>
      <c r="C182" s="707">
        <v>0</v>
      </c>
      <c r="D182" s="707">
        <v>0</v>
      </c>
      <c r="E182" s="707">
        <v>0</v>
      </c>
      <c r="F182" s="707">
        <v>0</v>
      </c>
      <c r="G182" s="707">
        <v>0</v>
      </c>
      <c r="H182" s="707">
        <v>0</v>
      </c>
    </row>
    <row r="183" spans="1:8" ht="15" customHeight="1">
      <c r="A183" s="784" t="s">
        <v>855</v>
      </c>
      <c r="B183" s="784"/>
      <c r="C183" s="25">
        <f>SUM(C3)</f>
        <v>38</v>
      </c>
      <c r="D183" s="25">
        <f t="shared" ref="D183:H183" si="18">SUM(D3)</f>
        <v>19</v>
      </c>
      <c r="E183" s="25">
        <f t="shared" si="18"/>
        <v>19</v>
      </c>
      <c r="F183" s="25">
        <f t="shared" si="18"/>
        <v>38</v>
      </c>
      <c r="G183" s="25">
        <f t="shared" si="18"/>
        <v>17</v>
      </c>
      <c r="H183" s="25">
        <f t="shared" si="18"/>
        <v>0</v>
      </c>
    </row>
    <row r="184" spans="1:8" ht="15" customHeight="1">
      <c r="A184" s="784" t="s">
        <v>864</v>
      </c>
      <c r="B184" s="784"/>
      <c r="C184" s="25">
        <f>SUM(C172,C162,C144,C135,C122,C108,C99,C87,C71,C54,C46,C35,C25)</f>
        <v>24</v>
      </c>
      <c r="D184" s="25">
        <f t="shared" ref="D184:H184" si="19">SUM(D172,D162,D144,D135,D122,D108,D99,D87,D71,D54,D46,D35,D25)</f>
        <v>10</v>
      </c>
      <c r="E184" s="25">
        <f t="shared" si="19"/>
        <v>7</v>
      </c>
      <c r="F184" s="25">
        <f t="shared" si="19"/>
        <v>1</v>
      </c>
      <c r="G184" s="25">
        <f t="shared" si="19"/>
        <v>6</v>
      </c>
      <c r="H184" s="25">
        <f t="shared" si="19"/>
        <v>0</v>
      </c>
    </row>
    <row r="185" spans="1:8" ht="15" customHeight="1">
      <c r="A185" s="784" t="s">
        <v>604</v>
      </c>
      <c r="B185" s="784"/>
      <c r="C185" s="25">
        <f>SUM(C174:C179,C170,C164:C166,C158:C160,C156,C152:C154,C146:C148,C137:C140,C124:C130,C110:C116,C101:C103,C89:C94,C76:C80,C57:C64,C48:C49,C37:C41,C28:C30)</f>
        <v>9</v>
      </c>
      <c r="D185" s="25">
        <f t="shared" ref="D185:H185" si="20">SUM(D174:D179,D170,D164:D166,D158:D160,D156,D152:D154,D146:D148,D137:D140,D124:D130,D110:D116,D101:D103,D89:D94,D76:D80,D57:D64,D48:D49,D37:D41,D28:D30)</f>
        <v>5</v>
      </c>
      <c r="E185" s="25">
        <f t="shared" si="20"/>
        <v>318</v>
      </c>
      <c r="F185" s="25">
        <f t="shared" si="20"/>
        <v>21</v>
      </c>
      <c r="G185" s="25">
        <f t="shared" si="20"/>
        <v>11</v>
      </c>
      <c r="H185" s="25">
        <f t="shared" si="20"/>
        <v>1473</v>
      </c>
    </row>
    <row r="186" spans="1:8" ht="15" customHeight="1">
      <c r="A186" s="784" t="s">
        <v>605</v>
      </c>
      <c r="B186" s="784"/>
      <c r="C186" s="25">
        <f>SUM(C173,C163,C145,C136,C123,C109,C100,C88,C75,C74,C73,C72,C56,C55,C47,C36,C26)</f>
        <v>38</v>
      </c>
      <c r="D186" s="25">
        <f t="shared" ref="D186:H186" si="21">SUM(D173,D163,D145,D136,D123,D109,D100,D88,D75,D74,D73,D72,D56,D55,D47,D36,D26)</f>
        <v>21</v>
      </c>
      <c r="E186" s="25">
        <f t="shared" si="21"/>
        <v>529</v>
      </c>
      <c r="F186" s="25">
        <f t="shared" si="21"/>
        <v>37</v>
      </c>
      <c r="G186" s="25">
        <f t="shared" si="21"/>
        <v>9</v>
      </c>
      <c r="H186" s="25">
        <f t="shared" si="21"/>
        <v>0</v>
      </c>
    </row>
    <row r="187" spans="1:8" ht="15" customHeight="1">
      <c r="A187" s="784" t="s">
        <v>886</v>
      </c>
      <c r="B187" s="784"/>
      <c r="C187" s="49">
        <f>C188-C186-C185-C184-C183</f>
        <v>6</v>
      </c>
      <c r="D187" s="49">
        <f t="shared" ref="D187:H187" si="22">D188-D186-D185-D184-D183</f>
        <v>0</v>
      </c>
      <c r="E187" s="49">
        <f t="shared" si="22"/>
        <v>26</v>
      </c>
      <c r="F187" s="49">
        <f t="shared" si="22"/>
        <v>20</v>
      </c>
      <c r="G187" s="49">
        <f t="shared" si="22"/>
        <v>0</v>
      </c>
      <c r="H187" s="49">
        <f t="shared" si="22"/>
        <v>22</v>
      </c>
    </row>
    <row r="188" spans="1:8" ht="15" customHeight="1">
      <c r="A188" s="784" t="s">
        <v>606</v>
      </c>
      <c r="B188" s="784"/>
      <c r="C188" s="25">
        <f>SUM(C171,C169,C161,C157,C155,C151,C143,C134,C121,C107,C98,C86,C70,C53,C45,C34,C24,C3)</f>
        <v>115</v>
      </c>
      <c r="D188" s="25">
        <f t="shared" ref="D188:H188" si="23">SUM(D171,D169,D161,D157,D155,D151,D143,D134,D121,D107,D98,D86,D70,D53,D45,D34,D24,D3)</f>
        <v>55</v>
      </c>
      <c r="E188" s="25">
        <f t="shared" si="23"/>
        <v>899</v>
      </c>
      <c r="F188" s="25">
        <f t="shared" si="23"/>
        <v>117</v>
      </c>
      <c r="G188" s="25">
        <f t="shared" si="23"/>
        <v>43</v>
      </c>
      <c r="H188" s="25">
        <f t="shared" si="23"/>
        <v>1495</v>
      </c>
    </row>
  </sheetData>
  <conditionalFormatting sqref="C3:H188">
    <cfRule type="containsBlanks" dxfId="755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3" manualBreakCount="3">
    <brk id="44" max="16383" man="1"/>
    <brk id="94" max="16383" man="1"/>
    <brk id="143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26">
    <tabColor rgb="FFFFC000"/>
  </sheetPr>
  <dimension ref="A1:H40"/>
  <sheetViews>
    <sheetView view="pageBreakPreview" topLeftCell="A11" zoomScale="85" zoomScaleNormal="100" zoomScaleSheetLayoutView="85" workbookViewId="0">
      <selection activeCell="H30" sqref="H30"/>
    </sheetView>
  </sheetViews>
  <sheetFormatPr baseColWidth="10" defaultColWidth="14.3984375" defaultRowHeight="15" customHeight="1"/>
  <cols>
    <col min="1" max="1" width="13.796875" style="497" customWidth="1"/>
    <col min="2" max="2" width="20.06640625" style="497" customWidth="1"/>
    <col min="3" max="3" width="11.06640625" style="497" customWidth="1"/>
    <col min="4" max="4" width="10.796875" style="497" customWidth="1"/>
    <col min="5" max="5" width="13.3984375" style="497" customWidth="1"/>
    <col min="6" max="6" width="11" style="497" customWidth="1"/>
    <col min="7" max="7" width="11.59765625" style="497" customWidth="1"/>
    <col min="8" max="26" width="10.796875" style="497" customWidth="1"/>
    <col min="27" max="28" width="14.3984375" style="497" customWidth="1"/>
    <col min="29" max="16384" width="14.3984375" style="497"/>
  </cols>
  <sheetData>
    <row r="1" spans="1:8" s="506" customFormat="1" ht="21" customHeight="1">
      <c r="A1" s="951" t="s">
        <v>2974</v>
      </c>
      <c r="B1" s="952"/>
      <c r="C1" s="952"/>
      <c r="D1" s="952"/>
      <c r="E1" s="952"/>
      <c r="F1" s="952"/>
      <c r="G1" s="952"/>
    </row>
    <row r="2" spans="1:8" ht="40.5" customHeight="1">
      <c r="A2" s="509" t="s">
        <v>907</v>
      </c>
      <c r="B2" s="510"/>
      <c r="C2" s="511" t="s">
        <v>908</v>
      </c>
      <c r="D2" s="511" t="s">
        <v>909</v>
      </c>
      <c r="E2" s="511" t="s">
        <v>910</v>
      </c>
      <c r="F2" s="511" t="s">
        <v>855</v>
      </c>
      <c r="G2" s="511" t="s">
        <v>886</v>
      </c>
      <c r="H2" s="511" t="s">
        <v>445</v>
      </c>
    </row>
    <row r="3" spans="1:8" ht="13.5" customHeight="1">
      <c r="A3" s="150" t="s">
        <v>911</v>
      </c>
      <c r="C3" s="512">
        <f>'Personnel Région_1 DRH'!D185</f>
        <v>791</v>
      </c>
      <c r="D3" s="512">
        <f>'Personnel Région_1 DRH'!D186</f>
        <v>616</v>
      </c>
      <c r="E3" s="512">
        <f>'Personnel Région_1 DRH'!D184</f>
        <v>14</v>
      </c>
      <c r="F3" s="512">
        <f>'Personnel Région_1 DRH'!D183</f>
        <v>65</v>
      </c>
      <c r="G3" s="512">
        <f>'Personnel Région_1 DRH'!D187</f>
        <v>97</v>
      </c>
      <c r="H3" s="512">
        <f t="shared" ref="H3:H20" si="0">SUM(C3:G3)</f>
        <v>1583</v>
      </c>
    </row>
    <row r="4" spans="1:8" ht="13.5" customHeight="1">
      <c r="A4" s="150" t="s">
        <v>912</v>
      </c>
      <c r="C4" s="512">
        <f>'Personnel Région_1 DRH'!C185</f>
        <v>76</v>
      </c>
      <c r="D4" s="512">
        <f>'Personnel Région_1 DRH'!C186</f>
        <v>954</v>
      </c>
      <c r="E4" s="512">
        <f>'Personnel Région_1 DRH'!C184</f>
        <v>38</v>
      </c>
      <c r="F4" s="512">
        <f>'Personnel Région_1 DRH'!C183</f>
        <v>113</v>
      </c>
      <c r="G4" s="512">
        <f>'Personnel Région_1 DRH'!C187</f>
        <v>48</v>
      </c>
      <c r="H4" s="512">
        <f t="shared" si="0"/>
        <v>1229</v>
      </c>
    </row>
    <row r="5" spans="1:8" ht="13.5" customHeight="1">
      <c r="A5" s="150" t="s">
        <v>913</v>
      </c>
      <c r="C5" s="512">
        <f>'Personnel Région_1 DRH'!$F185</f>
        <v>8</v>
      </c>
      <c r="D5" s="512">
        <f>'Personnel Région_1 DRH'!$F186</f>
        <v>28</v>
      </c>
      <c r="E5" s="512">
        <f>'Personnel Région_1 DRH'!$F184</f>
        <v>0</v>
      </c>
      <c r="F5" s="512">
        <f>'Personnel Région_1 DRH'!$F183</f>
        <v>2</v>
      </c>
      <c r="G5" s="512">
        <f>'Personnel Région_1 DRH'!$F187</f>
        <v>2</v>
      </c>
      <c r="H5" s="512">
        <f t="shared" si="0"/>
        <v>40</v>
      </c>
    </row>
    <row r="6" spans="1:8" ht="13.5" customHeight="1">
      <c r="A6" s="150" t="s">
        <v>847</v>
      </c>
      <c r="C6" s="512">
        <f>'Personnel Région_1 DRH'!$E185</f>
        <v>108</v>
      </c>
      <c r="D6" s="512">
        <f>'Personnel Région_1 DRH'!$E186</f>
        <v>161</v>
      </c>
      <c r="E6" s="512">
        <f>'Personnel Région_1 DRH'!$E184</f>
        <v>17</v>
      </c>
      <c r="F6" s="512">
        <f>'Personnel Région_1 DRH'!$E183</f>
        <v>87</v>
      </c>
      <c r="G6" s="512">
        <f>'Personnel Région_1 DRH'!$E187</f>
        <v>6</v>
      </c>
      <c r="H6" s="512">
        <f t="shared" si="0"/>
        <v>379</v>
      </c>
    </row>
    <row r="7" spans="1:8" ht="13.5" customHeight="1">
      <c r="A7" s="150" t="s">
        <v>914</v>
      </c>
      <c r="C7" s="512">
        <f>'Personnel Région_1 DRH'!$G185</f>
        <v>1156</v>
      </c>
      <c r="D7" s="512">
        <f>'Personnel Région_1 DRH'!$G186</f>
        <v>1432</v>
      </c>
      <c r="E7" s="512">
        <f>'Personnel Région_1 DRH'!$G184</f>
        <v>69</v>
      </c>
      <c r="F7" s="512">
        <f>'Personnel Région_1 DRH'!$G183</f>
        <v>190</v>
      </c>
      <c r="G7" s="512">
        <f>'Personnel Région_1 DRH'!$G187</f>
        <v>233</v>
      </c>
      <c r="H7" s="512">
        <f t="shared" si="0"/>
        <v>3080</v>
      </c>
    </row>
    <row r="8" spans="1:8" ht="13.5" customHeight="1">
      <c r="A8" s="150" t="s">
        <v>853</v>
      </c>
      <c r="C8" s="512">
        <f>'Personnel Région_1 DRH'!$K185</f>
        <v>2910</v>
      </c>
      <c r="D8" s="512">
        <f>'Personnel Région_1 DRH'!$K186</f>
        <v>1617</v>
      </c>
      <c r="E8" s="512">
        <f>'Personnel Région_1 DRH'!$K184</f>
        <v>14</v>
      </c>
      <c r="F8" s="512">
        <f>'Personnel Région_1 DRH'!$K183</f>
        <v>15</v>
      </c>
      <c r="G8" s="512">
        <f>'Personnel Région_1 DRH'!$K187</f>
        <v>88</v>
      </c>
      <c r="H8" s="512">
        <f t="shared" si="0"/>
        <v>4644</v>
      </c>
    </row>
    <row r="9" spans="1:8" ht="13.5" customHeight="1">
      <c r="A9" s="150" t="s">
        <v>915</v>
      </c>
      <c r="C9" s="512">
        <f>'Personnel Région_1 DRH'!$L185</f>
        <v>2054</v>
      </c>
      <c r="D9" s="512">
        <f>'Personnel Région_1 DRH'!$L186</f>
        <v>923</v>
      </c>
      <c r="E9" s="512">
        <f>'Personnel Région_1 DRH'!$L184</f>
        <v>1</v>
      </c>
      <c r="F9" s="512">
        <f>'Personnel Région_1 DRH'!$L183</f>
        <v>21</v>
      </c>
      <c r="G9" s="512">
        <f>'Personnel Région_1 DRH'!$L187</f>
        <v>7</v>
      </c>
      <c r="H9" s="512">
        <f t="shared" si="0"/>
        <v>3006</v>
      </c>
    </row>
    <row r="10" spans="1:8" ht="13.5" customHeight="1">
      <c r="A10" s="150" t="s">
        <v>916</v>
      </c>
      <c r="C10" s="512">
        <f>'Personnel Région_1 DRH'!$H185</f>
        <v>2794</v>
      </c>
      <c r="D10" s="512">
        <f>'Personnel Région_1 DRH'!$H186</f>
        <v>1206</v>
      </c>
      <c r="E10" s="512">
        <f>'Personnel Région_1 DRH'!$H184</f>
        <v>9</v>
      </c>
      <c r="F10" s="512">
        <f>'Personnel Région_1 DRH'!$H183</f>
        <v>11</v>
      </c>
      <c r="G10" s="512">
        <f>'Personnel Région_1 DRH'!$H187</f>
        <v>17</v>
      </c>
      <c r="H10" s="512">
        <f t="shared" si="0"/>
        <v>4037</v>
      </c>
    </row>
    <row r="11" spans="1:8" ht="13.5" customHeight="1">
      <c r="A11" s="150" t="s">
        <v>917</v>
      </c>
      <c r="C11" s="512">
        <f>'Personnel Région_1 DRH'!$J185</f>
        <v>2525</v>
      </c>
      <c r="D11" s="512">
        <f>'Personnel Région_1 DRH'!$J186</f>
        <v>507</v>
      </c>
      <c r="E11" s="512">
        <f>'Personnel Région_1 DRH'!$J184</f>
        <v>1</v>
      </c>
      <c r="F11" s="512">
        <f>'Personnel Région_1 DRH'!$J183</f>
        <v>4</v>
      </c>
      <c r="G11" s="512">
        <f>'Personnel Région_1 DRH'!$J187</f>
        <v>4</v>
      </c>
      <c r="H11" s="512">
        <f t="shared" si="0"/>
        <v>3041</v>
      </c>
    </row>
    <row r="12" spans="1:8" ht="13.5" customHeight="1">
      <c r="A12" s="150" t="s">
        <v>918</v>
      </c>
      <c r="C12" s="512">
        <f>'Personnel Région_1 DRH'!$I185</f>
        <v>400</v>
      </c>
      <c r="D12" s="512">
        <f>'Personnel Région_1 DRH'!$I186</f>
        <v>257</v>
      </c>
      <c r="E12" s="512">
        <f>'Personnel Région_1 DRH'!$I184</f>
        <v>1</v>
      </c>
      <c r="F12" s="512">
        <f>'Personnel Région_1 DRH'!$I183</f>
        <v>3</v>
      </c>
      <c r="G12" s="512">
        <f>'Personnel Région_1 DRH'!$I187</f>
        <v>29</v>
      </c>
      <c r="H12" s="512">
        <f t="shared" si="0"/>
        <v>690</v>
      </c>
    </row>
    <row r="13" spans="1:8" ht="13.5" customHeight="1">
      <c r="A13" s="150" t="s">
        <v>919</v>
      </c>
      <c r="C13" s="512">
        <f>'Personnel Région_2 DRH'!G185</f>
        <v>1001</v>
      </c>
      <c r="D13" s="512">
        <f>'Personnel Région_2 DRH'!G186</f>
        <v>0</v>
      </c>
      <c r="E13" s="512">
        <f>'Personnel Région_2 DRH'!G184</f>
        <v>0</v>
      </c>
      <c r="F13" s="512">
        <f>'Personnel Région_2 DRH'!G183</f>
        <v>1</v>
      </c>
      <c r="G13" s="512">
        <f>'Personnel Région_2 DRH'!G187</f>
        <v>0</v>
      </c>
      <c r="H13" s="512">
        <f t="shared" si="0"/>
        <v>1002</v>
      </c>
    </row>
    <row r="14" spans="1:8" ht="13.5" customHeight="1">
      <c r="A14" s="150" t="s">
        <v>920</v>
      </c>
      <c r="C14" s="512">
        <f>'Personnel Région_2 DRH'!D185</f>
        <v>55</v>
      </c>
      <c r="D14" s="512">
        <f>'Personnel Région_2 DRH'!D186</f>
        <v>140</v>
      </c>
      <c r="E14" s="512">
        <f>'Personnel Région_2 DRH'!D184</f>
        <v>0</v>
      </c>
      <c r="F14" s="512">
        <f>'Personnel Région_2 DRH'!D183</f>
        <v>2</v>
      </c>
      <c r="G14" s="512">
        <f>'Personnel Région_2 DRH'!D187</f>
        <v>10</v>
      </c>
      <c r="H14" s="512">
        <f t="shared" si="0"/>
        <v>207</v>
      </c>
    </row>
    <row r="15" spans="1:8" ht="13.5" customHeight="1">
      <c r="A15" s="150" t="s">
        <v>888</v>
      </c>
      <c r="C15" s="512">
        <f>+'Personnel Région_2 DRH'!C185</f>
        <v>459</v>
      </c>
      <c r="D15" s="512">
        <f>+'Personnel Région_2 DRH'!C186</f>
        <v>382</v>
      </c>
      <c r="E15" s="512">
        <f>+'Personnel Région_2 DRH'!C184</f>
        <v>3</v>
      </c>
      <c r="F15" s="512">
        <f>+'Personnel Région_2 DRH'!C183</f>
        <v>69</v>
      </c>
      <c r="G15" s="512">
        <f>+'Personnel Région_2 DRH'!C187</f>
        <v>123</v>
      </c>
      <c r="H15" s="512">
        <f t="shared" si="0"/>
        <v>1036</v>
      </c>
    </row>
    <row r="16" spans="1:8" ht="13.5" customHeight="1">
      <c r="A16" s="150" t="s">
        <v>921</v>
      </c>
      <c r="C16" s="512">
        <f>'Personnel Région_2 DRH'!E185</f>
        <v>78</v>
      </c>
      <c r="D16" s="512">
        <f>'Personnel Région_2 DRH'!E186</f>
        <v>55</v>
      </c>
      <c r="E16" s="512">
        <f>'Personnel Région_2 DRH'!E184</f>
        <v>2</v>
      </c>
      <c r="F16" s="512">
        <f>'Personnel Région_2 DRH'!E183</f>
        <v>19</v>
      </c>
      <c r="G16" s="512">
        <f>'Personnel Région_2 DRH'!E187</f>
        <v>0</v>
      </c>
      <c r="H16" s="512">
        <f t="shared" si="0"/>
        <v>154</v>
      </c>
    </row>
    <row r="17" spans="1:8" ht="13.5" customHeight="1">
      <c r="A17" s="150" t="s">
        <v>922</v>
      </c>
      <c r="C17" s="512">
        <f>'Personnel Région_2 DRH'!F185</f>
        <v>125</v>
      </c>
      <c r="D17" s="512">
        <f>'Personnel Région_2 DRH'!F186</f>
        <v>41</v>
      </c>
      <c r="E17" s="512">
        <f>'Personnel Région_2 DRH'!F184</f>
        <v>22</v>
      </c>
      <c r="F17" s="512">
        <f>'Personnel Région_2 DRH'!F183</f>
        <v>15</v>
      </c>
      <c r="G17" s="512">
        <f>'Personnel Région_2 DRH'!F187</f>
        <v>2</v>
      </c>
      <c r="H17" s="512">
        <f t="shared" si="0"/>
        <v>205</v>
      </c>
    </row>
    <row r="18" spans="1:8" ht="13.5" customHeight="1">
      <c r="A18" s="150" t="s">
        <v>923</v>
      </c>
      <c r="C18" s="512">
        <f>'Personnel Région_2 DRH'!J185</f>
        <v>730</v>
      </c>
      <c r="D18" s="512">
        <f>'Personnel Région_2 DRH'!J186</f>
        <v>4</v>
      </c>
      <c r="E18" s="512">
        <f>'Personnel Région_2 DRH'!J184</f>
        <v>0</v>
      </c>
      <c r="F18" s="512">
        <f>'Personnel Région_2 DRH'!J183</f>
        <v>0</v>
      </c>
      <c r="G18" s="512">
        <f>'Personnel Région_2 DRH'!J187</f>
        <v>0</v>
      </c>
      <c r="H18" s="512">
        <f t="shared" si="0"/>
        <v>734</v>
      </c>
    </row>
    <row r="19" spans="1:8" ht="13.5" customHeight="1">
      <c r="A19" s="150" t="s">
        <v>924</v>
      </c>
      <c r="C19" s="512">
        <f>'Personnel Région_2 DRH'!H185</f>
        <v>1014</v>
      </c>
      <c r="D19" s="512">
        <f>'Personnel Région_2 DRH'!H186</f>
        <v>0</v>
      </c>
      <c r="E19" s="512">
        <f>'Personnel Région_2 DRH'!H184</f>
        <v>0</v>
      </c>
      <c r="F19" s="512">
        <f>'Personnel Région_2 DRH'!H183</f>
        <v>1</v>
      </c>
      <c r="G19" s="512">
        <f>'Personnel Région_2 DRH'!H187</f>
        <v>6</v>
      </c>
      <c r="H19" s="512">
        <f t="shared" si="0"/>
        <v>1021</v>
      </c>
    </row>
    <row r="20" spans="1:8" ht="13.5" customHeight="1">
      <c r="A20" s="249" t="s">
        <v>925</v>
      </c>
      <c r="B20" s="179"/>
      <c r="C20" s="513">
        <f>'Personnel Région_2 DRH'!I185</f>
        <v>150</v>
      </c>
      <c r="D20" s="513">
        <f>'Personnel Région_2 DRH'!I186</f>
        <v>557</v>
      </c>
      <c r="E20" s="513">
        <f>'Personnel Région_2 DRH'!I184</f>
        <v>11</v>
      </c>
      <c r="F20" s="513">
        <f>'Personnel Région_2 DRH'!I183</f>
        <v>24</v>
      </c>
      <c r="G20" s="513">
        <f>'Personnel Région_2 DRH'!I187</f>
        <v>13</v>
      </c>
      <c r="H20" s="513">
        <f t="shared" si="0"/>
        <v>755</v>
      </c>
    </row>
    <row r="21" spans="1:8" ht="15.75" customHeight="1">
      <c r="A21" s="6"/>
      <c r="B21" s="6"/>
      <c r="C21" s="219"/>
      <c r="D21" s="507"/>
      <c r="E21" s="507"/>
      <c r="F21" s="507"/>
      <c r="G21" s="219"/>
    </row>
    <row r="22" spans="1:8" ht="15.75" customHeight="1">
      <c r="A22" s="6" t="s">
        <v>926</v>
      </c>
      <c r="B22" s="6"/>
      <c r="C22" s="219"/>
      <c r="D22" s="507"/>
      <c r="E22" s="507"/>
      <c r="F22" s="507"/>
      <c r="G22" s="219"/>
    </row>
    <row r="23" spans="1:8" ht="15.75" customHeight="1" thickBot="1">
      <c r="A23" s="956" t="s">
        <v>927</v>
      </c>
      <c r="B23" s="898"/>
      <c r="C23" s="99">
        <v>2019</v>
      </c>
      <c r="D23" s="99">
        <v>2021</v>
      </c>
      <c r="E23" s="99">
        <v>2022</v>
      </c>
      <c r="F23" s="99">
        <v>2023</v>
      </c>
      <c r="G23" s="99">
        <v>2024</v>
      </c>
      <c r="H23" s="99">
        <v>2025</v>
      </c>
    </row>
    <row r="24" spans="1:8" ht="15.75" customHeight="1">
      <c r="A24" s="955" t="s">
        <v>928</v>
      </c>
      <c r="B24" s="514" t="s">
        <v>929</v>
      </c>
      <c r="C24" s="515">
        <v>1606</v>
      </c>
      <c r="D24" s="515">
        <v>1916</v>
      </c>
      <c r="E24" s="515">
        <v>1983</v>
      </c>
      <c r="F24" s="515">
        <v>1966</v>
      </c>
      <c r="G24" s="790">
        <v>2162</v>
      </c>
      <c r="H24" s="515">
        <f>C3+D3+C4+D4</f>
        <v>2437</v>
      </c>
    </row>
    <row r="25" spans="1:8" ht="15.75" customHeight="1">
      <c r="A25" s="949"/>
      <c r="B25" s="506" t="s">
        <v>930</v>
      </c>
      <c r="C25" s="515">
        <v>304</v>
      </c>
      <c r="D25" s="515">
        <v>310</v>
      </c>
      <c r="E25" s="515">
        <v>336</v>
      </c>
      <c r="F25" s="515">
        <v>352</v>
      </c>
      <c r="G25" s="790">
        <v>356</v>
      </c>
      <c r="H25" s="515">
        <f>+E3+F3+E4+F4+G3+G4</f>
        <v>375</v>
      </c>
    </row>
    <row r="26" spans="1:8" ht="19.5" customHeight="1">
      <c r="A26" s="950"/>
      <c r="B26" s="250" t="s">
        <v>445</v>
      </c>
      <c r="C26" s="508">
        <f t="shared" ref="C26:E26" si="1">SUM(C24:C25)</f>
        <v>1910</v>
      </c>
      <c r="D26" s="508">
        <f t="shared" si="1"/>
        <v>2226</v>
      </c>
      <c r="E26" s="508">
        <f t="shared" si="1"/>
        <v>2319</v>
      </c>
      <c r="F26" s="508">
        <f>SUM(F24:F25)</f>
        <v>2318</v>
      </c>
      <c r="G26" s="508">
        <v>2518</v>
      </c>
      <c r="H26" s="508">
        <f t="shared" ref="H26" si="2">SUM(H24:H25)</f>
        <v>2812</v>
      </c>
    </row>
    <row r="27" spans="1:8" ht="15.75" customHeight="1">
      <c r="A27" s="948" t="s">
        <v>931</v>
      </c>
      <c r="B27" s="516" t="s">
        <v>929</v>
      </c>
      <c r="C27" s="517">
        <v>162</v>
      </c>
      <c r="D27" s="517">
        <v>180</v>
      </c>
      <c r="E27" s="517">
        <v>187</v>
      </c>
      <c r="F27" s="515">
        <v>178</v>
      </c>
      <c r="G27" s="791">
        <v>223</v>
      </c>
      <c r="H27" s="517">
        <f>+C6+D6</f>
        <v>269</v>
      </c>
    </row>
    <row r="28" spans="1:8" ht="15.75" customHeight="1">
      <c r="A28" s="949"/>
      <c r="B28" s="506" t="s">
        <v>930</v>
      </c>
      <c r="C28" s="515">
        <v>151</v>
      </c>
      <c r="D28" s="515">
        <v>149</v>
      </c>
      <c r="E28" s="515">
        <v>150</v>
      </c>
      <c r="F28" s="515">
        <v>139</v>
      </c>
      <c r="G28" s="790">
        <v>153</v>
      </c>
      <c r="H28" s="515">
        <f>E6+F6+G6</f>
        <v>110</v>
      </c>
    </row>
    <row r="29" spans="1:8" ht="15.75" customHeight="1">
      <c r="A29" s="950"/>
      <c r="B29" s="250" t="s">
        <v>445</v>
      </c>
      <c r="C29" s="508">
        <f>SUM(C27:C28)</f>
        <v>313</v>
      </c>
      <c r="D29" s="508">
        <f>SUM(D27:D28)</f>
        <v>329</v>
      </c>
      <c r="E29" s="508">
        <f>SUM(E27:E28)</f>
        <v>337</v>
      </c>
      <c r="F29" s="508">
        <f t="shared" ref="F29:H29" si="3">SUM(F27:F28)</f>
        <v>317</v>
      </c>
      <c r="G29" s="508">
        <v>376</v>
      </c>
      <c r="H29" s="508">
        <f t="shared" si="3"/>
        <v>379</v>
      </c>
    </row>
    <row r="30" spans="1:8" ht="15.75" customHeight="1">
      <c r="A30" s="948" t="s">
        <v>932</v>
      </c>
      <c r="B30" s="516" t="s">
        <v>929</v>
      </c>
      <c r="C30" s="517">
        <v>6657</v>
      </c>
      <c r="D30" s="517">
        <v>7527</v>
      </c>
      <c r="E30" s="517">
        <v>7681</v>
      </c>
      <c r="F30" s="515">
        <v>7461</v>
      </c>
      <c r="G30" s="791">
        <v>8186</v>
      </c>
      <c r="H30" s="517">
        <f>SUM(C10,D10,C8,D8)</f>
        <v>8527</v>
      </c>
    </row>
    <row r="31" spans="1:8" ht="13.5" customHeight="1">
      <c r="A31" s="949"/>
      <c r="B31" s="506" t="s">
        <v>930</v>
      </c>
      <c r="C31" s="515">
        <v>132</v>
      </c>
      <c r="D31" s="515">
        <v>134</v>
      </c>
      <c r="E31" s="515">
        <v>146</v>
      </c>
      <c r="F31" s="515">
        <v>131</v>
      </c>
      <c r="G31" s="790">
        <v>144</v>
      </c>
      <c r="H31" s="515">
        <f>SUM(E10,F10,G10,E8,F8,G8)</f>
        <v>154</v>
      </c>
    </row>
    <row r="32" spans="1:8" ht="15.75" customHeight="1">
      <c r="A32" s="950"/>
      <c r="B32" s="250" t="s">
        <v>445</v>
      </c>
      <c r="C32" s="508">
        <f t="shared" ref="C32:H32" si="4">SUM(C30:C31)</f>
        <v>6789</v>
      </c>
      <c r="D32" s="508">
        <f t="shared" si="4"/>
        <v>7661</v>
      </c>
      <c r="E32" s="508">
        <f t="shared" si="4"/>
        <v>7827</v>
      </c>
      <c r="F32" s="508">
        <f t="shared" si="4"/>
        <v>7592</v>
      </c>
      <c r="G32" s="508">
        <v>8330</v>
      </c>
      <c r="H32" s="508">
        <f t="shared" si="4"/>
        <v>8681</v>
      </c>
    </row>
    <row r="33" spans="1:8" ht="13.5" customHeight="1">
      <c r="A33" s="948" t="s">
        <v>933</v>
      </c>
      <c r="B33" s="516" t="s">
        <v>929</v>
      </c>
      <c r="C33" s="517">
        <v>1750</v>
      </c>
      <c r="D33" s="517">
        <v>1529</v>
      </c>
      <c r="E33" s="517">
        <v>1410</v>
      </c>
      <c r="F33" s="515">
        <v>1286</v>
      </c>
      <c r="G33" s="791">
        <v>690</v>
      </c>
      <c r="H33" s="517">
        <f>SUM(C12,D12)</f>
        <v>657</v>
      </c>
    </row>
    <row r="34" spans="1:8" ht="13.5" customHeight="1">
      <c r="A34" s="949"/>
      <c r="B34" s="506" t="s">
        <v>930</v>
      </c>
      <c r="C34" s="515">
        <v>74</v>
      </c>
      <c r="D34" s="515">
        <v>75</v>
      </c>
      <c r="E34" s="515">
        <v>73</v>
      </c>
      <c r="F34" s="515">
        <v>39</v>
      </c>
      <c r="G34" s="790">
        <v>26</v>
      </c>
      <c r="H34" s="515">
        <f>SUM(E12,F12,G12)</f>
        <v>33</v>
      </c>
    </row>
    <row r="35" spans="1:8" ht="15.75" customHeight="1">
      <c r="A35" s="950"/>
      <c r="B35" s="250" t="s">
        <v>445</v>
      </c>
      <c r="C35" s="508">
        <f t="shared" ref="C35:H35" si="5">SUM(C33:C34)</f>
        <v>1824</v>
      </c>
      <c r="D35" s="508">
        <f t="shared" si="5"/>
        <v>1604</v>
      </c>
      <c r="E35" s="508">
        <f t="shared" si="5"/>
        <v>1483</v>
      </c>
      <c r="F35" s="508">
        <f t="shared" si="5"/>
        <v>1325</v>
      </c>
      <c r="G35" s="508">
        <v>716</v>
      </c>
      <c r="H35" s="508">
        <f t="shared" si="5"/>
        <v>690</v>
      </c>
    </row>
    <row r="36" spans="1:8" ht="27.95" customHeight="1" thickBot="1">
      <c r="A36" s="953" t="s">
        <v>934</v>
      </c>
      <c r="B36" s="516" t="s">
        <v>929</v>
      </c>
      <c r="C36" s="517">
        <v>4293</v>
      </c>
      <c r="D36" s="517">
        <v>4823</v>
      </c>
      <c r="E36" s="517">
        <v>5061</v>
      </c>
      <c r="F36" s="517">
        <v>4942</v>
      </c>
      <c r="G36" s="791">
        <v>5535</v>
      </c>
      <c r="H36" s="517">
        <f>SUM(C11,D11,C9,D9)</f>
        <v>6009</v>
      </c>
    </row>
    <row r="37" spans="1:8" ht="27.95" customHeight="1">
      <c r="A37" s="949"/>
      <c r="B37" s="506" t="s">
        <v>930</v>
      </c>
      <c r="C37" s="515">
        <v>27</v>
      </c>
      <c r="D37" s="515">
        <v>24</v>
      </c>
      <c r="E37" s="515">
        <v>25</v>
      </c>
      <c r="F37" s="515">
        <v>28</v>
      </c>
      <c r="G37" s="790">
        <v>63</v>
      </c>
      <c r="H37" s="515">
        <f>SUM(E11,F11,G11,E9,F9,G9)</f>
        <v>38</v>
      </c>
    </row>
    <row r="38" spans="1:8" ht="27.95" customHeight="1" thickBot="1">
      <c r="A38" s="954"/>
      <c r="B38" s="519" t="s">
        <v>445</v>
      </c>
      <c r="C38" s="362">
        <f t="shared" ref="C38:H38" si="6">SUM(C36:C37)</f>
        <v>4320</v>
      </c>
      <c r="D38" s="362">
        <f t="shared" si="6"/>
        <v>4847</v>
      </c>
      <c r="E38" s="362">
        <f t="shared" si="6"/>
        <v>5086</v>
      </c>
      <c r="F38" s="362">
        <f t="shared" si="6"/>
        <v>4970</v>
      </c>
      <c r="G38" s="362">
        <v>5598</v>
      </c>
      <c r="H38" s="362">
        <f t="shared" si="6"/>
        <v>6047</v>
      </c>
    </row>
    <row r="39" spans="1:8" ht="15.75" customHeight="1">
      <c r="A39" s="251" t="s">
        <v>2973</v>
      </c>
      <c r="B39" s="252"/>
      <c r="C39" s="243"/>
      <c r="D39" s="243"/>
      <c r="E39" s="507"/>
      <c r="F39" s="507"/>
      <c r="G39" s="518"/>
    </row>
    <row r="40" spans="1:8" ht="15.75" customHeight="1">
      <c r="A40" s="253" t="s">
        <v>935</v>
      </c>
      <c r="B40" s="252"/>
      <c r="C40" s="243"/>
      <c r="D40" s="243"/>
      <c r="E40" s="507"/>
      <c r="F40" s="507"/>
      <c r="G40" s="518"/>
    </row>
  </sheetData>
  <mergeCells count="7">
    <mergeCell ref="A30:A32"/>
    <mergeCell ref="A1:G1"/>
    <mergeCell ref="A33:A35"/>
    <mergeCell ref="A36:A38"/>
    <mergeCell ref="A24:A26"/>
    <mergeCell ref="A23:B23"/>
    <mergeCell ref="A27:A29"/>
  </mergeCells>
  <conditionalFormatting sqref="E3:E4">
    <cfRule type="containsBlanks" dxfId="754" priority="1">
      <formula>LEN(TRIM(E3))=0</formula>
    </cfRule>
  </conditionalFormatting>
  <conditionalFormatting sqref="E17:E18">
    <cfRule type="containsBlanks" dxfId="753" priority="2">
      <formula>LEN(TRIM(E17))=0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27">
    <tabColor rgb="FFFFC000"/>
  </sheetPr>
  <dimension ref="A1:F17"/>
  <sheetViews>
    <sheetView view="pageBreakPreview" zoomScale="110" zoomScaleNormal="100" workbookViewId="0">
      <selection activeCell="E16" sqref="E16"/>
    </sheetView>
  </sheetViews>
  <sheetFormatPr baseColWidth="10" defaultColWidth="14.3984375" defaultRowHeight="15" customHeight="1"/>
  <cols>
    <col min="1" max="1" width="40.73046875" customWidth="1"/>
    <col min="2" max="6" width="11.265625" customWidth="1"/>
    <col min="7" max="22" width="10.796875" customWidth="1"/>
  </cols>
  <sheetData>
    <row r="1" spans="1:6" ht="14.25" customHeight="1">
      <c r="A1" s="154" t="s">
        <v>936</v>
      </c>
      <c r="B1" s="91"/>
      <c r="C1" s="91"/>
      <c r="D1" s="7"/>
      <c r="E1" s="7"/>
    </row>
    <row r="2" spans="1:6" ht="15" customHeight="1" thickBot="1">
      <c r="A2" s="238" t="s">
        <v>927</v>
      </c>
      <c r="B2" s="239">
        <v>2021</v>
      </c>
      <c r="C2" s="239">
        <v>2022</v>
      </c>
      <c r="D2" s="239">
        <v>2023</v>
      </c>
      <c r="E2" s="239">
        <v>2024</v>
      </c>
      <c r="F2" s="239">
        <v>2025</v>
      </c>
    </row>
    <row r="3" spans="1:6" ht="14.25" customHeight="1">
      <c r="A3" s="5" t="s">
        <v>928</v>
      </c>
      <c r="B3" s="240">
        <v>2226</v>
      </c>
      <c r="C3" s="240">
        <v>2319</v>
      </c>
      <c r="D3" s="240">
        <v>2318</v>
      </c>
      <c r="E3" s="240">
        <v>2518</v>
      </c>
      <c r="F3" s="240">
        <f>+'Effectif par niveau'!G26</f>
        <v>2518</v>
      </c>
    </row>
    <row r="4" spans="1:6" ht="15" customHeight="1">
      <c r="A4" s="5" t="s">
        <v>931</v>
      </c>
      <c r="B4" s="240">
        <v>329</v>
      </c>
      <c r="C4" s="240">
        <v>337</v>
      </c>
      <c r="D4" s="240">
        <v>317</v>
      </c>
      <c r="E4" s="240">
        <v>376</v>
      </c>
      <c r="F4" s="240">
        <f>+'Effectif par niveau'!G29</f>
        <v>376</v>
      </c>
    </row>
    <row r="5" spans="1:6" ht="15" customHeight="1">
      <c r="A5" s="5" t="s">
        <v>937</v>
      </c>
      <c r="B5" s="240">
        <v>7661</v>
      </c>
      <c r="C5" s="240">
        <v>7827</v>
      </c>
      <c r="D5" s="240">
        <v>7592</v>
      </c>
      <c r="E5" s="240">
        <v>8330</v>
      </c>
      <c r="F5" s="240">
        <f>+'Effectif par niveau'!G32</f>
        <v>8330</v>
      </c>
    </row>
    <row r="6" spans="1:6" ht="15" customHeight="1">
      <c r="A6" s="5" t="s">
        <v>933</v>
      </c>
      <c r="B6" s="240">
        <v>1604</v>
      </c>
      <c r="C6" s="240">
        <v>1483</v>
      </c>
      <c r="D6" s="240">
        <v>1325</v>
      </c>
      <c r="E6" s="240">
        <v>716</v>
      </c>
      <c r="F6" s="240">
        <f>+'Effectif par niveau'!G35</f>
        <v>716</v>
      </c>
    </row>
    <row r="7" spans="1:6" ht="14.75" customHeight="1" thickBot="1">
      <c r="A7" s="241" t="s">
        <v>938</v>
      </c>
      <c r="B7" s="242">
        <v>4847</v>
      </c>
      <c r="C7" s="242">
        <v>5086</v>
      </c>
      <c r="D7" s="242">
        <v>4970</v>
      </c>
      <c r="E7" s="242">
        <v>5598</v>
      </c>
      <c r="F7" s="242">
        <f>+'Effectif par niveau'!G38</f>
        <v>5598</v>
      </c>
    </row>
    <row r="8" spans="1:6" ht="14.25" customHeight="1">
      <c r="A8" s="57"/>
      <c r="B8" s="91"/>
      <c r="C8" s="91"/>
      <c r="D8" s="91"/>
      <c r="E8" s="91"/>
    </row>
    <row r="9" spans="1:6" ht="14.25" customHeight="1">
      <c r="A9" s="244"/>
      <c r="B9" s="91"/>
      <c r="C9" s="91"/>
      <c r="D9" s="91"/>
      <c r="E9" s="91"/>
    </row>
    <row r="10" spans="1:6" s="12" customFormat="1" ht="14.25" customHeight="1">
      <c r="A10" s="245" t="s">
        <v>939</v>
      </c>
      <c r="B10" s="246"/>
      <c r="C10" s="3"/>
      <c r="D10" s="3"/>
      <c r="E10" s="3"/>
    </row>
    <row r="11" spans="1:6" ht="15" customHeight="1" thickBot="1">
      <c r="A11" s="98"/>
      <c r="B11" s="247">
        <v>2021</v>
      </c>
      <c r="C11" s="247">
        <v>2022</v>
      </c>
      <c r="D11" s="247">
        <v>2023</v>
      </c>
      <c r="E11" s="247">
        <v>2024</v>
      </c>
      <c r="F11" s="247">
        <v>2025</v>
      </c>
    </row>
    <row r="12" spans="1:6" ht="17.25" customHeight="1">
      <c r="A12" s="5" t="s">
        <v>940</v>
      </c>
      <c r="B12" s="248">
        <v>21500559</v>
      </c>
      <c r="C12" s="248">
        <v>22184452</v>
      </c>
      <c r="D12" s="248">
        <v>22882385</v>
      </c>
      <c r="E12" s="248">
        <v>23592836</v>
      </c>
      <c r="F12" s="248">
        <f>+Population!F111</f>
        <v>0</v>
      </c>
    </row>
    <row r="13" spans="1:6" ht="18" customHeight="1">
      <c r="A13" s="5" t="s">
        <v>941</v>
      </c>
      <c r="B13" s="240">
        <f t="shared" ref="B13:C15" si="0">$B$12/B3</f>
        <v>9658.8315363881393</v>
      </c>
      <c r="C13" s="240">
        <f t="shared" si="0"/>
        <v>9271.4786545924962</v>
      </c>
      <c r="D13" s="240">
        <v>9871.6069887834292</v>
      </c>
      <c r="E13" s="240">
        <v>9369.67275615568</v>
      </c>
      <c r="F13" s="240">
        <f>F$12/F3</f>
        <v>0</v>
      </c>
    </row>
    <row r="14" spans="1:6" ht="18.75" customHeight="1">
      <c r="A14" s="5" t="s">
        <v>942</v>
      </c>
      <c r="B14" s="240">
        <f t="shared" si="0"/>
        <v>65351.243161094222</v>
      </c>
      <c r="C14" s="240">
        <f t="shared" si="0"/>
        <v>63799.878338278933</v>
      </c>
      <c r="D14" s="240">
        <v>72184.179810725502</v>
      </c>
      <c r="E14" s="240">
        <v>62746.904255319147</v>
      </c>
      <c r="F14" s="240">
        <f>+F$12/F4</f>
        <v>0</v>
      </c>
    </row>
    <row r="15" spans="1:6" ht="14.25" customHeight="1">
      <c r="A15" s="5" t="s">
        <v>943</v>
      </c>
      <c r="B15" s="240">
        <f t="shared" si="0"/>
        <v>2806.4951050776663</v>
      </c>
      <c r="C15" s="240">
        <f t="shared" si="0"/>
        <v>2746.9731697968568</v>
      </c>
      <c r="D15" s="240">
        <v>3014.01277660695</v>
      </c>
      <c r="E15" s="240">
        <v>2832.2732292917167</v>
      </c>
      <c r="F15" s="240">
        <f>+F$12/F5</f>
        <v>0</v>
      </c>
    </row>
    <row r="16" spans="1:6" ht="14.25" customHeight="1">
      <c r="A16" s="5" t="s">
        <v>944</v>
      </c>
      <c r="B16" s="240">
        <f>$B$12/(B6+B5)</f>
        <v>2320.6215866162979</v>
      </c>
      <c r="C16" s="240">
        <f>$B$12/(C6+C5)</f>
        <v>2309.4048335123525</v>
      </c>
      <c r="D16" s="240">
        <v>2566.1528540989102</v>
      </c>
      <c r="E16" s="240">
        <v>2608.0959540128233</v>
      </c>
      <c r="F16" s="240">
        <f>+F$12/(F6+F5)</f>
        <v>0</v>
      </c>
    </row>
    <row r="17" spans="1:6" ht="14.75" customHeight="1" thickBot="1">
      <c r="A17" s="241" t="s">
        <v>945</v>
      </c>
      <c r="B17" s="242">
        <f>$B$12/B7</f>
        <v>4435.8487724365586</v>
      </c>
      <c r="C17" s="242">
        <f>$B$12/C7</f>
        <v>4227.4005112072355</v>
      </c>
      <c r="D17" s="242">
        <v>4604.1016096579497</v>
      </c>
      <c r="E17" s="242">
        <v>4214.5116112897467</v>
      </c>
      <c r="F17" s="242">
        <f>+F$12/F7</f>
        <v>0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28">
    <tabColor rgb="FFF9FBFA"/>
  </sheetPr>
  <dimension ref="A1:W90"/>
  <sheetViews>
    <sheetView view="pageBreakPreview" zoomScaleNormal="100" zoomScaleSheetLayoutView="100" workbookViewId="0">
      <pane ySplit="2" topLeftCell="A77" activePane="bottomLeft" state="frozen"/>
      <selection activeCell="A28" sqref="A28"/>
      <selection pane="bottomLeft" activeCell="C84" sqref="C84:C89"/>
    </sheetView>
  </sheetViews>
  <sheetFormatPr baseColWidth="10" defaultColWidth="14.3984375" defaultRowHeight="15" customHeight="1"/>
  <cols>
    <col min="1" max="1" width="1.53125" customWidth="1"/>
    <col min="2" max="2" width="20" customWidth="1"/>
    <col min="3" max="3" width="8.796875" customWidth="1"/>
    <col min="4" max="4" width="6.3984375" customWidth="1"/>
    <col min="5" max="5" width="8.796875" customWidth="1"/>
    <col min="6" max="6" width="5.796875" customWidth="1"/>
    <col min="7" max="7" width="7.3984375" customWidth="1"/>
    <col min="8" max="8" width="13.19921875" customWidth="1"/>
    <col min="9" max="9" width="10.3984375" customWidth="1"/>
    <col min="10" max="10" width="9.796875" customWidth="1"/>
    <col min="11" max="11" width="10" customWidth="1"/>
    <col min="12" max="23" width="10.796875" customWidth="1"/>
  </cols>
  <sheetData>
    <row r="1" spans="1:23" ht="14.25" customHeight="1">
      <c r="A1" s="2" t="s">
        <v>946</v>
      </c>
      <c r="B1" s="7"/>
      <c r="C1" s="2"/>
      <c r="D1" s="2"/>
      <c r="E1" s="2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3.5" customHeight="1">
      <c r="A2" s="957" t="s">
        <v>629</v>
      </c>
      <c r="B2" s="910"/>
      <c r="C2" s="713" t="s">
        <v>947</v>
      </c>
      <c r="D2" s="713" t="s">
        <v>948</v>
      </c>
      <c r="E2" s="713" t="s">
        <v>949</v>
      </c>
      <c r="F2" s="713" t="s">
        <v>950</v>
      </c>
      <c r="G2" s="713" t="s">
        <v>951</v>
      </c>
      <c r="H2" s="713" t="s">
        <v>952</v>
      </c>
      <c r="I2" s="713" t="s">
        <v>953</v>
      </c>
      <c r="J2" s="713" t="s">
        <v>954</v>
      </c>
      <c r="K2" s="713" t="s">
        <v>445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5" customHeight="1">
      <c r="A3" s="2" t="s">
        <v>498</v>
      </c>
      <c r="B3" s="700"/>
      <c r="C3" s="25"/>
      <c r="D3" s="25"/>
      <c r="E3" s="25"/>
      <c r="F3" s="25"/>
      <c r="G3" s="25"/>
      <c r="H3" s="25"/>
      <c r="I3" s="25"/>
      <c r="J3" s="25"/>
      <c r="K3" s="2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" customHeight="1">
      <c r="A4" s="2"/>
      <c r="B4" s="700" t="s">
        <v>500</v>
      </c>
      <c r="C4" s="705"/>
      <c r="D4" s="705"/>
      <c r="E4" s="705"/>
      <c r="F4" s="705"/>
      <c r="G4" s="705"/>
      <c r="H4" s="705"/>
      <c r="I4" s="705"/>
      <c r="J4" s="705"/>
      <c r="K4" s="70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" customHeight="1">
      <c r="A5" s="2"/>
      <c r="B5" s="700" t="s">
        <v>501</v>
      </c>
      <c r="C5" s="707"/>
      <c r="D5" s="707"/>
      <c r="E5" s="707"/>
      <c r="F5" s="707"/>
      <c r="G5" s="707"/>
      <c r="H5" s="707"/>
      <c r="I5" s="707"/>
      <c r="J5" s="707"/>
      <c r="K5" s="70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" customHeight="1">
      <c r="A6" s="2"/>
      <c r="B6" s="700" t="s">
        <v>502</v>
      </c>
      <c r="C6" s="707"/>
      <c r="D6" s="707"/>
      <c r="E6" s="707"/>
      <c r="F6" s="707"/>
      <c r="G6" s="707"/>
      <c r="H6" s="707"/>
      <c r="I6" s="707"/>
      <c r="J6" s="707"/>
      <c r="K6" s="70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" customHeight="1">
      <c r="A7" s="2" t="s">
        <v>503</v>
      </c>
      <c r="B7" s="700"/>
      <c r="C7" s="25"/>
      <c r="D7" s="25"/>
      <c r="E7" s="25"/>
      <c r="F7" s="25"/>
      <c r="G7" s="25"/>
      <c r="H7" s="25"/>
      <c r="I7" s="25"/>
      <c r="J7" s="25"/>
      <c r="K7" s="2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5" customHeight="1">
      <c r="A8" s="2"/>
      <c r="B8" s="700" t="s">
        <v>505</v>
      </c>
      <c r="C8" s="707"/>
      <c r="D8" s="707"/>
      <c r="E8" s="707"/>
      <c r="F8" s="707"/>
      <c r="G8" s="707"/>
      <c r="H8" s="707"/>
      <c r="I8" s="707"/>
      <c r="J8" s="707"/>
      <c r="K8" s="70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5" customHeight="1">
      <c r="A9" s="2"/>
      <c r="B9" s="700" t="s">
        <v>506</v>
      </c>
      <c r="C9" s="707"/>
      <c r="D9" s="707"/>
      <c r="E9" s="707"/>
      <c r="F9" s="707"/>
      <c r="G9" s="707"/>
      <c r="H9" s="707"/>
      <c r="I9" s="707"/>
      <c r="J9" s="707"/>
      <c r="K9" s="70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" customHeight="1">
      <c r="A10" s="2"/>
      <c r="B10" s="700" t="s">
        <v>507</v>
      </c>
      <c r="C10" s="707"/>
      <c r="D10" s="707"/>
      <c r="E10" s="707"/>
      <c r="F10" s="707"/>
      <c r="G10" s="707"/>
      <c r="H10" s="707"/>
      <c r="I10" s="707"/>
      <c r="J10" s="707"/>
      <c r="K10" s="70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" customHeight="1">
      <c r="A11" s="2"/>
      <c r="B11" s="700" t="s">
        <v>508</v>
      </c>
      <c r="C11" s="707"/>
      <c r="D11" s="707"/>
      <c r="E11" s="707"/>
      <c r="F11" s="707"/>
      <c r="G11" s="707"/>
      <c r="H11" s="707"/>
      <c r="I11" s="707"/>
      <c r="J11" s="707"/>
      <c r="K11" s="70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5" customHeight="1">
      <c r="A12" s="2"/>
      <c r="B12" s="700" t="s">
        <v>509</v>
      </c>
      <c r="C12" s="707"/>
      <c r="D12" s="707"/>
      <c r="E12" s="707"/>
      <c r="F12" s="707"/>
      <c r="G12" s="707"/>
      <c r="H12" s="707"/>
      <c r="I12" s="707"/>
      <c r="J12" s="707"/>
      <c r="K12" s="70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5" customHeight="1">
      <c r="A13" s="2" t="s">
        <v>510</v>
      </c>
      <c r="B13" s="700"/>
      <c r="C13" s="25"/>
      <c r="D13" s="25"/>
      <c r="E13" s="25"/>
      <c r="F13" s="25"/>
      <c r="G13" s="25"/>
      <c r="H13" s="25"/>
      <c r="I13" s="25"/>
      <c r="J13" s="25"/>
      <c r="K13" s="2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5" customHeight="1">
      <c r="A14" s="2"/>
      <c r="B14" s="700" t="s">
        <v>512</v>
      </c>
      <c r="C14" s="707"/>
      <c r="D14" s="707"/>
      <c r="E14" s="707"/>
      <c r="F14" s="707"/>
      <c r="G14" s="707"/>
      <c r="H14" s="707"/>
      <c r="I14" s="707"/>
      <c r="J14" s="707"/>
      <c r="K14" s="70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" customHeight="1">
      <c r="A15" s="2"/>
      <c r="B15" s="700" t="s">
        <v>513</v>
      </c>
      <c r="C15" s="707"/>
      <c r="D15" s="707"/>
      <c r="E15" s="707"/>
      <c r="F15" s="707"/>
      <c r="G15" s="707"/>
      <c r="H15" s="707"/>
      <c r="I15" s="707"/>
      <c r="J15" s="707"/>
      <c r="K15" s="70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5" customHeight="1">
      <c r="A16" s="2" t="s">
        <v>514</v>
      </c>
      <c r="B16" s="700"/>
      <c r="C16" s="25"/>
      <c r="D16" s="25"/>
      <c r="E16" s="25"/>
      <c r="F16" s="25"/>
      <c r="G16" s="25"/>
      <c r="H16" s="25"/>
      <c r="I16" s="25"/>
      <c r="J16" s="25"/>
      <c r="K16" s="25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11" ht="15" customHeight="1">
      <c r="A17" s="2"/>
      <c r="B17" s="700" t="s">
        <v>516</v>
      </c>
      <c r="C17" s="707"/>
      <c r="D17" s="707"/>
      <c r="E17" s="707"/>
      <c r="F17" s="707"/>
      <c r="G17" s="707"/>
      <c r="H17" s="707"/>
      <c r="I17" s="707"/>
      <c r="J17" s="707"/>
      <c r="K17" s="707"/>
    </row>
    <row r="18" spans="1:11" ht="15" customHeight="1">
      <c r="A18" s="2"/>
      <c r="B18" s="700" t="s">
        <v>517</v>
      </c>
      <c r="C18" s="707"/>
      <c r="D18" s="707"/>
      <c r="E18" s="707"/>
      <c r="F18" s="707"/>
      <c r="G18" s="707"/>
      <c r="H18" s="707"/>
      <c r="I18" s="707"/>
      <c r="J18" s="707"/>
      <c r="K18" s="707"/>
    </row>
    <row r="19" spans="1:11" ht="15" customHeight="1">
      <c r="A19" s="2"/>
      <c r="B19" s="701" t="s">
        <v>518</v>
      </c>
      <c r="C19" s="705"/>
      <c r="D19" s="705"/>
      <c r="E19" s="705"/>
      <c r="F19" s="705"/>
      <c r="G19" s="705"/>
      <c r="H19" s="705"/>
      <c r="I19" s="705"/>
      <c r="J19" s="705"/>
      <c r="K19" s="705"/>
    </row>
    <row r="20" spans="1:11" ht="15" customHeight="1">
      <c r="A20" s="2"/>
      <c r="B20" s="701" t="s">
        <v>519</v>
      </c>
      <c r="C20" s="705"/>
      <c r="D20" s="705"/>
      <c r="E20" s="705"/>
      <c r="F20" s="705"/>
      <c r="G20" s="705"/>
      <c r="H20" s="705"/>
      <c r="I20" s="705"/>
      <c r="J20" s="705"/>
      <c r="K20" s="705"/>
    </row>
    <row r="21" spans="1:11" ht="15" customHeight="1">
      <c r="A21" s="2"/>
      <c r="B21" s="700" t="s">
        <v>520</v>
      </c>
      <c r="C21" s="707"/>
      <c r="D21" s="707"/>
      <c r="E21" s="707"/>
      <c r="F21" s="707"/>
      <c r="G21" s="707"/>
      <c r="H21" s="707"/>
      <c r="I21" s="707"/>
      <c r="J21" s="707"/>
      <c r="K21" s="707"/>
    </row>
    <row r="22" spans="1:11" ht="15" customHeight="1">
      <c r="A22" s="2"/>
      <c r="B22" s="700" t="s">
        <v>521</v>
      </c>
      <c r="C22" s="707"/>
      <c r="D22" s="707"/>
      <c r="E22" s="707"/>
      <c r="F22" s="707"/>
      <c r="G22" s="707"/>
      <c r="H22" s="707"/>
      <c r="I22" s="707"/>
      <c r="J22" s="707"/>
      <c r="K22" s="707"/>
    </row>
    <row r="23" spans="1:11" ht="15" customHeight="1">
      <c r="A23" s="2"/>
      <c r="B23" s="700" t="s">
        <v>522</v>
      </c>
      <c r="C23" s="707"/>
      <c r="D23" s="707"/>
      <c r="E23" s="707"/>
      <c r="F23" s="707"/>
      <c r="G23" s="707"/>
      <c r="H23" s="707"/>
      <c r="I23" s="707"/>
      <c r="J23" s="707"/>
      <c r="K23" s="707"/>
    </row>
    <row r="24" spans="1:11" ht="15" customHeight="1">
      <c r="A24" s="2"/>
      <c r="B24" s="700" t="s">
        <v>523</v>
      </c>
      <c r="C24" s="707"/>
      <c r="D24" s="707"/>
      <c r="E24" s="707"/>
      <c r="F24" s="707"/>
      <c r="G24" s="707"/>
      <c r="H24" s="707"/>
      <c r="I24" s="707"/>
      <c r="J24" s="707"/>
      <c r="K24" s="707"/>
    </row>
    <row r="25" spans="1:11" ht="15" customHeight="1">
      <c r="A25" s="2" t="s">
        <v>524</v>
      </c>
      <c r="B25" s="700"/>
      <c r="C25" s="25"/>
      <c r="D25" s="25"/>
      <c r="E25" s="25"/>
      <c r="F25" s="25"/>
      <c r="G25" s="25"/>
      <c r="H25" s="25"/>
      <c r="I25" s="25"/>
      <c r="J25" s="25"/>
      <c r="K25" s="25"/>
    </row>
    <row r="26" spans="1:11" ht="15" customHeight="1">
      <c r="A26" s="2"/>
      <c r="B26" s="700" t="s">
        <v>532</v>
      </c>
      <c r="C26" s="707"/>
      <c r="D26" s="707"/>
      <c r="E26" s="707"/>
      <c r="F26" s="707"/>
      <c r="G26" s="707"/>
      <c r="H26" s="707"/>
      <c r="I26" s="707"/>
      <c r="J26" s="707"/>
      <c r="K26" s="707"/>
    </row>
    <row r="27" spans="1:11" ht="15" customHeight="1">
      <c r="A27" s="2"/>
      <c r="B27" s="700" t="s">
        <v>533</v>
      </c>
      <c r="C27" s="707"/>
      <c r="D27" s="707"/>
      <c r="E27" s="707"/>
      <c r="F27" s="707"/>
      <c r="G27" s="707"/>
      <c r="H27" s="707"/>
      <c r="I27" s="707"/>
      <c r="J27" s="707"/>
      <c r="K27" s="707"/>
    </row>
    <row r="28" spans="1:11" ht="15" customHeight="1">
      <c r="A28" s="2"/>
      <c r="B28" s="700" t="s">
        <v>534</v>
      </c>
      <c r="C28" s="707"/>
      <c r="D28" s="707"/>
      <c r="E28" s="707"/>
      <c r="F28" s="707"/>
      <c r="G28" s="707"/>
      <c r="H28" s="707"/>
      <c r="I28" s="707"/>
      <c r="J28" s="707"/>
      <c r="K28" s="707"/>
    </row>
    <row r="29" spans="1:11" ht="15" customHeight="1">
      <c r="A29" s="2"/>
      <c r="B29" s="700" t="s">
        <v>535</v>
      </c>
      <c r="C29" s="707"/>
      <c r="D29" s="707"/>
      <c r="E29" s="707"/>
      <c r="F29" s="707"/>
      <c r="G29" s="707"/>
      <c r="H29" s="707"/>
      <c r="I29" s="707"/>
      <c r="J29" s="707"/>
      <c r="K29" s="707"/>
    </row>
    <row r="30" spans="1:11" ht="15" customHeight="1">
      <c r="A30" s="2"/>
      <c r="B30" s="700" t="s">
        <v>536</v>
      </c>
      <c r="C30" s="705"/>
      <c r="D30" s="705"/>
      <c r="E30" s="705"/>
      <c r="F30" s="705"/>
      <c r="G30" s="705"/>
      <c r="H30" s="705"/>
      <c r="I30" s="705"/>
      <c r="J30" s="705"/>
      <c r="K30" s="705"/>
    </row>
    <row r="31" spans="1:11" ht="15" customHeight="1">
      <c r="A31" s="2" t="s">
        <v>537</v>
      </c>
      <c r="B31" s="700"/>
      <c r="C31" s="25"/>
      <c r="D31" s="25"/>
      <c r="E31" s="25"/>
      <c r="F31" s="25"/>
      <c r="G31" s="25"/>
      <c r="H31" s="25"/>
      <c r="I31" s="25"/>
      <c r="J31" s="25"/>
      <c r="K31" s="25"/>
    </row>
    <row r="32" spans="1:11" ht="15" customHeight="1">
      <c r="A32" s="2"/>
      <c r="B32" s="700" t="s">
        <v>539</v>
      </c>
      <c r="C32" s="707"/>
      <c r="D32" s="707"/>
      <c r="E32" s="707"/>
      <c r="F32" s="707"/>
      <c r="G32" s="707"/>
      <c r="H32" s="707"/>
      <c r="I32" s="707"/>
      <c r="J32" s="707"/>
      <c r="K32" s="707"/>
    </row>
    <row r="33" spans="1:11" ht="15" customHeight="1">
      <c r="A33" s="2"/>
      <c r="B33" s="700" t="s">
        <v>540</v>
      </c>
      <c r="C33" s="707"/>
      <c r="D33" s="707"/>
      <c r="E33" s="707"/>
      <c r="F33" s="707"/>
      <c r="G33" s="707"/>
      <c r="H33" s="707"/>
      <c r="I33" s="707"/>
      <c r="J33" s="707"/>
      <c r="K33" s="707"/>
    </row>
    <row r="34" spans="1:11" ht="15" customHeight="1">
      <c r="A34" s="2"/>
      <c r="B34" s="700" t="s">
        <v>541</v>
      </c>
      <c r="C34" s="707"/>
      <c r="D34" s="707"/>
      <c r="E34" s="707"/>
      <c r="F34" s="707"/>
      <c r="G34" s="707"/>
      <c r="H34" s="707"/>
      <c r="I34" s="707"/>
      <c r="J34" s="707"/>
      <c r="K34" s="707"/>
    </row>
    <row r="35" spans="1:11" ht="15" customHeight="1">
      <c r="A35" s="2"/>
      <c r="B35" s="700" t="s">
        <v>542</v>
      </c>
      <c r="C35" s="707"/>
      <c r="D35" s="707"/>
      <c r="E35" s="707"/>
      <c r="F35" s="707"/>
      <c r="G35" s="707"/>
      <c r="H35" s="707"/>
      <c r="I35" s="707"/>
      <c r="J35" s="707"/>
      <c r="K35" s="707"/>
    </row>
    <row r="36" spans="1:11" ht="15" customHeight="1">
      <c r="A36" s="2"/>
      <c r="B36" s="700" t="s">
        <v>543</v>
      </c>
      <c r="C36" s="707"/>
      <c r="D36" s="707"/>
      <c r="E36" s="707"/>
      <c r="F36" s="707"/>
      <c r="G36" s="707"/>
      <c r="H36" s="707"/>
      <c r="I36" s="707"/>
      <c r="J36" s="707"/>
      <c r="K36" s="707"/>
    </row>
    <row r="37" spans="1:11" ht="15" customHeight="1">
      <c r="A37" s="2"/>
      <c r="B37" s="700" t="s">
        <v>544</v>
      </c>
      <c r="C37" s="707"/>
      <c r="D37" s="707"/>
      <c r="E37" s="707"/>
      <c r="F37" s="707"/>
      <c r="G37" s="707"/>
      <c r="H37" s="707"/>
      <c r="I37" s="707"/>
      <c r="J37" s="707"/>
      <c r="K37" s="707"/>
    </row>
    <row r="38" spans="1:11" ht="15" customHeight="1">
      <c r="A38" s="2" t="s">
        <v>545</v>
      </c>
      <c r="B38" s="700"/>
      <c r="C38" s="25"/>
      <c r="D38" s="25"/>
      <c r="E38" s="25"/>
      <c r="F38" s="25"/>
      <c r="G38" s="25"/>
      <c r="H38" s="25"/>
      <c r="I38" s="25"/>
      <c r="J38" s="25"/>
      <c r="K38" s="25"/>
    </row>
    <row r="39" spans="1:11" ht="15" customHeight="1">
      <c r="A39" s="2"/>
      <c r="B39" s="700" t="s">
        <v>547</v>
      </c>
      <c r="C39" s="707"/>
      <c r="D39" s="707"/>
      <c r="E39" s="707"/>
      <c r="F39" s="707"/>
      <c r="G39" s="707"/>
      <c r="H39" s="707"/>
      <c r="I39" s="707"/>
      <c r="J39" s="707"/>
      <c r="K39" s="707"/>
    </row>
    <row r="40" spans="1:11" ht="15" customHeight="1">
      <c r="A40" s="2"/>
      <c r="B40" s="700" t="s">
        <v>548</v>
      </c>
      <c r="C40" s="707"/>
      <c r="D40" s="707"/>
      <c r="E40" s="707"/>
      <c r="F40" s="707"/>
      <c r="G40" s="707"/>
      <c r="H40" s="707"/>
      <c r="I40" s="707"/>
      <c r="J40" s="707"/>
      <c r="K40" s="707"/>
    </row>
    <row r="41" spans="1:11" ht="15" customHeight="1">
      <c r="A41" s="2"/>
      <c r="B41" s="700" t="s">
        <v>549</v>
      </c>
      <c r="C41" s="707"/>
      <c r="D41" s="707"/>
      <c r="E41" s="707"/>
      <c r="F41" s="707"/>
      <c r="G41" s="707"/>
      <c r="H41" s="707"/>
      <c r="I41" s="707"/>
      <c r="J41" s="707"/>
      <c r="K41" s="707"/>
    </row>
    <row r="42" spans="1:11" ht="15" customHeight="1">
      <c r="A42" s="2" t="s">
        <v>550</v>
      </c>
      <c r="B42" s="700"/>
      <c r="C42" s="25"/>
      <c r="D42" s="25"/>
      <c r="E42" s="25"/>
      <c r="F42" s="25"/>
      <c r="G42" s="25"/>
      <c r="H42" s="25"/>
      <c r="I42" s="25"/>
      <c r="J42" s="25"/>
      <c r="K42" s="25"/>
    </row>
    <row r="43" spans="1:11" ht="15" customHeight="1">
      <c r="A43" s="2"/>
      <c r="B43" s="700" t="s">
        <v>552</v>
      </c>
      <c r="C43" s="707"/>
      <c r="D43" s="707"/>
      <c r="E43" s="707"/>
      <c r="F43" s="707"/>
      <c r="G43" s="707"/>
      <c r="H43" s="707"/>
      <c r="I43" s="707"/>
      <c r="J43" s="707"/>
      <c r="K43" s="707"/>
    </row>
    <row r="44" spans="1:11" ht="15" customHeight="1">
      <c r="A44" s="2"/>
      <c r="B44" s="700" t="s">
        <v>553</v>
      </c>
      <c r="C44" s="707"/>
      <c r="D44" s="707"/>
      <c r="E44" s="707"/>
      <c r="F44" s="707"/>
      <c r="G44" s="707"/>
      <c r="H44" s="707"/>
      <c r="I44" s="707"/>
      <c r="J44" s="707"/>
      <c r="K44" s="707"/>
    </row>
    <row r="45" spans="1:11" ht="15" customHeight="1">
      <c r="A45" s="2"/>
      <c r="B45" s="700" t="s">
        <v>554</v>
      </c>
      <c r="C45" s="707"/>
      <c r="D45" s="707"/>
      <c r="E45" s="707"/>
      <c r="F45" s="707"/>
      <c r="G45" s="707"/>
      <c r="H45" s="707"/>
      <c r="I45" s="707"/>
      <c r="J45" s="707"/>
      <c r="K45" s="707"/>
    </row>
    <row r="46" spans="1:11" ht="15" customHeight="1">
      <c r="A46" s="2"/>
      <c r="B46" s="700" t="s">
        <v>555</v>
      </c>
      <c r="C46" s="707"/>
      <c r="D46" s="707"/>
      <c r="E46" s="707"/>
      <c r="F46" s="707"/>
      <c r="G46" s="707"/>
      <c r="H46" s="707"/>
      <c r="I46" s="707"/>
      <c r="J46" s="707"/>
      <c r="K46" s="707"/>
    </row>
    <row r="47" spans="1:11" ht="15" customHeight="1">
      <c r="A47" s="2"/>
      <c r="B47" s="700" t="s">
        <v>556</v>
      </c>
      <c r="C47" s="707"/>
      <c r="D47" s="707"/>
      <c r="E47" s="707"/>
      <c r="F47" s="707"/>
      <c r="G47" s="707"/>
      <c r="H47" s="707"/>
      <c r="I47" s="707"/>
      <c r="J47" s="707"/>
      <c r="K47" s="707"/>
    </row>
    <row r="48" spans="1:11" ht="15" customHeight="1">
      <c r="A48" s="2"/>
      <c r="B48" s="700" t="s">
        <v>557</v>
      </c>
      <c r="C48" s="707"/>
      <c r="D48" s="707"/>
      <c r="E48" s="707"/>
      <c r="F48" s="707"/>
      <c r="G48" s="707"/>
      <c r="H48" s="707"/>
      <c r="I48" s="707"/>
      <c r="J48" s="707"/>
      <c r="K48" s="707"/>
    </row>
    <row r="49" spans="1:11" ht="15" customHeight="1">
      <c r="A49" s="2"/>
      <c r="B49" s="700" t="s">
        <v>558</v>
      </c>
      <c r="C49" s="707"/>
      <c r="D49" s="707"/>
      <c r="E49" s="707"/>
      <c r="F49" s="707"/>
      <c r="G49" s="707"/>
      <c r="H49" s="707"/>
      <c r="I49" s="707"/>
      <c r="J49" s="707"/>
      <c r="K49" s="707"/>
    </row>
    <row r="50" spans="1:11" ht="15" customHeight="1">
      <c r="A50" s="2" t="s">
        <v>559</v>
      </c>
      <c r="B50" s="700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5" customHeight="1">
      <c r="A51" s="2"/>
      <c r="B51" s="700" t="s">
        <v>561</v>
      </c>
      <c r="C51" s="707"/>
      <c r="D51" s="707"/>
      <c r="E51" s="707"/>
      <c r="F51" s="707"/>
      <c r="G51" s="707"/>
      <c r="H51" s="707"/>
      <c r="I51" s="707"/>
      <c r="J51" s="707"/>
      <c r="K51" s="707"/>
    </row>
    <row r="52" spans="1:11" ht="15" customHeight="1">
      <c r="A52" s="2"/>
      <c r="B52" s="700" t="s">
        <v>562</v>
      </c>
      <c r="C52" s="707"/>
      <c r="D52" s="707"/>
      <c r="E52" s="707"/>
      <c r="F52" s="707"/>
      <c r="G52" s="707"/>
      <c r="H52" s="707"/>
      <c r="I52" s="707"/>
      <c r="J52" s="707"/>
      <c r="K52" s="707"/>
    </row>
    <row r="53" spans="1:11" ht="15" customHeight="1">
      <c r="A53" s="2"/>
      <c r="B53" s="700" t="s">
        <v>563</v>
      </c>
      <c r="C53" s="707"/>
      <c r="D53" s="707"/>
      <c r="E53" s="707"/>
      <c r="F53" s="707"/>
      <c r="G53" s="707"/>
      <c r="H53" s="707"/>
      <c r="I53" s="707"/>
      <c r="J53" s="707"/>
      <c r="K53" s="707"/>
    </row>
    <row r="54" spans="1:11" ht="15" customHeight="1">
      <c r="A54" s="2"/>
      <c r="B54" s="700" t="s">
        <v>564</v>
      </c>
      <c r="C54" s="707"/>
      <c r="D54" s="707"/>
      <c r="E54" s="707"/>
      <c r="F54" s="707"/>
      <c r="G54" s="707"/>
      <c r="H54" s="707"/>
      <c r="I54" s="707"/>
      <c r="J54" s="707"/>
      <c r="K54" s="707"/>
    </row>
    <row r="55" spans="1:11" ht="15" customHeight="1">
      <c r="A55" s="2"/>
      <c r="B55" s="700" t="s">
        <v>565</v>
      </c>
      <c r="C55" s="705"/>
      <c r="D55" s="705"/>
      <c r="E55" s="705"/>
      <c r="F55" s="705"/>
      <c r="G55" s="705"/>
      <c r="H55" s="705"/>
      <c r="I55" s="705"/>
      <c r="J55" s="705"/>
      <c r="K55" s="705"/>
    </row>
    <row r="56" spans="1:11" ht="15" customHeight="1">
      <c r="A56" s="2"/>
      <c r="B56" s="700" t="s">
        <v>566</v>
      </c>
      <c r="C56" s="705"/>
      <c r="D56" s="705"/>
      <c r="E56" s="705"/>
      <c r="F56" s="705"/>
      <c r="G56" s="705"/>
      <c r="H56" s="705"/>
      <c r="I56" s="705"/>
      <c r="J56" s="705"/>
      <c r="K56" s="705"/>
    </row>
    <row r="57" spans="1:11" ht="15" customHeight="1">
      <c r="A57" s="2"/>
      <c r="B57" s="700" t="s">
        <v>567</v>
      </c>
      <c r="C57" s="707"/>
      <c r="D57" s="707"/>
      <c r="E57" s="707"/>
      <c r="F57" s="707"/>
      <c r="G57" s="707"/>
      <c r="H57" s="707"/>
      <c r="I57" s="707"/>
      <c r="J57" s="707"/>
      <c r="K57" s="707"/>
    </row>
    <row r="58" spans="1:11" ht="15" customHeight="1">
      <c r="A58" s="2" t="s">
        <v>568</v>
      </c>
      <c r="B58" s="700"/>
      <c r="C58" s="25"/>
      <c r="D58" s="25"/>
      <c r="E58" s="25"/>
      <c r="F58" s="25"/>
      <c r="G58" s="25"/>
      <c r="H58" s="25"/>
      <c r="I58" s="25"/>
      <c r="J58" s="25"/>
      <c r="K58" s="25"/>
    </row>
    <row r="59" spans="1:11" ht="15" customHeight="1">
      <c r="A59" s="2"/>
      <c r="B59" s="700" t="s">
        <v>570</v>
      </c>
      <c r="C59" s="707"/>
      <c r="D59" s="707"/>
      <c r="E59" s="707"/>
      <c r="F59" s="707"/>
      <c r="G59" s="707"/>
      <c r="H59" s="707"/>
      <c r="I59" s="707"/>
      <c r="J59" s="707"/>
      <c r="K59" s="707"/>
    </row>
    <row r="60" spans="1:11" ht="15" customHeight="1">
      <c r="A60" s="2"/>
      <c r="B60" s="700" t="s">
        <v>571</v>
      </c>
      <c r="C60" s="707"/>
      <c r="D60" s="707"/>
      <c r="E60" s="707"/>
      <c r="F60" s="707"/>
      <c r="G60" s="707"/>
      <c r="H60" s="707"/>
      <c r="I60" s="707"/>
      <c r="J60" s="707"/>
      <c r="K60" s="707"/>
    </row>
    <row r="61" spans="1:11" ht="15" customHeight="1">
      <c r="A61" s="2"/>
      <c r="B61" s="700" t="s">
        <v>572</v>
      </c>
      <c r="C61" s="707"/>
      <c r="D61" s="707"/>
      <c r="E61" s="707"/>
      <c r="F61" s="707"/>
      <c r="G61" s="707"/>
      <c r="H61" s="707"/>
      <c r="I61" s="707"/>
      <c r="J61" s="707"/>
      <c r="K61" s="707"/>
    </row>
    <row r="62" spans="1:11" ht="15" customHeight="1">
      <c r="A62" s="2"/>
      <c r="B62" s="700" t="s">
        <v>573</v>
      </c>
      <c r="C62" s="707"/>
      <c r="D62" s="707"/>
      <c r="E62" s="707"/>
      <c r="F62" s="707"/>
      <c r="G62" s="707"/>
      <c r="H62" s="707"/>
      <c r="I62" s="707"/>
      <c r="J62" s="707"/>
      <c r="K62" s="707"/>
    </row>
    <row r="63" spans="1:11" ht="15" customHeight="1">
      <c r="A63" s="2" t="s">
        <v>574</v>
      </c>
      <c r="B63" s="700"/>
      <c r="C63" s="25"/>
      <c r="D63" s="25"/>
      <c r="E63" s="25"/>
      <c r="F63" s="25"/>
      <c r="G63" s="25"/>
      <c r="H63" s="25"/>
      <c r="I63" s="25"/>
      <c r="J63" s="25"/>
      <c r="K63" s="25"/>
    </row>
    <row r="64" spans="1:11" ht="15" customHeight="1">
      <c r="A64" s="2"/>
      <c r="B64" s="700" t="s">
        <v>576</v>
      </c>
      <c r="C64" s="707"/>
      <c r="D64" s="707"/>
      <c r="E64" s="707"/>
      <c r="F64" s="707"/>
      <c r="G64" s="707"/>
      <c r="H64" s="707"/>
      <c r="I64" s="707"/>
      <c r="J64" s="707"/>
      <c r="K64" s="707"/>
    </row>
    <row r="65" spans="1:11" ht="15" customHeight="1">
      <c r="A65" s="2"/>
      <c r="B65" s="700" t="s">
        <v>577</v>
      </c>
      <c r="C65" s="707"/>
      <c r="D65" s="707"/>
      <c r="E65" s="707"/>
      <c r="F65" s="707"/>
      <c r="G65" s="707"/>
      <c r="H65" s="707"/>
      <c r="I65" s="707"/>
      <c r="J65" s="707"/>
      <c r="K65" s="707"/>
    </row>
    <row r="66" spans="1:11" ht="15" customHeight="1">
      <c r="A66" s="2"/>
      <c r="B66" s="700" t="s">
        <v>578</v>
      </c>
      <c r="C66" s="707"/>
      <c r="D66" s="707"/>
      <c r="E66" s="707"/>
      <c r="F66" s="707"/>
      <c r="G66" s="707"/>
      <c r="H66" s="707"/>
      <c r="I66" s="707"/>
      <c r="J66" s="707"/>
      <c r="K66" s="707"/>
    </row>
    <row r="67" spans="1:11" ht="15" customHeight="1">
      <c r="A67" s="2" t="s">
        <v>579</v>
      </c>
      <c r="B67" s="700"/>
      <c r="C67" s="25"/>
      <c r="D67" s="25"/>
      <c r="E67" s="25"/>
      <c r="F67" s="25"/>
      <c r="G67" s="25"/>
      <c r="H67" s="25"/>
      <c r="I67" s="25"/>
      <c r="J67" s="25"/>
      <c r="K67" s="25"/>
    </row>
    <row r="68" spans="1:11" ht="15" customHeight="1">
      <c r="A68" s="2"/>
      <c r="B68" s="700" t="s">
        <v>580</v>
      </c>
      <c r="C68" s="707"/>
      <c r="D68" s="707"/>
      <c r="E68" s="707"/>
      <c r="F68" s="707"/>
      <c r="G68" s="707"/>
      <c r="H68" s="707"/>
      <c r="I68" s="707"/>
      <c r="J68" s="707"/>
      <c r="K68" s="707"/>
    </row>
    <row r="69" spans="1:11" ht="15" customHeight="1">
      <c r="A69" s="2"/>
      <c r="B69" s="700" t="s">
        <v>581</v>
      </c>
      <c r="C69" s="707"/>
      <c r="D69" s="707"/>
      <c r="E69" s="707"/>
      <c r="F69" s="707"/>
      <c r="G69" s="707"/>
      <c r="H69" s="707"/>
      <c r="I69" s="707"/>
      <c r="J69" s="707"/>
      <c r="K69" s="707"/>
    </row>
    <row r="70" spans="1:11" ht="15" customHeight="1">
      <c r="A70" s="2"/>
      <c r="B70" s="700" t="s">
        <v>582</v>
      </c>
      <c r="C70" s="707"/>
      <c r="D70" s="707"/>
      <c r="E70" s="707"/>
      <c r="F70" s="707"/>
      <c r="G70" s="707"/>
      <c r="H70" s="707"/>
      <c r="I70" s="707"/>
      <c r="J70" s="707"/>
      <c r="K70" s="707"/>
    </row>
    <row r="71" spans="1:11" ht="15" customHeight="1">
      <c r="A71" s="2" t="s">
        <v>583</v>
      </c>
      <c r="B71" s="700"/>
      <c r="C71" s="25"/>
      <c r="D71" s="25"/>
      <c r="E71" s="25"/>
      <c r="F71" s="25"/>
      <c r="G71" s="25"/>
      <c r="H71" s="25"/>
      <c r="I71" s="25"/>
      <c r="J71" s="25"/>
      <c r="K71" s="25"/>
    </row>
    <row r="72" spans="1:11" ht="15" customHeight="1">
      <c r="A72" s="2"/>
      <c r="B72" s="700" t="s">
        <v>584</v>
      </c>
      <c r="C72" s="707"/>
      <c r="D72" s="707"/>
      <c r="E72" s="707"/>
      <c r="F72" s="707"/>
      <c r="G72" s="707"/>
      <c r="H72" s="707"/>
      <c r="I72" s="707"/>
      <c r="J72" s="707"/>
      <c r="K72" s="707"/>
    </row>
    <row r="73" spans="1:11" ht="15" customHeight="1">
      <c r="A73" s="2" t="s">
        <v>585</v>
      </c>
      <c r="B73" s="700"/>
      <c r="C73" s="25"/>
      <c r="D73" s="25"/>
      <c r="E73" s="25"/>
      <c r="F73" s="25"/>
      <c r="G73" s="25"/>
      <c r="H73" s="25"/>
      <c r="I73" s="25"/>
      <c r="J73" s="25"/>
      <c r="K73" s="25"/>
    </row>
    <row r="74" spans="1:11" ht="15" customHeight="1">
      <c r="A74" s="2"/>
      <c r="B74" s="700" t="s">
        <v>586</v>
      </c>
      <c r="C74" s="707"/>
      <c r="D74" s="707"/>
      <c r="E74" s="707"/>
      <c r="F74" s="707"/>
      <c r="G74" s="707"/>
      <c r="H74" s="707"/>
      <c r="I74" s="707"/>
      <c r="J74" s="707"/>
      <c r="K74" s="707"/>
    </row>
    <row r="75" spans="1:11" ht="15" customHeight="1">
      <c r="A75" s="2"/>
      <c r="B75" s="700" t="s">
        <v>587</v>
      </c>
      <c r="C75" s="707"/>
      <c r="D75" s="707"/>
      <c r="E75" s="707"/>
      <c r="F75" s="707"/>
      <c r="G75" s="707"/>
      <c r="H75" s="707"/>
      <c r="I75" s="707"/>
      <c r="J75" s="707"/>
      <c r="K75" s="707"/>
    </row>
    <row r="76" spans="1:11" ht="15" customHeight="1">
      <c r="A76" s="2"/>
      <c r="B76" s="700" t="s">
        <v>588</v>
      </c>
      <c r="C76" s="707"/>
      <c r="D76" s="707"/>
      <c r="E76" s="707"/>
      <c r="F76" s="707"/>
      <c r="G76" s="707"/>
      <c r="H76" s="707"/>
      <c r="I76" s="707"/>
      <c r="J76" s="707"/>
      <c r="K76" s="707"/>
    </row>
    <row r="77" spans="1:11" ht="15" customHeight="1">
      <c r="A77" s="2" t="s">
        <v>589</v>
      </c>
      <c r="B77" s="700"/>
      <c r="C77" s="25"/>
      <c r="D77" s="25"/>
      <c r="E77" s="25"/>
      <c r="F77" s="25"/>
      <c r="G77" s="25"/>
      <c r="H77" s="25"/>
      <c r="I77" s="25"/>
      <c r="J77" s="25"/>
      <c r="K77" s="25"/>
    </row>
    <row r="78" spans="1:11" ht="15" customHeight="1">
      <c r="A78" s="2"/>
      <c r="B78" s="700" t="s">
        <v>591</v>
      </c>
      <c r="C78" s="707"/>
      <c r="D78" s="707"/>
      <c r="E78" s="707"/>
      <c r="F78" s="707"/>
      <c r="G78" s="707"/>
      <c r="H78" s="707"/>
      <c r="I78" s="707"/>
      <c r="J78" s="707"/>
      <c r="K78" s="707"/>
    </row>
    <row r="79" spans="1:11" ht="15" customHeight="1">
      <c r="A79" s="2"/>
      <c r="B79" s="700" t="s">
        <v>592</v>
      </c>
      <c r="C79" s="705"/>
      <c r="D79" s="705"/>
      <c r="E79" s="705"/>
      <c r="F79" s="705"/>
      <c r="G79" s="705"/>
      <c r="H79" s="705"/>
      <c r="I79" s="705"/>
      <c r="J79" s="705"/>
      <c r="K79" s="705"/>
    </row>
    <row r="80" spans="1:11" ht="15" customHeight="1">
      <c r="A80" s="2"/>
      <c r="B80" s="700" t="s">
        <v>593</v>
      </c>
      <c r="C80" s="705"/>
      <c r="D80" s="705"/>
      <c r="E80" s="705"/>
      <c r="F80" s="705"/>
      <c r="G80" s="705"/>
      <c r="H80" s="705"/>
      <c r="I80" s="705"/>
      <c r="J80" s="705"/>
      <c r="K80" s="705"/>
    </row>
    <row r="81" spans="1:11" ht="15" customHeight="1">
      <c r="A81" s="2" t="s">
        <v>594</v>
      </c>
      <c r="B81" s="700"/>
      <c r="C81" s="25"/>
      <c r="D81" s="25"/>
      <c r="E81" s="25"/>
      <c r="F81" s="25"/>
      <c r="G81" s="25"/>
      <c r="H81" s="25"/>
      <c r="I81" s="25"/>
      <c r="J81" s="25"/>
      <c r="K81" s="25"/>
    </row>
    <row r="82" spans="1:11" ht="15" customHeight="1">
      <c r="A82" s="2"/>
      <c r="B82" s="700" t="s">
        <v>595</v>
      </c>
      <c r="C82" s="707"/>
      <c r="D82" s="707"/>
      <c r="E82" s="707"/>
      <c r="F82" s="707"/>
      <c r="G82" s="707"/>
      <c r="H82" s="707"/>
      <c r="I82" s="707"/>
      <c r="J82" s="707"/>
      <c r="K82" s="707"/>
    </row>
    <row r="83" spans="1:11" ht="15" customHeight="1">
      <c r="A83" s="2" t="s">
        <v>596</v>
      </c>
      <c r="B83" s="700"/>
      <c r="C83" s="25"/>
      <c r="D83" s="25"/>
      <c r="E83" s="25"/>
      <c r="F83" s="25"/>
      <c r="G83" s="25"/>
      <c r="H83" s="25"/>
      <c r="I83" s="25"/>
      <c r="J83" s="25"/>
      <c r="K83" s="25"/>
    </row>
    <row r="84" spans="1:11" ht="15" customHeight="1">
      <c r="A84" s="2"/>
      <c r="B84" s="700" t="s">
        <v>598</v>
      </c>
      <c r="C84" s="707"/>
      <c r="D84" s="707"/>
      <c r="E84" s="707"/>
      <c r="F84" s="707"/>
      <c r="G84" s="707"/>
      <c r="H84" s="707"/>
      <c r="I84" s="707"/>
      <c r="J84" s="707"/>
      <c r="K84" s="707"/>
    </row>
    <row r="85" spans="1:11" ht="15" customHeight="1">
      <c r="A85" s="2"/>
      <c r="B85" s="700" t="s">
        <v>599</v>
      </c>
      <c r="C85" s="707"/>
      <c r="D85" s="707"/>
      <c r="E85" s="707"/>
      <c r="F85" s="707"/>
      <c r="G85" s="707"/>
      <c r="H85" s="707"/>
      <c r="I85" s="707"/>
      <c r="J85" s="707"/>
      <c r="K85" s="707"/>
    </row>
    <row r="86" spans="1:11" ht="15" customHeight="1">
      <c r="A86" s="2"/>
      <c r="B86" s="700" t="s">
        <v>600</v>
      </c>
      <c r="C86" s="707"/>
      <c r="D86" s="707"/>
      <c r="E86" s="707"/>
      <c r="F86" s="707"/>
      <c r="G86" s="707"/>
      <c r="H86" s="707"/>
      <c r="I86" s="707"/>
      <c r="J86" s="707"/>
      <c r="K86" s="707"/>
    </row>
    <row r="87" spans="1:11" ht="15.75" customHeight="1">
      <c r="A87" s="2"/>
      <c r="B87" s="700" t="s">
        <v>601</v>
      </c>
      <c r="C87" s="707"/>
      <c r="D87" s="707"/>
      <c r="E87" s="707"/>
      <c r="F87" s="707"/>
      <c r="G87" s="707"/>
      <c r="H87" s="707"/>
      <c r="I87" s="707"/>
      <c r="J87" s="707"/>
      <c r="K87" s="707"/>
    </row>
    <row r="88" spans="1:11" ht="15.75" customHeight="1">
      <c r="A88" s="2"/>
      <c r="B88" s="700" t="s">
        <v>602</v>
      </c>
      <c r="C88" s="705"/>
      <c r="D88" s="705"/>
      <c r="E88" s="705"/>
      <c r="F88" s="705"/>
      <c r="G88" s="705"/>
      <c r="H88" s="705"/>
      <c r="I88" s="705"/>
      <c r="J88" s="705"/>
      <c r="K88" s="705"/>
    </row>
    <row r="89" spans="1:11" ht="15.75" customHeight="1">
      <c r="A89" s="2"/>
      <c r="B89" s="700" t="s">
        <v>603</v>
      </c>
      <c r="C89" s="707"/>
      <c r="D89" s="707"/>
      <c r="E89" s="707"/>
      <c r="F89" s="707"/>
      <c r="G89" s="707"/>
      <c r="H89" s="707"/>
      <c r="I89" s="707"/>
      <c r="J89" s="707"/>
      <c r="K89" s="707"/>
    </row>
    <row r="90" spans="1:11" ht="15.75" customHeight="1" thickBot="1">
      <c r="A90" s="282" t="s">
        <v>606</v>
      </c>
      <c r="B90" s="702"/>
      <c r="C90" s="19"/>
      <c r="D90" s="19"/>
      <c r="E90" s="19"/>
      <c r="F90" s="19"/>
      <c r="G90" s="19"/>
      <c r="H90" s="19"/>
      <c r="I90" s="19"/>
      <c r="J90" s="19"/>
      <c r="K90" s="19"/>
    </row>
  </sheetData>
  <mergeCells count="1">
    <mergeCell ref="A2:B2"/>
  </mergeCells>
  <conditionalFormatting sqref="C3:K90">
    <cfRule type="containsBlanks" dxfId="75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euil29">
    <tabColor rgb="FFF9FBFA"/>
  </sheetPr>
  <dimension ref="A1:X90"/>
  <sheetViews>
    <sheetView view="pageBreakPreview" zoomScale="98" zoomScaleNormal="100" zoomScaleSheetLayoutView="98" workbookViewId="0">
      <pane ySplit="1" topLeftCell="A69" activePane="bottomLeft" state="frozen"/>
      <selection activeCell="A28" sqref="A28"/>
      <selection pane="bottomLeft" activeCell="D3" sqref="D3:D90"/>
    </sheetView>
  </sheetViews>
  <sheetFormatPr baseColWidth="10" defaultColWidth="14.3984375" defaultRowHeight="15" customHeight="1"/>
  <cols>
    <col min="1" max="1" width="1.53125" style="341" customWidth="1"/>
    <col min="2" max="2" width="20" style="341" customWidth="1"/>
    <col min="3" max="3" width="13.796875" style="341" customWidth="1"/>
    <col min="4" max="4" width="31.3984375" style="341" customWidth="1"/>
    <col min="5" max="5" width="32.19921875" style="341" customWidth="1"/>
    <col min="6" max="24" width="10.796875" style="341" customWidth="1"/>
    <col min="25" max="26" width="14.3984375" style="341" customWidth="1"/>
    <col min="27" max="16384" width="14.3984375" style="341"/>
  </cols>
  <sheetData>
    <row r="1" spans="1:24" ht="23.25" customHeight="1" thickBot="1">
      <c r="A1" s="162" t="s">
        <v>955</v>
      </c>
      <c r="B1" s="355"/>
      <c r="C1" s="356"/>
      <c r="D1" s="356"/>
      <c r="E1" s="356"/>
    </row>
    <row r="2" spans="1:24" ht="34.5" customHeight="1" thickBot="1">
      <c r="A2" s="958" t="s">
        <v>761</v>
      </c>
      <c r="B2" s="898"/>
      <c r="C2" s="714" t="s">
        <v>956</v>
      </c>
      <c r="D2" s="714" t="s">
        <v>957</v>
      </c>
      <c r="E2" s="714" t="s">
        <v>958</v>
      </c>
    </row>
    <row r="3" spans="1:24" s="6" customFormat="1" ht="15" customHeight="1">
      <c r="A3" s="2" t="s">
        <v>498</v>
      </c>
      <c r="B3" s="700"/>
      <c r="C3" s="25">
        <f>Infrast_publique!G3</f>
        <v>0</v>
      </c>
      <c r="D3" s="25"/>
      <c r="E3" s="103" t="str">
        <f t="shared" ref="E3:E34" si="0">IF(D3="","",D3/C3*100)</f>
        <v/>
      </c>
    </row>
    <row r="4" spans="1:24" ht="15" customHeight="1">
      <c r="A4" s="2"/>
      <c r="B4" s="700" t="s">
        <v>500</v>
      </c>
      <c r="C4" s="705">
        <f>Infrast_publique!G4</f>
        <v>0</v>
      </c>
      <c r="D4" s="705"/>
      <c r="E4" s="706" t="str">
        <f t="shared" si="0"/>
        <v/>
      </c>
    </row>
    <row r="5" spans="1:24" ht="15" customHeight="1">
      <c r="A5" s="2"/>
      <c r="B5" s="700" t="s">
        <v>501</v>
      </c>
      <c r="C5" s="707">
        <f>Infrast_publique!G5</f>
        <v>0</v>
      </c>
      <c r="D5" s="707"/>
      <c r="E5" s="708" t="str">
        <f t="shared" si="0"/>
        <v/>
      </c>
    </row>
    <row r="6" spans="1:24" ht="15" customHeight="1">
      <c r="A6" s="2"/>
      <c r="B6" s="700" t="s">
        <v>502</v>
      </c>
      <c r="C6" s="707">
        <f>Infrast_publique!G6</f>
        <v>0</v>
      </c>
      <c r="D6" s="707"/>
      <c r="E6" s="708" t="str">
        <f t="shared" si="0"/>
        <v/>
      </c>
    </row>
    <row r="7" spans="1:24" s="6" customFormat="1" ht="15" customHeight="1">
      <c r="A7" s="2" t="s">
        <v>503</v>
      </c>
      <c r="B7" s="700"/>
      <c r="C7" s="25">
        <f>Infrast_publique!G7</f>
        <v>0</v>
      </c>
      <c r="D7" s="25"/>
      <c r="E7" s="103" t="str">
        <f t="shared" si="0"/>
        <v/>
      </c>
    </row>
    <row r="8" spans="1:24" ht="15" customHeight="1">
      <c r="A8" s="2"/>
      <c r="B8" s="700" t="s">
        <v>505</v>
      </c>
      <c r="C8" s="707">
        <f>Infrast_publique!G8</f>
        <v>0</v>
      </c>
      <c r="D8" s="707"/>
      <c r="E8" s="708" t="str">
        <f t="shared" si="0"/>
        <v/>
      </c>
    </row>
    <row r="9" spans="1:24" ht="15" customHeight="1">
      <c r="A9" s="2"/>
      <c r="B9" s="700" t="s">
        <v>506</v>
      </c>
      <c r="C9" s="707">
        <f>Infrast_publique!G9</f>
        <v>0</v>
      </c>
      <c r="D9" s="707"/>
      <c r="E9" s="708" t="str">
        <f t="shared" si="0"/>
        <v/>
      </c>
    </row>
    <row r="10" spans="1:24" ht="15" customHeight="1">
      <c r="A10" s="2"/>
      <c r="B10" s="700" t="s">
        <v>507</v>
      </c>
      <c r="C10" s="707">
        <f>Infrast_publique!G10</f>
        <v>0</v>
      </c>
      <c r="D10" s="707"/>
      <c r="E10" s="708" t="str">
        <f t="shared" si="0"/>
        <v/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" customHeight="1">
      <c r="A11" s="2"/>
      <c r="B11" s="700" t="s">
        <v>508</v>
      </c>
      <c r="C11" s="707">
        <f>Infrast_publique!G11</f>
        <v>0</v>
      </c>
      <c r="D11" s="707"/>
      <c r="E11" s="708" t="str">
        <f t="shared" si="0"/>
        <v/>
      </c>
    </row>
    <row r="12" spans="1:24" ht="15" customHeight="1">
      <c r="A12" s="2"/>
      <c r="B12" s="700" t="s">
        <v>509</v>
      </c>
      <c r="C12" s="707">
        <f>Infrast_publique!G12</f>
        <v>0</v>
      </c>
      <c r="D12" s="707"/>
      <c r="E12" s="708" t="str">
        <f t="shared" si="0"/>
        <v/>
      </c>
    </row>
    <row r="13" spans="1:24" s="6" customFormat="1" ht="15" customHeight="1">
      <c r="A13" s="2" t="s">
        <v>510</v>
      </c>
      <c r="B13" s="700"/>
      <c r="C13" s="25">
        <f>Infrast_publique!G13</f>
        <v>0</v>
      </c>
      <c r="D13" s="25"/>
      <c r="E13" s="103" t="str">
        <f t="shared" si="0"/>
        <v/>
      </c>
    </row>
    <row r="14" spans="1:24" ht="15" customHeight="1">
      <c r="A14" s="2"/>
      <c r="B14" s="700" t="s">
        <v>512</v>
      </c>
      <c r="C14" s="707">
        <f>Infrast_publique!G14</f>
        <v>0</v>
      </c>
      <c r="D14" s="707"/>
      <c r="E14" s="708" t="str">
        <f t="shared" si="0"/>
        <v/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" customHeight="1">
      <c r="A15" s="2"/>
      <c r="B15" s="700" t="s">
        <v>513</v>
      </c>
      <c r="C15" s="707">
        <f>Infrast_publique!G15</f>
        <v>0</v>
      </c>
      <c r="D15" s="707"/>
      <c r="E15" s="708" t="str">
        <f t="shared" si="0"/>
        <v/>
      </c>
    </row>
    <row r="16" spans="1:24" s="6" customFormat="1" ht="15" customHeight="1">
      <c r="A16" s="2" t="s">
        <v>514</v>
      </c>
      <c r="B16" s="700"/>
      <c r="C16" s="25">
        <f>Infrast_publique!G16</f>
        <v>0</v>
      </c>
      <c r="D16" s="25"/>
      <c r="E16" s="103" t="str">
        <f t="shared" si="0"/>
        <v/>
      </c>
    </row>
    <row r="17" spans="1:5" ht="15" customHeight="1">
      <c r="A17" s="2"/>
      <c r="B17" s="700" t="s">
        <v>516</v>
      </c>
      <c r="C17" s="707">
        <f>Infrast_publique!G17</f>
        <v>0</v>
      </c>
      <c r="D17" s="707"/>
      <c r="E17" s="708" t="str">
        <f t="shared" si="0"/>
        <v/>
      </c>
    </row>
    <row r="18" spans="1:5" ht="15" customHeight="1">
      <c r="A18" s="2"/>
      <c r="B18" s="700" t="s">
        <v>517</v>
      </c>
      <c r="C18" s="707">
        <f>Infrast_publique!G18</f>
        <v>0</v>
      </c>
      <c r="D18" s="707"/>
      <c r="E18" s="708" t="str">
        <f t="shared" si="0"/>
        <v/>
      </c>
    </row>
    <row r="19" spans="1:5" ht="15" customHeight="1">
      <c r="A19" s="2"/>
      <c r="B19" s="701" t="s">
        <v>518</v>
      </c>
      <c r="C19" s="705">
        <f>Infrast_publique!G19</f>
        <v>0</v>
      </c>
      <c r="D19" s="705"/>
      <c r="E19" s="706" t="str">
        <f t="shared" si="0"/>
        <v/>
      </c>
    </row>
    <row r="20" spans="1:5" ht="15" customHeight="1">
      <c r="A20" s="2"/>
      <c r="B20" s="701" t="s">
        <v>519</v>
      </c>
      <c r="C20" s="705">
        <f>Infrast_publique!G20</f>
        <v>0</v>
      </c>
      <c r="D20" s="705"/>
      <c r="E20" s="706" t="str">
        <f t="shared" si="0"/>
        <v/>
      </c>
    </row>
    <row r="21" spans="1:5" ht="15" customHeight="1">
      <c r="A21" s="2"/>
      <c r="B21" s="700" t="s">
        <v>520</v>
      </c>
      <c r="C21" s="707">
        <f>Infrast_publique!G21</f>
        <v>0</v>
      </c>
      <c r="D21" s="707"/>
      <c r="E21" s="708" t="str">
        <f t="shared" si="0"/>
        <v/>
      </c>
    </row>
    <row r="22" spans="1:5" ht="15" customHeight="1">
      <c r="A22" s="2"/>
      <c r="B22" s="700" t="s">
        <v>521</v>
      </c>
      <c r="C22" s="707">
        <f>Infrast_publique!G22</f>
        <v>0</v>
      </c>
      <c r="D22" s="707"/>
      <c r="E22" s="708" t="str">
        <f t="shared" si="0"/>
        <v/>
      </c>
    </row>
    <row r="23" spans="1:5" ht="15" customHeight="1">
      <c r="A23" s="2"/>
      <c r="B23" s="700" t="s">
        <v>522</v>
      </c>
      <c r="C23" s="707">
        <f>Infrast_publique!G23</f>
        <v>0</v>
      </c>
      <c r="D23" s="707"/>
      <c r="E23" s="708" t="str">
        <f t="shared" si="0"/>
        <v/>
      </c>
    </row>
    <row r="24" spans="1:5" ht="15" customHeight="1">
      <c r="A24" s="2"/>
      <c r="B24" s="700" t="s">
        <v>523</v>
      </c>
      <c r="C24" s="707">
        <f>Infrast_publique!G24</f>
        <v>0</v>
      </c>
      <c r="D24" s="707"/>
      <c r="E24" s="708" t="str">
        <f t="shared" si="0"/>
        <v/>
      </c>
    </row>
    <row r="25" spans="1:5" s="6" customFormat="1" ht="15" customHeight="1">
      <c r="A25" s="2" t="s">
        <v>524</v>
      </c>
      <c r="B25" s="700"/>
      <c r="C25" s="25">
        <f>Infrast_publique!G25</f>
        <v>0</v>
      </c>
      <c r="D25" s="25"/>
      <c r="E25" s="103" t="str">
        <f t="shared" si="0"/>
        <v/>
      </c>
    </row>
    <row r="26" spans="1:5" ht="15" customHeight="1">
      <c r="A26" s="2"/>
      <c r="B26" s="700" t="s">
        <v>532</v>
      </c>
      <c r="C26" s="707">
        <f>Infrast_publique!G26</f>
        <v>0</v>
      </c>
      <c r="D26" s="707"/>
      <c r="E26" s="708" t="str">
        <f t="shared" si="0"/>
        <v/>
      </c>
    </row>
    <row r="27" spans="1:5" ht="15" customHeight="1">
      <c r="A27" s="2"/>
      <c r="B27" s="700" t="s">
        <v>533</v>
      </c>
      <c r="C27" s="707">
        <f>Infrast_publique!G27</f>
        <v>0</v>
      </c>
      <c r="D27" s="707"/>
      <c r="E27" s="708" t="str">
        <f t="shared" si="0"/>
        <v/>
      </c>
    </row>
    <row r="28" spans="1:5" ht="15" customHeight="1">
      <c r="A28" s="2"/>
      <c r="B28" s="700" t="s">
        <v>534</v>
      </c>
      <c r="C28" s="707">
        <f>Infrast_publique!G28</f>
        <v>0</v>
      </c>
      <c r="D28" s="707"/>
      <c r="E28" s="708" t="str">
        <f t="shared" si="0"/>
        <v/>
      </c>
    </row>
    <row r="29" spans="1:5" ht="15" customHeight="1">
      <c r="A29" s="2"/>
      <c r="B29" s="700" t="s">
        <v>535</v>
      </c>
      <c r="C29" s="707">
        <f>Infrast_publique!G29</f>
        <v>0</v>
      </c>
      <c r="D29" s="707"/>
      <c r="E29" s="708" t="str">
        <f t="shared" si="0"/>
        <v/>
      </c>
    </row>
    <row r="30" spans="1:5" ht="15" customHeight="1">
      <c r="A30" s="2"/>
      <c r="B30" s="700" t="s">
        <v>536</v>
      </c>
      <c r="C30" s="705">
        <f>Infrast_publique!G30</f>
        <v>0</v>
      </c>
      <c r="D30" s="705"/>
      <c r="E30" s="706" t="str">
        <f t="shared" si="0"/>
        <v/>
      </c>
    </row>
    <row r="31" spans="1:5" s="6" customFormat="1" ht="15" customHeight="1">
      <c r="A31" s="2" t="s">
        <v>537</v>
      </c>
      <c r="B31" s="700"/>
      <c r="C31" s="25">
        <f>Infrast_publique!G31</f>
        <v>0</v>
      </c>
      <c r="D31" s="25"/>
      <c r="E31" s="103" t="str">
        <f t="shared" si="0"/>
        <v/>
      </c>
    </row>
    <row r="32" spans="1:5" ht="15" customHeight="1">
      <c r="A32" s="2"/>
      <c r="B32" s="700" t="s">
        <v>539</v>
      </c>
      <c r="C32" s="707">
        <f>Infrast_publique!G32</f>
        <v>0</v>
      </c>
      <c r="D32" s="707"/>
      <c r="E32" s="708" t="str">
        <f t="shared" si="0"/>
        <v/>
      </c>
    </row>
    <row r="33" spans="1:5" ht="15" customHeight="1">
      <c r="A33" s="2"/>
      <c r="B33" s="700" t="s">
        <v>540</v>
      </c>
      <c r="C33" s="707">
        <f>Infrast_publique!G33</f>
        <v>0</v>
      </c>
      <c r="D33" s="707"/>
      <c r="E33" s="708" t="str">
        <f t="shared" si="0"/>
        <v/>
      </c>
    </row>
    <row r="34" spans="1:5" ht="15" customHeight="1">
      <c r="A34" s="2"/>
      <c r="B34" s="700" t="s">
        <v>541</v>
      </c>
      <c r="C34" s="707">
        <f>Infrast_publique!G34</f>
        <v>0</v>
      </c>
      <c r="D34" s="707"/>
      <c r="E34" s="708" t="str">
        <f t="shared" si="0"/>
        <v/>
      </c>
    </row>
    <row r="35" spans="1:5" ht="15" customHeight="1">
      <c r="A35" s="2"/>
      <c r="B35" s="700" t="s">
        <v>542</v>
      </c>
      <c r="C35" s="707">
        <f>Infrast_publique!G35</f>
        <v>0</v>
      </c>
      <c r="D35" s="707"/>
      <c r="E35" s="708" t="str">
        <f t="shared" ref="E35:E66" si="1">IF(D35="","",D35/C35*100)</f>
        <v/>
      </c>
    </row>
    <row r="36" spans="1:5" ht="15" customHeight="1">
      <c r="A36" s="2"/>
      <c r="B36" s="700" t="s">
        <v>543</v>
      </c>
      <c r="C36" s="707">
        <f>Infrast_publique!G36</f>
        <v>0</v>
      </c>
      <c r="D36" s="707"/>
      <c r="E36" s="708" t="str">
        <f t="shared" si="1"/>
        <v/>
      </c>
    </row>
    <row r="37" spans="1:5" ht="15" customHeight="1">
      <c r="A37" s="2"/>
      <c r="B37" s="700" t="s">
        <v>544</v>
      </c>
      <c r="C37" s="707">
        <f>Infrast_publique!G37</f>
        <v>0</v>
      </c>
      <c r="D37" s="707"/>
      <c r="E37" s="708" t="str">
        <f t="shared" si="1"/>
        <v/>
      </c>
    </row>
    <row r="38" spans="1:5" s="6" customFormat="1" ht="15" customHeight="1">
      <c r="A38" s="2" t="s">
        <v>545</v>
      </c>
      <c r="B38" s="700"/>
      <c r="C38" s="25">
        <f>Infrast_publique!G38</f>
        <v>0</v>
      </c>
      <c r="D38" s="25"/>
      <c r="E38" s="103" t="str">
        <f t="shared" si="1"/>
        <v/>
      </c>
    </row>
    <row r="39" spans="1:5" ht="15" customHeight="1">
      <c r="A39" s="2"/>
      <c r="B39" s="700" t="s">
        <v>547</v>
      </c>
      <c r="C39" s="707">
        <f>Infrast_publique!G39</f>
        <v>0</v>
      </c>
      <c r="D39" s="707"/>
      <c r="E39" s="708" t="str">
        <f t="shared" si="1"/>
        <v/>
      </c>
    </row>
    <row r="40" spans="1:5" ht="15" customHeight="1">
      <c r="A40" s="2"/>
      <c r="B40" s="700" t="s">
        <v>548</v>
      </c>
      <c r="C40" s="707">
        <f>Infrast_publique!G40</f>
        <v>0</v>
      </c>
      <c r="D40" s="707"/>
      <c r="E40" s="708" t="str">
        <f t="shared" si="1"/>
        <v/>
      </c>
    </row>
    <row r="41" spans="1:5" ht="15" customHeight="1">
      <c r="A41" s="2"/>
      <c r="B41" s="700" t="s">
        <v>549</v>
      </c>
      <c r="C41" s="707">
        <f>Infrast_publique!G41</f>
        <v>0</v>
      </c>
      <c r="D41" s="707"/>
      <c r="E41" s="708" t="str">
        <f t="shared" si="1"/>
        <v/>
      </c>
    </row>
    <row r="42" spans="1:5" s="6" customFormat="1" ht="15" customHeight="1">
      <c r="A42" s="2" t="s">
        <v>550</v>
      </c>
      <c r="B42" s="700"/>
      <c r="C42" s="25">
        <f>Infrast_publique!G42</f>
        <v>0</v>
      </c>
      <c r="D42" s="25"/>
      <c r="E42" s="103" t="str">
        <f t="shared" si="1"/>
        <v/>
      </c>
    </row>
    <row r="43" spans="1:5" ht="15" customHeight="1">
      <c r="A43" s="2"/>
      <c r="B43" s="700" t="s">
        <v>552</v>
      </c>
      <c r="C43" s="707">
        <f>Infrast_publique!G43</f>
        <v>0</v>
      </c>
      <c r="D43" s="707"/>
      <c r="E43" s="708" t="str">
        <f t="shared" si="1"/>
        <v/>
      </c>
    </row>
    <row r="44" spans="1:5" ht="15" customHeight="1">
      <c r="A44" s="2"/>
      <c r="B44" s="700" t="s">
        <v>553</v>
      </c>
      <c r="C44" s="707">
        <f>Infrast_publique!G44</f>
        <v>0</v>
      </c>
      <c r="D44" s="707"/>
      <c r="E44" s="708" t="str">
        <f t="shared" si="1"/>
        <v/>
      </c>
    </row>
    <row r="45" spans="1:5" ht="15" customHeight="1">
      <c r="A45" s="2"/>
      <c r="B45" s="700" t="s">
        <v>554</v>
      </c>
      <c r="C45" s="707">
        <f>Infrast_publique!G45</f>
        <v>0</v>
      </c>
      <c r="D45" s="707"/>
      <c r="E45" s="708" t="str">
        <f t="shared" si="1"/>
        <v/>
      </c>
    </row>
    <row r="46" spans="1:5" ht="15" customHeight="1">
      <c r="A46" s="2"/>
      <c r="B46" s="700" t="s">
        <v>555</v>
      </c>
      <c r="C46" s="707">
        <f>Infrast_publique!G46</f>
        <v>0</v>
      </c>
      <c r="D46" s="707"/>
      <c r="E46" s="708" t="str">
        <f t="shared" si="1"/>
        <v/>
      </c>
    </row>
    <row r="47" spans="1:5" ht="15" customHeight="1">
      <c r="A47" s="2"/>
      <c r="B47" s="700" t="s">
        <v>556</v>
      </c>
      <c r="C47" s="707">
        <f>Infrast_publique!G47</f>
        <v>0</v>
      </c>
      <c r="D47" s="707"/>
      <c r="E47" s="708" t="str">
        <f t="shared" si="1"/>
        <v/>
      </c>
    </row>
    <row r="48" spans="1:5" ht="15" customHeight="1">
      <c r="A48" s="2"/>
      <c r="B48" s="700" t="s">
        <v>557</v>
      </c>
      <c r="C48" s="707">
        <f>Infrast_publique!G48</f>
        <v>0</v>
      </c>
      <c r="D48" s="707"/>
      <c r="E48" s="708" t="str">
        <f t="shared" si="1"/>
        <v/>
      </c>
    </row>
    <row r="49" spans="1:5" ht="15" customHeight="1">
      <c r="A49" s="2"/>
      <c r="B49" s="700" t="s">
        <v>558</v>
      </c>
      <c r="C49" s="707">
        <f>Infrast_publique!G49</f>
        <v>0</v>
      </c>
      <c r="D49" s="707"/>
      <c r="E49" s="708" t="str">
        <f t="shared" si="1"/>
        <v/>
      </c>
    </row>
    <row r="50" spans="1:5" s="6" customFormat="1" ht="15" customHeight="1">
      <c r="A50" s="2" t="s">
        <v>559</v>
      </c>
      <c r="B50" s="700"/>
      <c r="C50" s="25">
        <f>Infrast_publique!G50</f>
        <v>0</v>
      </c>
      <c r="D50" s="25"/>
      <c r="E50" s="103" t="str">
        <f t="shared" si="1"/>
        <v/>
      </c>
    </row>
    <row r="51" spans="1:5" ht="15" customHeight="1">
      <c r="A51" s="2"/>
      <c r="B51" s="700" t="s">
        <v>561</v>
      </c>
      <c r="C51" s="707">
        <f>Infrast_publique!G51</f>
        <v>0</v>
      </c>
      <c r="D51" s="707"/>
      <c r="E51" s="708" t="str">
        <f t="shared" si="1"/>
        <v/>
      </c>
    </row>
    <row r="52" spans="1:5" ht="15" customHeight="1">
      <c r="A52" s="2"/>
      <c r="B52" s="700" t="s">
        <v>562</v>
      </c>
      <c r="C52" s="707">
        <f>Infrast_publique!G52</f>
        <v>0</v>
      </c>
      <c r="D52" s="707"/>
      <c r="E52" s="708" t="str">
        <f t="shared" si="1"/>
        <v/>
      </c>
    </row>
    <row r="53" spans="1:5" ht="15" customHeight="1">
      <c r="A53" s="2"/>
      <c r="B53" s="700" t="s">
        <v>563</v>
      </c>
      <c r="C53" s="707">
        <f>Infrast_publique!G53</f>
        <v>0</v>
      </c>
      <c r="D53" s="707"/>
      <c r="E53" s="708" t="str">
        <f t="shared" si="1"/>
        <v/>
      </c>
    </row>
    <row r="54" spans="1:5" ht="15" customHeight="1">
      <c r="A54" s="2"/>
      <c r="B54" s="700" t="s">
        <v>564</v>
      </c>
      <c r="C54" s="707">
        <f>Infrast_publique!G54</f>
        <v>0</v>
      </c>
      <c r="D54" s="707"/>
      <c r="E54" s="708" t="str">
        <f t="shared" si="1"/>
        <v/>
      </c>
    </row>
    <row r="55" spans="1:5" ht="15" customHeight="1">
      <c r="A55" s="2"/>
      <c r="B55" s="700" t="s">
        <v>565</v>
      </c>
      <c r="C55" s="705">
        <f>Infrast_publique!G55</f>
        <v>0</v>
      </c>
      <c r="D55" s="705"/>
      <c r="E55" s="706" t="str">
        <f t="shared" si="1"/>
        <v/>
      </c>
    </row>
    <row r="56" spans="1:5" ht="15" customHeight="1">
      <c r="A56" s="2"/>
      <c r="B56" s="700" t="s">
        <v>566</v>
      </c>
      <c r="C56" s="705">
        <f>Infrast_publique!G56</f>
        <v>0</v>
      </c>
      <c r="D56" s="705"/>
      <c r="E56" s="706" t="str">
        <f t="shared" si="1"/>
        <v/>
      </c>
    </row>
    <row r="57" spans="1:5" ht="15" customHeight="1">
      <c r="A57" s="2"/>
      <c r="B57" s="700" t="s">
        <v>567</v>
      </c>
      <c r="C57" s="707">
        <f>Infrast_publique!G57</f>
        <v>0</v>
      </c>
      <c r="D57" s="707"/>
      <c r="E57" s="708" t="str">
        <f t="shared" si="1"/>
        <v/>
      </c>
    </row>
    <row r="58" spans="1:5" s="6" customFormat="1" ht="15" customHeight="1">
      <c r="A58" s="2" t="s">
        <v>568</v>
      </c>
      <c r="B58" s="700"/>
      <c r="C58" s="25">
        <f>Infrast_publique!G58</f>
        <v>0</v>
      </c>
      <c r="D58" s="25"/>
      <c r="E58" s="103" t="str">
        <f t="shared" si="1"/>
        <v/>
      </c>
    </row>
    <row r="59" spans="1:5" ht="15" customHeight="1">
      <c r="A59" s="2"/>
      <c r="B59" s="700" t="s">
        <v>570</v>
      </c>
      <c r="C59" s="707">
        <f>Infrast_publique!G59</f>
        <v>0</v>
      </c>
      <c r="D59" s="707"/>
      <c r="E59" s="708" t="str">
        <f t="shared" si="1"/>
        <v/>
      </c>
    </row>
    <row r="60" spans="1:5" ht="15" customHeight="1">
      <c r="A60" s="2"/>
      <c r="B60" s="700" t="s">
        <v>571</v>
      </c>
      <c r="C60" s="707">
        <f>Infrast_publique!G60</f>
        <v>0</v>
      </c>
      <c r="D60" s="707"/>
      <c r="E60" s="708" t="str">
        <f t="shared" si="1"/>
        <v/>
      </c>
    </row>
    <row r="61" spans="1:5" ht="15" customHeight="1">
      <c r="A61" s="2"/>
      <c r="B61" s="700" t="s">
        <v>572</v>
      </c>
      <c r="C61" s="707">
        <f>Infrast_publique!G61</f>
        <v>0</v>
      </c>
      <c r="D61" s="707"/>
      <c r="E61" s="708" t="str">
        <f t="shared" si="1"/>
        <v/>
      </c>
    </row>
    <row r="62" spans="1:5" ht="15" customHeight="1">
      <c r="A62" s="2"/>
      <c r="B62" s="700" t="s">
        <v>573</v>
      </c>
      <c r="C62" s="707">
        <f>Infrast_publique!G62</f>
        <v>0</v>
      </c>
      <c r="D62" s="707"/>
      <c r="E62" s="708" t="str">
        <f t="shared" si="1"/>
        <v/>
      </c>
    </row>
    <row r="63" spans="1:5" s="6" customFormat="1" ht="15" customHeight="1">
      <c r="A63" s="2" t="s">
        <v>574</v>
      </c>
      <c r="B63" s="700"/>
      <c r="C63" s="25">
        <f>Infrast_publique!G63</f>
        <v>0</v>
      </c>
      <c r="D63" s="25"/>
      <c r="E63" s="103" t="str">
        <f t="shared" si="1"/>
        <v/>
      </c>
    </row>
    <row r="64" spans="1:5" ht="15" customHeight="1">
      <c r="A64" s="2"/>
      <c r="B64" s="700" t="s">
        <v>576</v>
      </c>
      <c r="C64" s="707">
        <f>Infrast_publique!G64</f>
        <v>0</v>
      </c>
      <c r="D64" s="707"/>
      <c r="E64" s="708" t="str">
        <f t="shared" si="1"/>
        <v/>
      </c>
    </row>
    <row r="65" spans="1:5" ht="15" customHeight="1">
      <c r="A65" s="2"/>
      <c r="B65" s="700" t="s">
        <v>577</v>
      </c>
      <c r="C65" s="707">
        <f>Infrast_publique!G65</f>
        <v>0</v>
      </c>
      <c r="D65" s="707"/>
      <c r="E65" s="708" t="str">
        <f t="shared" si="1"/>
        <v/>
      </c>
    </row>
    <row r="66" spans="1:5" ht="15" customHeight="1">
      <c r="A66" s="2"/>
      <c r="B66" s="700" t="s">
        <v>578</v>
      </c>
      <c r="C66" s="707">
        <f>Infrast_publique!G66</f>
        <v>0</v>
      </c>
      <c r="D66" s="707"/>
      <c r="E66" s="708" t="str">
        <f t="shared" si="1"/>
        <v/>
      </c>
    </row>
    <row r="67" spans="1:5" s="6" customFormat="1" ht="15" customHeight="1">
      <c r="A67" s="2" t="s">
        <v>579</v>
      </c>
      <c r="B67" s="700"/>
      <c r="C67" s="25">
        <f>Infrast_publique!G67</f>
        <v>0</v>
      </c>
      <c r="D67" s="25"/>
      <c r="E67" s="103" t="str">
        <f t="shared" ref="E67:E90" si="2">IF(D67="","",D67/C67*100)</f>
        <v/>
      </c>
    </row>
    <row r="68" spans="1:5" ht="15" customHeight="1">
      <c r="A68" s="2"/>
      <c r="B68" s="700" t="s">
        <v>580</v>
      </c>
      <c r="C68" s="707">
        <f>Infrast_publique!G68</f>
        <v>0</v>
      </c>
      <c r="D68" s="707"/>
      <c r="E68" s="708" t="str">
        <f t="shared" si="2"/>
        <v/>
      </c>
    </row>
    <row r="69" spans="1:5" ht="15" customHeight="1">
      <c r="A69" s="2"/>
      <c r="B69" s="700" t="s">
        <v>581</v>
      </c>
      <c r="C69" s="707">
        <f>Infrast_publique!G69</f>
        <v>0</v>
      </c>
      <c r="D69" s="707"/>
      <c r="E69" s="708" t="str">
        <f t="shared" si="2"/>
        <v/>
      </c>
    </row>
    <row r="70" spans="1:5" ht="15" customHeight="1">
      <c r="A70" s="2"/>
      <c r="B70" s="700" t="s">
        <v>582</v>
      </c>
      <c r="C70" s="707">
        <f>Infrast_publique!G70</f>
        <v>0</v>
      </c>
      <c r="D70" s="707"/>
      <c r="E70" s="708" t="str">
        <f t="shared" si="2"/>
        <v/>
      </c>
    </row>
    <row r="71" spans="1:5" s="6" customFormat="1" ht="15" customHeight="1">
      <c r="A71" s="2" t="s">
        <v>583</v>
      </c>
      <c r="B71" s="700"/>
      <c r="C71" s="25">
        <f>Infrast_publique!G71</f>
        <v>0</v>
      </c>
      <c r="D71" s="25"/>
      <c r="E71" s="103" t="str">
        <f t="shared" si="2"/>
        <v/>
      </c>
    </row>
    <row r="72" spans="1:5" ht="15" customHeight="1">
      <c r="A72" s="2"/>
      <c r="B72" s="700" t="s">
        <v>584</v>
      </c>
      <c r="C72" s="707">
        <f>Infrast_publique!G72</f>
        <v>0</v>
      </c>
      <c r="D72" s="707"/>
      <c r="E72" s="708" t="str">
        <f t="shared" si="2"/>
        <v/>
      </c>
    </row>
    <row r="73" spans="1:5" s="6" customFormat="1" ht="15" customHeight="1">
      <c r="A73" s="2" t="s">
        <v>585</v>
      </c>
      <c r="B73" s="700"/>
      <c r="C73" s="25">
        <f>Infrast_publique!G73</f>
        <v>0</v>
      </c>
      <c r="D73" s="25"/>
      <c r="E73" s="103" t="str">
        <f t="shared" si="2"/>
        <v/>
      </c>
    </row>
    <row r="74" spans="1:5" ht="15" customHeight="1">
      <c r="A74" s="2"/>
      <c r="B74" s="700" t="s">
        <v>586</v>
      </c>
      <c r="C74" s="707">
        <f>Infrast_publique!G74</f>
        <v>0</v>
      </c>
      <c r="D74" s="707"/>
      <c r="E74" s="708" t="str">
        <f t="shared" si="2"/>
        <v/>
      </c>
    </row>
    <row r="75" spans="1:5" ht="15" customHeight="1">
      <c r="A75" s="2"/>
      <c r="B75" s="700" t="s">
        <v>587</v>
      </c>
      <c r="C75" s="707">
        <f>Infrast_publique!G75</f>
        <v>0</v>
      </c>
      <c r="D75" s="707"/>
      <c r="E75" s="708" t="str">
        <f t="shared" si="2"/>
        <v/>
      </c>
    </row>
    <row r="76" spans="1:5" ht="15" customHeight="1">
      <c r="A76" s="2"/>
      <c r="B76" s="700" t="s">
        <v>588</v>
      </c>
      <c r="C76" s="707">
        <f>Infrast_publique!G76</f>
        <v>0</v>
      </c>
      <c r="D76" s="707"/>
      <c r="E76" s="708" t="str">
        <f t="shared" si="2"/>
        <v/>
      </c>
    </row>
    <row r="77" spans="1:5" s="6" customFormat="1" ht="15" customHeight="1">
      <c r="A77" s="2" t="s">
        <v>589</v>
      </c>
      <c r="B77" s="700"/>
      <c r="C77" s="25">
        <f>Infrast_publique!G77</f>
        <v>0</v>
      </c>
      <c r="D77" s="25"/>
      <c r="E77" s="103" t="str">
        <f t="shared" si="2"/>
        <v/>
      </c>
    </row>
    <row r="78" spans="1:5" ht="15" customHeight="1">
      <c r="A78" s="2"/>
      <c r="B78" s="700" t="s">
        <v>591</v>
      </c>
      <c r="C78" s="707">
        <f>Infrast_publique!G78</f>
        <v>0</v>
      </c>
      <c r="D78" s="707"/>
      <c r="E78" s="708" t="str">
        <f t="shared" si="2"/>
        <v/>
      </c>
    </row>
    <row r="79" spans="1:5" ht="15" customHeight="1">
      <c r="A79" s="2"/>
      <c r="B79" s="700" t="s">
        <v>592</v>
      </c>
      <c r="C79" s="705">
        <f>Infrast_publique!G79</f>
        <v>0</v>
      </c>
      <c r="D79" s="705"/>
      <c r="E79" s="706" t="str">
        <f t="shared" si="2"/>
        <v/>
      </c>
    </row>
    <row r="80" spans="1:5" ht="15" customHeight="1">
      <c r="A80" s="2"/>
      <c r="B80" s="700" t="s">
        <v>593</v>
      </c>
      <c r="C80" s="705">
        <f>Infrast_publique!G80</f>
        <v>0</v>
      </c>
      <c r="D80" s="705"/>
      <c r="E80" s="706" t="str">
        <f t="shared" si="2"/>
        <v/>
      </c>
    </row>
    <row r="81" spans="1:5" s="6" customFormat="1" ht="15" customHeight="1">
      <c r="A81" s="2" t="s">
        <v>594</v>
      </c>
      <c r="B81" s="700"/>
      <c r="C81" s="25">
        <f>Infrast_publique!G81</f>
        <v>0</v>
      </c>
      <c r="D81" s="25"/>
      <c r="E81" s="103" t="str">
        <f t="shared" si="2"/>
        <v/>
      </c>
    </row>
    <row r="82" spans="1:5" ht="15" customHeight="1">
      <c r="A82" s="2"/>
      <c r="B82" s="700" t="s">
        <v>595</v>
      </c>
      <c r="C82" s="707">
        <f>Infrast_publique!G82</f>
        <v>0</v>
      </c>
      <c r="D82" s="707"/>
      <c r="E82" s="708" t="str">
        <f t="shared" si="2"/>
        <v/>
      </c>
    </row>
    <row r="83" spans="1:5" s="6" customFormat="1" ht="15" customHeight="1">
      <c r="A83" s="2" t="s">
        <v>596</v>
      </c>
      <c r="B83" s="700"/>
      <c r="C83" s="25">
        <f>Infrast_publique!G83</f>
        <v>0</v>
      </c>
      <c r="D83" s="25"/>
      <c r="E83" s="103" t="str">
        <f t="shared" si="2"/>
        <v/>
      </c>
    </row>
    <row r="84" spans="1:5" ht="15" customHeight="1">
      <c r="A84" s="2"/>
      <c r="B84" s="700" t="s">
        <v>598</v>
      </c>
      <c r="C84" s="707">
        <f>Infrast_publique!G84</f>
        <v>0</v>
      </c>
      <c r="D84" s="707"/>
      <c r="E84" s="708" t="str">
        <f t="shared" si="2"/>
        <v/>
      </c>
    </row>
    <row r="85" spans="1:5" ht="15" customHeight="1">
      <c r="A85" s="2"/>
      <c r="B85" s="700" t="s">
        <v>599</v>
      </c>
      <c r="C85" s="707">
        <f>Infrast_publique!G85</f>
        <v>0</v>
      </c>
      <c r="D85" s="707"/>
      <c r="E85" s="708" t="str">
        <f t="shared" si="2"/>
        <v/>
      </c>
    </row>
    <row r="86" spans="1:5" ht="15" customHeight="1">
      <c r="A86" s="2"/>
      <c r="B86" s="700" t="s">
        <v>600</v>
      </c>
      <c r="C86" s="707">
        <f>Infrast_publique!G86</f>
        <v>0</v>
      </c>
      <c r="D86" s="707"/>
      <c r="E86" s="708" t="str">
        <f t="shared" si="2"/>
        <v/>
      </c>
    </row>
    <row r="87" spans="1:5" ht="15.75" customHeight="1">
      <c r="A87" s="2"/>
      <c r="B87" s="700" t="s">
        <v>601</v>
      </c>
      <c r="C87" s="707">
        <f>Infrast_publique!G87</f>
        <v>0</v>
      </c>
      <c r="D87" s="707"/>
      <c r="E87" s="708" t="str">
        <f t="shared" si="2"/>
        <v/>
      </c>
    </row>
    <row r="88" spans="1:5" ht="15.75" customHeight="1">
      <c r="A88" s="2"/>
      <c r="B88" s="700" t="s">
        <v>602</v>
      </c>
      <c r="C88" s="705">
        <f>Infrast_publique!G88</f>
        <v>0</v>
      </c>
      <c r="D88" s="705"/>
      <c r="E88" s="706" t="str">
        <f t="shared" si="2"/>
        <v/>
      </c>
    </row>
    <row r="89" spans="1:5" ht="15.75" customHeight="1">
      <c r="A89" s="2"/>
      <c r="B89" s="700" t="s">
        <v>603</v>
      </c>
      <c r="C89" s="707">
        <f>Infrast_publique!G89</f>
        <v>0</v>
      </c>
      <c r="D89" s="707"/>
      <c r="E89" s="708" t="str">
        <f t="shared" si="2"/>
        <v/>
      </c>
    </row>
    <row r="90" spans="1:5" s="6" customFormat="1" ht="15.75" customHeight="1" thickBot="1">
      <c r="A90" s="282" t="s">
        <v>606</v>
      </c>
      <c r="B90" s="702"/>
      <c r="C90" s="19">
        <f>Infrast_publique!G90</f>
        <v>0</v>
      </c>
      <c r="D90" s="19"/>
      <c r="E90" s="704" t="str">
        <f t="shared" si="2"/>
        <v/>
      </c>
    </row>
  </sheetData>
  <mergeCells count="1">
    <mergeCell ref="A2:B2"/>
  </mergeCells>
  <conditionalFormatting sqref="C3:E90">
    <cfRule type="containsBlanks" dxfId="75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30">
    <tabColor rgb="FFF9FBFA"/>
  </sheetPr>
  <dimension ref="A1:U91"/>
  <sheetViews>
    <sheetView view="pageBreakPreview" zoomScaleNormal="100" zoomScaleSheetLayoutView="100" workbookViewId="0">
      <pane ySplit="3" topLeftCell="A4" activePane="bottomLeft" state="frozen"/>
      <selection activeCell="A28" sqref="A28"/>
      <selection pane="bottomLeft" activeCell="C4" sqref="C4:J91"/>
    </sheetView>
  </sheetViews>
  <sheetFormatPr baseColWidth="10" defaultColWidth="14.3984375" defaultRowHeight="15" customHeight="1"/>
  <cols>
    <col min="1" max="1" width="1.53125" style="7" customWidth="1"/>
    <col min="2" max="2" width="22" style="7" customWidth="1"/>
    <col min="3" max="3" width="8.06640625" style="7" customWidth="1"/>
    <col min="4" max="4" width="12.19921875" style="7" customWidth="1"/>
    <col min="5" max="5" width="8.3984375" style="7" customWidth="1"/>
    <col min="6" max="6" width="8.796875" style="7" customWidth="1"/>
    <col min="7" max="7" width="7.06640625" style="7" customWidth="1"/>
    <col min="8" max="9" width="9.796875" style="7" customWidth="1"/>
    <col min="10" max="10" width="9.06640625" style="7" customWidth="1"/>
    <col min="11" max="21" width="10.796875" style="7" customWidth="1"/>
    <col min="22" max="23" width="14.3984375" style="7" customWidth="1"/>
    <col min="24" max="16384" width="14.3984375" style="7"/>
  </cols>
  <sheetData>
    <row r="1" spans="1:21" ht="14" customHeight="1">
      <c r="A1" s="6" t="s">
        <v>959</v>
      </c>
      <c r="B1" s="6"/>
      <c r="C1" s="6"/>
    </row>
    <row r="2" spans="1:21" ht="14" customHeight="1">
      <c r="A2" s="20"/>
      <c r="B2" s="20"/>
      <c r="C2" s="959" t="s">
        <v>960</v>
      </c>
      <c r="D2" s="910"/>
      <c r="E2" s="910"/>
      <c r="F2" s="910"/>
      <c r="G2" s="910"/>
      <c r="H2" s="910"/>
      <c r="I2" s="910"/>
      <c r="J2" s="910"/>
    </row>
    <row r="3" spans="1:21" ht="30" customHeight="1" thickBot="1">
      <c r="A3" s="656" t="s">
        <v>761</v>
      </c>
      <c r="B3" s="53"/>
      <c r="C3" s="715" t="s">
        <v>961</v>
      </c>
      <c r="D3" s="716" t="s">
        <v>962</v>
      </c>
      <c r="E3" s="716" t="s">
        <v>963</v>
      </c>
      <c r="F3" s="716" t="s">
        <v>964</v>
      </c>
      <c r="G3" s="716" t="s">
        <v>965</v>
      </c>
      <c r="H3" s="716" t="s">
        <v>966</v>
      </c>
      <c r="I3" s="716" t="s">
        <v>967</v>
      </c>
      <c r="J3" s="716" t="s">
        <v>968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s="6" customFormat="1" ht="15" customHeight="1">
      <c r="A4" s="2" t="s">
        <v>498</v>
      </c>
      <c r="B4" s="700"/>
      <c r="C4" s="25"/>
      <c r="D4" s="25"/>
      <c r="E4" s="25"/>
      <c r="F4" s="25"/>
      <c r="G4" s="25"/>
      <c r="H4" s="25"/>
      <c r="I4" s="25"/>
      <c r="J4" s="25"/>
    </row>
    <row r="5" spans="1:21" ht="15" customHeight="1">
      <c r="A5" s="2"/>
      <c r="B5" s="700" t="s">
        <v>500</v>
      </c>
      <c r="C5" s="705"/>
      <c r="D5" s="705"/>
      <c r="E5" s="705"/>
      <c r="F5" s="705"/>
      <c r="G5" s="705"/>
      <c r="H5" s="705"/>
      <c r="I5" s="705"/>
      <c r="J5" s="705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5" customHeight="1">
      <c r="A6" s="2"/>
      <c r="B6" s="700" t="s">
        <v>501</v>
      </c>
      <c r="C6" s="707"/>
      <c r="D6" s="707"/>
      <c r="E6" s="707"/>
      <c r="F6" s="707"/>
      <c r="G6" s="707"/>
      <c r="H6" s="707"/>
      <c r="I6" s="707"/>
      <c r="J6" s="707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5" customHeight="1">
      <c r="A7" s="2"/>
      <c r="B7" s="700" t="s">
        <v>502</v>
      </c>
      <c r="C7" s="707"/>
      <c r="D7" s="707"/>
      <c r="E7" s="707"/>
      <c r="F7" s="707"/>
      <c r="G7" s="707"/>
      <c r="H7" s="707"/>
      <c r="I7" s="707"/>
      <c r="J7" s="707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s="6" customFormat="1" ht="15" customHeight="1">
      <c r="A8" s="2" t="s">
        <v>503</v>
      </c>
      <c r="B8" s="700"/>
      <c r="C8" s="25"/>
      <c r="D8" s="25"/>
      <c r="E8" s="25"/>
      <c r="F8" s="25"/>
      <c r="G8" s="25"/>
      <c r="H8" s="25"/>
      <c r="I8" s="25"/>
      <c r="J8" s="25"/>
    </row>
    <row r="9" spans="1:21" ht="15" customHeight="1">
      <c r="A9" s="2"/>
      <c r="B9" s="700" t="s">
        <v>505</v>
      </c>
      <c r="C9" s="707"/>
      <c r="D9" s="707"/>
      <c r="E9" s="707"/>
      <c r="F9" s="707"/>
      <c r="G9" s="707"/>
      <c r="H9" s="707"/>
      <c r="I9" s="707"/>
      <c r="J9" s="707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5" customHeight="1">
      <c r="A10" s="2"/>
      <c r="B10" s="700" t="s">
        <v>506</v>
      </c>
      <c r="C10" s="707"/>
      <c r="D10" s="707"/>
      <c r="E10" s="707"/>
      <c r="F10" s="707"/>
      <c r="G10" s="707"/>
      <c r="H10" s="707"/>
      <c r="I10" s="707"/>
      <c r="J10" s="70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15" customHeight="1">
      <c r="A11" s="2"/>
      <c r="B11" s="700" t="s">
        <v>507</v>
      </c>
      <c r="C11" s="707"/>
      <c r="D11" s="707"/>
      <c r="E11" s="707"/>
      <c r="F11" s="707"/>
      <c r="G11" s="707"/>
      <c r="H11" s="707"/>
      <c r="I11" s="707"/>
      <c r="J11" s="70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5" customHeight="1">
      <c r="A12" s="2"/>
      <c r="B12" s="700" t="s">
        <v>508</v>
      </c>
      <c r="C12" s="707"/>
      <c r="D12" s="707"/>
      <c r="E12" s="707"/>
      <c r="F12" s="707"/>
      <c r="G12" s="707"/>
      <c r="H12" s="707"/>
      <c r="I12" s="707"/>
      <c r="J12" s="707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5" customHeight="1">
      <c r="A13" s="2"/>
      <c r="B13" s="700" t="s">
        <v>509</v>
      </c>
      <c r="C13" s="707"/>
      <c r="D13" s="707"/>
      <c r="E13" s="707"/>
      <c r="F13" s="707"/>
      <c r="G13" s="707"/>
      <c r="H13" s="707"/>
      <c r="I13" s="707"/>
      <c r="J13" s="707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s="6" customFormat="1" ht="15" customHeight="1">
      <c r="A14" s="2" t="s">
        <v>510</v>
      </c>
      <c r="B14" s="700"/>
      <c r="C14" s="25"/>
      <c r="D14" s="25"/>
      <c r="E14" s="25"/>
      <c r="F14" s="25"/>
      <c r="G14" s="25"/>
      <c r="H14" s="25"/>
      <c r="I14" s="25"/>
      <c r="J14" s="25"/>
    </row>
    <row r="15" spans="1:21" ht="15" customHeight="1">
      <c r="A15" s="2"/>
      <c r="B15" s="700" t="s">
        <v>512</v>
      </c>
      <c r="C15" s="707"/>
      <c r="D15" s="707"/>
      <c r="E15" s="707"/>
      <c r="F15" s="707"/>
      <c r="G15" s="707"/>
      <c r="H15" s="707"/>
      <c r="I15" s="707"/>
      <c r="J15" s="70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5" customHeight="1">
      <c r="A16" s="2"/>
      <c r="B16" s="700" t="s">
        <v>513</v>
      </c>
      <c r="C16" s="707"/>
      <c r="D16" s="707"/>
      <c r="E16" s="707"/>
      <c r="F16" s="707"/>
      <c r="G16" s="707"/>
      <c r="H16" s="707"/>
      <c r="I16" s="707"/>
      <c r="J16" s="70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10" s="6" customFormat="1" ht="15" customHeight="1">
      <c r="A17" s="2" t="s">
        <v>514</v>
      </c>
      <c r="B17" s="700"/>
      <c r="C17" s="25"/>
      <c r="D17" s="25"/>
      <c r="E17" s="25"/>
      <c r="F17" s="25"/>
      <c r="G17" s="25"/>
      <c r="H17" s="25"/>
      <c r="I17" s="25"/>
      <c r="J17" s="25"/>
    </row>
    <row r="18" spans="1:10" ht="15" customHeight="1">
      <c r="A18" s="2"/>
      <c r="B18" s="700" t="s">
        <v>516</v>
      </c>
      <c r="C18" s="707"/>
      <c r="D18" s="707"/>
      <c r="E18" s="707"/>
      <c r="F18" s="707"/>
      <c r="G18" s="707"/>
      <c r="H18" s="707"/>
      <c r="I18" s="707"/>
      <c r="J18" s="707"/>
    </row>
    <row r="19" spans="1:10" ht="15" customHeight="1">
      <c r="A19" s="2"/>
      <c r="B19" s="700" t="s">
        <v>517</v>
      </c>
      <c r="C19" s="707"/>
      <c r="D19" s="707"/>
      <c r="E19" s="707"/>
      <c r="F19" s="707"/>
      <c r="G19" s="707"/>
      <c r="H19" s="707"/>
      <c r="I19" s="707"/>
      <c r="J19" s="707"/>
    </row>
    <row r="20" spans="1:10" ht="15" customHeight="1">
      <c r="A20" s="2"/>
      <c r="B20" s="701" t="s">
        <v>518</v>
      </c>
      <c r="C20" s="705"/>
      <c r="D20" s="705"/>
      <c r="E20" s="705"/>
      <c r="F20" s="705"/>
      <c r="G20" s="705"/>
      <c r="H20" s="705"/>
      <c r="I20" s="705"/>
      <c r="J20" s="705"/>
    </row>
    <row r="21" spans="1:10" ht="15" customHeight="1">
      <c r="A21" s="2"/>
      <c r="B21" s="701" t="s">
        <v>519</v>
      </c>
      <c r="C21" s="705"/>
      <c r="D21" s="705"/>
      <c r="E21" s="705"/>
      <c r="F21" s="705"/>
      <c r="G21" s="705"/>
      <c r="H21" s="705"/>
      <c r="I21" s="705"/>
      <c r="J21" s="705"/>
    </row>
    <row r="22" spans="1:10" ht="15" customHeight="1">
      <c r="A22" s="2"/>
      <c r="B22" s="700" t="s">
        <v>520</v>
      </c>
      <c r="C22" s="707"/>
      <c r="D22" s="707"/>
      <c r="E22" s="707"/>
      <c r="F22" s="707"/>
      <c r="G22" s="707"/>
      <c r="H22" s="707"/>
      <c r="I22" s="707"/>
      <c r="J22" s="707"/>
    </row>
    <row r="23" spans="1:10" ht="15" customHeight="1">
      <c r="A23" s="2"/>
      <c r="B23" s="700" t="s">
        <v>521</v>
      </c>
      <c r="C23" s="707"/>
      <c r="D23" s="707"/>
      <c r="E23" s="707"/>
      <c r="F23" s="707"/>
      <c r="G23" s="707"/>
      <c r="H23" s="707"/>
      <c r="I23" s="707"/>
      <c r="J23" s="707"/>
    </row>
    <row r="24" spans="1:10" ht="15" customHeight="1">
      <c r="A24" s="2"/>
      <c r="B24" s="700" t="s">
        <v>522</v>
      </c>
      <c r="C24" s="707"/>
      <c r="D24" s="707"/>
      <c r="E24" s="707"/>
      <c r="F24" s="707"/>
      <c r="G24" s="707"/>
      <c r="H24" s="707"/>
      <c r="I24" s="707"/>
      <c r="J24" s="707"/>
    </row>
    <row r="25" spans="1:10" ht="15" customHeight="1">
      <c r="A25" s="2"/>
      <c r="B25" s="700" t="s">
        <v>523</v>
      </c>
      <c r="C25" s="707"/>
      <c r="D25" s="707"/>
      <c r="E25" s="707"/>
      <c r="F25" s="707"/>
      <c r="G25" s="707"/>
      <c r="H25" s="707"/>
      <c r="I25" s="707"/>
      <c r="J25" s="707"/>
    </row>
    <row r="26" spans="1:10" s="6" customFormat="1" ht="15" customHeight="1">
      <c r="A26" s="2" t="s">
        <v>524</v>
      </c>
      <c r="B26" s="700"/>
      <c r="C26" s="25"/>
      <c r="D26" s="25"/>
      <c r="E26" s="25"/>
      <c r="F26" s="25"/>
      <c r="G26" s="25"/>
      <c r="H26" s="25"/>
      <c r="I26" s="25"/>
      <c r="J26" s="25"/>
    </row>
    <row r="27" spans="1:10" ht="15" customHeight="1">
      <c r="A27" s="2"/>
      <c r="B27" s="700" t="s">
        <v>532</v>
      </c>
      <c r="C27" s="707"/>
      <c r="D27" s="707"/>
      <c r="E27" s="707"/>
      <c r="F27" s="707"/>
      <c r="G27" s="707"/>
      <c r="H27" s="707"/>
      <c r="I27" s="707"/>
      <c r="J27" s="707"/>
    </row>
    <row r="28" spans="1:10" ht="15" customHeight="1">
      <c r="A28" s="2"/>
      <c r="B28" s="700" t="s">
        <v>533</v>
      </c>
      <c r="C28" s="707"/>
      <c r="D28" s="707"/>
      <c r="E28" s="707"/>
      <c r="F28" s="707"/>
      <c r="G28" s="707"/>
      <c r="H28" s="707"/>
      <c r="I28" s="707"/>
      <c r="J28" s="707"/>
    </row>
    <row r="29" spans="1:10" ht="15" customHeight="1">
      <c r="A29" s="2"/>
      <c r="B29" s="700" t="s">
        <v>534</v>
      </c>
      <c r="C29" s="707"/>
      <c r="D29" s="707"/>
      <c r="E29" s="707"/>
      <c r="F29" s="707"/>
      <c r="G29" s="707"/>
      <c r="H29" s="707"/>
      <c r="I29" s="707"/>
      <c r="J29" s="707"/>
    </row>
    <row r="30" spans="1:10" ht="15" customHeight="1">
      <c r="A30" s="2"/>
      <c r="B30" s="700" t="s">
        <v>535</v>
      </c>
      <c r="C30" s="707"/>
      <c r="D30" s="707"/>
      <c r="E30" s="707"/>
      <c r="F30" s="707"/>
      <c r="G30" s="707"/>
      <c r="H30" s="707"/>
      <c r="I30" s="707"/>
      <c r="J30" s="707"/>
    </row>
    <row r="31" spans="1:10" ht="15" customHeight="1">
      <c r="A31" s="2"/>
      <c r="B31" s="700" t="s">
        <v>536</v>
      </c>
      <c r="C31" s="705"/>
      <c r="D31" s="705"/>
      <c r="E31" s="705"/>
      <c r="F31" s="705"/>
      <c r="G31" s="705"/>
      <c r="H31" s="705"/>
      <c r="I31" s="705"/>
      <c r="J31" s="705"/>
    </row>
    <row r="32" spans="1:10" s="6" customFormat="1" ht="15" customHeight="1">
      <c r="A32" s="2" t="s">
        <v>537</v>
      </c>
      <c r="B32" s="700"/>
      <c r="C32" s="25"/>
      <c r="D32" s="25"/>
      <c r="E32" s="25"/>
      <c r="F32" s="25"/>
      <c r="G32" s="25"/>
      <c r="H32" s="25"/>
      <c r="I32" s="25"/>
      <c r="J32" s="25"/>
    </row>
    <row r="33" spans="1:10" ht="15" customHeight="1">
      <c r="A33" s="2"/>
      <c r="B33" s="700" t="s">
        <v>539</v>
      </c>
      <c r="C33" s="707"/>
      <c r="D33" s="707"/>
      <c r="E33" s="707"/>
      <c r="F33" s="707"/>
      <c r="G33" s="707"/>
      <c r="H33" s="707"/>
      <c r="I33" s="707"/>
      <c r="J33" s="707"/>
    </row>
    <row r="34" spans="1:10" ht="15" customHeight="1">
      <c r="A34" s="2"/>
      <c r="B34" s="700" t="s">
        <v>540</v>
      </c>
      <c r="C34" s="707"/>
      <c r="D34" s="707"/>
      <c r="E34" s="707"/>
      <c r="F34" s="707"/>
      <c r="G34" s="707"/>
      <c r="H34" s="707"/>
      <c r="I34" s="707"/>
      <c r="J34" s="707"/>
    </row>
    <row r="35" spans="1:10" ht="15" customHeight="1">
      <c r="A35" s="2"/>
      <c r="B35" s="700" t="s">
        <v>541</v>
      </c>
      <c r="C35" s="707"/>
      <c r="D35" s="707"/>
      <c r="E35" s="707"/>
      <c r="F35" s="707"/>
      <c r="G35" s="707"/>
      <c r="H35" s="707"/>
      <c r="I35" s="707"/>
      <c r="J35" s="707"/>
    </row>
    <row r="36" spans="1:10" ht="15" customHeight="1">
      <c r="A36" s="2"/>
      <c r="B36" s="700" t="s">
        <v>542</v>
      </c>
      <c r="C36" s="707"/>
      <c r="D36" s="707"/>
      <c r="E36" s="707"/>
      <c r="F36" s="707"/>
      <c r="G36" s="707"/>
      <c r="H36" s="707"/>
      <c r="I36" s="707"/>
      <c r="J36" s="707"/>
    </row>
    <row r="37" spans="1:10" ht="15" customHeight="1">
      <c r="A37" s="2"/>
      <c r="B37" s="700" t="s">
        <v>543</v>
      </c>
      <c r="C37" s="707"/>
      <c r="D37" s="707"/>
      <c r="E37" s="707"/>
      <c r="F37" s="707"/>
      <c r="G37" s="707"/>
      <c r="H37" s="707"/>
      <c r="I37" s="707"/>
      <c r="J37" s="707"/>
    </row>
    <row r="38" spans="1:10" ht="15" customHeight="1">
      <c r="A38" s="2"/>
      <c r="B38" s="700" t="s">
        <v>544</v>
      </c>
      <c r="C38" s="707"/>
      <c r="D38" s="707"/>
      <c r="E38" s="707"/>
      <c r="F38" s="707"/>
      <c r="G38" s="707"/>
      <c r="H38" s="707"/>
      <c r="I38" s="707"/>
      <c r="J38" s="707"/>
    </row>
    <row r="39" spans="1:10" s="6" customFormat="1" ht="15" customHeight="1">
      <c r="A39" s="2" t="s">
        <v>545</v>
      </c>
      <c r="B39" s="700"/>
      <c r="C39" s="25"/>
      <c r="D39" s="25"/>
      <c r="E39" s="25"/>
      <c r="F39" s="25"/>
      <c r="G39" s="25"/>
      <c r="H39" s="25"/>
      <c r="I39" s="25"/>
      <c r="J39" s="25"/>
    </row>
    <row r="40" spans="1:10" ht="15" customHeight="1">
      <c r="A40" s="2"/>
      <c r="B40" s="700" t="s">
        <v>547</v>
      </c>
      <c r="C40" s="707"/>
      <c r="D40" s="707"/>
      <c r="E40" s="707"/>
      <c r="F40" s="707"/>
      <c r="G40" s="707"/>
      <c r="H40" s="707"/>
      <c r="I40" s="707"/>
      <c r="J40" s="707"/>
    </row>
    <row r="41" spans="1:10" ht="15" customHeight="1">
      <c r="A41" s="2"/>
      <c r="B41" s="700" t="s">
        <v>548</v>
      </c>
      <c r="C41" s="707"/>
      <c r="D41" s="707"/>
      <c r="E41" s="707"/>
      <c r="F41" s="707"/>
      <c r="G41" s="707"/>
      <c r="H41" s="707"/>
      <c r="I41" s="707"/>
      <c r="J41" s="707"/>
    </row>
    <row r="42" spans="1:10" ht="15" customHeight="1">
      <c r="A42" s="2"/>
      <c r="B42" s="700" t="s">
        <v>549</v>
      </c>
      <c r="C42" s="707"/>
      <c r="D42" s="707"/>
      <c r="E42" s="707"/>
      <c r="F42" s="707"/>
      <c r="G42" s="707"/>
      <c r="H42" s="707"/>
      <c r="I42" s="707"/>
      <c r="J42" s="707"/>
    </row>
    <row r="43" spans="1:10" s="6" customFormat="1" ht="15" customHeight="1">
      <c r="A43" s="2" t="s">
        <v>550</v>
      </c>
      <c r="B43" s="700"/>
      <c r="C43" s="25"/>
      <c r="D43" s="25"/>
      <c r="E43" s="25"/>
      <c r="F43" s="25"/>
      <c r="G43" s="25"/>
      <c r="H43" s="25"/>
      <c r="I43" s="25"/>
      <c r="J43" s="25"/>
    </row>
    <row r="44" spans="1:10" ht="15" customHeight="1">
      <c r="A44" s="2"/>
      <c r="B44" s="700" t="s">
        <v>552</v>
      </c>
      <c r="C44" s="707"/>
      <c r="D44" s="707"/>
      <c r="E44" s="707"/>
      <c r="F44" s="707"/>
      <c r="G44" s="707"/>
      <c r="H44" s="707"/>
      <c r="I44" s="707"/>
      <c r="J44" s="707"/>
    </row>
    <row r="45" spans="1:10" ht="15" customHeight="1">
      <c r="A45" s="2"/>
      <c r="B45" s="700" t="s">
        <v>553</v>
      </c>
      <c r="C45" s="707"/>
      <c r="D45" s="707"/>
      <c r="E45" s="707"/>
      <c r="F45" s="707"/>
      <c r="G45" s="707"/>
      <c r="H45" s="707"/>
      <c r="I45" s="707"/>
      <c r="J45" s="707"/>
    </row>
    <row r="46" spans="1:10" ht="15" customHeight="1">
      <c r="A46" s="2"/>
      <c r="B46" s="700" t="s">
        <v>554</v>
      </c>
      <c r="C46" s="707"/>
      <c r="D46" s="707"/>
      <c r="E46" s="707"/>
      <c r="F46" s="707"/>
      <c r="G46" s="707"/>
      <c r="H46" s="707"/>
      <c r="I46" s="707"/>
      <c r="J46" s="707"/>
    </row>
    <row r="47" spans="1:10" ht="15" customHeight="1">
      <c r="A47" s="2"/>
      <c r="B47" s="700" t="s">
        <v>555</v>
      </c>
      <c r="C47" s="707"/>
      <c r="D47" s="707"/>
      <c r="E47" s="707"/>
      <c r="F47" s="707"/>
      <c r="G47" s="707"/>
      <c r="H47" s="707"/>
      <c r="I47" s="707"/>
      <c r="J47" s="707"/>
    </row>
    <row r="48" spans="1:10" ht="15" customHeight="1">
      <c r="A48" s="2"/>
      <c r="B48" s="700" t="s">
        <v>556</v>
      </c>
      <c r="C48" s="707"/>
      <c r="D48" s="707"/>
      <c r="E48" s="707"/>
      <c r="F48" s="707"/>
      <c r="G48" s="707"/>
      <c r="H48" s="707"/>
      <c r="I48" s="707"/>
      <c r="J48" s="707"/>
    </row>
    <row r="49" spans="1:10" ht="15" customHeight="1">
      <c r="A49" s="2"/>
      <c r="B49" s="700" t="s">
        <v>557</v>
      </c>
      <c r="C49" s="707"/>
      <c r="D49" s="707"/>
      <c r="E49" s="707"/>
      <c r="F49" s="707"/>
      <c r="G49" s="707"/>
      <c r="H49" s="707"/>
      <c r="I49" s="707"/>
      <c r="J49" s="707"/>
    </row>
    <row r="50" spans="1:10" ht="15" customHeight="1">
      <c r="A50" s="2"/>
      <c r="B50" s="700" t="s">
        <v>558</v>
      </c>
      <c r="C50" s="707"/>
      <c r="D50" s="707"/>
      <c r="E50" s="707"/>
      <c r="F50" s="707"/>
      <c r="G50" s="707"/>
      <c r="H50" s="707"/>
      <c r="I50" s="707"/>
      <c r="J50" s="707"/>
    </row>
    <row r="51" spans="1:10" s="6" customFormat="1" ht="15" customHeight="1">
      <c r="A51" s="2" t="s">
        <v>559</v>
      </c>
      <c r="B51" s="700"/>
      <c r="C51" s="25"/>
      <c r="D51" s="25"/>
      <c r="E51" s="25"/>
      <c r="F51" s="25"/>
      <c r="G51" s="25"/>
      <c r="H51" s="25"/>
      <c r="I51" s="25"/>
      <c r="J51" s="25"/>
    </row>
    <row r="52" spans="1:10" ht="15" customHeight="1">
      <c r="A52" s="2"/>
      <c r="B52" s="700" t="s">
        <v>561</v>
      </c>
      <c r="C52" s="707"/>
      <c r="D52" s="707"/>
      <c r="E52" s="707"/>
      <c r="F52" s="707"/>
      <c r="G52" s="707"/>
      <c r="H52" s="707"/>
      <c r="I52" s="707"/>
      <c r="J52" s="707"/>
    </row>
    <row r="53" spans="1:10" ht="15" customHeight="1">
      <c r="A53" s="2"/>
      <c r="B53" s="700" t="s">
        <v>562</v>
      </c>
      <c r="C53" s="707"/>
      <c r="D53" s="707"/>
      <c r="E53" s="707"/>
      <c r="F53" s="707"/>
      <c r="G53" s="707"/>
      <c r="H53" s="707"/>
      <c r="I53" s="707"/>
      <c r="J53" s="707"/>
    </row>
    <row r="54" spans="1:10" ht="15" customHeight="1">
      <c r="A54" s="2"/>
      <c r="B54" s="700" t="s">
        <v>563</v>
      </c>
      <c r="C54" s="707"/>
      <c r="D54" s="707"/>
      <c r="E54" s="707"/>
      <c r="F54" s="707"/>
      <c r="G54" s="707"/>
      <c r="H54" s="707"/>
      <c r="I54" s="707"/>
      <c r="J54" s="707"/>
    </row>
    <row r="55" spans="1:10" ht="15" customHeight="1">
      <c r="A55" s="2"/>
      <c r="B55" s="700" t="s">
        <v>564</v>
      </c>
      <c r="C55" s="707"/>
      <c r="D55" s="707"/>
      <c r="E55" s="707"/>
      <c r="F55" s="707"/>
      <c r="G55" s="707"/>
      <c r="H55" s="707"/>
      <c r="I55" s="707"/>
      <c r="J55" s="707"/>
    </row>
    <row r="56" spans="1:10" ht="15" customHeight="1">
      <c r="A56" s="2"/>
      <c r="B56" s="700" t="s">
        <v>565</v>
      </c>
      <c r="C56" s="705"/>
      <c r="D56" s="705"/>
      <c r="E56" s="705"/>
      <c r="F56" s="705"/>
      <c r="G56" s="705"/>
      <c r="H56" s="705"/>
      <c r="I56" s="705"/>
      <c r="J56" s="705"/>
    </row>
    <row r="57" spans="1:10" ht="15" customHeight="1">
      <c r="A57" s="2"/>
      <c r="B57" s="700" t="s">
        <v>566</v>
      </c>
      <c r="C57" s="705"/>
      <c r="D57" s="705"/>
      <c r="E57" s="705"/>
      <c r="F57" s="705"/>
      <c r="G57" s="705"/>
      <c r="H57" s="705"/>
      <c r="I57" s="705"/>
      <c r="J57" s="705"/>
    </row>
    <row r="58" spans="1:10" ht="15" customHeight="1">
      <c r="A58" s="2"/>
      <c r="B58" s="700" t="s">
        <v>567</v>
      </c>
      <c r="C58" s="707"/>
      <c r="D58" s="707"/>
      <c r="E58" s="707"/>
      <c r="F58" s="707"/>
      <c r="G58" s="707"/>
      <c r="H58" s="707"/>
      <c r="I58" s="707"/>
      <c r="J58" s="707"/>
    </row>
    <row r="59" spans="1:10" s="6" customFormat="1" ht="15" customHeight="1">
      <c r="A59" s="2" t="s">
        <v>568</v>
      </c>
      <c r="B59" s="700"/>
      <c r="C59" s="25"/>
      <c r="D59" s="25"/>
      <c r="E59" s="25"/>
      <c r="F59" s="25"/>
      <c r="G59" s="25"/>
      <c r="H59" s="25"/>
      <c r="I59" s="25"/>
      <c r="J59" s="25"/>
    </row>
    <row r="60" spans="1:10" ht="15" customHeight="1">
      <c r="A60" s="2"/>
      <c r="B60" s="700" t="s">
        <v>570</v>
      </c>
      <c r="C60" s="707"/>
      <c r="D60" s="707"/>
      <c r="E60" s="707"/>
      <c r="F60" s="707"/>
      <c r="G60" s="707"/>
      <c r="H60" s="707"/>
      <c r="I60" s="707"/>
      <c r="J60" s="707"/>
    </row>
    <row r="61" spans="1:10" ht="15" customHeight="1">
      <c r="A61" s="2"/>
      <c r="B61" s="700" t="s">
        <v>571</v>
      </c>
      <c r="C61" s="707"/>
      <c r="D61" s="707"/>
      <c r="E61" s="707"/>
      <c r="F61" s="707"/>
      <c r="G61" s="707"/>
      <c r="H61" s="707"/>
      <c r="I61" s="707"/>
      <c r="J61" s="707"/>
    </row>
    <row r="62" spans="1:10" ht="15" customHeight="1">
      <c r="A62" s="2"/>
      <c r="B62" s="700" t="s">
        <v>572</v>
      </c>
      <c r="C62" s="707"/>
      <c r="D62" s="707"/>
      <c r="E62" s="707"/>
      <c r="F62" s="707"/>
      <c r="G62" s="707"/>
      <c r="H62" s="707"/>
      <c r="I62" s="707"/>
      <c r="J62" s="707"/>
    </row>
    <row r="63" spans="1:10" ht="15" customHeight="1">
      <c r="A63" s="2"/>
      <c r="B63" s="700" t="s">
        <v>573</v>
      </c>
      <c r="C63" s="707"/>
      <c r="D63" s="707"/>
      <c r="E63" s="707"/>
      <c r="F63" s="707"/>
      <c r="G63" s="707"/>
      <c r="H63" s="707"/>
      <c r="I63" s="707"/>
      <c r="J63" s="707"/>
    </row>
    <row r="64" spans="1:10" s="6" customFormat="1" ht="15" customHeight="1">
      <c r="A64" s="2" t="s">
        <v>574</v>
      </c>
      <c r="B64" s="700"/>
      <c r="C64" s="25"/>
      <c r="D64" s="25"/>
      <c r="E64" s="25"/>
      <c r="F64" s="25"/>
      <c r="G64" s="25"/>
      <c r="H64" s="25"/>
      <c r="I64" s="25"/>
      <c r="J64" s="25"/>
    </row>
    <row r="65" spans="1:10" ht="15" customHeight="1">
      <c r="A65" s="2"/>
      <c r="B65" s="700" t="s">
        <v>576</v>
      </c>
      <c r="C65" s="707"/>
      <c r="D65" s="707"/>
      <c r="E65" s="707"/>
      <c r="F65" s="707"/>
      <c r="G65" s="707"/>
      <c r="H65" s="707"/>
      <c r="I65" s="707"/>
      <c r="J65" s="707"/>
    </row>
    <row r="66" spans="1:10" ht="15" customHeight="1">
      <c r="A66" s="2"/>
      <c r="B66" s="700" t="s">
        <v>577</v>
      </c>
      <c r="C66" s="707"/>
      <c r="D66" s="707"/>
      <c r="E66" s="707"/>
      <c r="F66" s="707"/>
      <c r="G66" s="707"/>
      <c r="H66" s="707"/>
      <c r="I66" s="707"/>
      <c r="J66" s="707"/>
    </row>
    <row r="67" spans="1:10" ht="15" customHeight="1">
      <c r="A67" s="2"/>
      <c r="B67" s="700" t="s">
        <v>578</v>
      </c>
      <c r="C67" s="707"/>
      <c r="D67" s="707"/>
      <c r="E67" s="707"/>
      <c r="F67" s="707"/>
      <c r="G67" s="707"/>
      <c r="H67" s="707"/>
      <c r="I67" s="707"/>
      <c r="J67" s="707"/>
    </row>
    <row r="68" spans="1:10" s="6" customFormat="1" ht="15" customHeight="1">
      <c r="A68" s="2" t="s">
        <v>579</v>
      </c>
      <c r="B68" s="700"/>
      <c r="C68" s="25"/>
      <c r="D68" s="25"/>
      <c r="E68" s="25"/>
      <c r="F68" s="25"/>
      <c r="G68" s="25"/>
      <c r="H68" s="25"/>
      <c r="I68" s="25"/>
      <c r="J68" s="25"/>
    </row>
    <row r="69" spans="1:10" ht="15" customHeight="1">
      <c r="A69" s="2"/>
      <c r="B69" s="700" t="s">
        <v>580</v>
      </c>
      <c r="C69" s="707"/>
      <c r="D69" s="707"/>
      <c r="E69" s="707"/>
      <c r="F69" s="707"/>
      <c r="G69" s="707"/>
      <c r="H69" s="707"/>
      <c r="I69" s="707"/>
      <c r="J69" s="707"/>
    </row>
    <row r="70" spans="1:10" ht="15" customHeight="1">
      <c r="A70" s="2"/>
      <c r="B70" s="700" t="s">
        <v>581</v>
      </c>
      <c r="C70" s="707"/>
      <c r="D70" s="707"/>
      <c r="E70" s="707"/>
      <c r="F70" s="707"/>
      <c r="G70" s="707"/>
      <c r="H70" s="707"/>
      <c r="I70" s="707"/>
      <c r="J70" s="707"/>
    </row>
    <row r="71" spans="1:10" ht="15" customHeight="1">
      <c r="A71" s="2"/>
      <c r="B71" s="700" t="s">
        <v>582</v>
      </c>
      <c r="C71" s="707"/>
      <c r="D71" s="707"/>
      <c r="E71" s="707"/>
      <c r="F71" s="707"/>
      <c r="G71" s="707"/>
      <c r="H71" s="707"/>
      <c r="I71" s="707"/>
      <c r="J71" s="707"/>
    </row>
    <row r="72" spans="1:10" s="6" customFormat="1" ht="15" customHeight="1">
      <c r="A72" s="2" t="s">
        <v>583</v>
      </c>
      <c r="B72" s="700"/>
      <c r="C72" s="25"/>
      <c r="D72" s="25"/>
      <c r="E72" s="25"/>
      <c r="F72" s="25"/>
      <c r="G72" s="25"/>
      <c r="H72" s="25"/>
      <c r="I72" s="25"/>
      <c r="J72" s="25"/>
    </row>
    <row r="73" spans="1:10" ht="15" customHeight="1">
      <c r="A73" s="2"/>
      <c r="B73" s="700" t="s">
        <v>584</v>
      </c>
      <c r="C73" s="707"/>
      <c r="D73" s="707"/>
      <c r="E73" s="707"/>
      <c r="F73" s="707"/>
      <c r="G73" s="707"/>
      <c r="H73" s="707"/>
      <c r="I73" s="707"/>
      <c r="J73" s="707"/>
    </row>
    <row r="74" spans="1:10" s="6" customFormat="1" ht="15" customHeight="1">
      <c r="A74" s="2" t="s">
        <v>585</v>
      </c>
      <c r="B74" s="700"/>
      <c r="C74" s="25"/>
      <c r="D74" s="25"/>
      <c r="E74" s="25"/>
      <c r="F74" s="25"/>
      <c r="G74" s="25"/>
      <c r="H74" s="25"/>
      <c r="I74" s="25"/>
      <c r="J74" s="25"/>
    </row>
    <row r="75" spans="1:10" ht="15" customHeight="1">
      <c r="A75" s="2"/>
      <c r="B75" s="700" t="s">
        <v>586</v>
      </c>
      <c r="C75" s="707"/>
      <c r="D75" s="707"/>
      <c r="E75" s="707"/>
      <c r="F75" s="707"/>
      <c r="G75" s="707"/>
      <c r="H75" s="707"/>
      <c r="I75" s="707"/>
      <c r="J75" s="707"/>
    </row>
    <row r="76" spans="1:10" ht="15" customHeight="1">
      <c r="A76" s="2"/>
      <c r="B76" s="700" t="s">
        <v>587</v>
      </c>
      <c r="C76" s="707"/>
      <c r="D76" s="707"/>
      <c r="E76" s="707"/>
      <c r="F76" s="707"/>
      <c r="G76" s="707"/>
      <c r="H76" s="707"/>
      <c r="I76" s="707"/>
      <c r="J76" s="707"/>
    </row>
    <row r="77" spans="1:10" ht="15" customHeight="1">
      <c r="A77" s="2"/>
      <c r="B77" s="700" t="s">
        <v>588</v>
      </c>
      <c r="C77" s="707"/>
      <c r="D77" s="707"/>
      <c r="E77" s="707"/>
      <c r="F77" s="707"/>
      <c r="G77" s="707"/>
      <c r="H77" s="707"/>
      <c r="I77" s="707"/>
      <c r="J77" s="707"/>
    </row>
    <row r="78" spans="1:10" s="6" customFormat="1" ht="15" customHeight="1">
      <c r="A78" s="2" t="s">
        <v>589</v>
      </c>
      <c r="B78" s="700"/>
      <c r="C78" s="25"/>
      <c r="D78" s="25"/>
      <c r="E78" s="25"/>
      <c r="F78" s="25"/>
      <c r="G78" s="25"/>
      <c r="H78" s="25"/>
      <c r="I78" s="25"/>
      <c r="J78" s="25"/>
    </row>
    <row r="79" spans="1:10" ht="15" customHeight="1">
      <c r="A79" s="2"/>
      <c r="B79" s="700" t="s">
        <v>591</v>
      </c>
      <c r="C79" s="707"/>
      <c r="D79" s="707"/>
      <c r="E79" s="707"/>
      <c r="F79" s="707"/>
      <c r="G79" s="707"/>
      <c r="H79" s="707"/>
      <c r="I79" s="707"/>
      <c r="J79" s="707"/>
    </row>
    <row r="80" spans="1:10" ht="15" customHeight="1">
      <c r="A80" s="2"/>
      <c r="B80" s="700" t="s">
        <v>592</v>
      </c>
      <c r="C80" s="705"/>
      <c r="D80" s="705"/>
      <c r="E80" s="705"/>
      <c r="F80" s="705"/>
      <c r="G80" s="705"/>
      <c r="H80" s="705"/>
      <c r="I80" s="705"/>
      <c r="J80" s="705"/>
    </row>
    <row r="81" spans="1:10" ht="15" customHeight="1">
      <c r="A81" s="2"/>
      <c r="B81" s="700" t="s">
        <v>593</v>
      </c>
      <c r="C81" s="705"/>
      <c r="D81" s="705"/>
      <c r="E81" s="705"/>
      <c r="F81" s="705"/>
      <c r="G81" s="705"/>
      <c r="H81" s="705"/>
      <c r="I81" s="705"/>
      <c r="J81" s="705"/>
    </row>
    <row r="82" spans="1:10" s="6" customFormat="1" ht="15" customHeight="1">
      <c r="A82" s="2" t="s">
        <v>594</v>
      </c>
      <c r="B82" s="700"/>
      <c r="C82" s="25"/>
      <c r="D82" s="25"/>
      <c r="E82" s="25"/>
      <c r="F82" s="25"/>
      <c r="G82" s="25"/>
      <c r="H82" s="25"/>
      <c r="I82" s="25"/>
      <c r="J82" s="25"/>
    </row>
    <row r="83" spans="1:10" ht="15" customHeight="1">
      <c r="A83" s="2"/>
      <c r="B83" s="700" t="s">
        <v>595</v>
      </c>
      <c r="C83" s="707"/>
      <c r="D83" s="707"/>
      <c r="E83" s="707"/>
      <c r="F83" s="707"/>
      <c r="G83" s="707"/>
      <c r="H83" s="707"/>
      <c r="I83" s="707"/>
      <c r="J83" s="707"/>
    </row>
    <row r="84" spans="1:10" s="6" customFormat="1" ht="15" customHeight="1">
      <c r="A84" s="2" t="s">
        <v>596</v>
      </c>
      <c r="B84" s="700"/>
      <c r="C84" s="25"/>
      <c r="D84" s="25"/>
      <c r="E84" s="25"/>
      <c r="F84" s="25"/>
      <c r="G84" s="25"/>
      <c r="H84" s="25"/>
      <c r="I84" s="25"/>
      <c r="J84" s="25"/>
    </row>
    <row r="85" spans="1:10" ht="15" customHeight="1">
      <c r="A85" s="2"/>
      <c r="B85" s="700" t="s">
        <v>598</v>
      </c>
      <c r="C85" s="707"/>
      <c r="D85" s="707"/>
      <c r="E85" s="707"/>
      <c r="F85" s="707"/>
      <c r="G85" s="707"/>
      <c r="H85" s="707"/>
      <c r="I85" s="707"/>
      <c r="J85" s="707"/>
    </row>
    <row r="86" spans="1:10" ht="15" customHeight="1">
      <c r="A86" s="2"/>
      <c r="B86" s="700" t="s">
        <v>599</v>
      </c>
      <c r="C86" s="707"/>
      <c r="D86" s="707"/>
      <c r="E86" s="707"/>
      <c r="F86" s="707"/>
      <c r="G86" s="707"/>
      <c r="H86" s="707"/>
      <c r="I86" s="707"/>
      <c r="J86" s="707"/>
    </row>
    <row r="87" spans="1:10" ht="15" customHeight="1">
      <c r="A87" s="2"/>
      <c r="B87" s="700" t="s">
        <v>600</v>
      </c>
      <c r="C87" s="707"/>
      <c r="D87" s="707"/>
      <c r="E87" s="707"/>
      <c r="F87" s="707"/>
      <c r="G87" s="707"/>
      <c r="H87" s="707"/>
      <c r="I87" s="707"/>
      <c r="J87" s="707"/>
    </row>
    <row r="88" spans="1:10" ht="15.75" customHeight="1">
      <c r="A88" s="2"/>
      <c r="B88" s="700" t="s">
        <v>601</v>
      </c>
      <c r="C88" s="707"/>
      <c r="D88" s="707"/>
      <c r="E88" s="707"/>
      <c r="F88" s="707"/>
      <c r="G88" s="707"/>
      <c r="H88" s="707"/>
      <c r="I88" s="707"/>
      <c r="J88" s="707"/>
    </row>
    <row r="89" spans="1:10" ht="15.75" customHeight="1">
      <c r="A89" s="2"/>
      <c r="B89" s="700" t="s">
        <v>602</v>
      </c>
      <c r="C89" s="705"/>
      <c r="D89" s="705"/>
      <c r="E89" s="705"/>
      <c r="F89" s="705"/>
      <c r="G89" s="705"/>
      <c r="H89" s="705"/>
      <c r="I89" s="705"/>
      <c r="J89" s="705"/>
    </row>
    <row r="90" spans="1:10" ht="15.75" customHeight="1">
      <c r="A90" s="2"/>
      <c r="B90" s="700" t="s">
        <v>603</v>
      </c>
      <c r="C90" s="707"/>
      <c r="D90" s="707"/>
      <c r="E90" s="707"/>
      <c r="F90" s="707"/>
      <c r="G90" s="707"/>
      <c r="H90" s="707"/>
      <c r="I90" s="707"/>
      <c r="J90" s="707"/>
    </row>
    <row r="91" spans="1:10" s="6" customFormat="1" ht="15.75" customHeight="1" thickBot="1">
      <c r="A91" s="282" t="s">
        <v>606</v>
      </c>
      <c r="B91" s="702"/>
      <c r="C91" s="19"/>
      <c r="D91" s="19"/>
      <c r="E91" s="19"/>
      <c r="F91" s="19"/>
      <c r="G91" s="19"/>
      <c r="H91" s="19"/>
      <c r="I91" s="19"/>
      <c r="J91" s="19"/>
    </row>
  </sheetData>
  <mergeCells count="1">
    <mergeCell ref="C2:J2"/>
  </mergeCells>
  <conditionalFormatting sqref="C4:J91">
    <cfRule type="containsBlanks" dxfId="750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0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euil31">
    <tabColor rgb="FFF9FBFA"/>
  </sheetPr>
  <dimension ref="A1:O91"/>
  <sheetViews>
    <sheetView view="pageBreakPreview" zoomScaleNormal="100" zoomScaleSheetLayoutView="100" workbookViewId="0">
      <pane ySplit="3" topLeftCell="A4" activePane="bottomLeft" state="frozen"/>
      <selection activeCell="A28" sqref="A28"/>
      <selection pane="bottomLeft" activeCell="J91" sqref="C4:J91"/>
    </sheetView>
  </sheetViews>
  <sheetFormatPr baseColWidth="10" defaultColWidth="14.3984375" defaultRowHeight="15" customHeight="1"/>
  <cols>
    <col min="1" max="1" width="1.53125" style="7" customWidth="1"/>
    <col min="2" max="2" width="20" style="7" customWidth="1"/>
    <col min="3" max="3" width="11.796875" style="7" customWidth="1"/>
    <col min="4" max="4" width="11.19921875" style="7" customWidth="1"/>
    <col min="5" max="5" width="10" style="7" customWidth="1"/>
    <col min="6" max="6" width="8" style="7" customWidth="1"/>
    <col min="7" max="7" width="7.796875" style="7" customWidth="1"/>
    <col min="8" max="8" width="9" style="7" customWidth="1"/>
    <col min="9" max="9" width="8" style="7" customWidth="1"/>
    <col min="10" max="10" width="14" style="7" customWidth="1"/>
    <col min="11" max="15" width="10.796875" style="7" customWidth="1"/>
    <col min="16" max="17" width="14.3984375" style="7" customWidth="1"/>
    <col min="18" max="16384" width="14.3984375" style="7"/>
  </cols>
  <sheetData>
    <row r="1" spans="1:15" ht="14.75" customHeight="1">
      <c r="A1" s="14" t="s">
        <v>969</v>
      </c>
      <c r="B1" s="1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3.25" customHeight="1">
      <c r="A2" s="20"/>
      <c r="B2" s="20"/>
      <c r="C2" s="960" t="s">
        <v>960</v>
      </c>
      <c r="D2" s="961"/>
      <c r="E2" s="961"/>
      <c r="F2" s="961"/>
      <c r="G2" s="961"/>
      <c r="H2" s="962"/>
      <c r="I2" s="960" t="s">
        <v>970</v>
      </c>
      <c r="J2" s="962"/>
    </row>
    <row r="3" spans="1:15" ht="38.75" customHeight="1" thickBot="1">
      <c r="A3" s="235" t="s">
        <v>761</v>
      </c>
      <c r="B3" s="53"/>
      <c r="C3" s="11" t="s">
        <v>971</v>
      </c>
      <c r="D3" s="11" t="s">
        <v>972</v>
      </c>
      <c r="E3" s="11" t="s">
        <v>973</v>
      </c>
      <c r="F3" s="11" t="s">
        <v>954</v>
      </c>
      <c r="G3" s="11" t="s">
        <v>974</v>
      </c>
      <c r="H3" s="236" t="s">
        <v>975</v>
      </c>
      <c r="I3" s="11" t="s">
        <v>976</v>
      </c>
      <c r="J3" s="11" t="s">
        <v>977</v>
      </c>
      <c r="K3" s="3"/>
      <c r="L3" s="3"/>
      <c r="M3" s="3"/>
      <c r="N3" s="3"/>
      <c r="O3" s="3"/>
    </row>
    <row r="4" spans="1:15" s="6" customFormat="1" ht="15" customHeight="1">
      <c r="A4" s="2" t="s">
        <v>498</v>
      </c>
      <c r="B4" s="700"/>
      <c r="C4" s="25"/>
      <c r="D4" s="25"/>
      <c r="E4" s="25"/>
      <c r="F4" s="25"/>
      <c r="G4" s="25"/>
      <c r="H4" s="25"/>
      <c r="I4" s="25"/>
      <c r="J4" s="25"/>
    </row>
    <row r="5" spans="1:15" ht="15" customHeight="1">
      <c r="A5" s="2"/>
      <c r="B5" s="700" t="s">
        <v>500</v>
      </c>
      <c r="C5" s="705"/>
      <c r="D5" s="705"/>
      <c r="E5" s="705"/>
      <c r="F5" s="705"/>
      <c r="G5" s="705"/>
      <c r="H5" s="705"/>
      <c r="I5" s="705"/>
      <c r="J5" s="705"/>
      <c r="K5" s="6"/>
      <c r="L5" s="6"/>
      <c r="M5" s="6"/>
      <c r="N5" s="6"/>
      <c r="O5" s="6"/>
    </row>
    <row r="6" spans="1:15" ht="15" customHeight="1">
      <c r="A6" s="2"/>
      <c r="B6" s="700" t="s">
        <v>501</v>
      </c>
      <c r="C6" s="707"/>
      <c r="D6" s="707"/>
      <c r="E6" s="707"/>
      <c r="F6" s="707"/>
      <c r="G6" s="707"/>
      <c r="H6" s="707"/>
      <c r="I6" s="707"/>
      <c r="J6" s="707"/>
      <c r="K6" s="6"/>
      <c r="L6" s="6"/>
      <c r="M6" s="6"/>
      <c r="N6" s="6"/>
      <c r="O6" s="6"/>
    </row>
    <row r="7" spans="1:15" ht="15" customHeight="1">
      <c r="A7" s="2"/>
      <c r="B7" s="700" t="s">
        <v>502</v>
      </c>
      <c r="C7" s="707"/>
      <c r="D7" s="707"/>
      <c r="E7" s="707"/>
      <c r="F7" s="707"/>
      <c r="G7" s="707"/>
      <c r="H7" s="707"/>
      <c r="I7" s="707"/>
      <c r="J7" s="707"/>
      <c r="K7" s="6"/>
      <c r="L7" s="6"/>
      <c r="M7" s="6"/>
      <c r="N7" s="6"/>
      <c r="O7" s="6"/>
    </row>
    <row r="8" spans="1:15" s="6" customFormat="1" ht="15" customHeight="1">
      <c r="A8" s="2" t="s">
        <v>503</v>
      </c>
      <c r="B8" s="700"/>
      <c r="C8" s="25"/>
      <c r="D8" s="25"/>
      <c r="E8" s="25"/>
      <c r="F8" s="25"/>
      <c r="G8" s="25"/>
      <c r="H8" s="25"/>
      <c r="I8" s="25"/>
      <c r="J8" s="25"/>
    </row>
    <row r="9" spans="1:15" ht="15" customHeight="1">
      <c r="A9" s="2"/>
      <c r="B9" s="700" t="s">
        <v>505</v>
      </c>
      <c r="C9" s="707"/>
      <c r="D9" s="707"/>
      <c r="E9" s="707"/>
      <c r="F9" s="707"/>
      <c r="G9" s="707"/>
      <c r="H9" s="707"/>
      <c r="I9" s="707"/>
      <c r="J9" s="707"/>
      <c r="K9" s="6"/>
      <c r="L9" s="6"/>
      <c r="M9" s="6"/>
      <c r="N9" s="6"/>
      <c r="O9" s="6"/>
    </row>
    <row r="10" spans="1:15" ht="15" customHeight="1">
      <c r="A10" s="2"/>
      <c r="B10" s="700" t="s">
        <v>506</v>
      </c>
      <c r="C10" s="707"/>
      <c r="D10" s="707"/>
      <c r="E10" s="707"/>
      <c r="F10" s="707"/>
      <c r="G10" s="707"/>
      <c r="H10" s="707"/>
      <c r="I10" s="707"/>
      <c r="J10" s="707"/>
      <c r="K10" s="6"/>
      <c r="L10" s="6"/>
      <c r="M10" s="6"/>
      <c r="N10" s="6"/>
      <c r="O10" s="6"/>
    </row>
    <row r="11" spans="1:15" ht="15" customHeight="1">
      <c r="A11" s="2"/>
      <c r="B11" s="700" t="s">
        <v>507</v>
      </c>
      <c r="C11" s="707"/>
      <c r="D11" s="707"/>
      <c r="E11" s="707"/>
      <c r="F11" s="707"/>
      <c r="G11" s="707"/>
      <c r="H11" s="707"/>
      <c r="I11" s="707"/>
      <c r="J11" s="707"/>
      <c r="K11" s="6"/>
      <c r="L11" s="6"/>
      <c r="M11" s="6"/>
      <c r="N11" s="6"/>
      <c r="O11" s="6"/>
    </row>
    <row r="12" spans="1:15" ht="15" customHeight="1">
      <c r="A12" s="2"/>
      <c r="B12" s="700" t="s">
        <v>508</v>
      </c>
      <c r="C12" s="707"/>
      <c r="D12" s="707"/>
      <c r="E12" s="707"/>
      <c r="F12" s="707"/>
      <c r="G12" s="707"/>
      <c r="H12" s="707"/>
      <c r="I12" s="707"/>
      <c r="J12" s="707"/>
      <c r="K12" s="6"/>
      <c r="L12" s="6"/>
      <c r="M12" s="6"/>
      <c r="N12" s="6"/>
      <c r="O12" s="6"/>
    </row>
    <row r="13" spans="1:15" ht="15" customHeight="1">
      <c r="A13" s="2"/>
      <c r="B13" s="700" t="s">
        <v>509</v>
      </c>
      <c r="C13" s="707"/>
      <c r="D13" s="707"/>
      <c r="E13" s="707"/>
      <c r="F13" s="707"/>
      <c r="G13" s="707"/>
      <c r="H13" s="707"/>
      <c r="I13" s="707"/>
      <c r="J13" s="707"/>
      <c r="K13" s="6"/>
      <c r="L13" s="6"/>
      <c r="M13" s="6"/>
      <c r="N13" s="6"/>
      <c r="O13" s="6"/>
    </row>
    <row r="14" spans="1:15" s="6" customFormat="1" ht="15" customHeight="1">
      <c r="A14" s="2" t="s">
        <v>510</v>
      </c>
      <c r="B14" s="700"/>
      <c r="C14" s="25"/>
      <c r="D14" s="25"/>
      <c r="E14" s="25"/>
      <c r="F14" s="25"/>
      <c r="G14" s="25"/>
      <c r="H14" s="25"/>
      <c r="I14" s="25"/>
      <c r="J14" s="25"/>
    </row>
    <row r="15" spans="1:15" ht="15" customHeight="1">
      <c r="A15" s="2"/>
      <c r="B15" s="700" t="s">
        <v>512</v>
      </c>
      <c r="C15" s="707"/>
      <c r="D15" s="707"/>
      <c r="E15" s="707"/>
      <c r="F15" s="707"/>
      <c r="G15" s="707"/>
      <c r="H15" s="707"/>
      <c r="I15" s="707"/>
      <c r="J15" s="707"/>
      <c r="K15" s="6"/>
      <c r="L15" s="6"/>
      <c r="M15" s="6"/>
      <c r="N15" s="6"/>
      <c r="O15" s="6"/>
    </row>
    <row r="16" spans="1:15" ht="15" customHeight="1">
      <c r="A16" s="2"/>
      <c r="B16" s="700" t="s">
        <v>513</v>
      </c>
      <c r="C16" s="707"/>
      <c r="D16" s="707"/>
      <c r="E16" s="707"/>
      <c r="F16" s="707"/>
      <c r="G16" s="707"/>
      <c r="H16" s="707"/>
      <c r="I16" s="707"/>
      <c r="J16" s="707"/>
      <c r="K16" s="6"/>
      <c r="L16" s="6"/>
      <c r="M16" s="6"/>
      <c r="N16" s="6"/>
      <c r="O16" s="6"/>
    </row>
    <row r="17" spans="1:10" s="6" customFormat="1" ht="15" customHeight="1">
      <c r="A17" s="2" t="s">
        <v>514</v>
      </c>
      <c r="B17" s="700"/>
      <c r="C17" s="25"/>
      <c r="D17" s="25"/>
      <c r="E17" s="25"/>
      <c r="F17" s="25"/>
      <c r="G17" s="25"/>
      <c r="H17" s="25"/>
      <c r="I17" s="25"/>
      <c r="J17" s="25"/>
    </row>
    <row r="18" spans="1:10" ht="15" customHeight="1">
      <c r="A18" s="2"/>
      <c r="B18" s="700" t="s">
        <v>516</v>
      </c>
      <c r="C18" s="707"/>
      <c r="D18" s="707"/>
      <c r="E18" s="707"/>
      <c r="F18" s="707"/>
      <c r="G18" s="707"/>
      <c r="H18" s="707"/>
      <c r="I18" s="707"/>
      <c r="J18" s="707"/>
    </row>
    <row r="19" spans="1:10" ht="15" customHeight="1">
      <c r="A19" s="2"/>
      <c r="B19" s="700" t="s">
        <v>517</v>
      </c>
      <c r="C19" s="707"/>
      <c r="D19" s="707"/>
      <c r="E19" s="707"/>
      <c r="F19" s="707"/>
      <c r="G19" s="707"/>
      <c r="H19" s="707"/>
      <c r="I19" s="707"/>
      <c r="J19" s="707"/>
    </row>
    <row r="20" spans="1:10" ht="15" customHeight="1">
      <c r="A20" s="2"/>
      <c r="B20" s="701" t="s">
        <v>518</v>
      </c>
      <c r="C20" s="705"/>
      <c r="D20" s="705"/>
      <c r="E20" s="705"/>
      <c r="F20" s="705"/>
      <c r="G20" s="705"/>
      <c r="H20" s="705"/>
      <c r="I20" s="705"/>
      <c r="J20" s="705"/>
    </row>
    <row r="21" spans="1:10" ht="15" customHeight="1">
      <c r="A21" s="2"/>
      <c r="B21" s="701" t="s">
        <v>519</v>
      </c>
      <c r="C21" s="705"/>
      <c r="D21" s="705"/>
      <c r="E21" s="705"/>
      <c r="F21" s="705"/>
      <c r="G21" s="705"/>
      <c r="H21" s="705"/>
      <c r="I21" s="705"/>
      <c r="J21" s="705"/>
    </row>
    <row r="22" spans="1:10" ht="15" customHeight="1">
      <c r="A22" s="2"/>
      <c r="B22" s="700" t="s">
        <v>520</v>
      </c>
      <c r="C22" s="707"/>
      <c r="D22" s="707"/>
      <c r="E22" s="707"/>
      <c r="F22" s="707"/>
      <c r="G22" s="707"/>
      <c r="H22" s="707"/>
      <c r="I22" s="707"/>
      <c r="J22" s="707"/>
    </row>
    <row r="23" spans="1:10" ht="15" customHeight="1">
      <c r="A23" s="2"/>
      <c r="B23" s="700" t="s">
        <v>521</v>
      </c>
      <c r="C23" s="707"/>
      <c r="D23" s="707"/>
      <c r="E23" s="707"/>
      <c r="F23" s="707"/>
      <c r="G23" s="707"/>
      <c r="H23" s="707"/>
      <c r="I23" s="707"/>
      <c r="J23" s="707"/>
    </row>
    <row r="24" spans="1:10" ht="15" customHeight="1">
      <c r="A24" s="2"/>
      <c r="B24" s="700" t="s">
        <v>522</v>
      </c>
      <c r="C24" s="707"/>
      <c r="D24" s="707"/>
      <c r="E24" s="707"/>
      <c r="F24" s="707"/>
      <c r="G24" s="707"/>
      <c r="H24" s="707"/>
      <c r="I24" s="707"/>
      <c r="J24" s="707"/>
    </row>
    <row r="25" spans="1:10" ht="15" customHeight="1">
      <c r="A25" s="2"/>
      <c r="B25" s="700" t="s">
        <v>523</v>
      </c>
      <c r="C25" s="707"/>
      <c r="D25" s="707"/>
      <c r="E25" s="707"/>
      <c r="F25" s="707"/>
      <c r="G25" s="707"/>
      <c r="H25" s="707"/>
      <c r="I25" s="707"/>
      <c r="J25" s="707"/>
    </row>
    <row r="26" spans="1:10" s="6" customFormat="1" ht="15" customHeight="1">
      <c r="A26" s="2" t="s">
        <v>524</v>
      </c>
      <c r="B26" s="700"/>
      <c r="C26" s="25"/>
      <c r="D26" s="25"/>
      <c r="E26" s="25"/>
      <c r="F26" s="25"/>
      <c r="G26" s="25"/>
      <c r="H26" s="25"/>
      <c r="I26" s="25"/>
      <c r="J26" s="25"/>
    </row>
    <row r="27" spans="1:10" ht="15" customHeight="1">
      <c r="A27" s="2"/>
      <c r="B27" s="700" t="s">
        <v>532</v>
      </c>
      <c r="C27" s="707"/>
      <c r="D27" s="707"/>
      <c r="E27" s="707"/>
      <c r="F27" s="707"/>
      <c r="G27" s="707"/>
      <c r="H27" s="707"/>
      <c r="I27" s="707"/>
      <c r="J27" s="707"/>
    </row>
    <row r="28" spans="1:10" ht="15" customHeight="1">
      <c r="A28" s="2"/>
      <c r="B28" s="700" t="s">
        <v>533</v>
      </c>
      <c r="C28" s="707"/>
      <c r="D28" s="707"/>
      <c r="E28" s="707"/>
      <c r="F28" s="707"/>
      <c r="G28" s="707"/>
      <c r="H28" s="707"/>
      <c r="I28" s="707"/>
      <c r="J28" s="707"/>
    </row>
    <row r="29" spans="1:10" ht="15" customHeight="1">
      <c r="A29" s="2"/>
      <c r="B29" s="700" t="s">
        <v>534</v>
      </c>
      <c r="C29" s="707"/>
      <c r="D29" s="707"/>
      <c r="E29" s="707"/>
      <c r="F29" s="707"/>
      <c r="G29" s="707"/>
      <c r="H29" s="707"/>
      <c r="I29" s="707"/>
      <c r="J29" s="707"/>
    </row>
    <row r="30" spans="1:10" ht="15" customHeight="1">
      <c r="A30" s="2"/>
      <c r="B30" s="700" t="s">
        <v>535</v>
      </c>
      <c r="C30" s="707"/>
      <c r="D30" s="707"/>
      <c r="E30" s="707"/>
      <c r="F30" s="707"/>
      <c r="G30" s="707"/>
      <c r="H30" s="707"/>
      <c r="I30" s="707"/>
      <c r="J30" s="707"/>
    </row>
    <row r="31" spans="1:10" ht="15" customHeight="1">
      <c r="A31" s="2"/>
      <c r="B31" s="700" t="s">
        <v>536</v>
      </c>
      <c r="C31" s="705"/>
      <c r="D31" s="705"/>
      <c r="E31" s="705"/>
      <c r="F31" s="705"/>
      <c r="G31" s="705"/>
      <c r="H31" s="705"/>
      <c r="I31" s="705"/>
      <c r="J31" s="705"/>
    </row>
    <row r="32" spans="1:10" s="6" customFormat="1" ht="15" customHeight="1">
      <c r="A32" s="2" t="s">
        <v>537</v>
      </c>
      <c r="B32" s="700"/>
      <c r="C32" s="25"/>
      <c r="D32" s="25"/>
      <c r="E32" s="25"/>
      <c r="F32" s="25"/>
      <c r="G32" s="25"/>
      <c r="H32" s="25"/>
      <c r="I32" s="25"/>
      <c r="J32" s="25"/>
    </row>
    <row r="33" spans="1:10" ht="15" customHeight="1">
      <c r="A33" s="2"/>
      <c r="B33" s="700" t="s">
        <v>539</v>
      </c>
      <c r="C33" s="707"/>
      <c r="D33" s="707"/>
      <c r="E33" s="707"/>
      <c r="F33" s="707"/>
      <c r="G33" s="707"/>
      <c r="H33" s="707"/>
      <c r="I33" s="707"/>
      <c r="J33" s="707"/>
    </row>
    <row r="34" spans="1:10" ht="15" customHeight="1">
      <c r="A34" s="2"/>
      <c r="B34" s="700" t="s">
        <v>540</v>
      </c>
      <c r="C34" s="707"/>
      <c r="D34" s="707"/>
      <c r="E34" s="707"/>
      <c r="F34" s="707"/>
      <c r="G34" s="707"/>
      <c r="H34" s="707"/>
      <c r="I34" s="707"/>
      <c r="J34" s="707"/>
    </row>
    <row r="35" spans="1:10" ht="15" customHeight="1">
      <c r="A35" s="2"/>
      <c r="B35" s="700" t="s">
        <v>541</v>
      </c>
      <c r="C35" s="707"/>
      <c r="D35" s="707"/>
      <c r="E35" s="707"/>
      <c r="F35" s="707"/>
      <c r="G35" s="707"/>
      <c r="H35" s="707"/>
      <c r="I35" s="707"/>
      <c r="J35" s="707"/>
    </row>
    <row r="36" spans="1:10" ht="15" customHeight="1">
      <c r="A36" s="2"/>
      <c r="B36" s="700" t="s">
        <v>542</v>
      </c>
      <c r="C36" s="707"/>
      <c r="D36" s="707"/>
      <c r="E36" s="707"/>
      <c r="F36" s="707"/>
      <c r="G36" s="707"/>
      <c r="H36" s="707"/>
      <c r="I36" s="707"/>
      <c r="J36" s="707"/>
    </row>
    <row r="37" spans="1:10" ht="15" customHeight="1">
      <c r="A37" s="2"/>
      <c r="B37" s="700" t="s">
        <v>543</v>
      </c>
      <c r="C37" s="707"/>
      <c r="D37" s="707"/>
      <c r="E37" s="707"/>
      <c r="F37" s="707"/>
      <c r="G37" s="707"/>
      <c r="H37" s="707"/>
      <c r="I37" s="707"/>
      <c r="J37" s="707"/>
    </row>
    <row r="38" spans="1:10" ht="15" customHeight="1">
      <c r="A38" s="2"/>
      <c r="B38" s="700" t="s">
        <v>544</v>
      </c>
      <c r="C38" s="707"/>
      <c r="D38" s="707"/>
      <c r="E38" s="707"/>
      <c r="F38" s="707"/>
      <c r="G38" s="707"/>
      <c r="H38" s="707"/>
      <c r="I38" s="707"/>
      <c r="J38" s="707"/>
    </row>
    <row r="39" spans="1:10" s="6" customFormat="1" ht="15" customHeight="1">
      <c r="A39" s="2" t="s">
        <v>545</v>
      </c>
      <c r="B39" s="700"/>
      <c r="C39" s="25"/>
      <c r="D39" s="25"/>
      <c r="E39" s="25"/>
      <c r="F39" s="25"/>
      <c r="G39" s="25"/>
      <c r="H39" s="25"/>
      <c r="I39" s="25"/>
      <c r="J39" s="25"/>
    </row>
    <row r="40" spans="1:10" ht="15" customHeight="1">
      <c r="A40" s="2"/>
      <c r="B40" s="700" t="s">
        <v>547</v>
      </c>
      <c r="C40" s="707"/>
      <c r="D40" s="707"/>
      <c r="E40" s="707"/>
      <c r="F40" s="707"/>
      <c r="G40" s="707"/>
      <c r="H40" s="707"/>
      <c r="I40" s="707"/>
      <c r="J40" s="707"/>
    </row>
    <row r="41" spans="1:10" ht="15" customHeight="1">
      <c r="A41" s="2"/>
      <c r="B41" s="700" t="s">
        <v>548</v>
      </c>
      <c r="C41" s="707"/>
      <c r="D41" s="707"/>
      <c r="E41" s="707"/>
      <c r="F41" s="707"/>
      <c r="G41" s="707"/>
      <c r="H41" s="707"/>
      <c r="I41" s="707"/>
      <c r="J41" s="707"/>
    </row>
    <row r="42" spans="1:10" ht="15" customHeight="1">
      <c r="A42" s="2"/>
      <c r="B42" s="700" t="s">
        <v>549</v>
      </c>
      <c r="C42" s="707"/>
      <c r="D42" s="707"/>
      <c r="E42" s="707"/>
      <c r="F42" s="707"/>
      <c r="G42" s="707"/>
      <c r="H42" s="707"/>
      <c r="I42" s="707"/>
      <c r="J42" s="707"/>
    </row>
    <row r="43" spans="1:10" s="6" customFormat="1" ht="15" customHeight="1">
      <c r="A43" s="2" t="s">
        <v>550</v>
      </c>
      <c r="B43" s="700"/>
      <c r="C43" s="25"/>
      <c r="D43" s="25"/>
      <c r="E43" s="25"/>
      <c r="F43" s="25"/>
      <c r="G43" s="25"/>
      <c r="H43" s="25"/>
      <c r="I43" s="25"/>
      <c r="J43" s="25"/>
    </row>
    <row r="44" spans="1:10" ht="15" customHeight="1">
      <c r="A44" s="2"/>
      <c r="B44" s="700" t="s">
        <v>552</v>
      </c>
      <c r="C44" s="707"/>
      <c r="D44" s="707"/>
      <c r="E44" s="707"/>
      <c r="F44" s="707"/>
      <c r="G44" s="707"/>
      <c r="H44" s="707"/>
      <c r="I44" s="707"/>
      <c r="J44" s="707"/>
    </row>
    <row r="45" spans="1:10" ht="15" customHeight="1">
      <c r="A45" s="2"/>
      <c r="B45" s="700" t="s">
        <v>553</v>
      </c>
      <c r="C45" s="707"/>
      <c r="D45" s="707"/>
      <c r="E45" s="707"/>
      <c r="F45" s="707"/>
      <c r="G45" s="707"/>
      <c r="H45" s="707"/>
      <c r="I45" s="707"/>
      <c r="J45" s="707"/>
    </row>
    <row r="46" spans="1:10" ht="15" customHeight="1">
      <c r="A46" s="2"/>
      <c r="B46" s="700" t="s">
        <v>554</v>
      </c>
      <c r="C46" s="707"/>
      <c r="D46" s="707"/>
      <c r="E46" s="707"/>
      <c r="F46" s="707"/>
      <c r="G46" s="707"/>
      <c r="H46" s="707"/>
      <c r="I46" s="707"/>
      <c r="J46" s="707"/>
    </row>
    <row r="47" spans="1:10" ht="15" customHeight="1">
      <c r="A47" s="2"/>
      <c r="B47" s="700" t="s">
        <v>555</v>
      </c>
      <c r="C47" s="707"/>
      <c r="D47" s="707"/>
      <c r="E47" s="707"/>
      <c r="F47" s="707"/>
      <c r="G47" s="707"/>
      <c r="H47" s="707"/>
      <c r="I47" s="707"/>
      <c r="J47" s="707"/>
    </row>
    <row r="48" spans="1:10" ht="15" customHeight="1">
      <c r="A48" s="2"/>
      <c r="B48" s="700" t="s">
        <v>556</v>
      </c>
      <c r="C48" s="707"/>
      <c r="D48" s="707"/>
      <c r="E48" s="707"/>
      <c r="F48" s="707"/>
      <c r="G48" s="707"/>
      <c r="H48" s="707"/>
      <c r="I48" s="707"/>
      <c r="J48" s="707"/>
    </row>
    <row r="49" spans="1:10" ht="15" customHeight="1">
      <c r="A49" s="2"/>
      <c r="B49" s="700" t="s">
        <v>557</v>
      </c>
      <c r="C49" s="707"/>
      <c r="D49" s="707"/>
      <c r="E49" s="707"/>
      <c r="F49" s="707"/>
      <c r="G49" s="707"/>
      <c r="H49" s="707"/>
      <c r="I49" s="707"/>
      <c r="J49" s="707"/>
    </row>
    <row r="50" spans="1:10" ht="15" customHeight="1">
      <c r="A50" s="2"/>
      <c r="B50" s="700" t="s">
        <v>558</v>
      </c>
      <c r="C50" s="707"/>
      <c r="D50" s="707"/>
      <c r="E50" s="707"/>
      <c r="F50" s="707"/>
      <c r="G50" s="707"/>
      <c r="H50" s="707"/>
      <c r="I50" s="707"/>
      <c r="J50" s="707"/>
    </row>
    <row r="51" spans="1:10" s="6" customFormat="1" ht="15" customHeight="1">
      <c r="A51" s="2" t="s">
        <v>559</v>
      </c>
      <c r="B51" s="700"/>
      <c r="C51" s="25"/>
      <c r="D51" s="25"/>
      <c r="E51" s="25"/>
      <c r="F51" s="25"/>
      <c r="G51" s="25"/>
      <c r="H51" s="25"/>
      <c r="I51" s="25"/>
      <c r="J51" s="25"/>
    </row>
    <row r="52" spans="1:10" ht="15" customHeight="1">
      <c r="A52" s="2"/>
      <c r="B52" s="700" t="s">
        <v>561</v>
      </c>
      <c r="C52" s="707"/>
      <c r="D52" s="707"/>
      <c r="E52" s="707"/>
      <c r="F52" s="707"/>
      <c r="G52" s="707"/>
      <c r="H52" s="707"/>
      <c r="I52" s="707"/>
      <c r="J52" s="707"/>
    </row>
    <row r="53" spans="1:10" ht="15" customHeight="1">
      <c r="A53" s="2"/>
      <c r="B53" s="700" t="s">
        <v>562</v>
      </c>
      <c r="C53" s="707"/>
      <c r="D53" s="707"/>
      <c r="E53" s="707"/>
      <c r="F53" s="707"/>
      <c r="G53" s="707"/>
      <c r="H53" s="707"/>
      <c r="I53" s="707"/>
      <c r="J53" s="707"/>
    </row>
    <row r="54" spans="1:10" ht="15" customHeight="1">
      <c r="A54" s="2"/>
      <c r="B54" s="700" t="s">
        <v>563</v>
      </c>
      <c r="C54" s="707"/>
      <c r="D54" s="707"/>
      <c r="E54" s="707"/>
      <c r="F54" s="707"/>
      <c r="G54" s="707"/>
      <c r="H54" s="707"/>
      <c r="I54" s="707"/>
      <c r="J54" s="707"/>
    </row>
    <row r="55" spans="1:10" ht="15" customHeight="1">
      <c r="A55" s="2"/>
      <c r="B55" s="700" t="s">
        <v>564</v>
      </c>
      <c r="C55" s="707"/>
      <c r="D55" s="707"/>
      <c r="E55" s="707"/>
      <c r="F55" s="707"/>
      <c r="G55" s="707"/>
      <c r="H55" s="707"/>
      <c r="I55" s="707"/>
      <c r="J55" s="707"/>
    </row>
    <row r="56" spans="1:10" ht="15" customHeight="1">
      <c r="A56" s="2"/>
      <c r="B56" s="700" t="s">
        <v>565</v>
      </c>
      <c r="C56" s="705"/>
      <c r="D56" s="705"/>
      <c r="E56" s="705"/>
      <c r="F56" s="705"/>
      <c r="G56" s="705"/>
      <c r="H56" s="705"/>
      <c r="I56" s="705"/>
      <c r="J56" s="705"/>
    </row>
    <row r="57" spans="1:10" ht="15" customHeight="1">
      <c r="A57" s="2"/>
      <c r="B57" s="700" t="s">
        <v>566</v>
      </c>
      <c r="C57" s="705"/>
      <c r="D57" s="705"/>
      <c r="E57" s="705"/>
      <c r="F57" s="705"/>
      <c r="G57" s="705"/>
      <c r="H57" s="705"/>
      <c r="I57" s="705"/>
      <c r="J57" s="705"/>
    </row>
    <row r="58" spans="1:10" ht="15" customHeight="1">
      <c r="A58" s="2"/>
      <c r="B58" s="700" t="s">
        <v>567</v>
      </c>
      <c r="C58" s="707"/>
      <c r="D58" s="707"/>
      <c r="E58" s="707"/>
      <c r="F58" s="707"/>
      <c r="G58" s="707"/>
      <c r="H58" s="707"/>
      <c r="I58" s="707"/>
      <c r="J58" s="707"/>
    </row>
    <row r="59" spans="1:10" s="6" customFormat="1" ht="15" customHeight="1">
      <c r="A59" s="2" t="s">
        <v>568</v>
      </c>
      <c r="B59" s="700"/>
      <c r="C59" s="25"/>
      <c r="D59" s="25"/>
      <c r="E59" s="25"/>
      <c r="F59" s="25"/>
      <c r="G59" s="25"/>
      <c r="H59" s="25"/>
      <c r="I59" s="25"/>
      <c r="J59" s="25"/>
    </row>
    <row r="60" spans="1:10" ht="15" customHeight="1">
      <c r="A60" s="2"/>
      <c r="B60" s="700" t="s">
        <v>570</v>
      </c>
      <c r="C60" s="707"/>
      <c r="D60" s="707"/>
      <c r="E60" s="707"/>
      <c r="F60" s="707"/>
      <c r="G60" s="707"/>
      <c r="H60" s="707"/>
      <c r="I60" s="707"/>
      <c r="J60" s="707"/>
    </row>
    <row r="61" spans="1:10" ht="15" customHeight="1">
      <c r="A61" s="2"/>
      <c r="B61" s="700" t="s">
        <v>571</v>
      </c>
      <c r="C61" s="707"/>
      <c r="D61" s="707"/>
      <c r="E61" s="707"/>
      <c r="F61" s="707"/>
      <c r="G61" s="707"/>
      <c r="H61" s="707"/>
      <c r="I61" s="707"/>
      <c r="J61" s="707"/>
    </row>
    <row r="62" spans="1:10" ht="15" customHeight="1">
      <c r="A62" s="2"/>
      <c r="B62" s="700" t="s">
        <v>572</v>
      </c>
      <c r="C62" s="707"/>
      <c r="D62" s="707"/>
      <c r="E62" s="707"/>
      <c r="F62" s="707"/>
      <c r="G62" s="707"/>
      <c r="H62" s="707"/>
      <c r="I62" s="707"/>
      <c r="J62" s="707"/>
    </row>
    <row r="63" spans="1:10" ht="15" customHeight="1">
      <c r="A63" s="2"/>
      <c r="B63" s="700" t="s">
        <v>573</v>
      </c>
      <c r="C63" s="707"/>
      <c r="D63" s="707"/>
      <c r="E63" s="707"/>
      <c r="F63" s="707"/>
      <c r="G63" s="707"/>
      <c r="H63" s="707"/>
      <c r="I63" s="707"/>
      <c r="J63" s="707"/>
    </row>
    <row r="64" spans="1:10" s="6" customFormat="1" ht="15" customHeight="1">
      <c r="A64" s="2" t="s">
        <v>574</v>
      </c>
      <c r="B64" s="700"/>
      <c r="C64" s="25"/>
      <c r="D64" s="25"/>
      <c r="E64" s="25"/>
      <c r="F64" s="25"/>
      <c r="G64" s="25"/>
      <c r="H64" s="25"/>
      <c r="I64" s="25"/>
      <c r="J64" s="25"/>
    </row>
    <row r="65" spans="1:10" ht="15" customHeight="1">
      <c r="A65" s="2"/>
      <c r="B65" s="700" t="s">
        <v>576</v>
      </c>
      <c r="C65" s="707"/>
      <c r="D65" s="707"/>
      <c r="E65" s="707"/>
      <c r="F65" s="707"/>
      <c r="G65" s="707"/>
      <c r="H65" s="707"/>
      <c r="I65" s="707"/>
      <c r="J65" s="707"/>
    </row>
    <row r="66" spans="1:10" ht="15" customHeight="1">
      <c r="A66" s="2"/>
      <c r="B66" s="700" t="s">
        <v>577</v>
      </c>
      <c r="C66" s="707"/>
      <c r="D66" s="707"/>
      <c r="E66" s="707"/>
      <c r="F66" s="707"/>
      <c r="G66" s="707"/>
      <c r="H66" s="707"/>
      <c r="I66" s="707"/>
      <c r="J66" s="707"/>
    </row>
    <row r="67" spans="1:10" ht="15" customHeight="1">
      <c r="A67" s="2"/>
      <c r="B67" s="700" t="s">
        <v>578</v>
      </c>
      <c r="C67" s="707"/>
      <c r="D67" s="707"/>
      <c r="E67" s="707"/>
      <c r="F67" s="707"/>
      <c r="G67" s="707"/>
      <c r="H67" s="707"/>
      <c r="I67" s="707"/>
      <c r="J67" s="707"/>
    </row>
    <row r="68" spans="1:10" s="6" customFormat="1" ht="15" customHeight="1">
      <c r="A68" s="2" t="s">
        <v>579</v>
      </c>
      <c r="B68" s="700"/>
      <c r="C68" s="25"/>
      <c r="D68" s="25"/>
      <c r="E68" s="25"/>
      <c r="F68" s="25"/>
      <c r="G68" s="25"/>
      <c r="H68" s="25"/>
      <c r="I68" s="25"/>
      <c r="J68" s="25"/>
    </row>
    <row r="69" spans="1:10" ht="15" customHeight="1">
      <c r="A69" s="2"/>
      <c r="B69" s="700" t="s">
        <v>580</v>
      </c>
      <c r="C69" s="707"/>
      <c r="D69" s="707"/>
      <c r="E69" s="707"/>
      <c r="F69" s="707"/>
      <c r="G69" s="707"/>
      <c r="H69" s="707"/>
      <c r="I69" s="707"/>
      <c r="J69" s="707"/>
    </row>
    <row r="70" spans="1:10" ht="15" customHeight="1">
      <c r="A70" s="2"/>
      <c r="B70" s="700" t="s">
        <v>581</v>
      </c>
      <c r="C70" s="707"/>
      <c r="D70" s="707"/>
      <c r="E70" s="707"/>
      <c r="F70" s="707"/>
      <c r="G70" s="707"/>
      <c r="H70" s="707"/>
      <c r="I70" s="707"/>
      <c r="J70" s="707"/>
    </row>
    <row r="71" spans="1:10" ht="15" customHeight="1">
      <c r="A71" s="2"/>
      <c r="B71" s="700" t="s">
        <v>582</v>
      </c>
      <c r="C71" s="707"/>
      <c r="D71" s="707"/>
      <c r="E71" s="707"/>
      <c r="F71" s="707"/>
      <c r="G71" s="707"/>
      <c r="H71" s="707"/>
      <c r="I71" s="707"/>
      <c r="J71" s="707"/>
    </row>
    <row r="72" spans="1:10" s="6" customFormat="1" ht="15" customHeight="1">
      <c r="A72" s="2" t="s">
        <v>583</v>
      </c>
      <c r="B72" s="700"/>
      <c r="C72" s="25"/>
      <c r="D72" s="25"/>
      <c r="E72" s="25"/>
      <c r="F72" s="25"/>
      <c r="G72" s="25"/>
      <c r="H72" s="25"/>
      <c r="I72" s="25"/>
      <c r="J72" s="25"/>
    </row>
    <row r="73" spans="1:10" ht="15" customHeight="1">
      <c r="A73" s="2"/>
      <c r="B73" s="700" t="s">
        <v>584</v>
      </c>
      <c r="C73" s="707"/>
      <c r="D73" s="707"/>
      <c r="E73" s="707"/>
      <c r="F73" s="707"/>
      <c r="G73" s="707"/>
      <c r="H73" s="707"/>
      <c r="I73" s="707"/>
      <c r="J73" s="707"/>
    </row>
    <row r="74" spans="1:10" s="6" customFormat="1" ht="15" customHeight="1">
      <c r="A74" s="2" t="s">
        <v>585</v>
      </c>
      <c r="B74" s="700"/>
      <c r="C74" s="25"/>
      <c r="D74" s="25"/>
      <c r="E74" s="25"/>
      <c r="F74" s="25"/>
      <c r="G74" s="25"/>
      <c r="H74" s="25"/>
      <c r="I74" s="25"/>
      <c r="J74" s="25"/>
    </row>
    <row r="75" spans="1:10" ht="15" customHeight="1">
      <c r="A75" s="2"/>
      <c r="B75" s="700" t="s">
        <v>586</v>
      </c>
      <c r="C75" s="707"/>
      <c r="D75" s="707"/>
      <c r="E75" s="707"/>
      <c r="F75" s="707"/>
      <c r="G75" s="707"/>
      <c r="H75" s="707"/>
      <c r="I75" s="707"/>
      <c r="J75" s="707"/>
    </row>
    <row r="76" spans="1:10" ht="15" customHeight="1">
      <c r="A76" s="2"/>
      <c r="B76" s="700" t="s">
        <v>587</v>
      </c>
      <c r="C76" s="707"/>
      <c r="D76" s="707"/>
      <c r="E76" s="707"/>
      <c r="F76" s="707"/>
      <c r="G76" s="707"/>
      <c r="H76" s="707"/>
      <c r="I76" s="707"/>
      <c r="J76" s="707"/>
    </row>
    <row r="77" spans="1:10" ht="15" customHeight="1">
      <c r="A77" s="2"/>
      <c r="B77" s="700" t="s">
        <v>588</v>
      </c>
      <c r="C77" s="707"/>
      <c r="D77" s="707"/>
      <c r="E77" s="707"/>
      <c r="F77" s="707"/>
      <c r="G77" s="707"/>
      <c r="H77" s="707"/>
      <c r="I77" s="707"/>
      <c r="J77" s="707"/>
    </row>
    <row r="78" spans="1:10" s="6" customFormat="1" ht="15" customHeight="1">
      <c r="A78" s="2" t="s">
        <v>589</v>
      </c>
      <c r="B78" s="700"/>
      <c r="C78" s="25"/>
      <c r="D78" s="25"/>
      <c r="E78" s="25"/>
      <c r="F78" s="25"/>
      <c r="G78" s="25"/>
      <c r="H78" s="25"/>
      <c r="I78" s="25"/>
      <c r="J78" s="25"/>
    </row>
    <row r="79" spans="1:10" ht="15" customHeight="1">
      <c r="A79" s="2"/>
      <c r="B79" s="700" t="s">
        <v>591</v>
      </c>
      <c r="C79" s="707"/>
      <c r="D79" s="707"/>
      <c r="E79" s="707"/>
      <c r="F79" s="707"/>
      <c r="G79" s="707"/>
      <c r="H79" s="707"/>
      <c r="I79" s="707"/>
      <c r="J79" s="707"/>
    </row>
    <row r="80" spans="1:10" ht="15" customHeight="1">
      <c r="A80" s="2"/>
      <c r="B80" s="700" t="s">
        <v>592</v>
      </c>
      <c r="C80" s="705"/>
      <c r="D80" s="705"/>
      <c r="E80" s="705"/>
      <c r="F80" s="705"/>
      <c r="G80" s="705"/>
      <c r="H80" s="705"/>
      <c r="I80" s="705"/>
      <c r="J80" s="705"/>
    </row>
    <row r="81" spans="1:10" ht="15" customHeight="1">
      <c r="A81" s="2"/>
      <c r="B81" s="700" t="s">
        <v>593</v>
      </c>
      <c r="C81" s="705"/>
      <c r="D81" s="705"/>
      <c r="E81" s="705"/>
      <c r="F81" s="705"/>
      <c r="G81" s="705"/>
      <c r="H81" s="705"/>
      <c r="I81" s="705"/>
      <c r="J81" s="705"/>
    </row>
    <row r="82" spans="1:10" s="6" customFormat="1" ht="15" customHeight="1">
      <c r="A82" s="2" t="s">
        <v>594</v>
      </c>
      <c r="B82" s="700"/>
      <c r="C82" s="25"/>
      <c r="D82" s="25"/>
      <c r="E82" s="25"/>
      <c r="F82" s="25"/>
      <c r="G82" s="25"/>
      <c r="H82" s="25"/>
      <c r="I82" s="25"/>
      <c r="J82" s="25"/>
    </row>
    <row r="83" spans="1:10" ht="15" customHeight="1">
      <c r="A83" s="2"/>
      <c r="B83" s="700" t="s">
        <v>595</v>
      </c>
      <c r="C83" s="707"/>
      <c r="D83" s="707"/>
      <c r="E83" s="707"/>
      <c r="F83" s="707"/>
      <c r="G83" s="707"/>
      <c r="H83" s="707"/>
      <c r="I83" s="707"/>
      <c r="J83" s="707"/>
    </row>
    <row r="84" spans="1:10" s="6" customFormat="1" ht="15" customHeight="1">
      <c r="A84" s="2" t="s">
        <v>596</v>
      </c>
      <c r="B84" s="700"/>
      <c r="C84" s="25"/>
      <c r="D84" s="25"/>
      <c r="E84" s="25"/>
      <c r="F84" s="25"/>
      <c r="G84" s="25"/>
      <c r="H84" s="25"/>
      <c r="I84" s="25"/>
      <c r="J84" s="25"/>
    </row>
    <row r="85" spans="1:10" ht="15" customHeight="1">
      <c r="A85" s="2"/>
      <c r="B85" s="700" t="s">
        <v>598</v>
      </c>
      <c r="C85" s="707"/>
      <c r="D85" s="707"/>
      <c r="E85" s="707"/>
      <c r="F85" s="707"/>
      <c r="G85" s="707"/>
      <c r="H85" s="707"/>
      <c r="I85" s="707"/>
      <c r="J85" s="707"/>
    </row>
    <row r="86" spans="1:10" ht="15" customHeight="1">
      <c r="A86" s="2"/>
      <c r="B86" s="700" t="s">
        <v>599</v>
      </c>
      <c r="C86" s="707"/>
      <c r="D86" s="707"/>
      <c r="E86" s="707"/>
      <c r="F86" s="707"/>
      <c r="G86" s="707"/>
      <c r="H86" s="707"/>
      <c r="I86" s="707"/>
      <c r="J86" s="707"/>
    </row>
    <row r="87" spans="1:10" ht="15" customHeight="1">
      <c r="A87" s="2"/>
      <c r="B87" s="700" t="s">
        <v>600</v>
      </c>
      <c r="C87" s="707"/>
      <c r="D87" s="707"/>
      <c r="E87" s="707"/>
      <c r="F87" s="707"/>
      <c r="G87" s="707"/>
      <c r="H87" s="707"/>
      <c r="I87" s="707"/>
      <c r="J87" s="707"/>
    </row>
    <row r="88" spans="1:10" ht="15.75" customHeight="1">
      <c r="A88" s="2"/>
      <c r="B88" s="700" t="s">
        <v>601</v>
      </c>
      <c r="C88" s="707"/>
      <c r="D88" s="707"/>
      <c r="E88" s="707"/>
      <c r="F88" s="707"/>
      <c r="G88" s="707"/>
      <c r="H88" s="707"/>
      <c r="I88" s="707"/>
      <c r="J88" s="707"/>
    </row>
    <row r="89" spans="1:10" ht="15.75" customHeight="1">
      <c r="A89" s="2"/>
      <c r="B89" s="700" t="s">
        <v>602</v>
      </c>
      <c r="C89" s="705"/>
      <c r="D89" s="705"/>
      <c r="E89" s="705"/>
      <c r="F89" s="705"/>
      <c r="G89" s="705"/>
      <c r="H89" s="705"/>
      <c r="I89" s="705"/>
      <c r="J89" s="705"/>
    </row>
    <row r="90" spans="1:10" ht="15.75" customHeight="1">
      <c r="A90" s="2"/>
      <c r="B90" s="700" t="s">
        <v>603</v>
      </c>
      <c r="C90" s="707"/>
      <c r="D90" s="707"/>
      <c r="E90" s="707"/>
      <c r="F90" s="707"/>
      <c r="G90" s="707"/>
      <c r="H90" s="707"/>
      <c r="I90" s="707"/>
      <c r="J90" s="707"/>
    </row>
    <row r="91" spans="1:10" s="6" customFormat="1" ht="15.75" customHeight="1" thickBot="1">
      <c r="A91" s="282" t="s">
        <v>606</v>
      </c>
      <c r="B91" s="702"/>
      <c r="C91" s="19"/>
      <c r="D91" s="19"/>
      <c r="E91" s="19"/>
      <c r="F91" s="19"/>
      <c r="G91" s="19"/>
      <c r="H91" s="19"/>
      <c r="I91" s="19"/>
      <c r="J91" s="19"/>
    </row>
  </sheetData>
  <mergeCells count="2">
    <mergeCell ref="C2:H2"/>
    <mergeCell ref="I2:J2"/>
  </mergeCells>
  <conditionalFormatting sqref="C4:H91">
    <cfRule type="containsBlanks" dxfId="749" priority="2">
      <formula>LEN(TRIM(C4))=0</formula>
    </cfRule>
  </conditionalFormatting>
  <conditionalFormatting sqref="I4:J91">
    <cfRule type="containsBlanks" dxfId="748" priority="1">
      <formula>LEN(TRIM(I4))=0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0" max="9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32">
    <tabColor rgb="FFFFC000"/>
  </sheetPr>
  <dimension ref="A1:W91"/>
  <sheetViews>
    <sheetView view="pageBreakPreview" zoomScale="95" zoomScaleNormal="100" zoomScaleSheetLayoutView="95" workbookViewId="0">
      <pane ySplit="2" topLeftCell="A76" activePane="bottomLeft" state="frozen"/>
      <selection activeCell="A28" sqref="A28"/>
      <selection pane="bottomLeft" activeCell="D89" sqref="D89"/>
    </sheetView>
  </sheetViews>
  <sheetFormatPr baseColWidth="10" defaultColWidth="14.3984375" defaultRowHeight="15" customHeight="1"/>
  <cols>
    <col min="1" max="1" width="1.53125" customWidth="1"/>
    <col min="2" max="2" width="23.19921875" customWidth="1"/>
    <col min="3" max="3" width="12.06640625" customWidth="1"/>
    <col min="4" max="4" width="64.06640625" style="1" customWidth="1"/>
    <col min="5" max="5" width="11.3984375" customWidth="1"/>
    <col min="6" max="23" width="10.796875" customWidth="1"/>
  </cols>
  <sheetData>
    <row r="1" spans="1:23" ht="21.75" customHeight="1">
      <c r="A1" s="14" t="s">
        <v>978</v>
      </c>
      <c r="B1" s="7"/>
      <c r="C1" s="145"/>
      <c r="D1" s="1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0" customHeight="1">
      <c r="A2" s="963" t="s">
        <v>761</v>
      </c>
      <c r="B2" s="918"/>
      <c r="C2" s="234" t="s">
        <v>979</v>
      </c>
      <c r="D2" s="234" t="s">
        <v>980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s="87" customFormat="1" ht="15" customHeight="1">
      <c r="A3" s="2" t="s">
        <v>498</v>
      </c>
      <c r="B3" s="700"/>
      <c r="C3" s="25">
        <v>10</v>
      </c>
      <c r="D3" s="481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" customHeight="1">
      <c r="A4" s="2"/>
      <c r="B4" s="700" t="s">
        <v>500</v>
      </c>
      <c r="C4" s="705">
        <v>2</v>
      </c>
      <c r="D4" s="717" t="s">
        <v>2897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" customHeight="1">
      <c r="A5" s="2"/>
      <c r="B5" s="700" t="s">
        <v>501</v>
      </c>
      <c r="C5" s="707">
        <v>4</v>
      </c>
      <c r="D5" s="718" t="s">
        <v>2898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" customHeight="1">
      <c r="A6" s="2"/>
      <c r="B6" s="700" t="s">
        <v>502</v>
      </c>
      <c r="C6" s="707">
        <v>4</v>
      </c>
      <c r="D6" s="718" t="s">
        <v>2899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s="87" customFormat="1" ht="15" customHeight="1">
      <c r="A7" s="2" t="s">
        <v>503</v>
      </c>
      <c r="B7" s="700"/>
      <c r="C7" s="25">
        <v>11</v>
      </c>
      <c r="D7" s="481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5" customHeight="1">
      <c r="A8" s="2"/>
      <c r="B8" s="700" t="s">
        <v>505</v>
      </c>
      <c r="C8" s="707">
        <v>2</v>
      </c>
      <c r="D8" s="718" t="s">
        <v>2900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5" customHeight="1">
      <c r="A9" s="2"/>
      <c r="B9" s="700" t="s">
        <v>506</v>
      </c>
      <c r="C9" s="707">
        <v>2</v>
      </c>
      <c r="D9" s="718" t="s">
        <v>2901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" customHeight="1">
      <c r="A10" s="2"/>
      <c r="B10" s="700" t="s">
        <v>507</v>
      </c>
      <c r="C10" s="707">
        <v>2</v>
      </c>
      <c r="D10" s="718" t="s">
        <v>2902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" customHeight="1">
      <c r="A11" s="2"/>
      <c r="B11" s="700" t="s">
        <v>508</v>
      </c>
      <c r="C11" s="707">
        <v>3</v>
      </c>
      <c r="D11" s="718" t="s">
        <v>2903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5" customHeight="1">
      <c r="A12" s="2"/>
      <c r="B12" s="700" t="s">
        <v>509</v>
      </c>
      <c r="C12" s="707">
        <v>2</v>
      </c>
      <c r="D12" s="718" t="s">
        <v>2904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s="87" customFormat="1" ht="15" customHeight="1">
      <c r="A13" s="2" t="s">
        <v>510</v>
      </c>
      <c r="B13" s="700"/>
      <c r="C13" s="25">
        <v>7</v>
      </c>
      <c r="D13" s="481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5" customHeight="1">
      <c r="A14" s="2"/>
      <c r="B14" s="700" t="s">
        <v>512</v>
      </c>
      <c r="C14" s="707">
        <v>5</v>
      </c>
      <c r="D14" s="718" t="s">
        <v>2905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" customHeight="1">
      <c r="A15" s="2"/>
      <c r="B15" s="700" t="s">
        <v>513</v>
      </c>
      <c r="C15" s="707">
        <v>2</v>
      </c>
      <c r="D15" s="718" t="s">
        <v>2906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s="87" customFormat="1" ht="15" customHeight="1">
      <c r="A16" s="2" t="s">
        <v>514</v>
      </c>
      <c r="B16" s="700"/>
      <c r="C16" s="25">
        <v>10</v>
      </c>
      <c r="D16" s="481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4" ht="15" customHeight="1">
      <c r="A17" s="2"/>
      <c r="B17" s="700" t="s">
        <v>516</v>
      </c>
      <c r="C17" s="707">
        <v>1</v>
      </c>
      <c r="D17" s="718" t="s">
        <v>2907</v>
      </c>
    </row>
    <row r="18" spans="1:4" ht="15" customHeight="1">
      <c r="A18" s="2"/>
      <c r="B18" s="700" t="s">
        <v>517</v>
      </c>
      <c r="C18" s="707">
        <v>2</v>
      </c>
      <c r="D18" s="718" t="s">
        <v>2908</v>
      </c>
    </row>
    <row r="19" spans="1:4" ht="15" customHeight="1">
      <c r="A19" s="2"/>
      <c r="B19" s="701" t="s">
        <v>518</v>
      </c>
      <c r="C19" s="705">
        <v>1</v>
      </c>
      <c r="D19" s="717" t="s">
        <v>2909</v>
      </c>
    </row>
    <row r="20" spans="1:4" ht="15" customHeight="1">
      <c r="A20" s="2"/>
      <c r="B20" s="701" t="s">
        <v>519</v>
      </c>
      <c r="C20" s="705">
        <v>2</v>
      </c>
      <c r="D20" s="717" t="s">
        <v>2910</v>
      </c>
    </row>
    <row r="21" spans="1:4" ht="15" customHeight="1">
      <c r="A21" s="2"/>
      <c r="B21" s="700" t="s">
        <v>520</v>
      </c>
      <c r="C21" s="707">
        <v>1</v>
      </c>
      <c r="D21" s="718" t="s">
        <v>2911</v>
      </c>
    </row>
    <row r="22" spans="1:4" ht="15" customHeight="1">
      <c r="A22" s="2"/>
      <c r="B22" s="700" t="s">
        <v>521</v>
      </c>
      <c r="C22" s="707">
        <v>1</v>
      </c>
      <c r="D22" s="718" t="s">
        <v>2912</v>
      </c>
    </row>
    <row r="23" spans="1:4" ht="15" customHeight="1">
      <c r="A23" s="2"/>
      <c r="B23" s="700" t="s">
        <v>522</v>
      </c>
      <c r="C23" s="707">
        <v>1</v>
      </c>
      <c r="D23" s="718" t="s">
        <v>2913</v>
      </c>
    </row>
    <row r="24" spans="1:4" ht="15" customHeight="1">
      <c r="A24" s="2"/>
      <c r="B24" s="700" t="s">
        <v>523</v>
      </c>
      <c r="C24" s="707">
        <v>1</v>
      </c>
      <c r="D24" s="718" t="s">
        <v>2914</v>
      </c>
    </row>
    <row r="25" spans="1:4" s="87" customFormat="1" ht="15" customHeight="1">
      <c r="A25" s="2" t="s">
        <v>524</v>
      </c>
      <c r="B25" s="700"/>
      <c r="C25" s="25">
        <v>4</v>
      </c>
      <c r="D25" s="481"/>
    </row>
    <row r="26" spans="1:4" ht="15" customHeight="1">
      <c r="A26" s="2"/>
      <c r="B26" s="700" t="s">
        <v>532</v>
      </c>
      <c r="C26" s="707">
        <v>1</v>
      </c>
      <c r="D26" s="718" t="s">
        <v>2915</v>
      </c>
    </row>
    <row r="27" spans="1:4" ht="15" customHeight="1">
      <c r="A27" s="2"/>
      <c r="B27" s="700" t="s">
        <v>533</v>
      </c>
      <c r="C27" s="707">
        <v>1</v>
      </c>
      <c r="D27" s="718" t="s">
        <v>2916</v>
      </c>
    </row>
    <row r="28" spans="1:4" ht="15" customHeight="1">
      <c r="A28" s="2"/>
      <c r="B28" s="700" t="s">
        <v>534</v>
      </c>
      <c r="C28" s="707">
        <v>1</v>
      </c>
      <c r="D28" s="718" t="s">
        <v>2917</v>
      </c>
    </row>
    <row r="29" spans="1:4" ht="15" customHeight="1">
      <c r="A29" s="2"/>
      <c r="B29" s="700" t="s">
        <v>535</v>
      </c>
      <c r="C29" s="707">
        <v>0</v>
      </c>
      <c r="D29" s="718"/>
    </row>
    <row r="30" spans="1:4" ht="15" customHeight="1">
      <c r="A30" s="2"/>
      <c r="B30" s="700" t="s">
        <v>536</v>
      </c>
      <c r="C30" s="705">
        <v>1</v>
      </c>
      <c r="D30" s="717" t="s">
        <v>2918</v>
      </c>
    </row>
    <row r="31" spans="1:4" s="87" customFormat="1" ht="15" customHeight="1">
      <c r="A31" s="2" t="s">
        <v>537</v>
      </c>
      <c r="B31" s="700"/>
      <c r="C31" s="25">
        <v>14</v>
      </c>
      <c r="D31" s="481"/>
    </row>
    <row r="32" spans="1:4" ht="15" customHeight="1">
      <c r="A32" s="2"/>
      <c r="B32" s="700" t="s">
        <v>539</v>
      </c>
      <c r="C32" s="707">
        <v>2</v>
      </c>
      <c r="D32" s="718" t="s">
        <v>2919</v>
      </c>
    </row>
    <row r="33" spans="1:4" ht="15" customHeight="1">
      <c r="A33" s="2"/>
      <c r="B33" s="700" t="s">
        <v>540</v>
      </c>
      <c r="C33" s="707">
        <v>2</v>
      </c>
      <c r="D33" s="718" t="s">
        <v>2920</v>
      </c>
    </row>
    <row r="34" spans="1:4" ht="15" customHeight="1">
      <c r="A34" s="2"/>
      <c r="B34" s="700" t="s">
        <v>541</v>
      </c>
      <c r="C34" s="707">
        <v>2</v>
      </c>
      <c r="D34" s="718" t="s">
        <v>2921</v>
      </c>
    </row>
    <row r="35" spans="1:4" ht="15" customHeight="1">
      <c r="A35" s="2"/>
      <c r="B35" s="700" t="s">
        <v>542</v>
      </c>
      <c r="C35" s="707">
        <v>4</v>
      </c>
      <c r="D35" s="718" t="s">
        <v>2922</v>
      </c>
    </row>
    <row r="36" spans="1:4" ht="15" customHeight="1">
      <c r="A36" s="2"/>
      <c r="B36" s="700" t="s">
        <v>543</v>
      </c>
      <c r="C36" s="707">
        <v>3</v>
      </c>
      <c r="D36" s="718" t="s">
        <v>2923</v>
      </c>
    </row>
    <row r="37" spans="1:4" ht="15" customHeight="1">
      <c r="A37" s="2"/>
      <c r="B37" s="700" t="s">
        <v>544</v>
      </c>
      <c r="C37" s="707">
        <v>1</v>
      </c>
      <c r="D37" s="718" t="s">
        <v>2924</v>
      </c>
    </row>
    <row r="38" spans="1:4" s="87" customFormat="1" ht="15" customHeight="1">
      <c r="A38" s="2" t="s">
        <v>545</v>
      </c>
      <c r="B38" s="700"/>
      <c r="C38" s="25">
        <v>6</v>
      </c>
      <c r="D38" s="481"/>
    </row>
    <row r="39" spans="1:4" ht="15" customHeight="1">
      <c r="A39" s="2"/>
      <c r="B39" s="700" t="s">
        <v>547</v>
      </c>
      <c r="C39" s="707">
        <v>3</v>
      </c>
      <c r="D39" s="718" t="s">
        <v>2925</v>
      </c>
    </row>
    <row r="40" spans="1:4" ht="15" customHeight="1">
      <c r="A40" s="2"/>
      <c r="B40" s="700" t="s">
        <v>548</v>
      </c>
      <c r="C40" s="707">
        <v>3</v>
      </c>
      <c r="D40" s="718" t="s">
        <v>2926</v>
      </c>
    </row>
    <row r="41" spans="1:4" ht="15" customHeight="1">
      <c r="A41" s="2"/>
      <c r="B41" s="700" t="s">
        <v>549</v>
      </c>
      <c r="C41" s="707">
        <v>13</v>
      </c>
      <c r="D41" s="718"/>
    </row>
    <row r="42" spans="1:4" s="87" customFormat="1" ht="15" customHeight="1">
      <c r="A42" s="2" t="s">
        <v>550</v>
      </c>
      <c r="B42" s="700"/>
      <c r="C42" s="25">
        <v>2</v>
      </c>
      <c r="D42" s="481" t="s">
        <v>2927</v>
      </c>
    </row>
    <row r="43" spans="1:4" ht="15" customHeight="1">
      <c r="A43" s="2"/>
      <c r="B43" s="700" t="s">
        <v>552</v>
      </c>
      <c r="C43" s="707">
        <v>2</v>
      </c>
      <c r="D43" s="718" t="s">
        <v>2928</v>
      </c>
    </row>
    <row r="44" spans="1:4" ht="15" customHeight="1">
      <c r="A44" s="2"/>
      <c r="B44" s="700" t="s">
        <v>553</v>
      </c>
      <c r="C44" s="707">
        <v>2</v>
      </c>
      <c r="D44" s="718" t="s">
        <v>2929</v>
      </c>
    </row>
    <row r="45" spans="1:4" ht="15" customHeight="1">
      <c r="A45" s="2"/>
      <c r="B45" s="700" t="s">
        <v>554</v>
      </c>
      <c r="C45" s="707">
        <v>2</v>
      </c>
      <c r="D45" s="718" t="s">
        <v>2930</v>
      </c>
    </row>
    <row r="46" spans="1:4" ht="15" customHeight="1">
      <c r="A46" s="2"/>
      <c r="B46" s="700" t="s">
        <v>555</v>
      </c>
      <c r="C46" s="707">
        <v>1</v>
      </c>
      <c r="D46" s="718" t="s">
        <v>2931</v>
      </c>
    </row>
    <row r="47" spans="1:4" ht="15" customHeight="1">
      <c r="A47" s="2"/>
      <c r="B47" s="700" t="s">
        <v>556</v>
      </c>
      <c r="C47" s="707">
        <v>3</v>
      </c>
      <c r="D47" s="718" t="s">
        <v>2932</v>
      </c>
    </row>
    <row r="48" spans="1:4" ht="15" customHeight="1">
      <c r="A48" s="2"/>
      <c r="B48" s="700" t="s">
        <v>557</v>
      </c>
      <c r="C48" s="707">
        <v>1</v>
      </c>
      <c r="D48" s="718" t="s">
        <v>2933</v>
      </c>
    </row>
    <row r="49" spans="1:4" ht="15" customHeight="1">
      <c r="A49" s="2"/>
      <c r="B49" s="700" t="s">
        <v>558</v>
      </c>
      <c r="C49" s="707">
        <v>12</v>
      </c>
      <c r="D49" s="718"/>
    </row>
    <row r="50" spans="1:4" s="87" customFormat="1" ht="15" customHeight="1">
      <c r="A50" s="2" t="s">
        <v>559</v>
      </c>
      <c r="B50" s="700"/>
      <c r="C50" s="25">
        <v>2</v>
      </c>
      <c r="D50" s="481" t="s">
        <v>2934</v>
      </c>
    </row>
    <row r="51" spans="1:4" ht="15" customHeight="1">
      <c r="A51" s="2"/>
      <c r="B51" s="700" t="s">
        <v>561</v>
      </c>
      <c r="C51" s="707">
        <v>2</v>
      </c>
      <c r="D51" s="718" t="s">
        <v>2935</v>
      </c>
    </row>
    <row r="52" spans="1:4" ht="15" customHeight="1">
      <c r="A52" s="2"/>
      <c r="B52" s="700" t="s">
        <v>562</v>
      </c>
      <c r="C52" s="707">
        <v>1</v>
      </c>
      <c r="D52" s="718" t="s">
        <v>2936</v>
      </c>
    </row>
    <row r="53" spans="1:4" ht="15" customHeight="1">
      <c r="A53" s="2"/>
      <c r="B53" s="700" t="s">
        <v>563</v>
      </c>
      <c r="C53" s="707">
        <v>2</v>
      </c>
      <c r="D53" s="718" t="s">
        <v>2937</v>
      </c>
    </row>
    <row r="54" spans="1:4" ht="15" customHeight="1">
      <c r="A54" s="2"/>
      <c r="B54" s="700" t="s">
        <v>564</v>
      </c>
      <c r="C54" s="707">
        <v>1</v>
      </c>
      <c r="D54" s="718" t="s">
        <v>2938</v>
      </c>
    </row>
    <row r="55" spans="1:4" ht="15" customHeight="1">
      <c r="A55" s="2"/>
      <c r="B55" s="700" t="s">
        <v>565</v>
      </c>
      <c r="C55" s="705">
        <v>2</v>
      </c>
      <c r="D55" s="717" t="s">
        <v>2939</v>
      </c>
    </row>
    <row r="56" spans="1:4" ht="15" customHeight="1">
      <c r="A56" s="2"/>
      <c r="B56" s="700" t="s">
        <v>566</v>
      </c>
      <c r="C56" s="705">
        <v>2</v>
      </c>
      <c r="D56" s="717" t="s">
        <v>2940</v>
      </c>
    </row>
    <row r="57" spans="1:4" ht="15" customHeight="1">
      <c r="A57" s="2"/>
      <c r="B57" s="700" t="s">
        <v>567</v>
      </c>
      <c r="C57" s="707">
        <v>8</v>
      </c>
      <c r="D57" s="718"/>
    </row>
    <row r="58" spans="1:4" s="87" customFormat="1" ht="15" customHeight="1">
      <c r="A58" s="2" t="s">
        <v>568</v>
      </c>
      <c r="B58" s="700"/>
      <c r="C58" s="25">
        <v>2</v>
      </c>
      <c r="D58" s="481" t="s">
        <v>2941</v>
      </c>
    </row>
    <row r="59" spans="1:4" ht="15" customHeight="1">
      <c r="A59" s="2"/>
      <c r="B59" s="700" t="s">
        <v>570</v>
      </c>
      <c r="C59" s="707">
        <v>3</v>
      </c>
      <c r="D59" s="718" t="s">
        <v>2942</v>
      </c>
    </row>
    <row r="60" spans="1:4" ht="15" customHeight="1">
      <c r="A60" s="2"/>
      <c r="B60" s="700" t="s">
        <v>571</v>
      </c>
      <c r="C60" s="707">
        <v>2</v>
      </c>
      <c r="D60" s="718" t="s">
        <v>2943</v>
      </c>
    </row>
    <row r="61" spans="1:4" ht="15" customHeight="1">
      <c r="A61" s="2"/>
      <c r="B61" s="700" t="s">
        <v>572</v>
      </c>
      <c r="C61" s="707">
        <v>1</v>
      </c>
      <c r="D61" s="718" t="s">
        <v>2944</v>
      </c>
    </row>
    <row r="62" spans="1:4" ht="15" customHeight="1">
      <c r="A62" s="2"/>
      <c r="B62" s="700" t="s">
        <v>573</v>
      </c>
      <c r="C62" s="707">
        <v>9</v>
      </c>
      <c r="D62" s="718"/>
    </row>
    <row r="63" spans="1:4" s="87" customFormat="1" ht="15" customHeight="1">
      <c r="A63" s="2" t="s">
        <v>574</v>
      </c>
      <c r="B63" s="700"/>
      <c r="C63" s="25">
        <v>1</v>
      </c>
      <c r="D63" s="481" t="s">
        <v>2936</v>
      </c>
    </row>
    <row r="64" spans="1:4" ht="15" customHeight="1">
      <c r="A64" s="2"/>
      <c r="B64" s="700" t="s">
        <v>576</v>
      </c>
      <c r="C64" s="707">
        <v>3</v>
      </c>
      <c r="D64" s="718" t="s">
        <v>2945</v>
      </c>
    </row>
    <row r="65" spans="1:4" ht="15" customHeight="1">
      <c r="A65" s="2"/>
      <c r="B65" s="700" t="s">
        <v>577</v>
      </c>
      <c r="C65" s="707">
        <v>5</v>
      </c>
      <c r="D65" s="718" t="s">
        <v>2946</v>
      </c>
    </row>
    <row r="66" spans="1:4" ht="15" customHeight="1">
      <c r="A66" s="2"/>
      <c r="B66" s="700" t="s">
        <v>578</v>
      </c>
      <c r="C66" s="707">
        <v>7</v>
      </c>
      <c r="D66" s="718"/>
    </row>
    <row r="67" spans="1:4" s="87" customFormat="1" ht="15" customHeight="1">
      <c r="A67" s="2" t="s">
        <v>579</v>
      </c>
      <c r="B67" s="700"/>
      <c r="C67" s="25">
        <v>4</v>
      </c>
      <c r="D67" s="481" t="s">
        <v>2947</v>
      </c>
    </row>
    <row r="68" spans="1:4" ht="15" customHeight="1">
      <c r="A68" s="2"/>
      <c r="B68" s="700" t="s">
        <v>580</v>
      </c>
      <c r="C68" s="707">
        <v>1</v>
      </c>
      <c r="D68" s="718" t="s">
        <v>2948</v>
      </c>
    </row>
    <row r="69" spans="1:4" ht="15" customHeight="1">
      <c r="A69" s="2"/>
      <c r="B69" s="700" t="s">
        <v>581</v>
      </c>
      <c r="C69" s="707">
        <v>2</v>
      </c>
      <c r="D69" s="718" t="s">
        <v>2949</v>
      </c>
    </row>
    <row r="70" spans="1:4" ht="15" customHeight="1">
      <c r="A70" s="2"/>
      <c r="B70" s="700" t="s">
        <v>582</v>
      </c>
      <c r="C70" s="707">
        <v>5</v>
      </c>
      <c r="D70" s="718"/>
    </row>
    <row r="71" spans="1:4" s="87" customFormat="1" ht="15" customHeight="1">
      <c r="A71" s="2" t="s">
        <v>583</v>
      </c>
      <c r="B71" s="700"/>
      <c r="C71" s="25">
        <v>3</v>
      </c>
      <c r="D71" s="481" t="s">
        <v>2950</v>
      </c>
    </row>
    <row r="72" spans="1:4" ht="15" customHeight="1">
      <c r="A72" s="2"/>
      <c r="B72" s="700" t="s">
        <v>584</v>
      </c>
      <c r="C72" s="707">
        <v>2</v>
      </c>
      <c r="D72" s="718" t="s">
        <v>2951</v>
      </c>
    </row>
    <row r="73" spans="1:4" s="87" customFormat="1" ht="15" customHeight="1">
      <c r="A73" s="2" t="s">
        <v>585</v>
      </c>
      <c r="B73" s="700"/>
      <c r="C73" s="25">
        <v>9</v>
      </c>
      <c r="D73" s="481"/>
    </row>
    <row r="74" spans="1:4" ht="15" customHeight="1">
      <c r="A74" s="2"/>
      <c r="B74" s="700" t="s">
        <v>586</v>
      </c>
      <c r="C74" s="707">
        <v>4</v>
      </c>
      <c r="D74" s="718" t="s">
        <v>2952</v>
      </c>
    </row>
    <row r="75" spans="1:4" ht="15" customHeight="1">
      <c r="A75" s="2"/>
      <c r="B75" s="700" t="s">
        <v>587</v>
      </c>
      <c r="C75" s="707">
        <v>2</v>
      </c>
      <c r="D75" s="718" t="s">
        <v>2953</v>
      </c>
    </row>
    <row r="76" spans="1:4" ht="15" customHeight="1">
      <c r="A76" s="2"/>
      <c r="B76" s="700" t="s">
        <v>588</v>
      </c>
      <c r="C76" s="707">
        <v>3</v>
      </c>
      <c r="D76" s="718" t="s">
        <v>2954</v>
      </c>
    </row>
    <row r="77" spans="1:4" s="87" customFormat="1" ht="15" customHeight="1">
      <c r="A77" s="2" t="s">
        <v>589</v>
      </c>
      <c r="B77" s="700"/>
      <c r="C77" s="25">
        <v>7</v>
      </c>
      <c r="D77" s="481"/>
    </row>
    <row r="78" spans="1:4" ht="15" customHeight="1">
      <c r="A78" s="2"/>
      <c r="B78" s="700" t="s">
        <v>591</v>
      </c>
      <c r="C78" s="707">
        <v>3</v>
      </c>
      <c r="D78" s="718" t="s">
        <v>2955</v>
      </c>
    </row>
    <row r="79" spans="1:4" ht="15" customHeight="1">
      <c r="A79" s="2"/>
      <c r="B79" s="700" t="s">
        <v>592</v>
      </c>
      <c r="C79" s="705">
        <v>3</v>
      </c>
      <c r="D79" s="717" t="s">
        <v>2956</v>
      </c>
    </row>
    <row r="80" spans="1:4" ht="15" customHeight="1">
      <c r="A80" s="2"/>
      <c r="B80" s="700" t="s">
        <v>593</v>
      </c>
      <c r="C80" s="705">
        <v>1</v>
      </c>
      <c r="D80" s="717" t="s">
        <v>2957</v>
      </c>
    </row>
    <row r="81" spans="1:4" s="87" customFormat="1" ht="15" customHeight="1">
      <c r="A81" s="2" t="s">
        <v>594</v>
      </c>
      <c r="B81" s="700"/>
      <c r="C81" s="25">
        <v>4</v>
      </c>
      <c r="D81" s="481"/>
    </row>
    <row r="82" spans="1:4" ht="15" customHeight="1">
      <c r="A82" s="2"/>
      <c r="B82" s="700" t="s">
        <v>595</v>
      </c>
      <c r="C82" s="707">
        <v>4</v>
      </c>
      <c r="D82" s="718" t="s">
        <v>2958</v>
      </c>
    </row>
    <row r="83" spans="1:4" s="87" customFormat="1" ht="15" customHeight="1">
      <c r="A83" s="2" t="s">
        <v>596</v>
      </c>
      <c r="B83" s="700"/>
      <c r="C83" s="25">
        <v>18</v>
      </c>
      <c r="D83" s="481"/>
    </row>
    <row r="84" spans="1:4" ht="15" customHeight="1">
      <c r="A84" s="2"/>
      <c r="B84" s="700" t="s">
        <v>598</v>
      </c>
      <c r="C84" s="707">
        <v>2</v>
      </c>
      <c r="D84" s="718" t="s">
        <v>2959</v>
      </c>
    </row>
    <row r="85" spans="1:4" ht="15" customHeight="1">
      <c r="A85" s="2"/>
      <c r="B85" s="700" t="s">
        <v>599</v>
      </c>
      <c r="C85" s="707">
        <v>5</v>
      </c>
      <c r="D85" s="718" t="s">
        <v>2960</v>
      </c>
    </row>
    <row r="86" spans="1:4" ht="15" customHeight="1">
      <c r="A86" s="2"/>
      <c r="B86" s="700" t="s">
        <v>600</v>
      </c>
      <c r="C86" s="707">
        <v>3</v>
      </c>
      <c r="D86" s="718" t="s">
        <v>2961</v>
      </c>
    </row>
    <row r="87" spans="1:4" ht="15" customHeight="1">
      <c r="A87" s="2"/>
      <c r="B87" s="700" t="s">
        <v>601</v>
      </c>
      <c r="C87" s="707">
        <v>1</v>
      </c>
      <c r="D87" s="718" t="s">
        <v>2962</v>
      </c>
    </row>
    <row r="88" spans="1:4" ht="15" customHeight="1">
      <c r="A88" s="2"/>
      <c r="B88" s="700" t="s">
        <v>602</v>
      </c>
      <c r="C88" s="705">
        <v>2</v>
      </c>
      <c r="D88" s="717" t="s">
        <v>2963</v>
      </c>
    </row>
    <row r="89" spans="1:4" ht="15" customHeight="1">
      <c r="A89" s="2"/>
      <c r="B89" s="700" t="s">
        <v>603</v>
      </c>
      <c r="C89" s="707">
        <v>5</v>
      </c>
      <c r="D89" s="718" t="s">
        <v>2964</v>
      </c>
    </row>
    <row r="90" spans="1:4" s="87" customFormat="1" ht="15" customHeight="1" thickBot="1">
      <c r="A90" s="282" t="s">
        <v>606</v>
      </c>
      <c r="B90" s="702"/>
      <c r="C90" s="19">
        <v>154</v>
      </c>
      <c r="D90" s="480"/>
    </row>
    <row r="91" spans="1:4" ht="14.25" customHeight="1">
      <c r="A91" s="7"/>
      <c r="B91" s="7"/>
      <c r="C91" s="145"/>
      <c r="D91" s="16"/>
    </row>
  </sheetData>
  <mergeCells count="1">
    <mergeCell ref="A2:B2"/>
  </mergeCells>
  <conditionalFormatting sqref="C3:D90">
    <cfRule type="containsBlanks" dxfId="74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Feuil33">
    <tabColor rgb="FFF9FBFA"/>
  </sheetPr>
  <dimension ref="A1:P111"/>
  <sheetViews>
    <sheetView view="pageBreakPreview" zoomScaleNormal="100" zoomScaleSheetLayoutView="100" workbookViewId="0">
      <pane xSplit="2" ySplit="2" topLeftCell="C3" activePane="bottomRight" state="frozen"/>
      <selection activeCell="A28" sqref="A28"/>
      <selection pane="topRight" activeCell="A28" sqref="A28"/>
      <selection pane="bottomLeft" activeCell="A28" sqref="A28"/>
      <selection pane="bottomRight" activeCell="D5" sqref="D5"/>
    </sheetView>
  </sheetViews>
  <sheetFormatPr baseColWidth="10" defaultColWidth="14.3984375" defaultRowHeight="15" customHeight="1"/>
  <cols>
    <col min="1" max="1" width="2.06640625" customWidth="1"/>
    <col min="2" max="2" width="22.3984375" customWidth="1"/>
    <col min="3" max="3" width="18.86328125" customWidth="1"/>
    <col min="4" max="4" width="28.06640625" customWidth="1"/>
    <col min="5" max="5" width="27.86328125" customWidth="1"/>
    <col min="6" max="16" width="10.796875" customWidth="1"/>
  </cols>
  <sheetData>
    <row r="1" spans="1:16" s="12" customFormat="1" ht="14.25">
      <c r="A1" s="146" t="s">
        <v>981</v>
      </c>
      <c r="B1" s="23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7.4" thickBot="1">
      <c r="A2" s="963" t="s">
        <v>761</v>
      </c>
      <c r="B2" s="918"/>
      <c r="C2" s="622" t="s">
        <v>982</v>
      </c>
      <c r="D2" s="644" t="s">
        <v>983</v>
      </c>
      <c r="E2" s="644" t="s">
        <v>984</v>
      </c>
      <c r="F2" s="666" t="s">
        <v>3016</v>
      </c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s="87" customFormat="1" ht="15" customHeight="1">
      <c r="A3" s="2" t="s">
        <v>498</v>
      </c>
      <c r="B3" s="2"/>
      <c r="C3" s="25"/>
      <c r="D3" s="25"/>
      <c r="E3" s="25"/>
      <c r="F3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s="87" customFormat="1" ht="15" customHeight="1">
      <c r="A4" s="679"/>
      <c r="B4" s="677" t="s">
        <v>499</v>
      </c>
      <c r="C4" s="682"/>
      <c r="D4" s="682"/>
      <c r="E4" s="682"/>
      <c r="F4" s="887">
        <v>175</v>
      </c>
      <c r="G4" s="6">
        <f>IF(F4&lt;&gt;"",(D4+E4-F4),"")</f>
        <v>-175</v>
      </c>
      <c r="H4" s="6"/>
      <c r="I4" s="6"/>
      <c r="J4" s="6"/>
      <c r="K4" s="6"/>
      <c r="L4" s="6"/>
      <c r="M4" s="6"/>
      <c r="N4" s="6"/>
      <c r="O4" s="6"/>
      <c r="P4" s="6"/>
    </row>
    <row r="5" spans="1:16" ht="15" customHeight="1">
      <c r="A5" s="679"/>
      <c r="B5" s="677" t="s">
        <v>500</v>
      </c>
      <c r="C5" s="681"/>
      <c r="D5" s="681"/>
      <c r="E5" s="681"/>
      <c r="G5" s="6" t="str">
        <f t="shared" ref="G5:G68" si="0">IF(F5&lt;&gt;"",(D5+E5-F5),"")</f>
        <v/>
      </c>
      <c r="H5" s="7"/>
      <c r="I5" s="7"/>
      <c r="J5" s="7"/>
      <c r="K5" s="7"/>
      <c r="L5" s="7"/>
      <c r="M5" s="7"/>
      <c r="N5" s="7"/>
      <c r="O5" s="7"/>
      <c r="P5" s="7"/>
    </row>
    <row r="6" spans="1:16" ht="15" customHeight="1">
      <c r="A6" s="679"/>
      <c r="B6" s="677" t="s">
        <v>501</v>
      </c>
      <c r="C6" s="681"/>
      <c r="D6" s="681"/>
      <c r="E6" s="681"/>
      <c r="G6" s="6" t="str">
        <f t="shared" si="0"/>
        <v/>
      </c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>
      <c r="A7" s="679"/>
      <c r="B7" s="677" t="s">
        <v>502</v>
      </c>
      <c r="C7" s="681"/>
      <c r="D7" s="681"/>
      <c r="E7" s="681"/>
      <c r="G7" s="6" t="str">
        <f t="shared" si="0"/>
        <v/>
      </c>
      <c r="H7" s="7"/>
      <c r="I7" s="7"/>
      <c r="J7" s="7"/>
      <c r="K7" s="7"/>
      <c r="L7" s="7"/>
      <c r="M7" s="7"/>
      <c r="N7" s="7"/>
      <c r="O7" s="7"/>
      <c r="P7" s="7"/>
    </row>
    <row r="8" spans="1:16" s="87" customFormat="1" ht="15" customHeight="1">
      <c r="A8" s="2" t="s">
        <v>503</v>
      </c>
      <c r="B8" s="2"/>
      <c r="C8" s="25"/>
      <c r="D8" s="25"/>
      <c r="E8" s="25"/>
      <c r="F8"/>
      <c r="G8" s="6" t="str">
        <f t="shared" si="0"/>
        <v/>
      </c>
      <c r="H8" s="6"/>
      <c r="I8" s="6"/>
      <c r="J8" s="6"/>
      <c r="K8" s="6"/>
      <c r="L8" s="6"/>
      <c r="M8" s="6"/>
      <c r="N8" s="6"/>
      <c r="O8" s="6"/>
      <c r="P8" s="6"/>
    </row>
    <row r="9" spans="1:16" ht="15" customHeight="1">
      <c r="A9" s="679"/>
      <c r="B9" s="677" t="s">
        <v>504</v>
      </c>
      <c r="C9" s="681"/>
      <c r="D9" s="681"/>
      <c r="E9" s="681"/>
      <c r="F9" s="887">
        <v>205</v>
      </c>
      <c r="G9" s="6">
        <f t="shared" si="0"/>
        <v>-205</v>
      </c>
      <c r="H9" s="7"/>
      <c r="I9" s="7"/>
      <c r="J9" s="7"/>
      <c r="K9" s="7"/>
      <c r="L9" s="7"/>
      <c r="M9" s="7"/>
      <c r="N9" s="7"/>
      <c r="O9" s="7"/>
      <c r="P9" s="7"/>
    </row>
    <row r="10" spans="1:16" ht="15" customHeight="1">
      <c r="A10" s="679"/>
      <c r="B10" s="677" t="s">
        <v>505</v>
      </c>
      <c r="C10" s="681"/>
      <c r="D10" s="681"/>
      <c r="E10" s="681"/>
      <c r="G10" s="6" t="str">
        <f t="shared" si="0"/>
        <v/>
      </c>
      <c r="H10" s="7"/>
      <c r="I10" s="7"/>
      <c r="J10" s="7"/>
      <c r="K10" s="7"/>
      <c r="L10" s="7"/>
      <c r="M10" s="7"/>
      <c r="N10" s="7"/>
      <c r="O10" s="7"/>
      <c r="P10" s="7"/>
    </row>
    <row r="11" spans="1:16" ht="15" customHeight="1">
      <c r="A11" s="679"/>
      <c r="B11" s="677" t="s">
        <v>506</v>
      </c>
      <c r="C11" s="681"/>
      <c r="D11" s="681"/>
      <c r="E11" s="681"/>
      <c r="G11" s="6" t="str">
        <f t="shared" si="0"/>
        <v/>
      </c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679"/>
      <c r="B12" s="677" t="s">
        <v>507</v>
      </c>
      <c r="C12" s="681"/>
      <c r="D12" s="681"/>
      <c r="E12" s="681"/>
      <c r="G12" s="6" t="str">
        <f t="shared" si="0"/>
        <v/>
      </c>
      <c r="H12" s="7"/>
      <c r="I12" s="7"/>
      <c r="J12" s="7"/>
      <c r="K12" s="7"/>
      <c r="L12" s="7"/>
      <c r="M12" s="7"/>
      <c r="N12" s="7"/>
      <c r="O12" s="7"/>
      <c r="P12" s="7"/>
    </row>
    <row r="13" spans="1:16" ht="15" customHeight="1">
      <c r="A13" s="679"/>
      <c r="B13" s="677" t="s">
        <v>508</v>
      </c>
      <c r="C13" s="681"/>
      <c r="D13" s="681"/>
      <c r="E13" s="681"/>
      <c r="G13" s="6" t="str">
        <f t="shared" si="0"/>
        <v/>
      </c>
      <c r="H13" s="7"/>
      <c r="I13" s="7"/>
      <c r="J13" s="7"/>
      <c r="K13" s="7"/>
      <c r="L13" s="7"/>
      <c r="M13" s="7"/>
      <c r="N13" s="7"/>
      <c r="O13" s="7"/>
      <c r="P13" s="7"/>
    </row>
    <row r="14" spans="1:16" s="87" customFormat="1" ht="15" customHeight="1">
      <c r="A14" s="679"/>
      <c r="B14" s="677" t="s">
        <v>509</v>
      </c>
      <c r="C14" s="681"/>
      <c r="D14" s="681"/>
      <c r="E14" s="681"/>
      <c r="F14"/>
      <c r="G14" s="6" t="str">
        <f t="shared" si="0"/>
        <v/>
      </c>
      <c r="H14" s="6"/>
      <c r="I14" s="6"/>
      <c r="J14" s="6"/>
      <c r="K14" s="6"/>
      <c r="L14" s="6"/>
      <c r="M14" s="6"/>
      <c r="N14" s="6"/>
      <c r="O14" s="6"/>
      <c r="P14" s="6"/>
    </row>
    <row r="15" spans="1:16" ht="15" customHeight="1">
      <c r="A15" s="2" t="s">
        <v>510</v>
      </c>
      <c r="B15" s="2"/>
      <c r="C15" s="25"/>
      <c r="D15" s="25"/>
      <c r="E15" s="25"/>
      <c r="G15" s="6" t="str">
        <f t="shared" si="0"/>
        <v/>
      </c>
      <c r="H15" s="7"/>
      <c r="I15" s="7"/>
      <c r="J15" s="7"/>
      <c r="K15" s="7"/>
      <c r="L15" s="7"/>
      <c r="M15" s="7"/>
      <c r="N15" s="7"/>
      <c r="O15" s="7"/>
      <c r="P15" s="7"/>
    </row>
    <row r="16" spans="1:16" ht="15" customHeight="1">
      <c r="A16" s="677"/>
      <c r="B16" s="677" t="s">
        <v>511</v>
      </c>
      <c r="C16" s="681"/>
      <c r="D16" s="681"/>
      <c r="E16" s="681"/>
      <c r="F16" s="888">
        <v>204</v>
      </c>
      <c r="G16" s="6">
        <f t="shared" si="0"/>
        <v>-204</v>
      </c>
      <c r="H16" s="7"/>
      <c r="I16" s="7"/>
      <c r="J16" s="7"/>
      <c r="K16" s="7"/>
      <c r="L16" s="7"/>
      <c r="M16" s="7"/>
      <c r="N16" s="7"/>
      <c r="O16" s="7"/>
      <c r="P16" s="7"/>
    </row>
    <row r="17" spans="1:7" s="87" customFormat="1" ht="15" customHeight="1">
      <c r="A17" s="679"/>
      <c r="B17" s="677" t="s">
        <v>512</v>
      </c>
      <c r="C17" s="681"/>
      <c r="D17" s="681"/>
      <c r="E17" s="681"/>
      <c r="F17"/>
      <c r="G17" s="6" t="str">
        <f t="shared" si="0"/>
        <v/>
      </c>
    </row>
    <row r="18" spans="1:7" ht="15" customHeight="1">
      <c r="A18" s="679"/>
      <c r="B18" s="677" t="s">
        <v>513</v>
      </c>
      <c r="C18" s="681"/>
      <c r="D18" s="681"/>
      <c r="E18" s="681"/>
      <c r="G18" s="6" t="str">
        <f t="shared" si="0"/>
        <v/>
      </c>
    </row>
    <row r="19" spans="1:7" ht="15" customHeight="1">
      <c r="A19" s="2" t="s">
        <v>514</v>
      </c>
      <c r="B19" s="6"/>
      <c r="C19" s="49"/>
      <c r="D19" s="49"/>
      <c r="E19" s="49"/>
      <c r="G19" s="6" t="str">
        <f t="shared" si="0"/>
        <v/>
      </c>
    </row>
    <row r="20" spans="1:7" ht="15" customHeight="1">
      <c r="A20" s="677"/>
      <c r="B20" s="678" t="s">
        <v>515</v>
      </c>
      <c r="C20" s="682"/>
      <c r="D20" s="682"/>
      <c r="E20" s="682"/>
      <c r="F20" s="887">
        <v>593</v>
      </c>
      <c r="G20" s="6">
        <f t="shared" si="0"/>
        <v>-593</v>
      </c>
    </row>
    <row r="21" spans="1:7" ht="15" customHeight="1">
      <c r="A21" s="679"/>
      <c r="B21" s="677" t="s">
        <v>516</v>
      </c>
      <c r="C21" s="681"/>
      <c r="D21" s="681"/>
      <c r="E21" s="681"/>
      <c r="G21" s="6" t="str">
        <f t="shared" si="0"/>
        <v/>
      </c>
    </row>
    <row r="22" spans="1:7" ht="15" customHeight="1">
      <c r="A22" s="679"/>
      <c r="B22" s="677" t="s">
        <v>517</v>
      </c>
      <c r="C22" s="681"/>
      <c r="D22" s="681"/>
      <c r="E22" s="681"/>
      <c r="G22" s="6" t="str">
        <f t="shared" si="0"/>
        <v/>
      </c>
    </row>
    <row r="23" spans="1:7" ht="15" customHeight="1">
      <c r="A23" s="679"/>
      <c r="B23" s="677" t="s">
        <v>518</v>
      </c>
      <c r="C23" s="681"/>
      <c r="D23" s="681"/>
      <c r="E23" s="681"/>
      <c r="G23" s="6" t="str">
        <f t="shared" si="0"/>
        <v/>
      </c>
    </row>
    <row r="24" spans="1:7" ht="15" customHeight="1">
      <c r="A24" s="679"/>
      <c r="B24" s="677" t="s">
        <v>519</v>
      </c>
      <c r="C24" s="681"/>
      <c r="D24" s="681"/>
      <c r="E24" s="681"/>
      <c r="G24" s="6" t="str">
        <f t="shared" si="0"/>
        <v/>
      </c>
    </row>
    <row r="25" spans="1:7" ht="15" customHeight="1">
      <c r="A25" s="679"/>
      <c r="B25" s="677" t="s">
        <v>520</v>
      </c>
      <c r="C25" s="681"/>
      <c r="D25" s="681"/>
      <c r="E25" s="681"/>
      <c r="G25" s="6" t="str">
        <f t="shared" si="0"/>
        <v/>
      </c>
    </row>
    <row r="26" spans="1:7" s="87" customFormat="1" ht="15" customHeight="1">
      <c r="A26" s="679"/>
      <c r="B26" s="677" t="s">
        <v>521</v>
      </c>
      <c r="C26" s="681"/>
      <c r="D26" s="681"/>
      <c r="E26" s="681"/>
      <c r="F26"/>
      <c r="G26" s="6" t="str">
        <f t="shared" si="0"/>
        <v/>
      </c>
    </row>
    <row r="27" spans="1:7" ht="15" customHeight="1">
      <c r="A27" s="679"/>
      <c r="B27" s="677" t="s">
        <v>522</v>
      </c>
      <c r="C27" s="681"/>
      <c r="D27" s="681"/>
      <c r="E27" s="681"/>
      <c r="G27" s="6" t="str">
        <f t="shared" si="0"/>
        <v/>
      </c>
    </row>
    <row r="28" spans="1:7" ht="15" customHeight="1">
      <c r="A28" s="679"/>
      <c r="B28" s="677" t="s">
        <v>523</v>
      </c>
      <c r="C28" s="681"/>
      <c r="D28" s="681"/>
      <c r="E28" s="681"/>
      <c r="G28" s="6" t="str">
        <f t="shared" si="0"/>
        <v/>
      </c>
    </row>
    <row r="29" spans="1:7" ht="15" customHeight="1">
      <c r="A29" s="2" t="s">
        <v>524</v>
      </c>
      <c r="B29" s="2"/>
      <c r="C29" s="25"/>
      <c r="D29" s="25"/>
      <c r="E29" s="25"/>
      <c r="G29" s="6" t="str">
        <f t="shared" si="0"/>
        <v/>
      </c>
    </row>
    <row r="30" spans="1:7" ht="15" customHeight="1">
      <c r="A30" s="677"/>
      <c r="B30" s="677" t="s">
        <v>525</v>
      </c>
      <c r="C30" s="682"/>
      <c r="D30" s="682"/>
      <c r="E30" s="682"/>
      <c r="F30" s="889">
        <v>0</v>
      </c>
      <c r="G30" s="6">
        <f t="shared" si="0"/>
        <v>0</v>
      </c>
    </row>
    <row r="31" spans="1:7" ht="15" customHeight="1">
      <c r="A31" s="677"/>
      <c r="B31" s="677" t="s">
        <v>526</v>
      </c>
      <c r="C31" s="681"/>
      <c r="D31" s="681"/>
      <c r="E31" s="681"/>
      <c r="F31" s="887">
        <v>172</v>
      </c>
      <c r="G31" s="6">
        <f t="shared" si="0"/>
        <v>-172</v>
      </c>
    </row>
    <row r="32" spans="1:7" s="87" customFormat="1" ht="15" customHeight="1">
      <c r="A32" s="677"/>
      <c r="B32" s="677" t="s">
        <v>527</v>
      </c>
      <c r="C32" s="681"/>
      <c r="D32" s="681"/>
      <c r="E32" s="681"/>
      <c r="F32" s="887">
        <v>425</v>
      </c>
      <c r="G32" s="6">
        <f t="shared" si="0"/>
        <v>-425</v>
      </c>
    </row>
    <row r="33" spans="1:7" ht="15" customHeight="1">
      <c r="A33" s="677"/>
      <c r="B33" s="677" t="s">
        <v>528</v>
      </c>
      <c r="C33" s="681"/>
      <c r="D33" s="681"/>
      <c r="E33" s="681"/>
      <c r="F33" s="887">
        <v>712</v>
      </c>
      <c r="G33" s="6">
        <f t="shared" si="0"/>
        <v>-712</v>
      </c>
    </row>
    <row r="34" spans="1:7" ht="15" customHeight="1">
      <c r="A34" s="677"/>
      <c r="B34" s="677" t="s">
        <v>529</v>
      </c>
      <c r="C34" s="681"/>
      <c r="D34" s="681"/>
      <c r="E34" s="681"/>
      <c r="F34" s="887">
        <v>237</v>
      </c>
      <c r="G34" s="6">
        <f t="shared" si="0"/>
        <v>-237</v>
      </c>
    </row>
    <row r="35" spans="1:7" ht="15" customHeight="1">
      <c r="A35" s="677"/>
      <c r="B35" s="677" t="s">
        <v>530</v>
      </c>
      <c r="C35" s="681"/>
      <c r="D35" s="681"/>
      <c r="E35" s="681"/>
      <c r="F35" s="890">
        <v>0</v>
      </c>
      <c r="G35" s="6">
        <f t="shared" si="0"/>
        <v>0</v>
      </c>
    </row>
    <row r="36" spans="1:7" ht="15" customHeight="1">
      <c r="A36" s="677"/>
      <c r="B36" s="677" t="s">
        <v>531</v>
      </c>
      <c r="C36" s="681"/>
      <c r="D36" s="681"/>
      <c r="E36" s="681"/>
      <c r="F36" s="887">
        <v>199</v>
      </c>
      <c r="G36" s="6">
        <f t="shared" si="0"/>
        <v>-199</v>
      </c>
    </row>
    <row r="37" spans="1:7" ht="15" customHeight="1">
      <c r="A37" s="679"/>
      <c r="B37" s="677" t="s">
        <v>532</v>
      </c>
      <c r="C37" s="681"/>
      <c r="D37" s="681"/>
      <c r="E37" s="681"/>
      <c r="G37" s="6" t="str">
        <f t="shared" si="0"/>
        <v/>
      </c>
    </row>
    <row r="38" spans="1:7" ht="15" customHeight="1">
      <c r="A38" s="679"/>
      <c r="B38" s="677" t="s">
        <v>533</v>
      </c>
      <c r="C38" s="681"/>
      <c r="D38" s="681"/>
      <c r="E38" s="681"/>
      <c r="G38" s="6" t="str">
        <f t="shared" si="0"/>
        <v/>
      </c>
    </row>
    <row r="39" spans="1:7" s="87" customFormat="1" ht="15" customHeight="1">
      <c r="A39" s="679"/>
      <c r="B39" s="677" t="s">
        <v>534</v>
      </c>
      <c r="C39" s="681"/>
      <c r="D39" s="681"/>
      <c r="E39" s="681"/>
      <c r="F39"/>
      <c r="G39" s="6" t="str">
        <f t="shared" si="0"/>
        <v/>
      </c>
    </row>
    <row r="40" spans="1:7" ht="15" customHeight="1">
      <c r="A40" s="679"/>
      <c r="B40" s="677" t="s">
        <v>535</v>
      </c>
      <c r="C40" s="681"/>
      <c r="D40" s="681"/>
      <c r="E40" s="681"/>
      <c r="G40" s="6" t="str">
        <f t="shared" si="0"/>
        <v/>
      </c>
    </row>
    <row r="41" spans="1:7" ht="15" customHeight="1">
      <c r="A41" s="679"/>
      <c r="B41" s="677" t="s">
        <v>536</v>
      </c>
      <c r="C41" s="681"/>
      <c r="D41" s="681"/>
      <c r="E41" s="681"/>
      <c r="G41" s="6" t="str">
        <f t="shared" si="0"/>
        <v/>
      </c>
    </row>
    <row r="42" spans="1:7" ht="15" customHeight="1">
      <c r="A42" s="2" t="s">
        <v>537</v>
      </c>
      <c r="B42" s="2"/>
      <c r="C42" s="25"/>
      <c r="D42" s="25"/>
      <c r="E42" s="25"/>
      <c r="G42" s="6" t="str">
        <f t="shared" si="0"/>
        <v/>
      </c>
    </row>
    <row r="43" spans="1:7" s="87" customFormat="1" ht="15" customHeight="1">
      <c r="A43" s="677"/>
      <c r="B43" s="677" t="s">
        <v>538</v>
      </c>
      <c r="C43" s="681"/>
      <c r="D43" s="681"/>
      <c r="E43" s="681"/>
      <c r="F43" s="887">
        <v>282</v>
      </c>
      <c r="G43" s="6">
        <f t="shared" si="0"/>
        <v>-282</v>
      </c>
    </row>
    <row r="44" spans="1:7" ht="15" customHeight="1">
      <c r="A44" s="679"/>
      <c r="B44" s="677" t="s">
        <v>539</v>
      </c>
      <c r="C44" s="681"/>
      <c r="D44" s="681"/>
      <c r="E44" s="681"/>
      <c r="G44" s="6" t="str">
        <f t="shared" si="0"/>
        <v/>
      </c>
    </row>
    <row r="45" spans="1:7" ht="15" customHeight="1">
      <c r="A45" s="679"/>
      <c r="B45" s="677" t="s">
        <v>540</v>
      </c>
      <c r="C45" s="681"/>
      <c r="D45" s="681"/>
      <c r="E45" s="681"/>
      <c r="G45" s="6" t="str">
        <f t="shared" si="0"/>
        <v/>
      </c>
    </row>
    <row r="46" spans="1:7" ht="15" customHeight="1">
      <c r="A46" s="679"/>
      <c r="B46" s="677" t="s">
        <v>541</v>
      </c>
      <c r="C46" s="681"/>
      <c r="D46" s="681"/>
      <c r="E46" s="681"/>
      <c r="G46" s="6" t="str">
        <f t="shared" si="0"/>
        <v/>
      </c>
    </row>
    <row r="47" spans="1:7" ht="15" customHeight="1">
      <c r="A47" s="679"/>
      <c r="B47" s="677" t="s">
        <v>542</v>
      </c>
      <c r="C47" s="681"/>
      <c r="D47" s="681"/>
      <c r="E47" s="681"/>
      <c r="G47" s="6" t="str">
        <f t="shared" si="0"/>
        <v/>
      </c>
    </row>
    <row r="48" spans="1:7" ht="15" customHeight="1">
      <c r="A48" s="679"/>
      <c r="B48" s="677" t="s">
        <v>543</v>
      </c>
      <c r="C48" s="681"/>
      <c r="D48" s="681"/>
      <c r="E48" s="681"/>
      <c r="G48" s="6" t="str">
        <f t="shared" si="0"/>
        <v/>
      </c>
    </row>
    <row r="49" spans="1:7" ht="15" customHeight="1">
      <c r="A49" s="679"/>
      <c r="B49" s="677" t="s">
        <v>544</v>
      </c>
      <c r="C49" s="681"/>
      <c r="D49" s="681"/>
      <c r="E49" s="681"/>
      <c r="G49" s="6" t="str">
        <f t="shared" si="0"/>
        <v/>
      </c>
    </row>
    <row r="50" spans="1:7" ht="15" customHeight="1">
      <c r="A50" s="2" t="s">
        <v>545</v>
      </c>
      <c r="B50" s="2"/>
      <c r="C50" s="25"/>
      <c r="D50" s="25"/>
      <c r="E50" s="25"/>
      <c r="G50" s="6" t="str">
        <f t="shared" si="0"/>
        <v/>
      </c>
    </row>
    <row r="51" spans="1:7" s="87" customFormat="1" ht="15" customHeight="1">
      <c r="A51" s="677"/>
      <c r="B51" s="677" t="s">
        <v>546</v>
      </c>
      <c r="C51" s="681"/>
      <c r="D51" s="681"/>
      <c r="E51" s="681"/>
      <c r="F51" s="887">
        <v>197</v>
      </c>
      <c r="G51" s="6">
        <f t="shared" si="0"/>
        <v>-197</v>
      </c>
    </row>
    <row r="52" spans="1:7" ht="15" customHeight="1">
      <c r="A52" s="679"/>
      <c r="B52" s="677" t="s">
        <v>547</v>
      </c>
      <c r="C52" s="681"/>
      <c r="D52" s="681"/>
      <c r="E52" s="681"/>
      <c r="G52" s="6" t="str">
        <f t="shared" si="0"/>
        <v/>
      </c>
    </row>
    <row r="53" spans="1:7" ht="15" customHeight="1">
      <c r="A53" s="679"/>
      <c r="B53" s="677" t="s">
        <v>548</v>
      </c>
      <c r="C53" s="681"/>
      <c r="D53" s="681"/>
      <c r="E53" s="681"/>
      <c r="G53" s="6" t="str">
        <f t="shared" si="0"/>
        <v/>
      </c>
    </row>
    <row r="54" spans="1:7" ht="15" customHeight="1">
      <c r="A54" s="679"/>
      <c r="B54" s="677" t="s">
        <v>549</v>
      </c>
      <c r="C54" s="681"/>
      <c r="D54" s="681"/>
      <c r="E54" s="681"/>
      <c r="G54" s="6" t="str">
        <f t="shared" si="0"/>
        <v/>
      </c>
    </row>
    <row r="55" spans="1:7" ht="15" customHeight="1">
      <c r="A55" s="2" t="s">
        <v>550</v>
      </c>
      <c r="B55" s="2"/>
      <c r="C55" s="49"/>
      <c r="D55" s="49"/>
      <c r="E55" s="49"/>
      <c r="G55" s="6" t="str">
        <f t="shared" si="0"/>
        <v/>
      </c>
    </row>
    <row r="56" spans="1:7" ht="15" customHeight="1">
      <c r="A56" s="677"/>
      <c r="B56" s="677" t="s">
        <v>551</v>
      </c>
      <c r="C56" s="682"/>
      <c r="D56" s="682"/>
      <c r="E56" s="682"/>
      <c r="F56" s="887">
        <v>218</v>
      </c>
      <c r="G56" s="6">
        <f t="shared" si="0"/>
        <v>-218</v>
      </c>
    </row>
    <row r="57" spans="1:7" ht="15" customHeight="1">
      <c r="A57" s="679"/>
      <c r="B57" s="677" t="s">
        <v>552</v>
      </c>
      <c r="C57" s="681"/>
      <c r="D57" s="681"/>
      <c r="E57" s="681"/>
      <c r="G57" s="6" t="str">
        <f t="shared" si="0"/>
        <v/>
      </c>
    </row>
    <row r="58" spans="1:7" ht="15" customHeight="1">
      <c r="A58" s="679"/>
      <c r="B58" s="677" t="s">
        <v>553</v>
      </c>
      <c r="C58" s="681"/>
      <c r="D58" s="681"/>
      <c r="E58" s="681"/>
      <c r="G58" s="6" t="str">
        <f t="shared" si="0"/>
        <v/>
      </c>
    </row>
    <row r="59" spans="1:7" s="87" customFormat="1" ht="15" customHeight="1">
      <c r="A59" s="679"/>
      <c r="B59" s="677" t="s">
        <v>554</v>
      </c>
      <c r="C59" s="681"/>
      <c r="D59" s="681"/>
      <c r="E59" s="681"/>
      <c r="F59"/>
      <c r="G59" s="6" t="str">
        <f t="shared" si="0"/>
        <v/>
      </c>
    </row>
    <row r="60" spans="1:7" ht="15" customHeight="1">
      <c r="A60" s="679"/>
      <c r="B60" s="677" t="s">
        <v>555</v>
      </c>
      <c r="C60" s="681"/>
      <c r="D60" s="681"/>
      <c r="E60" s="681"/>
      <c r="G60" s="6" t="str">
        <f t="shared" si="0"/>
        <v/>
      </c>
    </row>
    <row r="61" spans="1:7" ht="15" customHeight="1">
      <c r="A61" s="679"/>
      <c r="B61" s="677" t="s">
        <v>556</v>
      </c>
      <c r="C61" s="681"/>
      <c r="D61" s="681"/>
      <c r="E61" s="681"/>
      <c r="G61" s="6" t="str">
        <f t="shared" si="0"/>
        <v/>
      </c>
    </row>
    <row r="62" spans="1:7" ht="15" customHeight="1">
      <c r="A62" s="679"/>
      <c r="B62" s="677" t="s">
        <v>557</v>
      </c>
      <c r="C62" s="681"/>
      <c r="D62" s="681"/>
      <c r="E62" s="681"/>
      <c r="G62" s="6" t="str">
        <f t="shared" si="0"/>
        <v/>
      </c>
    </row>
    <row r="63" spans="1:7" ht="15" customHeight="1">
      <c r="A63" s="679"/>
      <c r="B63" s="677" t="s">
        <v>558</v>
      </c>
      <c r="C63" s="681"/>
      <c r="D63" s="681"/>
      <c r="E63" s="681"/>
      <c r="G63" s="6" t="str">
        <f t="shared" si="0"/>
        <v/>
      </c>
    </row>
    <row r="64" spans="1:7" s="87" customFormat="1" ht="15" customHeight="1">
      <c r="A64" s="2" t="s">
        <v>559</v>
      </c>
      <c r="B64" s="2"/>
      <c r="C64" s="25"/>
      <c r="D64" s="25"/>
      <c r="E64" s="25"/>
      <c r="F64"/>
      <c r="G64" s="6" t="str">
        <f t="shared" si="0"/>
        <v/>
      </c>
    </row>
    <row r="65" spans="1:7" ht="15" customHeight="1">
      <c r="A65" s="677"/>
      <c r="B65" s="677" t="s">
        <v>560</v>
      </c>
      <c r="C65" s="681"/>
      <c r="D65" s="681"/>
      <c r="E65" s="681"/>
      <c r="F65" s="887">
        <v>299</v>
      </c>
      <c r="G65" s="6">
        <f t="shared" si="0"/>
        <v>-299</v>
      </c>
    </row>
    <row r="66" spans="1:7" ht="15" customHeight="1">
      <c r="A66" s="679"/>
      <c r="B66" s="677" t="s">
        <v>561</v>
      </c>
      <c r="C66" s="681"/>
      <c r="D66" s="681"/>
      <c r="E66" s="681"/>
      <c r="G66" s="6" t="str">
        <f t="shared" si="0"/>
        <v/>
      </c>
    </row>
    <row r="67" spans="1:7" ht="15" customHeight="1">
      <c r="A67" s="679"/>
      <c r="B67" s="677" t="s">
        <v>562</v>
      </c>
      <c r="C67" s="681"/>
      <c r="D67" s="681"/>
      <c r="E67" s="681"/>
      <c r="G67" s="6" t="str">
        <f t="shared" si="0"/>
        <v/>
      </c>
    </row>
    <row r="68" spans="1:7" s="87" customFormat="1" ht="15" customHeight="1">
      <c r="A68" s="679"/>
      <c r="B68" s="677" t="s">
        <v>563</v>
      </c>
      <c r="C68" s="681"/>
      <c r="D68" s="681"/>
      <c r="E68" s="681"/>
      <c r="F68"/>
      <c r="G68" s="6" t="str">
        <f t="shared" si="0"/>
        <v/>
      </c>
    </row>
    <row r="69" spans="1:7" ht="15" customHeight="1">
      <c r="A69" s="679"/>
      <c r="B69" s="677" t="s">
        <v>564</v>
      </c>
      <c r="C69" s="681"/>
      <c r="D69" s="681"/>
      <c r="E69" s="681"/>
      <c r="G69" s="6" t="str">
        <f t="shared" ref="G69:G111" si="1">IF(F69&lt;&gt;"",(D69+E69-F69),"")</f>
        <v/>
      </c>
    </row>
    <row r="70" spans="1:7" ht="15" customHeight="1">
      <c r="A70" s="679"/>
      <c r="B70" s="677" t="s">
        <v>565</v>
      </c>
      <c r="C70" s="681"/>
      <c r="D70" s="681"/>
      <c r="E70" s="681"/>
      <c r="G70" s="6" t="str">
        <f t="shared" si="1"/>
        <v/>
      </c>
    </row>
    <row r="71" spans="1:7" ht="15" customHeight="1">
      <c r="A71" s="679"/>
      <c r="B71" s="677" t="s">
        <v>566</v>
      </c>
      <c r="C71" s="681"/>
      <c r="D71" s="681"/>
      <c r="E71" s="681"/>
      <c r="G71" s="6" t="str">
        <f t="shared" si="1"/>
        <v/>
      </c>
    </row>
    <row r="72" spans="1:7" s="87" customFormat="1" ht="15" customHeight="1">
      <c r="A72" s="679"/>
      <c r="B72" s="677" t="s">
        <v>567</v>
      </c>
      <c r="C72" s="681"/>
      <c r="D72" s="681"/>
      <c r="E72" s="681"/>
      <c r="F72"/>
      <c r="G72" s="6" t="str">
        <f t="shared" si="1"/>
        <v/>
      </c>
    </row>
    <row r="73" spans="1:7" ht="15" customHeight="1">
      <c r="A73" s="2" t="s">
        <v>568</v>
      </c>
      <c r="B73" s="2"/>
      <c r="C73" s="25"/>
      <c r="D73" s="25"/>
      <c r="E73" s="25"/>
      <c r="G73" s="6" t="str">
        <f t="shared" si="1"/>
        <v/>
      </c>
    </row>
    <row r="74" spans="1:7" s="87" customFormat="1" ht="15" customHeight="1">
      <c r="A74" s="677"/>
      <c r="B74" s="677" t="s">
        <v>569</v>
      </c>
      <c r="C74" s="681"/>
      <c r="D74" s="681"/>
      <c r="E74" s="681"/>
      <c r="F74" s="887">
        <v>157</v>
      </c>
      <c r="G74" s="6">
        <f t="shared" si="1"/>
        <v>-157</v>
      </c>
    </row>
    <row r="75" spans="1:7" ht="15" customHeight="1">
      <c r="A75" s="679"/>
      <c r="B75" s="677" t="s">
        <v>570</v>
      </c>
      <c r="C75" s="681"/>
      <c r="D75" s="681"/>
      <c r="E75" s="681"/>
      <c r="G75" s="6" t="str">
        <f t="shared" si="1"/>
        <v/>
      </c>
    </row>
    <row r="76" spans="1:7" ht="15" customHeight="1">
      <c r="A76" s="679"/>
      <c r="B76" s="677" t="s">
        <v>571</v>
      </c>
      <c r="C76" s="681"/>
      <c r="D76" s="681"/>
      <c r="E76" s="681"/>
      <c r="G76" s="6" t="str">
        <f t="shared" si="1"/>
        <v/>
      </c>
    </row>
    <row r="77" spans="1:7" ht="15" customHeight="1">
      <c r="A77" s="679"/>
      <c r="B77" s="677" t="s">
        <v>572</v>
      </c>
      <c r="C77" s="681"/>
      <c r="D77" s="681"/>
      <c r="E77" s="681"/>
      <c r="G77" s="6" t="str">
        <f t="shared" si="1"/>
        <v/>
      </c>
    </row>
    <row r="78" spans="1:7" s="87" customFormat="1" ht="15" customHeight="1">
      <c r="A78" s="679"/>
      <c r="B78" s="677" t="s">
        <v>573</v>
      </c>
      <c r="C78" s="681"/>
      <c r="D78" s="681"/>
      <c r="E78" s="681"/>
      <c r="F78"/>
      <c r="G78" s="6" t="str">
        <f t="shared" si="1"/>
        <v/>
      </c>
    </row>
    <row r="79" spans="1:7" ht="15" customHeight="1">
      <c r="A79" s="2" t="s">
        <v>574</v>
      </c>
      <c r="B79" s="2"/>
      <c r="C79" s="49"/>
      <c r="D79" s="49"/>
      <c r="E79" s="49"/>
      <c r="G79" s="6" t="str">
        <f t="shared" si="1"/>
        <v/>
      </c>
    </row>
    <row r="80" spans="1:7" ht="15" customHeight="1">
      <c r="A80" s="677"/>
      <c r="B80" s="677" t="s">
        <v>575</v>
      </c>
      <c r="C80" s="682"/>
      <c r="D80" s="682"/>
      <c r="E80" s="682"/>
      <c r="F80" s="887">
        <v>291</v>
      </c>
      <c r="G80" s="6">
        <f t="shared" si="1"/>
        <v>-291</v>
      </c>
    </row>
    <row r="81" spans="1:7" ht="15" customHeight="1">
      <c r="A81" s="679"/>
      <c r="B81" s="677" t="s">
        <v>576</v>
      </c>
      <c r="C81" s="681"/>
      <c r="D81" s="681"/>
      <c r="E81" s="681"/>
      <c r="G81" s="6" t="str">
        <f t="shared" si="1"/>
        <v/>
      </c>
    </row>
    <row r="82" spans="1:7" s="87" customFormat="1" ht="15" customHeight="1">
      <c r="A82" s="679"/>
      <c r="B82" s="677" t="s">
        <v>577</v>
      </c>
      <c r="C82" s="681"/>
      <c r="D82" s="681"/>
      <c r="E82" s="681"/>
      <c r="F82"/>
      <c r="G82" s="6" t="str">
        <f t="shared" si="1"/>
        <v/>
      </c>
    </row>
    <row r="83" spans="1:7" ht="15" customHeight="1">
      <c r="A83" s="679"/>
      <c r="B83" s="677" t="s">
        <v>578</v>
      </c>
      <c r="C83" s="681"/>
      <c r="D83" s="681"/>
      <c r="E83" s="681"/>
      <c r="G83" s="6" t="str">
        <f t="shared" si="1"/>
        <v/>
      </c>
    </row>
    <row r="84" spans="1:7" s="87" customFormat="1" ht="15" customHeight="1">
      <c r="A84" s="2" t="s">
        <v>579</v>
      </c>
      <c r="B84" s="2"/>
      <c r="C84" s="25"/>
      <c r="D84" s="25"/>
      <c r="E84" s="25"/>
      <c r="F84"/>
      <c r="G84" s="6" t="str">
        <f t="shared" si="1"/>
        <v/>
      </c>
    </row>
    <row r="85" spans="1:7" ht="15" customHeight="1">
      <c r="A85" s="679"/>
      <c r="B85" s="677" t="s">
        <v>580</v>
      </c>
      <c r="C85" s="681"/>
      <c r="D85" s="681"/>
      <c r="E85" s="681"/>
      <c r="G85" s="6" t="str">
        <f t="shared" si="1"/>
        <v/>
      </c>
    </row>
    <row r="86" spans="1:7" ht="15" customHeight="1">
      <c r="A86" s="679"/>
      <c r="B86" s="677" t="s">
        <v>581</v>
      </c>
      <c r="C86" s="681"/>
      <c r="D86" s="681"/>
      <c r="E86" s="681"/>
      <c r="G86" s="6" t="str">
        <f t="shared" si="1"/>
        <v/>
      </c>
    </row>
    <row r="87" spans="1:7" ht="16.5" customHeight="1">
      <c r="A87" s="679"/>
      <c r="B87" s="677" t="s">
        <v>582</v>
      </c>
      <c r="C87" s="681"/>
      <c r="D87" s="681"/>
      <c r="E87" s="681"/>
      <c r="G87" s="6" t="str">
        <f t="shared" si="1"/>
        <v/>
      </c>
    </row>
    <row r="88" spans="1:7" ht="15.75" customHeight="1">
      <c r="A88" s="2" t="s">
        <v>583</v>
      </c>
      <c r="B88" s="2"/>
      <c r="C88" s="49"/>
      <c r="D88" s="49"/>
      <c r="E88" s="49"/>
      <c r="G88" s="6" t="str">
        <f t="shared" si="1"/>
        <v/>
      </c>
    </row>
    <row r="89" spans="1:7" ht="15.75" customHeight="1">
      <c r="A89" s="679"/>
      <c r="B89" s="677" t="s">
        <v>584</v>
      </c>
      <c r="C89" s="681"/>
      <c r="D89" s="681"/>
      <c r="E89" s="681"/>
      <c r="G89" s="6" t="str">
        <f t="shared" si="1"/>
        <v/>
      </c>
    </row>
    <row r="90" spans="1:7" ht="15.75" customHeight="1">
      <c r="A90" s="2" t="s">
        <v>585</v>
      </c>
      <c r="B90" s="2"/>
      <c r="C90" s="25"/>
      <c r="D90" s="25"/>
      <c r="E90" s="25"/>
      <c r="G90" s="6" t="str">
        <f t="shared" si="1"/>
        <v/>
      </c>
    </row>
    <row r="91" spans="1:7" s="87" customFormat="1" ht="15.75" customHeight="1">
      <c r="A91" s="679"/>
      <c r="B91" s="677" t="s">
        <v>586</v>
      </c>
      <c r="C91" s="681"/>
      <c r="D91" s="681"/>
      <c r="E91" s="681"/>
      <c r="F91"/>
      <c r="G91" s="6" t="str">
        <f t="shared" si="1"/>
        <v/>
      </c>
    </row>
    <row r="92" spans="1:7" ht="15.75" customHeight="1">
      <c r="A92" s="679"/>
      <c r="B92" s="677" t="s">
        <v>587</v>
      </c>
      <c r="C92" s="681"/>
      <c r="D92" s="681"/>
      <c r="E92" s="681"/>
      <c r="G92" s="6" t="str">
        <f t="shared" si="1"/>
        <v/>
      </c>
    </row>
    <row r="93" spans="1:7" ht="15.75" customHeight="1">
      <c r="A93" s="679"/>
      <c r="B93" s="677" t="s">
        <v>588</v>
      </c>
      <c r="C93" s="681"/>
      <c r="D93" s="681"/>
      <c r="E93" s="681"/>
      <c r="G93" s="6" t="str">
        <f t="shared" si="1"/>
        <v/>
      </c>
    </row>
    <row r="94" spans="1:7" ht="15.75" customHeight="1">
      <c r="A94" s="2" t="s">
        <v>589</v>
      </c>
      <c r="B94" s="2"/>
      <c r="C94" s="25"/>
      <c r="D94" s="25"/>
      <c r="E94" s="25"/>
      <c r="G94" s="6" t="str">
        <f t="shared" si="1"/>
        <v/>
      </c>
    </row>
    <row r="95" spans="1:7" ht="15.75" customHeight="1">
      <c r="A95" s="677"/>
      <c r="B95" s="677" t="s">
        <v>590</v>
      </c>
      <c r="C95" s="681"/>
      <c r="D95" s="681"/>
      <c r="E95" s="681"/>
      <c r="F95" s="891">
        <v>265</v>
      </c>
      <c r="G95" s="6">
        <f t="shared" si="1"/>
        <v>-265</v>
      </c>
    </row>
    <row r="96" spans="1:7" ht="15.75" customHeight="1">
      <c r="A96" s="677"/>
      <c r="B96" s="677" t="s">
        <v>591</v>
      </c>
      <c r="C96" s="681"/>
      <c r="D96" s="681"/>
      <c r="E96" s="681"/>
      <c r="G96" s="6" t="str">
        <f t="shared" si="1"/>
        <v/>
      </c>
    </row>
    <row r="97" spans="1:7" ht="15.75" customHeight="1">
      <c r="A97" s="677"/>
      <c r="B97" s="677" t="s">
        <v>592</v>
      </c>
      <c r="C97" s="681"/>
      <c r="D97" s="681"/>
      <c r="E97" s="681"/>
      <c r="G97" s="6" t="str">
        <f t="shared" si="1"/>
        <v/>
      </c>
    </row>
    <row r="98" spans="1:7" ht="15.75" customHeight="1">
      <c r="A98" s="677"/>
      <c r="B98" s="677" t="s">
        <v>593</v>
      </c>
      <c r="C98" s="681"/>
      <c r="D98" s="681"/>
      <c r="E98" s="681"/>
      <c r="G98" s="6" t="str">
        <f t="shared" si="1"/>
        <v/>
      </c>
    </row>
    <row r="99" spans="1:7" ht="15.75" customHeight="1">
      <c r="A99" s="2" t="s">
        <v>594</v>
      </c>
      <c r="B99" s="2"/>
      <c r="C99" s="49"/>
      <c r="D99" s="49"/>
      <c r="E99" s="49"/>
      <c r="G99" s="6" t="str">
        <f t="shared" si="1"/>
        <v/>
      </c>
    </row>
    <row r="100" spans="1:7" ht="15.75" customHeight="1">
      <c r="A100" s="679"/>
      <c r="B100" s="677" t="s">
        <v>595</v>
      </c>
      <c r="C100" s="681"/>
      <c r="D100" s="681"/>
      <c r="E100" s="681"/>
      <c r="G100" s="6" t="str">
        <f t="shared" si="1"/>
        <v/>
      </c>
    </row>
    <row r="101" spans="1:7" ht="15.75" customHeight="1">
      <c r="A101" s="2" t="s">
        <v>596</v>
      </c>
      <c r="B101" s="2"/>
      <c r="C101" s="25"/>
      <c r="D101" s="25"/>
      <c r="E101" s="25"/>
      <c r="G101" s="6" t="str">
        <f t="shared" si="1"/>
        <v/>
      </c>
    </row>
    <row r="102" spans="1:7" ht="15.75" customHeight="1">
      <c r="A102" s="677"/>
      <c r="B102" s="677" t="s">
        <v>597</v>
      </c>
      <c r="C102" s="681"/>
      <c r="D102" s="681"/>
      <c r="E102" s="681"/>
      <c r="F102" s="887">
        <v>355</v>
      </c>
      <c r="G102" s="6">
        <f t="shared" si="1"/>
        <v>-355</v>
      </c>
    </row>
    <row r="103" spans="1:7" ht="15.75" customHeight="1">
      <c r="A103" s="679"/>
      <c r="B103" s="677" t="s">
        <v>598</v>
      </c>
      <c r="C103" s="681"/>
      <c r="D103" s="681"/>
      <c r="E103" s="681"/>
      <c r="G103" s="6" t="str">
        <f t="shared" si="1"/>
        <v/>
      </c>
    </row>
    <row r="104" spans="1:7" ht="15.75" customHeight="1">
      <c r="A104" s="679"/>
      <c r="B104" s="677" t="s">
        <v>599</v>
      </c>
      <c r="C104" s="681"/>
      <c r="D104" s="681"/>
      <c r="E104" s="681"/>
      <c r="G104" s="6" t="str">
        <f t="shared" si="1"/>
        <v/>
      </c>
    </row>
    <row r="105" spans="1:7" ht="15.75" customHeight="1">
      <c r="A105" s="679"/>
      <c r="B105" s="677" t="s">
        <v>600</v>
      </c>
      <c r="C105" s="681"/>
      <c r="D105" s="681"/>
      <c r="E105" s="681"/>
      <c r="G105" s="6" t="str">
        <f t="shared" si="1"/>
        <v/>
      </c>
    </row>
    <row r="106" spans="1:7" ht="15.75" customHeight="1">
      <c r="A106" s="679"/>
      <c r="B106" s="677" t="s">
        <v>601</v>
      </c>
      <c r="C106" s="681"/>
      <c r="D106" s="681"/>
      <c r="E106" s="681"/>
      <c r="G106" s="6" t="str">
        <f t="shared" si="1"/>
        <v/>
      </c>
    </row>
    <row r="107" spans="1:7" ht="15.75" customHeight="1">
      <c r="A107" s="679"/>
      <c r="B107" s="677" t="s">
        <v>602</v>
      </c>
      <c r="C107" s="681"/>
      <c r="D107" s="681"/>
      <c r="E107" s="681"/>
      <c r="G107" s="6" t="str">
        <f t="shared" si="1"/>
        <v/>
      </c>
    </row>
    <row r="108" spans="1:7" ht="15.75" customHeight="1">
      <c r="A108" s="679"/>
      <c r="B108" s="677" t="s">
        <v>603</v>
      </c>
      <c r="C108" s="681"/>
      <c r="D108" s="681"/>
      <c r="E108" s="681"/>
      <c r="G108" s="6" t="str">
        <f t="shared" si="1"/>
        <v/>
      </c>
    </row>
    <row r="109" spans="1:7" ht="15.75" customHeight="1">
      <c r="A109" s="2" t="s">
        <v>604</v>
      </c>
      <c r="B109" s="2"/>
      <c r="C109" s="683"/>
      <c r="D109" s="683"/>
      <c r="E109" s="683"/>
      <c r="G109" s="6" t="str">
        <f t="shared" si="1"/>
        <v/>
      </c>
    </row>
    <row r="110" spans="1:7" ht="15.75" customHeight="1">
      <c r="A110" s="2" t="s">
        <v>605</v>
      </c>
      <c r="B110" s="2"/>
      <c r="C110" s="25"/>
      <c r="D110" s="25"/>
      <c r="E110" s="25"/>
      <c r="G110" s="6" t="str">
        <f t="shared" si="1"/>
        <v/>
      </c>
    </row>
    <row r="111" spans="1:7" ht="15.75" customHeight="1" thickBot="1">
      <c r="A111" s="282" t="s">
        <v>606</v>
      </c>
      <c r="B111" s="282"/>
      <c r="C111" s="206"/>
      <c r="D111" s="206"/>
      <c r="E111" s="206"/>
      <c r="G111" s="6" t="str">
        <f t="shared" si="1"/>
        <v/>
      </c>
    </row>
  </sheetData>
  <mergeCells count="1">
    <mergeCell ref="A2:B2"/>
  </mergeCells>
  <conditionalFormatting sqref="C3:E93">
    <cfRule type="containsBlanks" dxfId="746" priority="6">
      <formula>LEN(TRIM(C3))=0</formula>
    </cfRule>
  </conditionalFormatting>
  <conditionalFormatting sqref="C94:E99">
    <cfRule type="containsBlanks" dxfId="745" priority="8">
      <formula>LEN(TRIM(C94))=0</formula>
    </cfRule>
  </conditionalFormatting>
  <conditionalFormatting sqref="C98:E98">
    <cfRule type="containsBlanks" dxfId="744" priority="7" stopIfTrue="1">
      <formula>LEN(TRIM(C98))=0</formula>
    </cfRule>
  </conditionalFormatting>
  <conditionalFormatting sqref="C100:E108">
    <cfRule type="containsBlanks" dxfId="743" priority="5">
      <formula>LEN(TRIM(C100))=0</formula>
    </cfRule>
  </conditionalFormatting>
  <conditionalFormatting sqref="C110:E110">
    <cfRule type="containsBlanks" dxfId="742" priority="4">
      <formula>LEN(TRIM(C110))=0</formula>
    </cfRule>
  </conditionalFormatting>
  <conditionalFormatting sqref="F30">
    <cfRule type="containsBlanks" dxfId="741" priority="3">
      <formula>LEN(TRIM(F30))=0</formula>
    </cfRule>
  </conditionalFormatting>
  <conditionalFormatting sqref="G4:G111">
    <cfRule type="cellIs" dxfId="740" priority="1" operator="greaterThan">
      <formula>0</formula>
    </cfRule>
    <cfRule type="cellIs" dxfId="739" priority="2" operator="lessThan">
      <formula>0</formula>
    </cfRule>
  </conditionalFormatting>
  <conditionalFormatting sqref="J37:L37">
    <cfRule type="containsBlanks" dxfId="738" priority="30">
      <formula>LEN(TRIM(J37))=0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4" man="1"/>
    <brk id="98" max="4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Feuil35">
    <tabColor rgb="FFF9FBFA"/>
  </sheetPr>
  <dimension ref="A1:X112"/>
  <sheetViews>
    <sheetView view="pageBreakPreview" zoomScaleNormal="100" zoomScaleSheetLayoutView="100" workbookViewId="0">
      <pane ySplit="3" topLeftCell="A94" activePane="bottomLeft" state="frozen"/>
      <selection activeCell="A28" sqref="A28"/>
      <selection pane="bottomLeft" activeCell="D112" sqref="D112"/>
    </sheetView>
  </sheetViews>
  <sheetFormatPr baseColWidth="10" defaultColWidth="14.3984375" defaultRowHeight="15" customHeight="1"/>
  <cols>
    <col min="1" max="1" width="1.3984375" customWidth="1"/>
    <col min="2" max="2" width="20.06640625" customWidth="1"/>
    <col min="3" max="3" width="9.53125" customWidth="1"/>
    <col min="4" max="4" width="9.06640625" customWidth="1"/>
    <col min="5" max="5" width="9.796875" customWidth="1"/>
    <col min="6" max="6" width="15.33203125" customWidth="1"/>
    <col min="7" max="7" width="12.19921875" customWidth="1"/>
    <col min="8" max="8" width="9.53125" customWidth="1"/>
    <col min="9" max="9" width="13.06640625" customWidth="1"/>
    <col min="10" max="19" width="11.3984375" customWidth="1"/>
    <col min="20" max="24" width="10.796875" customWidth="1"/>
  </cols>
  <sheetData>
    <row r="1" spans="1:24" ht="15" customHeight="1">
      <c r="A1" s="14" t="s">
        <v>985</v>
      </c>
      <c r="C1" s="7"/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customHeight="1" thickBot="1">
      <c r="A2" s="964" t="s">
        <v>986</v>
      </c>
      <c r="B2" s="910"/>
      <c r="C2" s="967" t="s">
        <v>987</v>
      </c>
      <c r="D2" s="965" t="s">
        <v>988</v>
      </c>
      <c r="E2" s="966"/>
      <c r="F2" s="968" t="s">
        <v>989</v>
      </c>
      <c r="G2" s="967" t="s">
        <v>990</v>
      </c>
      <c r="H2" s="967" t="s">
        <v>991</v>
      </c>
      <c r="I2" s="967" t="s">
        <v>992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27.75" customHeight="1" thickBot="1">
      <c r="A3" s="901"/>
      <c r="B3" s="901"/>
      <c r="C3" s="901"/>
      <c r="D3" s="37" t="s">
        <v>445</v>
      </c>
      <c r="E3" s="37" t="s">
        <v>993</v>
      </c>
      <c r="F3" s="901"/>
      <c r="G3" s="901"/>
      <c r="H3" s="901"/>
      <c r="I3" s="901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s="87" customFormat="1" ht="15" customHeight="1">
      <c r="A4" s="2" t="s">
        <v>498</v>
      </c>
      <c r="B4" s="2"/>
      <c r="C4" s="25">
        <f>SUM(Lits!D3:E3)</f>
        <v>0</v>
      </c>
      <c r="D4" s="25"/>
      <c r="E4" s="25"/>
      <c r="F4" s="25"/>
      <c r="G4" s="103" t="str">
        <f t="shared" ref="G4:G35" si="0">IF(C4=0,"",F4/(C4*365)*100)</f>
        <v/>
      </c>
      <c r="H4" s="103" t="str">
        <f t="shared" ref="H4:H35" si="1">IF(D4=0,"",F4/D4)</f>
        <v/>
      </c>
      <c r="I4" s="103" t="str">
        <f t="shared" ref="I4:I35" si="2">IF(C4=0,"",D4/C4)</f>
        <v/>
      </c>
      <c r="J4" s="49"/>
      <c r="K4" s="49"/>
      <c r="L4" s="4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" customHeight="1">
      <c r="A5" s="679"/>
      <c r="B5" s="677" t="s">
        <v>499</v>
      </c>
      <c r="C5" s="682">
        <f>SUM(Lits!D4:E4)</f>
        <v>0</v>
      </c>
      <c r="D5" s="682"/>
      <c r="E5" s="682"/>
      <c r="F5" s="682"/>
      <c r="G5" s="719" t="str">
        <f t="shared" si="0"/>
        <v/>
      </c>
      <c r="H5" s="719" t="str">
        <f t="shared" si="1"/>
        <v/>
      </c>
      <c r="I5" s="719" t="str">
        <f t="shared" si="2"/>
        <v/>
      </c>
      <c r="J5" s="56"/>
      <c r="K5" s="56"/>
      <c r="L5" s="5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" customHeight="1">
      <c r="A6" s="679"/>
      <c r="B6" s="677" t="s">
        <v>500</v>
      </c>
      <c r="C6" s="681">
        <f>SUM(Lits!D5:E5)</f>
        <v>0</v>
      </c>
      <c r="D6" s="681"/>
      <c r="E6" s="681"/>
      <c r="F6" s="681"/>
      <c r="G6" s="685" t="str">
        <f t="shared" si="0"/>
        <v/>
      </c>
      <c r="H6" s="685" t="str">
        <f t="shared" si="1"/>
        <v/>
      </c>
      <c r="I6" s="685" t="str">
        <f t="shared" si="2"/>
        <v/>
      </c>
      <c r="J6" s="56"/>
      <c r="K6" s="56"/>
      <c r="L6" s="5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" customHeight="1">
      <c r="A7" s="679"/>
      <c r="B7" s="677" t="s">
        <v>501</v>
      </c>
      <c r="C7" s="681">
        <f>SUM(Lits!D6:E6)</f>
        <v>0</v>
      </c>
      <c r="D7" s="681"/>
      <c r="E7" s="681"/>
      <c r="F7" s="681"/>
      <c r="G7" s="685" t="str">
        <f t="shared" si="0"/>
        <v/>
      </c>
      <c r="H7" s="685" t="str">
        <f t="shared" si="1"/>
        <v/>
      </c>
      <c r="I7" s="685" t="str">
        <f t="shared" si="2"/>
        <v/>
      </c>
      <c r="J7" s="56"/>
      <c r="K7" s="56"/>
      <c r="L7" s="5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" customHeight="1">
      <c r="A8" s="679"/>
      <c r="B8" s="677" t="s">
        <v>502</v>
      </c>
      <c r="C8" s="681">
        <f>SUM(Lits!D7:E7)</f>
        <v>0</v>
      </c>
      <c r="D8" s="681"/>
      <c r="E8" s="681"/>
      <c r="F8" s="681"/>
      <c r="G8" s="685" t="str">
        <f t="shared" si="0"/>
        <v/>
      </c>
      <c r="H8" s="685" t="str">
        <f t="shared" si="1"/>
        <v/>
      </c>
      <c r="I8" s="685" t="str">
        <f t="shared" si="2"/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s="87" customFormat="1" ht="15" customHeight="1">
      <c r="A9" s="2" t="s">
        <v>503</v>
      </c>
      <c r="B9" s="2"/>
      <c r="C9" s="25">
        <f>SUM(Lits!D8:E8)</f>
        <v>0</v>
      </c>
      <c r="D9" s="25"/>
      <c r="E9" s="25"/>
      <c r="F9" s="25"/>
      <c r="G9" s="103" t="str">
        <f t="shared" si="0"/>
        <v/>
      </c>
      <c r="H9" s="103" t="str">
        <f t="shared" si="1"/>
        <v/>
      </c>
      <c r="I9" s="103" t="str">
        <f t="shared" si="2"/>
        <v/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" customHeight="1">
      <c r="A10" s="679"/>
      <c r="B10" s="677" t="s">
        <v>504</v>
      </c>
      <c r="C10" s="681">
        <f>SUM(Lits!D9:E9)</f>
        <v>0</v>
      </c>
      <c r="D10" s="681"/>
      <c r="E10" s="681"/>
      <c r="F10" s="681"/>
      <c r="G10" s="685" t="str">
        <f t="shared" si="0"/>
        <v/>
      </c>
      <c r="H10" s="685" t="str">
        <f t="shared" si="1"/>
        <v/>
      </c>
      <c r="I10" s="685" t="str">
        <f t="shared" si="2"/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" customHeight="1">
      <c r="A11" s="679"/>
      <c r="B11" s="677" t="s">
        <v>505</v>
      </c>
      <c r="C11" s="681">
        <f>SUM(Lits!D10:E10)</f>
        <v>0</v>
      </c>
      <c r="D11" s="681"/>
      <c r="E11" s="681"/>
      <c r="F11" s="681"/>
      <c r="G11" s="685" t="str">
        <f t="shared" si="0"/>
        <v/>
      </c>
      <c r="H11" s="685" t="str">
        <f t="shared" si="1"/>
        <v/>
      </c>
      <c r="I11" s="685" t="str">
        <f t="shared" si="2"/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" customHeight="1">
      <c r="A12" s="679"/>
      <c r="B12" s="677" t="s">
        <v>506</v>
      </c>
      <c r="C12" s="681">
        <f>SUM(Lits!D11:E11)</f>
        <v>0</v>
      </c>
      <c r="D12" s="681"/>
      <c r="E12" s="681"/>
      <c r="F12" s="681"/>
      <c r="G12" s="685" t="str">
        <f t="shared" si="0"/>
        <v/>
      </c>
      <c r="H12" s="685" t="str">
        <f t="shared" si="1"/>
        <v/>
      </c>
      <c r="I12" s="685" t="str">
        <f t="shared" si="2"/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5" customHeight="1">
      <c r="A13" s="679"/>
      <c r="B13" s="677" t="s">
        <v>507</v>
      </c>
      <c r="C13" s="681">
        <f>SUM(Lits!D12:E12)</f>
        <v>0</v>
      </c>
      <c r="D13" s="681"/>
      <c r="E13" s="681"/>
      <c r="F13" s="681"/>
      <c r="G13" s="685" t="str">
        <f t="shared" si="0"/>
        <v/>
      </c>
      <c r="H13" s="685" t="str">
        <f t="shared" si="1"/>
        <v/>
      </c>
      <c r="I13" s="685" t="str">
        <f t="shared" si="2"/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5" customHeight="1">
      <c r="A14" s="679"/>
      <c r="B14" s="677" t="s">
        <v>508</v>
      </c>
      <c r="C14" s="681">
        <f>SUM(Lits!D13:E13)</f>
        <v>0</v>
      </c>
      <c r="D14" s="681"/>
      <c r="E14" s="681"/>
      <c r="F14" s="681"/>
      <c r="G14" s="685" t="str">
        <f t="shared" si="0"/>
        <v/>
      </c>
      <c r="H14" s="685" t="str">
        <f t="shared" si="1"/>
        <v/>
      </c>
      <c r="I14" s="685" t="str">
        <f t="shared" si="2"/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5" customHeight="1">
      <c r="A15" s="679"/>
      <c r="B15" s="677" t="s">
        <v>509</v>
      </c>
      <c r="C15" s="681">
        <f>SUM(Lits!D14:E14)</f>
        <v>0</v>
      </c>
      <c r="D15" s="681"/>
      <c r="E15" s="681"/>
      <c r="F15" s="681"/>
      <c r="G15" s="685" t="str">
        <f t="shared" si="0"/>
        <v/>
      </c>
      <c r="H15" s="685" t="str">
        <f t="shared" si="1"/>
        <v/>
      </c>
      <c r="I15" s="685" t="str">
        <f t="shared" si="2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s="87" customFormat="1" ht="15" customHeight="1">
      <c r="A16" s="2" t="s">
        <v>510</v>
      </c>
      <c r="B16" s="2"/>
      <c r="C16" s="25">
        <f>SUM(Lits!D15:E15)</f>
        <v>0</v>
      </c>
      <c r="D16" s="25"/>
      <c r="E16" s="25"/>
      <c r="F16" s="25"/>
      <c r="G16" s="103" t="str">
        <f t="shared" si="0"/>
        <v/>
      </c>
      <c r="H16" s="103" t="str">
        <f t="shared" si="1"/>
        <v/>
      </c>
      <c r="I16" s="103" t="str">
        <f t="shared" si="2"/>
        <v/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9" ht="15" customHeight="1">
      <c r="A17" s="677"/>
      <c r="B17" s="677" t="s">
        <v>511</v>
      </c>
      <c r="C17" s="681">
        <f>SUM(Lits!D16:E16)</f>
        <v>0</v>
      </c>
      <c r="D17" s="681"/>
      <c r="E17" s="681"/>
      <c r="F17" s="681"/>
      <c r="G17" s="685" t="str">
        <f t="shared" si="0"/>
        <v/>
      </c>
      <c r="H17" s="685" t="str">
        <f t="shared" si="1"/>
        <v/>
      </c>
      <c r="I17" s="685" t="str">
        <f t="shared" si="2"/>
        <v/>
      </c>
    </row>
    <row r="18" spans="1:9" ht="15" customHeight="1">
      <c r="A18" s="679"/>
      <c r="B18" s="677" t="s">
        <v>512</v>
      </c>
      <c r="C18" s="681">
        <f>SUM(Lits!D17:E17)</f>
        <v>0</v>
      </c>
      <c r="D18" s="681"/>
      <c r="E18" s="681"/>
      <c r="F18" s="681"/>
      <c r="G18" s="685" t="str">
        <f t="shared" si="0"/>
        <v/>
      </c>
      <c r="H18" s="685" t="str">
        <f t="shared" si="1"/>
        <v/>
      </c>
      <c r="I18" s="685" t="str">
        <f t="shared" si="2"/>
        <v/>
      </c>
    </row>
    <row r="19" spans="1:9" ht="15" customHeight="1">
      <c r="A19" s="679"/>
      <c r="B19" s="677" t="s">
        <v>513</v>
      </c>
      <c r="C19" s="681">
        <f>SUM(Lits!D18:E18)</f>
        <v>0</v>
      </c>
      <c r="D19" s="681"/>
      <c r="E19" s="681"/>
      <c r="F19" s="681"/>
      <c r="G19" s="685" t="str">
        <f t="shared" si="0"/>
        <v/>
      </c>
      <c r="H19" s="685" t="str">
        <f t="shared" si="1"/>
        <v/>
      </c>
      <c r="I19" s="685" t="str">
        <f t="shared" si="2"/>
        <v/>
      </c>
    </row>
    <row r="20" spans="1:9" s="87" customFormat="1" ht="15" customHeight="1">
      <c r="A20" s="2" t="s">
        <v>514</v>
      </c>
      <c r="B20" s="6"/>
      <c r="C20" s="49">
        <f>SUM(Lits!D19:E19)</f>
        <v>0</v>
      </c>
      <c r="D20" s="49"/>
      <c r="E20" s="49"/>
      <c r="F20" s="49"/>
      <c r="G20" s="686" t="str">
        <f t="shared" si="0"/>
        <v/>
      </c>
      <c r="H20" s="686" t="str">
        <f t="shared" si="1"/>
        <v/>
      </c>
      <c r="I20" s="686" t="str">
        <f t="shared" si="2"/>
        <v/>
      </c>
    </row>
    <row r="21" spans="1:9" ht="15" customHeight="1">
      <c r="A21" s="677"/>
      <c r="B21" s="678" t="s">
        <v>515</v>
      </c>
      <c r="C21" s="682">
        <f>SUM(Lits!D20:E20)</f>
        <v>0</v>
      </c>
      <c r="D21" s="682"/>
      <c r="E21" s="682"/>
      <c r="F21" s="682"/>
      <c r="G21" s="719" t="str">
        <f t="shared" si="0"/>
        <v/>
      </c>
      <c r="H21" s="719" t="str">
        <f t="shared" si="1"/>
        <v/>
      </c>
      <c r="I21" s="719" t="str">
        <f t="shared" si="2"/>
        <v/>
      </c>
    </row>
    <row r="22" spans="1:9" ht="15" customHeight="1">
      <c r="A22" s="679"/>
      <c r="B22" s="677" t="s">
        <v>516</v>
      </c>
      <c r="C22" s="681">
        <f>SUM(Lits!D21:E21)</f>
        <v>0</v>
      </c>
      <c r="D22" s="681"/>
      <c r="E22" s="681"/>
      <c r="F22" s="681"/>
      <c r="G22" s="685" t="str">
        <f t="shared" si="0"/>
        <v/>
      </c>
      <c r="H22" s="685" t="str">
        <f t="shared" si="1"/>
        <v/>
      </c>
      <c r="I22" s="685" t="str">
        <f t="shared" si="2"/>
        <v/>
      </c>
    </row>
    <row r="23" spans="1:9" ht="15" customHeight="1">
      <c r="A23" s="679"/>
      <c r="B23" s="677" t="s">
        <v>517</v>
      </c>
      <c r="C23" s="681">
        <f>SUM(Lits!D22:E22)</f>
        <v>0</v>
      </c>
      <c r="D23" s="681"/>
      <c r="E23" s="681"/>
      <c r="F23" s="681"/>
      <c r="G23" s="685" t="str">
        <f t="shared" si="0"/>
        <v/>
      </c>
      <c r="H23" s="685" t="str">
        <f t="shared" si="1"/>
        <v/>
      </c>
      <c r="I23" s="685" t="str">
        <f t="shared" si="2"/>
        <v/>
      </c>
    </row>
    <row r="24" spans="1:9" ht="15" customHeight="1">
      <c r="A24" s="679"/>
      <c r="B24" s="677" t="s">
        <v>518</v>
      </c>
      <c r="C24" s="681">
        <f>SUM(Lits!D23:E23)</f>
        <v>0</v>
      </c>
      <c r="D24" s="681"/>
      <c r="E24" s="681"/>
      <c r="F24" s="681"/>
      <c r="G24" s="685" t="str">
        <f t="shared" si="0"/>
        <v/>
      </c>
      <c r="H24" s="685" t="str">
        <f t="shared" si="1"/>
        <v/>
      </c>
      <c r="I24" s="685" t="str">
        <f t="shared" si="2"/>
        <v/>
      </c>
    </row>
    <row r="25" spans="1:9" ht="15" customHeight="1">
      <c r="A25" s="679"/>
      <c r="B25" s="677" t="s">
        <v>519</v>
      </c>
      <c r="C25" s="681">
        <f>SUM(Lits!D24:E24)</f>
        <v>0</v>
      </c>
      <c r="D25" s="681"/>
      <c r="E25" s="681"/>
      <c r="F25" s="681"/>
      <c r="G25" s="685" t="str">
        <f t="shared" si="0"/>
        <v/>
      </c>
      <c r="H25" s="685" t="str">
        <f t="shared" si="1"/>
        <v/>
      </c>
      <c r="I25" s="685" t="str">
        <f t="shared" si="2"/>
        <v/>
      </c>
    </row>
    <row r="26" spans="1:9" ht="15" customHeight="1">
      <c r="A26" s="679"/>
      <c r="B26" s="677" t="s">
        <v>520</v>
      </c>
      <c r="C26" s="681">
        <f>SUM(Lits!D25:E25)</f>
        <v>0</v>
      </c>
      <c r="D26" s="681"/>
      <c r="E26" s="681"/>
      <c r="F26" s="681"/>
      <c r="G26" s="685" t="str">
        <f t="shared" si="0"/>
        <v/>
      </c>
      <c r="H26" s="685" t="str">
        <f t="shared" si="1"/>
        <v/>
      </c>
      <c r="I26" s="685" t="str">
        <f t="shared" si="2"/>
        <v/>
      </c>
    </row>
    <row r="27" spans="1:9" ht="15" customHeight="1">
      <c r="A27" s="679"/>
      <c r="B27" s="677" t="s">
        <v>521</v>
      </c>
      <c r="C27" s="681">
        <f>SUM(Lits!D26:E26)</f>
        <v>0</v>
      </c>
      <c r="D27" s="681"/>
      <c r="E27" s="681"/>
      <c r="F27" s="681"/>
      <c r="G27" s="685" t="str">
        <f t="shared" si="0"/>
        <v/>
      </c>
      <c r="H27" s="685" t="str">
        <f t="shared" si="1"/>
        <v/>
      </c>
      <c r="I27" s="685" t="str">
        <f t="shared" si="2"/>
        <v/>
      </c>
    </row>
    <row r="28" spans="1:9" ht="15" customHeight="1">
      <c r="A28" s="679"/>
      <c r="B28" s="677" t="s">
        <v>522</v>
      </c>
      <c r="C28" s="681">
        <f>SUM(Lits!D27:E27)</f>
        <v>0</v>
      </c>
      <c r="D28" s="681"/>
      <c r="E28" s="681"/>
      <c r="F28" s="681"/>
      <c r="G28" s="685" t="str">
        <f t="shared" si="0"/>
        <v/>
      </c>
      <c r="H28" s="685" t="str">
        <f t="shared" si="1"/>
        <v/>
      </c>
      <c r="I28" s="685" t="str">
        <f t="shared" si="2"/>
        <v/>
      </c>
    </row>
    <row r="29" spans="1:9" ht="15" customHeight="1">
      <c r="A29" s="679"/>
      <c r="B29" s="677" t="s">
        <v>523</v>
      </c>
      <c r="C29" s="681">
        <f>SUM(Lits!D28:E28)</f>
        <v>0</v>
      </c>
      <c r="D29" s="681"/>
      <c r="E29" s="681"/>
      <c r="F29" s="681"/>
      <c r="G29" s="685" t="str">
        <f t="shared" si="0"/>
        <v/>
      </c>
      <c r="H29" s="685" t="str">
        <f t="shared" si="1"/>
        <v/>
      </c>
      <c r="I29" s="685" t="str">
        <f t="shared" si="2"/>
        <v/>
      </c>
    </row>
    <row r="30" spans="1:9" s="87" customFormat="1" ht="15" customHeight="1">
      <c r="A30" s="2" t="s">
        <v>524</v>
      </c>
      <c r="B30" s="2"/>
      <c r="C30" s="25">
        <f>SUM(Lits!D29:E29)</f>
        <v>0</v>
      </c>
      <c r="D30" s="25"/>
      <c r="E30" s="25"/>
      <c r="F30" s="25"/>
      <c r="G30" s="103" t="str">
        <f t="shared" si="0"/>
        <v/>
      </c>
      <c r="H30" s="103" t="str">
        <f t="shared" si="1"/>
        <v/>
      </c>
      <c r="I30" s="103" t="str">
        <f t="shared" si="2"/>
        <v/>
      </c>
    </row>
    <row r="31" spans="1:9" ht="15" customHeight="1">
      <c r="A31" s="677"/>
      <c r="B31" s="677" t="s">
        <v>525</v>
      </c>
      <c r="C31" s="682">
        <f>SUM(Lits!D30:E30)</f>
        <v>0</v>
      </c>
      <c r="D31" s="682"/>
      <c r="E31" s="682"/>
      <c r="F31" s="682"/>
      <c r="G31" s="719" t="str">
        <f t="shared" si="0"/>
        <v/>
      </c>
      <c r="H31" s="719" t="str">
        <f t="shared" si="1"/>
        <v/>
      </c>
      <c r="I31" s="719" t="str">
        <f t="shared" si="2"/>
        <v/>
      </c>
    </row>
    <row r="32" spans="1:9" ht="15" customHeight="1">
      <c r="A32" s="677"/>
      <c r="B32" s="677" t="s">
        <v>526</v>
      </c>
      <c r="C32" s="681">
        <f>SUM(Lits!D31:E31)</f>
        <v>0</v>
      </c>
      <c r="D32" s="681"/>
      <c r="E32" s="681"/>
      <c r="F32" s="681"/>
      <c r="G32" s="685" t="str">
        <f t="shared" si="0"/>
        <v/>
      </c>
      <c r="H32" s="685" t="str">
        <f t="shared" si="1"/>
        <v/>
      </c>
      <c r="I32" s="685" t="str">
        <f t="shared" si="2"/>
        <v/>
      </c>
    </row>
    <row r="33" spans="1:9" ht="15" customHeight="1">
      <c r="A33" s="677"/>
      <c r="B33" s="677" t="s">
        <v>527</v>
      </c>
      <c r="C33" s="681">
        <f>SUM(Lits!D32:E32)</f>
        <v>0</v>
      </c>
      <c r="D33" s="681"/>
      <c r="E33" s="681"/>
      <c r="F33" s="681"/>
      <c r="G33" s="685" t="str">
        <f t="shared" si="0"/>
        <v/>
      </c>
      <c r="H33" s="685" t="str">
        <f t="shared" si="1"/>
        <v/>
      </c>
      <c r="I33" s="685" t="str">
        <f t="shared" si="2"/>
        <v/>
      </c>
    </row>
    <row r="34" spans="1:9" ht="15" customHeight="1">
      <c r="A34" s="677"/>
      <c r="B34" s="677" t="s">
        <v>528</v>
      </c>
      <c r="C34" s="681">
        <f>SUM(Lits!D33:E33)</f>
        <v>0</v>
      </c>
      <c r="D34" s="681"/>
      <c r="E34" s="681"/>
      <c r="F34" s="681"/>
      <c r="G34" s="685" t="str">
        <f t="shared" si="0"/>
        <v/>
      </c>
      <c r="H34" s="685" t="str">
        <f t="shared" si="1"/>
        <v/>
      </c>
      <c r="I34" s="685" t="str">
        <f t="shared" si="2"/>
        <v/>
      </c>
    </row>
    <row r="35" spans="1:9" ht="15" customHeight="1">
      <c r="A35" s="677"/>
      <c r="B35" s="677" t="s">
        <v>529</v>
      </c>
      <c r="C35" s="681">
        <f>SUM(Lits!D34:E34)</f>
        <v>0</v>
      </c>
      <c r="D35" s="681"/>
      <c r="E35" s="681"/>
      <c r="F35" s="681"/>
      <c r="G35" s="685" t="str">
        <f t="shared" si="0"/>
        <v/>
      </c>
      <c r="H35" s="685" t="str">
        <f t="shared" si="1"/>
        <v/>
      </c>
      <c r="I35" s="685" t="str">
        <f t="shared" si="2"/>
        <v/>
      </c>
    </row>
    <row r="36" spans="1:9" ht="15" customHeight="1">
      <c r="A36" s="677"/>
      <c r="B36" s="677" t="s">
        <v>530</v>
      </c>
      <c r="C36" s="681">
        <f>SUM(Lits!D35:E35)</f>
        <v>0</v>
      </c>
      <c r="D36" s="681"/>
      <c r="E36" s="681"/>
      <c r="F36" s="681"/>
      <c r="G36" s="685" t="str">
        <f t="shared" ref="G36:G67" si="3">IF(C36=0,"",F36/(C36*365)*100)</f>
        <v/>
      </c>
      <c r="H36" s="685" t="str">
        <f t="shared" ref="H36:H67" si="4">IF(D36=0,"",F36/D36)</f>
        <v/>
      </c>
      <c r="I36" s="685" t="str">
        <f t="shared" ref="I36:I67" si="5">IF(C36=0,"",D36/C36)</f>
        <v/>
      </c>
    </row>
    <row r="37" spans="1:9" ht="15" customHeight="1">
      <c r="A37" s="677"/>
      <c r="B37" s="677" t="s">
        <v>531</v>
      </c>
      <c r="C37" s="681">
        <f>SUM(Lits!D36:E36)</f>
        <v>0</v>
      </c>
      <c r="D37" s="681"/>
      <c r="E37" s="681"/>
      <c r="F37" s="681"/>
      <c r="G37" s="685" t="str">
        <f t="shared" si="3"/>
        <v/>
      </c>
      <c r="H37" s="685" t="str">
        <f t="shared" si="4"/>
        <v/>
      </c>
      <c r="I37" s="685" t="str">
        <f t="shared" si="5"/>
        <v/>
      </c>
    </row>
    <row r="38" spans="1:9" ht="15" customHeight="1">
      <c r="A38" s="679"/>
      <c r="B38" s="677" t="s">
        <v>532</v>
      </c>
      <c r="C38" s="681">
        <f>SUM(Lits!D37:E37)</f>
        <v>0</v>
      </c>
      <c r="D38" s="681"/>
      <c r="E38" s="681"/>
      <c r="F38" s="681"/>
      <c r="G38" s="685" t="str">
        <f t="shared" si="3"/>
        <v/>
      </c>
      <c r="H38" s="685" t="str">
        <f t="shared" si="4"/>
        <v/>
      </c>
      <c r="I38" s="685" t="str">
        <f t="shared" si="5"/>
        <v/>
      </c>
    </row>
    <row r="39" spans="1:9" s="87" customFormat="1" ht="15" customHeight="1">
      <c r="A39" s="679"/>
      <c r="B39" s="677" t="s">
        <v>533</v>
      </c>
      <c r="C39" s="681">
        <f>SUM(Lits!D38:E38)</f>
        <v>0</v>
      </c>
      <c r="D39" s="681"/>
      <c r="E39" s="681"/>
      <c r="F39" s="681"/>
      <c r="G39" s="685" t="str">
        <f t="shared" si="3"/>
        <v/>
      </c>
      <c r="H39" s="685" t="str">
        <f t="shared" si="4"/>
        <v/>
      </c>
      <c r="I39" s="685" t="str">
        <f t="shared" si="5"/>
        <v/>
      </c>
    </row>
    <row r="40" spans="1:9" ht="15" customHeight="1">
      <c r="A40" s="679"/>
      <c r="B40" s="677" t="s">
        <v>534</v>
      </c>
      <c r="C40" s="681">
        <f>SUM(Lits!D39:E39)</f>
        <v>0</v>
      </c>
      <c r="D40" s="681"/>
      <c r="E40" s="681"/>
      <c r="F40" s="681"/>
      <c r="G40" s="685" t="str">
        <f t="shared" si="3"/>
        <v/>
      </c>
      <c r="H40" s="685" t="str">
        <f t="shared" si="4"/>
        <v/>
      </c>
      <c r="I40" s="685" t="str">
        <f t="shared" si="5"/>
        <v/>
      </c>
    </row>
    <row r="41" spans="1:9" ht="15" customHeight="1">
      <c r="A41" s="679"/>
      <c r="B41" s="677" t="s">
        <v>535</v>
      </c>
      <c r="C41" s="681">
        <f>SUM(Lits!D40:E40)</f>
        <v>0</v>
      </c>
      <c r="D41" s="681"/>
      <c r="E41" s="681"/>
      <c r="F41" s="681"/>
      <c r="G41" s="685" t="str">
        <f t="shared" si="3"/>
        <v/>
      </c>
      <c r="H41" s="685" t="str">
        <f t="shared" si="4"/>
        <v/>
      </c>
      <c r="I41" s="685" t="str">
        <f t="shared" si="5"/>
        <v/>
      </c>
    </row>
    <row r="42" spans="1:9" ht="15" customHeight="1">
      <c r="A42" s="679"/>
      <c r="B42" s="677" t="s">
        <v>536</v>
      </c>
      <c r="C42" s="681">
        <f>SUM(Lits!D41:E41)</f>
        <v>0</v>
      </c>
      <c r="D42" s="681"/>
      <c r="E42" s="681"/>
      <c r="F42" s="681"/>
      <c r="G42" s="685" t="str">
        <f t="shared" si="3"/>
        <v/>
      </c>
      <c r="H42" s="685" t="str">
        <f t="shared" si="4"/>
        <v/>
      </c>
      <c r="I42" s="685" t="str">
        <f t="shared" si="5"/>
        <v/>
      </c>
    </row>
    <row r="43" spans="1:9" s="87" customFormat="1" ht="15" customHeight="1">
      <c r="A43" s="2" t="s">
        <v>537</v>
      </c>
      <c r="B43" s="2"/>
      <c r="C43" s="25">
        <f>SUM(Lits!D42:E42)</f>
        <v>0</v>
      </c>
      <c r="D43" s="25"/>
      <c r="E43" s="25"/>
      <c r="F43" s="25"/>
      <c r="G43" s="103" t="str">
        <f t="shared" si="3"/>
        <v/>
      </c>
      <c r="H43" s="103" t="str">
        <f t="shared" si="4"/>
        <v/>
      </c>
      <c r="I43" s="103" t="str">
        <f t="shared" si="5"/>
        <v/>
      </c>
    </row>
    <row r="44" spans="1:9" ht="15" customHeight="1">
      <c r="A44" s="677"/>
      <c r="B44" s="677" t="s">
        <v>538</v>
      </c>
      <c r="C44" s="681">
        <f>SUM(Lits!D43:E43)</f>
        <v>0</v>
      </c>
      <c r="D44" s="681"/>
      <c r="E44" s="681"/>
      <c r="F44" s="681"/>
      <c r="G44" s="685" t="str">
        <f t="shared" si="3"/>
        <v/>
      </c>
      <c r="H44" s="685" t="str">
        <f t="shared" si="4"/>
        <v/>
      </c>
      <c r="I44" s="685" t="str">
        <f t="shared" si="5"/>
        <v/>
      </c>
    </row>
    <row r="45" spans="1:9" ht="15" customHeight="1">
      <c r="A45" s="679"/>
      <c r="B45" s="677" t="s">
        <v>539</v>
      </c>
      <c r="C45" s="681">
        <f>SUM(Lits!D44:E44)</f>
        <v>0</v>
      </c>
      <c r="D45" s="681"/>
      <c r="E45" s="681"/>
      <c r="F45" s="681"/>
      <c r="G45" s="685" t="str">
        <f t="shared" si="3"/>
        <v/>
      </c>
      <c r="H45" s="685" t="str">
        <f t="shared" si="4"/>
        <v/>
      </c>
      <c r="I45" s="685" t="str">
        <f t="shared" si="5"/>
        <v/>
      </c>
    </row>
    <row r="46" spans="1:9" ht="15" customHeight="1">
      <c r="A46" s="679"/>
      <c r="B46" s="677" t="s">
        <v>540</v>
      </c>
      <c r="C46" s="681">
        <f>SUM(Lits!D45:E45)</f>
        <v>0</v>
      </c>
      <c r="D46" s="681"/>
      <c r="E46" s="681"/>
      <c r="F46" s="681"/>
      <c r="G46" s="685" t="str">
        <f t="shared" si="3"/>
        <v/>
      </c>
      <c r="H46" s="685" t="str">
        <f t="shared" si="4"/>
        <v/>
      </c>
      <c r="I46" s="685" t="str">
        <f t="shared" si="5"/>
        <v/>
      </c>
    </row>
    <row r="47" spans="1:9" s="87" customFormat="1" ht="15" customHeight="1">
      <c r="A47" s="679"/>
      <c r="B47" s="677" t="s">
        <v>541</v>
      </c>
      <c r="C47" s="681">
        <f>SUM(Lits!D46:E46)</f>
        <v>0</v>
      </c>
      <c r="D47" s="681"/>
      <c r="E47" s="681"/>
      <c r="F47" s="681"/>
      <c r="G47" s="685" t="str">
        <f t="shared" si="3"/>
        <v/>
      </c>
      <c r="H47" s="685" t="str">
        <f t="shared" si="4"/>
        <v/>
      </c>
      <c r="I47" s="685" t="str">
        <f t="shared" si="5"/>
        <v/>
      </c>
    </row>
    <row r="48" spans="1:9" ht="15" customHeight="1">
      <c r="A48" s="679"/>
      <c r="B48" s="677" t="s">
        <v>542</v>
      </c>
      <c r="C48" s="681">
        <f>SUM(Lits!D47:E47)</f>
        <v>0</v>
      </c>
      <c r="D48" s="681"/>
      <c r="E48" s="681"/>
      <c r="F48" s="681"/>
      <c r="G48" s="685" t="str">
        <f t="shared" si="3"/>
        <v/>
      </c>
      <c r="H48" s="685" t="str">
        <f t="shared" si="4"/>
        <v/>
      </c>
      <c r="I48" s="685" t="str">
        <f t="shared" si="5"/>
        <v/>
      </c>
    </row>
    <row r="49" spans="1:9" ht="15" customHeight="1">
      <c r="A49" s="679"/>
      <c r="B49" s="677" t="s">
        <v>543</v>
      </c>
      <c r="C49" s="681">
        <f>SUM(Lits!D48:E48)</f>
        <v>0</v>
      </c>
      <c r="D49" s="681"/>
      <c r="E49" s="681"/>
      <c r="F49" s="681"/>
      <c r="G49" s="685" t="str">
        <f t="shared" si="3"/>
        <v/>
      </c>
      <c r="H49" s="685" t="str">
        <f t="shared" si="4"/>
        <v/>
      </c>
      <c r="I49" s="685" t="str">
        <f t="shared" si="5"/>
        <v/>
      </c>
    </row>
    <row r="50" spans="1:9" ht="15" customHeight="1">
      <c r="A50" s="679"/>
      <c r="B50" s="677" t="s">
        <v>544</v>
      </c>
      <c r="C50" s="681">
        <f>SUM(Lits!D49:E49)</f>
        <v>0</v>
      </c>
      <c r="D50" s="681"/>
      <c r="E50" s="681"/>
      <c r="F50" s="681"/>
      <c r="G50" s="685" t="str">
        <f t="shared" si="3"/>
        <v/>
      </c>
      <c r="H50" s="685" t="str">
        <f t="shared" si="4"/>
        <v/>
      </c>
      <c r="I50" s="685" t="str">
        <f t="shared" si="5"/>
        <v/>
      </c>
    </row>
    <row r="51" spans="1:9" s="87" customFormat="1" ht="15" customHeight="1">
      <c r="A51" s="2" t="s">
        <v>545</v>
      </c>
      <c r="B51" s="2"/>
      <c r="C51" s="25">
        <f>SUM(Lits!D50:E50)</f>
        <v>0</v>
      </c>
      <c r="D51" s="25"/>
      <c r="E51" s="25"/>
      <c r="F51" s="25"/>
      <c r="G51" s="103" t="str">
        <f t="shared" si="3"/>
        <v/>
      </c>
      <c r="H51" s="103" t="str">
        <f t="shared" si="4"/>
        <v/>
      </c>
      <c r="I51" s="103" t="str">
        <f t="shared" si="5"/>
        <v/>
      </c>
    </row>
    <row r="52" spans="1:9" ht="15" customHeight="1">
      <c r="A52" s="677"/>
      <c r="B52" s="677" t="s">
        <v>546</v>
      </c>
      <c r="C52" s="681">
        <f>SUM(Lits!D51:E51)</f>
        <v>0</v>
      </c>
      <c r="D52" s="681"/>
      <c r="E52" s="681"/>
      <c r="F52" s="681"/>
      <c r="G52" s="685" t="str">
        <f t="shared" si="3"/>
        <v/>
      </c>
      <c r="H52" s="685" t="str">
        <f t="shared" si="4"/>
        <v/>
      </c>
      <c r="I52" s="685" t="str">
        <f t="shared" si="5"/>
        <v/>
      </c>
    </row>
    <row r="53" spans="1:9" ht="15" customHeight="1">
      <c r="A53" s="679"/>
      <c r="B53" s="677" t="s">
        <v>547</v>
      </c>
      <c r="C53" s="681">
        <f>SUM(Lits!D52:E52)</f>
        <v>0</v>
      </c>
      <c r="D53" s="681"/>
      <c r="E53" s="681"/>
      <c r="F53" s="681"/>
      <c r="G53" s="685" t="str">
        <f t="shared" si="3"/>
        <v/>
      </c>
      <c r="H53" s="685" t="str">
        <f t="shared" si="4"/>
        <v/>
      </c>
      <c r="I53" s="685" t="str">
        <f t="shared" si="5"/>
        <v/>
      </c>
    </row>
    <row r="54" spans="1:9" ht="15" customHeight="1">
      <c r="A54" s="679"/>
      <c r="B54" s="677" t="s">
        <v>548</v>
      </c>
      <c r="C54" s="681">
        <f>SUM(Lits!D53:E53)</f>
        <v>0</v>
      </c>
      <c r="D54" s="681"/>
      <c r="E54" s="681"/>
      <c r="F54" s="681"/>
      <c r="G54" s="685" t="str">
        <f t="shared" si="3"/>
        <v/>
      </c>
      <c r="H54" s="685" t="str">
        <f t="shared" si="4"/>
        <v/>
      </c>
      <c r="I54" s="685" t="str">
        <f t="shared" si="5"/>
        <v/>
      </c>
    </row>
    <row r="55" spans="1:9" ht="15" customHeight="1">
      <c r="A55" s="679"/>
      <c r="B55" s="677" t="s">
        <v>549</v>
      </c>
      <c r="C55" s="681">
        <f>SUM(Lits!D54:E54)</f>
        <v>0</v>
      </c>
      <c r="D55" s="681"/>
      <c r="E55" s="681"/>
      <c r="F55" s="681"/>
      <c r="G55" s="685" t="str">
        <f t="shared" si="3"/>
        <v/>
      </c>
      <c r="H55" s="685" t="str">
        <f t="shared" si="4"/>
        <v/>
      </c>
      <c r="I55" s="685" t="str">
        <f t="shared" si="5"/>
        <v/>
      </c>
    </row>
    <row r="56" spans="1:9" s="87" customFormat="1" ht="15" customHeight="1">
      <c r="A56" s="2" t="s">
        <v>550</v>
      </c>
      <c r="B56" s="2"/>
      <c r="C56" s="49">
        <f>SUM(Lits!D55:E55)</f>
        <v>0</v>
      </c>
      <c r="D56" s="49"/>
      <c r="E56" s="49"/>
      <c r="F56" s="49"/>
      <c r="G56" s="686" t="str">
        <f t="shared" si="3"/>
        <v/>
      </c>
      <c r="H56" s="686" t="str">
        <f t="shared" si="4"/>
        <v/>
      </c>
      <c r="I56" s="686" t="str">
        <f t="shared" si="5"/>
        <v/>
      </c>
    </row>
    <row r="57" spans="1:9" ht="15" customHeight="1">
      <c r="A57" s="677"/>
      <c r="B57" s="677" t="s">
        <v>551</v>
      </c>
      <c r="C57" s="682">
        <f>SUM(Lits!D56:E56)</f>
        <v>0</v>
      </c>
      <c r="D57" s="682"/>
      <c r="E57" s="682"/>
      <c r="F57" s="682"/>
      <c r="G57" s="719" t="str">
        <f t="shared" si="3"/>
        <v/>
      </c>
      <c r="H57" s="719" t="str">
        <f t="shared" si="4"/>
        <v/>
      </c>
      <c r="I57" s="719" t="str">
        <f t="shared" si="5"/>
        <v/>
      </c>
    </row>
    <row r="58" spans="1:9" ht="15" customHeight="1">
      <c r="A58" s="679"/>
      <c r="B58" s="677" t="s">
        <v>552</v>
      </c>
      <c r="C58" s="681">
        <f>SUM(Lits!D57:E57)</f>
        <v>0</v>
      </c>
      <c r="D58" s="681"/>
      <c r="E58" s="681"/>
      <c r="F58" s="681"/>
      <c r="G58" s="685" t="str">
        <f t="shared" si="3"/>
        <v/>
      </c>
      <c r="H58" s="685" t="str">
        <f t="shared" si="4"/>
        <v/>
      </c>
      <c r="I58" s="685" t="str">
        <f t="shared" si="5"/>
        <v/>
      </c>
    </row>
    <row r="59" spans="1:9" ht="15" customHeight="1">
      <c r="A59" s="679"/>
      <c r="B59" s="677" t="s">
        <v>553</v>
      </c>
      <c r="C59" s="681">
        <f>SUM(Lits!D58:E58)</f>
        <v>0</v>
      </c>
      <c r="D59" s="681"/>
      <c r="E59" s="681"/>
      <c r="F59" s="681"/>
      <c r="G59" s="685" t="str">
        <f t="shared" si="3"/>
        <v/>
      </c>
      <c r="H59" s="685" t="str">
        <f t="shared" si="4"/>
        <v/>
      </c>
      <c r="I59" s="685" t="str">
        <f t="shared" si="5"/>
        <v/>
      </c>
    </row>
    <row r="60" spans="1:9" ht="15" customHeight="1">
      <c r="A60" s="679"/>
      <c r="B60" s="677" t="s">
        <v>554</v>
      </c>
      <c r="C60" s="681">
        <f>SUM(Lits!D59:E59)</f>
        <v>0</v>
      </c>
      <c r="D60" s="681"/>
      <c r="E60" s="681"/>
      <c r="F60" s="681"/>
      <c r="G60" s="685" t="str">
        <f t="shared" si="3"/>
        <v/>
      </c>
      <c r="H60" s="685" t="str">
        <f t="shared" si="4"/>
        <v/>
      </c>
      <c r="I60" s="685" t="str">
        <f t="shared" si="5"/>
        <v/>
      </c>
    </row>
    <row r="61" spans="1:9" ht="15" customHeight="1">
      <c r="A61" s="679"/>
      <c r="B61" s="677" t="s">
        <v>555</v>
      </c>
      <c r="C61" s="681">
        <f>SUM(Lits!D60:E60)</f>
        <v>0</v>
      </c>
      <c r="D61" s="681"/>
      <c r="E61" s="681"/>
      <c r="F61" s="681"/>
      <c r="G61" s="685" t="str">
        <f t="shared" si="3"/>
        <v/>
      </c>
      <c r="H61" s="685" t="str">
        <f t="shared" si="4"/>
        <v/>
      </c>
      <c r="I61" s="685" t="str">
        <f t="shared" si="5"/>
        <v/>
      </c>
    </row>
    <row r="62" spans="1:9" ht="15" customHeight="1">
      <c r="A62" s="679"/>
      <c r="B62" s="677" t="s">
        <v>556</v>
      </c>
      <c r="C62" s="681">
        <f>SUM(Lits!D61:E61)</f>
        <v>0</v>
      </c>
      <c r="D62" s="681"/>
      <c r="E62" s="681"/>
      <c r="F62" s="681"/>
      <c r="G62" s="685" t="str">
        <f t="shared" si="3"/>
        <v/>
      </c>
      <c r="H62" s="685" t="str">
        <f t="shared" si="4"/>
        <v/>
      </c>
      <c r="I62" s="685" t="str">
        <f t="shared" si="5"/>
        <v/>
      </c>
    </row>
    <row r="63" spans="1:9" ht="15" customHeight="1">
      <c r="A63" s="679"/>
      <c r="B63" s="677" t="s">
        <v>557</v>
      </c>
      <c r="C63" s="681">
        <f>SUM(Lits!D62:E62)</f>
        <v>0</v>
      </c>
      <c r="D63" s="681"/>
      <c r="E63" s="681"/>
      <c r="F63" s="681"/>
      <c r="G63" s="685" t="str">
        <f t="shared" si="3"/>
        <v/>
      </c>
      <c r="H63" s="685" t="str">
        <f t="shared" si="4"/>
        <v/>
      </c>
      <c r="I63" s="685" t="str">
        <f t="shared" si="5"/>
        <v/>
      </c>
    </row>
    <row r="64" spans="1:9" ht="15" customHeight="1">
      <c r="A64" s="679"/>
      <c r="B64" s="677" t="s">
        <v>558</v>
      </c>
      <c r="C64" s="681">
        <f>SUM(Lits!D63:E63)</f>
        <v>0</v>
      </c>
      <c r="D64" s="681"/>
      <c r="E64" s="681"/>
      <c r="F64" s="681"/>
      <c r="G64" s="685" t="str">
        <f t="shared" si="3"/>
        <v/>
      </c>
      <c r="H64" s="685" t="str">
        <f t="shared" si="4"/>
        <v/>
      </c>
      <c r="I64" s="685" t="str">
        <f t="shared" si="5"/>
        <v/>
      </c>
    </row>
    <row r="65" spans="1:9" s="87" customFormat="1" ht="15" customHeight="1">
      <c r="A65" s="2" t="s">
        <v>559</v>
      </c>
      <c r="B65" s="2"/>
      <c r="C65" s="25">
        <f>SUM(Lits!D64:E64)</f>
        <v>0</v>
      </c>
      <c r="D65" s="25"/>
      <c r="E65" s="25"/>
      <c r="F65" s="25"/>
      <c r="G65" s="103" t="str">
        <f t="shared" si="3"/>
        <v/>
      </c>
      <c r="H65" s="103" t="str">
        <f t="shared" si="4"/>
        <v/>
      </c>
      <c r="I65" s="103" t="str">
        <f t="shared" si="5"/>
        <v/>
      </c>
    </row>
    <row r="66" spans="1:9" ht="15" customHeight="1">
      <c r="A66" s="677"/>
      <c r="B66" s="677" t="s">
        <v>560</v>
      </c>
      <c r="C66" s="681">
        <f>SUM(Lits!D65:E65)</f>
        <v>0</v>
      </c>
      <c r="D66" s="681"/>
      <c r="E66" s="681"/>
      <c r="F66" s="681"/>
      <c r="G66" s="685" t="str">
        <f t="shared" si="3"/>
        <v/>
      </c>
      <c r="H66" s="685" t="str">
        <f t="shared" si="4"/>
        <v/>
      </c>
      <c r="I66" s="685" t="str">
        <f t="shared" si="5"/>
        <v/>
      </c>
    </row>
    <row r="67" spans="1:9" ht="15" customHeight="1">
      <c r="A67" s="679"/>
      <c r="B67" s="677" t="s">
        <v>561</v>
      </c>
      <c r="C67" s="681">
        <f>SUM(Lits!D66:E66)</f>
        <v>0</v>
      </c>
      <c r="D67" s="681"/>
      <c r="E67" s="681"/>
      <c r="F67" s="681"/>
      <c r="G67" s="685" t="str">
        <f t="shared" si="3"/>
        <v/>
      </c>
      <c r="H67" s="685" t="str">
        <f t="shared" si="4"/>
        <v/>
      </c>
      <c r="I67" s="685" t="str">
        <f t="shared" si="5"/>
        <v/>
      </c>
    </row>
    <row r="68" spans="1:9" ht="15" customHeight="1">
      <c r="A68" s="679"/>
      <c r="B68" s="677" t="s">
        <v>562</v>
      </c>
      <c r="C68" s="681">
        <f>SUM(Lits!D67:E67)</f>
        <v>0</v>
      </c>
      <c r="D68" s="681"/>
      <c r="E68" s="681"/>
      <c r="F68" s="681"/>
      <c r="G68" s="685" t="str">
        <f t="shared" ref="G68:G99" si="6">IF(C68=0,"",F68/(C68*365)*100)</f>
        <v/>
      </c>
      <c r="H68" s="685" t="str">
        <f t="shared" ref="H68:H99" si="7">IF(D68=0,"",F68/D68)</f>
        <v/>
      </c>
      <c r="I68" s="685" t="str">
        <f t="shared" ref="I68:I99" si="8">IF(C68=0,"",D68/C68)</f>
        <v/>
      </c>
    </row>
    <row r="69" spans="1:9" ht="15" customHeight="1">
      <c r="A69" s="679"/>
      <c r="B69" s="677" t="s">
        <v>563</v>
      </c>
      <c r="C69" s="681">
        <f>SUM(Lits!D68:E68)</f>
        <v>0</v>
      </c>
      <c r="D69" s="681"/>
      <c r="E69" s="681"/>
      <c r="F69" s="681"/>
      <c r="G69" s="685" t="str">
        <f t="shared" si="6"/>
        <v/>
      </c>
      <c r="H69" s="685" t="str">
        <f t="shared" si="7"/>
        <v/>
      </c>
      <c r="I69" s="685" t="str">
        <f t="shared" si="8"/>
        <v/>
      </c>
    </row>
    <row r="70" spans="1:9" ht="15" customHeight="1">
      <c r="A70" s="679"/>
      <c r="B70" s="677" t="s">
        <v>564</v>
      </c>
      <c r="C70" s="681">
        <f>SUM(Lits!D69:E69)</f>
        <v>0</v>
      </c>
      <c r="D70" s="681"/>
      <c r="E70" s="681"/>
      <c r="F70" s="681"/>
      <c r="G70" s="685" t="str">
        <f t="shared" si="6"/>
        <v/>
      </c>
      <c r="H70" s="685" t="str">
        <f t="shared" si="7"/>
        <v/>
      </c>
      <c r="I70" s="685" t="str">
        <f t="shared" si="8"/>
        <v/>
      </c>
    </row>
    <row r="71" spans="1:9" ht="15" customHeight="1">
      <c r="A71" s="679"/>
      <c r="B71" s="677" t="s">
        <v>565</v>
      </c>
      <c r="C71" s="681">
        <f>SUM(Lits!D70:E70)</f>
        <v>0</v>
      </c>
      <c r="D71" s="681"/>
      <c r="E71" s="681"/>
      <c r="F71" s="681"/>
      <c r="G71" s="685" t="str">
        <f t="shared" si="6"/>
        <v/>
      </c>
      <c r="H71" s="685" t="str">
        <f t="shared" si="7"/>
        <v/>
      </c>
      <c r="I71" s="685" t="str">
        <f t="shared" si="8"/>
        <v/>
      </c>
    </row>
    <row r="72" spans="1:9" ht="15" customHeight="1">
      <c r="A72" s="679"/>
      <c r="B72" s="677" t="s">
        <v>566</v>
      </c>
      <c r="C72" s="681">
        <f>SUM(Lits!D71:E71)</f>
        <v>0</v>
      </c>
      <c r="D72" s="681"/>
      <c r="E72" s="681"/>
      <c r="F72" s="681"/>
      <c r="G72" s="685" t="str">
        <f t="shared" si="6"/>
        <v/>
      </c>
      <c r="H72" s="685" t="str">
        <f t="shared" si="7"/>
        <v/>
      </c>
      <c r="I72" s="685" t="str">
        <f t="shared" si="8"/>
        <v/>
      </c>
    </row>
    <row r="73" spans="1:9" ht="15" customHeight="1">
      <c r="A73" s="679"/>
      <c r="B73" s="677" t="s">
        <v>567</v>
      </c>
      <c r="C73" s="681">
        <f>SUM(Lits!D72:E72)</f>
        <v>0</v>
      </c>
      <c r="D73" s="681"/>
      <c r="E73" s="681"/>
      <c r="F73" s="681"/>
      <c r="G73" s="685" t="str">
        <f t="shared" si="6"/>
        <v/>
      </c>
      <c r="H73" s="685" t="str">
        <f t="shared" si="7"/>
        <v/>
      </c>
      <c r="I73" s="685" t="str">
        <f t="shared" si="8"/>
        <v/>
      </c>
    </row>
    <row r="74" spans="1:9" s="87" customFormat="1" ht="15" customHeight="1">
      <c r="A74" s="2" t="s">
        <v>568</v>
      </c>
      <c r="B74" s="2"/>
      <c r="C74" s="25">
        <f>SUM(Lits!D73:E73)</f>
        <v>0</v>
      </c>
      <c r="D74" s="25"/>
      <c r="E74" s="25"/>
      <c r="F74" s="25"/>
      <c r="G74" s="103" t="str">
        <f t="shared" si="6"/>
        <v/>
      </c>
      <c r="H74" s="103" t="str">
        <f t="shared" si="7"/>
        <v/>
      </c>
      <c r="I74" s="103" t="str">
        <f t="shared" si="8"/>
        <v/>
      </c>
    </row>
    <row r="75" spans="1:9" ht="15" customHeight="1">
      <c r="A75" s="677"/>
      <c r="B75" s="677" t="s">
        <v>569</v>
      </c>
      <c r="C75" s="681">
        <f>SUM(Lits!D74:E74)</f>
        <v>0</v>
      </c>
      <c r="D75" s="681"/>
      <c r="E75" s="681"/>
      <c r="F75" s="681"/>
      <c r="G75" s="685" t="str">
        <f t="shared" si="6"/>
        <v/>
      </c>
      <c r="H75" s="685" t="str">
        <f t="shared" si="7"/>
        <v/>
      </c>
      <c r="I75" s="685" t="str">
        <f t="shared" si="8"/>
        <v/>
      </c>
    </row>
    <row r="76" spans="1:9" ht="15" customHeight="1">
      <c r="A76" s="679"/>
      <c r="B76" s="677" t="s">
        <v>570</v>
      </c>
      <c r="C76" s="681">
        <f>SUM(Lits!D75:E75)</f>
        <v>0</v>
      </c>
      <c r="D76" s="681"/>
      <c r="E76" s="681"/>
      <c r="F76" s="681"/>
      <c r="G76" s="685" t="str">
        <f t="shared" si="6"/>
        <v/>
      </c>
      <c r="H76" s="685" t="str">
        <f t="shared" si="7"/>
        <v/>
      </c>
      <c r="I76" s="685" t="str">
        <f t="shared" si="8"/>
        <v/>
      </c>
    </row>
    <row r="77" spans="1:9" ht="15" customHeight="1">
      <c r="A77" s="679"/>
      <c r="B77" s="677" t="s">
        <v>571</v>
      </c>
      <c r="C77" s="681">
        <f>SUM(Lits!D76:E76)</f>
        <v>0</v>
      </c>
      <c r="D77" s="681"/>
      <c r="E77" s="681"/>
      <c r="F77" s="681"/>
      <c r="G77" s="685" t="str">
        <f t="shared" si="6"/>
        <v/>
      </c>
      <c r="H77" s="685" t="str">
        <f t="shared" si="7"/>
        <v/>
      </c>
      <c r="I77" s="685" t="str">
        <f t="shared" si="8"/>
        <v/>
      </c>
    </row>
    <row r="78" spans="1:9" ht="15" customHeight="1">
      <c r="A78" s="679"/>
      <c r="B78" s="677" t="s">
        <v>572</v>
      </c>
      <c r="C78" s="681">
        <f>SUM(Lits!D77:E77)</f>
        <v>0</v>
      </c>
      <c r="D78" s="681"/>
      <c r="E78" s="681"/>
      <c r="F78" s="681"/>
      <c r="G78" s="685" t="str">
        <f t="shared" si="6"/>
        <v/>
      </c>
      <c r="H78" s="685" t="str">
        <f t="shared" si="7"/>
        <v/>
      </c>
      <c r="I78" s="685" t="str">
        <f t="shared" si="8"/>
        <v/>
      </c>
    </row>
    <row r="79" spans="1:9" ht="15" customHeight="1">
      <c r="A79" s="679"/>
      <c r="B79" s="677" t="s">
        <v>573</v>
      </c>
      <c r="C79" s="681">
        <f>SUM(Lits!D78:E78)</f>
        <v>0</v>
      </c>
      <c r="D79" s="681"/>
      <c r="E79" s="681"/>
      <c r="F79" s="681"/>
      <c r="G79" s="685" t="str">
        <f t="shared" si="6"/>
        <v/>
      </c>
      <c r="H79" s="685" t="str">
        <f t="shared" si="7"/>
        <v/>
      </c>
      <c r="I79" s="685" t="str">
        <f t="shared" si="8"/>
        <v/>
      </c>
    </row>
    <row r="80" spans="1:9" s="87" customFormat="1" ht="15" customHeight="1">
      <c r="A80" s="2" t="s">
        <v>574</v>
      </c>
      <c r="B80" s="2"/>
      <c r="C80" s="49">
        <f>SUM(Lits!D79:E79)</f>
        <v>0</v>
      </c>
      <c r="D80" s="49"/>
      <c r="E80" s="49"/>
      <c r="F80" s="49"/>
      <c r="G80" s="686" t="str">
        <f t="shared" si="6"/>
        <v/>
      </c>
      <c r="H80" s="686" t="str">
        <f t="shared" si="7"/>
        <v/>
      </c>
      <c r="I80" s="686" t="str">
        <f t="shared" si="8"/>
        <v/>
      </c>
    </row>
    <row r="81" spans="1:9" ht="15" customHeight="1">
      <c r="A81" s="677"/>
      <c r="B81" s="677" t="s">
        <v>575</v>
      </c>
      <c r="C81" s="682">
        <f>SUM(Lits!D80:E80)</f>
        <v>0</v>
      </c>
      <c r="D81" s="682"/>
      <c r="E81" s="682"/>
      <c r="F81" s="682"/>
      <c r="G81" s="719" t="str">
        <f t="shared" si="6"/>
        <v/>
      </c>
      <c r="H81" s="719" t="str">
        <f t="shared" si="7"/>
        <v/>
      </c>
      <c r="I81" s="719" t="str">
        <f t="shared" si="8"/>
        <v/>
      </c>
    </row>
    <row r="82" spans="1:9" ht="15" customHeight="1">
      <c r="A82" s="679"/>
      <c r="B82" s="677" t="s">
        <v>576</v>
      </c>
      <c r="C82" s="681">
        <f>SUM(Lits!D81:E81)</f>
        <v>0</v>
      </c>
      <c r="D82" s="681"/>
      <c r="E82" s="681"/>
      <c r="F82" s="681"/>
      <c r="G82" s="685" t="str">
        <f t="shared" si="6"/>
        <v/>
      </c>
      <c r="H82" s="685" t="str">
        <f t="shared" si="7"/>
        <v/>
      </c>
      <c r="I82" s="685" t="str">
        <f t="shared" si="8"/>
        <v/>
      </c>
    </row>
    <row r="83" spans="1:9" ht="15" customHeight="1">
      <c r="A83" s="679"/>
      <c r="B83" s="677" t="s">
        <v>577</v>
      </c>
      <c r="C83" s="681">
        <f>SUM(Lits!D82:E82)</f>
        <v>0</v>
      </c>
      <c r="D83" s="681"/>
      <c r="E83" s="681"/>
      <c r="F83" s="681"/>
      <c r="G83" s="685" t="str">
        <f t="shared" si="6"/>
        <v/>
      </c>
      <c r="H83" s="685" t="str">
        <f t="shared" si="7"/>
        <v/>
      </c>
      <c r="I83" s="685" t="str">
        <f t="shared" si="8"/>
        <v/>
      </c>
    </row>
    <row r="84" spans="1:9" ht="15" customHeight="1">
      <c r="A84" s="679"/>
      <c r="B84" s="677" t="s">
        <v>578</v>
      </c>
      <c r="C84" s="681">
        <f>SUM(Lits!D83:E83)</f>
        <v>0</v>
      </c>
      <c r="D84" s="681"/>
      <c r="E84" s="681"/>
      <c r="F84" s="681"/>
      <c r="G84" s="685" t="str">
        <f t="shared" si="6"/>
        <v/>
      </c>
      <c r="H84" s="685" t="str">
        <f t="shared" si="7"/>
        <v/>
      </c>
      <c r="I84" s="685" t="str">
        <f t="shared" si="8"/>
        <v/>
      </c>
    </row>
    <row r="85" spans="1:9" s="87" customFormat="1" ht="15" customHeight="1">
      <c r="A85" s="2" t="s">
        <v>579</v>
      </c>
      <c r="B85" s="2"/>
      <c r="C85" s="25">
        <f>SUM(Lits!D84:E84)</f>
        <v>0</v>
      </c>
      <c r="D85" s="25"/>
      <c r="E85" s="25"/>
      <c r="F85" s="25"/>
      <c r="G85" s="103" t="str">
        <f t="shared" si="6"/>
        <v/>
      </c>
      <c r="H85" s="103" t="str">
        <f t="shared" si="7"/>
        <v/>
      </c>
      <c r="I85" s="103" t="str">
        <f t="shared" si="8"/>
        <v/>
      </c>
    </row>
    <row r="86" spans="1:9" ht="15" customHeight="1">
      <c r="A86" s="679"/>
      <c r="B86" s="677" t="s">
        <v>580</v>
      </c>
      <c r="C86" s="681">
        <f>SUM(Lits!D85:E85)</f>
        <v>0</v>
      </c>
      <c r="D86" s="681"/>
      <c r="E86" s="681"/>
      <c r="F86" s="681"/>
      <c r="G86" s="685" t="str">
        <f t="shared" si="6"/>
        <v/>
      </c>
      <c r="H86" s="685" t="str">
        <f t="shared" si="7"/>
        <v/>
      </c>
      <c r="I86" s="685" t="str">
        <f t="shared" si="8"/>
        <v/>
      </c>
    </row>
    <row r="87" spans="1:9" ht="15" customHeight="1">
      <c r="A87" s="679"/>
      <c r="B87" s="677" t="s">
        <v>581</v>
      </c>
      <c r="C87" s="681">
        <f>SUM(Lits!D86:E86)</f>
        <v>0</v>
      </c>
      <c r="D87" s="681"/>
      <c r="E87" s="681"/>
      <c r="F87" s="681"/>
      <c r="G87" s="685" t="str">
        <f t="shared" si="6"/>
        <v/>
      </c>
      <c r="H87" s="685" t="str">
        <f t="shared" si="7"/>
        <v/>
      </c>
      <c r="I87" s="685" t="str">
        <f t="shared" si="8"/>
        <v/>
      </c>
    </row>
    <row r="88" spans="1:9" s="87" customFormat="1" ht="15" customHeight="1">
      <c r="A88" s="679"/>
      <c r="B88" s="677" t="s">
        <v>582</v>
      </c>
      <c r="C88" s="681">
        <f>SUM(Lits!D87:E87)</f>
        <v>0</v>
      </c>
      <c r="D88" s="681"/>
      <c r="E88" s="681"/>
      <c r="F88" s="681"/>
      <c r="G88" s="685" t="str">
        <f t="shared" si="6"/>
        <v/>
      </c>
      <c r="H88" s="685" t="str">
        <f t="shared" si="7"/>
        <v/>
      </c>
      <c r="I88" s="685" t="str">
        <f t="shared" si="8"/>
        <v/>
      </c>
    </row>
    <row r="89" spans="1:9" s="87" customFormat="1" ht="15" customHeight="1">
      <c r="A89" s="2" t="s">
        <v>583</v>
      </c>
      <c r="B89" s="2"/>
      <c r="C89" s="49">
        <f>SUM(Lits!D88:E88)</f>
        <v>0</v>
      </c>
      <c r="D89" s="49"/>
      <c r="E89" s="49"/>
      <c r="F89" s="49"/>
      <c r="G89" s="686" t="str">
        <f t="shared" si="6"/>
        <v/>
      </c>
      <c r="H89" s="686" t="str">
        <f t="shared" si="7"/>
        <v/>
      </c>
      <c r="I89" s="686" t="str">
        <f t="shared" si="8"/>
        <v/>
      </c>
    </row>
    <row r="90" spans="1:9" ht="15" customHeight="1">
      <c r="A90" s="679"/>
      <c r="B90" s="677" t="s">
        <v>584</v>
      </c>
      <c r="C90" s="681">
        <f>SUM(Lits!D89:E89)</f>
        <v>0</v>
      </c>
      <c r="D90" s="681"/>
      <c r="E90" s="681"/>
      <c r="F90" s="681"/>
      <c r="G90" s="685" t="str">
        <f t="shared" si="6"/>
        <v/>
      </c>
      <c r="H90" s="685" t="str">
        <f t="shared" si="7"/>
        <v/>
      </c>
      <c r="I90" s="685" t="str">
        <f t="shared" si="8"/>
        <v/>
      </c>
    </row>
    <row r="91" spans="1:9" s="87" customFormat="1" ht="15" customHeight="1">
      <c r="A91" s="2" t="s">
        <v>585</v>
      </c>
      <c r="B91" s="2"/>
      <c r="C91" s="25">
        <f>SUM(Lits!D90:E90)</f>
        <v>0</v>
      </c>
      <c r="D91" s="25"/>
      <c r="E91" s="25"/>
      <c r="F91" s="25"/>
      <c r="G91" s="103" t="str">
        <f t="shared" si="6"/>
        <v/>
      </c>
      <c r="H91" s="103" t="str">
        <f t="shared" si="7"/>
        <v/>
      </c>
      <c r="I91" s="103" t="str">
        <f t="shared" si="8"/>
        <v/>
      </c>
    </row>
    <row r="92" spans="1:9" ht="15" customHeight="1">
      <c r="A92" s="679"/>
      <c r="B92" s="677" t="s">
        <v>586</v>
      </c>
      <c r="C92" s="681">
        <f>SUM(Lits!D91:E91)</f>
        <v>0</v>
      </c>
      <c r="D92" s="681"/>
      <c r="E92" s="681"/>
      <c r="F92" s="681"/>
      <c r="G92" s="685" t="str">
        <f t="shared" si="6"/>
        <v/>
      </c>
      <c r="H92" s="685" t="str">
        <f t="shared" si="7"/>
        <v/>
      </c>
      <c r="I92" s="685" t="str">
        <f t="shared" si="8"/>
        <v/>
      </c>
    </row>
    <row r="93" spans="1:9" s="87" customFormat="1" ht="15" customHeight="1">
      <c r="A93" s="679"/>
      <c r="B93" s="677" t="s">
        <v>587</v>
      </c>
      <c r="C93" s="681">
        <f>SUM(Lits!D92:E92)</f>
        <v>0</v>
      </c>
      <c r="D93" s="681"/>
      <c r="E93" s="681"/>
      <c r="F93" s="681"/>
      <c r="G93" s="685" t="str">
        <f t="shared" si="6"/>
        <v/>
      </c>
      <c r="H93" s="685" t="str">
        <f t="shared" si="7"/>
        <v/>
      </c>
      <c r="I93" s="685" t="str">
        <f t="shared" si="8"/>
        <v/>
      </c>
    </row>
    <row r="94" spans="1:9" ht="15" customHeight="1">
      <c r="A94" s="679"/>
      <c r="B94" s="677" t="s">
        <v>588</v>
      </c>
      <c r="C94" s="681">
        <f>SUM(Lits!D93:E93)</f>
        <v>0</v>
      </c>
      <c r="D94" s="681"/>
      <c r="E94" s="681"/>
      <c r="F94" s="681"/>
      <c r="G94" s="685" t="str">
        <f t="shared" si="6"/>
        <v/>
      </c>
      <c r="H94" s="685" t="str">
        <f t="shared" si="7"/>
        <v/>
      </c>
      <c r="I94" s="685" t="str">
        <f t="shared" si="8"/>
        <v/>
      </c>
    </row>
    <row r="95" spans="1:9" s="87" customFormat="1" ht="15" customHeight="1">
      <c r="A95" s="2" t="s">
        <v>589</v>
      </c>
      <c r="B95" s="2"/>
      <c r="C95" s="25">
        <f>SUM(Lits!D94:E94)</f>
        <v>0</v>
      </c>
      <c r="D95" s="25"/>
      <c r="E95" s="25"/>
      <c r="F95" s="25"/>
      <c r="G95" s="103" t="str">
        <f t="shared" si="6"/>
        <v/>
      </c>
      <c r="H95" s="103" t="str">
        <f t="shared" si="7"/>
        <v/>
      </c>
      <c r="I95" s="103" t="str">
        <f t="shared" si="8"/>
        <v/>
      </c>
    </row>
    <row r="96" spans="1:9" ht="15" customHeight="1">
      <c r="A96" s="677"/>
      <c r="B96" s="677" t="s">
        <v>590</v>
      </c>
      <c r="C96" s="681">
        <f>SUM(Lits!D95:E95)</f>
        <v>0</v>
      </c>
      <c r="D96" s="681"/>
      <c r="E96" s="681"/>
      <c r="F96" s="681"/>
      <c r="G96" s="685" t="str">
        <f t="shared" si="6"/>
        <v/>
      </c>
      <c r="H96" s="685" t="str">
        <f t="shared" si="7"/>
        <v/>
      </c>
      <c r="I96" s="685" t="str">
        <f t="shared" si="8"/>
        <v/>
      </c>
    </row>
    <row r="97" spans="1:9" ht="15" customHeight="1">
      <c r="A97" s="677"/>
      <c r="B97" s="677" t="s">
        <v>591</v>
      </c>
      <c r="C97" s="681">
        <f>SUM(Lits!D96:E96)</f>
        <v>0</v>
      </c>
      <c r="D97" s="681"/>
      <c r="E97" s="681"/>
      <c r="F97" s="681"/>
      <c r="G97" s="685" t="str">
        <f t="shared" si="6"/>
        <v/>
      </c>
      <c r="H97" s="685" t="str">
        <f t="shared" si="7"/>
        <v/>
      </c>
      <c r="I97" s="685" t="str">
        <f t="shared" si="8"/>
        <v/>
      </c>
    </row>
    <row r="98" spans="1:9" ht="15" customHeight="1">
      <c r="A98" s="677"/>
      <c r="B98" s="677" t="s">
        <v>592</v>
      </c>
      <c r="C98" s="681">
        <f>SUM(Lits!D97:E97)</f>
        <v>0</v>
      </c>
      <c r="D98" s="681"/>
      <c r="E98" s="681"/>
      <c r="F98" s="681"/>
      <c r="G98" s="685" t="str">
        <f t="shared" si="6"/>
        <v/>
      </c>
      <c r="H98" s="685" t="str">
        <f t="shared" si="7"/>
        <v/>
      </c>
      <c r="I98" s="685" t="str">
        <f t="shared" si="8"/>
        <v/>
      </c>
    </row>
    <row r="99" spans="1:9" s="87" customFormat="1" ht="15" customHeight="1">
      <c r="A99" s="677"/>
      <c r="B99" s="677" t="s">
        <v>593</v>
      </c>
      <c r="C99" s="681">
        <f>SUM(Lits!D98:E98)</f>
        <v>0</v>
      </c>
      <c r="D99" s="681"/>
      <c r="E99" s="681"/>
      <c r="F99" s="681"/>
      <c r="G99" s="685" t="str">
        <f t="shared" si="6"/>
        <v/>
      </c>
      <c r="H99" s="685" t="str">
        <f t="shared" si="7"/>
        <v/>
      </c>
      <c r="I99" s="685" t="str">
        <f t="shared" si="8"/>
        <v/>
      </c>
    </row>
    <row r="100" spans="1:9" s="87" customFormat="1" ht="15" customHeight="1">
      <c r="A100" s="2" t="s">
        <v>594</v>
      </c>
      <c r="B100" s="2"/>
      <c r="C100" s="49">
        <f>SUM(Lits!D99:E99)</f>
        <v>0</v>
      </c>
      <c r="D100" s="49"/>
      <c r="E100" s="49"/>
      <c r="F100" s="49"/>
      <c r="G100" s="686" t="str">
        <f t="shared" ref="G100:G112" si="9">IF(C100=0,"",F100/(C100*365)*100)</f>
        <v/>
      </c>
      <c r="H100" s="686" t="str">
        <f t="shared" ref="H100:H112" si="10">IF(D100=0,"",F100/D100)</f>
        <v/>
      </c>
      <c r="I100" s="686" t="str">
        <f t="shared" ref="I100:I112" si="11">IF(C100=0,"",D100/C100)</f>
        <v/>
      </c>
    </row>
    <row r="101" spans="1:9" ht="15" customHeight="1">
      <c r="A101" s="679"/>
      <c r="B101" s="677" t="s">
        <v>595</v>
      </c>
      <c r="C101" s="681">
        <f>SUM(Lits!D100:E100)</f>
        <v>0</v>
      </c>
      <c r="D101" s="681"/>
      <c r="E101" s="681"/>
      <c r="F101" s="681"/>
      <c r="G101" s="685" t="str">
        <f t="shared" si="9"/>
        <v/>
      </c>
      <c r="H101" s="685" t="str">
        <f t="shared" si="10"/>
        <v/>
      </c>
      <c r="I101" s="685" t="str">
        <f t="shared" si="11"/>
        <v/>
      </c>
    </row>
    <row r="102" spans="1:9" s="87" customFormat="1" ht="15" customHeight="1">
      <c r="A102" s="2" t="s">
        <v>596</v>
      </c>
      <c r="B102" s="2"/>
      <c r="C102" s="25">
        <f>SUM(Lits!D101:E101)</f>
        <v>0</v>
      </c>
      <c r="D102" s="25"/>
      <c r="E102" s="25"/>
      <c r="F102" s="25"/>
      <c r="G102" s="103" t="str">
        <f t="shared" si="9"/>
        <v/>
      </c>
      <c r="H102" s="103" t="str">
        <f t="shared" si="10"/>
        <v/>
      </c>
      <c r="I102" s="103" t="str">
        <f t="shared" si="11"/>
        <v/>
      </c>
    </row>
    <row r="103" spans="1:9" ht="15" customHeight="1">
      <c r="A103" s="677"/>
      <c r="B103" s="677" t="s">
        <v>597</v>
      </c>
      <c r="C103" s="681">
        <f>SUM(Lits!D102:E102)</f>
        <v>0</v>
      </c>
      <c r="D103" s="681"/>
      <c r="E103" s="681"/>
      <c r="F103" s="681"/>
      <c r="G103" s="685" t="str">
        <f t="shared" si="9"/>
        <v/>
      </c>
      <c r="H103" s="685" t="str">
        <f t="shared" si="10"/>
        <v/>
      </c>
      <c r="I103" s="685" t="str">
        <f t="shared" si="11"/>
        <v/>
      </c>
    </row>
    <row r="104" spans="1:9" ht="15" customHeight="1">
      <c r="A104" s="679"/>
      <c r="B104" s="677" t="s">
        <v>598</v>
      </c>
      <c r="C104" s="681">
        <f>SUM(Lits!D103:E103)</f>
        <v>0</v>
      </c>
      <c r="D104" s="681"/>
      <c r="E104" s="681"/>
      <c r="F104" s="681"/>
      <c r="G104" s="685" t="str">
        <f t="shared" si="9"/>
        <v/>
      </c>
      <c r="H104" s="685" t="str">
        <f t="shared" si="10"/>
        <v/>
      </c>
      <c r="I104" s="685" t="str">
        <f t="shared" si="11"/>
        <v/>
      </c>
    </row>
    <row r="105" spans="1:9" ht="15" customHeight="1">
      <c r="A105" s="679"/>
      <c r="B105" s="677" t="s">
        <v>599</v>
      </c>
      <c r="C105" s="681">
        <f>SUM(Lits!D104:E104)</f>
        <v>0</v>
      </c>
      <c r="D105" s="681"/>
      <c r="E105" s="681"/>
      <c r="F105" s="681"/>
      <c r="G105" s="685" t="str">
        <f t="shared" si="9"/>
        <v/>
      </c>
      <c r="H105" s="685" t="str">
        <f t="shared" si="10"/>
        <v/>
      </c>
      <c r="I105" s="685" t="str">
        <f t="shared" si="11"/>
        <v/>
      </c>
    </row>
    <row r="106" spans="1:9" ht="15" customHeight="1">
      <c r="A106" s="679"/>
      <c r="B106" s="677" t="s">
        <v>600</v>
      </c>
      <c r="C106" s="681">
        <f>SUM(Lits!D105:E105)</f>
        <v>0</v>
      </c>
      <c r="D106" s="681"/>
      <c r="E106" s="681"/>
      <c r="F106" s="681"/>
      <c r="G106" s="685" t="str">
        <f t="shared" si="9"/>
        <v/>
      </c>
      <c r="H106" s="685" t="str">
        <f t="shared" si="10"/>
        <v/>
      </c>
      <c r="I106" s="685" t="str">
        <f t="shared" si="11"/>
        <v/>
      </c>
    </row>
    <row r="107" spans="1:9" ht="14.25" customHeight="1">
      <c r="A107" s="679"/>
      <c r="B107" s="677" t="s">
        <v>601</v>
      </c>
      <c r="C107" s="681">
        <f>SUM(Lits!D106:E106)</f>
        <v>0</v>
      </c>
      <c r="D107" s="681"/>
      <c r="E107" s="681"/>
      <c r="F107" s="681"/>
      <c r="G107" s="685" t="str">
        <f t="shared" si="9"/>
        <v/>
      </c>
      <c r="H107" s="685" t="str">
        <f t="shared" si="10"/>
        <v/>
      </c>
      <c r="I107" s="685" t="str">
        <f t="shared" si="11"/>
        <v/>
      </c>
    </row>
    <row r="108" spans="1:9" ht="14.25" customHeight="1">
      <c r="A108" s="679"/>
      <c r="B108" s="677" t="s">
        <v>602</v>
      </c>
      <c r="C108" s="681">
        <f>SUM(Lits!D107:E107)</f>
        <v>0</v>
      </c>
      <c r="D108" s="681"/>
      <c r="E108" s="681"/>
      <c r="F108" s="681"/>
      <c r="G108" s="685" t="str">
        <f t="shared" si="9"/>
        <v/>
      </c>
      <c r="H108" s="685" t="str">
        <f t="shared" si="10"/>
        <v/>
      </c>
      <c r="I108" s="685" t="str">
        <f t="shared" si="11"/>
        <v/>
      </c>
    </row>
    <row r="109" spans="1:9" ht="14.25" customHeight="1">
      <c r="A109" s="679"/>
      <c r="B109" s="677" t="s">
        <v>603</v>
      </c>
      <c r="C109" s="681">
        <f>SUM(Lits!D108:E108)</f>
        <v>0</v>
      </c>
      <c r="D109" s="681"/>
      <c r="E109" s="681"/>
      <c r="F109" s="681"/>
      <c r="G109" s="685" t="str">
        <f t="shared" si="9"/>
        <v/>
      </c>
      <c r="H109" s="685" t="str">
        <f t="shared" si="10"/>
        <v/>
      </c>
      <c r="I109" s="685" t="str">
        <f t="shared" si="11"/>
        <v/>
      </c>
    </row>
    <row r="110" spans="1:9" s="87" customFormat="1" ht="14.25" customHeight="1">
      <c r="A110" s="2" t="s">
        <v>604</v>
      </c>
      <c r="B110" s="2"/>
      <c r="C110" s="683">
        <f>SUM(Lits!D109:E109)</f>
        <v>0</v>
      </c>
      <c r="D110" s="683"/>
      <c r="E110" s="683"/>
      <c r="F110" s="683"/>
      <c r="G110" s="687" t="str">
        <f t="shared" si="9"/>
        <v/>
      </c>
      <c r="H110" s="687" t="str">
        <f t="shared" si="10"/>
        <v/>
      </c>
      <c r="I110" s="687" t="str">
        <f t="shared" si="11"/>
        <v/>
      </c>
    </row>
    <row r="111" spans="1:9" s="87" customFormat="1" ht="14.25" customHeight="1">
      <c r="A111" s="2" t="s">
        <v>605</v>
      </c>
      <c r="B111" s="2"/>
      <c r="C111" s="25">
        <f>SUM(Lits!D110:E110)</f>
        <v>0</v>
      </c>
      <c r="D111" s="25"/>
      <c r="E111" s="25"/>
      <c r="F111" s="25"/>
      <c r="G111" s="103" t="str">
        <f t="shared" si="9"/>
        <v/>
      </c>
      <c r="H111" s="103" t="str">
        <f t="shared" si="10"/>
        <v/>
      </c>
      <c r="I111" s="103" t="str">
        <f t="shared" si="11"/>
        <v/>
      </c>
    </row>
    <row r="112" spans="1:9" s="87" customFormat="1" ht="14.25" customHeight="1" thickBot="1">
      <c r="A112" s="282" t="s">
        <v>606</v>
      </c>
      <c r="B112" s="282"/>
      <c r="C112" s="206">
        <f>SUM(Lits!D111:E111)</f>
        <v>0</v>
      </c>
      <c r="D112" s="206"/>
      <c r="E112" s="206"/>
      <c r="F112" s="206"/>
      <c r="G112" s="688" t="str">
        <f t="shared" si="9"/>
        <v/>
      </c>
      <c r="H112" s="688" t="str">
        <f t="shared" si="10"/>
        <v/>
      </c>
      <c r="I112" s="688" t="str">
        <f t="shared" si="11"/>
        <v/>
      </c>
    </row>
  </sheetData>
  <autoFilter ref="A2:I112" xr:uid="{00000000-0009-0000-0000-000023000000}">
    <filterColumn colId="0" showButton="0"/>
    <filterColumn colId="3" showButton="0"/>
  </autoFilter>
  <mergeCells count="7">
    <mergeCell ref="A2:B3"/>
    <mergeCell ref="D2:E2"/>
    <mergeCell ref="I2:I3"/>
    <mergeCell ref="C2:C3"/>
    <mergeCell ref="F2:F3"/>
    <mergeCell ref="H2:H3"/>
    <mergeCell ref="G2:G3"/>
  </mergeCells>
  <conditionalFormatting sqref="C4:E94">
    <cfRule type="containsBlanks" dxfId="737" priority="15">
      <formula>LEN(TRIM(C4))=0</formula>
    </cfRule>
  </conditionalFormatting>
  <conditionalFormatting sqref="C95:E100">
    <cfRule type="containsBlanks" dxfId="736" priority="17">
      <formula>LEN(TRIM(C95))=0</formula>
    </cfRule>
  </conditionalFormatting>
  <conditionalFormatting sqref="C101:E109">
    <cfRule type="containsBlanks" dxfId="735" priority="14">
      <formula>LEN(TRIM(C101))=0</formula>
    </cfRule>
  </conditionalFormatting>
  <conditionalFormatting sqref="C99:I99">
    <cfRule type="containsBlanks" dxfId="734" priority="16" stopIfTrue="1">
      <formula>LEN(TRIM(C99))=0</formula>
    </cfRule>
  </conditionalFormatting>
  <conditionalFormatting sqref="C111:I111">
    <cfRule type="containsBlanks" dxfId="733" priority="13">
      <formula>LEN(TRIM(C111))=0</formula>
    </cfRule>
  </conditionalFormatting>
  <conditionalFormatting sqref="F4:I109">
    <cfRule type="containsBlanks" dxfId="732" priority="1">
      <formula>LEN(TRIM(F4))=0</formula>
    </cfRule>
  </conditionalFormatting>
  <conditionalFormatting sqref="J4:L7">
    <cfRule type="containsBlanks" dxfId="731" priority="32">
      <formula>LEN(TRIM(J4))=0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0" max="16383" man="1"/>
    <brk id="90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Feuil36">
    <tabColor rgb="FFFFC000"/>
  </sheetPr>
  <dimension ref="A1:S91"/>
  <sheetViews>
    <sheetView view="pageBreakPreview" zoomScaleNormal="100" zoomScaleSheetLayoutView="100" workbookViewId="0">
      <pane ySplit="2" topLeftCell="A21" activePane="bottomLeft" state="frozen"/>
      <selection activeCell="A28" sqref="A28"/>
      <selection pane="bottomLeft" activeCell="E33" sqref="E33"/>
    </sheetView>
  </sheetViews>
  <sheetFormatPr baseColWidth="10" defaultColWidth="14.3984375" defaultRowHeight="15" customHeight="1"/>
  <cols>
    <col min="1" max="1" width="1.19921875" style="721" customWidth="1"/>
    <col min="2" max="2" width="19.796875" customWidth="1"/>
    <col min="3" max="3" width="16.796875" customWidth="1"/>
    <col min="4" max="4" width="10.796875" customWidth="1"/>
    <col min="5" max="5" width="18.796875" customWidth="1"/>
    <col min="6" max="6" width="20.796875" customWidth="1"/>
    <col min="7" max="7" width="14.06640625" customWidth="1"/>
    <col min="8" max="19" width="10.796875" customWidth="1"/>
  </cols>
  <sheetData>
    <row r="1" spans="1:19" ht="17.75" customHeight="1">
      <c r="A1" s="2" t="s">
        <v>994</v>
      </c>
      <c r="B1" s="3"/>
      <c r="C1" s="215"/>
      <c r="D1" s="215"/>
      <c r="E1" s="215"/>
      <c r="F1" s="215"/>
      <c r="G1" s="21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27.4" thickBot="1">
      <c r="A2" s="905" t="s">
        <v>995</v>
      </c>
      <c r="B2" s="906"/>
      <c r="C2" s="54" t="s">
        <v>996</v>
      </c>
      <c r="D2" s="54" t="s">
        <v>997</v>
      </c>
      <c r="E2" s="54" t="s">
        <v>998</v>
      </c>
      <c r="F2" s="54" t="s">
        <v>999</v>
      </c>
      <c r="G2" s="54" t="s">
        <v>1000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87" customFormat="1" ht="15" customHeight="1">
      <c r="A3" s="2" t="s">
        <v>498</v>
      </c>
      <c r="B3" s="700"/>
      <c r="C3" s="25">
        <f>SUM(C4:C6)</f>
        <v>17214</v>
      </c>
      <c r="D3" s="25">
        <f>SUM(Infrast_publique!F3:I3)</f>
        <v>0</v>
      </c>
      <c r="E3" s="103" t="e">
        <f t="shared" ref="E3:E34" si="0">SQRT($C3/(D3*3.14))</f>
        <v>#DIV/0!</v>
      </c>
      <c r="F3" s="25">
        <f>D3+Infrastructure_privées1!G4+Infrastructure_privées1!H4+Infrastructure_privées1!J4+Infrastructure_privées2!C4+Infrastructure_privées2!D4+Infrastructure_privées2!E4+Infrastructure_privées2!G4</f>
        <v>0</v>
      </c>
      <c r="G3" s="103" t="e">
        <f t="shared" ref="G3:G34" si="1">SQRT($C3/(F3*3.14))</f>
        <v>#DIV/0!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" customHeight="1">
      <c r="A4" s="2"/>
      <c r="B4" s="700" t="s">
        <v>500</v>
      </c>
      <c r="C4" s="705">
        <v>4539</v>
      </c>
      <c r="D4" s="705">
        <f>SUM(Infrast_publique!F4:I4)</f>
        <v>0</v>
      </c>
      <c r="E4" s="706" t="e">
        <f t="shared" si="0"/>
        <v>#DIV/0!</v>
      </c>
      <c r="F4" s="705">
        <f>D4+Infrastructure_privées1!G5+Infrastructure_privées1!H5+Infrastructure_privées1!J5+Infrastructure_privées2!C5+Infrastructure_privées2!D5+Infrastructure_privées2!E5+Infrastructure_privées2!G5</f>
        <v>0</v>
      </c>
      <c r="G4" s="706" t="e">
        <f t="shared" si="1"/>
        <v>#DIV/0!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5" customHeight="1">
      <c r="A5" s="2"/>
      <c r="B5" s="700" t="s">
        <v>501</v>
      </c>
      <c r="C5" s="707">
        <v>6873</v>
      </c>
      <c r="D5" s="707">
        <f>SUM(Infrast_publique!F5:I5)</f>
        <v>0</v>
      </c>
      <c r="E5" s="708" t="e">
        <f t="shared" si="0"/>
        <v>#DIV/0!</v>
      </c>
      <c r="F5" s="707">
        <f>D5+Infrastructure_privées1!G6+Infrastructure_privées1!H6+Infrastructure_privées1!J6+Infrastructure_privées2!C6+Infrastructure_privées2!D6+Infrastructure_privées2!E6+Infrastructure_privées2!G6</f>
        <v>0</v>
      </c>
      <c r="G5" s="708" t="e">
        <f t="shared" si="1"/>
        <v>#DIV/0!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" customHeight="1">
      <c r="A6" s="2"/>
      <c r="B6" s="700" t="s">
        <v>502</v>
      </c>
      <c r="C6" s="707">
        <v>5802</v>
      </c>
      <c r="D6" s="707">
        <f>SUM(Infrast_publique!F6:I6)</f>
        <v>0</v>
      </c>
      <c r="E6" s="708" t="e">
        <f t="shared" si="0"/>
        <v>#DIV/0!</v>
      </c>
      <c r="F6" s="707">
        <f>D6+Infrastructure_privées1!G7+Infrastructure_privées1!H7+Infrastructure_privées1!J7+Infrastructure_privées2!C7+Infrastructure_privées2!D7+Infrastructure_privées2!E7+Infrastructure_privées2!G7</f>
        <v>0</v>
      </c>
      <c r="G6" s="708" t="e">
        <f t="shared" si="1"/>
        <v>#DIV/0!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s="87" customFormat="1" ht="15" customHeight="1">
      <c r="A7" s="2" t="s">
        <v>503</v>
      </c>
      <c r="B7" s="700"/>
      <c r="C7" s="25">
        <f>SUM(C8:C12)</f>
        <v>16317</v>
      </c>
      <c r="D7" s="25">
        <f>SUM(Infrast_publique!F7:I7)</f>
        <v>0</v>
      </c>
      <c r="E7" s="103" t="e">
        <f t="shared" si="0"/>
        <v>#DIV/0!</v>
      </c>
      <c r="F7" s="25">
        <f>D7+Infrastructure_privées1!G8+Infrastructure_privées1!H8+Infrastructure_privées1!J8+Infrastructure_privées2!C8+Infrastructure_privées2!D8+Infrastructure_privées2!E8+Infrastructure_privées2!G8</f>
        <v>0</v>
      </c>
      <c r="G7" s="103" t="e">
        <f t="shared" si="1"/>
        <v>#DIV/0!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ht="15" customHeight="1">
      <c r="A8" s="2"/>
      <c r="B8" s="700" t="s">
        <v>505</v>
      </c>
      <c r="C8" s="707">
        <v>2810</v>
      </c>
      <c r="D8" s="707">
        <f>SUM(Infrast_publique!F8:I8)</f>
        <v>0</v>
      </c>
      <c r="E8" s="708" t="e">
        <f t="shared" si="0"/>
        <v>#DIV/0!</v>
      </c>
      <c r="F8" s="707">
        <f>D8+Infrastructure_privées1!G9+Infrastructure_privées1!H9+Infrastructure_privées1!J9+Infrastructure_privées2!C9+Infrastructure_privées2!D9+Infrastructure_privées2!E9+Infrastructure_privées2!G9</f>
        <v>0</v>
      </c>
      <c r="G8" s="708" t="e">
        <f t="shared" si="1"/>
        <v>#DIV/0!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5" customHeight="1">
      <c r="A9" s="2"/>
      <c r="B9" s="700" t="s">
        <v>506</v>
      </c>
      <c r="C9" s="707">
        <v>3261</v>
      </c>
      <c r="D9" s="707">
        <f>SUM(Infrast_publique!F9:I9)</f>
        <v>0</v>
      </c>
      <c r="E9" s="708" t="e">
        <f t="shared" si="0"/>
        <v>#DIV/0!</v>
      </c>
      <c r="F9" s="707">
        <f>D9+Infrastructure_privées1!G10+Infrastructure_privées1!H10+Infrastructure_privées1!J10+Infrastructure_privées2!C10+Infrastructure_privées2!D10+Infrastructure_privées2!E10+Infrastructure_privées2!G10</f>
        <v>0</v>
      </c>
      <c r="G9" s="708" t="e">
        <f t="shared" si="1"/>
        <v>#DIV/0!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" customHeight="1">
      <c r="A10" s="2"/>
      <c r="B10" s="700" t="s">
        <v>507</v>
      </c>
      <c r="C10" s="707">
        <v>2774</v>
      </c>
      <c r="D10" s="707">
        <f>SUM(Infrast_publique!F10:I10)</f>
        <v>0</v>
      </c>
      <c r="E10" s="708" t="e">
        <f t="shared" si="0"/>
        <v>#DIV/0!</v>
      </c>
      <c r="F10" s="707">
        <f>D10+Infrastructure_privées1!G11+Infrastructure_privées1!H11+Infrastructure_privées1!J11+Infrastructure_privées2!C11+Infrastructure_privées2!D11+Infrastructure_privées2!E11+Infrastructure_privées2!G11</f>
        <v>0</v>
      </c>
      <c r="G10" s="708" t="e">
        <f t="shared" si="1"/>
        <v>#DIV/0!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>
      <c r="A11" s="2"/>
      <c r="B11" s="700" t="s">
        <v>508</v>
      </c>
      <c r="C11" s="707">
        <v>5098</v>
      </c>
      <c r="D11" s="707">
        <f>SUM(Infrast_publique!F11:I11)</f>
        <v>0</v>
      </c>
      <c r="E11" s="708" t="e">
        <f t="shared" si="0"/>
        <v>#DIV/0!</v>
      </c>
      <c r="F11" s="707">
        <f>D11+Infrastructure_privées1!G12+Infrastructure_privées1!H12+Infrastructure_privées1!J12+Infrastructure_privées2!C12+Infrastructure_privées2!D12+Infrastructure_privées2!E12+Infrastructure_privées2!G12</f>
        <v>0</v>
      </c>
      <c r="G11" s="708" t="e">
        <f t="shared" si="1"/>
        <v>#DIV/0!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5" customHeight="1">
      <c r="A12" s="2"/>
      <c r="B12" s="700" t="s">
        <v>509</v>
      </c>
      <c r="C12" s="707">
        <v>2374</v>
      </c>
      <c r="D12" s="707">
        <f>SUM(Infrast_publique!F12:I12)</f>
        <v>0</v>
      </c>
      <c r="E12" s="708" t="e">
        <f t="shared" si="0"/>
        <v>#DIV/0!</v>
      </c>
      <c r="F12" s="707">
        <f>D12+Infrastructure_privées1!G13+Infrastructure_privées1!H13+Infrastructure_privées1!J13+Infrastructure_privées2!C13+Infrastructure_privées2!D13+Infrastructure_privées2!E13+Infrastructure_privées2!G13</f>
        <v>0</v>
      </c>
      <c r="G12" s="708" t="e">
        <f t="shared" si="1"/>
        <v>#DIV/0!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s="87" customFormat="1" ht="15" customHeight="1">
      <c r="A13" s="2" t="s">
        <v>510</v>
      </c>
      <c r="B13" s="700"/>
      <c r="C13" s="25">
        <f>SUM(C14:C15)</f>
        <v>18179</v>
      </c>
      <c r="D13" s="25">
        <f>SUM(Infrast_publique!F13:I13)</f>
        <v>0</v>
      </c>
      <c r="E13" s="103" t="e">
        <f t="shared" si="0"/>
        <v>#DIV/0!</v>
      </c>
      <c r="F13" s="25">
        <f>D13+Infrastructure_privées1!G14+Infrastructure_privées1!H14+Infrastructure_privées1!J14+Infrastructure_privées2!C14+Infrastructure_privées2!D14+Infrastructure_privées2!E14+Infrastructure_privées2!G14</f>
        <v>0</v>
      </c>
      <c r="G13" s="103" t="e">
        <f t="shared" si="1"/>
        <v>#DIV/0!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5" customHeight="1">
      <c r="A14" s="2"/>
      <c r="B14" s="700" t="s">
        <v>512</v>
      </c>
      <c r="C14" s="707">
        <v>11212</v>
      </c>
      <c r="D14" s="707">
        <f>SUM(Infrast_publique!F14:I14)</f>
        <v>0</v>
      </c>
      <c r="E14" s="708" t="e">
        <f t="shared" si="0"/>
        <v>#DIV/0!</v>
      </c>
      <c r="F14" s="707">
        <f>D14+Infrastructure_privées1!G15+Infrastructure_privées1!H15+Infrastructure_privées1!J15+Infrastructure_privées2!C15+Infrastructure_privées2!D15+Infrastructure_privées2!E15+Infrastructure_privées2!G15</f>
        <v>0</v>
      </c>
      <c r="G14" s="708" t="e">
        <f t="shared" si="1"/>
        <v>#DIV/0!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 customHeight="1">
      <c r="A15" s="2"/>
      <c r="B15" s="700" t="s">
        <v>513</v>
      </c>
      <c r="C15" s="707">
        <v>6967</v>
      </c>
      <c r="D15" s="707">
        <f>SUM(Infrast_publique!F15:I15)</f>
        <v>0</v>
      </c>
      <c r="E15" s="708" t="e">
        <f t="shared" si="0"/>
        <v>#DIV/0!</v>
      </c>
      <c r="F15" s="707">
        <f>D15+Infrastructure_privées1!G16+Infrastructure_privées1!H16+Infrastructure_privées1!J16+Infrastructure_privées2!C16+Infrastructure_privées2!D16+Infrastructure_privées2!E16+Infrastructure_privées2!G16</f>
        <v>0</v>
      </c>
      <c r="G15" s="708" t="e">
        <f t="shared" si="1"/>
        <v>#DIV/0!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s="87" customFormat="1" ht="15" customHeight="1">
      <c r="A16" s="2" t="s">
        <v>514</v>
      </c>
      <c r="B16" s="700"/>
      <c r="C16" s="25">
        <f>SUM(C17:C24)</f>
        <v>25434</v>
      </c>
      <c r="D16" s="25">
        <f>SUM(Infrast_publique!F16:I16)</f>
        <v>0</v>
      </c>
      <c r="E16" s="103" t="e">
        <f t="shared" si="0"/>
        <v>#DIV/0!</v>
      </c>
      <c r="F16" s="25">
        <f>D16+Infrastructure_privées1!G17+Infrastructure_privées1!H17+Infrastructure_privées1!J17+Infrastructure_privées2!C17+Infrastructure_privées2!D17+Infrastructure_privées2!E17+Infrastructure_privées2!G17</f>
        <v>0</v>
      </c>
      <c r="G16" s="103" t="e">
        <f t="shared" si="1"/>
        <v>#DIV/0!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7" ht="15" customHeight="1">
      <c r="A17" s="2"/>
      <c r="B17" s="700" t="s">
        <v>516</v>
      </c>
      <c r="C17" s="707">
        <v>1238</v>
      </c>
      <c r="D17" s="707">
        <f>SUM(Infrast_publique!F17:I17)</f>
        <v>0</v>
      </c>
      <c r="E17" s="708" t="e">
        <f t="shared" si="0"/>
        <v>#DIV/0!</v>
      </c>
      <c r="F17" s="707">
        <f>D17+Infrastructure_privées1!G18+Infrastructure_privées1!H18+Infrastructure_privées1!J18+Infrastructure_privées2!C18+Infrastructure_privées2!D18+Infrastructure_privées2!E18+Infrastructure_privées2!G18</f>
        <v>0</v>
      </c>
      <c r="G17" s="708" t="e">
        <f t="shared" si="1"/>
        <v>#DIV/0!</v>
      </c>
    </row>
    <row r="18" spans="1:7" ht="15" customHeight="1">
      <c r="A18" s="2"/>
      <c r="B18" s="700" t="s">
        <v>517</v>
      </c>
      <c r="C18" s="707">
        <v>3491</v>
      </c>
      <c r="D18" s="707">
        <f>SUM(Infrast_publique!F18:I18)</f>
        <v>0</v>
      </c>
      <c r="E18" s="708" t="e">
        <f t="shared" si="0"/>
        <v>#DIV/0!</v>
      </c>
      <c r="F18" s="707">
        <f>D18+Infrastructure_privées1!G19+Infrastructure_privées1!H19+Infrastructure_privées1!J19+Infrastructure_privées2!C19+Infrastructure_privées2!D19+Infrastructure_privées2!E19+Infrastructure_privées2!G19</f>
        <v>0</v>
      </c>
      <c r="G18" s="708" t="e">
        <f t="shared" si="1"/>
        <v>#DIV/0!</v>
      </c>
    </row>
    <row r="19" spans="1:7" ht="15" customHeight="1">
      <c r="A19" s="2"/>
      <c r="B19" s="701" t="s">
        <v>518</v>
      </c>
      <c r="C19" s="705">
        <v>3049</v>
      </c>
      <c r="D19" s="705">
        <f>SUM(Infrast_publique!F19:I19)</f>
        <v>0</v>
      </c>
      <c r="E19" s="706" t="e">
        <f t="shared" si="0"/>
        <v>#DIV/0!</v>
      </c>
      <c r="F19" s="705">
        <f>D19+Infrastructure_privées1!G20+Infrastructure_privées1!H20+Infrastructure_privées1!J20+Infrastructure_privées2!C20+Infrastructure_privées2!D20+Infrastructure_privées2!E20+Infrastructure_privées2!G20</f>
        <v>0</v>
      </c>
      <c r="G19" s="706" t="e">
        <f t="shared" si="1"/>
        <v>#DIV/0!</v>
      </c>
    </row>
    <row r="20" spans="1:7" ht="15" customHeight="1">
      <c r="A20" s="2"/>
      <c r="B20" s="701" t="s">
        <v>519</v>
      </c>
      <c r="C20" s="705">
        <v>5622</v>
      </c>
      <c r="D20" s="705">
        <f>SUM(Infrast_publique!F20:I20)</f>
        <v>0</v>
      </c>
      <c r="E20" s="706" t="e">
        <f t="shared" si="0"/>
        <v>#DIV/0!</v>
      </c>
      <c r="F20" s="705">
        <f>D20+Infrastructure_privées1!G21+Infrastructure_privées1!H21+Infrastructure_privées1!J21+Infrastructure_privées2!C21+Infrastructure_privées2!D21+Infrastructure_privées2!E21+Infrastructure_privées2!G21</f>
        <v>0</v>
      </c>
      <c r="G20" s="706" t="e">
        <f t="shared" si="1"/>
        <v>#DIV/0!</v>
      </c>
    </row>
    <row r="21" spans="1:7" ht="15" customHeight="1">
      <c r="A21" s="2"/>
      <c r="B21" s="700" t="s">
        <v>520</v>
      </c>
      <c r="C21" s="707">
        <v>1965</v>
      </c>
      <c r="D21" s="707">
        <f>SUM(Infrast_publique!F21:I21)</f>
        <v>0</v>
      </c>
      <c r="E21" s="708" t="e">
        <f t="shared" si="0"/>
        <v>#DIV/0!</v>
      </c>
      <c r="F21" s="707">
        <f>D21+Infrastructure_privées1!G22+Infrastructure_privées1!H22+Infrastructure_privées1!J22+Infrastructure_privées2!C22+Infrastructure_privées2!D22+Infrastructure_privées2!E22+Infrastructure_privées2!G22</f>
        <v>0</v>
      </c>
      <c r="G21" s="708" t="e">
        <f t="shared" si="1"/>
        <v>#DIV/0!</v>
      </c>
    </row>
    <row r="22" spans="1:7" ht="15" customHeight="1">
      <c r="A22" s="2"/>
      <c r="B22" s="700" t="s">
        <v>521</v>
      </c>
      <c r="C22" s="707">
        <v>1804</v>
      </c>
      <c r="D22" s="707">
        <f>SUM(Infrast_publique!F22:I22)</f>
        <v>0</v>
      </c>
      <c r="E22" s="708" t="e">
        <f t="shared" si="0"/>
        <v>#DIV/0!</v>
      </c>
      <c r="F22" s="707">
        <f>D22+Infrastructure_privées1!G23+Infrastructure_privées1!H23+Infrastructure_privées1!J23+Infrastructure_privées2!C23+Infrastructure_privées2!D23+Infrastructure_privées2!E23+Infrastructure_privées2!G23</f>
        <v>0</v>
      </c>
      <c r="G22" s="708" t="e">
        <f t="shared" si="1"/>
        <v>#DIV/0!</v>
      </c>
    </row>
    <row r="23" spans="1:7" ht="15" customHeight="1">
      <c r="A23" s="2"/>
      <c r="B23" s="700" t="s">
        <v>522</v>
      </c>
      <c r="C23" s="707">
        <v>3193</v>
      </c>
      <c r="D23" s="707">
        <f>SUM(Infrast_publique!F23:I23)</f>
        <v>0</v>
      </c>
      <c r="E23" s="708" t="e">
        <f t="shared" si="0"/>
        <v>#DIV/0!</v>
      </c>
      <c r="F23" s="707">
        <f>D23+Infrastructure_privées1!G24+Infrastructure_privées1!H24+Infrastructure_privées1!J24+Infrastructure_privées2!C24+Infrastructure_privées2!D24+Infrastructure_privées2!E24+Infrastructure_privées2!G24</f>
        <v>0</v>
      </c>
      <c r="G23" s="708" t="e">
        <f t="shared" si="1"/>
        <v>#DIV/0!</v>
      </c>
    </row>
    <row r="24" spans="1:7" ht="15" customHeight="1">
      <c r="A24" s="2"/>
      <c r="B24" s="700" t="s">
        <v>523</v>
      </c>
      <c r="C24" s="707">
        <v>5072</v>
      </c>
      <c r="D24" s="707">
        <f>SUM(Infrast_publique!F24:I24)</f>
        <v>0</v>
      </c>
      <c r="E24" s="708" t="e">
        <f t="shared" si="0"/>
        <v>#DIV/0!</v>
      </c>
      <c r="F24" s="707">
        <f>D24+Infrastructure_privées1!G25+Infrastructure_privées1!H25+Infrastructure_privées1!J25+Infrastructure_privées2!C25+Infrastructure_privées2!D25+Infrastructure_privées2!E25+Infrastructure_privées2!G25</f>
        <v>0</v>
      </c>
      <c r="G24" s="708" t="e">
        <f t="shared" si="1"/>
        <v>#DIV/0!</v>
      </c>
    </row>
    <row r="25" spans="1:7" s="87" customFormat="1" ht="15" customHeight="1">
      <c r="A25" s="2" t="s">
        <v>524</v>
      </c>
      <c r="B25" s="700"/>
      <c r="C25" s="25">
        <f>SUM(C26:C30)</f>
        <v>2869</v>
      </c>
      <c r="D25" s="25">
        <f>SUM(Infrast_publique!F25:I25)</f>
        <v>0</v>
      </c>
      <c r="E25" s="103" t="e">
        <f t="shared" si="0"/>
        <v>#DIV/0!</v>
      </c>
      <c r="F25" s="25">
        <f>D25+Infrastructure_privées1!G26+Infrastructure_privées1!H26+Infrastructure_privées1!J26+Infrastructure_privées2!C26+Infrastructure_privées2!D26+Infrastructure_privées2!E26+Infrastructure_privées2!G26</f>
        <v>0</v>
      </c>
      <c r="G25" s="103" t="e">
        <f t="shared" si="1"/>
        <v>#DIV/0!</v>
      </c>
    </row>
    <row r="26" spans="1:7" ht="15" customHeight="1">
      <c r="A26" s="2"/>
      <c r="B26" s="700" t="s">
        <v>532</v>
      </c>
      <c r="C26" s="707">
        <v>33</v>
      </c>
      <c r="D26" s="707">
        <f>SUM(Infrast_publique!F26:I26)</f>
        <v>0</v>
      </c>
      <c r="E26" s="708" t="e">
        <f t="shared" si="0"/>
        <v>#DIV/0!</v>
      </c>
      <c r="F26" s="707">
        <f>D26+Infrastructure_privées1!G27+Infrastructure_privées1!H27+Infrastructure_privées1!J27+Infrastructure_privées2!C27+Infrastructure_privées2!D27+Infrastructure_privées2!E27+Infrastructure_privées2!G27</f>
        <v>0</v>
      </c>
      <c r="G26" s="708" t="e">
        <f t="shared" si="1"/>
        <v>#DIV/0!</v>
      </c>
    </row>
    <row r="27" spans="1:7" ht="15" customHeight="1">
      <c r="A27" s="2"/>
      <c r="B27" s="700" t="s">
        <v>533</v>
      </c>
      <c r="C27" s="707">
        <v>1192</v>
      </c>
      <c r="D27" s="707">
        <f>SUM(Infrast_publique!F27:I27)</f>
        <v>0</v>
      </c>
      <c r="E27" s="708" t="e">
        <f t="shared" si="0"/>
        <v>#DIV/0!</v>
      </c>
      <c r="F27" s="707">
        <f>D27+Infrastructure_privées1!G28+Infrastructure_privées1!H28+Infrastructure_privées1!J28+Infrastructure_privées2!C28+Infrastructure_privées2!D28+Infrastructure_privées2!E28+Infrastructure_privées2!G28</f>
        <v>0</v>
      </c>
      <c r="G27" s="708" t="e">
        <f t="shared" si="1"/>
        <v>#DIV/0!</v>
      </c>
    </row>
    <row r="28" spans="1:7" ht="15" customHeight="1">
      <c r="A28" s="2"/>
      <c r="B28" s="700" t="s">
        <v>534</v>
      </c>
      <c r="C28" s="707">
        <v>961</v>
      </c>
      <c r="D28" s="707">
        <f>SUM(Infrast_publique!F28:I28)</f>
        <v>0</v>
      </c>
      <c r="E28" s="708" t="e">
        <f t="shared" si="0"/>
        <v>#DIV/0!</v>
      </c>
      <c r="F28" s="707">
        <f>D28+Infrastructure_privées1!G29+Infrastructure_privées1!H29+Infrastructure_privées1!J29+Infrastructure_privées2!C29+Infrastructure_privées2!D29+Infrastructure_privées2!E29+Infrastructure_privées2!G29</f>
        <v>0</v>
      </c>
      <c r="G28" s="708" t="e">
        <f t="shared" si="1"/>
        <v>#DIV/0!</v>
      </c>
    </row>
    <row r="29" spans="1:7" ht="15" customHeight="1">
      <c r="A29" s="2"/>
      <c r="B29" s="700" t="s">
        <v>535</v>
      </c>
      <c r="C29" s="707">
        <v>137</v>
      </c>
      <c r="D29" s="707">
        <f>SUM(Infrast_publique!F29:I29)</f>
        <v>0</v>
      </c>
      <c r="E29" s="708" t="e">
        <f t="shared" si="0"/>
        <v>#DIV/0!</v>
      </c>
      <c r="F29" s="707">
        <f>D29+Infrastructure_privées1!G30+Infrastructure_privées1!H30+Infrastructure_privées1!J30+Infrastructure_privées2!C30+Infrastructure_privées2!D30+Infrastructure_privées2!E30+Infrastructure_privées2!G30</f>
        <v>0</v>
      </c>
      <c r="G29" s="708" t="e">
        <f t="shared" si="1"/>
        <v>#DIV/0!</v>
      </c>
    </row>
    <row r="30" spans="1:7" ht="15" customHeight="1">
      <c r="A30" s="2"/>
      <c r="B30" s="700" t="s">
        <v>536</v>
      </c>
      <c r="C30" s="705">
        <v>546</v>
      </c>
      <c r="D30" s="705">
        <f>SUM(Infrast_publique!F30:I30)</f>
        <v>0</v>
      </c>
      <c r="E30" s="706" t="e">
        <f t="shared" si="0"/>
        <v>#DIV/0!</v>
      </c>
      <c r="F30" s="705">
        <f>D30+Infrastructure_privées1!G31+Infrastructure_privées1!H31+Infrastructure_privées1!J31+Infrastructure_privées2!C31+Infrastructure_privées2!D31+Infrastructure_privées2!E31+Infrastructure_privées2!G31</f>
        <v>0</v>
      </c>
      <c r="G30" s="706" t="e">
        <f t="shared" si="1"/>
        <v>#DIV/0!</v>
      </c>
    </row>
    <row r="31" spans="1:7" s="87" customFormat="1" ht="15" customHeight="1">
      <c r="A31" s="2" t="s">
        <v>537</v>
      </c>
      <c r="B31" s="700"/>
      <c r="C31" s="25">
        <f>SUM(C32:C37)</f>
        <v>19677</v>
      </c>
      <c r="D31" s="25">
        <f>SUM(Infrast_publique!F31:I31)</f>
        <v>0</v>
      </c>
      <c r="E31" s="103" t="e">
        <f t="shared" si="0"/>
        <v>#DIV/0!</v>
      </c>
      <c r="F31" s="25">
        <f>D31+Infrastructure_privées1!G32+Infrastructure_privées1!H32+Infrastructure_privées1!J32+Infrastructure_privées2!C32+Infrastructure_privées2!D32+Infrastructure_privées2!E32+Infrastructure_privées2!G32</f>
        <v>0</v>
      </c>
      <c r="G31" s="103" t="e">
        <f t="shared" si="1"/>
        <v>#DIV/0!</v>
      </c>
    </row>
    <row r="32" spans="1:7" ht="15" customHeight="1">
      <c r="A32" s="2"/>
      <c r="B32" s="700" t="s">
        <v>539</v>
      </c>
      <c r="C32" s="707">
        <v>3692</v>
      </c>
      <c r="D32" s="707">
        <f>SUM(Infrast_publique!F32:I32)</f>
        <v>0</v>
      </c>
      <c r="E32" s="708" t="e">
        <f t="shared" si="0"/>
        <v>#DIV/0!</v>
      </c>
      <c r="F32" s="707">
        <f>D32+Infrastructure_privées1!G33+Infrastructure_privées1!H33+Infrastructure_privées1!J33+Infrastructure_privées2!C33+Infrastructure_privées2!D33+Infrastructure_privées2!E33+Infrastructure_privées2!G33</f>
        <v>0</v>
      </c>
      <c r="G32" s="708" t="e">
        <f t="shared" si="1"/>
        <v>#DIV/0!</v>
      </c>
    </row>
    <row r="33" spans="1:7" ht="15" customHeight="1">
      <c r="A33" s="2"/>
      <c r="B33" s="700" t="s">
        <v>540</v>
      </c>
      <c r="C33" s="707">
        <v>2500</v>
      </c>
      <c r="D33" s="707">
        <f>SUM(Infrast_publique!F33:I33)</f>
        <v>0</v>
      </c>
      <c r="E33" s="708" t="e">
        <f t="shared" si="0"/>
        <v>#DIV/0!</v>
      </c>
      <c r="F33" s="707">
        <f>D33+Infrastructure_privées1!G34+Infrastructure_privées1!H34+Infrastructure_privées1!J34+Infrastructure_privées2!C34+Infrastructure_privées2!D34+Infrastructure_privées2!E34+Infrastructure_privées2!G34</f>
        <v>0</v>
      </c>
      <c r="G33" s="708" t="e">
        <f t="shared" si="1"/>
        <v>#DIV/0!</v>
      </c>
    </row>
    <row r="34" spans="1:7" ht="15" customHeight="1">
      <c r="A34" s="2"/>
      <c r="B34" s="700" t="s">
        <v>541</v>
      </c>
      <c r="C34" s="707">
        <v>1967</v>
      </c>
      <c r="D34" s="707">
        <f>SUM(Infrast_publique!F34:I34)</f>
        <v>0</v>
      </c>
      <c r="E34" s="708" t="e">
        <f t="shared" si="0"/>
        <v>#DIV/0!</v>
      </c>
      <c r="F34" s="707">
        <f>D34+Infrastructure_privées1!G35+Infrastructure_privées1!H35+Infrastructure_privées1!J35+Infrastructure_privées2!C35+Infrastructure_privées2!D35+Infrastructure_privées2!E35+Infrastructure_privées2!G35</f>
        <v>0</v>
      </c>
      <c r="G34" s="708" t="e">
        <f t="shared" si="1"/>
        <v>#DIV/0!</v>
      </c>
    </row>
    <row r="35" spans="1:7" ht="15" customHeight="1">
      <c r="A35" s="2"/>
      <c r="B35" s="700" t="s">
        <v>542</v>
      </c>
      <c r="C35" s="707">
        <v>3617</v>
      </c>
      <c r="D35" s="707">
        <f>SUM(Infrast_publique!F35:I35)</f>
        <v>0</v>
      </c>
      <c r="E35" s="708" t="e">
        <f t="shared" ref="E35:E66" si="2">SQRT($C35/(D35*3.14))</f>
        <v>#DIV/0!</v>
      </c>
      <c r="F35" s="707">
        <f>D35+Infrastructure_privées1!G36+Infrastructure_privées1!H36+Infrastructure_privées1!J36+Infrastructure_privées2!C36+Infrastructure_privées2!D36+Infrastructure_privées2!E36+Infrastructure_privées2!G36</f>
        <v>0</v>
      </c>
      <c r="G35" s="708" t="e">
        <f t="shared" ref="G35:G66" si="3">SQRT($C35/(F35*3.14))</f>
        <v>#DIV/0!</v>
      </c>
    </row>
    <row r="36" spans="1:7" ht="15" customHeight="1">
      <c r="A36" s="2"/>
      <c r="B36" s="700" t="s">
        <v>543</v>
      </c>
      <c r="C36" s="707">
        <v>4010</v>
      </c>
      <c r="D36" s="707">
        <f>SUM(Infrast_publique!F36:I36)</f>
        <v>0</v>
      </c>
      <c r="E36" s="708" t="e">
        <f t="shared" si="2"/>
        <v>#DIV/0!</v>
      </c>
      <c r="F36" s="707">
        <f>D36+Infrastructure_privées1!G37+Infrastructure_privées1!H37+Infrastructure_privées1!J37+Infrastructure_privées2!C37+Infrastructure_privées2!D37+Infrastructure_privées2!E37+Infrastructure_privées2!G37</f>
        <v>0</v>
      </c>
      <c r="G36" s="708" t="e">
        <f t="shared" si="3"/>
        <v>#DIV/0!</v>
      </c>
    </row>
    <row r="37" spans="1:7" ht="15" customHeight="1">
      <c r="A37" s="2"/>
      <c r="B37" s="700" t="s">
        <v>544</v>
      </c>
      <c r="C37" s="707">
        <v>3891</v>
      </c>
      <c r="D37" s="707">
        <f>SUM(Infrast_publique!F37:I37)</f>
        <v>0</v>
      </c>
      <c r="E37" s="708" t="e">
        <f t="shared" si="2"/>
        <v>#DIV/0!</v>
      </c>
      <c r="F37" s="707">
        <f>D37+Infrastructure_privées1!G38+Infrastructure_privées1!H38+Infrastructure_privées1!J38+Infrastructure_privées2!C38+Infrastructure_privées2!D38+Infrastructure_privées2!E38+Infrastructure_privées2!G38</f>
        <v>0</v>
      </c>
      <c r="G37" s="708" t="e">
        <f t="shared" si="3"/>
        <v>#DIV/0!</v>
      </c>
    </row>
    <row r="38" spans="1:7" s="87" customFormat="1" ht="15" customHeight="1">
      <c r="A38" s="2" t="s">
        <v>545</v>
      </c>
      <c r="B38" s="700"/>
      <c r="C38" s="25">
        <f>SUM(C39:C41)</f>
        <v>23602</v>
      </c>
      <c r="D38" s="25">
        <f>SUM(Infrast_publique!F38:I38)</f>
        <v>0</v>
      </c>
      <c r="E38" s="103" t="e">
        <f t="shared" si="2"/>
        <v>#DIV/0!</v>
      </c>
      <c r="F38" s="25">
        <f>D38+Infrastructure_privées1!G39+Infrastructure_privées1!H39+Infrastructure_privées1!J39+Infrastructure_privées2!C39+Infrastructure_privées2!D39+Infrastructure_privées2!E39+Infrastructure_privées2!G39</f>
        <v>0</v>
      </c>
      <c r="G38" s="103" t="e">
        <f t="shared" si="3"/>
        <v>#DIV/0!</v>
      </c>
    </row>
    <row r="39" spans="1:7" ht="15" customHeight="1">
      <c r="A39" s="2"/>
      <c r="B39" s="700" t="s">
        <v>547</v>
      </c>
      <c r="C39" s="707">
        <v>6997</v>
      </c>
      <c r="D39" s="707">
        <f>SUM(Infrast_publique!F39:I39)</f>
        <v>0</v>
      </c>
      <c r="E39" s="708" t="e">
        <f t="shared" si="2"/>
        <v>#DIV/0!</v>
      </c>
      <c r="F39" s="707">
        <f>D39+Infrastructure_privées1!G40+Infrastructure_privées1!H40+Infrastructure_privées1!J40+Infrastructure_privées2!C40+Infrastructure_privées2!D40+Infrastructure_privées2!E40+Infrastructure_privées2!G40</f>
        <v>0</v>
      </c>
      <c r="G39" s="708" t="e">
        <f t="shared" si="3"/>
        <v>#DIV/0!</v>
      </c>
    </row>
    <row r="40" spans="1:7" ht="15" customHeight="1">
      <c r="A40" s="2"/>
      <c r="B40" s="700" t="s">
        <v>548</v>
      </c>
      <c r="C40" s="707">
        <v>10069</v>
      </c>
      <c r="D40" s="707">
        <f>SUM(Infrast_publique!F40:I40)</f>
        <v>0</v>
      </c>
      <c r="E40" s="708" t="e">
        <f t="shared" si="2"/>
        <v>#DIV/0!</v>
      </c>
      <c r="F40" s="707">
        <f>D40+Infrastructure_privées1!G41+Infrastructure_privées1!H41+Infrastructure_privées1!J41+Infrastructure_privées2!C41+Infrastructure_privées2!D41+Infrastructure_privées2!E41+Infrastructure_privées2!G41</f>
        <v>0</v>
      </c>
      <c r="G40" s="708" t="e">
        <f t="shared" si="3"/>
        <v>#DIV/0!</v>
      </c>
    </row>
    <row r="41" spans="1:7" ht="15" customHeight="1">
      <c r="A41" s="2"/>
      <c r="B41" s="700" t="s">
        <v>549</v>
      </c>
      <c r="C41" s="707">
        <v>6536</v>
      </c>
      <c r="D41" s="707">
        <f>SUM(Infrast_publique!F41:I41)</f>
        <v>0</v>
      </c>
      <c r="E41" s="708" t="e">
        <f t="shared" si="2"/>
        <v>#DIV/0!</v>
      </c>
      <c r="F41" s="707">
        <f>D41+Infrastructure_privées1!G42+Infrastructure_privées1!H42+Infrastructure_privées1!J42+Infrastructure_privées2!C42+Infrastructure_privées2!D42+Infrastructure_privées2!E42+Infrastructure_privées2!G42</f>
        <v>0</v>
      </c>
      <c r="G41" s="708" t="e">
        <f t="shared" si="3"/>
        <v>#DIV/0!</v>
      </c>
    </row>
    <row r="42" spans="1:7" s="87" customFormat="1" ht="15" customHeight="1">
      <c r="A42" s="2" t="s">
        <v>550</v>
      </c>
      <c r="B42" s="700"/>
      <c r="C42" s="25">
        <f>SUM(C43:C49)</f>
        <v>14710</v>
      </c>
      <c r="D42" s="25">
        <f>SUM(Infrast_publique!F42:I42)</f>
        <v>0</v>
      </c>
      <c r="E42" s="103" t="e">
        <f t="shared" si="2"/>
        <v>#DIV/0!</v>
      </c>
      <c r="F42" s="25">
        <f>D42+Infrastructure_privées1!G43+Infrastructure_privées1!H43+Infrastructure_privées1!J43+Infrastructure_privées2!C43+Infrastructure_privées2!D43+Infrastructure_privées2!E43+Infrastructure_privées2!G43</f>
        <v>0</v>
      </c>
      <c r="G42" s="103" t="e">
        <f t="shared" si="3"/>
        <v>#DIV/0!</v>
      </c>
    </row>
    <row r="43" spans="1:7" ht="15" customHeight="1">
      <c r="A43" s="2"/>
      <c r="B43" s="700" t="s">
        <v>552</v>
      </c>
      <c r="C43" s="707">
        <v>1798</v>
      </c>
      <c r="D43" s="707">
        <f>SUM(Infrast_publique!F43:I43)</f>
        <v>0</v>
      </c>
      <c r="E43" s="708" t="e">
        <f t="shared" si="2"/>
        <v>#DIV/0!</v>
      </c>
      <c r="F43" s="707">
        <f>D43+Infrastructure_privées1!G44+Infrastructure_privées1!H44+Infrastructure_privées1!J44+Infrastructure_privées2!C44+Infrastructure_privées2!D44+Infrastructure_privées2!E44+Infrastructure_privées2!G44</f>
        <v>0</v>
      </c>
      <c r="G43" s="708" t="e">
        <f t="shared" si="3"/>
        <v>#DIV/0!</v>
      </c>
    </row>
    <row r="44" spans="1:7" ht="15" customHeight="1">
      <c r="A44" s="2"/>
      <c r="B44" s="700" t="s">
        <v>553</v>
      </c>
      <c r="C44" s="707">
        <v>1353</v>
      </c>
      <c r="D44" s="707">
        <f>SUM(Infrast_publique!F44:I44)</f>
        <v>0</v>
      </c>
      <c r="E44" s="708" t="e">
        <f t="shared" si="2"/>
        <v>#DIV/0!</v>
      </c>
      <c r="F44" s="707">
        <f>D44+Infrastructure_privées1!G45+Infrastructure_privées1!H45+Infrastructure_privées1!J45+Infrastructure_privées2!C45+Infrastructure_privées2!D45+Infrastructure_privées2!E45+Infrastructure_privées2!G45</f>
        <v>0</v>
      </c>
      <c r="G44" s="708" t="e">
        <f t="shared" si="3"/>
        <v>#DIV/0!</v>
      </c>
    </row>
    <row r="45" spans="1:7" ht="15" customHeight="1">
      <c r="A45" s="2"/>
      <c r="B45" s="700" t="s">
        <v>554</v>
      </c>
      <c r="C45" s="707">
        <v>1590</v>
      </c>
      <c r="D45" s="707">
        <f>SUM(Infrast_publique!F45:I45)</f>
        <v>0</v>
      </c>
      <c r="E45" s="708" t="e">
        <f t="shared" si="2"/>
        <v>#DIV/0!</v>
      </c>
      <c r="F45" s="707">
        <f>D45+Infrastructure_privées1!G46+Infrastructure_privées1!H46+Infrastructure_privées1!J46+Infrastructure_privées2!C46+Infrastructure_privées2!D46+Infrastructure_privées2!E46+Infrastructure_privées2!G46</f>
        <v>0</v>
      </c>
      <c r="G45" s="708" t="e">
        <f t="shared" si="3"/>
        <v>#DIV/0!</v>
      </c>
    </row>
    <row r="46" spans="1:7" ht="15" customHeight="1">
      <c r="A46" s="2"/>
      <c r="B46" s="700" t="s">
        <v>555</v>
      </c>
      <c r="C46" s="707">
        <v>5392</v>
      </c>
      <c r="D46" s="707">
        <f>SUM(Infrast_publique!F46:I46)</f>
        <v>0</v>
      </c>
      <c r="E46" s="708" t="e">
        <f t="shared" si="2"/>
        <v>#DIV/0!</v>
      </c>
      <c r="F46" s="707">
        <f>D46+Infrastructure_privées1!G47+Infrastructure_privées1!H47+Infrastructure_privées1!J47+Infrastructure_privées2!C47+Infrastructure_privées2!D47+Infrastructure_privées2!E47+Infrastructure_privées2!G47</f>
        <v>0</v>
      </c>
      <c r="G46" s="708" t="e">
        <f t="shared" si="3"/>
        <v>#DIV/0!</v>
      </c>
    </row>
    <row r="47" spans="1:7" ht="15" customHeight="1">
      <c r="A47" s="2"/>
      <c r="B47" s="700" t="s">
        <v>556</v>
      </c>
      <c r="C47" s="707">
        <v>1208</v>
      </c>
      <c r="D47" s="707">
        <f>SUM(Infrast_publique!F47:I47)</f>
        <v>0</v>
      </c>
      <c r="E47" s="708" t="e">
        <f t="shared" si="2"/>
        <v>#DIV/0!</v>
      </c>
      <c r="F47" s="707">
        <f>D47+Infrastructure_privées1!G48+Infrastructure_privées1!H48+Infrastructure_privées1!J48+Infrastructure_privées2!C48+Infrastructure_privées2!D48+Infrastructure_privées2!E48+Infrastructure_privées2!G48</f>
        <v>0</v>
      </c>
      <c r="G47" s="708" t="e">
        <f t="shared" si="3"/>
        <v>#DIV/0!</v>
      </c>
    </row>
    <row r="48" spans="1:7" ht="15" customHeight="1">
      <c r="A48" s="2"/>
      <c r="B48" s="700" t="s">
        <v>557</v>
      </c>
      <c r="C48" s="707">
        <v>1984</v>
      </c>
      <c r="D48" s="707">
        <f>SUM(Infrast_publique!F48:I48)</f>
        <v>0</v>
      </c>
      <c r="E48" s="708" t="e">
        <f t="shared" si="2"/>
        <v>#DIV/0!</v>
      </c>
      <c r="F48" s="707">
        <f>D48+Infrastructure_privées1!G49+Infrastructure_privées1!H49+Infrastructure_privées1!J49+Infrastructure_privées2!C49+Infrastructure_privées2!D49+Infrastructure_privées2!E49+Infrastructure_privées2!G49</f>
        <v>0</v>
      </c>
      <c r="G48" s="708" t="e">
        <f t="shared" si="3"/>
        <v>#DIV/0!</v>
      </c>
    </row>
    <row r="49" spans="1:7" ht="15" customHeight="1">
      <c r="A49" s="2"/>
      <c r="B49" s="700" t="s">
        <v>558</v>
      </c>
      <c r="C49" s="707">
        <v>1385</v>
      </c>
      <c r="D49" s="707">
        <f>SUM(Infrast_publique!F49:I49)</f>
        <v>0</v>
      </c>
      <c r="E49" s="708" t="e">
        <f t="shared" si="2"/>
        <v>#DIV/0!</v>
      </c>
      <c r="F49" s="707">
        <f>D49+Infrastructure_privées1!G50+Infrastructure_privées1!H50+Infrastructure_privées1!J50+Infrastructure_privées2!C50+Infrastructure_privées2!D50+Infrastructure_privées2!E50+Infrastructure_privées2!G50</f>
        <v>0</v>
      </c>
      <c r="G49" s="708" t="e">
        <f t="shared" si="3"/>
        <v>#DIV/0!</v>
      </c>
    </row>
    <row r="50" spans="1:7" s="87" customFormat="1" ht="15" customHeight="1">
      <c r="A50" s="2" t="s">
        <v>559</v>
      </c>
      <c r="B50" s="700"/>
      <c r="C50" s="25">
        <f>SUM(C51:C57)</f>
        <v>21752</v>
      </c>
      <c r="D50" s="25">
        <f>SUM(Infrast_publique!F50:I50)</f>
        <v>0</v>
      </c>
      <c r="E50" s="103" t="e">
        <f t="shared" si="2"/>
        <v>#DIV/0!</v>
      </c>
      <c r="F50" s="25">
        <f>D50+Infrastructure_privées1!G51+Infrastructure_privées1!H51+Infrastructure_privées1!J51+Infrastructure_privées2!C51+Infrastructure_privées2!D51+Infrastructure_privées2!E51+Infrastructure_privées2!G51</f>
        <v>0</v>
      </c>
      <c r="G50" s="103" t="e">
        <f t="shared" si="3"/>
        <v>#DIV/0!</v>
      </c>
    </row>
    <row r="51" spans="1:7" ht="15" customHeight="1">
      <c r="A51" s="2"/>
      <c r="B51" s="700" t="s">
        <v>561</v>
      </c>
      <c r="C51" s="707">
        <v>1960</v>
      </c>
      <c r="D51" s="707">
        <f>SUM(Infrast_publique!F51:I51)</f>
        <v>0</v>
      </c>
      <c r="E51" s="708" t="e">
        <f t="shared" si="2"/>
        <v>#DIV/0!</v>
      </c>
      <c r="F51" s="707">
        <f>D51+Infrastructure_privées1!G52+Infrastructure_privées1!H52+Infrastructure_privées1!J52+Infrastructure_privées2!C52+Infrastructure_privées2!D52+Infrastructure_privées2!E52+Infrastructure_privées2!G52</f>
        <v>0</v>
      </c>
      <c r="G51" s="708" t="e">
        <f t="shared" si="3"/>
        <v>#DIV/0!</v>
      </c>
    </row>
    <row r="52" spans="1:7" ht="15" customHeight="1">
      <c r="A52" s="2"/>
      <c r="B52" s="700" t="s">
        <v>562</v>
      </c>
      <c r="C52" s="707">
        <v>7080</v>
      </c>
      <c r="D52" s="707">
        <f>SUM(Infrast_publique!F52:I52)</f>
        <v>0</v>
      </c>
      <c r="E52" s="708" t="e">
        <f t="shared" si="2"/>
        <v>#DIV/0!</v>
      </c>
      <c r="F52" s="707">
        <f>D52+Infrastructure_privées1!G53+Infrastructure_privées1!H53+Infrastructure_privées1!J53+Infrastructure_privées2!C53+Infrastructure_privées2!D53+Infrastructure_privées2!E53+Infrastructure_privées2!G53</f>
        <v>0</v>
      </c>
      <c r="G52" s="708" t="e">
        <f t="shared" si="3"/>
        <v>#DIV/0!</v>
      </c>
    </row>
    <row r="53" spans="1:7" ht="15" customHeight="1">
      <c r="A53" s="2"/>
      <c r="B53" s="700" t="s">
        <v>563</v>
      </c>
      <c r="C53" s="707">
        <v>1302</v>
      </c>
      <c r="D53" s="707">
        <f>SUM(Infrast_publique!F53:I53)</f>
        <v>0</v>
      </c>
      <c r="E53" s="708" t="e">
        <f t="shared" si="2"/>
        <v>#DIV/0!</v>
      </c>
      <c r="F53" s="707">
        <f>D53+Infrastructure_privées1!G54+Infrastructure_privées1!H54+Infrastructure_privées1!J54+Infrastructure_privées2!C54+Infrastructure_privées2!D54+Infrastructure_privées2!E54+Infrastructure_privées2!G54</f>
        <v>0</v>
      </c>
      <c r="G53" s="708" t="e">
        <f t="shared" si="3"/>
        <v>#DIV/0!</v>
      </c>
    </row>
    <row r="54" spans="1:7" ht="15" customHeight="1">
      <c r="A54" s="2"/>
      <c r="B54" s="700" t="s">
        <v>564</v>
      </c>
      <c r="C54" s="707">
        <v>2009</v>
      </c>
      <c r="D54" s="707">
        <f>SUM(Infrast_publique!F54:I54)</f>
        <v>0</v>
      </c>
      <c r="E54" s="708" t="e">
        <f t="shared" si="2"/>
        <v>#DIV/0!</v>
      </c>
      <c r="F54" s="707">
        <f>D54+Infrastructure_privées1!G55+Infrastructure_privées1!H55+Infrastructure_privées1!J55+Infrastructure_privées2!C55+Infrastructure_privées2!D55+Infrastructure_privées2!E55+Infrastructure_privées2!G55</f>
        <v>0</v>
      </c>
      <c r="G54" s="708" t="e">
        <f t="shared" si="3"/>
        <v>#DIV/0!</v>
      </c>
    </row>
    <row r="55" spans="1:7" ht="15" customHeight="1">
      <c r="A55" s="2"/>
      <c r="B55" s="700" t="s">
        <v>565</v>
      </c>
      <c r="C55" s="705">
        <v>1012</v>
      </c>
      <c r="D55" s="705">
        <f>SUM(Infrast_publique!F55:I55)</f>
        <v>0</v>
      </c>
      <c r="E55" s="706" t="e">
        <f t="shared" si="2"/>
        <v>#DIV/0!</v>
      </c>
      <c r="F55" s="705">
        <f>D55+Infrastructure_privées1!G56+Infrastructure_privées1!H56+Infrastructure_privées1!J56+Infrastructure_privées2!C56+Infrastructure_privées2!D56+Infrastructure_privées2!E56+Infrastructure_privées2!G56</f>
        <v>0</v>
      </c>
      <c r="G55" s="706" t="e">
        <f t="shared" si="3"/>
        <v>#DIV/0!</v>
      </c>
    </row>
    <row r="56" spans="1:7" ht="15" customHeight="1">
      <c r="A56" s="2"/>
      <c r="B56" s="700" t="s">
        <v>566</v>
      </c>
      <c r="C56" s="705">
        <v>5291</v>
      </c>
      <c r="D56" s="705">
        <f>SUM(Infrast_publique!F56:I56)</f>
        <v>0</v>
      </c>
      <c r="E56" s="706" t="e">
        <f t="shared" si="2"/>
        <v>#DIV/0!</v>
      </c>
      <c r="F56" s="705">
        <f>D56+Infrastructure_privées1!G57+Infrastructure_privées1!H57+Infrastructure_privées1!J57+Infrastructure_privées2!C57+Infrastructure_privées2!D57+Infrastructure_privées2!E57+Infrastructure_privées2!G57</f>
        <v>0</v>
      </c>
      <c r="G56" s="706" t="e">
        <f t="shared" si="3"/>
        <v>#DIV/0!</v>
      </c>
    </row>
    <row r="57" spans="1:7" ht="15" customHeight="1">
      <c r="A57" s="2"/>
      <c r="B57" s="700" t="s">
        <v>567</v>
      </c>
      <c r="C57" s="707">
        <v>3098</v>
      </c>
      <c r="D57" s="707">
        <f>SUM(Infrast_publique!F57:I57)</f>
        <v>0</v>
      </c>
      <c r="E57" s="708" t="e">
        <f t="shared" si="2"/>
        <v>#DIV/0!</v>
      </c>
      <c r="F57" s="707">
        <f>D57+Infrastructure_privées1!G58+Infrastructure_privées1!H58+Infrastructure_privées1!J58+Infrastructure_privées2!C58+Infrastructure_privées2!D58+Infrastructure_privées2!E58+Infrastructure_privées2!G58</f>
        <v>0</v>
      </c>
      <c r="G57" s="708" t="e">
        <f t="shared" si="3"/>
        <v>#DIV/0!</v>
      </c>
    </row>
    <row r="58" spans="1:7" s="87" customFormat="1" ht="15" customHeight="1">
      <c r="A58" s="2" t="s">
        <v>568</v>
      </c>
      <c r="B58" s="700"/>
      <c r="C58" s="25">
        <f>SUM(C59:C62)</f>
        <v>11450</v>
      </c>
      <c r="D58" s="25">
        <f>SUM(Infrast_publique!F58:I58)</f>
        <v>0</v>
      </c>
      <c r="E58" s="103" t="e">
        <f t="shared" si="2"/>
        <v>#DIV/0!</v>
      </c>
      <c r="F58" s="25">
        <f>D58+Infrastructure_privées1!G59+Infrastructure_privées1!H59+Infrastructure_privées1!J59+Infrastructure_privées2!C59+Infrastructure_privées2!D59+Infrastructure_privées2!E59+Infrastructure_privées2!G59</f>
        <v>0</v>
      </c>
      <c r="G58" s="103" t="e">
        <f t="shared" si="3"/>
        <v>#DIV/0!</v>
      </c>
    </row>
    <row r="59" spans="1:7" ht="15" customHeight="1">
      <c r="A59" s="2"/>
      <c r="B59" s="700" t="s">
        <v>570</v>
      </c>
      <c r="C59" s="707">
        <v>2435</v>
      </c>
      <c r="D59" s="707">
        <f>SUM(Infrast_publique!F59:I59)</f>
        <v>0</v>
      </c>
      <c r="E59" s="708" t="e">
        <f t="shared" si="2"/>
        <v>#DIV/0!</v>
      </c>
      <c r="F59" s="707">
        <f>D59+Infrastructure_privées1!G60+Infrastructure_privées1!H60+Infrastructure_privées1!J60+Infrastructure_privées2!C60+Infrastructure_privées2!D60+Infrastructure_privées2!E60+Infrastructure_privées2!G60</f>
        <v>0</v>
      </c>
      <c r="G59" s="708" t="e">
        <f t="shared" si="3"/>
        <v>#DIV/0!</v>
      </c>
    </row>
    <row r="60" spans="1:7" ht="15" customHeight="1">
      <c r="A60" s="2"/>
      <c r="B60" s="700" t="s">
        <v>571</v>
      </c>
      <c r="C60" s="707">
        <v>3453</v>
      </c>
      <c r="D60" s="707">
        <f>SUM(Infrast_publique!F60:I60)</f>
        <v>0</v>
      </c>
      <c r="E60" s="708" t="e">
        <f t="shared" si="2"/>
        <v>#DIV/0!</v>
      </c>
      <c r="F60" s="707">
        <f>D60+Infrastructure_privées1!G61+Infrastructure_privées1!H61+Infrastructure_privées1!J61+Infrastructure_privées2!C61+Infrastructure_privées2!D61+Infrastructure_privées2!E61+Infrastructure_privées2!G61</f>
        <v>0</v>
      </c>
      <c r="G60" s="708" t="e">
        <f t="shared" si="3"/>
        <v>#DIV/0!</v>
      </c>
    </row>
    <row r="61" spans="1:7" ht="15" customHeight="1">
      <c r="A61" s="2"/>
      <c r="B61" s="700" t="s">
        <v>572</v>
      </c>
      <c r="C61" s="707">
        <v>3862</v>
      </c>
      <c r="D61" s="707">
        <f>SUM(Infrast_publique!F61:I61)</f>
        <v>0</v>
      </c>
      <c r="E61" s="708" t="e">
        <f t="shared" si="2"/>
        <v>#DIV/0!</v>
      </c>
      <c r="F61" s="707">
        <f>D61+Infrastructure_privées1!G62+Infrastructure_privées1!H62+Infrastructure_privées1!J62+Infrastructure_privées2!C62+Infrastructure_privées2!D62+Infrastructure_privées2!E62+Infrastructure_privées2!G62</f>
        <v>0</v>
      </c>
      <c r="G61" s="708" t="e">
        <f t="shared" si="3"/>
        <v>#DIV/0!</v>
      </c>
    </row>
    <row r="62" spans="1:7" ht="15" customHeight="1">
      <c r="A62" s="2"/>
      <c r="B62" s="700" t="s">
        <v>573</v>
      </c>
      <c r="C62" s="707">
        <v>1700</v>
      </c>
      <c r="D62" s="707">
        <f>SUM(Infrast_publique!F62:I62)</f>
        <v>0</v>
      </c>
      <c r="E62" s="708" t="e">
        <f t="shared" si="2"/>
        <v>#DIV/0!</v>
      </c>
      <c r="F62" s="707">
        <f>D62+Infrastructure_privées1!G63+Infrastructure_privées1!H63+Infrastructure_privées1!J63+Infrastructure_privées2!C63+Infrastructure_privées2!D63+Infrastructure_privées2!E63+Infrastructure_privées2!G63</f>
        <v>0</v>
      </c>
      <c r="G62" s="708" t="e">
        <f t="shared" si="3"/>
        <v>#DIV/0!</v>
      </c>
    </row>
    <row r="63" spans="1:7" s="87" customFormat="1" ht="15" customHeight="1">
      <c r="A63" s="2" t="s">
        <v>574</v>
      </c>
      <c r="B63" s="700"/>
      <c r="C63" s="25">
        <f>SUM(C64:C66)</f>
        <v>8605</v>
      </c>
      <c r="D63" s="25">
        <f>SUM(Infrast_publique!F63:I63)</f>
        <v>0</v>
      </c>
      <c r="E63" s="103" t="e">
        <f t="shared" si="2"/>
        <v>#DIV/0!</v>
      </c>
      <c r="F63" s="25">
        <f>D63+Infrastructure_privées1!G64+Infrastructure_privées1!H64+Infrastructure_privées1!J64+Infrastructure_privées2!C64+Infrastructure_privées2!D64+Infrastructure_privées2!E64+Infrastructure_privées2!G64</f>
        <v>0</v>
      </c>
      <c r="G63" s="103" t="e">
        <f t="shared" si="3"/>
        <v>#DIV/0!</v>
      </c>
    </row>
    <row r="64" spans="1:7" ht="15" customHeight="1">
      <c r="A64" s="2"/>
      <c r="B64" s="700" t="s">
        <v>576</v>
      </c>
      <c r="C64" s="707">
        <v>1595</v>
      </c>
      <c r="D64" s="707">
        <f>SUM(Infrast_publique!F64:I64)</f>
        <v>0</v>
      </c>
      <c r="E64" s="708" t="e">
        <f t="shared" si="2"/>
        <v>#DIV/0!</v>
      </c>
      <c r="F64" s="707">
        <f>D64+Infrastructure_privées1!G65+Infrastructure_privées1!H65+Infrastructure_privées1!J65+Infrastructure_privées2!C65+Infrastructure_privées2!D65+Infrastructure_privées2!E65+Infrastructure_privées2!G65</f>
        <v>0</v>
      </c>
      <c r="G64" s="708" t="e">
        <f t="shared" si="3"/>
        <v>#DIV/0!</v>
      </c>
    </row>
    <row r="65" spans="1:7" ht="15" customHeight="1">
      <c r="A65" s="2"/>
      <c r="B65" s="700" t="s">
        <v>577</v>
      </c>
      <c r="C65" s="707">
        <v>2841</v>
      </c>
      <c r="D65" s="707">
        <f>SUM(Infrast_publique!F65:I65)</f>
        <v>0</v>
      </c>
      <c r="E65" s="708" t="e">
        <f t="shared" si="2"/>
        <v>#DIV/0!</v>
      </c>
      <c r="F65" s="707">
        <f>D65+Infrastructure_privées1!G66+Infrastructure_privées1!H66+Infrastructure_privées1!J66+Infrastructure_privées2!C66+Infrastructure_privées2!D66+Infrastructure_privées2!E66+Infrastructure_privées2!G66</f>
        <v>0</v>
      </c>
      <c r="G65" s="708" t="e">
        <f t="shared" si="3"/>
        <v>#DIV/0!</v>
      </c>
    </row>
    <row r="66" spans="1:7" ht="15" customHeight="1">
      <c r="A66" s="2"/>
      <c r="B66" s="700" t="s">
        <v>578</v>
      </c>
      <c r="C66" s="707">
        <v>4169</v>
      </c>
      <c r="D66" s="707">
        <f>SUM(Infrast_publique!F66:I66)</f>
        <v>0</v>
      </c>
      <c r="E66" s="708" t="e">
        <f t="shared" si="2"/>
        <v>#DIV/0!</v>
      </c>
      <c r="F66" s="707">
        <f>D66+Infrastructure_privées1!G67+Infrastructure_privées1!H67+Infrastructure_privées1!J67+Infrastructure_privées2!C67+Infrastructure_privées2!D67+Infrastructure_privées2!E67+Infrastructure_privées2!G67</f>
        <v>0</v>
      </c>
      <c r="G66" s="708" t="e">
        <f t="shared" si="3"/>
        <v>#DIV/0!</v>
      </c>
    </row>
    <row r="67" spans="1:7" s="87" customFormat="1" ht="15" customHeight="1">
      <c r="A67" s="2" t="s">
        <v>579</v>
      </c>
      <c r="B67" s="700"/>
      <c r="C67" s="25">
        <f>SUM(C68:C70)</f>
        <v>13669</v>
      </c>
      <c r="D67" s="25">
        <f>SUM(Infrast_publique!F67:I67)</f>
        <v>0</v>
      </c>
      <c r="E67" s="103" t="e">
        <f t="shared" ref="E67:E90" si="4">SQRT($C67/(D67*3.14))</f>
        <v>#DIV/0!</v>
      </c>
      <c r="F67" s="25">
        <f>D67+Infrastructure_privées1!G68+Infrastructure_privées1!H68+Infrastructure_privées1!J68+Infrastructure_privées2!C68+Infrastructure_privées2!D68+Infrastructure_privées2!E68+Infrastructure_privées2!G68</f>
        <v>0</v>
      </c>
      <c r="G67" s="103" t="e">
        <f t="shared" ref="G67:G90" si="5">SQRT($C67/(F67*3.14))</f>
        <v>#DIV/0!</v>
      </c>
    </row>
    <row r="68" spans="1:7" ht="15" customHeight="1">
      <c r="A68" s="2"/>
      <c r="B68" s="700" t="s">
        <v>580</v>
      </c>
      <c r="C68" s="707">
        <v>5790</v>
      </c>
      <c r="D68" s="707">
        <f>SUM(Infrast_publique!F68:I68)</f>
        <v>0</v>
      </c>
      <c r="E68" s="708" t="e">
        <f t="shared" si="4"/>
        <v>#DIV/0!</v>
      </c>
      <c r="F68" s="707">
        <f>D68+Infrastructure_privées1!G69+Infrastructure_privées1!H69+Infrastructure_privées1!J69+Infrastructure_privées2!C69+Infrastructure_privées2!D69+Infrastructure_privées2!E69+Infrastructure_privées2!G69</f>
        <v>0</v>
      </c>
      <c r="G68" s="708" t="e">
        <f t="shared" si="5"/>
        <v>#DIV/0!</v>
      </c>
    </row>
    <row r="69" spans="1:7" ht="15" customHeight="1">
      <c r="A69" s="2"/>
      <c r="B69" s="700" t="s">
        <v>581</v>
      </c>
      <c r="C69" s="707">
        <v>5125</v>
      </c>
      <c r="D69" s="707">
        <f>SUM(Infrast_publique!F69:I69)</f>
        <v>0</v>
      </c>
      <c r="E69" s="708" t="e">
        <f t="shared" si="4"/>
        <v>#DIV/0!</v>
      </c>
      <c r="F69" s="707">
        <f>D69+Infrastructure_privées1!G70+Infrastructure_privées1!H70+Infrastructure_privées1!J70+Infrastructure_privées2!C70+Infrastructure_privées2!D70+Infrastructure_privées2!E70+Infrastructure_privées2!G70</f>
        <v>0</v>
      </c>
      <c r="G69" s="708" t="e">
        <f t="shared" si="5"/>
        <v>#DIV/0!</v>
      </c>
    </row>
    <row r="70" spans="1:7" ht="15" customHeight="1">
      <c r="A70" s="2"/>
      <c r="B70" s="700" t="s">
        <v>582</v>
      </c>
      <c r="C70" s="707">
        <v>2754</v>
      </c>
      <c r="D70" s="707">
        <f>SUM(Infrast_publique!F70:I70)</f>
        <v>0</v>
      </c>
      <c r="E70" s="708" t="e">
        <f t="shared" si="4"/>
        <v>#DIV/0!</v>
      </c>
      <c r="F70" s="707">
        <f>D70+Infrastructure_privées1!G71+Infrastructure_privées1!H71+Infrastructure_privées1!J71+Infrastructure_privées2!C71+Infrastructure_privées2!D71+Infrastructure_privées2!E71+Infrastructure_privées2!G71</f>
        <v>0</v>
      </c>
      <c r="G70" s="708" t="e">
        <f t="shared" si="5"/>
        <v>#DIV/0!</v>
      </c>
    </row>
    <row r="71" spans="1:7" s="87" customFormat="1" ht="15" customHeight="1">
      <c r="A71" s="2" t="s">
        <v>583</v>
      </c>
      <c r="B71" s="700"/>
      <c r="C71" s="25">
        <f>SUM(C72)</f>
        <v>12540</v>
      </c>
      <c r="D71" s="25">
        <f>SUM(Infrast_publique!F71:I71)</f>
        <v>0</v>
      </c>
      <c r="E71" s="103" t="e">
        <f t="shared" si="4"/>
        <v>#DIV/0!</v>
      </c>
      <c r="F71" s="25">
        <f>D71+Infrastructure_privées1!G72+Infrastructure_privées1!H72+Infrastructure_privées1!J72+Infrastructure_privées2!C72+Infrastructure_privées2!D72+Infrastructure_privées2!E72+Infrastructure_privées2!G72</f>
        <v>0</v>
      </c>
      <c r="G71" s="103" t="e">
        <f t="shared" si="5"/>
        <v>#DIV/0!</v>
      </c>
    </row>
    <row r="72" spans="1:7" ht="15" customHeight="1">
      <c r="A72" s="2"/>
      <c r="B72" s="700" t="s">
        <v>584</v>
      </c>
      <c r="C72" s="707">
        <v>12540</v>
      </c>
      <c r="D72" s="707">
        <f>SUM(Infrast_publique!F72:I72)</f>
        <v>0</v>
      </c>
      <c r="E72" s="708" t="e">
        <f t="shared" si="4"/>
        <v>#DIV/0!</v>
      </c>
      <c r="F72" s="707">
        <f>D72+Infrastructure_privées1!G73+Infrastructure_privées1!H73+Infrastructure_privées1!J73+Infrastructure_privées2!C73+Infrastructure_privées2!D73+Infrastructure_privées2!E73+Infrastructure_privées2!G73</f>
        <v>0</v>
      </c>
      <c r="G72" s="708" t="e">
        <f t="shared" si="5"/>
        <v>#DIV/0!</v>
      </c>
    </row>
    <row r="73" spans="1:7" s="87" customFormat="1" ht="15" customHeight="1">
      <c r="A73" s="2" t="s">
        <v>585</v>
      </c>
      <c r="B73" s="700"/>
      <c r="C73" s="25">
        <f>SUM(C74:C76)</f>
        <v>17119</v>
      </c>
      <c r="D73" s="25">
        <f>SUM(Infrast_publique!F73:I73)</f>
        <v>0</v>
      </c>
      <c r="E73" s="103" t="e">
        <f t="shared" si="4"/>
        <v>#DIV/0!</v>
      </c>
      <c r="F73" s="25">
        <f>D73+Infrastructure_privées1!G74+Infrastructure_privées1!H74+Infrastructure_privées1!J74+Infrastructure_privées2!C74+Infrastructure_privées2!D74+Infrastructure_privées2!E74+Infrastructure_privées2!G74</f>
        <v>0</v>
      </c>
      <c r="G73" s="103" t="e">
        <f t="shared" si="5"/>
        <v>#DIV/0!</v>
      </c>
    </row>
    <row r="74" spans="1:7" ht="15" customHeight="1">
      <c r="A74" s="2"/>
      <c r="B74" s="700" t="s">
        <v>586</v>
      </c>
      <c r="C74" s="707">
        <v>7424</v>
      </c>
      <c r="D74" s="707">
        <f>SUM(Infrast_publique!F74:I74)</f>
        <v>0</v>
      </c>
      <c r="E74" s="708" t="e">
        <f t="shared" si="4"/>
        <v>#DIV/0!</v>
      </c>
      <c r="F74" s="707">
        <f>D74+Infrastructure_privées1!G75+Infrastructure_privées1!H75+Infrastructure_privées1!J75+Infrastructure_privées2!C75+Infrastructure_privées2!D75+Infrastructure_privées2!E75+Infrastructure_privées2!G75</f>
        <v>0</v>
      </c>
      <c r="G74" s="708" t="e">
        <f t="shared" si="5"/>
        <v>#DIV/0!</v>
      </c>
    </row>
    <row r="75" spans="1:7" ht="15" customHeight="1">
      <c r="A75" s="2"/>
      <c r="B75" s="700" t="s">
        <v>587</v>
      </c>
      <c r="C75" s="707">
        <v>3718</v>
      </c>
      <c r="D75" s="707">
        <f>SUM(Infrast_publique!F75:I75)</f>
        <v>0</v>
      </c>
      <c r="E75" s="708" t="e">
        <f t="shared" si="4"/>
        <v>#DIV/0!</v>
      </c>
      <c r="F75" s="707">
        <f>D75+Infrastructure_privées1!G76+Infrastructure_privées1!H76+Infrastructure_privées1!J76+Infrastructure_privées2!C76+Infrastructure_privées2!D76+Infrastructure_privées2!E76+Infrastructure_privées2!G76</f>
        <v>0</v>
      </c>
      <c r="G75" s="708" t="e">
        <f t="shared" si="5"/>
        <v>#DIV/0!</v>
      </c>
    </row>
    <row r="76" spans="1:7" ht="15" customHeight="1">
      <c r="A76" s="2"/>
      <c r="B76" s="700" t="s">
        <v>588</v>
      </c>
      <c r="C76" s="707">
        <v>5977</v>
      </c>
      <c r="D76" s="707">
        <f>SUM(Infrast_publique!F76:I76)</f>
        <v>0</v>
      </c>
      <c r="E76" s="708" t="e">
        <f t="shared" si="4"/>
        <v>#DIV/0!</v>
      </c>
      <c r="F76" s="707">
        <f>D76+Infrastructure_privées1!G77+Infrastructure_privées1!H77+Infrastructure_privées1!J77+Infrastructure_privées2!C77+Infrastructure_privées2!D77+Infrastructure_privées2!E77+Infrastructure_privées2!G77</f>
        <v>0</v>
      </c>
      <c r="G76" s="708" t="e">
        <f t="shared" si="5"/>
        <v>#DIV/0!</v>
      </c>
    </row>
    <row r="77" spans="1:7" s="87" customFormat="1" ht="15" customHeight="1">
      <c r="A77" s="2" t="s">
        <v>589</v>
      </c>
      <c r="B77" s="700"/>
      <c r="C77" s="25">
        <f>SUM(C78:C80)</f>
        <v>18424</v>
      </c>
      <c r="D77" s="25">
        <f>SUM(Infrast_publique!F77:I77)</f>
        <v>0</v>
      </c>
      <c r="E77" s="103" t="e">
        <f t="shared" si="4"/>
        <v>#DIV/0!</v>
      </c>
      <c r="F77" s="25">
        <f>D77+Infrastructure_privées1!G78+Infrastructure_privées1!H78+Infrastructure_privées1!J78+Infrastructure_privées2!C78+Infrastructure_privées2!D78+Infrastructure_privées2!E78+Infrastructure_privées2!G78</f>
        <v>0</v>
      </c>
      <c r="G77" s="103" t="e">
        <f t="shared" si="5"/>
        <v>#DIV/0!</v>
      </c>
    </row>
    <row r="78" spans="1:7" ht="15" customHeight="1">
      <c r="A78" s="2"/>
      <c r="B78" s="700" t="s">
        <v>591</v>
      </c>
      <c r="C78" s="707">
        <v>6266</v>
      </c>
      <c r="D78" s="707">
        <f>SUM(Infrast_publique!F78:I78)</f>
        <v>0</v>
      </c>
      <c r="E78" s="708" t="e">
        <f t="shared" si="4"/>
        <v>#DIV/0!</v>
      </c>
      <c r="F78" s="707">
        <f>D78+Infrastructure_privées1!G79+Infrastructure_privées1!H79+Infrastructure_privées1!J79+Infrastructure_privées2!C79+Infrastructure_privées2!D79+Infrastructure_privées2!E79+Infrastructure_privées2!G79</f>
        <v>0</v>
      </c>
      <c r="G78" s="708" t="e">
        <f t="shared" si="5"/>
        <v>#DIV/0!</v>
      </c>
    </row>
    <row r="79" spans="1:7" ht="15" customHeight="1">
      <c r="A79" s="2"/>
      <c r="B79" s="700" t="s">
        <v>592</v>
      </c>
      <c r="C79" s="705">
        <v>9139</v>
      </c>
      <c r="D79" s="705">
        <f>SUM(Infrast_publique!F79:I79)</f>
        <v>0</v>
      </c>
      <c r="E79" s="706" t="e">
        <f t="shared" si="4"/>
        <v>#DIV/0!</v>
      </c>
      <c r="F79" s="705">
        <f>D79+Infrastructure_privées1!G80+Infrastructure_privées1!H80+Infrastructure_privées1!J80+Infrastructure_privées2!C80+Infrastructure_privées2!D80+Infrastructure_privées2!E80+Infrastructure_privées2!G80</f>
        <v>0</v>
      </c>
      <c r="G79" s="706" t="e">
        <f t="shared" si="5"/>
        <v>#DIV/0!</v>
      </c>
    </row>
    <row r="80" spans="1:7" ht="15" customHeight="1">
      <c r="A80" s="2"/>
      <c r="B80" s="700" t="s">
        <v>593</v>
      </c>
      <c r="C80" s="705">
        <v>3019</v>
      </c>
      <c r="D80" s="705">
        <f>SUM(Infrast_publique!F80:I80)</f>
        <v>0</v>
      </c>
      <c r="E80" s="706" t="e">
        <f t="shared" si="4"/>
        <v>#DIV/0!</v>
      </c>
      <c r="F80" s="705">
        <f>D80+Infrastructure_privées1!G81+Infrastructure_privées1!H81+Infrastructure_privées1!J81+Infrastructure_privées2!C81+Infrastructure_privées2!D81+Infrastructure_privées2!E81+Infrastructure_privées2!G81</f>
        <v>0</v>
      </c>
      <c r="G80" s="706" t="e">
        <f t="shared" si="5"/>
        <v>#DIV/0!</v>
      </c>
    </row>
    <row r="81" spans="1:7" s="87" customFormat="1" ht="15" customHeight="1">
      <c r="A81" s="2" t="s">
        <v>594</v>
      </c>
      <c r="B81" s="700"/>
      <c r="C81" s="25">
        <f>SUM(C82)</f>
        <v>14846</v>
      </c>
      <c r="D81" s="25">
        <f>SUM(Infrast_publique!F81:I81)</f>
        <v>0</v>
      </c>
      <c r="E81" s="103" t="e">
        <f t="shared" si="4"/>
        <v>#DIV/0!</v>
      </c>
      <c r="F81" s="25">
        <f>D81+Infrastructure_privées1!G82+Infrastructure_privées1!H82+Infrastructure_privées1!J82+Infrastructure_privées2!C82+Infrastructure_privées2!D82+Infrastructure_privées2!E82+Infrastructure_privées2!G82</f>
        <v>0</v>
      </c>
      <c r="G81" s="103" t="e">
        <f t="shared" si="5"/>
        <v>#DIV/0!</v>
      </c>
    </row>
    <row r="82" spans="1:7" ht="15" customHeight="1">
      <c r="A82" s="2"/>
      <c r="B82" s="700" t="s">
        <v>595</v>
      </c>
      <c r="C82" s="707">
        <v>14846</v>
      </c>
      <c r="D82" s="707">
        <f>SUM(Infrast_publique!F82:I82)</f>
        <v>0</v>
      </c>
      <c r="E82" s="708" t="e">
        <f t="shared" si="4"/>
        <v>#DIV/0!</v>
      </c>
      <c r="F82" s="707">
        <f>D82+Infrastructure_privées1!G83+Infrastructure_privées1!H83+Infrastructure_privées1!J83+Infrastructure_privées2!C83+Infrastructure_privées2!D83+Infrastructure_privées2!E83+Infrastructure_privées2!G83</f>
        <v>0</v>
      </c>
      <c r="G82" s="708" t="e">
        <f t="shared" si="5"/>
        <v>#DIV/0!</v>
      </c>
    </row>
    <row r="83" spans="1:7" s="87" customFormat="1" ht="15" customHeight="1">
      <c r="A83" s="2" t="s">
        <v>596</v>
      </c>
      <c r="B83" s="700"/>
      <c r="C83" s="25">
        <f>SUM(C84:C89)</f>
        <v>16414</v>
      </c>
      <c r="D83" s="25">
        <f>SUM(Infrast_publique!F83:I83)</f>
        <v>0</v>
      </c>
      <c r="E83" s="103" t="e">
        <f t="shared" si="4"/>
        <v>#DIV/0!</v>
      </c>
      <c r="F83" s="25">
        <f>D83+Infrastructure_privées1!G84+Infrastructure_privées1!H84+Infrastructure_privées1!J84+Infrastructure_privées2!C84+Infrastructure_privées2!D84+Infrastructure_privées2!E84+Infrastructure_privées2!G84</f>
        <v>0</v>
      </c>
      <c r="G83" s="103" t="e">
        <f t="shared" si="5"/>
        <v>#DIV/0!</v>
      </c>
    </row>
    <row r="84" spans="1:7" ht="15" customHeight="1">
      <c r="A84" s="2"/>
      <c r="B84" s="700" t="s">
        <v>598</v>
      </c>
      <c r="C84" s="707">
        <v>1980</v>
      </c>
      <c r="D84" s="707">
        <f>SUM(Infrast_publique!F84:I84)</f>
        <v>0</v>
      </c>
      <c r="E84" s="708" t="e">
        <f t="shared" si="4"/>
        <v>#DIV/0!</v>
      </c>
      <c r="F84" s="707">
        <f>D84+Infrastructure_privées1!G85+Infrastructure_privées1!H85+Infrastructure_privées1!J85+Infrastructure_privées2!C85+Infrastructure_privées2!D85+Infrastructure_privées2!E85+Infrastructure_privées2!G85</f>
        <v>0</v>
      </c>
      <c r="G84" s="708" t="e">
        <f t="shared" si="5"/>
        <v>#DIV/0!</v>
      </c>
    </row>
    <row r="85" spans="1:7" ht="15" customHeight="1">
      <c r="A85" s="2"/>
      <c r="B85" s="700" t="s">
        <v>599</v>
      </c>
      <c r="C85" s="707">
        <v>2277</v>
      </c>
      <c r="D85" s="707">
        <f>SUM(Infrast_publique!F85:I85)</f>
        <v>0</v>
      </c>
      <c r="E85" s="708" t="e">
        <f t="shared" si="4"/>
        <v>#DIV/0!</v>
      </c>
      <c r="F85" s="707">
        <f>D85+Infrastructure_privées1!G86+Infrastructure_privées1!H86+Infrastructure_privées1!J86+Infrastructure_privées2!C86+Infrastructure_privées2!D86+Infrastructure_privées2!E86+Infrastructure_privées2!G86</f>
        <v>0</v>
      </c>
      <c r="G85" s="708" t="e">
        <f t="shared" si="5"/>
        <v>#DIV/0!</v>
      </c>
    </row>
    <row r="86" spans="1:7" ht="15" customHeight="1">
      <c r="A86" s="2"/>
      <c r="B86" s="700" t="s">
        <v>600</v>
      </c>
      <c r="C86" s="707">
        <v>1703</v>
      </c>
      <c r="D86" s="707">
        <f>SUM(Infrast_publique!F86:I86)</f>
        <v>0</v>
      </c>
      <c r="E86" s="708" t="e">
        <f t="shared" si="4"/>
        <v>#DIV/0!</v>
      </c>
      <c r="F86" s="707">
        <f>D86+Infrastructure_privées1!G87+Infrastructure_privées1!H87+Infrastructure_privées1!J87+Infrastructure_privées2!C87+Infrastructure_privées2!D87+Infrastructure_privées2!E87+Infrastructure_privées2!G87</f>
        <v>0</v>
      </c>
      <c r="G86" s="708" t="e">
        <f t="shared" si="5"/>
        <v>#DIV/0!</v>
      </c>
    </row>
    <row r="87" spans="1:7" ht="15" customHeight="1">
      <c r="A87" s="2"/>
      <c r="B87" s="700" t="s">
        <v>601</v>
      </c>
      <c r="C87" s="707">
        <v>2791</v>
      </c>
      <c r="D87" s="707">
        <f>SUM(Infrast_publique!F87:I87)</f>
        <v>0</v>
      </c>
      <c r="E87" s="708" t="e">
        <f t="shared" si="4"/>
        <v>#DIV/0!</v>
      </c>
      <c r="F87" s="707">
        <f>D87+Infrastructure_privées1!G88+Infrastructure_privées1!H88+Infrastructure_privées1!J88+Infrastructure_privées2!C88+Infrastructure_privées2!D88+Infrastructure_privées2!E88+Infrastructure_privées2!G88</f>
        <v>0</v>
      </c>
      <c r="G87" s="708" t="e">
        <f t="shared" si="5"/>
        <v>#DIV/0!</v>
      </c>
    </row>
    <row r="88" spans="1:7" ht="15.75" customHeight="1">
      <c r="A88" s="2"/>
      <c r="B88" s="700" t="s">
        <v>602</v>
      </c>
      <c r="C88" s="705">
        <v>3685</v>
      </c>
      <c r="D88" s="705">
        <f>SUM(Infrast_publique!F88:I88)</f>
        <v>0</v>
      </c>
      <c r="E88" s="706" t="e">
        <f t="shared" si="4"/>
        <v>#DIV/0!</v>
      </c>
      <c r="F88" s="705">
        <f>D88+Infrastructure_privées1!G89+Infrastructure_privées1!H89+Infrastructure_privées1!J89+Infrastructure_privées2!C89+Infrastructure_privées2!D89+Infrastructure_privées2!E89+Infrastructure_privées2!G89</f>
        <v>0</v>
      </c>
      <c r="G88" s="706" t="e">
        <f t="shared" si="5"/>
        <v>#DIV/0!</v>
      </c>
    </row>
    <row r="89" spans="1:7" ht="15.75" customHeight="1">
      <c r="A89" s="2"/>
      <c r="B89" s="700" t="s">
        <v>603</v>
      </c>
      <c r="C89" s="707">
        <v>3978</v>
      </c>
      <c r="D89" s="707">
        <f>SUM(Infrast_publique!F89:I89)</f>
        <v>0</v>
      </c>
      <c r="E89" s="708" t="e">
        <f t="shared" si="4"/>
        <v>#DIV/0!</v>
      </c>
      <c r="F89" s="707">
        <f>D89+Infrastructure_privées1!G90+Infrastructure_privées1!H90+Infrastructure_privées1!J90+Infrastructure_privées2!C90+Infrastructure_privées2!D90+Infrastructure_privées2!E90+Infrastructure_privées2!G90</f>
        <v>0</v>
      </c>
      <c r="G89" s="708" t="e">
        <f t="shared" si="5"/>
        <v>#DIV/0!</v>
      </c>
    </row>
    <row r="90" spans="1:7" s="87" customFormat="1" ht="15.75" customHeight="1" thickBot="1">
      <c r="A90" s="282" t="s">
        <v>606</v>
      </c>
      <c r="B90" s="702"/>
      <c r="C90" s="19">
        <f>SUM(C83,C81,C77,C73,C71,C67,C63,C58,C50,C42,C38,C31,C25,C16,C13,C7,C3)</f>
        <v>272821</v>
      </c>
      <c r="D90" s="19">
        <f>SUM(Infrast_publique!F90:I90)</f>
        <v>0</v>
      </c>
      <c r="E90" s="704" t="e">
        <f t="shared" si="4"/>
        <v>#DIV/0!</v>
      </c>
      <c r="F90" s="19">
        <f>D90+Infrastructure_privées1!G91+Infrastructure_privées1!H91+Infrastructure_privées1!J91+Infrastructure_privées2!C91+Infrastructure_privées2!D91+Infrastructure_privées2!E91+Infrastructure_privées2!G91</f>
        <v>0</v>
      </c>
      <c r="G90" s="704" t="e">
        <f t="shared" si="5"/>
        <v>#DIV/0!</v>
      </c>
    </row>
    <row r="91" spans="1:7" ht="15.75" customHeight="1">
      <c r="A91" s="720" t="s">
        <v>1001</v>
      </c>
      <c r="B91" s="677"/>
      <c r="C91" s="681"/>
      <c r="D91" s="681"/>
      <c r="E91" s="681"/>
      <c r="F91" s="681"/>
      <c r="G91" s="685"/>
    </row>
  </sheetData>
  <mergeCells count="1">
    <mergeCell ref="A2:B2"/>
  </mergeCells>
  <conditionalFormatting sqref="C3:G90">
    <cfRule type="containsBlanks" dxfId="73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4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euil37">
    <tabColor rgb="FFFFC000"/>
  </sheetPr>
  <dimension ref="A1:Y91"/>
  <sheetViews>
    <sheetView view="pageBreakPreview" zoomScaleNormal="100" zoomScaleSheetLayoutView="100" workbookViewId="0">
      <pane ySplit="2" topLeftCell="A72" activePane="bottomLeft" state="frozen"/>
      <selection activeCell="A28" sqref="A28"/>
      <selection pane="bottomLeft" activeCell="C85" sqref="C85"/>
    </sheetView>
  </sheetViews>
  <sheetFormatPr baseColWidth="10" defaultColWidth="14.3984375" defaultRowHeight="15" customHeight="1"/>
  <cols>
    <col min="1" max="1" width="1.19921875" customWidth="1"/>
    <col min="2" max="2" width="20.19921875" customWidth="1"/>
    <col min="3" max="3" width="28.796875" customWidth="1"/>
    <col min="4" max="5" width="26" customWidth="1"/>
    <col min="6" max="6" width="11.3984375" customWidth="1"/>
    <col min="7" max="25" width="10.796875" customWidth="1"/>
  </cols>
  <sheetData>
    <row r="1" spans="1:25" ht="14.25" customHeight="1">
      <c r="A1" s="14" t="s">
        <v>1002</v>
      </c>
      <c r="B1" s="14"/>
      <c r="C1" s="215"/>
      <c r="D1" s="228"/>
      <c r="E1" s="228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65" thickBot="1">
      <c r="A2" s="905" t="s">
        <v>629</v>
      </c>
      <c r="B2" s="906"/>
      <c r="C2" s="54" t="s">
        <v>1003</v>
      </c>
      <c r="D2" s="54" t="s">
        <v>997</v>
      </c>
      <c r="E2" s="54" t="s">
        <v>45</v>
      </c>
      <c r="F2" s="1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s="87" customFormat="1" ht="15" customHeight="1">
      <c r="A3" s="2" t="s">
        <v>498</v>
      </c>
      <c r="B3" s="700"/>
      <c r="C3" s="25">
        <f>Population!F3</f>
        <v>0</v>
      </c>
      <c r="D3" s="25">
        <f>RMAT!D3</f>
        <v>0</v>
      </c>
      <c r="E3" s="25" t="e">
        <f t="shared" ref="E3:E34" si="0">C3/D3</f>
        <v>#DIV/0!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" customHeight="1">
      <c r="A4" s="2"/>
      <c r="B4" s="700" t="s">
        <v>500</v>
      </c>
      <c r="C4" s="705">
        <f>Population!F4</f>
        <v>0</v>
      </c>
      <c r="D4" s="705">
        <f>RMAT!D4</f>
        <v>0</v>
      </c>
      <c r="E4" s="705" t="e">
        <f t="shared" si="0"/>
        <v>#DIV/0!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2"/>
      <c r="B5" s="700" t="s">
        <v>501</v>
      </c>
      <c r="C5" s="707">
        <f>Population!F5</f>
        <v>0</v>
      </c>
      <c r="D5" s="707">
        <f>RMAT!D5</f>
        <v>0</v>
      </c>
      <c r="E5" s="707" t="e">
        <f t="shared" si="0"/>
        <v>#DIV/0!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2"/>
      <c r="B6" s="700" t="s">
        <v>502</v>
      </c>
      <c r="C6" s="707">
        <f>Population!F6</f>
        <v>0</v>
      </c>
      <c r="D6" s="707">
        <f>RMAT!D6</f>
        <v>0</v>
      </c>
      <c r="E6" s="707" t="e">
        <f t="shared" si="0"/>
        <v>#DIV/0!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s="87" customFormat="1" ht="15" customHeight="1">
      <c r="A7" s="2" t="s">
        <v>503</v>
      </c>
      <c r="B7" s="700"/>
      <c r="C7" s="25">
        <f>Population!F7</f>
        <v>0</v>
      </c>
      <c r="D7" s="25">
        <f>RMAT!D7</f>
        <v>0</v>
      </c>
      <c r="E7" s="25" t="e">
        <f t="shared" si="0"/>
        <v>#DIV/0!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" customHeight="1">
      <c r="A8" s="2"/>
      <c r="B8" s="700" t="s">
        <v>505</v>
      </c>
      <c r="C8" s="707">
        <f>Population!F8</f>
        <v>0</v>
      </c>
      <c r="D8" s="707">
        <f>RMAT!D8</f>
        <v>0</v>
      </c>
      <c r="E8" s="707" t="e">
        <f t="shared" si="0"/>
        <v>#DIV/0!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2"/>
      <c r="B9" s="700" t="s">
        <v>506</v>
      </c>
      <c r="C9" s="707">
        <f>Population!F9</f>
        <v>0</v>
      </c>
      <c r="D9" s="707">
        <f>RMAT!D9</f>
        <v>0</v>
      </c>
      <c r="E9" s="707" t="e">
        <f t="shared" si="0"/>
        <v>#DIV/0!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2"/>
      <c r="B10" s="700" t="s">
        <v>507</v>
      </c>
      <c r="C10" s="707">
        <f>Population!F10</f>
        <v>0</v>
      </c>
      <c r="D10" s="707">
        <f>RMAT!D10</f>
        <v>0</v>
      </c>
      <c r="E10" s="707" t="e">
        <f t="shared" si="0"/>
        <v>#DIV/0!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" customHeight="1">
      <c r="A11" s="2"/>
      <c r="B11" s="700" t="s">
        <v>508</v>
      </c>
      <c r="C11" s="707">
        <f>Population!F11</f>
        <v>0</v>
      </c>
      <c r="D11" s="707">
        <f>RMAT!D11</f>
        <v>0</v>
      </c>
      <c r="E11" s="707" t="e">
        <f t="shared" si="0"/>
        <v>#DIV/0!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2"/>
      <c r="B12" s="700" t="s">
        <v>509</v>
      </c>
      <c r="C12" s="707">
        <f>Population!F12</f>
        <v>0</v>
      </c>
      <c r="D12" s="707">
        <f>RMAT!D12</f>
        <v>0</v>
      </c>
      <c r="E12" s="707" t="e">
        <f t="shared" si="0"/>
        <v>#DIV/0!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s="87" customFormat="1" ht="15" customHeight="1">
      <c r="A13" s="2" t="s">
        <v>510</v>
      </c>
      <c r="B13" s="700"/>
      <c r="C13" s="25">
        <f>Population!F13</f>
        <v>0</v>
      </c>
      <c r="D13" s="25">
        <f>RMAT!D13</f>
        <v>0</v>
      </c>
      <c r="E13" s="25" t="e">
        <f t="shared" si="0"/>
        <v>#DIV/0!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" customHeight="1">
      <c r="A14" s="2"/>
      <c r="B14" s="700" t="s">
        <v>512</v>
      </c>
      <c r="C14" s="707">
        <f>Population!F14</f>
        <v>0</v>
      </c>
      <c r="D14" s="707">
        <f>RMAT!D14</f>
        <v>0</v>
      </c>
      <c r="E14" s="707" t="e">
        <f t="shared" si="0"/>
        <v>#DIV/0!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" customHeight="1">
      <c r="A15" s="2"/>
      <c r="B15" s="700" t="s">
        <v>513</v>
      </c>
      <c r="C15" s="707">
        <f>Population!F15</f>
        <v>0</v>
      </c>
      <c r="D15" s="707">
        <f>RMAT!D15</f>
        <v>0</v>
      </c>
      <c r="E15" s="707" t="e">
        <f t="shared" si="0"/>
        <v>#DIV/0!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s="87" customFormat="1" ht="15" customHeight="1">
      <c r="A16" s="2" t="s">
        <v>514</v>
      </c>
      <c r="B16" s="700"/>
      <c r="C16" s="25">
        <f>Population!F16</f>
        <v>0</v>
      </c>
      <c r="D16" s="25">
        <f>RMAT!D16</f>
        <v>0</v>
      </c>
      <c r="E16" s="25" t="e">
        <f t="shared" si="0"/>
        <v>#DIV/0!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5" ht="15" customHeight="1">
      <c r="A17" s="2"/>
      <c r="B17" s="700" t="s">
        <v>516</v>
      </c>
      <c r="C17" s="707">
        <f>Population!F17</f>
        <v>0</v>
      </c>
      <c r="D17" s="707">
        <f>RMAT!D17</f>
        <v>0</v>
      </c>
      <c r="E17" s="707" t="e">
        <f t="shared" si="0"/>
        <v>#DIV/0!</v>
      </c>
    </row>
    <row r="18" spans="1:5" ht="15" customHeight="1">
      <c r="A18" s="2"/>
      <c r="B18" s="700" t="s">
        <v>517</v>
      </c>
      <c r="C18" s="707">
        <f>Population!F18</f>
        <v>0</v>
      </c>
      <c r="D18" s="707">
        <f>RMAT!D18</f>
        <v>0</v>
      </c>
      <c r="E18" s="707" t="e">
        <f t="shared" si="0"/>
        <v>#DIV/0!</v>
      </c>
    </row>
    <row r="19" spans="1:5" ht="15" customHeight="1">
      <c r="A19" s="2"/>
      <c r="B19" s="701" t="s">
        <v>518</v>
      </c>
      <c r="C19" s="705">
        <f>Population!F19</f>
        <v>0</v>
      </c>
      <c r="D19" s="705">
        <f>RMAT!D19</f>
        <v>0</v>
      </c>
      <c r="E19" s="705" t="e">
        <f t="shared" si="0"/>
        <v>#DIV/0!</v>
      </c>
    </row>
    <row r="20" spans="1:5" ht="15" customHeight="1">
      <c r="A20" s="2"/>
      <c r="B20" s="701" t="s">
        <v>519</v>
      </c>
      <c r="C20" s="705">
        <f>Population!F20</f>
        <v>0</v>
      </c>
      <c r="D20" s="705">
        <f>RMAT!D20</f>
        <v>0</v>
      </c>
      <c r="E20" s="705" t="e">
        <f t="shared" si="0"/>
        <v>#DIV/0!</v>
      </c>
    </row>
    <row r="21" spans="1:5" ht="15" customHeight="1">
      <c r="A21" s="2"/>
      <c r="B21" s="700" t="s">
        <v>520</v>
      </c>
      <c r="C21" s="707">
        <f>Population!F21</f>
        <v>0</v>
      </c>
      <c r="D21" s="707">
        <f>RMAT!D21</f>
        <v>0</v>
      </c>
      <c r="E21" s="707" t="e">
        <f t="shared" si="0"/>
        <v>#DIV/0!</v>
      </c>
    </row>
    <row r="22" spans="1:5" ht="15" customHeight="1">
      <c r="A22" s="2"/>
      <c r="B22" s="700" t="s">
        <v>521</v>
      </c>
      <c r="C22" s="707">
        <f>Population!F22</f>
        <v>0</v>
      </c>
      <c r="D22" s="707">
        <f>RMAT!D22</f>
        <v>0</v>
      </c>
      <c r="E22" s="707" t="e">
        <f t="shared" si="0"/>
        <v>#DIV/0!</v>
      </c>
    </row>
    <row r="23" spans="1:5" ht="15" customHeight="1">
      <c r="A23" s="2"/>
      <c r="B23" s="700" t="s">
        <v>522</v>
      </c>
      <c r="C23" s="707">
        <f>Population!F23</f>
        <v>0</v>
      </c>
      <c r="D23" s="707">
        <f>RMAT!D23</f>
        <v>0</v>
      </c>
      <c r="E23" s="707" t="e">
        <f t="shared" si="0"/>
        <v>#DIV/0!</v>
      </c>
    </row>
    <row r="24" spans="1:5" ht="15" customHeight="1">
      <c r="A24" s="2"/>
      <c r="B24" s="700" t="s">
        <v>523</v>
      </c>
      <c r="C24" s="707">
        <f>Population!F24</f>
        <v>0</v>
      </c>
      <c r="D24" s="707">
        <f>RMAT!D24</f>
        <v>0</v>
      </c>
      <c r="E24" s="707" t="e">
        <f t="shared" si="0"/>
        <v>#DIV/0!</v>
      </c>
    </row>
    <row r="25" spans="1:5" s="87" customFormat="1" ht="15" customHeight="1">
      <c r="A25" s="2" t="s">
        <v>524</v>
      </c>
      <c r="B25" s="700"/>
      <c r="C25" s="25">
        <f>Population!F25</f>
        <v>0</v>
      </c>
      <c r="D25" s="25">
        <f>RMAT!D25</f>
        <v>0</v>
      </c>
      <c r="E25" s="25" t="e">
        <f t="shared" si="0"/>
        <v>#DIV/0!</v>
      </c>
    </row>
    <row r="26" spans="1:5" ht="15" customHeight="1">
      <c r="A26" s="2"/>
      <c r="B26" s="700" t="s">
        <v>532</v>
      </c>
      <c r="C26" s="707">
        <f>Population!F26</f>
        <v>0</v>
      </c>
      <c r="D26" s="707">
        <f>RMAT!D26</f>
        <v>0</v>
      </c>
      <c r="E26" s="707" t="e">
        <f t="shared" si="0"/>
        <v>#DIV/0!</v>
      </c>
    </row>
    <row r="27" spans="1:5" ht="15" customHeight="1">
      <c r="A27" s="2"/>
      <c r="B27" s="700" t="s">
        <v>533</v>
      </c>
      <c r="C27" s="707">
        <f>Population!F27</f>
        <v>0</v>
      </c>
      <c r="D27" s="707">
        <f>RMAT!D27</f>
        <v>0</v>
      </c>
      <c r="E27" s="707" t="e">
        <f t="shared" si="0"/>
        <v>#DIV/0!</v>
      </c>
    </row>
    <row r="28" spans="1:5" ht="15" customHeight="1">
      <c r="A28" s="2"/>
      <c r="B28" s="700" t="s">
        <v>534</v>
      </c>
      <c r="C28" s="707">
        <f>Population!F28</f>
        <v>0</v>
      </c>
      <c r="D28" s="707">
        <f>RMAT!D28</f>
        <v>0</v>
      </c>
      <c r="E28" s="707" t="e">
        <f t="shared" si="0"/>
        <v>#DIV/0!</v>
      </c>
    </row>
    <row r="29" spans="1:5" ht="15" customHeight="1">
      <c r="A29" s="2"/>
      <c r="B29" s="700" t="s">
        <v>535</v>
      </c>
      <c r="C29" s="707">
        <f>Population!F29</f>
        <v>0</v>
      </c>
      <c r="D29" s="707">
        <f>RMAT!D29</f>
        <v>0</v>
      </c>
      <c r="E29" s="707" t="e">
        <f t="shared" si="0"/>
        <v>#DIV/0!</v>
      </c>
    </row>
    <row r="30" spans="1:5" ht="15" customHeight="1">
      <c r="A30" s="2"/>
      <c r="B30" s="700" t="s">
        <v>536</v>
      </c>
      <c r="C30" s="705">
        <f>Population!F30</f>
        <v>0</v>
      </c>
      <c r="D30" s="705">
        <f>RMAT!D30</f>
        <v>0</v>
      </c>
      <c r="E30" s="705" t="e">
        <f t="shared" si="0"/>
        <v>#DIV/0!</v>
      </c>
    </row>
    <row r="31" spans="1:5" s="87" customFormat="1" ht="15" customHeight="1">
      <c r="A31" s="2" t="s">
        <v>537</v>
      </c>
      <c r="B31" s="700"/>
      <c r="C31" s="25">
        <f>Population!F31</f>
        <v>0</v>
      </c>
      <c r="D31" s="25">
        <f>RMAT!D31</f>
        <v>0</v>
      </c>
      <c r="E31" s="25" t="e">
        <f t="shared" si="0"/>
        <v>#DIV/0!</v>
      </c>
    </row>
    <row r="32" spans="1:5" ht="15" customHeight="1">
      <c r="A32" s="2"/>
      <c r="B32" s="700" t="s">
        <v>539</v>
      </c>
      <c r="C32" s="707">
        <f>Population!F32</f>
        <v>0</v>
      </c>
      <c r="D32" s="707">
        <f>RMAT!D32</f>
        <v>0</v>
      </c>
      <c r="E32" s="707" t="e">
        <f t="shared" si="0"/>
        <v>#DIV/0!</v>
      </c>
    </row>
    <row r="33" spans="1:5" ht="15" customHeight="1">
      <c r="A33" s="2"/>
      <c r="B33" s="700" t="s">
        <v>540</v>
      </c>
      <c r="C33" s="707">
        <f>Population!F33</f>
        <v>0</v>
      </c>
      <c r="D33" s="707">
        <f>RMAT!D33</f>
        <v>0</v>
      </c>
      <c r="E33" s="707" t="e">
        <f t="shared" si="0"/>
        <v>#DIV/0!</v>
      </c>
    </row>
    <row r="34" spans="1:5" ht="15" customHeight="1">
      <c r="A34" s="2"/>
      <c r="B34" s="700" t="s">
        <v>541</v>
      </c>
      <c r="C34" s="707">
        <f>Population!F34</f>
        <v>0</v>
      </c>
      <c r="D34" s="707">
        <f>RMAT!D34</f>
        <v>0</v>
      </c>
      <c r="E34" s="707" t="e">
        <f t="shared" si="0"/>
        <v>#DIV/0!</v>
      </c>
    </row>
    <row r="35" spans="1:5" ht="15" customHeight="1">
      <c r="A35" s="2"/>
      <c r="B35" s="700" t="s">
        <v>542</v>
      </c>
      <c r="C35" s="707">
        <f>Population!F35</f>
        <v>0</v>
      </c>
      <c r="D35" s="707">
        <f>RMAT!D35</f>
        <v>0</v>
      </c>
      <c r="E35" s="707" t="e">
        <f t="shared" ref="E35:E66" si="1">C35/D35</f>
        <v>#DIV/0!</v>
      </c>
    </row>
    <row r="36" spans="1:5" ht="15" customHeight="1">
      <c r="A36" s="2"/>
      <c r="B36" s="700" t="s">
        <v>543</v>
      </c>
      <c r="C36" s="707">
        <f>Population!F36</f>
        <v>0</v>
      </c>
      <c r="D36" s="707">
        <f>RMAT!D36</f>
        <v>0</v>
      </c>
      <c r="E36" s="707" t="e">
        <f t="shared" si="1"/>
        <v>#DIV/0!</v>
      </c>
    </row>
    <row r="37" spans="1:5" ht="15" customHeight="1">
      <c r="A37" s="2"/>
      <c r="B37" s="700" t="s">
        <v>544</v>
      </c>
      <c r="C37" s="707">
        <f>Population!F37</f>
        <v>0</v>
      </c>
      <c r="D37" s="707">
        <f>RMAT!D37</f>
        <v>0</v>
      </c>
      <c r="E37" s="707" t="e">
        <f t="shared" si="1"/>
        <v>#DIV/0!</v>
      </c>
    </row>
    <row r="38" spans="1:5" s="87" customFormat="1" ht="15" customHeight="1">
      <c r="A38" s="2" t="s">
        <v>545</v>
      </c>
      <c r="B38" s="700"/>
      <c r="C38" s="25">
        <f>Population!F38</f>
        <v>0</v>
      </c>
      <c r="D38" s="25">
        <f>RMAT!D38</f>
        <v>0</v>
      </c>
      <c r="E38" s="25" t="e">
        <f t="shared" si="1"/>
        <v>#DIV/0!</v>
      </c>
    </row>
    <row r="39" spans="1:5" ht="15" customHeight="1">
      <c r="A39" s="2"/>
      <c r="B39" s="700" t="s">
        <v>547</v>
      </c>
      <c r="C39" s="707">
        <f>Population!F39</f>
        <v>0</v>
      </c>
      <c r="D39" s="707">
        <f>RMAT!D39</f>
        <v>0</v>
      </c>
      <c r="E39" s="707" t="e">
        <f t="shared" si="1"/>
        <v>#DIV/0!</v>
      </c>
    </row>
    <row r="40" spans="1:5" ht="15" customHeight="1">
      <c r="A40" s="2"/>
      <c r="B40" s="700" t="s">
        <v>548</v>
      </c>
      <c r="C40" s="707">
        <f>Population!F40</f>
        <v>0</v>
      </c>
      <c r="D40" s="707">
        <f>RMAT!D40</f>
        <v>0</v>
      </c>
      <c r="E40" s="707" t="e">
        <f t="shared" si="1"/>
        <v>#DIV/0!</v>
      </c>
    </row>
    <row r="41" spans="1:5" ht="15" customHeight="1">
      <c r="A41" s="2"/>
      <c r="B41" s="700" t="s">
        <v>549</v>
      </c>
      <c r="C41" s="707">
        <f>Population!F41</f>
        <v>0</v>
      </c>
      <c r="D41" s="707">
        <f>RMAT!D41</f>
        <v>0</v>
      </c>
      <c r="E41" s="707" t="e">
        <f t="shared" si="1"/>
        <v>#DIV/0!</v>
      </c>
    </row>
    <row r="42" spans="1:5" s="87" customFormat="1" ht="15" customHeight="1">
      <c r="A42" s="2" t="s">
        <v>550</v>
      </c>
      <c r="B42" s="700"/>
      <c r="C42" s="25">
        <f>Population!F42</f>
        <v>0</v>
      </c>
      <c r="D42" s="25">
        <f>RMAT!D42</f>
        <v>0</v>
      </c>
      <c r="E42" s="25" t="e">
        <f t="shared" si="1"/>
        <v>#DIV/0!</v>
      </c>
    </row>
    <row r="43" spans="1:5" ht="15" customHeight="1">
      <c r="A43" s="2"/>
      <c r="B43" s="700" t="s">
        <v>552</v>
      </c>
      <c r="C43" s="707">
        <f>Population!F43</f>
        <v>0</v>
      </c>
      <c r="D43" s="707">
        <f>RMAT!D43</f>
        <v>0</v>
      </c>
      <c r="E43" s="707" t="e">
        <f t="shared" si="1"/>
        <v>#DIV/0!</v>
      </c>
    </row>
    <row r="44" spans="1:5" ht="15" customHeight="1">
      <c r="A44" s="2"/>
      <c r="B44" s="700" t="s">
        <v>553</v>
      </c>
      <c r="C44" s="707">
        <f>Population!F44</f>
        <v>0</v>
      </c>
      <c r="D44" s="707">
        <f>RMAT!D44</f>
        <v>0</v>
      </c>
      <c r="E44" s="707" t="e">
        <f t="shared" si="1"/>
        <v>#DIV/0!</v>
      </c>
    </row>
    <row r="45" spans="1:5" ht="15" customHeight="1">
      <c r="A45" s="2"/>
      <c r="B45" s="700" t="s">
        <v>554</v>
      </c>
      <c r="C45" s="707">
        <f>Population!F45</f>
        <v>0</v>
      </c>
      <c r="D45" s="707">
        <f>RMAT!D45</f>
        <v>0</v>
      </c>
      <c r="E45" s="707" t="e">
        <f t="shared" si="1"/>
        <v>#DIV/0!</v>
      </c>
    </row>
    <row r="46" spans="1:5" ht="15" customHeight="1">
      <c r="A46" s="2"/>
      <c r="B46" s="700" t="s">
        <v>555</v>
      </c>
      <c r="C46" s="707">
        <f>Population!F46</f>
        <v>0</v>
      </c>
      <c r="D46" s="707">
        <f>RMAT!D46</f>
        <v>0</v>
      </c>
      <c r="E46" s="707" t="e">
        <f t="shared" si="1"/>
        <v>#DIV/0!</v>
      </c>
    </row>
    <row r="47" spans="1:5" ht="15" customHeight="1">
      <c r="A47" s="2"/>
      <c r="B47" s="700" t="s">
        <v>556</v>
      </c>
      <c r="C47" s="707">
        <f>Population!F47</f>
        <v>0</v>
      </c>
      <c r="D47" s="707">
        <f>RMAT!D47</f>
        <v>0</v>
      </c>
      <c r="E47" s="707" t="e">
        <f t="shared" si="1"/>
        <v>#DIV/0!</v>
      </c>
    </row>
    <row r="48" spans="1:5" ht="15" customHeight="1">
      <c r="A48" s="2"/>
      <c r="B48" s="700" t="s">
        <v>557</v>
      </c>
      <c r="C48" s="707">
        <f>Population!F48</f>
        <v>0</v>
      </c>
      <c r="D48" s="707">
        <f>RMAT!D48</f>
        <v>0</v>
      </c>
      <c r="E48" s="707" t="e">
        <f t="shared" si="1"/>
        <v>#DIV/0!</v>
      </c>
    </row>
    <row r="49" spans="1:5" ht="15" customHeight="1">
      <c r="A49" s="2"/>
      <c r="B49" s="700" t="s">
        <v>558</v>
      </c>
      <c r="C49" s="707">
        <f>Population!F49</f>
        <v>0</v>
      </c>
      <c r="D49" s="707">
        <f>RMAT!D49</f>
        <v>0</v>
      </c>
      <c r="E49" s="707" t="e">
        <f t="shared" si="1"/>
        <v>#DIV/0!</v>
      </c>
    </row>
    <row r="50" spans="1:5" s="87" customFormat="1" ht="15" customHeight="1">
      <c r="A50" s="2" t="s">
        <v>559</v>
      </c>
      <c r="B50" s="700"/>
      <c r="C50" s="25">
        <f>Population!F50</f>
        <v>0</v>
      </c>
      <c r="D50" s="25">
        <f>RMAT!D50</f>
        <v>0</v>
      </c>
      <c r="E50" s="25" t="e">
        <f t="shared" si="1"/>
        <v>#DIV/0!</v>
      </c>
    </row>
    <row r="51" spans="1:5" ht="15" customHeight="1">
      <c r="A51" s="2"/>
      <c r="B51" s="700" t="s">
        <v>561</v>
      </c>
      <c r="C51" s="707">
        <f>Population!F51</f>
        <v>0</v>
      </c>
      <c r="D51" s="707">
        <f>RMAT!D51</f>
        <v>0</v>
      </c>
      <c r="E51" s="707" t="e">
        <f t="shared" si="1"/>
        <v>#DIV/0!</v>
      </c>
    </row>
    <row r="52" spans="1:5" ht="15" customHeight="1">
      <c r="A52" s="2"/>
      <c r="B52" s="700" t="s">
        <v>562</v>
      </c>
      <c r="C52" s="707">
        <f>Population!F52</f>
        <v>0</v>
      </c>
      <c r="D52" s="707">
        <f>RMAT!D52</f>
        <v>0</v>
      </c>
      <c r="E52" s="707" t="e">
        <f t="shared" si="1"/>
        <v>#DIV/0!</v>
      </c>
    </row>
    <row r="53" spans="1:5" ht="15" customHeight="1">
      <c r="A53" s="2"/>
      <c r="B53" s="700" t="s">
        <v>563</v>
      </c>
      <c r="C53" s="707">
        <f>Population!F53</f>
        <v>0</v>
      </c>
      <c r="D53" s="707">
        <f>RMAT!D53</f>
        <v>0</v>
      </c>
      <c r="E53" s="707" t="e">
        <f t="shared" si="1"/>
        <v>#DIV/0!</v>
      </c>
    </row>
    <row r="54" spans="1:5" ht="15" customHeight="1">
      <c r="A54" s="2"/>
      <c r="B54" s="700" t="s">
        <v>564</v>
      </c>
      <c r="C54" s="707">
        <f>Population!F54</f>
        <v>0</v>
      </c>
      <c r="D54" s="707">
        <f>RMAT!D54</f>
        <v>0</v>
      </c>
      <c r="E54" s="707" t="e">
        <f t="shared" si="1"/>
        <v>#DIV/0!</v>
      </c>
    </row>
    <row r="55" spans="1:5" ht="15" customHeight="1">
      <c r="A55" s="2"/>
      <c r="B55" s="700" t="s">
        <v>565</v>
      </c>
      <c r="C55" s="705">
        <f>Population!F55</f>
        <v>0</v>
      </c>
      <c r="D55" s="705">
        <f>RMAT!D55</f>
        <v>0</v>
      </c>
      <c r="E55" s="705" t="e">
        <f t="shared" si="1"/>
        <v>#DIV/0!</v>
      </c>
    </row>
    <row r="56" spans="1:5" ht="15" customHeight="1">
      <c r="A56" s="2"/>
      <c r="B56" s="700" t="s">
        <v>566</v>
      </c>
      <c r="C56" s="705">
        <f>Population!F56</f>
        <v>0</v>
      </c>
      <c r="D56" s="705">
        <f>RMAT!D56</f>
        <v>0</v>
      </c>
      <c r="E56" s="705" t="e">
        <f t="shared" si="1"/>
        <v>#DIV/0!</v>
      </c>
    </row>
    <row r="57" spans="1:5" ht="15" customHeight="1">
      <c r="A57" s="2"/>
      <c r="B57" s="700" t="s">
        <v>567</v>
      </c>
      <c r="C57" s="707">
        <f>Population!F57</f>
        <v>0</v>
      </c>
      <c r="D57" s="707">
        <f>RMAT!D57</f>
        <v>0</v>
      </c>
      <c r="E57" s="707" t="e">
        <f t="shared" si="1"/>
        <v>#DIV/0!</v>
      </c>
    </row>
    <row r="58" spans="1:5" s="87" customFormat="1" ht="15" customHeight="1">
      <c r="A58" s="2" t="s">
        <v>568</v>
      </c>
      <c r="B58" s="700"/>
      <c r="C58" s="25">
        <f>Population!F58</f>
        <v>0</v>
      </c>
      <c r="D58" s="25">
        <f>RMAT!D58</f>
        <v>0</v>
      </c>
      <c r="E58" s="25" t="e">
        <f t="shared" si="1"/>
        <v>#DIV/0!</v>
      </c>
    </row>
    <row r="59" spans="1:5" ht="15" customHeight="1">
      <c r="A59" s="2"/>
      <c r="B59" s="700" t="s">
        <v>570</v>
      </c>
      <c r="C59" s="707">
        <f>Population!F59</f>
        <v>0</v>
      </c>
      <c r="D59" s="707">
        <f>RMAT!D59</f>
        <v>0</v>
      </c>
      <c r="E59" s="707" t="e">
        <f t="shared" si="1"/>
        <v>#DIV/0!</v>
      </c>
    </row>
    <row r="60" spans="1:5" ht="15" customHeight="1">
      <c r="A60" s="2"/>
      <c r="B60" s="700" t="s">
        <v>571</v>
      </c>
      <c r="C60" s="707">
        <f>Population!F60</f>
        <v>0</v>
      </c>
      <c r="D60" s="707">
        <f>RMAT!D60</f>
        <v>0</v>
      </c>
      <c r="E60" s="707" t="e">
        <f t="shared" si="1"/>
        <v>#DIV/0!</v>
      </c>
    </row>
    <row r="61" spans="1:5" ht="15" customHeight="1">
      <c r="A61" s="2"/>
      <c r="B61" s="700" t="s">
        <v>572</v>
      </c>
      <c r="C61" s="707">
        <f>Population!F61</f>
        <v>0</v>
      </c>
      <c r="D61" s="707">
        <f>RMAT!D61</f>
        <v>0</v>
      </c>
      <c r="E61" s="707" t="e">
        <f t="shared" si="1"/>
        <v>#DIV/0!</v>
      </c>
    </row>
    <row r="62" spans="1:5" ht="15" customHeight="1">
      <c r="A62" s="2"/>
      <c r="B62" s="700" t="s">
        <v>573</v>
      </c>
      <c r="C62" s="707">
        <f>Population!F62</f>
        <v>0</v>
      </c>
      <c r="D62" s="707">
        <f>RMAT!D62</f>
        <v>0</v>
      </c>
      <c r="E62" s="707" t="e">
        <f t="shared" si="1"/>
        <v>#DIV/0!</v>
      </c>
    </row>
    <row r="63" spans="1:5" s="87" customFormat="1" ht="15" customHeight="1">
      <c r="A63" s="2" t="s">
        <v>574</v>
      </c>
      <c r="B63" s="700"/>
      <c r="C63" s="25">
        <f>Population!F63</f>
        <v>0</v>
      </c>
      <c r="D63" s="25">
        <f>RMAT!D63</f>
        <v>0</v>
      </c>
      <c r="E63" s="25" t="e">
        <f t="shared" si="1"/>
        <v>#DIV/0!</v>
      </c>
    </row>
    <row r="64" spans="1:5" ht="15" customHeight="1">
      <c r="A64" s="2"/>
      <c r="B64" s="700" t="s">
        <v>576</v>
      </c>
      <c r="C64" s="707">
        <f>Population!F64</f>
        <v>0</v>
      </c>
      <c r="D64" s="707">
        <f>RMAT!D64</f>
        <v>0</v>
      </c>
      <c r="E64" s="707" t="e">
        <f t="shared" si="1"/>
        <v>#DIV/0!</v>
      </c>
    </row>
    <row r="65" spans="1:5" ht="15" customHeight="1">
      <c r="A65" s="2"/>
      <c r="B65" s="700" t="s">
        <v>577</v>
      </c>
      <c r="C65" s="707">
        <f>Population!F65</f>
        <v>0</v>
      </c>
      <c r="D65" s="707">
        <f>RMAT!D65</f>
        <v>0</v>
      </c>
      <c r="E65" s="707" t="e">
        <f t="shared" si="1"/>
        <v>#DIV/0!</v>
      </c>
    </row>
    <row r="66" spans="1:5" ht="15" customHeight="1">
      <c r="A66" s="2"/>
      <c r="B66" s="700" t="s">
        <v>578</v>
      </c>
      <c r="C66" s="707">
        <f>Population!F66</f>
        <v>0</v>
      </c>
      <c r="D66" s="707">
        <f>RMAT!D66</f>
        <v>0</v>
      </c>
      <c r="E66" s="707" t="e">
        <f t="shared" si="1"/>
        <v>#DIV/0!</v>
      </c>
    </row>
    <row r="67" spans="1:5" s="87" customFormat="1" ht="15" customHeight="1">
      <c r="A67" s="2" t="s">
        <v>579</v>
      </c>
      <c r="B67" s="700"/>
      <c r="C67" s="25">
        <f>Population!F67</f>
        <v>0</v>
      </c>
      <c r="D67" s="25">
        <f>RMAT!D67</f>
        <v>0</v>
      </c>
      <c r="E67" s="25" t="e">
        <f t="shared" ref="E67:E90" si="2">C67/D67</f>
        <v>#DIV/0!</v>
      </c>
    </row>
    <row r="68" spans="1:5" ht="15" customHeight="1">
      <c r="A68" s="2"/>
      <c r="B68" s="700" t="s">
        <v>580</v>
      </c>
      <c r="C68" s="707">
        <f>Population!F68</f>
        <v>0</v>
      </c>
      <c r="D68" s="707">
        <f>RMAT!D68</f>
        <v>0</v>
      </c>
      <c r="E68" s="707" t="e">
        <f t="shared" si="2"/>
        <v>#DIV/0!</v>
      </c>
    </row>
    <row r="69" spans="1:5" ht="15" customHeight="1">
      <c r="A69" s="2"/>
      <c r="B69" s="700" t="s">
        <v>581</v>
      </c>
      <c r="C69" s="707">
        <f>Population!F69</f>
        <v>0</v>
      </c>
      <c r="D69" s="707">
        <f>RMAT!D69</f>
        <v>0</v>
      </c>
      <c r="E69" s="707" t="e">
        <f t="shared" si="2"/>
        <v>#DIV/0!</v>
      </c>
    </row>
    <row r="70" spans="1:5" ht="15" customHeight="1">
      <c r="A70" s="2"/>
      <c r="B70" s="700" t="s">
        <v>582</v>
      </c>
      <c r="C70" s="707">
        <f>Population!F70</f>
        <v>0</v>
      </c>
      <c r="D70" s="707">
        <f>RMAT!D70</f>
        <v>0</v>
      </c>
      <c r="E70" s="707" t="e">
        <f t="shared" si="2"/>
        <v>#DIV/0!</v>
      </c>
    </row>
    <row r="71" spans="1:5" s="87" customFormat="1" ht="15" customHeight="1">
      <c r="A71" s="2" t="s">
        <v>583</v>
      </c>
      <c r="B71" s="700"/>
      <c r="C71" s="25">
        <f>Population!F71</f>
        <v>0</v>
      </c>
      <c r="D71" s="25">
        <f>RMAT!D71</f>
        <v>0</v>
      </c>
      <c r="E71" s="25" t="e">
        <f t="shared" si="2"/>
        <v>#DIV/0!</v>
      </c>
    </row>
    <row r="72" spans="1:5" ht="15" customHeight="1">
      <c r="A72" s="2"/>
      <c r="B72" s="700" t="s">
        <v>584</v>
      </c>
      <c r="C72" s="707">
        <f>Population!F72</f>
        <v>0</v>
      </c>
      <c r="D72" s="707">
        <f>RMAT!D72</f>
        <v>0</v>
      </c>
      <c r="E72" s="707" t="e">
        <f t="shared" si="2"/>
        <v>#DIV/0!</v>
      </c>
    </row>
    <row r="73" spans="1:5" s="87" customFormat="1" ht="15" customHeight="1">
      <c r="A73" s="2" t="s">
        <v>585</v>
      </c>
      <c r="B73" s="700"/>
      <c r="C73" s="25">
        <f>Population!F73</f>
        <v>0</v>
      </c>
      <c r="D73" s="25">
        <f>RMAT!D73</f>
        <v>0</v>
      </c>
      <c r="E73" s="25" t="e">
        <f t="shared" si="2"/>
        <v>#DIV/0!</v>
      </c>
    </row>
    <row r="74" spans="1:5" ht="15" customHeight="1">
      <c r="A74" s="2"/>
      <c r="B74" s="700" t="s">
        <v>586</v>
      </c>
      <c r="C74" s="707">
        <f>Population!F74</f>
        <v>0</v>
      </c>
      <c r="D74" s="707">
        <f>RMAT!D74</f>
        <v>0</v>
      </c>
      <c r="E74" s="707" t="e">
        <f t="shared" si="2"/>
        <v>#DIV/0!</v>
      </c>
    </row>
    <row r="75" spans="1:5" ht="15" customHeight="1">
      <c r="A75" s="2"/>
      <c r="B75" s="700" t="s">
        <v>587</v>
      </c>
      <c r="C75" s="707">
        <f>Population!F75</f>
        <v>0</v>
      </c>
      <c r="D75" s="707">
        <f>RMAT!D75</f>
        <v>0</v>
      </c>
      <c r="E75" s="707" t="e">
        <f t="shared" si="2"/>
        <v>#DIV/0!</v>
      </c>
    </row>
    <row r="76" spans="1:5" ht="15" customHeight="1">
      <c r="A76" s="2"/>
      <c r="B76" s="700" t="s">
        <v>588</v>
      </c>
      <c r="C76" s="707">
        <f>Population!F76</f>
        <v>0</v>
      </c>
      <c r="D76" s="707">
        <f>RMAT!D76</f>
        <v>0</v>
      </c>
      <c r="E76" s="707" t="e">
        <f t="shared" si="2"/>
        <v>#DIV/0!</v>
      </c>
    </row>
    <row r="77" spans="1:5" s="87" customFormat="1" ht="15" customHeight="1">
      <c r="A77" s="2" t="s">
        <v>589</v>
      </c>
      <c r="B77" s="700"/>
      <c r="C77" s="25">
        <f>Population!F77</f>
        <v>0</v>
      </c>
      <c r="D77" s="25">
        <f>RMAT!D77</f>
        <v>0</v>
      </c>
      <c r="E77" s="25" t="e">
        <f t="shared" si="2"/>
        <v>#DIV/0!</v>
      </c>
    </row>
    <row r="78" spans="1:5" ht="15" customHeight="1">
      <c r="A78" s="2"/>
      <c r="B78" s="700" t="s">
        <v>591</v>
      </c>
      <c r="C78" s="707">
        <f>Population!F78</f>
        <v>0</v>
      </c>
      <c r="D78" s="707">
        <f>RMAT!D78</f>
        <v>0</v>
      </c>
      <c r="E78" s="707" t="e">
        <f t="shared" si="2"/>
        <v>#DIV/0!</v>
      </c>
    </row>
    <row r="79" spans="1:5" ht="15" customHeight="1">
      <c r="A79" s="2"/>
      <c r="B79" s="700" t="s">
        <v>592</v>
      </c>
      <c r="C79" s="705">
        <f>Population!F79</f>
        <v>0</v>
      </c>
      <c r="D79" s="705">
        <f>RMAT!D79</f>
        <v>0</v>
      </c>
      <c r="E79" s="705" t="e">
        <f t="shared" si="2"/>
        <v>#DIV/0!</v>
      </c>
    </row>
    <row r="80" spans="1:5" ht="15" customHeight="1">
      <c r="A80" s="2"/>
      <c r="B80" s="700" t="s">
        <v>593</v>
      </c>
      <c r="C80" s="705">
        <f>Population!F80</f>
        <v>0</v>
      </c>
      <c r="D80" s="705">
        <f>RMAT!D80</f>
        <v>0</v>
      </c>
      <c r="E80" s="705" t="e">
        <f t="shared" si="2"/>
        <v>#DIV/0!</v>
      </c>
    </row>
    <row r="81" spans="1:5" s="87" customFormat="1" ht="15" customHeight="1">
      <c r="A81" s="2" t="s">
        <v>594</v>
      </c>
      <c r="B81" s="700"/>
      <c r="C81" s="25">
        <f>Population!F81</f>
        <v>0</v>
      </c>
      <c r="D81" s="25">
        <f>RMAT!D81</f>
        <v>0</v>
      </c>
      <c r="E81" s="25" t="e">
        <f t="shared" si="2"/>
        <v>#DIV/0!</v>
      </c>
    </row>
    <row r="82" spans="1:5" ht="15" customHeight="1">
      <c r="A82" s="2"/>
      <c r="B82" s="700" t="s">
        <v>595</v>
      </c>
      <c r="C82" s="707">
        <f>Population!F82</f>
        <v>0</v>
      </c>
      <c r="D82" s="707">
        <f>RMAT!D82</f>
        <v>0</v>
      </c>
      <c r="E82" s="707" t="e">
        <f t="shared" si="2"/>
        <v>#DIV/0!</v>
      </c>
    </row>
    <row r="83" spans="1:5" s="87" customFormat="1" ht="15" customHeight="1">
      <c r="A83" s="2" t="s">
        <v>596</v>
      </c>
      <c r="B83" s="700"/>
      <c r="C83" s="25">
        <f>Population!F83</f>
        <v>0</v>
      </c>
      <c r="D83" s="25">
        <f>RMAT!D83</f>
        <v>0</v>
      </c>
      <c r="E83" s="25" t="e">
        <f t="shared" si="2"/>
        <v>#DIV/0!</v>
      </c>
    </row>
    <row r="84" spans="1:5" ht="15" customHeight="1">
      <c r="A84" s="2"/>
      <c r="B84" s="700" t="s">
        <v>598</v>
      </c>
      <c r="C84" s="707">
        <f>Population!F84</f>
        <v>0</v>
      </c>
      <c r="D84" s="707">
        <f>RMAT!D84</f>
        <v>0</v>
      </c>
      <c r="E84" s="707" t="e">
        <f t="shared" si="2"/>
        <v>#DIV/0!</v>
      </c>
    </row>
    <row r="85" spans="1:5" ht="15" customHeight="1">
      <c r="A85" s="2"/>
      <c r="B85" s="700" t="s">
        <v>599</v>
      </c>
      <c r="C85" s="707">
        <f>Population!F85</f>
        <v>0</v>
      </c>
      <c r="D85" s="707">
        <f>RMAT!D85</f>
        <v>0</v>
      </c>
      <c r="E85" s="707" t="e">
        <f t="shared" si="2"/>
        <v>#DIV/0!</v>
      </c>
    </row>
    <row r="86" spans="1:5" ht="15" customHeight="1">
      <c r="A86" s="2"/>
      <c r="B86" s="700" t="s">
        <v>600</v>
      </c>
      <c r="C86" s="707">
        <f>Population!F86</f>
        <v>0</v>
      </c>
      <c r="D86" s="707">
        <f>RMAT!D86</f>
        <v>0</v>
      </c>
      <c r="E86" s="707" t="e">
        <f t="shared" si="2"/>
        <v>#DIV/0!</v>
      </c>
    </row>
    <row r="87" spans="1:5" ht="15" customHeight="1">
      <c r="A87" s="2"/>
      <c r="B87" s="700" t="s">
        <v>601</v>
      </c>
      <c r="C87" s="707">
        <f>Population!F87</f>
        <v>0</v>
      </c>
      <c r="D87" s="707">
        <f>RMAT!D87</f>
        <v>0</v>
      </c>
      <c r="E87" s="707" t="e">
        <f t="shared" si="2"/>
        <v>#DIV/0!</v>
      </c>
    </row>
    <row r="88" spans="1:5" ht="15.75" customHeight="1">
      <c r="A88" s="2"/>
      <c r="B88" s="700" t="s">
        <v>602</v>
      </c>
      <c r="C88" s="705">
        <f>Population!F88</f>
        <v>0</v>
      </c>
      <c r="D88" s="705">
        <f>RMAT!D88</f>
        <v>0</v>
      </c>
      <c r="E88" s="705" t="e">
        <f t="shared" si="2"/>
        <v>#DIV/0!</v>
      </c>
    </row>
    <row r="89" spans="1:5" ht="15.75" customHeight="1">
      <c r="A89" s="2"/>
      <c r="B89" s="700" t="s">
        <v>603</v>
      </c>
      <c r="C89" s="707">
        <f>Population!F89</f>
        <v>0</v>
      </c>
      <c r="D89" s="707">
        <f>RMAT!D89</f>
        <v>0</v>
      </c>
      <c r="E89" s="707" t="e">
        <f t="shared" si="2"/>
        <v>#DIV/0!</v>
      </c>
    </row>
    <row r="90" spans="1:5" s="87" customFormat="1" ht="15.75" customHeight="1" thickBot="1">
      <c r="A90" s="282" t="s">
        <v>606</v>
      </c>
      <c r="B90" s="702"/>
      <c r="C90" s="19">
        <f>Population!F90</f>
        <v>0</v>
      </c>
      <c r="D90" s="19">
        <f>RMAT!D90</f>
        <v>0</v>
      </c>
      <c r="E90" s="19" t="e">
        <f t="shared" si="2"/>
        <v>#DIV/0!</v>
      </c>
    </row>
    <row r="91" spans="1:5" ht="15.75" customHeight="1">
      <c r="A91" s="623" t="s">
        <v>1004</v>
      </c>
      <c r="B91" s="7"/>
      <c r="C91" s="7"/>
      <c r="D91" s="7"/>
      <c r="E91" s="7"/>
    </row>
  </sheetData>
  <mergeCells count="1">
    <mergeCell ref="A2:B2"/>
  </mergeCells>
  <conditionalFormatting sqref="C3:E90">
    <cfRule type="containsBlanks" dxfId="72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Feuil38"/>
  <dimension ref="A1:B22"/>
  <sheetViews>
    <sheetView view="pageBreakPreview" topLeftCell="A4" zoomScale="110" zoomScaleNormal="100" workbookViewId="0">
      <selection activeCell="C16" sqref="C16"/>
    </sheetView>
  </sheetViews>
  <sheetFormatPr baseColWidth="10" defaultColWidth="14.3984375" defaultRowHeight="15" customHeight="1"/>
  <cols>
    <col min="1" max="1" width="86.06640625" customWidth="1"/>
    <col min="2" max="2" width="15" customWidth="1"/>
    <col min="4" max="6" width="11.3984375" customWidth="1"/>
    <col min="7" max="23" width="10.796875" customWidth="1"/>
  </cols>
  <sheetData>
    <row r="1" spans="1:2" ht="15" customHeight="1">
      <c r="A1" s="59" t="s">
        <v>47</v>
      </c>
      <c r="B1" s="59"/>
    </row>
    <row r="2" spans="1:2" ht="15" customHeight="1">
      <c r="A2" s="3" t="s">
        <v>48</v>
      </c>
      <c r="B2" s="563" t="s">
        <v>49</v>
      </c>
    </row>
    <row r="3" spans="1:2" ht="15" customHeight="1">
      <c r="A3" s="3" t="s">
        <v>50</v>
      </c>
      <c r="B3" s="563" t="s">
        <v>51</v>
      </c>
    </row>
    <row r="4" spans="1:2" ht="15" customHeight="1">
      <c r="A4" s="3" t="s">
        <v>52</v>
      </c>
      <c r="B4" s="563" t="s">
        <v>53</v>
      </c>
    </row>
    <row r="5" spans="1:2" ht="15" customHeight="1">
      <c r="A5" s="3" t="s">
        <v>54</v>
      </c>
      <c r="B5" s="563" t="s">
        <v>55</v>
      </c>
    </row>
    <row r="6" spans="1:2" ht="15" customHeight="1">
      <c r="A6" s="3" t="s">
        <v>56</v>
      </c>
      <c r="B6" s="563" t="s">
        <v>57</v>
      </c>
    </row>
    <row r="7" spans="1:2" ht="15" customHeight="1">
      <c r="A7" s="3" t="s">
        <v>58</v>
      </c>
      <c r="B7" s="563" t="s">
        <v>59</v>
      </c>
    </row>
    <row r="8" spans="1:2" ht="15" customHeight="1">
      <c r="A8" s="3" t="s">
        <v>60</v>
      </c>
      <c r="B8" s="563" t="s">
        <v>61</v>
      </c>
    </row>
    <row r="9" spans="1:2" ht="15" customHeight="1">
      <c r="A9" s="3" t="s">
        <v>62</v>
      </c>
      <c r="B9" s="563" t="s">
        <v>63</v>
      </c>
    </row>
    <row r="10" spans="1:2" ht="15" customHeight="1">
      <c r="A10" s="3" t="s">
        <v>64</v>
      </c>
      <c r="B10" s="563" t="s">
        <v>65</v>
      </c>
    </row>
    <row r="11" spans="1:2" ht="15" customHeight="1">
      <c r="A11" s="3" t="s">
        <v>66</v>
      </c>
      <c r="B11" s="563" t="s">
        <v>67</v>
      </c>
    </row>
    <row r="12" spans="1:2" ht="15" customHeight="1">
      <c r="A12" s="3" t="s">
        <v>68</v>
      </c>
      <c r="B12" s="563" t="s">
        <v>69</v>
      </c>
    </row>
    <row r="13" spans="1:2" ht="15" customHeight="1">
      <c r="A13" s="3" t="s">
        <v>70</v>
      </c>
      <c r="B13" s="563" t="s">
        <v>71</v>
      </c>
    </row>
    <row r="14" spans="1:2" ht="15" customHeight="1">
      <c r="A14" s="3" t="s">
        <v>72</v>
      </c>
      <c r="B14" s="563" t="s">
        <v>73</v>
      </c>
    </row>
    <row r="15" spans="1:2" ht="15" customHeight="1">
      <c r="A15" s="3" t="s">
        <v>74</v>
      </c>
      <c r="B15" s="563" t="s">
        <v>75</v>
      </c>
    </row>
    <row r="16" spans="1:2" ht="15" customHeight="1">
      <c r="A16" s="7" t="s">
        <v>76</v>
      </c>
      <c r="B16" s="563" t="s">
        <v>77</v>
      </c>
    </row>
    <row r="17" spans="1:2" ht="15" customHeight="1">
      <c r="A17" s="7" t="s">
        <v>78</v>
      </c>
      <c r="B17" s="563" t="s">
        <v>79</v>
      </c>
    </row>
    <row r="18" spans="1:2" ht="15" customHeight="1">
      <c r="A18" s="7" t="s">
        <v>80</v>
      </c>
      <c r="B18" s="563" t="s">
        <v>81</v>
      </c>
    </row>
    <row r="19" spans="1:2" ht="15" customHeight="1">
      <c r="A19" s="7" t="s">
        <v>82</v>
      </c>
      <c r="B19" s="563" t="s">
        <v>83</v>
      </c>
    </row>
    <row r="20" spans="1:2" ht="15" customHeight="1">
      <c r="A20" s="7" t="s">
        <v>84</v>
      </c>
      <c r="B20" s="563" t="s">
        <v>85</v>
      </c>
    </row>
    <row r="21" spans="1:2" ht="15.75" customHeight="1">
      <c r="A21" s="7" t="s">
        <v>86</v>
      </c>
      <c r="B21" s="563" t="s">
        <v>87</v>
      </c>
    </row>
    <row r="22" spans="1:2" ht="15.75" customHeight="1" thickBot="1">
      <c r="A22" s="61" t="s">
        <v>88</v>
      </c>
      <c r="B22" s="564" t="s">
        <v>89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euil39">
    <tabColor rgb="FFF9FBFA"/>
  </sheetPr>
  <dimension ref="A1:AB111"/>
  <sheetViews>
    <sheetView view="pageBreakPreview" zoomScaleNormal="100" zoomScaleSheetLayoutView="100" workbookViewId="0">
      <pane ySplit="2" topLeftCell="A93" activePane="bottomLeft" state="frozen"/>
      <selection activeCell="A28" sqref="A28"/>
      <selection pane="bottomLeft" activeCell="C3" sqref="C3:K111"/>
    </sheetView>
  </sheetViews>
  <sheetFormatPr baseColWidth="10" defaultColWidth="14.3984375" defaultRowHeight="15" customHeight="1"/>
  <cols>
    <col min="1" max="1" width="1.796875" style="366" customWidth="1"/>
    <col min="2" max="2" width="20.9296875" style="366" customWidth="1"/>
    <col min="3" max="3" width="11.19921875" style="366" customWidth="1"/>
    <col min="4" max="4" width="11" style="366" customWidth="1"/>
    <col min="5" max="5" width="12.6640625" style="366" customWidth="1"/>
    <col min="6" max="6" width="9.796875" style="366" bestFit="1" customWidth="1"/>
    <col min="7" max="7" width="13.53125" style="366" customWidth="1"/>
    <col min="8" max="8" width="10.73046875" style="366" customWidth="1"/>
    <col min="9" max="10" width="10.796875" style="366" customWidth="1"/>
    <col min="11" max="11" width="15" style="366" customWidth="1"/>
    <col min="12" max="12" width="18.86328125" style="366" customWidth="1"/>
    <col min="13" max="28" width="11.3984375" style="366" customWidth="1"/>
    <col min="29" max="30" width="14.3984375" style="366" customWidth="1"/>
    <col min="31" max="16384" width="14.3984375" style="366"/>
  </cols>
  <sheetData>
    <row r="1" spans="1:28" ht="14" customHeight="1">
      <c r="A1" s="6" t="s">
        <v>1005</v>
      </c>
      <c r="B1" s="6"/>
      <c r="C1" s="6"/>
      <c r="D1" s="6"/>
      <c r="E1" s="6"/>
      <c r="F1" s="6"/>
      <c r="G1" s="6"/>
      <c r="H1" s="6"/>
      <c r="I1" s="6"/>
      <c r="J1" s="6"/>
      <c r="K1" s="369"/>
    </row>
    <row r="2" spans="1:28" ht="40.5" customHeight="1" thickBot="1">
      <c r="A2" s="969" t="s">
        <v>629</v>
      </c>
      <c r="B2" s="970"/>
      <c r="C2" s="361" t="s">
        <v>1006</v>
      </c>
      <c r="D2" s="361" t="s">
        <v>1007</v>
      </c>
      <c r="E2" s="361" t="s">
        <v>1008</v>
      </c>
      <c r="F2" s="361" t="s">
        <v>1009</v>
      </c>
      <c r="G2" s="361" t="s">
        <v>1010</v>
      </c>
      <c r="H2" s="361" t="s">
        <v>1011</v>
      </c>
      <c r="I2" s="361" t="s">
        <v>1012</v>
      </c>
      <c r="J2" s="370" t="s">
        <v>1013</v>
      </c>
      <c r="K2" s="361" t="s">
        <v>1014</v>
      </c>
      <c r="L2" s="361" t="s">
        <v>1015</v>
      </c>
    </row>
    <row r="3" spans="1:28" s="6" customFormat="1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  <c r="K3" s="25"/>
      <c r="L3" s="103" t="str">
        <f t="shared" ref="L3:L34" si="0">IFERROR((G3-K3)/G3*100,"")</f>
        <v/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15" customHeight="1">
      <c r="A4" s="679"/>
      <c r="B4" s="677" t="s">
        <v>499</v>
      </c>
      <c r="C4" s="682"/>
      <c r="D4" s="682"/>
      <c r="E4" s="682"/>
      <c r="F4" s="682"/>
      <c r="G4" s="682"/>
      <c r="H4" s="682"/>
      <c r="I4" s="682"/>
      <c r="J4" s="682"/>
      <c r="K4" s="682"/>
      <c r="L4" s="719" t="str">
        <f t="shared" si="0"/>
        <v/>
      </c>
    </row>
    <row r="5" spans="1:28" ht="15" customHeight="1">
      <c r="A5" s="679"/>
      <c r="B5" s="677" t="s">
        <v>500</v>
      </c>
      <c r="C5" s="681"/>
      <c r="D5" s="681"/>
      <c r="E5" s="681"/>
      <c r="F5" s="681"/>
      <c r="G5" s="681"/>
      <c r="H5" s="681"/>
      <c r="I5" s="681"/>
      <c r="J5" s="681"/>
      <c r="K5" s="681"/>
      <c r="L5" s="685" t="str">
        <f t="shared" si="0"/>
        <v/>
      </c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  <c r="AA5" s="371"/>
      <c r="AB5" s="371"/>
    </row>
    <row r="6" spans="1:28" ht="15" customHeight="1">
      <c r="A6" s="679"/>
      <c r="B6" s="677" t="s">
        <v>501</v>
      </c>
      <c r="C6" s="681"/>
      <c r="D6" s="681"/>
      <c r="E6" s="681"/>
      <c r="F6" s="681"/>
      <c r="G6" s="681"/>
      <c r="H6" s="681"/>
      <c r="I6" s="681"/>
      <c r="J6" s="681"/>
      <c r="K6" s="681"/>
      <c r="L6" s="685" t="str">
        <f t="shared" si="0"/>
        <v/>
      </c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  <c r="Z6" s="371"/>
      <c r="AA6" s="371"/>
      <c r="AB6" s="371"/>
    </row>
    <row r="7" spans="1:28" ht="15" customHeight="1">
      <c r="A7" s="679"/>
      <c r="B7" s="677" t="s">
        <v>502</v>
      </c>
      <c r="C7" s="681"/>
      <c r="D7" s="681"/>
      <c r="E7" s="681"/>
      <c r="F7" s="681"/>
      <c r="G7" s="681"/>
      <c r="H7" s="681"/>
      <c r="I7" s="681"/>
      <c r="J7" s="681"/>
      <c r="K7" s="681"/>
      <c r="L7" s="685" t="str">
        <f t="shared" si="0"/>
        <v/>
      </c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</row>
    <row r="8" spans="1:28" s="6" customFormat="1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  <c r="K8" s="25"/>
      <c r="L8" s="103" t="str">
        <f t="shared" si="0"/>
        <v/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15" customHeight="1">
      <c r="A9" s="679"/>
      <c r="B9" s="677" t="s">
        <v>504</v>
      </c>
      <c r="C9" s="681"/>
      <c r="D9" s="681"/>
      <c r="E9" s="681"/>
      <c r="F9" s="681"/>
      <c r="G9" s="681"/>
      <c r="H9" s="681"/>
      <c r="I9" s="681"/>
      <c r="J9" s="681"/>
      <c r="K9" s="681"/>
      <c r="L9" s="685" t="str">
        <f t="shared" si="0"/>
        <v/>
      </c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  <c r="AA9" s="371"/>
      <c r="AB9" s="371"/>
    </row>
    <row r="10" spans="1:28" ht="15" customHeight="1">
      <c r="A10" s="679"/>
      <c r="B10" s="677" t="s">
        <v>505</v>
      </c>
      <c r="C10" s="681"/>
      <c r="D10" s="681"/>
      <c r="E10" s="681"/>
      <c r="F10" s="681"/>
      <c r="G10" s="681"/>
      <c r="H10" s="681"/>
      <c r="I10" s="681"/>
      <c r="J10" s="681"/>
      <c r="K10" s="681"/>
      <c r="L10" s="685" t="str">
        <f t="shared" si="0"/>
        <v/>
      </c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  <c r="AA10" s="371"/>
      <c r="AB10" s="371"/>
    </row>
    <row r="11" spans="1:28" ht="15" customHeight="1">
      <c r="A11" s="679"/>
      <c r="B11" s="677" t="s">
        <v>506</v>
      </c>
      <c r="C11" s="681"/>
      <c r="D11" s="681"/>
      <c r="E11" s="681"/>
      <c r="F11" s="681"/>
      <c r="G11" s="681"/>
      <c r="H11" s="681"/>
      <c r="I11" s="681"/>
      <c r="J11" s="681"/>
      <c r="K11" s="681"/>
      <c r="L11" s="685" t="str">
        <f t="shared" si="0"/>
        <v/>
      </c>
      <c r="M11" s="371"/>
      <c r="N11" s="371"/>
      <c r="O11" s="371"/>
      <c r="P11" s="371"/>
      <c r="Q11" s="371"/>
      <c r="R11" s="371"/>
      <c r="S11" s="371"/>
      <c r="T11" s="371"/>
      <c r="U11" s="371"/>
      <c r="V11" s="371"/>
      <c r="W11" s="371"/>
      <c r="X11" s="371"/>
      <c r="Y11" s="371"/>
      <c r="Z11" s="371"/>
      <c r="AA11" s="371"/>
      <c r="AB11" s="371"/>
    </row>
    <row r="12" spans="1:28" ht="15" customHeight="1">
      <c r="A12" s="679"/>
      <c r="B12" s="677" t="s">
        <v>507</v>
      </c>
      <c r="C12" s="681"/>
      <c r="D12" s="681"/>
      <c r="E12" s="681"/>
      <c r="F12" s="681"/>
      <c r="G12" s="681"/>
      <c r="H12" s="681"/>
      <c r="I12" s="681"/>
      <c r="J12" s="681"/>
      <c r="K12" s="681"/>
      <c r="L12" s="685" t="str">
        <f t="shared" si="0"/>
        <v/>
      </c>
    </row>
    <row r="13" spans="1:28" ht="15" customHeight="1">
      <c r="A13" s="679"/>
      <c r="B13" s="677" t="s">
        <v>508</v>
      </c>
      <c r="C13" s="681"/>
      <c r="D13" s="681"/>
      <c r="E13" s="681"/>
      <c r="F13" s="681"/>
      <c r="G13" s="681"/>
      <c r="H13" s="681"/>
      <c r="I13" s="681"/>
      <c r="J13" s="681"/>
      <c r="K13" s="681"/>
      <c r="L13" s="685" t="str">
        <f t="shared" si="0"/>
        <v/>
      </c>
      <c r="M13" s="371"/>
      <c r="N13" s="371"/>
      <c r="O13" s="371"/>
      <c r="P13" s="371"/>
      <c r="Q13" s="371"/>
      <c r="R13" s="371"/>
      <c r="S13" s="371"/>
      <c r="T13" s="371"/>
      <c r="U13" s="371"/>
      <c r="V13" s="371"/>
      <c r="W13" s="371"/>
      <c r="X13" s="371"/>
      <c r="Y13" s="371"/>
      <c r="Z13" s="371"/>
      <c r="AA13" s="371"/>
      <c r="AB13" s="371"/>
    </row>
    <row r="14" spans="1:28" ht="15" customHeight="1">
      <c r="A14" s="679"/>
      <c r="B14" s="677" t="s">
        <v>509</v>
      </c>
      <c r="C14" s="681"/>
      <c r="D14" s="681"/>
      <c r="E14" s="681"/>
      <c r="F14" s="681"/>
      <c r="G14" s="681"/>
      <c r="H14" s="681"/>
      <c r="I14" s="681"/>
      <c r="J14" s="681"/>
      <c r="K14" s="681"/>
      <c r="L14" s="685" t="str">
        <f t="shared" si="0"/>
        <v/>
      </c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  <c r="AA14" s="371"/>
      <c r="AB14" s="371"/>
    </row>
    <row r="15" spans="1:28" s="6" customFormat="1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  <c r="K15" s="25"/>
      <c r="L15" s="103" t="str">
        <f t="shared" si="0"/>
        <v/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15" customHeight="1">
      <c r="A16" s="677"/>
      <c r="B16" s="677" t="s">
        <v>511</v>
      </c>
      <c r="C16" s="681"/>
      <c r="D16" s="681"/>
      <c r="E16" s="681"/>
      <c r="F16" s="681"/>
      <c r="G16" s="681"/>
      <c r="H16" s="681"/>
      <c r="I16" s="681"/>
      <c r="J16" s="681"/>
      <c r="K16" s="681"/>
      <c r="L16" s="685" t="str">
        <f t="shared" si="0"/>
        <v/>
      </c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  <c r="AA16" s="371"/>
      <c r="AB16" s="371"/>
    </row>
    <row r="17" spans="1:12" ht="15" customHeight="1">
      <c r="A17" s="679"/>
      <c r="B17" s="677" t="s">
        <v>512</v>
      </c>
      <c r="C17" s="681"/>
      <c r="D17" s="681"/>
      <c r="E17" s="681"/>
      <c r="F17" s="681"/>
      <c r="G17" s="681"/>
      <c r="H17" s="681"/>
      <c r="I17" s="681"/>
      <c r="J17" s="681"/>
      <c r="K17" s="681"/>
      <c r="L17" s="685" t="str">
        <f t="shared" si="0"/>
        <v/>
      </c>
    </row>
    <row r="18" spans="1:12" ht="15" customHeight="1">
      <c r="A18" s="679"/>
      <c r="B18" s="677" t="s">
        <v>513</v>
      </c>
      <c r="C18" s="681"/>
      <c r="D18" s="681"/>
      <c r="E18" s="681"/>
      <c r="F18" s="681"/>
      <c r="G18" s="681"/>
      <c r="H18" s="681"/>
      <c r="I18" s="681"/>
      <c r="J18" s="681"/>
      <c r="K18" s="681"/>
      <c r="L18" s="685" t="str">
        <f t="shared" si="0"/>
        <v/>
      </c>
    </row>
    <row r="19" spans="1:12" s="6" customFormat="1" ht="15" customHeight="1">
      <c r="A19" s="2" t="s">
        <v>514</v>
      </c>
      <c r="C19" s="49"/>
      <c r="D19" s="49"/>
      <c r="E19" s="49"/>
      <c r="F19" s="49"/>
      <c r="G19" s="49"/>
      <c r="H19" s="49"/>
      <c r="I19" s="49"/>
      <c r="J19" s="49"/>
      <c r="K19" s="49"/>
      <c r="L19" s="686" t="str">
        <f t="shared" si="0"/>
        <v/>
      </c>
    </row>
    <row r="20" spans="1:12" ht="15" customHeight="1">
      <c r="A20" s="677"/>
      <c r="B20" s="678" t="s">
        <v>515</v>
      </c>
      <c r="C20" s="682"/>
      <c r="D20" s="682"/>
      <c r="E20" s="682"/>
      <c r="F20" s="682"/>
      <c r="G20" s="682"/>
      <c r="H20" s="682"/>
      <c r="I20" s="682"/>
      <c r="J20" s="682"/>
      <c r="K20" s="682"/>
      <c r="L20" s="719" t="str">
        <f t="shared" si="0"/>
        <v/>
      </c>
    </row>
    <row r="21" spans="1:12" ht="15" customHeight="1">
      <c r="A21" s="679"/>
      <c r="B21" s="677" t="s">
        <v>516</v>
      </c>
      <c r="C21" s="681"/>
      <c r="D21" s="681"/>
      <c r="E21" s="681"/>
      <c r="F21" s="681"/>
      <c r="G21" s="681"/>
      <c r="H21" s="681"/>
      <c r="I21" s="681"/>
      <c r="J21" s="681"/>
      <c r="K21" s="681"/>
      <c r="L21" s="685" t="str">
        <f t="shared" si="0"/>
        <v/>
      </c>
    </row>
    <row r="22" spans="1:12" ht="15" customHeight="1">
      <c r="A22" s="679"/>
      <c r="B22" s="677" t="s">
        <v>517</v>
      </c>
      <c r="C22" s="681"/>
      <c r="D22" s="681"/>
      <c r="E22" s="681"/>
      <c r="F22" s="681"/>
      <c r="G22" s="681"/>
      <c r="H22" s="681"/>
      <c r="I22" s="681"/>
      <c r="J22" s="681"/>
      <c r="K22" s="681"/>
      <c r="L22" s="685" t="str">
        <f t="shared" si="0"/>
        <v/>
      </c>
    </row>
    <row r="23" spans="1:12" ht="15" customHeight="1">
      <c r="A23" s="679"/>
      <c r="B23" s="677" t="s">
        <v>518</v>
      </c>
      <c r="C23" s="681"/>
      <c r="D23" s="681"/>
      <c r="E23" s="681"/>
      <c r="F23" s="681"/>
      <c r="G23" s="681"/>
      <c r="H23" s="681"/>
      <c r="I23" s="681"/>
      <c r="J23" s="681"/>
      <c r="K23" s="681"/>
      <c r="L23" s="685" t="str">
        <f t="shared" si="0"/>
        <v/>
      </c>
    </row>
    <row r="24" spans="1:12" ht="15" customHeight="1">
      <c r="A24" s="679"/>
      <c r="B24" s="677" t="s">
        <v>519</v>
      </c>
      <c r="C24" s="681"/>
      <c r="D24" s="681"/>
      <c r="E24" s="681"/>
      <c r="F24" s="681"/>
      <c r="G24" s="681"/>
      <c r="H24" s="681"/>
      <c r="I24" s="681"/>
      <c r="J24" s="681"/>
      <c r="K24" s="681"/>
      <c r="L24" s="685" t="str">
        <f t="shared" si="0"/>
        <v/>
      </c>
    </row>
    <row r="25" spans="1:12" ht="15" customHeight="1">
      <c r="A25" s="679"/>
      <c r="B25" s="677" t="s">
        <v>520</v>
      </c>
      <c r="C25" s="681"/>
      <c r="D25" s="681"/>
      <c r="E25" s="681"/>
      <c r="F25" s="681"/>
      <c r="G25" s="681"/>
      <c r="H25" s="681"/>
      <c r="I25" s="681"/>
      <c r="J25" s="681"/>
      <c r="K25" s="681"/>
      <c r="L25" s="685" t="str">
        <f t="shared" si="0"/>
        <v/>
      </c>
    </row>
    <row r="26" spans="1:12" ht="15" customHeight="1">
      <c r="A26" s="679"/>
      <c r="B26" s="677" t="s">
        <v>521</v>
      </c>
      <c r="C26" s="681"/>
      <c r="D26" s="681"/>
      <c r="E26" s="681"/>
      <c r="F26" s="681"/>
      <c r="G26" s="681"/>
      <c r="H26" s="681"/>
      <c r="I26" s="681"/>
      <c r="J26" s="681"/>
      <c r="K26" s="681"/>
      <c r="L26" s="685" t="str">
        <f t="shared" si="0"/>
        <v/>
      </c>
    </row>
    <row r="27" spans="1:12" ht="15" customHeight="1">
      <c r="A27" s="679"/>
      <c r="B27" s="677" t="s">
        <v>522</v>
      </c>
      <c r="C27" s="681"/>
      <c r="D27" s="681"/>
      <c r="E27" s="681"/>
      <c r="F27" s="681"/>
      <c r="G27" s="681"/>
      <c r="H27" s="681"/>
      <c r="I27" s="681"/>
      <c r="J27" s="681"/>
      <c r="K27" s="681"/>
      <c r="L27" s="685" t="str">
        <f t="shared" si="0"/>
        <v/>
      </c>
    </row>
    <row r="28" spans="1:12" ht="15" customHeight="1">
      <c r="A28" s="679"/>
      <c r="B28" s="677" t="s">
        <v>523</v>
      </c>
      <c r="C28" s="681"/>
      <c r="D28" s="681"/>
      <c r="E28" s="681"/>
      <c r="F28" s="681"/>
      <c r="G28" s="681"/>
      <c r="H28" s="681"/>
      <c r="I28" s="681"/>
      <c r="J28" s="681"/>
      <c r="K28" s="681"/>
      <c r="L28" s="685" t="str">
        <f t="shared" si="0"/>
        <v/>
      </c>
    </row>
    <row r="29" spans="1:12" s="6" customFormat="1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  <c r="K29" s="25"/>
      <c r="L29" s="103" t="str">
        <f t="shared" si="0"/>
        <v/>
      </c>
    </row>
    <row r="30" spans="1:12" ht="15" customHeight="1">
      <c r="A30" s="677"/>
      <c r="B30" s="677" t="s">
        <v>525</v>
      </c>
      <c r="C30" s="682"/>
      <c r="D30" s="682"/>
      <c r="E30" s="682"/>
      <c r="F30" s="682"/>
      <c r="G30" s="682"/>
      <c r="H30" s="682"/>
      <c r="I30" s="682"/>
      <c r="J30" s="682"/>
      <c r="K30" s="682"/>
      <c r="L30" s="719" t="str">
        <f t="shared" si="0"/>
        <v/>
      </c>
    </row>
    <row r="31" spans="1:12" ht="15" customHeight="1">
      <c r="A31" s="677"/>
      <c r="B31" s="677" t="s">
        <v>526</v>
      </c>
      <c r="C31" s="681"/>
      <c r="D31" s="681"/>
      <c r="E31" s="681"/>
      <c r="F31" s="681"/>
      <c r="G31" s="681"/>
      <c r="H31" s="681"/>
      <c r="I31" s="681"/>
      <c r="J31" s="681"/>
      <c r="K31" s="681"/>
      <c r="L31" s="685" t="str">
        <f t="shared" si="0"/>
        <v/>
      </c>
    </row>
    <row r="32" spans="1:12" ht="15" customHeight="1">
      <c r="A32" s="677"/>
      <c r="B32" s="677" t="s">
        <v>527</v>
      </c>
      <c r="C32" s="681"/>
      <c r="D32" s="681"/>
      <c r="E32" s="681"/>
      <c r="F32" s="681"/>
      <c r="G32" s="681"/>
      <c r="H32" s="681"/>
      <c r="I32" s="681"/>
      <c r="J32" s="681"/>
      <c r="K32" s="681"/>
      <c r="L32" s="685" t="str">
        <f t="shared" si="0"/>
        <v/>
      </c>
    </row>
    <row r="33" spans="1:12" ht="15" customHeight="1">
      <c r="A33" s="677"/>
      <c r="B33" s="677" t="s">
        <v>528</v>
      </c>
      <c r="C33" s="681"/>
      <c r="D33" s="681"/>
      <c r="E33" s="681"/>
      <c r="F33" s="681"/>
      <c r="G33" s="681"/>
      <c r="H33" s="681"/>
      <c r="I33" s="681"/>
      <c r="J33" s="681"/>
      <c r="K33" s="681"/>
      <c r="L33" s="685" t="str">
        <f t="shared" si="0"/>
        <v/>
      </c>
    </row>
    <row r="34" spans="1:12" ht="15" customHeight="1">
      <c r="A34" s="677"/>
      <c r="B34" s="677" t="s">
        <v>529</v>
      </c>
      <c r="C34" s="681"/>
      <c r="D34" s="681"/>
      <c r="E34" s="681"/>
      <c r="F34" s="681"/>
      <c r="G34" s="681"/>
      <c r="H34" s="681"/>
      <c r="I34" s="681"/>
      <c r="J34" s="681"/>
      <c r="K34" s="681"/>
      <c r="L34" s="685" t="str">
        <f t="shared" si="0"/>
        <v/>
      </c>
    </row>
    <row r="35" spans="1:12" ht="15" customHeight="1">
      <c r="A35" s="677"/>
      <c r="B35" s="677" t="s">
        <v>530</v>
      </c>
      <c r="C35" s="681"/>
      <c r="D35" s="681"/>
      <c r="E35" s="681"/>
      <c r="F35" s="681"/>
      <c r="G35" s="681"/>
      <c r="H35" s="681"/>
      <c r="I35" s="681"/>
      <c r="J35" s="681"/>
      <c r="K35" s="681"/>
      <c r="L35" s="685" t="str">
        <f t="shared" ref="L35:L66" si="1">IFERROR((G35-K35)/G35*100,"")</f>
        <v/>
      </c>
    </row>
    <row r="36" spans="1:12" ht="15" customHeight="1">
      <c r="A36" s="677"/>
      <c r="B36" s="677" t="s">
        <v>531</v>
      </c>
      <c r="C36" s="681"/>
      <c r="D36" s="681"/>
      <c r="E36" s="681"/>
      <c r="F36" s="681"/>
      <c r="G36" s="681"/>
      <c r="H36" s="681"/>
      <c r="I36" s="681"/>
      <c r="J36" s="681"/>
      <c r="K36" s="681"/>
      <c r="L36" s="685" t="str">
        <f t="shared" si="1"/>
        <v/>
      </c>
    </row>
    <row r="37" spans="1:12" ht="15" customHeight="1">
      <c r="A37" s="679"/>
      <c r="B37" s="677" t="s">
        <v>532</v>
      </c>
      <c r="C37" s="681"/>
      <c r="D37" s="681"/>
      <c r="E37" s="681"/>
      <c r="F37" s="681"/>
      <c r="G37" s="681"/>
      <c r="H37" s="681"/>
      <c r="I37" s="681"/>
      <c r="J37" s="681"/>
      <c r="K37" s="681"/>
      <c r="L37" s="685" t="str">
        <f t="shared" si="1"/>
        <v/>
      </c>
    </row>
    <row r="38" spans="1:12" ht="15" customHeight="1">
      <c r="A38" s="679"/>
      <c r="B38" s="677" t="s">
        <v>533</v>
      </c>
      <c r="C38" s="681"/>
      <c r="D38" s="681"/>
      <c r="E38" s="681"/>
      <c r="F38" s="681"/>
      <c r="G38" s="681"/>
      <c r="H38" s="681"/>
      <c r="I38" s="681"/>
      <c r="J38" s="681"/>
      <c r="K38" s="681"/>
      <c r="L38" s="685" t="str">
        <f t="shared" si="1"/>
        <v/>
      </c>
    </row>
    <row r="39" spans="1:12" ht="15" customHeight="1">
      <c r="A39" s="679"/>
      <c r="B39" s="677" t="s">
        <v>534</v>
      </c>
      <c r="C39" s="681"/>
      <c r="D39" s="681"/>
      <c r="E39" s="681"/>
      <c r="F39" s="681"/>
      <c r="G39" s="681"/>
      <c r="H39" s="681"/>
      <c r="I39" s="681"/>
      <c r="J39" s="681"/>
      <c r="K39" s="681"/>
      <c r="L39" s="685" t="str">
        <f t="shared" si="1"/>
        <v/>
      </c>
    </row>
    <row r="40" spans="1:12" ht="15" customHeight="1">
      <c r="A40" s="679"/>
      <c r="B40" s="677" t="s">
        <v>535</v>
      </c>
      <c r="C40" s="681"/>
      <c r="D40" s="681"/>
      <c r="E40" s="681"/>
      <c r="F40" s="681"/>
      <c r="G40" s="681"/>
      <c r="H40" s="681"/>
      <c r="I40" s="681"/>
      <c r="J40" s="681"/>
      <c r="K40" s="681"/>
      <c r="L40" s="685" t="str">
        <f t="shared" si="1"/>
        <v/>
      </c>
    </row>
    <row r="41" spans="1:12" ht="15" customHeight="1">
      <c r="A41" s="679"/>
      <c r="B41" s="677" t="s">
        <v>536</v>
      </c>
      <c r="C41" s="681"/>
      <c r="D41" s="681"/>
      <c r="E41" s="681"/>
      <c r="F41" s="681"/>
      <c r="G41" s="681"/>
      <c r="H41" s="681"/>
      <c r="I41" s="681"/>
      <c r="J41" s="681"/>
      <c r="K41" s="681"/>
      <c r="L41" s="685" t="str">
        <f t="shared" si="1"/>
        <v/>
      </c>
    </row>
    <row r="42" spans="1:12" s="6" customFormat="1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  <c r="K42" s="25"/>
      <c r="L42" s="103" t="str">
        <f t="shared" si="1"/>
        <v/>
      </c>
    </row>
    <row r="43" spans="1:12" ht="15" customHeight="1">
      <c r="A43" s="677"/>
      <c r="B43" s="677" t="s">
        <v>538</v>
      </c>
      <c r="C43" s="681"/>
      <c r="D43" s="681"/>
      <c r="E43" s="681"/>
      <c r="F43" s="681"/>
      <c r="G43" s="681"/>
      <c r="H43" s="681"/>
      <c r="I43" s="681"/>
      <c r="J43" s="681"/>
      <c r="K43" s="681"/>
      <c r="L43" s="685" t="str">
        <f t="shared" si="1"/>
        <v/>
      </c>
    </row>
    <row r="44" spans="1:12" ht="15" customHeight="1">
      <c r="A44" s="679"/>
      <c r="B44" s="677" t="s">
        <v>539</v>
      </c>
      <c r="C44" s="681"/>
      <c r="D44" s="681"/>
      <c r="E44" s="681"/>
      <c r="F44" s="681"/>
      <c r="G44" s="681"/>
      <c r="H44" s="681"/>
      <c r="I44" s="681"/>
      <c r="J44" s="681"/>
      <c r="K44" s="681"/>
      <c r="L44" s="685" t="str">
        <f t="shared" si="1"/>
        <v/>
      </c>
    </row>
    <row r="45" spans="1:12" ht="15" customHeight="1">
      <c r="A45" s="679"/>
      <c r="B45" s="677" t="s">
        <v>540</v>
      </c>
      <c r="C45" s="681"/>
      <c r="D45" s="681"/>
      <c r="E45" s="681"/>
      <c r="F45" s="681"/>
      <c r="G45" s="681"/>
      <c r="H45" s="681"/>
      <c r="I45" s="681"/>
      <c r="J45" s="681"/>
      <c r="K45" s="681"/>
      <c r="L45" s="685" t="str">
        <f t="shared" si="1"/>
        <v/>
      </c>
    </row>
    <row r="46" spans="1:12" ht="15" customHeight="1">
      <c r="A46" s="679"/>
      <c r="B46" s="677" t="s">
        <v>541</v>
      </c>
      <c r="C46" s="681"/>
      <c r="D46" s="681"/>
      <c r="E46" s="681"/>
      <c r="F46" s="681"/>
      <c r="G46" s="681"/>
      <c r="H46" s="681"/>
      <c r="I46" s="681"/>
      <c r="J46" s="681"/>
      <c r="K46" s="681"/>
      <c r="L46" s="685" t="str">
        <f t="shared" si="1"/>
        <v/>
      </c>
    </row>
    <row r="47" spans="1:12" ht="15" customHeight="1">
      <c r="A47" s="679"/>
      <c r="B47" s="677" t="s">
        <v>542</v>
      </c>
      <c r="C47" s="681"/>
      <c r="D47" s="681"/>
      <c r="E47" s="681"/>
      <c r="F47" s="681"/>
      <c r="G47" s="681"/>
      <c r="H47" s="681"/>
      <c r="I47" s="681"/>
      <c r="J47" s="681"/>
      <c r="K47" s="681"/>
      <c r="L47" s="685" t="str">
        <f t="shared" si="1"/>
        <v/>
      </c>
    </row>
    <row r="48" spans="1:12" ht="15" customHeight="1">
      <c r="A48" s="679"/>
      <c r="B48" s="677" t="s">
        <v>543</v>
      </c>
      <c r="C48" s="681"/>
      <c r="D48" s="681"/>
      <c r="E48" s="681"/>
      <c r="F48" s="681"/>
      <c r="G48" s="681"/>
      <c r="H48" s="681"/>
      <c r="I48" s="681"/>
      <c r="J48" s="681"/>
      <c r="K48" s="681"/>
      <c r="L48" s="685" t="str">
        <f t="shared" si="1"/>
        <v/>
      </c>
    </row>
    <row r="49" spans="1:12" ht="15" customHeight="1">
      <c r="A49" s="679"/>
      <c r="B49" s="677" t="s">
        <v>544</v>
      </c>
      <c r="C49" s="681"/>
      <c r="D49" s="681"/>
      <c r="E49" s="681"/>
      <c r="F49" s="681"/>
      <c r="G49" s="681"/>
      <c r="H49" s="681"/>
      <c r="I49" s="681"/>
      <c r="J49" s="681"/>
      <c r="K49" s="681"/>
      <c r="L49" s="685" t="str">
        <f t="shared" si="1"/>
        <v/>
      </c>
    </row>
    <row r="50" spans="1:12" s="6" customFormat="1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  <c r="K50" s="25"/>
      <c r="L50" s="103" t="str">
        <f t="shared" si="1"/>
        <v/>
      </c>
    </row>
    <row r="51" spans="1:12" ht="15" customHeight="1">
      <c r="A51" s="677"/>
      <c r="B51" s="677" t="s">
        <v>546</v>
      </c>
      <c r="C51" s="681"/>
      <c r="D51" s="681"/>
      <c r="E51" s="681"/>
      <c r="F51" s="681"/>
      <c r="G51" s="681"/>
      <c r="H51" s="681"/>
      <c r="I51" s="681"/>
      <c r="J51" s="681"/>
      <c r="K51" s="681"/>
      <c r="L51" s="685" t="str">
        <f t="shared" si="1"/>
        <v/>
      </c>
    </row>
    <row r="52" spans="1:12" ht="15" customHeight="1">
      <c r="A52" s="679"/>
      <c r="B52" s="677" t="s">
        <v>547</v>
      </c>
      <c r="C52" s="681"/>
      <c r="D52" s="681"/>
      <c r="E52" s="681"/>
      <c r="F52" s="681"/>
      <c r="G52" s="681"/>
      <c r="H52" s="681"/>
      <c r="I52" s="681"/>
      <c r="J52" s="681"/>
      <c r="K52" s="681"/>
      <c r="L52" s="685" t="str">
        <f t="shared" si="1"/>
        <v/>
      </c>
    </row>
    <row r="53" spans="1:12" ht="15" customHeight="1">
      <c r="A53" s="679"/>
      <c r="B53" s="677" t="s">
        <v>548</v>
      </c>
      <c r="C53" s="681"/>
      <c r="D53" s="681"/>
      <c r="E53" s="681"/>
      <c r="F53" s="681"/>
      <c r="G53" s="681"/>
      <c r="H53" s="681"/>
      <c r="I53" s="681"/>
      <c r="J53" s="681"/>
      <c r="K53" s="681"/>
      <c r="L53" s="685" t="str">
        <f t="shared" si="1"/>
        <v/>
      </c>
    </row>
    <row r="54" spans="1:12" ht="15" customHeight="1">
      <c r="A54" s="679"/>
      <c r="B54" s="677" t="s">
        <v>549</v>
      </c>
      <c r="C54" s="681"/>
      <c r="D54" s="681"/>
      <c r="E54" s="681"/>
      <c r="F54" s="681"/>
      <c r="G54" s="681"/>
      <c r="H54" s="681"/>
      <c r="I54" s="681"/>
      <c r="J54" s="681"/>
      <c r="K54" s="681"/>
      <c r="L54" s="685" t="str">
        <f t="shared" si="1"/>
        <v/>
      </c>
    </row>
    <row r="55" spans="1:12" s="6" customFormat="1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  <c r="K55" s="49"/>
      <c r="L55" s="686" t="str">
        <f t="shared" si="1"/>
        <v/>
      </c>
    </row>
    <row r="56" spans="1:12" ht="15" customHeight="1">
      <c r="A56" s="677"/>
      <c r="B56" s="677" t="s">
        <v>551</v>
      </c>
      <c r="C56" s="682"/>
      <c r="D56" s="682"/>
      <c r="E56" s="682"/>
      <c r="F56" s="682"/>
      <c r="G56" s="682"/>
      <c r="H56" s="682"/>
      <c r="I56" s="682"/>
      <c r="J56" s="682"/>
      <c r="K56" s="682"/>
      <c r="L56" s="719" t="str">
        <f t="shared" si="1"/>
        <v/>
      </c>
    </row>
    <row r="57" spans="1:12" ht="15" customHeight="1">
      <c r="A57" s="679"/>
      <c r="B57" s="677" t="s">
        <v>552</v>
      </c>
      <c r="C57" s="681"/>
      <c r="D57" s="681"/>
      <c r="E57" s="681"/>
      <c r="F57" s="681"/>
      <c r="G57" s="681"/>
      <c r="H57" s="681"/>
      <c r="I57" s="681"/>
      <c r="J57" s="681"/>
      <c r="K57" s="681"/>
      <c r="L57" s="685" t="str">
        <f t="shared" si="1"/>
        <v/>
      </c>
    </row>
    <row r="58" spans="1:12" ht="15" customHeight="1">
      <c r="A58" s="679"/>
      <c r="B58" s="677" t="s">
        <v>553</v>
      </c>
      <c r="C58" s="681"/>
      <c r="D58" s="681"/>
      <c r="E58" s="681"/>
      <c r="F58" s="681"/>
      <c r="G58" s="681"/>
      <c r="H58" s="681"/>
      <c r="I58" s="681"/>
      <c r="J58" s="681"/>
      <c r="K58" s="681"/>
      <c r="L58" s="685" t="str">
        <f t="shared" si="1"/>
        <v/>
      </c>
    </row>
    <row r="59" spans="1:12" ht="15" customHeight="1">
      <c r="A59" s="679"/>
      <c r="B59" s="677" t="s">
        <v>554</v>
      </c>
      <c r="C59" s="681"/>
      <c r="D59" s="681"/>
      <c r="E59" s="681"/>
      <c r="F59" s="681"/>
      <c r="G59" s="681"/>
      <c r="H59" s="681"/>
      <c r="I59" s="681"/>
      <c r="J59" s="681"/>
      <c r="K59" s="681"/>
      <c r="L59" s="685" t="str">
        <f t="shared" si="1"/>
        <v/>
      </c>
    </row>
    <row r="60" spans="1:12" ht="15" customHeight="1">
      <c r="A60" s="679"/>
      <c r="B60" s="677" t="s">
        <v>555</v>
      </c>
      <c r="C60" s="681"/>
      <c r="D60" s="681"/>
      <c r="E60" s="681"/>
      <c r="F60" s="681"/>
      <c r="G60" s="681"/>
      <c r="H60" s="681"/>
      <c r="I60" s="681"/>
      <c r="J60" s="681"/>
      <c r="K60" s="681"/>
      <c r="L60" s="685" t="str">
        <f t="shared" si="1"/>
        <v/>
      </c>
    </row>
    <row r="61" spans="1:12" ht="15" customHeight="1">
      <c r="A61" s="679"/>
      <c r="B61" s="677" t="s">
        <v>556</v>
      </c>
      <c r="C61" s="681"/>
      <c r="D61" s="681"/>
      <c r="E61" s="681"/>
      <c r="F61" s="681"/>
      <c r="G61" s="681"/>
      <c r="H61" s="681"/>
      <c r="I61" s="681"/>
      <c r="J61" s="681"/>
      <c r="K61" s="681"/>
      <c r="L61" s="685" t="str">
        <f t="shared" si="1"/>
        <v/>
      </c>
    </row>
    <row r="62" spans="1:12" ht="15" customHeight="1">
      <c r="A62" s="679"/>
      <c r="B62" s="677" t="s">
        <v>557</v>
      </c>
      <c r="C62" s="681"/>
      <c r="D62" s="681"/>
      <c r="E62" s="681"/>
      <c r="F62" s="681"/>
      <c r="G62" s="681"/>
      <c r="H62" s="681"/>
      <c r="I62" s="681"/>
      <c r="J62" s="681"/>
      <c r="K62" s="681"/>
      <c r="L62" s="685" t="str">
        <f t="shared" si="1"/>
        <v/>
      </c>
    </row>
    <row r="63" spans="1:12" ht="15" customHeight="1">
      <c r="A63" s="679"/>
      <c r="B63" s="677" t="s">
        <v>558</v>
      </c>
      <c r="C63" s="681"/>
      <c r="D63" s="681"/>
      <c r="E63" s="681"/>
      <c r="F63" s="681"/>
      <c r="G63" s="681"/>
      <c r="H63" s="681"/>
      <c r="I63" s="681"/>
      <c r="J63" s="681"/>
      <c r="K63" s="681"/>
      <c r="L63" s="685" t="str">
        <f t="shared" si="1"/>
        <v/>
      </c>
    </row>
    <row r="64" spans="1:12" s="6" customFormat="1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  <c r="K64" s="25"/>
      <c r="L64" s="103" t="str">
        <f t="shared" si="1"/>
        <v/>
      </c>
    </row>
    <row r="65" spans="1:12" ht="15" customHeight="1">
      <c r="A65" s="677"/>
      <c r="B65" s="677" t="s">
        <v>560</v>
      </c>
      <c r="C65" s="681"/>
      <c r="D65" s="681"/>
      <c r="E65" s="681"/>
      <c r="F65" s="681"/>
      <c r="G65" s="681"/>
      <c r="H65" s="681"/>
      <c r="I65" s="681"/>
      <c r="J65" s="681"/>
      <c r="K65" s="681"/>
      <c r="L65" s="685" t="str">
        <f t="shared" si="1"/>
        <v/>
      </c>
    </row>
    <row r="66" spans="1:12" ht="15" customHeight="1">
      <c r="A66" s="679"/>
      <c r="B66" s="677" t="s">
        <v>561</v>
      </c>
      <c r="C66" s="681"/>
      <c r="D66" s="681"/>
      <c r="E66" s="681"/>
      <c r="F66" s="681"/>
      <c r="G66" s="681"/>
      <c r="H66" s="681"/>
      <c r="I66" s="681"/>
      <c r="J66" s="681"/>
      <c r="K66" s="681"/>
      <c r="L66" s="685" t="str">
        <f t="shared" si="1"/>
        <v/>
      </c>
    </row>
    <row r="67" spans="1:12" ht="15" customHeight="1">
      <c r="A67" s="679"/>
      <c r="B67" s="677" t="s">
        <v>562</v>
      </c>
      <c r="C67" s="681"/>
      <c r="D67" s="681"/>
      <c r="E67" s="681"/>
      <c r="F67" s="681"/>
      <c r="G67" s="681"/>
      <c r="H67" s="681"/>
      <c r="I67" s="681"/>
      <c r="J67" s="681"/>
      <c r="K67" s="681"/>
      <c r="L67" s="685" t="str">
        <f t="shared" ref="L67:L98" si="2">IFERROR((G67-K67)/G67*100,"")</f>
        <v/>
      </c>
    </row>
    <row r="68" spans="1:12" ht="15" customHeight="1">
      <c r="A68" s="679"/>
      <c r="B68" s="677" t="s">
        <v>563</v>
      </c>
      <c r="C68" s="681"/>
      <c r="D68" s="681"/>
      <c r="E68" s="681"/>
      <c r="F68" s="681"/>
      <c r="G68" s="681"/>
      <c r="H68" s="681"/>
      <c r="I68" s="681"/>
      <c r="J68" s="681"/>
      <c r="K68" s="681"/>
      <c r="L68" s="685" t="str">
        <f t="shared" si="2"/>
        <v/>
      </c>
    </row>
    <row r="69" spans="1:12" ht="15" customHeight="1">
      <c r="A69" s="679"/>
      <c r="B69" s="677" t="s">
        <v>564</v>
      </c>
      <c r="C69" s="681"/>
      <c r="D69" s="681"/>
      <c r="E69" s="681"/>
      <c r="F69" s="681"/>
      <c r="G69" s="681"/>
      <c r="H69" s="681"/>
      <c r="I69" s="681"/>
      <c r="J69" s="681"/>
      <c r="K69" s="681"/>
      <c r="L69" s="685" t="str">
        <f t="shared" si="2"/>
        <v/>
      </c>
    </row>
    <row r="70" spans="1:12" ht="15" customHeight="1">
      <c r="A70" s="679"/>
      <c r="B70" s="677" t="s">
        <v>565</v>
      </c>
      <c r="C70" s="681"/>
      <c r="D70" s="681"/>
      <c r="E70" s="681"/>
      <c r="F70" s="681"/>
      <c r="G70" s="681"/>
      <c r="H70" s="681"/>
      <c r="I70" s="681"/>
      <c r="J70" s="681"/>
      <c r="K70" s="681"/>
      <c r="L70" s="685" t="str">
        <f t="shared" si="2"/>
        <v/>
      </c>
    </row>
    <row r="71" spans="1:12" ht="15" customHeight="1">
      <c r="A71" s="679"/>
      <c r="B71" s="677" t="s">
        <v>566</v>
      </c>
      <c r="C71" s="681"/>
      <c r="D71" s="681"/>
      <c r="E71" s="681"/>
      <c r="F71" s="681"/>
      <c r="G71" s="681"/>
      <c r="H71" s="681"/>
      <c r="I71" s="681"/>
      <c r="J71" s="681"/>
      <c r="K71" s="681"/>
      <c r="L71" s="685" t="str">
        <f t="shared" si="2"/>
        <v/>
      </c>
    </row>
    <row r="72" spans="1:12" ht="15" customHeight="1">
      <c r="A72" s="679"/>
      <c r="B72" s="677" t="s">
        <v>567</v>
      </c>
      <c r="C72" s="681"/>
      <c r="D72" s="681"/>
      <c r="E72" s="681"/>
      <c r="F72" s="681"/>
      <c r="G72" s="681"/>
      <c r="H72" s="681"/>
      <c r="I72" s="681"/>
      <c r="J72" s="681"/>
      <c r="K72" s="681"/>
      <c r="L72" s="685" t="str">
        <f t="shared" si="2"/>
        <v/>
      </c>
    </row>
    <row r="73" spans="1:12" s="6" customFormat="1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  <c r="K73" s="25"/>
      <c r="L73" s="103" t="str">
        <f t="shared" si="2"/>
        <v/>
      </c>
    </row>
    <row r="74" spans="1:12" ht="15" customHeight="1">
      <c r="A74" s="677"/>
      <c r="B74" s="677" t="s">
        <v>569</v>
      </c>
      <c r="C74" s="681"/>
      <c r="D74" s="681"/>
      <c r="E74" s="681"/>
      <c r="F74" s="681"/>
      <c r="G74" s="681"/>
      <c r="H74" s="681"/>
      <c r="I74" s="681"/>
      <c r="J74" s="681"/>
      <c r="K74" s="681"/>
      <c r="L74" s="685" t="str">
        <f t="shared" si="2"/>
        <v/>
      </c>
    </row>
    <row r="75" spans="1:12" ht="15" customHeight="1">
      <c r="A75" s="679"/>
      <c r="B75" s="677" t="s">
        <v>570</v>
      </c>
      <c r="C75" s="681"/>
      <c r="D75" s="681"/>
      <c r="E75" s="681"/>
      <c r="F75" s="681"/>
      <c r="G75" s="681"/>
      <c r="H75" s="681"/>
      <c r="I75" s="681"/>
      <c r="J75" s="681"/>
      <c r="K75" s="681"/>
      <c r="L75" s="685" t="str">
        <f t="shared" si="2"/>
        <v/>
      </c>
    </row>
    <row r="76" spans="1:12" ht="15" customHeight="1">
      <c r="A76" s="679"/>
      <c r="B76" s="677" t="s">
        <v>571</v>
      </c>
      <c r="C76" s="681"/>
      <c r="D76" s="681"/>
      <c r="E76" s="681"/>
      <c r="F76" s="681"/>
      <c r="G76" s="681"/>
      <c r="H76" s="681"/>
      <c r="I76" s="681"/>
      <c r="J76" s="681"/>
      <c r="K76" s="681"/>
      <c r="L76" s="685" t="str">
        <f t="shared" si="2"/>
        <v/>
      </c>
    </row>
    <row r="77" spans="1:12" ht="15" customHeight="1">
      <c r="A77" s="679"/>
      <c r="B77" s="677" t="s">
        <v>572</v>
      </c>
      <c r="C77" s="681"/>
      <c r="D77" s="681"/>
      <c r="E77" s="681"/>
      <c r="F77" s="681"/>
      <c r="G77" s="681"/>
      <c r="H77" s="681"/>
      <c r="I77" s="681"/>
      <c r="J77" s="681"/>
      <c r="K77" s="681"/>
      <c r="L77" s="685" t="str">
        <f t="shared" si="2"/>
        <v/>
      </c>
    </row>
    <row r="78" spans="1:12" ht="15" customHeight="1">
      <c r="A78" s="679"/>
      <c r="B78" s="677" t="s">
        <v>573</v>
      </c>
      <c r="C78" s="681"/>
      <c r="D78" s="681"/>
      <c r="E78" s="681"/>
      <c r="F78" s="681"/>
      <c r="G78" s="681"/>
      <c r="H78" s="681"/>
      <c r="I78" s="681"/>
      <c r="J78" s="681"/>
      <c r="K78" s="681"/>
      <c r="L78" s="685" t="str">
        <f t="shared" si="2"/>
        <v/>
      </c>
    </row>
    <row r="79" spans="1:12" s="6" customFormat="1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  <c r="K79" s="49"/>
      <c r="L79" s="686" t="str">
        <f t="shared" si="2"/>
        <v/>
      </c>
    </row>
    <row r="80" spans="1:12" ht="15" customHeight="1">
      <c r="A80" s="677"/>
      <c r="B80" s="677" t="s">
        <v>575</v>
      </c>
      <c r="C80" s="682"/>
      <c r="D80" s="682"/>
      <c r="E80" s="682"/>
      <c r="F80" s="682"/>
      <c r="G80" s="682"/>
      <c r="H80" s="682"/>
      <c r="I80" s="682"/>
      <c r="J80" s="682"/>
      <c r="K80" s="682"/>
      <c r="L80" s="719" t="str">
        <f t="shared" si="2"/>
        <v/>
      </c>
    </row>
    <row r="81" spans="1:12" ht="15" customHeight="1">
      <c r="A81" s="679"/>
      <c r="B81" s="677" t="s">
        <v>576</v>
      </c>
      <c r="C81" s="681"/>
      <c r="D81" s="681"/>
      <c r="E81" s="681"/>
      <c r="F81" s="681"/>
      <c r="G81" s="681"/>
      <c r="H81" s="681"/>
      <c r="I81" s="681"/>
      <c r="J81" s="681"/>
      <c r="K81" s="681"/>
      <c r="L81" s="685" t="str">
        <f t="shared" si="2"/>
        <v/>
      </c>
    </row>
    <row r="82" spans="1:12" ht="15" customHeight="1">
      <c r="A82" s="679"/>
      <c r="B82" s="677" t="s">
        <v>577</v>
      </c>
      <c r="C82" s="681"/>
      <c r="D82" s="681"/>
      <c r="E82" s="681"/>
      <c r="F82" s="681"/>
      <c r="G82" s="681"/>
      <c r="H82" s="681"/>
      <c r="I82" s="681"/>
      <c r="J82" s="681"/>
      <c r="K82" s="681"/>
      <c r="L82" s="685" t="str">
        <f t="shared" si="2"/>
        <v/>
      </c>
    </row>
    <row r="83" spans="1:12" ht="15" customHeight="1">
      <c r="A83" s="679"/>
      <c r="B83" s="677" t="s">
        <v>578</v>
      </c>
      <c r="C83" s="681"/>
      <c r="D83" s="681"/>
      <c r="E83" s="681"/>
      <c r="F83" s="681"/>
      <c r="G83" s="681"/>
      <c r="H83" s="681"/>
      <c r="I83" s="681"/>
      <c r="J83" s="681"/>
      <c r="K83" s="681"/>
      <c r="L83" s="685" t="str">
        <f t="shared" si="2"/>
        <v/>
      </c>
    </row>
    <row r="84" spans="1:12" s="6" customFormat="1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  <c r="K84" s="25"/>
      <c r="L84" s="103" t="str">
        <f t="shared" si="2"/>
        <v/>
      </c>
    </row>
    <row r="85" spans="1:12" ht="15" customHeight="1">
      <c r="A85" s="679"/>
      <c r="B85" s="677" t="s">
        <v>580</v>
      </c>
      <c r="C85" s="681"/>
      <c r="D85" s="681"/>
      <c r="E85" s="681"/>
      <c r="F85" s="681"/>
      <c r="G85" s="681"/>
      <c r="H85" s="681"/>
      <c r="I85" s="681"/>
      <c r="J85" s="681"/>
      <c r="K85" s="681"/>
      <c r="L85" s="685" t="str">
        <f t="shared" si="2"/>
        <v/>
      </c>
    </row>
    <row r="86" spans="1:12" ht="15" customHeight="1">
      <c r="A86" s="679"/>
      <c r="B86" s="677" t="s">
        <v>581</v>
      </c>
      <c r="C86" s="681"/>
      <c r="D86" s="681"/>
      <c r="E86" s="681"/>
      <c r="F86" s="681"/>
      <c r="G86" s="681"/>
      <c r="H86" s="681"/>
      <c r="I86" s="681"/>
      <c r="J86" s="681"/>
      <c r="K86" s="681"/>
      <c r="L86" s="685" t="str">
        <f t="shared" si="2"/>
        <v/>
      </c>
    </row>
    <row r="87" spans="1:12" ht="15" customHeight="1">
      <c r="A87" s="679"/>
      <c r="B87" s="677" t="s">
        <v>582</v>
      </c>
      <c r="C87" s="681"/>
      <c r="D87" s="681"/>
      <c r="E87" s="681"/>
      <c r="F87" s="681"/>
      <c r="G87" s="681"/>
      <c r="H87" s="681"/>
      <c r="I87" s="681"/>
      <c r="J87" s="681"/>
      <c r="K87" s="681"/>
      <c r="L87" s="685" t="str">
        <f t="shared" si="2"/>
        <v/>
      </c>
    </row>
    <row r="88" spans="1:12" s="6" customFormat="1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  <c r="K88" s="49"/>
      <c r="L88" s="686" t="str">
        <f t="shared" si="2"/>
        <v/>
      </c>
    </row>
    <row r="89" spans="1:12" ht="15" customHeight="1">
      <c r="A89" s="679"/>
      <c r="B89" s="677" t="s">
        <v>584</v>
      </c>
      <c r="C89" s="681"/>
      <c r="D89" s="681"/>
      <c r="E89" s="681"/>
      <c r="F89" s="681"/>
      <c r="G89" s="681"/>
      <c r="H89" s="681"/>
      <c r="I89" s="681"/>
      <c r="J89" s="681"/>
      <c r="K89" s="681"/>
      <c r="L89" s="685" t="str">
        <f t="shared" si="2"/>
        <v/>
      </c>
    </row>
    <row r="90" spans="1:12" s="6" customFormat="1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  <c r="K90" s="25"/>
      <c r="L90" s="103" t="str">
        <f t="shared" si="2"/>
        <v/>
      </c>
    </row>
    <row r="91" spans="1:12" ht="15" customHeight="1">
      <c r="A91" s="679"/>
      <c r="B91" s="677" t="s">
        <v>586</v>
      </c>
      <c r="C91" s="681"/>
      <c r="D91" s="681"/>
      <c r="E91" s="681"/>
      <c r="F91" s="681"/>
      <c r="G91" s="681"/>
      <c r="H91" s="681"/>
      <c r="I91" s="681"/>
      <c r="J91" s="681"/>
      <c r="K91" s="681"/>
      <c r="L91" s="685" t="str">
        <f t="shared" si="2"/>
        <v/>
      </c>
    </row>
    <row r="92" spans="1:12" ht="15" customHeight="1">
      <c r="A92" s="679"/>
      <c r="B92" s="677" t="s">
        <v>587</v>
      </c>
      <c r="C92" s="681"/>
      <c r="D92" s="681"/>
      <c r="E92" s="681"/>
      <c r="F92" s="681"/>
      <c r="G92" s="681"/>
      <c r="H92" s="681"/>
      <c r="I92" s="681"/>
      <c r="J92" s="681"/>
      <c r="K92" s="681"/>
      <c r="L92" s="685" t="str">
        <f t="shared" si="2"/>
        <v/>
      </c>
    </row>
    <row r="93" spans="1:12" ht="15" customHeight="1">
      <c r="A93" s="679"/>
      <c r="B93" s="677" t="s">
        <v>588</v>
      </c>
      <c r="C93" s="681"/>
      <c r="D93" s="681"/>
      <c r="E93" s="681"/>
      <c r="F93" s="681"/>
      <c r="G93" s="681"/>
      <c r="H93" s="681"/>
      <c r="I93" s="681"/>
      <c r="J93" s="681"/>
      <c r="K93" s="681"/>
      <c r="L93" s="685" t="str">
        <f t="shared" si="2"/>
        <v/>
      </c>
    </row>
    <row r="94" spans="1:12" s="6" customFormat="1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  <c r="K94" s="25"/>
      <c r="L94" s="103" t="str">
        <f t="shared" si="2"/>
        <v/>
      </c>
    </row>
    <row r="95" spans="1:12" ht="15" customHeight="1">
      <c r="A95" s="677"/>
      <c r="B95" s="677" t="s">
        <v>590</v>
      </c>
      <c r="C95" s="681"/>
      <c r="D95" s="681"/>
      <c r="E95" s="681"/>
      <c r="F95" s="681"/>
      <c r="G95" s="681"/>
      <c r="H95" s="681"/>
      <c r="I95" s="681"/>
      <c r="J95" s="681"/>
      <c r="K95" s="681"/>
      <c r="L95" s="685" t="str">
        <f t="shared" si="2"/>
        <v/>
      </c>
    </row>
    <row r="96" spans="1:12" ht="15" customHeight="1">
      <c r="A96" s="677"/>
      <c r="B96" s="677" t="s">
        <v>591</v>
      </c>
      <c r="C96" s="681"/>
      <c r="D96" s="681"/>
      <c r="E96" s="681"/>
      <c r="F96" s="681"/>
      <c r="G96" s="681"/>
      <c r="H96" s="681"/>
      <c r="I96" s="681"/>
      <c r="J96" s="681"/>
      <c r="K96" s="681"/>
      <c r="L96" s="685" t="str">
        <f t="shared" si="2"/>
        <v/>
      </c>
    </row>
    <row r="97" spans="1:12" ht="15" customHeight="1">
      <c r="A97" s="677"/>
      <c r="B97" s="677" t="s">
        <v>592</v>
      </c>
      <c r="C97" s="681"/>
      <c r="D97" s="681"/>
      <c r="E97" s="681"/>
      <c r="F97" s="681"/>
      <c r="G97" s="681"/>
      <c r="H97" s="681"/>
      <c r="I97" s="681"/>
      <c r="J97" s="681"/>
      <c r="K97" s="681"/>
      <c r="L97" s="685" t="str">
        <f t="shared" si="2"/>
        <v/>
      </c>
    </row>
    <row r="98" spans="1:12" ht="15" customHeight="1">
      <c r="A98" s="677"/>
      <c r="B98" s="677" t="s">
        <v>593</v>
      </c>
      <c r="C98" s="681"/>
      <c r="D98" s="681"/>
      <c r="E98" s="681"/>
      <c r="F98" s="681"/>
      <c r="G98" s="681"/>
      <c r="H98" s="681"/>
      <c r="I98" s="681"/>
      <c r="J98" s="681"/>
      <c r="K98" s="681"/>
      <c r="L98" s="685" t="str">
        <f t="shared" si="2"/>
        <v/>
      </c>
    </row>
    <row r="99" spans="1:12" s="6" customFormat="1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  <c r="K99" s="49"/>
      <c r="L99" s="686" t="str">
        <f t="shared" ref="L99:L111" si="3">IFERROR((G99-K99)/G99*100,"")</f>
        <v/>
      </c>
    </row>
    <row r="100" spans="1:12" ht="15" customHeight="1">
      <c r="A100" s="679"/>
      <c r="B100" s="677" t="s">
        <v>595</v>
      </c>
      <c r="C100" s="681"/>
      <c r="D100" s="681"/>
      <c r="E100" s="681"/>
      <c r="F100" s="681"/>
      <c r="G100" s="681"/>
      <c r="H100" s="681"/>
      <c r="I100" s="681"/>
      <c r="J100" s="681"/>
      <c r="K100" s="681"/>
      <c r="L100" s="685" t="str">
        <f t="shared" si="3"/>
        <v/>
      </c>
    </row>
    <row r="101" spans="1:12" s="6" customFormat="1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  <c r="K101" s="25"/>
      <c r="L101" s="103" t="str">
        <f t="shared" si="3"/>
        <v/>
      </c>
    </row>
    <row r="102" spans="1:12" ht="15" customHeight="1">
      <c r="A102" s="677"/>
      <c r="B102" s="677" t="s">
        <v>597</v>
      </c>
      <c r="C102" s="681"/>
      <c r="D102" s="681"/>
      <c r="E102" s="681"/>
      <c r="F102" s="681"/>
      <c r="G102" s="681"/>
      <c r="H102" s="681"/>
      <c r="I102" s="681"/>
      <c r="J102" s="681"/>
      <c r="K102" s="681"/>
      <c r="L102" s="685" t="str">
        <f t="shared" si="3"/>
        <v/>
      </c>
    </row>
    <row r="103" spans="1:12" ht="15" customHeight="1">
      <c r="A103" s="679"/>
      <c r="B103" s="677" t="s">
        <v>598</v>
      </c>
      <c r="C103" s="681"/>
      <c r="D103" s="681"/>
      <c r="E103" s="681"/>
      <c r="F103" s="681"/>
      <c r="G103" s="681"/>
      <c r="H103" s="681"/>
      <c r="I103" s="681"/>
      <c r="J103" s="681"/>
      <c r="K103" s="681"/>
      <c r="L103" s="685" t="str">
        <f t="shared" si="3"/>
        <v/>
      </c>
    </row>
    <row r="104" spans="1:12" ht="15" customHeight="1">
      <c r="A104" s="679"/>
      <c r="B104" s="677" t="s">
        <v>599</v>
      </c>
      <c r="C104" s="681"/>
      <c r="D104" s="681"/>
      <c r="E104" s="681"/>
      <c r="F104" s="681"/>
      <c r="G104" s="681"/>
      <c r="H104" s="681"/>
      <c r="I104" s="681"/>
      <c r="J104" s="681"/>
      <c r="K104" s="681"/>
      <c r="L104" s="685" t="str">
        <f t="shared" si="3"/>
        <v/>
      </c>
    </row>
    <row r="105" spans="1:12" ht="15" customHeight="1">
      <c r="A105" s="679"/>
      <c r="B105" s="677" t="s">
        <v>600</v>
      </c>
      <c r="C105" s="681"/>
      <c r="D105" s="681"/>
      <c r="E105" s="681"/>
      <c r="F105" s="681"/>
      <c r="G105" s="681"/>
      <c r="H105" s="681"/>
      <c r="I105" s="681"/>
      <c r="J105" s="681"/>
      <c r="K105" s="681"/>
      <c r="L105" s="685" t="str">
        <f t="shared" si="3"/>
        <v/>
      </c>
    </row>
    <row r="106" spans="1:12" ht="18.75" customHeight="1">
      <c r="A106" s="679"/>
      <c r="B106" s="677" t="s">
        <v>601</v>
      </c>
      <c r="C106" s="681"/>
      <c r="D106" s="681"/>
      <c r="E106" s="681"/>
      <c r="F106" s="681"/>
      <c r="G106" s="681"/>
      <c r="H106" s="681"/>
      <c r="I106" s="681"/>
      <c r="J106" s="681"/>
      <c r="K106" s="681"/>
      <c r="L106" s="685" t="str">
        <f t="shared" si="3"/>
        <v/>
      </c>
    </row>
    <row r="107" spans="1:12" ht="15.75" customHeight="1">
      <c r="A107" s="679"/>
      <c r="B107" s="677" t="s">
        <v>602</v>
      </c>
      <c r="C107" s="681"/>
      <c r="D107" s="681"/>
      <c r="E107" s="681"/>
      <c r="F107" s="681"/>
      <c r="G107" s="681"/>
      <c r="H107" s="681"/>
      <c r="I107" s="681"/>
      <c r="J107" s="681"/>
      <c r="K107" s="681"/>
      <c r="L107" s="685" t="str">
        <f t="shared" si="3"/>
        <v/>
      </c>
    </row>
    <row r="108" spans="1:12" ht="15.75" customHeight="1">
      <c r="A108" s="679"/>
      <c r="B108" s="677" t="s">
        <v>603</v>
      </c>
      <c r="C108" s="681"/>
      <c r="D108" s="681"/>
      <c r="E108" s="681"/>
      <c r="F108" s="681"/>
      <c r="G108" s="681"/>
      <c r="H108" s="681"/>
      <c r="I108" s="681"/>
      <c r="J108" s="681"/>
      <c r="K108" s="681"/>
      <c r="L108" s="685" t="str">
        <f t="shared" si="3"/>
        <v/>
      </c>
    </row>
    <row r="109" spans="1:12" s="6" customFormat="1" ht="15.7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  <c r="K109" s="683"/>
      <c r="L109" s="687" t="str">
        <f t="shared" si="3"/>
        <v/>
      </c>
    </row>
    <row r="110" spans="1:12" s="6" customFormat="1" ht="15.7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  <c r="K110" s="25"/>
      <c r="L110" s="103" t="str">
        <f t="shared" si="3"/>
        <v/>
      </c>
    </row>
    <row r="111" spans="1:12" s="6" customFormat="1" ht="15.7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  <c r="K111" s="206"/>
      <c r="L111" s="688" t="str">
        <f t="shared" si="3"/>
        <v/>
      </c>
    </row>
  </sheetData>
  <mergeCells count="1">
    <mergeCell ref="A2:B2"/>
  </mergeCells>
  <conditionalFormatting sqref="C3:E93">
    <cfRule type="containsBlanks" dxfId="728" priority="6">
      <formula>LEN(TRIM(C3))=0</formula>
    </cfRule>
  </conditionalFormatting>
  <conditionalFormatting sqref="C94:E99">
    <cfRule type="containsBlanks" dxfId="727" priority="8">
      <formula>LEN(TRIM(C94))=0</formula>
    </cfRule>
  </conditionalFormatting>
  <conditionalFormatting sqref="C100:E108">
    <cfRule type="containsBlanks" dxfId="726" priority="5">
      <formula>LEN(TRIM(C100))=0</formula>
    </cfRule>
  </conditionalFormatting>
  <conditionalFormatting sqref="C98:L98">
    <cfRule type="containsBlanks" dxfId="725" priority="7" stopIfTrue="1">
      <formula>LEN(TRIM(C98))=0</formula>
    </cfRule>
  </conditionalFormatting>
  <conditionalFormatting sqref="C110:L110">
    <cfRule type="containsBlanks" dxfId="724" priority="4">
      <formula>LEN(TRIM(C110))=0</formula>
    </cfRule>
  </conditionalFormatting>
  <conditionalFormatting sqref="F3:L108">
    <cfRule type="containsBlanks" dxfId="723" priority="1">
      <formula>LEN(TRIM(F3))=0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6383" man="1"/>
    <brk id="54" max="16383" man="1"/>
    <brk id="83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euil40">
    <tabColor rgb="FFF9FBFA"/>
  </sheetPr>
  <dimension ref="A1:Y111"/>
  <sheetViews>
    <sheetView view="pageBreakPreview" zoomScaleNormal="100" zoomScaleSheetLayoutView="100" workbookViewId="0">
      <pane xSplit="2" ySplit="2" topLeftCell="C92" activePane="bottomRight" state="frozen"/>
      <selection activeCell="A28" sqref="A28"/>
      <selection pane="topRight" activeCell="A28" sqref="A28"/>
      <selection pane="bottomLeft" activeCell="A28" sqref="A28"/>
      <selection pane="bottomRight" activeCell="C3" sqref="C3:K111"/>
    </sheetView>
  </sheetViews>
  <sheetFormatPr baseColWidth="10" defaultColWidth="14.3984375" defaultRowHeight="15" customHeight="1"/>
  <cols>
    <col min="1" max="1" width="1.46484375" style="366" customWidth="1"/>
    <col min="2" max="2" width="21.53125" style="366" customWidth="1"/>
    <col min="3" max="3" width="12.06640625" style="366" customWidth="1"/>
    <col min="4" max="4" width="12.53125" style="366" customWidth="1"/>
    <col min="5" max="5" width="13.06640625" style="366" customWidth="1"/>
    <col min="6" max="6" width="12.796875" style="366" customWidth="1"/>
    <col min="7" max="7" width="14" style="366" customWidth="1"/>
    <col min="8" max="8" width="14.73046875" style="366" customWidth="1"/>
    <col min="9" max="9" width="15.06640625" style="366" customWidth="1"/>
    <col min="10" max="11" width="14" style="366" customWidth="1"/>
    <col min="12" max="25" width="11.3984375" style="366" customWidth="1"/>
    <col min="26" max="27" width="14.3984375" style="366" customWidth="1"/>
    <col min="28" max="16384" width="14.3984375" style="366"/>
  </cols>
  <sheetData>
    <row r="1" spans="1:25" ht="19.5" customHeight="1">
      <c r="A1" s="2" t="s">
        <v>1016</v>
      </c>
      <c r="B1" s="2"/>
      <c r="C1" s="2"/>
      <c r="D1" s="2"/>
      <c r="E1" s="2"/>
      <c r="F1" s="2"/>
      <c r="G1" s="2"/>
      <c r="H1" s="2"/>
      <c r="I1" s="2"/>
      <c r="J1" s="2"/>
      <c r="K1" s="2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</row>
    <row r="2" spans="1:25" ht="17.25" customHeight="1" thickBot="1">
      <c r="A2" s="384" t="s">
        <v>761</v>
      </c>
      <c r="B2" s="385"/>
      <c r="C2" s="361" t="s">
        <v>1017</v>
      </c>
      <c r="D2" s="361" t="s">
        <v>1018</v>
      </c>
      <c r="E2" s="361" t="s">
        <v>1019</v>
      </c>
      <c r="F2" s="361" t="s">
        <v>1020</v>
      </c>
      <c r="G2" s="361" t="s">
        <v>1021</v>
      </c>
      <c r="H2" s="361" t="s">
        <v>1022</v>
      </c>
      <c r="I2" s="614" t="s">
        <v>1023</v>
      </c>
      <c r="J2" s="361" t="s">
        <v>1024</v>
      </c>
      <c r="K2" s="614" t="s">
        <v>1025</v>
      </c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</row>
    <row r="3" spans="1:25" s="6" customFormat="1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  <c r="K3" s="25"/>
    </row>
    <row r="4" spans="1:25" ht="15" customHeight="1">
      <c r="A4" s="679"/>
      <c r="B4" s="677" t="s">
        <v>499</v>
      </c>
      <c r="C4" s="682"/>
      <c r="D4" s="682"/>
      <c r="E4" s="682"/>
      <c r="F4" s="682"/>
      <c r="G4" s="682"/>
      <c r="H4" s="682"/>
      <c r="I4" s="682"/>
      <c r="J4" s="682"/>
      <c r="K4" s="682"/>
    </row>
    <row r="5" spans="1:25" ht="15" customHeight="1">
      <c r="A5" s="679"/>
      <c r="B5" s="677" t="s">
        <v>500</v>
      </c>
      <c r="C5" s="681"/>
      <c r="D5" s="681"/>
      <c r="E5" s="681"/>
      <c r="F5" s="681"/>
      <c r="G5" s="681"/>
      <c r="H5" s="681"/>
      <c r="I5" s="681"/>
      <c r="J5" s="681"/>
      <c r="K5" s="681"/>
    </row>
    <row r="6" spans="1:25" ht="15" customHeight="1">
      <c r="A6" s="679"/>
      <c r="B6" s="677" t="s">
        <v>501</v>
      </c>
      <c r="C6" s="681"/>
      <c r="D6" s="681"/>
      <c r="E6" s="681"/>
      <c r="F6" s="681"/>
      <c r="G6" s="681"/>
      <c r="H6" s="681"/>
      <c r="I6" s="681"/>
      <c r="J6" s="681"/>
      <c r="K6" s="681"/>
    </row>
    <row r="7" spans="1:25" ht="15" customHeight="1">
      <c r="A7" s="679"/>
      <c r="B7" s="677" t="s">
        <v>502</v>
      </c>
      <c r="C7" s="681"/>
      <c r="D7" s="681"/>
      <c r="E7" s="681"/>
      <c r="F7" s="681"/>
      <c r="G7" s="681"/>
      <c r="H7" s="681"/>
      <c r="I7" s="681"/>
      <c r="J7" s="681"/>
      <c r="K7" s="681"/>
    </row>
    <row r="8" spans="1:25" s="6" customFormat="1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  <c r="K8" s="25"/>
    </row>
    <row r="9" spans="1:25" ht="15" customHeight="1">
      <c r="A9" s="679"/>
      <c r="B9" s="677" t="s">
        <v>504</v>
      </c>
      <c r="C9" s="681"/>
      <c r="D9" s="681"/>
      <c r="E9" s="681"/>
      <c r="F9" s="681"/>
      <c r="G9" s="681"/>
      <c r="H9" s="681"/>
      <c r="I9" s="681"/>
      <c r="J9" s="681"/>
      <c r="K9" s="681"/>
    </row>
    <row r="10" spans="1:25" ht="15" customHeight="1">
      <c r="A10" s="679"/>
      <c r="B10" s="677" t="s">
        <v>505</v>
      </c>
      <c r="C10" s="681"/>
      <c r="D10" s="681"/>
      <c r="E10" s="681"/>
      <c r="F10" s="681"/>
      <c r="G10" s="681"/>
      <c r="H10" s="681"/>
      <c r="I10" s="681"/>
      <c r="J10" s="681"/>
      <c r="K10" s="681"/>
    </row>
    <row r="11" spans="1:25" ht="15" customHeight="1">
      <c r="A11" s="679"/>
      <c r="B11" s="677" t="s">
        <v>506</v>
      </c>
      <c r="C11" s="681"/>
      <c r="D11" s="681"/>
      <c r="E11" s="681"/>
      <c r="F11" s="681"/>
      <c r="G11" s="681"/>
      <c r="H11" s="681"/>
      <c r="I11" s="681"/>
      <c r="J11" s="681"/>
      <c r="K11" s="681"/>
    </row>
    <row r="12" spans="1:25" ht="15" customHeight="1">
      <c r="A12" s="679"/>
      <c r="B12" s="677" t="s">
        <v>507</v>
      </c>
      <c r="C12" s="681"/>
      <c r="D12" s="681"/>
      <c r="E12" s="681"/>
      <c r="F12" s="681"/>
      <c r="G12" s="681"/>
      <c r="H12" s="681"/>
      <c r="I12" s="681"/>
      <c r="J12" s="681"/>
      <c r="K12" s="681"/>
    </row>
    <row r="13" spans="1:25" ht="15" customHeight="1">
      <c r="A13" s="679"/>
      <c r="B13" s="677" t="s">
        <v>508</v>
      </c>
      <c r="C13" s="681"/>
      <c r="D13" s="681"/>
      <c r="E13" s="681"/>
      <c r="F13" s="681"/>
      <c r="G13" s="681"/>
      <c r="H13" s="681"/>
      <c r="I13" s="681"/>
      <c r="J13" s="681"/>
      <c r="K13" s="681"/>
    </row>
    <row r="14" spans="1:25" ht="15" customHeight="1">
      <c r="A14" s="679"/>
      <c r="B14" s="677" t="s">
        <v>509</v>
      </c>
      <c r="C14" s="681"/>
      <c r="D14" s="681"/>
      <c r="E14" s="681"/>
      <c r="F14" s="681"/>
      <c r="G14" s="681"/>
      <c r="H14" s="681"/>
      <c r="I14" s="681"/>
      <c r="J14" s="681"/>
      <c r="K14" s="681"/>
    </row>
    <row r="15" spans="1:25" s="6" customFormat="1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  <c r="K15" s="25"/>
    </row>
    <row r="16" spans="1:25" ht="15" customHeight="1">
      <c r="A16" s="677"/>
      <c r="B16" s="677" t="s">
        <v>511</v>
      </c>
      <c r="C16" s="681"/>
      <c r="D16" s="681"/>
      <c r="E16" s="681"/>
      <c r="F16" s="681"/>
      <c r="G16" s="681"/>
      <c r="H16" s="681"/>
      <c r="I16" s="681"/>
      <c r="J16" s="681"/>
      <c r="K16" s="681"/>
    </row>
    <row r="17" spans="1:11" ht="15" customHeight="1">
      <c r="A17" s="679"/>
      <c r="B17" s="677" t="s">
        <v>512</v>
      </c>
      <c r="C17" s="681"/>
      <c r="D17" s="681"/>
      <c r="E17" s="681"/>
      <c r="F17" s="681"/>
      <c r="G17" s="681"/>
      <c r="H17" s="681"/>
      <c r="I17" s="681"/>
      <c r="J17" s="681"/>
      <c r="K17" s="681"/>
    </row>
    <row r="18" spans="1:11" ht="15" customHeight="1">
      <c r="A18" s="679"/>
      <c r="B18" s="677" t="s">
        <v>513</v>
      </c>
      <c r="C18" s="681"/>
      <c r="D18" s="681"/>
      <c r="E18" s="681"/>
      <c r="F18" s="681"/>
      <c r="G18" s="681"/>
      <c r="H18" s="681"/>
      <c r="I18" s="681"/>
      <c r="J18" s="681"/>
      <c r="K18" s="681"/>
    </row>
    <row r="19" spans="1:11" s="6" customFormat="1" ht="15" customHeight="1">
      <c r="A19" s="2" t="s">
        <v>514</v>
      </c>
      <c r="C19" s="49"/>
      <c r="D19" s="49"/>
      <c r="E19" s="49"/>
      <c r="F19" s="49"/>
      <c r="G19" s="49"/>
      <c r="H19" s="49"/>
      <c r="I19" s="49"/>
      <c r="J19" s="49"/>
      <c r="K19" s="49"/>
    </row>
    <row r="20" spans="1:11" ht="15" customHeight="1">
      <c r="A20" s="677"/>
      <c r="B20" s="678" t="s">
        <v>515</v>
      </c>
      <c r="C20" s="682"/>
      <c r="D20" s="682"/>
      <c r="E20" s="682"/>
      <c r="F20" s="682"/>
      <c r="G20" s="682"/>
      <c r="H20" s="682"/>
      <c r="I20" s="682"/>
      <c r="J20" s="682"/>
      <c r="K20" s="682"/>
    </row>
    <row r="21" spans="1:11" ht="15" customHeight="1">
      <c r="A21" s="679"/>
      <c r="B21" s="677" t="s">
        <v>516</v>
      </c>
      <c r="C21" s="681"/>
      <c r="D21" s="681"/>
      <c r="E21" s="681"/>
      <c r="F21" s="681"/>
      <c r="G21" s="681"/>
      <c r="H21" s="681"/>
      <c r="I21" s="681"/>
      <c r="J21" s="681"/>
      <c r="K21" s="681"/>
    </row>
    <row r="22" spans="1:11" ht="15" customHeight="1">
      <c r="A22" s="679"/>
      <c r="B22" s="677" t="s">
        <v>517</v>
      </c>
      <c r="C22" s="681"/>
      <c r="D22" s="681"/>
      <c r="E22" s="681"/>
      <c r="F22" s="681"/>
      <c r="G22" s="681"/>
      <c r="H22" s="681"/>
      <c r="I22" s="681"/>
      <c r="J22" s="681"/>
      <c r="K22" s="681"/>
    </row>
    <row r="23" spans="1:11" ht="15" customHeight="1">
      <c r="A23" s="679"/>
      <c r="B23" s="677" t="s">
        <v>518</v>
      </c>
      <c r="C23" s="681"/>
      <c r="D23" s="681"/>
      <c r="E23" s="681"/>
      <c r="F23" s="681"/>
      <c r="G23" s="681"/>
      <c r="H23" s="681"/>
      <c r="I23" s="681"/>
      <c r="J23" s="681"/>
      <c r="K23" s="681"/>
    </row>
    <row r="24" spans="1:11" ht="15" customHeight="1">
      <c r="A24" s="679"/>
      <c r="B24" s="677" t="s">
        <v>519</v>
      </c>
      <c r="C24" s="681"/>
      <c r="D24" s="681"/>
      <c r="E24" s="681"/>
      <c r="F24" s="681"/>
      <c r="G24" s="681"/>
      <c r="H24" s="681"/>
      <c r="I24" s="681"/>
      <c r="J24" s="681"/>
      <c r="K24" s="681"/>
    </row>
    <row r="25" spans="1:11" ht="15" customHeight="1">
      <c r="A25" s="679"/>
      <c r="B25" s="677" t="s">
        <v>520</v>
      </c>
      <c r="C25" s="681"/>
      <c r="D25" s="681"/>
      <c r="E25" s="681"/>
      <c r="F25" s="681"/>
      <c r="G25" s="681"/>
      <c r="H25" s="681"/>
      <c r="I25" s="681"/>
      <c r="J25" s="681"/>
      <c r="K25" s="681"/>
    </row>
    <row r="26" spans="1:11" ht="15" customHeight="1">
      <c r="A26" s="679"/>
      <c r="B26" s="677" t="s">
        <v>521</v>
      </c>
      <c r="C26" s="681"/>
      <c r="D26" s="681"/>
      <c r="E26" s="681"/>
      <c r="F26" s="681"/>
      <c r="G26" s="681"/>
      <c r="H26" s="681"/>
      <c r="I26" s="681"/>
      <c r="J26" s="681"/>
      <c r="K26" s="681"/>
    </row>
    <row r="27" spans="1:11" ht="15" customHeight="1">
      <c r="A27" s="679"/>
      <c r="B27" s="677" t="s">
        <v>522</v>
      </c>
      <c r="C27" s="681"/>
      <c r="D27" s="681"/>
      <c r="E27" s="681"/>
      <c r="F27" s="681"/>
      <c r="G27" s="681"/>
      <c r="H27" s="681"/>
      <c r="I27" s="681"/>
      <c r="J27" s="681"/>
      <c r="K27" s="681"/>
    </row>
    <row r="28" spans="1:11" ht="15" customHeight="1">
      <c r="A28" s="679"/>
      <c r="B28" s="677" t="s">
        <v>523</v>
      </c>
      <c r="C28" s="681"/>
      <c r="D28" s="681"/>
      <c r="E28" s="681"/>
      <c r="F28" s="681"/>
      <c r="G28" s="681"/>
      <c r="H28" s="681"/>
      <c r="I28" s="681"/>
      <c r="J28" s="681"/>
      <c r="K28" s="681"/>
    </row>
    <row r="29" spans="1:11" s="6" customFormat="1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5" customHeight="1">
      <c r="A30" s="677"/>
      <c r="B30" s="677" t="s">
        <v>525</v>
      </c>
      <c r="C30" s="682"/>
      <c r="D30" s="682"/>
      <c r="E30" s="682"/>
      <c r="F30" s="682"/>
      <c r="G30" s="682"/>
      <c r="H30" s="682"/>
      <c r="I30" s="682"/>
      <c r="J30" s="682"/>
      <c r="K30" s="682"/>
    </row>
    <row r="31" spans="1:11" ht="15" customHeight="1">
      <c r="A31" s="677"/>
      <c r="B31" s="677" t="s">
        <v>526</v>
      </c>
      <c r="C31" s="681"/>
      <c r="D31" s="681"/>
      <c r="E31" s="681"/>
      <c r="F31" s="681"/>
      <c r="G31" s="681"/>
      <c r="H31" s="681"/>
      <c r="I31" s="681"/>
      <c r="J31" s="681"/>
      <c r="K31" s="681"/>
    </row>
    <row r="32" spans="1:11" ht="15" customHeight="1">
      <c r="A32" s="677"/>
      <c r="B32" s="677" t="s">
        <v>527</v>
      </c>
      <c r="C32" s="681"/>
      <c r="D32" s="681"/>
      <c r="E32" s="681"/>
      <c r="F32" s="681"/>
      <c r="G32" s="681"/>
      <c r="H32" s="681"/>
      <c r="I32" s="681"/>
      <c r="J32" s="681"/>
      <c r="K32" s="681"/>
    </row>
    <row r="33" spans="1:11" ht="15" customHeight="1">
      <c r="A33" s="677"/>
      <c r="B33" s="677" t="s">
        <v>528</v>
      </c>
      <c r="C33" s="681"/>
      <c r="D33" s="681"/>
      <c r="E33" s="681"/>
      <c r="F33" s="681"/>
      <c r="G33" s="681"/>
      <c r="H33" s="681"/>
      <c r="I33" s="681"/>
      <c r="J33" s="681"/>
      <c r="K33" s="681"/>
    </row>
    <row r="34" spans="1:11" ht="15" customHeight="1">
      <c r="A34" s="677"/>
      <c r="B34" s="677" t="s">
        <v>529</v>
      </c>
      <c r="C34" s="681"/>
      <c r="D34" s="681"/>
      <c r="E34" s="681"/>
      <c r="F34" s="681"/>
      <c r="G34" s="681"/>
      <c r="H34" s="681"/>
      <c r="I34" s="681"/>
      <c r="J34" s="681"/>
      <c r="K34" s="681"/>
    </row>
    <row r="35" spans="1:11" ht="15" customHeight="1">
      <c r="A35" s="677"/>
      <c r="B35" s="677" t="s">
        <v>530</v>
      </c>
      <c r="C35" s="681"/>
      <c r="D35" s="681"/>
      <c r="E35" s="681"/>
      <c r="F35" s="681"/>
      <c r="G35" s="681"/>
      <c r="H35" s="681"/>
      <c r="I35" s="681"/>
      <c r="J35" s="681"/>
      <c r="K35" s="681"/>
    </row>
    <row r="36" spans="1:11" ht="15" customHeight="1">
      <c r="A36" s="677"/>
      <c r="B36" s="677" t="s">
        <v>531</v>
      </c>
      <c r="C36" s="681"/>
      <c r="D36" s="681"/>
      <c r="E36" s="681"/>
      <c r="F36" s="681"/>
      <c r="G36" s="681"/>
      <c r="H36" s="681"/>
      <c r="I36" s="681"/>
      <c r="J36" s="681"/>
      <c r="K36" s="681"/>
    </row>
    <row r="37" spans="1:11" ht="15" customHeight="1">
      <c r="A37" s="679"/>
      <c r="B37" s="677" t="s">
        <v>532</v>
      </c>
      <c r="C37" s="681"/>
      <c r="D37" s="681"/>
      <c r="E37" s="681"/>
      <c r="F37" s="681"/>
      <c r="G37" s="681"/>
      <c r="H37" s="681"/>
      <c r="I37" s="681"/>
      <c r="J37" s="681"/>
      <c r="K37" s="681"/>
    </row>
    <row r="38" spans="1:11" ht="15" customHeight="1">
      <c r="A38" s="679"/>
      <c r="B38" s="677" t="s">
        <v>533</v>
      </c>
      <c r="C38" s="681"/>
      <c r="D38" s="681"/>
      <c r="E38" s="681"/>
      <c r="F38" s="681"/>
      <c r="G38" s="681"/>
      <c r="H38" s="681"/>
      <c r="I38" s="681"/>
      <c r="J38" s="681"/>
      <c r="K38" s="681"/>
    </row>
    <row r="39" spans="1:11" ht="15" customHeight="1">
      <c r="A39" s="679"/>
      <c r="B39" s="677" t="s">
        <v>534</v>
      </c>
      <c r="C39" s="681"/>
      <c r="D39" s="681"/>
      <c r="E39" s="681"/>
      <c r="F39" s="681"/>
      <c r="G39" s="681"/>
      <c r="H39" s="681"/>
      <c r="I39" s="681"/>
      <c r="J39" s="681"/>
      <c r="K39" s="681"/>
    </row>
    <row r="40" spans="1:11" ht="15" customHeight="1">
      <c r="A40" s="679"/>
      <c r="B40" s="677" t="s">
        <v>535</v>
      </c>
      <c r="C40" s="681"/>
      <c r="D40" s="681"/>
      <c r="E40" s="681"/>
      <c r="F40" s="681"/>
      <c r="G40" s="681"/>
      <c r="H40" s="681"/>
      <c r="I40" s="681"/>
      <c r="J40" s="681"/>
      <c r="K40" s="681"/>
    </row>
    <row r="41" spans="1:11" ht="15" customHeight="1">
      <c r="A41" s="679"/>
      <c r="B41" s="677" t="s">
        <v>536</v>
      </c>
      <c r="C41" s="681"/>
      <c r="D41" s="681"/>
      <c r="E41" s="681"/>
      <c r="F41" s="681"/>
      <c r="G41" s="681"/>
      <c r="H41" s="681"/>
      <c r="I41" s="681"/>
      <c r="J41" s="681"/>
      <c r="K41" s="681"/>
    </row>
    <row r="42" spans="1:11" s="6" customFormat="1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  <c r="K42" s="25"/>
    </row>
    <row r="43" spans="1:11" ht="15" customHeight="1">
      <c r="A43" s="677"/>
      <c r="B43" s="677" t="s">
        <v>538</v>
      </c>
      <c r="C43" s="681"/>
      <c r="D43" s="681"/>
      <c r="E43" s="681"/>
      <c r="F43" s="681"/>
      <c r="G43" s="681"/>
      <c r="H43" s="681"/>
      <c r="I43" s="681"/>
      <c r="J43" s="681"/>
      <c r="K43" s="681"/>
    </row>
    <row r="44" spans="1:11" ht="15" customHeight="1">
      <c r="A44" s="679"/>
      <c r="B44" s="677" t="s">
        <v>539</v>
      </c>
      <c r="C44" s="681"/>
      <c r="D44" s="681"/>
      <c r="E44" s="681"/>
      <c r="F44" s="681"/>
      <c r="G44" s="681"/>
      <c r="H44" s="681"/>
      <c r="I44" s="681"/>
      <c r="J44" s="681"/>
      <c r="K44" s="681"/>
    </row>
    <row r="45" spans="1:11" ht="15" customHeight="1">
      <c r="A45" s="679"/>
      <c r="B45" s="677" t="s">
        <v>540</v>
      </c>
      <c r="C45" s="681"/>
      <c r="D45" s="681"/>
      <c r="E45" s="681"/>
      <c r="F45" s="681"/>
      <c r="G45" s="681"/>
      <c r="H45" s="681"/>
      <c r="I45" s="681"/>
      <c r="J45" s="681"/>
      <c r="K45" s="681"/>
    </row>
    <row r="46" spans="1:11" ht="15" customHeight="1">
      <c r="A46" s="679"/>
      <c r="B46" s="677" t="s">
        <v>541</v>
      </c>
      <c r="C46" s="681"/>
      <c r="D46" s="681"/>
      <c r="E46" s="681"/>
      <c r="F46" s="681"/>
      <c r="G46" s="681"/>
      <c r="H46" s="681"/>
      <c r="I46" s="681"/>
      <c r="J46" s="681"/>
      <c r="K46" s="681"/>
    </row>
    <row r="47" spans="1:11" ht="15" customHeight="1">
      <c r="A47" s="679"/>
      <c r="B47" s="677" t="s">
        <v>542</v>
      </c>
      <c r="C47" s="681"/>
      <c r="D47" s="681"/>
      <c r="E47" s="681"/>
      <c r="F47" s="681"/>
      <c r="G47" s="681"/>
      <c r="H47" s="681"/>
      <c r="I47" s="681"/>
      <c r="J47" s="681"/>
      <c r="K47" s="681"/>
    </row>
    <row r="48" spans="1:11" ht="15" customHeight="1">
      <c r="A48" s="679"/>
      <c r="B48" s="677" t="s">
        <v>543</v>
      </c>
      <c r="C48" s="681"/>
      <c r="D48" s="681"/>
      <c r="E48" s="681"/>
      <c r="F48" s="681"/>
      <c r="G48" s="681"/>
      <c r="H48" s="681"/>
      <c r="I48" s="681"/>
      <c r="J48" s="681"/>
      <c r="K48" s="681"/>
    </row>
    <row r="49" spans="1:11" ht="15" customHeight="1">
      <c r="A49" s="679"/>
      <c r="B49" s="677" t="s">
        <v>544</v>
      </c>
      <c r="C49" s="681"/>
      <c r="D49" s="681"/>
      <c r="E49" s="681"/>
      <c r="F49" s="681"/>
      <c r="G49" s="681"/>
      <c r="H49" s="681"/>
      <c r="I49" s="681"/>
      <c r="J49" s="681"/>
      <c r="K49" s="681"/>
    </row>
    <row r="50" spans="1:11" s="6" customFormat="1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5" customHeight="1">
      <c r="A51" s="677"/>
      <c r="B51" s="677" t="s">
        <v>546</v>
      </c>
      <c r="C51" s="681"/>
      <c r="D51" s="681"/>
      <c r="E51" s="681"/>
      <c r="F51" s="681"/>
      <c r="G51" s="681"/>
      <c r="H51" s="681"/>
      <c r="I51" s="681"/>
      <c r="J51" s="681"/>
      <c r="K51" s="681"/>
    </row>
    <row r="52" spans="1:11" ht="15" customHeight="1">
      <c r="A52" s="679"/>
      <c r="B52" s="677" t="s">
        <v>547</v>
      </c>
      <c r="C52" s="681"/>
      <c r="D52" s="681"/>
      <c r="E52" s="681"/>
      <c r="F52" s="681"/>
      <c r="G52" s="681"/>
      <c r="H52" s="681"/>
      <c r="I52" s="681"/>
      <c r="J52" s="681"/>
      <c r="K52" s="681"/>
    </row>
    <row r="53" spans="1:11" ht="15" customHeight="1">
      <c r="A53" s="679"/>
      <c r="B53" s="677" t="s">
        <v>548</v>
      </c>
      <c r="C53" s="681"/>
      <c r="D53" s="681"/>
      <c r="E53" s="681"/>
      <c r="F53" s="681"/>
      <c r="G53" s="681"/>
      <c r="H53" s="681"/>
      <c r="I53" s="681"/>
      <c r="J53" s="681"/>
      <c r="K53" s="681"/>
    </row>
    <row r="54" spans="1:11" ht="15" customHeight="1">
      <c r="A54" s="679"/>
      <c r="B54" s="677" t="s">
        <v>549</v>
      </c>
      <c r="C54" s="681"/>
      <c r="D54" s="681"/>
      <c r="E54" s="681"/>
      <c r="F54" s="681"/>
      <c r="G54" s="681"/>
      <c r="H54" s="681"/>
      <c r="I54" s="681"/>
      <c r="J54" s="681"/>
      <c r="K54" s="681"/>
    </row>
    <row r="55" spans="1:11" s="6" customFormat="1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  <c r="K55" s="49"/>
    </row>
    <row r="56" spans="1:11" ht="15" customHeight="1">
      <c r="A56" s="677"/>
      <c r="B56" s="677" t="s">
        <v>551</v>
      </c>
      <c r="C56" s="682"/>
      <c r="D56" s="682"/>
      <c r="E56" s="682"/>
      <c r="F56" s="682"/>
      <c r="G56" s="682"/>
      <c r="H56" s="682"/>
      <c r="I56" s="682"/>
      <c r="J56" s="682"/>
      <c r="K56" s="682"/>
    </row>
    <row r="57" spans="1:11" ht="15" customHeight="1">
      <c r="A57" s="679"/>
      <c r="B57" s="677" t="s">
        <v>552</v>
      </c>
      <c r="C57" s="681"/>
      <c r="D57" s="681"/>
      <c r="E57" s="681"/>
      <c r="F57" s="681"/>
      <c r="G57" s="681"/>
      <c r="H57" s="681"/>
      <c r="I57" s="681"/>
      <c r="J57" s="681"/>
      <c r="K57" s="681"/>
    </row>
    <row r="58" spans="1:11" ht="15" customHeight="1">
      <c r="A58" s="679"/>
      <c r="B58" s="677" t="s">
        <v>553</v>
      </c>
      <c r="C58" s="681"/>
      <c r="D58" s="681"/>
      <c r="E58" s="681"/>
      <c r="F58" s="681"/>
      <c r="G58" s="681"/>
      <c r="H58" s="681"/>
      <c r="I58" s="681"/>
      <c r="J58" s="681"/>
      <c r="K58" s="681"/>
    </row>
    <row r="59" spans="1:11" ht="15" customHeight="1">
      <c r="A59" s="679"/>
      <c r="B59" s="677" t="s">
        <v>554</v>
      </c>
      <c r="C59" s="681"/>
      <c r="D59" s="681"/>
      <c r="E59" s="681"/>
      <c r="F59" s="681"/>
      <c r="G59" s="681"/>
      <c r="H59" s="681"/>
      <c r="I59" s="681"/>
      <c r="J59" s="681"/>
      <c r="K59" s="681"/>
    </row>
    <row r="60" spans="1:11" ht="15" customHeight="1">
      <c r="A60" s="679"/>
      <c r="B60" s="677" t="s">
        <v>555</v>
      </c>
      <c r="C60" s="681"/>
      <c r="D60" s="681"/>
      <c r="E60" s="681"/>
      <c r="F60" s="681"/>
      <c r="G60" s="681"/>
      <c r="H60" s="681"/>
      <c r="I60" s="681"/>
      <c r="J60" s="681"/>
      <c r="K60" s="681"/>
    </row>
    <row r="61" spans="1:11" ht="15" customHeight="1">
      <c r="A61" s="679"/>
      <c r="B61" s="677" t="s">
        <v>556</v>
      </c>
      <c r="C61" s="681"/>
      <c r="D61" s="681"/>
      <c r="E61" s="681"/>
      <c r="F61" s="681"/>
      <c r="G61" s="681"/>
      <c r="H61" s="681"/>
      <c r="I61" s="681"/>
      <c r="J61" s="681"/>
      <c r="K61" s="681"/>
    </row>
    <row r="62" spans="1:11" ht="15" customHeight="1">
      <c r="A62" s="679"/>
      <c r="B62" s="677" t="s">
        <v>557</v>
      </c>
      <c r="C62" s="681"/>
      <c r="D62" s="681"/>
      <c r="E62" s="681"/>
      <c r="F62" s="681"/>
      <c r="G62" s="681"/>
      <c r="H62" s="681"/>
      <c r="I62" s="681"/>
      <c r="J62" s="681"/>
      <c r="K62" s="681"/>
    </row>
    <row r="63" spans="1:11" ht="15" customHeight="1">
      <c r="A63" s="679"/>
      <c r="B63" s="677" t="s">
        <v>558</v>
      </c>
      <c r="C63" s="681"/>
      <c r="D63" s="681"/>
      <c r="E63" s="681"/>
      <c r="F63" s="681"/>
      <c r="G63" s="681"/>
      <c r="H63" s="681"/>
      <c r="I63" s="681"/>
      <c r="J63" s="681"/>
      <c r="K63" s="681"/>
    </row>
    <row r="64" spans="1:11" s="6" customFormat="1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  <c r="K64" s="25"/>
    </row>
    <row r="65" spans="1:11" ht="15" customHeight="1">
      <c r="A65" s="677"/>
      <c r="B65" s="677" t="s">
        <v>560</v>
      </c>
      <c r="C65" s="681"/>
      <c r="D65" s="681"/>
      <c r="E65" s="681"/>
      <c r="F65" s="681"/>
      <c r="G65" s="681"/>
      <c r="H65" s="681"/>
      <c r="I65" s="681"/>
      <c r="J65" s="681"/>
      <c r="K65" s="681"/>
    </row>
    <row r="66" spans="1:11" ht="15" customHeight="1">
      <c r="A66" s="679"/>
      <c r="B66" s="677" t="s">
        <v>561</v>
      </c>
      <c r="C66" s="681"/>
      <c r="D66" s="681"/>
      <c r="E66" s="681"/>
      <c r="F66" s="681"/>
      <c r="G66" s="681"/>
      <c r="H66" s="681"/>
      <c r="I66" s="681"/>
      <c r="J66" s="681"/>
      <c r="K66" s="681"/>
    </row>
    <row r="67" spans="1:11" ht="15" customHeight="1">
      <c r="A67" s="679"/>
      <c r="B67" s="677" t="s">
        <v>562</v>
      </c>
      <c r="C67" s="681"/>
      <c r="D67" s="681"/>
      <c r="E67" s="681"/>
      <c r="F67" s="681"/>
      <c r="G67" s="681"/>
      <c r="H67" s="681"/>
      <c r="I67" s="681"/>
      <c r="J67" s="681"/>
      <c r="K67" s="681"/>
    </row>
    <row r="68" spans="1:11" ht="15" customHeight="1">
      <c r="A68" s="679"/>
      <c r="B68" s="677" t="s">
        <v>563</v>
      </c>
      <c r="C68" s="681"/>
      <c r="D68" s="681"/>
      <c r="E68" s="681"/>
      <c r="F68" s="681"/>
      <c r="G68" s="681"/>
      <c r="H68" s="681"/>
      <c r="I68" s="681"/>
      <c r="J68" s="681"/>
      <c r="K68" s="681"/>
    </row>
    <row r="69" spans="1:11" ht="15" customHeight="1">
      <c r="A69" s="679"/>
      <c r="B69" s="677" t="s">
        <v>564</v>
      </c>
      <c r="C69" s="681"/>
      <c r="D69" s="681"/>
      <c r="E69" s="681"/>
      <c r="F69" s="681"/>
      <c r="G69" s="681"/>
      <c r="H69" s="681"/>
      <c r="I69" s="681"/>
      <c r="J69" s="681"/>
      <c r="K69" s="681"/>
    </row>
    <row r="70" spans="1:11" ht="15" customHeight="1">
      <c r="A70" s="679"/>
      <c r="B70" s="677" t="s">
        <v>565</v>
      </c>
      <c r="C70" s="681"/>
      <c r="D70" s="681"/>
      <c r="E70" s="681"/>
      <c r="F70" s="681"/>
      <c r="G70" s="681"/>
      <c r="H70" s="681"/>
      <c r="I70" s="681"/>
      <c r="J70" s="681"/>
      <c r="K70" s="681"/>
    </row>
    <row r="71" spans="1:11" ht="15" customHeight="1">
      <c r="A71" s="679"/>
      <c r="B71" s="677" t="s">
        <v>566</v>
      </c>
      <c r="C71" s="681"/>
      <c r="D71" s="681"/>
      <c r="E71" s="681"/>
      <c r="F71" s="681"/>
      <c r="G71" s="681"/>
      <c r="H71" s="681"/>
      <c r="I71" s="681"/>
      <c r="J71" s="681"/>
      <c r="K71" s="681"/>
    </row>
    <row r="72" spans="1:11" ht="15" customHeight="1">
      <c r="A72" s="679"/>
      <c r="B72" s="677" t="s">
        <v>567</v>
      </c>
      <c r="C72" s="681"/>
      <c r="D72" s="681"/>
      <c r="E72" s="681"/>
      <c r="F72" s="681"/>
      <c r="G72" s="681"/>
      <c r="H72" s="681"/>
      <c r="I72" s="681"/>
      <c r="J72" s="681"/>
      <c r="K72" s="681"/>
    </row>
    <row r="73" spans="1:11" s="6" customFormat="1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  <c r="K73" s="25"/>
    </row>
    <row r="74" spans="1:11" ht="15" customHeight="1">
      <c r="A74" s="677"/>
      <c r="B74" s="677" t="s">
        <v>569</v>
      </c>
      <c r="C74" s="681"/>
      <c r="D74" s="681"/>
      <c r="E74" s="681"/>
      <c r="F74" s="681"/>
      <c r="G74" s="681"/>
      <c r="H74" s="681"/>
      <c r="I74" s="681"/>
      <c r="J74" s="681"/>
      <c r="K74" s="681"/>
    </row>
    <row r="75" spans="1:11" ht="15" customHeight="1">
      <c r="A75" s="679"/>
      <c r="B75" s="677" t="s">
        <v>570</v>
      </c>
      <c r="C75" s="681"/>
      <c r="D75" s="681"/>
      <c r="E75" s="681"/>
      <c r="F75" s="681"/>
      <c r="G75" s="681"/>
      <c r="H75" s="681"/>
      <c r="I75" s="681"/>
      <c r="J75" s="681"/>
      <c r="K75" s="681"/>
    </row>
    <row r="76" spans="1:11" ht="15" customHeight="1">
      <c r="A76" s="679"/>
      <c r="B76" s="677" t="s">
        <v>571</v>
      </c>
      <c r="C76" s="681"/>
      <c r="D76" s="681"/>
      <c r="E76" s="681"/>
      <c r="F76" s="681"/>
      <c r="G76" s="681"/>
      <c r="H76" s="681"/>
      <c r="I76" s="681"/>
      <c r="J76" s="681"/>
      <c r="K76" s="681"/>
    </row>
    <row r="77" spans="1:11" ht="15" customHeight="1">
      <c r="A77" s="679"/>
      <c r="B77" s="677" t="s">
        <v>572</v>
      </c>
      <c r="C77" s="681"/>
      <c r="D77" s="681"/>
      <c r="E77" s="681"/>
      <c r="F77" s="681"/>
      <c r="G77" s="681"/>
      <c r="H77" s="681"/>
      <c r="I77" s="681"/>
      <c r="J77" s="681"/>
      <c r="K77" s="681"/>
    </row>
    <row r="78" spans="1:11" ht="15" customHeight="1">
      <c r="A78" s="679"/>
      <c r="B78" s="677" t="s">
        <v>573</v>
      </c>
      <c r="C78" s="681"/>
      <c r="D78" s="681"/>
      <c r="E78" s="681"/>
      <c r="F78" s="681"/>
      <c r="G78" s="681"/>
      <c r="H78" s="681"/>
      <c r="I78" s="681"/>
      <c r="J78" s="681"/>
      <c r="K78" s="681"/>
    </row>
    <row r="79" spans="1:11" s="6" customFormat="1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  <c r="K79" s="49"/>
    </row>
    <row r="80" spans="1:11" ht="15" customHeight="1">
      <c r="A80" s="677"/>
      <c r="B80" s="677" t="s">
        <v>575</v>
      </c>
      <c r="C80" s="682"/>
      <c r="D80" s="682"/>
      <c r="E80" s="682"/>
      <c r="F80" s="682"/>
      <c r="G80" s="682"/>
      <c r="H80" s="682"/>
      <c r="I80" s="682"/>
      <c r="J80" s="682"/>
      <c r="K80" s="682"/>
    </row>
    <row r="81" spans="1:11" ht="15" customHeight="1">
      <c r="A81" s="679"/>
      <c r="B81" s="677" t="s">
        <v>576</v>
      </c>
      <c r="C81" s="681"/>
      <c r="D81" s="681"/>
      <c r="E81" s="681"/>
      <c r="F81" s="681"/>
      <c r="G81" s="681"/>
      <c r="H81" s="681"/>
      <c r="I81" s="681"/>
      <c r="J81" s="681"/>
      <c r="K81" s="681"/>
    </row>
    <row r="82" spans="1:11" ht="15" customHeight="1">
      <c r="A82" s="679"/>
      <c r="B82" s="677" t="s">
        <v>577</v>
      </c>
      <c r="C82" s="681"/>
      <c r="D82" s="681"/>
      <c r="E82" s="681"/>
      <c r="F82" s="681"/>
      <c r="G82" s="681"/>
      <c r="H82" s="681"/>
      <c r="I82" s="681"/>
      <c r="J82" s="681"/>
      <c r="K82" s="681"/>
    </row>
    <row r="83" spans="1:11" ht="15" customHeight="1">
      <c r="A83" s="679"/>
      <c r="B83" s="677" t="s">
        <v>578</v>
      </c>
      <c r="C83" s="681"/>
      <c r="D83" s="681"/>
      <c r="E83" s="681"/>
      <c r="F83" s="681"/>
      <c r="G83" s="681"/>
      <c r="H83" s="681"/>
      <c r="I83" s="681"/>
      <c r="J83" s="681"/>
      <c r="K83" s="681"/>
    </row>
    <row r="84" spans="1:11" s="6" customFormat="1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  <c r="K84" s="25"/>
    </row>
    <row r="85" spans="1:11" ht="15" customHeight="1">
      <c r="A85" s="679"/>
      <c r="B85" s="677" t="s">
        <v>580</v>
      </c>
      <c r="C85" s="681"/>
      <c r="D85" s="681"/>
      <c r="E85" s="681"/>
      <c r="F85" s="681"/>
      <c r="G85" s="681"/>
      <c r="H85" s="681"/>
      <c r="I85" s="681"/>
      <c r="J85" s="681"/>
      <c r="K85" s="681"/>
    </row>
    <row r="86" spans="1:11" ht="15" customHeight="1">
      <c r="A86" s="679"/>
      <c r="B86" s="677" t="s">
        <v>581</v>
      </c>
      <c r="C86" s="681"/>
      <c r="D86" s="681"/>
      <c r="E86" s="681"/>
      <c r="F86" s="681"/>
      <c r="G86" s="681"/>
      <c r="H86" s="681"/>
      <c r="I86" s="681"/>
      <c r="J86" s="681"/>
      <c r="K86" s="681"/>
    </row>
    <row r="87" spans="1:11" ht="15" customHeight="1">
      <c r="A87" s="679"/>
      <c r="B87" s="677" t="s">
        <v>582</v>
      </c>
      <c r="C87" s="681"/>
      <c r="D87" s="681"/>
      <c r="E87" s="681"/>
      <c r="F87" s="681"/>
      <c r="G87" s="681"/>
      <c r="H87" s="681"/>
      <c r="I87" s="681"/>
      <c r="J87" s="681"/>
      <c r="K87" s="681"/>
    </row>
    <row r="88" spans="1:11" s="6" customFormat="1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  <c r="K88" s="49"/>
    </row>
    <row r="89" spans="1:11" ht="15" customHeight="1">
      <c r="A89" s="679"/>
      <c r="B89" s="677" t="s">
        <v>584</v>
      </c>
      <c r="C89" s="681"/>
      <c r="D89" s="681"/>
      <c r="E89" s="681"/>
      <c r="F89" s="681"/>
      <c r="G89" s="681"/>
      <c r="H89" s="681"/>
      <c r="I89" s="681"/>
      <c r="J89" s="681"/>
      <c r="K89" s="681"/>
    </row>
    <row r="90" spans="1:11" s="6" customFormat="1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  <c r="K90" s="25"/>
    </row>
    <row r="91" spans="1:11" ht="15" customHeight="1">
      <c r="A91" s="679"/>
      <c r="B91" s="677" t="s">
        <v>586</v>
      </c>
      <c r="C91" s="681"/>
      <c r="D91" s="681"/>
      <c r="E91" s="681"/>
      <c r="F91" s="681"/>
      <c r="G91" s="681"/>
      <c r="H91" s="681"/>
      <c r="I91" s="681"/>
      <c r="J91" s="681"/>
      <c r="K91" s="681"/>
    </row>
    <row r="92" spans="1:11" ht="15" customHeight="1">
      <c r="A92" s="679"/>
      <c r="B92" s="677" t="s">
        <v>587</v>
      </c>
      <c r="C92" s="681"/>
      <c r="D92" s="681"/>
      <c r="E92" s="681"/>
      <c r="F92" s="681"/>
      <c r="G92" s="681"/>
      <c r="H92" s="681"/>
      <c r="I92" s="681"/>
      <c r="J92" s="681"/>
      <c r="K92" s="681"/>
    </row>
    <row r="93" spans="1:11" ht="15" customHeight="1">
      <c r="A93" s="679"/>
      <c r="B93" s="677" t="s">
        <v>588</v>
      </c>
      <c r="C93" s="681"/>
      <c r="D93" s="681"/>
      <c r="E93" s="681"/>
      <c r="F93" s="681"/>
      <c r="G93" s="681"/>
      <c r="H93" s="681"/>
      <c r="I93" s="681"/>
      <c r="J93" s="681"/>
      <c r="K93" s="681"/>
    </row>
    <row r="94" spans="1:11" s="6" customFormat="1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  <c r="K94" s="25"/>
    </row>
    <row r="95" spans="1:11" ht="15" customHeight="1">
      <c r="A95" s="677"/>
      <c r="B95" s="677" t="s">
        <v>590</v>
      </c>
      <c r="C95" s="681"/>
      <c r="D95" s="681"/>
      <c r="E95" s="681"/>
      <c r="F95" s="681"/>
      <c r="G95" s="681"/>
      <c r="H95" s="681"/>
      <c r="I95" s="681"/>
      <c r="J95" s="681"/>
      <c r="K95" s="681"/>
    </row>
    <row r="96" spans="1:11" ht="15" customHeight="1">
      <c r="A96" s="677"/>
      <c r="B96" s="677" t="s">
        <v>591</v>
      </c>
      <c r="C96" s="681"/>
      <c r="D96" s="681"/>
      <c r="E96" s="681"/>
      <c r="F96" s="681"/>
      <c r="G96" s="681"/>
      <c r="H96" s="681"/>
      <c r="I96" s="681"/>
      <c r="J96" s="681"/>
      <c r="K96" s="681"/>
    </row>
    <row r="97" spans="1:11" ht="15" customHeight="1">
      <c r="A97" s="677"/>
      <c r="B97" s="677" t="s">
        <v>592</v>
      </c>
      <c r="C97" s="681"/>
      <c r="D97" s="681"/>
      <c r="E97" s="681"/>
      <c r="F97" s="681"/>
      <c r="G97" s="681"/>
      <c r="H97" s="681"/>
      <c r="I97" s="681"/>
      <c r="J97" s="681"/>
      <c r="K97" s="681"/>
    </row>
    <row r="98" spans="1:11" ht="15" customHeight="1">
      <c r="A98" s="677"/>
      <c r="B98" s="677" t="s">
        <v>593</v>
      </c>
      <c r="C98" s="681"/>
      <c r="D98" s="681"/>
      <c r="E98" s="681"/>
      <c r="F98" s="681"/>
      <c r="G98" s="681"/>
      <c r="H98" s="681"/>
      <c r="I98" s="681"/>
      <c r="J98" s="681"/>
      <c r="K98" s="681"/>
    </row>
    <row r="99" spans="1:11" s="6" customFormat="1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  <c r="K99" s="49"/>
    </row>
    <row r="100" spans="1:11" ht="15" customHeight="1">
      <c r="A100" s="679"/>
      <c r="B100" s="677" t="s">
        <v>595</v>
      </c>
      <c r="C100" s="681"/>
      <c r="D100" s="681"/>
      <c r="E100" s="681"/>
      <c r="F100" s="681"/>
      <c r="G100" s="681"/>
      <c r="H100" s="681"/>
      <c r="I100" s="681"/>
      <c r="J100" s="681"/>
      <c r="K100" s="681"/>
    </row>
    <row r="101" spans="1:11" s="6" customFormat="1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  <c r="K101" s="25"/>
    </row>
    <row r="102" spans="1:11" ht="15" customHeight="1">
      <c r="A102" s="677"/>
      <c r="B102" s="677" t="s">
        <v>597</v>
      </c>
      <c r="C102" s="681"/>
      <c r="D102" s="681"/>
      <c r="E102" s="681"/>
      <c r="F102" s="681"/>
      <c r="G102" s="681"/>
      <c r="H102" s="681"/>
      <c r="I102" s="681"/>
      <c r="J102" s="681"/>
      <c r="K102" s="681"/>
    </row>
    <row r="103" spans="1:11" ht="15" customHeight="1">
      <c r="A103" s="679"/>
      <c r="B103" s="677" t="s">
        <v>598</v>
      </c>
      <c r="C103" s="681"/>
      <c r="D103" s="681"/>
      <c r="E103" s="681"/>
      <c r="F103" s="681"/>
      <c r="G103" s="681"/>
      <c r="H103" s="681"/>
      <c r="I103" s="681"/>
      <c r="J103" s="681"/>
      <c r="K103" s="681"/>
    </row>
    <row r="104" spans="1:11" ht="15" customHeight="1">
      <c r="A104" s="679"/>
      <c r="B104" s="677" t="s">
        <v>599</v>
      </c>
      <c r="C104" s="681"/>
      <c r="D104" s="681"/>
      <c r="E104" s="681"/>
      <c r="F104" s="681"/>
      <c r="G104" s="681"/>
      <c r="H104" s="681"/>
      <c r="I104" s="681"/>
      <c r="J104" s="681"/>
      <c r="K104" s="681"/>
    </row>
    <row r="105" spans="1:11" ht="15" customHeight="1">
      <c r="A105" s="679"/>
      <c r="B105" s="677" t="s">
        <v>600</v>
      </c>
      <c r="C105" s="681"/>
      <c r="D105" s="681"/>
      <c r="E105" s="681"/>
      <c r="F105" s="681"/>
      <c r="G105" s="681"/>
      <c r="H105" s="681"/>
      <c r="I105" s="681"/>
      <c r="J105" s="681"/>
      <c r="K105" s="681"/>
    </row>
    <row r="106" spans="1:11" ht="17.25" customHeight="1">
      <c r="A106" s="679"/>
      <c r="B106" s="677" t="s">
        <v>601</v>
      </c>
      <c r="C106" s="681"/>
      <c r="D106" s="681"/>
      <c r="E106" s="681"/>
      <c r="F106" s="681"/>
      <c r="G106" s="681"/>
      <c r="H106" s="681"/>
      <c r="I106" s="681"/>
      <c r="J106" s="681"/>
      <c r="K106" s="681"/>
    </row>
    <row r="107" spans="1:11" ht="15.75" customHeight="1">
      <c r="A107" s="679"/>
      <c r="B107" s="677" t="s">
        <v>602</v>
      </c>
      <c r="C107" s="681"/>
      <c r="D107" s="681"/>
      <c r="E107" s="681"/>
      <c r="F107" s="681"/>
      <c r="G107" s="681"/>
      <c r="H107" s="681"/>
      <c r="I107" s="681"/>
      <c r="J107" s="681"/>
      <c r="K107" s="681"/>
    </row>
    <row r="108" spans="1:11" ht="15.75" customHeight="1">
      <c r="A108" s="679"/>
      <c r="B108" s="677" t="s">
        <v>603</v>
      </c>
      <c r="C108" s="681"/>
      <c r="D108" s="681"/>
      <c r="E108" s="681"/>
      <c r="F108" s="681"/>
      <c r="G108" s="681"/>
      <c r="H108" s="681"/>
      <c r="I108" s="681"/>
      <c r="J108" s="681"/>
      <c r="K108" s="681"/>
    </row>
    <row r="109" spans="1:11" s="6" customFormat="1" ht="15.7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  <c r="K109" s="683"/>
    </row>
    <row r="110" spans="1:11" s="6" customFormat="1" ht="15.7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  <c r="K110" s="25"/>
    </row>
    <row r="111" spans="1:11" s="6" customFormat="1" ht="15.7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  <c r="K111" s="206"/>
    </row>
  </sheetData>
  <conditionalFormatting sqref="C3:E93">
    <cfRule type="containsBlanks" dxfId="722" priority="6">
      <formula>LEN(TRIM(C3))=0</formula>
    </cfRule>
  </conditionalFormatting>
  <conditionalFormatting sqref="C94:E99">
    <cfRule type="containsBlanks" dxfId="721" priority="8">
      <formula>LEN(TRIM(C94))=0</formula>
    </cfRule>
  </conditionalFormatting>
  <conditionalFormatting sqref="C100:E108">
    <cfRule type="containsBlanks" dxfId="720" priority="5">
      <formula>LEN(TRIM(C100))=0</formula>
    </cfRule>
  </conditionalFormatting>
  <conditionalFormatting sqref="C98:K98">
    <cfRule type="containsBlanks" dxfId="719" priority="7" stopIfTrue="1">
      <formula>LEN(TRIM(C98))=0</formula>
    </cfRule>
  </conditionalFormatting>
  <conditionalFormatting sqref="C110:K110">
    <cfRule type="containsBlanks" dxfId="718" priority="4">
      <formula>LEN(TRIM(C110))=0</formula>
    </cfRule>
  </conditionalFormatting>
  <conditionalFormatting sqref="F3:K108">
    <cfRule type="containsBlanks" dxfId="717" priority="1">
      <formula>LEN(TRIM(F3))=0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Feuil41">
    <tabColor rgb="FFFFC000"/>
  </sheetPr>
  <dimension ref="A1:Z111"/>
  <sheetViews>
    <sheetView view="pageBreakPreview" zoomScale="85" zoomScaleNormal="100" zoomScaleSheetLayoutView="85" workbookViewId="0">
      <pane ySplit="2" topLeftCell="A84" activePane="bottomLeft" state="frozen"/>
      <selection activeCell="A28" sqref="A28"/>
      <selection pane="bottomLeft" activeCell="N101" sqref="N101"/>
    </sheetView>
  </sheetViews>
  <sheetFormatPr baseColWidth="10" defaultColWidth="14.3984375" defaultRowHeight="15" customHeight="1"/>
  <cols>
    <col min="1" max="1" width="1.796875" style="366" customWidth="1"/>
    <col min="2" max="2" width="20.19921875" style="366" customWidth="1"/>
    <col min="3" max="3" width="6.19921875" style="366" customWidth="1"/>
    <col min="4" max="4" width="6.06640625" style="366" customWidth="1"/>
    <col min="5" max="5" width="11.796875" style="366" customWidth="1"/>
    <col min="6" max="6" width="6.53125" style="366" customWidth="1"/>
    <col min="7" max="7" width="12.53125" style="366" customWidth="1"/>
    <col min="8" max="8" width="11" style="366" customWidth="1"/>
    <col min="9" max="9" width="7.3984375" style="366" customWidth="1"/>
    <col min="10" max="10" width="6.53125" style="366" customWidth="1"/>
    <col min="11" max="11" width="11" style="366" customWidth="1"/>
    <col min="12" max="26" width="11.3984375" style="366" customWidth="1"/>
    <col min="27" max="28" width="14.3984375" style="366" customWidth="1"/>
    <col min="29" max="16384" width="14.3984375" style="366"/>
  </cols>
  <sheetData>
    <row r="1" spans="1:26" ht="14" customHeight="1">
      <c r="A1" s="6" t="s">
        <v>1026</v>
      </c>
      <c r="B1" s="6"/>
      <c r="C1" s="6"/>
      <c r="D1" s="6"/>
      <c r="E1" s="6"/>
      <c r="F1" s="6"/>
      <c r="G1" s="6"/>
      <c r="H1" s="6"/>
      <c r="I1" s="6"/>
      <c r="J1" s="6"/>
    </row>
    <row r="2" spans="1:26" ht="27.5" customHeight="1" thickBot="1">
      <c r="A2" s="969" t="s">
        <v>629</v>
      </c>
      <c r="B2" s="970"/>
      <c r="C2" s="361" t="s">
        <v>1006</v>
      </c>
      <c r="D2" s="361" t="s">
        <v>1027</v>
      </c>
      <c r="E2" s="361" t="s">
        <v>1028</v>
      </c>
      <c r="F2" s="361" t="s">
        <v>1009</v>
      </c>
      <c r="G2" s="361" t="s">
        <v>1010</v>
      </c>
      <c r="H2" s="361" t="s">
        <v>1011</v>
      </c>
      <c r="I2" s="361" t="s">
        <v>1012</v>
      </c>
      <c r="J2" s="370" t="s">
        <v>1013</v>
      </c>
      <c r="K2" s="361" t="s">
        <v>1014</v>
      </c>
    </row>
    <row r="3" spans="1:26" s="6" customFormat="1" ht="15.75" customHeight="1">
      <c r="A3" s="2" t="s">
        <v>498</v>
      </c>
      <c r="B3" s="2"/>
      <c r="C3" s="103" t="str">
        <f>IF(Pop_cible!F3&lt;=0,"",'Enfants_FE vaccinés1'!C3/Pop_cible!F3*100)</f>
        <v/>
      </c>
      <c r="D3" s="103" t="str">
        <f>IF(Pop_cible!F3&lt;=0,"",'Enfants_FE vaccinés1'!D3/Pop_cible!F3*100)</f>
        <v/>
      </c>
      <c r="E3" s="103" t="str">
        <f>IF(Pop_cible!F3="","",'Enfants_FE vaccinés1'!E3*100/Pop_cible!F3)</f>
        <v/>
      </c>
      <c r="F3" s="103" t="str">
        <f>IF(Pop_cible!G3&lt;=0,"",'Enfants_FE vaccinés1'!F3/Pop_cible!G3*100)</f>
        <v/>
      </c>
      <c r="G3" s="103" t="str">
        <f>IF(Pop_cible!G3&lt;=0,"",'Enfants_FE vaccinés1'!G3/Pop_cible!G3*100)</f>
        <v/>
      </c>
      <c r="H3" s="103" t="str">
        <f>IF(Pop_cible!G3&lt;=0,"",'Enfants_FE vaccinés1'!H3/Pop_cible!G3*100)</f>
        <v/>
      </c>
      <c r="I3" s="103" t="str">
        <f>IF(Pop_cible!G3&lt;=0,"",'Enfants_FE vaccinés1'!I3/Pop_cible!G3*100)</f>
        <v/>
      </c>
      <c r="J3" s="103" t="str">
        <f>IF(Pop_cible!G3&lt;=0,"",'Enfants_FE vaccinés1'!J3/Pop_cible!G3*100)</f>
        <v/>
      </c>
      <c r="K3" s="103" t="str">
        <f>IF(Pop_cible!G3&lt;=0,"",'Enfants_FE vaccinés1'!K3/Pop_cible!G3*100)</f>
        <v/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5" customHeight="1">
      <c r="A4" s="679"/>
      <c r="B4" s="677" t="s">
        <v>499</v>
      </c>
      <c r="C4" s="684" t="str">
        <f>IF(Pop_cible!F4&lt;=0,"",'Enfants_FE vaccinés1'!C4/Pop_cible!F4*100)</f>
        <v/>
      </c>
      <c r="D4" s="684" t="str">
        <f>IF(Pop_cible!F4&lt;=0,"",'Enfants_FE vaccinés1'!D4/Pop_cible!F4*100)</f>
        <v/>
      </c>
      <c r="E4" s="684" t="str">
        <f>IF(Pop_cible!F4="","",'Enfants_FE vaccinés1'!E4*100/Pop_cible!F4)</f>
        <v/>
      </c>
      <c r="F4" s="684" t="str">
        <f>IF(Pop_cible!G4&lt;=0,"",'Enfants_FE vaccinés1'!F4/Pop_cible!G4*100)</f>
        <v/>
      </c>
      <c r="G4" s="684" t="str">
        <f>IF(Pop_cible!G4&lt;=0,"",'Enfants_FE vaccinés1'!G4/Pop_cible!G4*100)</f>
        <v/>
      </c>
      <c r="H4" s="684" t="str">
        <f>IF(Pop_cible!G4&lt;=0,"",'Enfants_FE vaccinés1'!H4/Pop_cible!G4*100)</f>
        <v/>
      </c>
      <c r="I4" s="684" t="str">
        <f>IF(Pop_cible!G4&lt;=0,"",'Enfants_FE vaccinés1'!I4/Pop_cible!G4*100)</f>
        <v/>
      </c>
      <c r="J4" s="684" t="str">
        <f>IF(Pop_cible!G4&lt;=0,"",'Enfants_FE vaccinés1'!J4/Pop_cible!G4*100)</f>
        <v/>
      </c>
      <c r="K4" s="684" t="str">
        <f>IF(Pop_cible!G4&lt;=0,"",'Enfants_FE vaccinés1'!K4/Pop_cible!G4*100)</f>
        <v/>
      </c>
    </row>
    <row r="5" spans="1:26" ht="15.75" customHeight="1">
      <c r="A5" s="679"/>
      <c r="B5" s="677" t="s">
        <v>500</v>
      </c>
      <c r="C5" s="685" t="str">
        <f>IF(Pop_cible!F5&lt;=0,"",'Enfants_FE vaccinés1'!C5/Pop_cible!F5*100)</f>
        <v/>
      </c>
      <c r="D5" s="685" t="str">
        <f>IF(Pop_cible!F5&lt;=0,"",'Enfants_FE vaccinés1'!D5/Pop_cible!F5*100)</f>
        <v/>
      </c>
      <c r="E5" s="685" t="str">
        <f>IF(Pop_cible!F5="","",'Enfants_FE vaccinés1'!E5*100/Pop_cible!F5)</f>
        <v/>
      </c>
      <c r="F5" s="685" t="str">
        <f>IF(Pop_cible!G5&lt;=0,"",'Enfants_FE vaccinés1'!F5/Pop_cible!G5*100)</f>
        <v/>
      </c>
      <c r="G5" s="685" t="str">
        <f>IF(Pop_cible!G5&lt;=0,"",'Enfants_FE vaccinés1'!G5/Pop_cible!G5*100)</f>
        <v/>
      </c>
      <c r="H5" s="685" t="str">
        <f>IF(Pop_cible!G5&lt;=0,"",'Enfants_FE vaccinés1'!H5/Pop_cible!G5*100)</f>
        <v/>
      </c>
      <c r="I5" s="685" t="str">
        <f>IF(Pop_cible!G5&lt;=0,"",'Enfants_FE vaccinés1'!I5/Pop_cible!G5*100)</f>
        <v/>
      </c>
      <c r="J5" s="685" t="str">
        <f>IF(Pop_cible!G5&lt;=0,"",'Enfants_FE vaccinés1'!J5/Pop_cible!G5*100)</f>
        <v/>
      </c>
      <c r="K5" s="685" t="str">
        <f>IF(Pop_cible!G5&lt;=0,"",'Enfants_FE vaccinés1'!K5/Pop_cible!G5*100)</f>
        <v/>
      </c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</row>
    <row r="6" spans="1:26" ht="15.75" customHeight="1">
      <c r="A6" s="679"/>
      <c r="B6" s="677" t="s">
        <v>501</v>
      </c>
      <c r="C6" s="685" t="str">
        <f>IF(Pop_cible!F6&lt;=0,"",'Enfants_FE vaccinés1'!C6/Pop_cible!F6*100)</f>
        <v/>
      </c>
      <c r="D6" s="685" t="str">
        <f>IF(Pop_cible!F6&lt;=0,"",'Enfants_FE vaccinés1'!D6/Pop_cible!F6*100)</f>
        <v/>
      </c>
      <c r="E6" s="685" t="str">
        <f>IF(Pop_cible!F6="","",'Enfants_FE vaccinés1'!E6*100/Pop_cible!F6)</f>
        <v/>
      </c>
      <c r="F6" s="685" t="str">
        <f>IF(Pop_cible!G6&lt;=0,"",'Enfants_FE vaccinés1'!F6/Pop_cible!G6*100)</f>
        <v/>
      </c>
      <c r="G6" s="685" t="str">
        <f>IF(Pop_cible!G6&lt;=0,"",'Enfants_FE vaccinés1'!G6/Pop_cible!G6*100)</f>
        <v/>
      </c>
      <c r="H6" s="685" t="str">
        <f>IF(Pop_cible!G6&lt;=0,"",'Enfants_FE vaccinés1'!H6/Pop_cible!G6*100)</f>
        <v/>
      </c>
      <c r="I6" s="685" t="str">
        <f>IF(Pop_cible!G6&lt;=0,"",'Enfants_FE vaccinés1'!I6/Pop_cible!G6*100)</f>
        <v/>
      </c>
      <c r="J6" s="685" t="str">
        <f>IF(Pop_cible!G6&lt;=0,"",'Enfants_FE vaccinés1'!J6/Pop_cible!G6*100)</f>
        <v/>
      </c>
      <c r="K6" s="685" t="str">
        <f>IF(Pop_cible!G6&lt;=0,"",'Enfants_FE vaccinés1'!K6/Pop_cible!G6*100)</f>
        <v/>
      </c>
      <c r="L6" s="371"/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  <c r="Z6" s="371"/>
    </row>
    <row r="7" spans="1:26" ht="15.75" customHeight="1">
      <c r="A7" s="679"/>
      <c r="B7" s="677" t="s">
        <v>502</v>
      </c>
      <c r="C7" s="685" t="str">
        <f>IF(Pop_cible!F7&lt;=0,"",'Enfants_FE vaccinés1'!C7/Pop_cible!F7*100)</f>
        <v/>
      </c>
      <c r="D7" s="685" t="str">
        <f>IF(Pop_cible!F7&lt;=0,"",'Enfants_FE vaccinés1'!D7/Pop_cible!F7*100)</f>
        <v/>
      </c>
      <c r="E7" s="685" t="str">
        <f>IF(Pop_cible!F7="","",'Enfants_FE vaccinés1'!E7*100/Pop_cible!F7)</f>
        <v/>
      </c>
      <c r="F7" s="685" t="str">
        <f>IF(Pop_cible!G7&lt;=0,"",'Enfants_FE vaccinés1'!F7/Pop_cible!G7*100)</f>
        <v/>
      </c>
      <c r="G7" s="685" t="str">
        <f>IF(Pop_cible!G7&lt;=0,"",'Enfants_FE vaccinés1'!G7/Pop_cible!G7*100)</f>
        <v/>
      </c>
      <c r="H7" s="685" t="str">
        <f>IF(Pop_cible!G7&lt;=0,"",'Enfants_FE vaccinés1'!H7/Pop_cible!G7*100)</f>
        <v/>
      </c>
      <c r="I7" s="685" t="str">
        <f>IF(Pop_cible!G7&lt;=0,"",'Enfants_FE vaccinés1'!I7/Pop_cible!G7*100)</f>
        <v/>
      </c>
      <c r="J7" s="685" t="str">
        <f>IF(Pop_cible!G7&lt;=0,"",'Enfants_FE vaccinés1'!J7/Pop_cible!G7*100)</f>
        <v/>
      </c>
      <c r="K7" s="685" t="str">
        <f>IF(Pop_cible!G7&lt;=0,"",'Enfants_FE vaccinés1'!K7/Pop_cible!G7*100)</f>
        <v/>
      </c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</row>
    <row r="8" spans="1:26" s="6" customFormat="1" ht="15.75" customHeight="1">
      <c r="A8" s="2" t="s">
        <v>503</v>
      </c>
      <c r="B8" s="2"/>
      <c r="C8" s="103" t="str">
        <f>IF(Pop_cible!F8&lt;=0,"",'Enfants_FE vaccinés1'!C8/Pop_cible!F8*100)</f>
        <v/>
      </c>
      <c r="D8" s="103" t="str">
        <f>IF(Pop_cible!F8&lt;=0,"",'Enfants_FE vaccinés1'!D8/Pop_cible!F8*100)</f>
        <v/>
      </c>
      <c r="E8" s="103" t="str">
        <f>IF(Pop_cible!F8="","",'Enfants_FE vaccinés1'!E8*100/Pop_cible!F8)</f>
        <v/>
      </c>
      <c r="F8" s="103" t="str">
        <f>IF(Pop_cible!G8&lt;=0,"",'Enfants_FE vaccinés1'!F8/Pop_cible!G8*100)</f>
        <v/>
      </c>
      <c r="G8" s="103" t="str">
        <f>IF(Pop_cible!G8&lt;=0,"",'Enfants_FE vaccinés1'!G8/Pop_cible!G8*100)</f>
        <v/>
      </c>
      <c r="H8" s="103" t="str">
        <f>IF(Pop_cible!G8&lt;=0,"",'Enfants_FE vaccinés1'!H8/Pop_cible!G8*100)</f>
        <v/>
      </c>
      <c r="I8" s="103" t="str">
        <f>IF(Pop_cible!G8&lt;=0,"",'Enfants_FE vaccinés1'!I8/Pop_cible!G8*100)</f>
        <v/>
      </c>
      <c r="J8" s="103" t="str">
        <f>IF(Pop_cible!G8&lt;=0,"",'Enfants_FE vaccinés1'!J8/Pop_cible!G8*100)</f>
        <v/>
      </c>
      <c r="K8" s="103" t="str">
        <f>IF(Pop_cible!G8&lt;=0,"",'Enfants_FE vaccinés1'!K8/Pop_cible!G8*100)</f>
        <v/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>
      <c r="A9" s="679"/>
      <c r="B9" s="677" t="s">
        <v>504</v>
      </c>
      <c r="C9" s="685" t="str">
        <f>IF(Pop_cible!F9&lt;=0,"",'Enfants_FE vaccinés1'!C9/Pop_cible!F9*100)</f>
        <v/>
      </c>
      <c r="D9" s="685" t="str">
        <f>IF(Pop_cible!F9&lt;=0,"",'Enfants_FE vaccinés1'!D9/Pop_cible!F9*100)</f>
        <v/>
      </c>
      <c r="E9" s="685" t="str">
        <f>IF(Pop_cible!F9="","",'Enfants_FE vaccinés1'!E9*100/Pop_cible!F9)</f>
        <v/>
      </c>
      <c r="F9" s="685" t="str">
        <f>IF(Pop_cible!G9&lt;=0,"",'Enfants_FE vaccinés1'!F9/Pop_cible!G9*100)</f>
        <v/>
      </c>
      <c r="G9" s="685" t="str">
        <f>IF(Pop_cible!G9&lt;=0,"",'Enfants_FE vaccinés1'!G9/Pop_cible!G9*100)</f>
        <v/>
      </c>
      <c r="H9" s="685" t="str">
        <f>IF(Pop_cible!G9&lt;=0,"",'Enfants_FE vaccinés1'!H9/Pop_cible!G9*100)</f>
        <v/>
      </c>
      <c r="I9" s="685" t="str">
        <f>IF(Pop_cible!G9&lt;=0,"",'Enfants_FE vaccinés1'!I9/Pop_cible!G9*100)</f>
        <v/>
      </c>
      <c r="J9" s="685" t="str">
        <f>IF(Pop_cible!G9&lt;=0,"",'Enfants_FE vaccinés1'!J9/Pop_cible!G9*100)</f>
        <v/>
      </c>
      <c r="K9" s="685" t="str">
        <f>IF(Pop_cible!G9&lt;=0,"",'Enfants_FE vaccinés1'!K9/Pop_cible!G9*100)</f>
        <v/>
      </c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</row>
    <row r="10" spans="1:26" ht="15.75" customHeight="1">
      <c r="A10" s="679"/>
      <c r="B10" s="677" t="s">
        <v>505</v>
      </c>
      <c r="C10" s="685" t="str">
        <f>IF(Pop_cible!F10&lt;=0,"",'Enfants_FE vaccinés1'!C10/Pop_cible!F10*100)</f>
        <v/>
      </c>
      <c r="D10" s="685" t="str">
        <f>IF(Pop_cible!F10&lt;=0,"",'Enfants_FE vaccinés1'!D10/Pop_cible!F10*100)</f>
        <v/>
      </c>
      <c r="E10" s="685" t="str">
        <f>IF(Pop_cible!F10="","",'Enfants_FE vaccinés1'!E10*100/Pop_cible!F10)</f>
        <v/>
      </c>
      <c r="F10" s="685" t="str">
        <f>IF(Pop_cible!G10&lt;=0,"",'Enfants_FE vaccinés1'!F10/Pop_cible!G10*100)</f>
        <v/>
      </c>
      <c r="G10" s="685" t="str">
        <f>IF(Pop_cible!G10&lt;=0,"",'Enfants_FE vaccinés1'!G10/Pop_cible!G10*100)</f>
        <v/>
      </c>
      <c r="H10" s="685" t="str">
        <f>IF(Pop_cible!G10&lt;=0,"",'Enfants_FE vaccinés1'!H10/Pop_cible!G10*100)</f>
        <v/>
      </c>
      <c r="I10" s="685" t="str">
        <f>IF(Pop_cible!G10&lt;=0,"",'Enfants_FE vaccinés1'!I10/Pop_cible!G10*100)</f>
        <v/>
      </c>
      <c r="J10" s="685" t="str">
        <f>IF(Pop_cible!G10&lt;=0,"",'Enfants_FE vaccinés1'!J10/Pop_cible!G10*100)</f>
        <v/>
      </c>
      <c r="K10" s="685" t="str">
        <f>IF(Pop_cible!G10&lt;=0,"",'Enfants_FE vaccinés1'!K10/Pop_cible!G10*100)</f>
        <v/>
      </c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</row>
    <row r="11" spans="1:26" ht="15.75" customHeight="1">
      <c r="A11" s="679"/>
      <c r="B11" s="677" t="s">
        <v>506</v>
      </c>
      <c r="C11" s="685" t="str">
        <f>IF(Pop_cible!F11&lt;=0,"",'Enfants_FE vaccinés1'!C11/Pop_cible!F11*100)</f>
        <v/>
      </c>
      <c r="D11" s="685" t="str">
        <f>IF(Pop_cible!F11&lt;=0,"",'Enfants_FE vaccinés1'!D11/Pop_cible!F11*100)</f>
        <v/>
      </c>
      <c r="E11" s="685" t="str">
        <f>IF(Pop_cible!F11="","",'Enfants_FE vaccinés1'!E11*100/Pop_cible!F11)</f>
        <v/>
      </c>
      <c r="F11" s="685" t="str">
        <f>IF(Pop_cible!G11&lt;=0,"",'Enfants_FE vaccinés1'!F11/Pop_cible!G11*100)</f>
        <v/>
      </c>
      <c r="G11" s="685" t="str">
        <f>IF(Pop_cible!G11&lt;=0,"",'Enfants_FE vaccinés1'!G11/Pop_cible!G11*100)</f>
        <v/>
      </c>
      <c r="H11" s="685" t="str">
        <f>IF(Pop_cible!G11&lt;=0,"",'Enfants_FE vaccinés1'!H11/Pop_cible!G11*100)</f>
        <v/>
      </c>
      <c r="I11" s="685" t="str">
        <f>IF(Pop_cible!G11&lt;=0,"",'Enfants_FE vaccinés1'!I11/Pop_cible!G11*100)</f>
        <v/>
      </c>
      <c r="J11" s="685" t="str">
        <f>IF(Pop_cible!G11&lt;=0,"",'Enfants_FE vaccinés1'!J11/Pop_cible!G11*100)</f>
        <v/>
      </c>
      <c r="K11" s="685" t="str">
        <f>IF(Pop_cible!G11&lt;=0,"",'Enfants_FE vaccinés1'!K11/Pop_cible!G11*100)</f>
        <v/>
      </c>
      <c r="L11" s="371"/>
      <c r="M11" s="371"/>
      <c r="N11" s="371"/>
      <c r="O11" s="371"/>
      <c r="P11" s="371"/>
      <c r="Q11" s="371"/>
      <c r="R11" s="371"/>
      <c r="S11" s="371"/>
      <c r="T11" s="371"/>
      <c r="U11" s="371"/>
      <c r="V11" s="371"/>
      <c r="W11" s="371"/>
      <c r="X11" s="371"/>
      <c r="Y11" s="371"/>
      <c r="Z11" s="371"/>
    </row>
    <row r="12" spans="1:26" ht="12.75" customHeight="1">
      <c r="A12" s="679"/>
      <c r="B12" s="677" t="s">
        <v>507</v>
      </c>
      <c r="C12" s="685" t="str">
        <f>IF(Pop_cible!F12&lt;=0,"",'Enfants_FE vaccinés1'!C12/Pop_cible!F12*100)</f>
        <v/>
      </c>
      <c r="D12" s="685" t="str">
        <f>IF(Pop_cible!F12&lt;=0,"",'Enfants_FE vaccinés1'!D12/Pop_cible!F12*100)</f>
        <v/>
      </c>
      <c r="E12" s="685" t="str">
        <f>IF(Pop_cible!F12="","",'Enfants_FE vaccinés1'!E12*100/Pop_cible!F12)</f>
        <v/>
      </c>
      <c r="F12" s="685" t="str">
        <f>IF(Pop_cible!G12&lt;=0,"",'Enfants_FE vaccinés1'!F12/Pop_cible!G12*100)</f>
        <v/>
      </c>
      <c r="G12" s="685" t="str">
        <f>IF(Pop_cible!G12&lt;=0,"",'Enfants_FE vaccinés1'!G12/Pop_cible!G12*100)</f>
        <v/>
      </c>
      <c r="H12" s="685" t="str">
        <f>IF(Pop_cible!G12&lt;=0,"",'Enfants_FE vaccinés1'!H12/Pop_cible!G12*100)</f>
        <v/>
      </c>
      <c r="I12" s="685" t="str">
        <f>IF(Pop_cible!G12&lt;=0,"",'Enfants_FE vaccinés1'!I12/Pop_cible!G12*100)</f>
        <v/>
      </c>
      <c r="J12" s="685" t="str">
        <f>IF(Pop_cible!G12&lt;=0,"",'Enfants_FE vaccinés1'!J12/Pop_cible!G12*100)</f>
        <v/>
      </c>
      <c r="K12" s="685" t="str">
        <f>IF(Pop_cible!G12&lt;=0,"",'Enfants_FE vaccinés1'!K12/Pop_cible!G12*100)</f>
        <v/>
      </c>
    </row>
    <row r="13" spans="1:26" ht="15.75" customHeight="1">
      <c r="A13" s="679"/>
      <c r="B13" s="677" t="s">
        <v>508</v>
      </c>
      <c r="C13" s="685" t="str">
        <f>IF(Pop_cible!F13&lt;=0,"",'Enfants_FE vaccinés1'!C13/Pop_cible!F13*100)</f>
        <v/>
      </c>
      <c r="D13" s="685" t="str">
        <f>IF(Pop_cible!F13&lt;=0,"",'Enfants_FE vaccinés1'!D13/Pop_cible!F13*100)</f>
        <v/>
      </c>
      <c r="E13" s="685" t="str">
        <f>IF(Pop_cible!F13="","",'Enfants_FE vaccinés1'!E13*100/Pop_cible!F13)</f>
        <v/>
      </c>
      <c r="F13" s="685" t="str">
        <f>IF(Pop_cible!G13&lt;=0,"",'Enfants_FE vaccinés1'!F13/Pop_cible!G13*100)</f>
        <v/>
      </c>
      <c r="G13" s="685" t="str">
        <f>IF(Pop_cible!G13&lt;=0,"",'Enfants_FE vaccinés1'!G13/Pop_cible!G13*100)</f>
        <v/>
      </c>
      <c r="H13" s="685" t="str">
        <f>IF(Pop_cible!G13&lt;=0,"",'Enfants_FE vaccinés1'!H13/Pop_cible!G13*100)</f>
        <v/>
      </c>
      <c r="I13" s="685" t="str">
        <f>IF(Pop_cible!G13&lt;=0,"",'Enfants_FE vaccinés1'!I13/Pop_cible!G13*100)</f>
        <v/>
      </c>
      <c r="J13" s="685" t="str">
        <f>IF(Pop_cible!G13&lt;=0,"",'Enfants_FE vaccinés1'!J13/Pop_cible!G13*100)</f>
        <v/>
      </c>
      <c r="K13" s="685" t="str">
        <f>IF(Pop_cible!G13&lt;=0,"",'Enfants_FE vaccinés1'!K13/Pop_cible!G13*100)</f>
        <v/>
      </c>
      <c r="L13" s="371"/>
      <c r="M13" s="371"/>
      <c r="N13" s="371"/>
      <c r="O13" s="371"/>
      <c r="P13" s="371"/>
      <c r="Q13" s="371"/>
      <c r="R13" s="371"/>
      <c r="S13" s="371"/>
      <c r="T13" s="371"/>
      <c r="U13" s="371"/>
      <c r="V13" s="371"/>
      <c r="W13" s="371"/>
      <c r="X13" s="371"/>
      <c r="Y13" s="371"/>
      <c r="Z13" s="371"/>
    </row>
    <row r="14" spans="1:26" ht="15.75" customHeight="1">
      <c r="A14" s="679"/>
      <c r="B14" s="677" t="s">
        <v>509</v>
      </c>
      <c r="C14" s="685" t="str">
        <f>IF(Pop_cible!F14&lt;=0,"",'Enfants_FE vaccinés1'!C14/Pop_cible!F14*100)</f>
        <v/>
      </c>
      <c r="D14" s="685" t="str">
        <f>IF(Pop_cible!F14&lt;=0,"",'Enfants_FE vaccinés1'!D14/Pop_cible!F14*100)</f>
        <v/>
      </c>
      <c r="E14" s="685" t="str">
        <f>IF(Pop_cible!F14="","",'Enfants_FE vaccinés1'!E14*100/Pop_cible!F14)</f>
        <v/>
      </c>
      <c r="F14" s="685" t="str">
        <f>IF(Pop_cible!G14&lt;=0,"",'Enfants_FE vaccinés1'!F14/Pop_cible!G14*100)</f>
        <v/>
      </c>
      <c r="G14" s="685" t="str">
        <f>IF(Pop_cible!G14&lt;=0,"",'Enfants_FE vaccinés1'!G14/Pop_cible!G14*100)</f>
        <v/>
      </c>
      <c r="H14" s="685" t="str">
        <f>IF(Pop_cible!G14&lt;=0,"",'Enfants_FE vaccinés1'!H14/Pop_cible!G14*100)</f>
        <v/>
      </c>
      <c r="I14" s="685" t="str">
        <f>IF(Pop_cible!G14&lt;=0,"",'Enfants_FE vaccinés1'!I14/Pop_cible!G14*100)</f>
        <v/>
      </c>
      <c r="J14" s="685" t="str">
        <f>IF(Pop_cible!G14&lt;=0,"",'Enfants_FE vaccinés1'!J14/Pop_cible!G14*100)</f>
        <v/>
      </c>
      <c r="K14" s="685" t="str">
        <f>IF(Pop_cible!G14&lt;=0,"",'Enfants_FE vaccinés1'!K14/Pop_cible!G14*100)</f>
        <v/>
      </c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</row>
    <row r="15" spans="1:26" s="6" customFormat="1" ht="15.75" customHeight="1">
      <c r="A15" s="2" t="s">
        <v>510</v>
      </c>
      <c r="B15" s="2"/>
      <c r="C15" s="103" t="str">
        <f>IF(Pop_cible!F15&lt;=0,"",'Enfants_FE vaccinés1'!C15/Pop_cible!F15*100)</f>
        <v/>
      </c>
      <c r="D15" s="103" t="str">
        <f>IF(Pop_cible!F15&lt;=0,"",'Enfants_FE vaccinés1'!D15/Pop_cible!F15*100)</f>
        <v/>
      </c>
      <c r="E15" s="103" t="str">
        <f>IF(Pop_cible!F15="","",'Enfants_FE vaccinés1'!E15*100/Pop_cible!F15)</f>
        <v/>
      </c>
      <c r="F15" s="103" t="str">
        <f>IF(Pop_cible!G15&lt;=0,"",'Enfants_FE vaccinés1'!F15/Pop_cible!G15*100)</f>
        <v/>
      </c>
      <c r="G15" s="103" t="str">
        <f>IF(Pop_cible!G15&lt;=0,"",'Enfants_FE vaccinés1'!G15/Pop_cible!G15*100)</f>
        <v/>
      </c>
      <c r="H15" s="103" t="str">
        <f>IF(Pop_cible!G15&lt;=0,"",'Enfants_FE vaccinés1'!H15/Pop_cible!G15*100)</f>
        <v/>
      </c>
      <c r="I15" s="103" t="str">
        <f>IF(Pop_cible!G15&lt;=0,"",'Enfants_FE vaccinés1'!I15/Pop_cible!G15*100)</f>
        <v/>
      </c>
      <c r="J15" s="103" t="str">
        <f>IF(Pop_cible!G15&lt;=0,"",'Enfants_FE vaccinés1'!J15/Pop_cible!G15*100)</f>
        <v/>
      </c>
      <c r="K15" s="103" t="str">
        <f>IF(Pop_cible!G15&lt;=0,"",'Enfants_FE vaccinés1'!K15/Pop_cible!G15*100)</f>
        <v/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>
      <c r="A16" s="677"/>
      <c r="B16" s="677" t="s">
        <v>511</v>
      </c>
      <c r="C16" s="685" t="str">
        <f>IF(Pop_cible!F16&lt;=0,"",'Enfants_FE vaccinés1'!C16/Pop_cible!F16*100)</f>
        <v/>
      </c>
      <c r="D16" s="685" t="str">
        <f>IF(Pop_cible!F16&lt;=0,"",'Enfants_FE vaccinés1'!D16/Pop_cible!F16*100)</f>
        <v/>
      </c>
      <c r="E16" s="685" t="str">
        <f>IF(Pop_cible!F16="","",'Enfants_FE vaccinés1'!E16*100/Pop_cible!F16)</f>
        <v/>
      </c>
      <c r="F16" s="685" t="str">
        <f>IF(Pop_cible!G16&lt;=0,"",'Enfants_FE vaccinés1'!F16/Pop_cible!G16*100)</f>
        <v/>
      </c>
      <c r="G16" s="685" t="str">
        <f>IF(Pop_cible!G16&lt;=0,"",'Enfants_FE vaccinés1'!G16/Pop_cible!G16*100)</f>
        <v/>
      </c>
      <c r="H16" s="685" t="str">
        <f>IF(Pop_cible!G16&lt;=0,"",'Enfants_FE vaccinés1'!H16/Pop_cible!G16*100)</f>
        <v/>
      </c>
      <c r="I16" s="685" t="str">
        <f>IF(Pop_cible!G16&lt;=0,"",'Enfants_FE vaccinés1'!I16/Pop_cible!G16*100)</f>
        <v/>
      </c>
      <c r="J16" s="685" t="str">
        <f>IF(Pop_cible!G16&lt;=0,"",'Enfants_FE vaccinés1'!J16/Pop_cible!G16*100)</f>
        <v/>
      </c>
      <c r="K16" s="685" t="str">
        <f>IF(Pop_cible!G16&lt;=0,"",'Enfants_FE vaccinés1'!K16/Pop_cible!G16*100)</f>
        <v/>
      </c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</row>
    <row r="17" spans="1:11" ht="13.5" customHeight="1">
      <c r="A17" s="679"/>
      <c r="B17" s="677" t="s">
        <v>512</v>
      </c>
      <c r="C17" s="685" t="str">
        <f>IF(Pop_cible!F17&lt;=0,"",'Enfants_FE vaccinés1'!C17/Pop_cible!F17*100)</f>
        <v/>
      </c>
      <c r="D17" s="685" t="str">
        <f>IF(Pop_cible!F17&lt;=0,"",'Enfants_FE vaccinés1'!D17/Pop_cible!F17*100)</f>
        <v/>
      </c>
      <c r="E17" s="685" t="str">
        <f>IF(Pop_cible!F17="","",'Enfants_FE vaccinés1'!E17*100/Pop_cible!F17)</f>
        <v/>
      </c>
      <c r="F17" s="685" t="str">
        <f>IF(Pop_cible!G17&lt;=0,"",'Enfants_FE vaccinés1'!F17/Pop_cible!G17*100)</f>
        <v/>
      </c>
      <c r="G17" s="685" t="str">
        <f>IF(Pop_cible!G17&lt;=0,"",'Enfants_FE vaccinés1'!G17/Pop_cible!G17*100)</f>
        <v/>
      </c>
      <c r="H17" s="685" t="str">
        <f>IF(Pop_cible!G17&lt;=0,"",'Enfants_FE vaccinés1'!H17/Pop_cible!G17*100)</f>
        <v/>
      </c>
      <c r="I17" s="685" t="str">
        <f>IF(Pop_cible!G17&lt;=0,"",'Enfants_FE vaccinés1'!I17/Pop_cible!G17*100)</f>
        <v/>
      </c>
      <c r="J17" s="685" t="str">
        <f>IF(Pop_cible!G17&lt;=0,"",'Enfants_FE vaccinés1'!J17/Pop_cible!G17*100)</f>
        <v/>
      </c>
      <c r="K17" s="685" t="str">
        <f>IF(Pop_cible!G17&lt;=0,"",'Enfants_FE vaccinés1'!K17/Pop_cible!G17*100)</f>
        <v/>
      </c>
    </row>
    <row r="18" spans="1:11" ht="13.5" customHeight="1">
      <c r="A18" s="679"/>
      <c r="B18" s="677" t="s">
        <v>513</v>
      </c>
      <c r="C18" s="685" t="str">
        <f>IF(Pop_cible!F18&lt;=0,"",'Enfants_FE vaccinés1'!C18/Pop_cible!F18*100)</f>
        <v/>
      </c>
      <c r="D18" s="685" t="str">
        <f>IF(Pop_cible!F18&lt;=0,"",'Enfants_FE vaccinés1'!D18/Pop_cible!F18*100)</f>
        <v/>
      </c>
      <c r="E18" s="685" t="str">
        <f>IF(Pop_cible!F18="","",'Enfants_FE vaccinés1'!E18*100/Pop_cible!F18)</f>
        <v/>
      </c>
      <c r="F18" s="685" t="str">
        <f>IF(Pop_cible!G18&lt;=0,"",'Enfants_FE vaccinés1'!F18/Pop_cible!G18*100)</f>
        <v/>
      </c>
      <c r="G18" s="685" t="str">
        <f>IF(Pop_cible!G18&lt;=0,"",'Enfants_FE vaccinés1'!G18/Pop_cible!G18*100)</f>
        <v/>
      </c>
      <c r="H18" s="685" t="str">
        <f>IF(Pop_cible!G18&lt;=0,"",'Enfants_FE vaccinés1'!H18/Pop_cible!G18*100)</f>
        <v/>
      </c>
      <c r="I18" s="685" t="str">
        <f>IF(Pop_cible!G18&lt;=0,"",'Enfants_FE vaccinés1'!I18/Pop_cible!G18*100)</f>
        <v/>
      </c>
      <c r="J18" s="685" t="str">
        <f>IF(Pop_cible!G18&lt;=0,"",'Enfants_FE vaccinés1'!J18/Pop_cible!G18*100)</f>
        <v/>
      </c>
      <c r="K18" s="685" t="str">
        <f>IF(Pop_cible!G18&lt;=0,"",'Enfants_FE vaccinés1'!K18/Pop_cible!G18*100)</f>
        <v/>
      </c>
    </row>
    <row r="19" spans="1:11" s="6" customFormat="1" ht="13.5" customHeight="1">
      <c r="A19" s="2" t="s">
        <v>514</v>
      </c>
      <c r="C19" s="686" t="str">
        <f>IF(Pop_cible!F19&lt;=0,"",'Enfants_FE vaccinés1'!C19/Pop_cible!F19*100)</f>
        <v/>
      </c>
      <c r="D19" s="686" t="str">
        <f>IF(Pop_cible!F19&lt;=0,"",'Enfants_FE vaccinés1'!D19/Pop_cible!F19*100)</f>
        <v/>
      </c>
      <c r="E19" s="686" t="str">
        <f>IF(Pop_cible!F19="","",'Enfants_FE vaccinés1'!E19*100/Pop_cible!F19)</f>
        <v/>
      </c>
      <c r="F19" s="686" t="str">
        <f>IF(Pop_cible!G19&lt;=0,"",'Enfants_FE vaccinés1'!F19/Pop_cible!G19*100)</f>
        <v/>
      </c>
      <c r="G19" s="686" t="str">
        <f>IF(Pop_cible!G19&lt;=0,"",'Enfants_FE vaccinés1'!G19/Pop_cible!G19*100)</f>
        <v/>
      </c>
      <c r="H19" s="686" t="str">
        <f>IF(Pop_cible!G19&lt;=0,"",'Enfants_FE vaccinés1'!H19/Pop_cible!G19*100)</f>
        <v/>
      </c>
      <c r="I19" s="686" t="str">
        <f>IF(Pop_cible!G19&lt;=0,"",'Enfants_FE vaccinés1'!I19/Pop_cible!G19*100)</f>
        <v/>
      </c>
      <c r="J19" s="686" t="str">
        <f>IF(Pop_cible!G19&lt;=0,"",'Enfants_FE vaccinés1'!J19/Pop_cible!G19*100)</f>
        <v/>
      </c>
      <c r="K19" s="686" t="str">
        <f>IF(Pop_cible!G19&lt;=0,"",'Enfants_FE vaccinés1'!K19/Pop_cible!G19*100)</f>
        <v/>
      </c>
    </row>
    <row r="20" spans="1:11" ht="13.5" customHeight="1">
      <c r="A20" s="677"/>
      <c r="B20" s="678" t="s">
        <v>515</v>
      </c>
      <c r="C20" s="684" t="str">
        <f>IF(Pop_cible!F20&lt;=0,"",'Enfants_FE vaccinés1'!C20/Pop_cible!F20*100)</f>
        <v/>
      </c>
      <c r="D20" s="684" t="str">
        <f>IF(Pop_cible!F20&lt;=0,"",'Enfants_FE vaccinés1'!D20/Pop_cible!F20*100)</f>
        <v/>
      </c>
      <c r="E20" s="684" t="str">
        <f>IF(Pop_cible!F20="","",'Enfants_FE vaccinés1'!E20*100/Pop_cible!F20)</f>
        <v/>
      </c>
      <c r="F20" s="684" t="str">
        <f>IF(Pop_cible!G20&lt;=0,"",'Enfants_FE vaccinés1'!F20/Pop_cible!G20*100)</f>
        <v/>
      </c>
      <c r="G20" s="684" t="str">
        <f>IF(Pop_cible!G20&lt;=0,"",'Enfants_FE vaccinés1'!G20/Pop_cible!G20*100)</f>
        <v/>
      </c>
      <c r="H20" s="684" t="str">
        <f>IF(Pop_cible!G20&lt;=0,"",'Enfants_FE vaccinés1'!H20/Pop_cible!G20*100)</f>
        <v/>
      </c>
      <c r="I20" s="684" t="str">
        <f>IF(Pop_cible!G20&lt;=0,"",'Enfants_FE vaccinés1'!I20/Pop_cible!G20*100)</f>
        <v/>
      </c>
      <c r="J20" s="684" t="str">
        <f>IF(Pop_cible!G20&lt;=0,"",'Enfants_FE vaccinés1'!J20/Pop_cible!G20*100)</f>
        <v/>
      </c>
      <c r="K20" s="684" t="str">
        <f>IF(Pop_cible!G20&lt;=0,"",'Enfants_FE vaccinés1'!K20/Pop_cible!G20*100)</f>
        <v/>
      </c>
    </row>
    <row r="21" spans="1:11" ht="15" customHeight="1">
      <c r="A21" s="679"/>
      <c r="B21" s="677" t="s">
        <v>516</v>
      </c>
      <c r="C21" s="685" t="str">
        <f>IF(Pop_cible!F21&lt;=0,"",'Enfants_FE vaccinés1'!C21/Pop_cible!F21*100)</f>
        <v/>
      </c>
      <c r="D21" s="685" t="str">
        <f>IF(Pop_cible!F21&lt;=0,"",'Enfants_FE vaccinés1'!D21/Pop_cible!F21*100)</f>
        <v/>
      </c>
      <c r="E21" s="685" t="str">
        <f>IF(Pop_cible!F21="","",'Enfants_FE vaccinés1'!E21*100/Pop_cible!F21)</f>
        <v/>
      </c>
      <c r="F21" s="685" t="str">
        <f>IF(Pop_cible!G21&lt;=0,"",'Enfants_FE vaccinés1'!F21/Pop_cible!G21*100)</f>
        <v/>
      </c>
      <c r="G21" s="685" t="str">
        <f>IF(Pop_cible!G21&lt;=0,"",'Enfants_FE vaccinés1'!G21/Pop_cible!G21*100)</f>
        <v/>
      </c>
      <c r="H21" s="685" t="str">
        <f>IF(Pop_cible!G21&lt;=0,"",'Enfants_FE vaccinés1'!H21/Pop_cible!G21*100)</f>
        <v/>
      </c>
      <c r="I21" s="685" t="str">
        <f>IF(Pop_cible!G21&lt;=0,"",'Enfants_FE vaccinés1'!I21/Pop_cible!G21*100)</f>
        <v/>
      </c>
      <c r="J21" s="685" t="str">
        <f>IF(Pop_cible!G21&lt;=0,"",'Enfants_FE vaccinés1'!J21/Pop_cible!G21*100)</f>
        <v/>
      </c>
      <c r="K21" s="685" t="str">
        <f>IF(Pop_cible!G21&lt;=0,"",'Enfants_FE vaccinés1'!K21/Pop_cible!G21*100)</f>
        <v/>
      </c>
    </row>
    <row r="22" spans="1:11" ht="13.5" customHeight="1">
      <c r="A22" s="679"/>
      <c r="B22" s="677" t="s">
        <v>517</v>
      </c>
      <c r="C22" s="685" t="str">
        <f>IF(Pop_cible!F22&lt;=0,"",'Enfants_FE vaccinés1'!C22/Pop_cible!F22*100)</f>
        <v/>
      </c>
      <c r="D22" s="685" t="str">
        <f>IF(Pop_cible!F22&lt;=0,"",'Enfants_FE vaccinés1'!D22/Pop_cible!F22*100)</f>
        <v/>
      </c>
      <c r="E22" s="685" t="str">
        <f>IF(Pop_cible!F22="","",'Enfants_FE vaccinés1'!E22*100/Pop_cible!F22)</f>
        <v/>
      </c>
      <c r="F22" s="685" t="str">
        <f>IF(Pop_cible!G22&lt;=0,"",'Enfants_FE vaccinés1'!F22/Pop_cible!G22*100)</f>
        <v/>
      </c>
      <c r="G22" s="685" t="str">
        <f>IF(Pop_cible!G22&lt;=0,"",'Enfants_FE vaccinés1'!G22/Pop_cible!G22*100)</f>
        <v/>
      </c>
      <c r="H22" s="685" t="str">
        <f>IF(Pop_cible!G22&lt;=0,"",'Enfants_FE vaccinés1'!H22/Pop_cible!G22*100)</f>
        <v/>
      </c>
      <c r="I22" s="685" t="str">
        <f>IF(Pop_cible!G22&lt;=0,"",'Enfants_FE vaccinés1'!I22/Pop_cible!G22*100)</f>
        <v/>
      </c>
      <c r="J22" s="685" t="str">
        <f>IF(Pop_cible!G22&lt;=0,"",'Enfants_FE vaccinés1'!J22/Pop_cible!G22*100)</f>
        <v/>
      </c>
      <c r="K22" s="685" t="str">
        <f>IF(Pop_cible!G22&lt;=0,"",'Enfants_FE vaccinés1'!K22/Pop_cible!G22*100)</f>
        <v/>
      </c>
    </row>
    <row r="23" spans="1:11" ht="15.75" customHeight="1">
      <c r="A23" s="679"/>
      <c r="B23" s="677" t="s">
        <v>518</v>
      </c>
      <c r="C23" s="685" t="str">
        <f>IF(Pop_cible!F23&lt;=0,"",'Enfants_FE vaccinés1'!C23/Pop_cible!F23*100)</f>
        <v/>
      </c>
      <c r="D23" s="685" t="str">
        <f>IF(Pop_cible!F23&lt;=0,"",'Enfants_FE vaccinés1'!D23/Pop_cible!F23*100)</f>
        <v/>
      </c>
      <c r="E23" s="685" t="str">
        <f>IF(Pop_cible!F23="","",'Enfants_FE vaccinés1'!E23*100/Pop_cible!F23)</f>
        <v/>
      </c>
      <c r="F23" s="685" t="str">
        <f>IF(Pop_cible!G23&lt;=0,"",'Enfants_FE vaccinés1'!F23/Pop_cible!G23*100)</f>
        <v/>
      </c>
      <c r="G23" s="685" t="str">
        <f>IF(Pop_cible!G23&lt;=0,"",'Enfants_FE vaccinés1'!G23/Pop_cible!G23*100)</f>
        <v/>
      </c>
      <c r="H23" s="685" t="str">
        <f>IF(Pop_cible!G23&lt;=0,"",'Enfants_FE vaccinés1'!H23/Pop_cible!G23*100)</f>
        <v/>
      </c>
      <c r="I23" s="685" t="str">
        <f>IF(Pop_cible!G23&lt;=0,"",'Enfants_FE vaccinés1'!I23/Pop_cible!G23*100)</f>
        <v/>
      </c>
      <c r="J23" s="685" t="str">
        <f>IF(Pop_cible!G23&lt;=0,"",'Enfants_FE vaccinés1'!J23/Pop_cible!G23*100)</f>
        <v/>
      </c>
      <c r="K23" s="685" t="str">
        <f>IF(Pop_cible!G23&lt;=0,"",'Enfants_FE vaccinés1'!K23/Pop_cible!G23*100)</f>
        <v/>
      </c>
    </row>
    <row r="24" spans="1:11" ht="15.75" customHeight="1">
      <c r="A24" s="679"/>
      <c r="B24" s="677" t="s">
        <v>519</v>
      </c>
      <c r="C24" s="685" t="str">
        <f>IF(Pop_cible!F24&lt;=0,"",'Enfants_FE vaccinés1'!C24/Pop_cible!F24*100)</f>
        <v/>
      </c>
      <c r="D24" s="685" t="str">
        <f>IF(Pop_cible!F24&lt;=0,"",'Enfants_FE vaccinés1'!D24/Pop_cible!F24*100)</f>
        <v/>
      </c>
      <c r="E24" s="685" t="str">
        <f>IF(Pop_cible!F24="","",'Enfants_FE vaccinés1'!E24*100/Pop_cible!F24)</f>
        <v/>
      </c>
      <c r="F24" s="685" t="str">
        <f>IF(Pop_cible!G24&lt;=0,"",'Enfants_FE vaccinés1'!F24/Pop_cible!G24*100)</f>
        <v/>
      </c>
      <c r="G24" s="685" t="str">
        <f>IF(Pop_cible!G24&lt;=0,"",'Enfants_FE vaccinés1'!G24/Pop_cible!G24*100)</f>
        <v/>
      </c>
      <c r="H24" s="685" t="str">
        <f>IF(Pop_cible!G24&lt;=0,"",'Enfants_FE vaccinés1'!H24/Pop_cible!G24*100)</f>
        <v/>
      </c>
      <c r="I24" s="685" t="str">
        <f>IF(Pop_cible!G24&lt;=0,"",'Enfants_FE vaccinés1'!I24/Pop_cible!G24*100)</f>
        <v/>
      </c>
      <c r="J24" s="685" t="str">
        <f>IF(Pop_cible!G24&lt;=0,"",'Enfants_FE vaccinés1'!J24/Pop_cible!G24*100)</f>
        <v/>
      </c>
      <c r="K24" s="685" t="str">
        <f>IF(Pop_cible!G24&lt;=0,"",'Enfants_FE vaccinés1'!K24/Pop_cible!G24*100)</f>
        <v/>
      </c>
    </row>
    <row r="25" spans="1:11" ht="15.75" customHeight="1">
      <c r="A25" s="679"/>
      <c r="B25" s="677" t="s">
        <v>520</v>
      </c>
      <c r="C25" s="685" t="str">
        <f>IF(Pop_cible!F25&lt;=0,"",'Enfants_FE vaccinés1'!C25/Pop_cible!F25*100)</f>
        <v/>
      </c>
      <c r="D25" s="685" t="str">
        <f>IF(Pop_cible!F25&lt;=0,"",'Enfants_FE vaccinés1'!D25/Pop_cible!F25*100)</f>
        <v/>
      </c>
      <c r="E25" s="685" t="str">
        <f>IF(Pop_cible!F25="","",'Enfants_FE vaccinés1'!E25*100/Pop_cible!F25)</f>
        <v/>
      </c>
      <c r="F25" s="685" t="str">
        <f>IF(Pop_cible!G25&lt;=0,"",'Enfants_FE vaccinés1'!F25/Pop_cible!G25*100)</f>
        <v/>
      </c>
      <c r="G25" s="685" t="str">
        <f>IF(Pop_cible!G25&lt;=0,"",'Enfants_FE vaccinés1'!G25/Pop_cible!G25*100)</f>
        <v/>
      </c>
      <c r="H25" s="685" t="str">
        <f>IF(Pop_cible!G25&lt;=0,"",'Enfants_FE vaccinés1'!H25/Pop_cible!G25*100)</f>
        <v/>
      </c>
      <c r="I25" s="685" t="str">
        <f>IF(Pop_cible!G25&lt;=0,"",'Enfants_FE vaccinés1'!I25/Pop_cible!G25*100)</f>
        <v/>
      </c>
      <c r="J25" s="685" t="str">
        <f>IF(Pop_cible!G25&lt;=0,"",'Enfants_FE vaccinés1'!J25/Pop_cible!G25*100)</f>
        <v/>
      </c>
      <c r="K25" s="685" t="str">
        <f>IF(Pop_cible!G25&lt;=0,"",'Enfants_FE vaccinés1'!K25/Pop_cible!G25*100)</f>
        <v/>
      </c>
    </row>
    <row r="26" spans="1:11" ht="15.75" customHeight="1">
      <c r="A26" s="679"/>
      <c r="B26" s="677" t="s">
        <v>521</v>
      </c>
      <c r="C26" s="685" t="str">
        <f>IF(Pop_cible!F26&lt;=0,"",'Enfants_FE vaccinés1'!C26/Pop_cible!F26*100)</f>
        <v/>
      </c>
      <c r="D26" s="685" t="str">
        <f>IF(Pop_cible!F26&lt;=0,"",'Enfants_FE vaccinés1'!D26/Pop_cible!F26*100)</f>
        <v/>
      </c>
      <c r="E26" s="685" t="str">
        <f>IF(Pop_cible!F26="","",'Enfants_FE vaccinés1'!E26*100/Pop_cible!F26)</f>
        <v/>
      </c>
      <c r="F26" s="685" t="str">
        <f>IF(Pop_cible!G26&lt;=0,"",'Enfants_FE vaccinés1'!F26/Pop_cible!G26*100)</f>
        <v/>
      </c>
      <c r="G26" s="685" t="str">
        <f>IF(Pop_cible!G26&lt;=0,"",'Enfants_FE vaccinés1'!G26/Pop_cible!G26*100)</f>
        <v/>
      </c>
      <c r="H26" s="685" t="str">
        <f>IF(Pop_cible!G26&lt;=0,"",'Enfants_FE vaccinés1'!H26/Pop_cible!G26*100)</f>
        <v/>
      </c>
      <c r="I26" s="685" t="str">
        <f>IF(Pop_cible!G26&lt;=0,"",'Enfants_FE vaccinés1'!I26/Pop_cible!G26*100)</f>
        <v/>
      </c>
      <c r="J26" s="685" t="str">
        <f>IF(Pop_cible!G26&lt;=0,"",'Enfants_FE vaccinés1'!J26/Pop_cible!G26*100)</f>
        <v/>
      </c>
      <c r="K26" s="685" t="str">
        <f>IF(Pop_cible!G26&lt;=0,"",'Enfants_FE vaccinés1'!K26/Pop_cible!G26*100)</f>
        <v/>
      </c>
    </row>
    <row r="27" spans="1:11" ht="15.75" customHeight="1">
      <c r="A27" s="679"/>
      <c r="B27" s="677" t="s">
        <v>522</v>
      </c>
      <c r="C27" s="685" t="str">
        <f>IF(Pop_cible!F27&lt;=0,"",'Enfants_FE vaccinés1'!C27/Pop_cible!F27*100)</f>
        <v/>
      </c>
      <c r="D27" s="685" t="str">
        <f>IF(Pop_cible!F27&lt;=0,"",'Enfants_FE vaccinés1'!D27/Pop_cible!F27*100)</f>
        <v/>
      </c>
      <c r="E27" s="685" t="str">
        <f>IF(Pop_cible!F27="","",'Enfants_FE vaccinés1'!E27*100/Pop_cible!F27)</f>
        <v/>
      </c>
      <c r="F27" s="685" t="str">
        <f>IF(Pop_cible!G27&lt;=0,"",'Enfants_FE vaccinés1'!F27/Pop_cible!G27*100)</f>
        <v/>
      </c>
      <c r="G27" s="685" t="str">
        <f>IF(Pop_cible!G27&lt;=0,"",'Enfants_FE vaccinés1'!G27/Pop_cible!G27*100)</f>
        <v/>
      </c>
      <c r="H27" s="685" t="str">
        <f>IF(Pop_cible!G27&lt;=0,"",'Enfants_FE vaccinés1'!H27/Pop_cible!G27*100)</f>
        <v/>
      </c>
      <c r="I27" s="685" t="str">
        <f>IF(Pop_cible!G27&lt;=0,"",'Enfants_FE vaccinés1'!I27/Pop_cible!G27*100)</f>
        <v/>
      </c>
      <c r="J27" s="685" t="str">
        <f>IF(Pop_cible!G27&lt;=0,"",'Enfants_FE vaccinés1'!J27/Pop_cible!G27*100)</f>
        <v/>
      </c>
      <c r="K27" s="685" t="str">
        <f>IF(Pop_cible!G27&lt;=0,"",'Enfants_FE vaccinés1'!K27/Pop_cible!G27*100)</f>
        <v/>
      </c>
    </row>
    <row r="28" spans="1:11" ht="15.75" customHeight="1">
      <c r="A28" s="679"/>
      <c r="B28" s="677" t="s">
        <v>523</v>
      </c>
      <c r="C28" s="685" t="str">
        <f>IF(Pop_cible!F28&lt;=0,"",'Enfants_FE vaccinés1'!C28/Pop_cible!F28*100)</f>
        <v/>
      </c>
      <c r="D28" s="685" t="str">
        <f>IF(Pop_cible!F28&lt;=0,"",'Enfants_FE vaccinés1'!D28/Pop_cible!F28*100)</f>
        <v/>
      </c>
      <c r="E28" s="685" t="str">
        <f>IF(Pop_cible!F28="","",'Enfants_FE vaccinés1'!E28*100/Pop_cible!F28)</f>
        <v/>
      </c>
      <c r="F28" s="685" t="str">
        <f>IF(Pop_cible!G28&lt;=0,"",'Enfants_FE vaccinés1'!F28/Pop_cible!G28*100)</f>
        <v/>
      </c>
      <c r="G28" s="685" t="str">
        <f>IF(Pop_cible!G28&lt;=0,"",'Enfants_FE vaccinés1'!G28/Pop_cible!G28*100)</f>
        <v/>
      </c>
      <c r="H28" s="685" t="str">
        <f>IF(Pop_cible!G28&lt;=0,"",'Enfants_FE vaccinés1'!H28/Pop_cible!G28*100)</f>
        <v/>
      </c>
      <c r="I28" s="685" t="str">
        <f>IF(Pop_cible!G28&lt;=0,"",'Enfants_FE vaccinés1'!I28/Pop_cible!G28*100)</f>
        <v/>
      </c>
      <c r="J28" s="685" t="str">
        <f>IF(Pop_cible!G28&lt;=0,"",'Enfants_FE vaccinés1'!J28/Pop_cible!G28*100)</f>
        <v/>
      </c>
      <c r="K28" s="685" t="str">
        <f>IF(Pop_cible!G28&lt;=0,"",'Enfants_FE vaccinés1'!K28/Pop_cible!G28*100)</f>
        <v/>
      </c>
    </row>
    <row r="29" spans="1:11" s="6" customFormat="1" ht="13.5" customHeight="1">
      <c r="A29" s="2" t="s">
        <v>524</v>
      </c>
      <c r="B29" s="2"/>
      <c r="C29" s="103" t="str">
        <f>IF(Pop_cible!F29&lt;=0,"",'Enfants_FE vaccinés1'!C29/Pop_cible!F29*100)</f>
        <v/>
      </c>
      <c r="D29" s="103" t="str">
        <f>IF(Pop_cible!F29&lt;=0,"",'Enfants_FE vaccinés1'!D29/Pop_cible!F29*100)</f>
        <v/>
      </c>
      <c r="E29" s="103" t="str">
        <f>IF(Pop_cible!F29="","",'Enfants_FE vaccinés1'!E29*100/Pop_cible!F29)</f>
        <v/>
      </c>
      <c r="F29" s="103" t="str">
        <f>IF(Pop_cible!G29&lt;=0,"",'Enfants_FE vaccinés1'!F29/Pop_cible!G29*100)</f>
        <v/>
      </c>
      <c r="G29" s="103" t="str">
        <f>IF(Pop_cible!G29&lt;=0,"",'Enfants_FE vaccinés1'!G29/Pop_cible!G29*100)</f>
        <v/>
      </c>
      <c r="H29" s="103" t="str">
        <f>IF(Pop_cible!G29&lt;=0,"",'Enfants_FE vaccinés1'!H29/Pop_cible!G29*100)</f>
        <v/>
      </c>
      <c r="I29" s="103" t="str">
        <f>IF(Pop_cible!G29&lt;=0,"",'Enfants_FE vaccinés1'!I29/Pop_cible!G29*100)</f>
        <v/>
      </c>
      <c r="J29" s="103" t="str">
        <f>IF(Pop_cible!G29&lt;=0,"",'Enfants_FE vaccinés1'!J29/Pop_cible!G29*100)</f>
        <v/>
      </c>
      <c r="K29" s="103" t="str">
        <f>IF(Pop_cible!G29&lt;=0,"",'Enfants_FE vaccinés1'!K29/Pop_cible!G29*100)</f>
        <v/>
      </c>
    </row>
    <row r="30" spans="1:11" ht="15.75" customHeight="1">
      <c r="A30" s="677"/>
      <c r="B30" s="677" t="s">
        <v>525</v>
      </c>
      <c r="C30" s="684" t="str">
        <f>IF(Pop_cible!F30&lt;=0,"",'Enfants_FE vaccinés1'!C30/Pop_cible!F30*100)</f>
        <v/>
      </c>
      <c r="D30" s="684" t="str">
        <f>IF(Pop_cible!F30&lt;=0,"",'Enfants_FE vaccinés1'!D30/Pop_cible!F30*100)</f>
        <v/>
      </c>
      <c r="E30" s="684" t="str">
        <f>IF(Pop_cible!F30="","",'Enfants_FE vaccinés1'!E30*100/Pop_cible!F30)</f>
        <v/>
      </c>
      <c r="F30" s="684" t="str">
        <f>IF(Pop_cible!G30&lt;=0,"",'Enfants_FE vaccinés1'!F30/Pop_cible!G30*100)</f>
        <v/>
      </c>
      <c r="G30" s="684" t="str">
        <f>IF(Pop_cible!G30&lt;=0,"",'Enfants_FE vaccinés1'!G30/Pop_cible!G30*100)</f>
        <v/>
      </c>
      <c r="H30" s="684" t="str">
        <f>IF(Pop_cible!G30&lt;=0,"",'Enfants_FE vaccinés1'!H30/Pop_cible!G30*100)</f>
        <v/>
      </c>
      <c r="I30" s="684" t="str">
        <f>IF(Pop_cible!G30&lt;=0,"",'Enfants_FE vaccinés1'!I30/Pop_cible!G30*100)</f>
        <v/>
      </c>
      <c r="J30" s="684" t="str">
        <f>IF(Pop_cible!G30&lt;=0,"",'Enfants_FE vaccinés1'!J30/Pop_cible!G30*100)</f>
        <v/>
      </c>
      <c r="K30" s="684" t="str">
        <f>IF(Pop_cible!G30&lt;=0,"",'Enfants_FE vaccinés1'!K30/Pop_cible!G30*100)</f>
        <v/>
      </c>
    </row>
    <row r="31" spans="1:11" ht="15.75" customHeight="1">
      <c r="A31" s="677"/>
      <c r="B31" s="677" t="s">
        <v>526</v>
      </c>
      <c r="C31" s="685" t="str">
        <f>IF(Pop_cible!F31&lt;=0,"",'Enfants_FE vaccinés1'!C31/Pop_cible!F31*100)</f>
        <v/>
      </c>
      <c r="D31" s="685" t="str">
        <f>IF(Pop_cible!F31&lt;=0,"",'Enfants_FE vaccinés1'!D31/Pop_cible!F31*100)</f>
        <v/>
      </c>
      <c r="E31" s="685" t="str">
        <f>IF(Pop_cible!F31="","",'Enfants_FE vaccinés1'!E31*100/Pop_cible!F31)</f>
        <v/>
      </c>
      <c r="F31" s="685" t="str">
        <f>IF(Pop_cible!G31&lt;=0,"",'Enfants_FE vaccinés1'!F31/Pop_cible!G31*100)</f>
        <v/>
      </c>
      <c r="G31" s="685" t="str">
        <f>IF(Pop_cible!G31&lt;=0,"",'Enfants_FE vaccinés1'!G31/Pop_cible!G31*100)</f>
        <v/>
      </c>
      <c r="H31" s="685" t="str">
        <f>IF(Pop_cible!G31&lt;=0,"",'Enfants_FE vaccinés1'!H31/Pop_cible!G31*100)</f>
        <v/>
      </c>
      <c r="I31" s="685" t="str">
        <f>IF(Pop_cible!G31&lt;=0,"",'Enfants_FE vaccinés1'!I31/Pop_cible!G31*100)</f>
        <v/>
      </c>
      <c r="J31" s="685" t="str">
        <f>IF(Pop_cible!G31&lt;=0,"",'Enfants_FE vaccinés1'!J31/Pop_cible!G31*100)</f>
        <v/>
      </c>
      <c r="K31" s="685" t="str">
        <f>IF(Pop_cible!G31&lt;=0,"",'Enfants_FE vaccinés1'!K31/Pop_cible!G31*100)</f>
        <v/>
      </c>
    </row>
    <row r="32" spans="1:11" ht="15.75" customHeight="1">
      <c r="A32" s="677"/>
      <c r="B32" s="677" t="s">
        <v>527</v>
      </c>
      <c r="C32" s="685" t="str">
        <f>IF(Pop_cible!F32&lt;=0,"",'Enfants_FE vaccinés1'!C32/Pop_cible!F32*100)</f>
        <v/>
      </c>
      <c r="D32" s="685" t="str">
        <f>IF(Pop_cible!F32&lt;=0,"",'Enfants_FE vaccinés1'!D32/Pop_cible!F32*100)</f>
        <v/>
      </c>
      <c r="E32" s="685" t="str">
        <f>IF(Pop_cible!F32="","",'Enfants_FE vaccinés1'!E32*100/Pop_cible!F32)</f>
        <v/>
      </c>
      <c r="F32" s="685" t="str">
        <f>IF(Pop_cible!G32&lt;=0,"",'Enfants_FE vaccinés1'!F32/Pop_cible!G32*100)</f>
        <v/>
      </c>
      <c r="G32" s="685" t="str">
        <f>IF(Pop_cible!G32&lt;=0,"",'Enfants_FE vaccinés1'!G32/Pop_cible!G32*100)</f>
        <v/>
      </c>
      <c r="H32" s="685" t="str">
        <f>IF(Pop_cible!G32&lt;=0,"",'Enfants_FE vaccinés1'!H32/Pop_cible!G32*100)</f>
        <v/>
      </c>
      <c r="I32" s="685" t="str">
        <f>IF(Pop_cible!G32&lt;=0,"",'Enfants_FE vaccinés1'!I32/Pop_cible!G32*100)</f>
        <v/>
      </c>
      <c r="J32" s="685" t="str">
        <f>IF(Pop_cible!G32&lt;=0,"",'Enfants_FE vaccinés1'!J32/Pop_cible!G32*100)</f>
        <v/>
      </c>
      <c r="K32" s="685" t="str">
        <f>IF(Pop_cible!G32&lt;=0,"",'Enfants_FE vaccinés1'!K32/Pop_cible!G32*100)</f>
        <v/>
      </c>
    </row>
    <row r="33" spans="1:11" ht="15.75" customHeight="1">
      <c r="A33" s="677"/>
      <c r="B33" s="677" t="s">
        <v>528</v>
      </c>
      <c r="C33" s="685" t="str">
        <f>IF(Pop_cible!F33&lt;=0,"",'Enfants_FE vaccinés1'!C33/Pop_cible!F33*100)</f>
        <v/>
      </c>
      <c r="D33" s="685" t="str">
        <f>IF(Pop_cible!F33&lt;=0,"",'Enfants_FE vaccinés1'!D33/Pop_cible!F33*100)</f>
        <v/>
      </c>
      <c r="E33" s="685" t="str">
        <f>IF(Pop_cible!F33="","",'Enfants_FE vaccinés1'!E33*100/Pop_cible!F33)</f>
        <v/>
      </c>
      <c r="F33" s="685" t="str">
        <f>IF(Pop_cible!G33&lt;=0,"",'Enfants_FE vaccinés1'!F33/Pop_cible!G33*100)</f>
        <v/>
      </c>
      <c r="G33" s="685" t="str">
        <f>IF(Pop_cible!G33&lt;=0,"",'Enfants_FE vaccinés1'!G33/Pop_cible!G33*100)</f>
        <v/>
      </c>
      <c r="H33" s="685" t="str">
        <f>IF(Pop_cible!G33&lt;=0,"",'Enfants_FE vaccinés1'!H33/Pop_cible!G33*100)</f>
        <v/>
      </c>
      <c r="I33" s="685" t="str">
        <f>IF(Pop_cible!G33&lt;=0,"",'Enfants_FE vaccinés1'!I33/Pop_cible!G33*100)</f>
        <v/>
      </c>
      <c r="J33" s="685" t="str">
        <f>IF(Pop_cible!G33&lt;=0,"",'Enfants_FE vaccinés1'!J33/Pop_cible!G33*100)</f>
        <v/>
      </c>
      <c r="K33" s="685" t="str">
        <f>IF(Pop_cible!G33&lt;=0,"",'Enfants_FE vaccinés1'!K33/Pop_cible!G33*100)</f>
        <v/>
      </c>
    </row>
    <row r="34" spans="1:11" ht="15.75" customHeight="1">
      <c r="A34" s="677"/>
      <c r="B34" s="677" t="s">
        <v>529</v>
      </c>
      <c r="C34" s="685" t="str">
        <f>IF(Pop_cible!F34&lt;=0,"",'Enfants_FE vaccinés1'!C34/Pop_cible!F34*100)</f>
        <v/>
      </c>
      <c r="D34" s="685" t="str">
        <f>IF(Pop_cible!F34&lt;=0,"",'Enfants_FE vaccinés1'!D34/Pop_cible!F34*100)</f>
        <v/>
      </c>
      <c r="E34" s="685" t="str">
        <f>IF(Pop_cible!F34="","",'Enfants_FE vaccinés1'!E34*100/Pop_cible!F34)</f>
        <v/>
      </c>
      <c r="F34" s="685" t="str">
        <f>IF(Pop_cible!G34&lt;=0,"",'Enfants_FE vaccinés1'!F34/Pop_cible!G34*100)</f>
        <v/>
      </c>
      <c r="G34" s="685" t="str">
        <f>IF(Pop_cible!G34&lt;=0,"",'Enfants_FE vaccinés1'!G34/Pop_cible!G34*100)</f>
        <v/>
      </c>
      <c r="H34" s="685" t="str">
        <f>IF(Pop_cible!G34&lt;=0,"",'Enfants_FE vaccinés1'!H34/Pop_cible!G34*100)</f>
        <v/>
      </c>
      <c r="I34" s="685" t="str">
        <f>IF(Pop_cible!G34&lt;=0,"",'Enfants_FE vaccinés1'!I34/Pop_cible!G34*100)</f>
        <v/>
      </c>
      <c r="J34" s="685" t="str">
        <f>IF(Pop_cible!G34&lt;=0,"",'Enfants_FE vaccinés1'!J34/Pop_cible!G34*100)</f>
        <v/>
      </c>
      <c r="K34" s="685" t="str">
        <f>IF(Pop_cible!G34&lt;=0,"",'Enfants_FE vaccinés1'!K34/Pop_cible!G34*100)</f>
        <v/>
      </c>
    </row>
    <row r="35" spans="1:11" ht="15.75" customHeight="1">
      <c r="A35" s="677"/>
      <c r="B35" s="677" t="s">
        <v>530</v>
      </c>
      <c r="C35" s="685" t="str">
        <f>IF(Pop_cible!F35&lt;=0,"",'Enfants_FE vaccinés1'!C35/Pop_cible!F35*100)</f>
        <v/>
      </c>
      <c r="D35" s="685" t="str">
        <f>IF(Pop_cible!F35&lt;=0,"",'Enfants_FE vaccinés1'!D35/Pop_cible!F35*100)</f>
        <v/>
      </c>
      <c r="E35" s="685" t="str">
        <f>IF(Pop_cible!F35="","",'Enfants_FE vaccinés1'!E35*100/Pop_cible!F35)</f>
        <v/>
      </c>
      <c r="F35" s="685" t="str">
        <f>IF(Pop_cible!G35&lt;=0,"",'Enfants_FE vaccinés1'!F35/Pop_cible!G35*100)</f>
        <v/>
      </c>
      <c r="G35" s="685" t="str">
        <f>IF(Pop_cible!G35&lt;=0,"",'Enfants_FE vaccinés1'!G35/Pop_cible!G35*100)</f>
        <v/>
      </c>
      <c r="H35" s="685" t="str">
        <f>IF(Pop_cible!G35&lt;=0,"",'Enfants_FE vaccinés1'!H35/Pop_cible!G35*100)</f>
        <v/>
      </c>
      <c r="I35" s="685" t="str">
        <f>IF(Pop_cible!G35&lt;=0,"",'Enfants_FE vaccinés1'!I35/Pop_cible!G35*100)</f>
        <v/>
      </c>
      <c r="J35" s="685" t="str">
        <f>IF(Pop_cible!G35&lt;=0,"",'Enfants_FE vaccinés1'!J35/Pop_cible!G35*100)</f>
        <v/>
      </c>
      <c r="K35" s="685" t="str">
        <f>IF(Pop_cible!G35&lt;=0,"",'Enfants_FE vaccinés1'!K35/Pop_cible!G35*100)</f>
        <v/>
      </c>
    </row>
    <row r="36" spans="1:11" ht="15.75" customHeight="1">
      <c r="A36" s="677"/>
      <c r="B36" s="677" t="s">
        <v>531</v>
      </c>
      <c r="C36" s="685" t="str">
        <f>IF(Pop_cible!F36&lt;=0,"",'Enfants_FE vaccinés1'!C36/Pop_cible!F36*100)</f>
        <v/>
      </c>
      <c r="D36" s="685" t="str">
        <f>IF(Pop_cible!F36&lt;=0,"",'Enfants_FE vaccinés1'!D36/Pop_cible!F36*100)</f>
        <v/>
      </c>
      <c r="E36" s="685" t="str">
        <f>IF(Pop_cible!F36="","",'Enfants_FE vaccinés1'!E36*100/Pop_cible!F36)</f>
        <v/>
      </c>
      <c r="F36" s="685" t="str">
        <f>IF(Pop_cible!G36&lt;=0,"",'Enfants_FE vaccinés1'!F36/Pop_cible!G36*100)</f>
        <v/>
      </c>
      <c r="G36" s="685" t="str">
        <f>IF(Pop_cible!G36&lt;=0,"",'Enfants_FE vaccinés1'!G36/Pop_cible!G36*100)</f>
        <v/>
      </c>
      <c r="H36" s="685" t="str">
        <f>IF(Pop_cible!G36&lt;=0,"",'Enfants_FE vaccinés1'!H36/Pop_cible!G36*100)</f>
        <v/>
      </c>
      <c r="I36" s="685" t="str">
        <f>IF(Pop_cible!G36&lt;=0,"",'Enfants_FE vaccinés1'!I36/Pop_cible!G36*100)</f>
        <v/>
      </c>
      <c r="J36" s="685" t="str">
        <f>IF(Pop_cible!G36&lt;=0,"",'Enfants_FE vaccinés1'!J36/Pop_cible!G36*100)</f>
        <v/>
      </c>
      <c r="K36" s="685" t="str">
        <f>IF(Pop_cible!G36&lt;=0,"",'Enfants_FE vaccinés1'!K36/Pop_cible!G36*100)</f>
        <v/>
      </c>
    </row>
    <row r="37" spans="1:11" ht="15.75" customHeight="1">
      <c r="A37" s="679"/>
      <c r="B37" s="677" t="s">
        <v>532</v>
      </c>
      <c r="C37" s="685" t="str">
        <f>IF(Pop_cible!F37&lt;=0,"",'Enfants_FE vaccinés1'!C37/Pop_cible!F37*100)</f>
        <v/>
      </c>
      <c r="D37" s="685" t="str">
        <f>IF(Pop_cible!F37&lt;=0,"",'Enfants_FE vaccinés1'!D37/Pop_cible!F37*100)</f>
        <v/>
      </c>
      <c r="E37" s="685" t="str">
        <f>IF(Pop_cible!F37="","",'Enfants_FE vaccinés1'!E37*100/Pop_cible!F37)</f>
        <v/>
      </c>
      <c r="F37" s="685" t="str">
        <f>IF(Pop_cible!G37&lt;=0,"",'Enfants_FE vaccinés1'!F37/Pop_cible!G37*100)</f>
        <v/>
      </c>
      <c r="G37" s="685" t="str">
        <f>IF(Pop_cible!G37&lt;=0,"",'Enfants_FE vaccinés1'!G37/Pop_cible!G37*100)</f>
        <v/>
      </c>
      <c r="H37" s="685" t="str">
        <f>IF(Pop_cible!G37&lt;=0,"",'Enfants_FE vaccinés1'!H37/Pop_cible!G37*100)</f>
        <v/>
      </c>
      <c r="I37" s="685" t="str">
        <f>IF(Pop_cible!G37&lt;=0,"",'Enfants_FE vaccinés1'!I37/Pop_cible!G37*100)</f>
        <v/>
      </c>
      <c r="J37" s="685" t="str">
        <f>IF(Pop_cible!G37&lt;=0,"",'Enfants_FE vaccinés1'!J37/Pop_cible!G37*100)</f>
        <v/>
      </c>
      <c r="K37" s="685" t="str">
        <f>IF(Pop_cible!G37&lt;=0,"",'Enfants_FE vaccinés1'!K37/Pop_cible!G37*100)</f>
        <v/>
      </c>
    </row>
    <row r="38" spans="1:11" ht="13.5" customHeight="1">
      <c r="A38" s="679"/>
      <c r="B38" s="677" t="s">
        <v>533</v>
      </c>
      <c r="C38" s="685" t="str">
        <f>IF(Pop_cible!F38&lt;=0,"",'Enfants_FE vaccinés1'!C38/Pop_cible!F38*100)</f>
        <v/>
      </c>
      <c r="D38" s="685" t="str">
        <f>IF(Pop_cible!F38&lt;=0,"",'Enfants_FE vaccinés1'!D38/Pop_cible!F38*100)</f>
        <v/>
      </c>
      <c r="E38" s="685" t="str">
        <f>IF(Pop_cible!F38="","",'Enfants_FE vaccinés1'!E38*100/Pop_cible!F38)</f>
        <v/>
      </c>
      <c r="F38" s="685" t="str">
        <f>IF(Pop_cible!G38&lt;=0,"",'Enfants_FE vaccinés1'!F38/Pop_cible!G38*100)</f>
        <v/>
      </c>
      <c r="G38" s="685" t="str">
        <f>IF(Pop_cible!G38&lt;=0,"",'Enfants_FE vaccinés1'!G38/Pop_cible!G38*100)</f>
        <v/>
      </c>
      <c r="H38" s="685" t="str">
        <f>IF(Pop_cible!G38&lt;=0,"",'Enfants_FE vaccinés1'!H38/Pop_cible!G38*100)</f>
        <v/>
      </c>
      <c r="I38" s="685" t="str">
        <f>IF(Pop_cible!G38&lt;=0,"",'Enfants_FE vaccinés1'!I38/Pop_cible!G38*100)</f>
        <v/>
      </c>
      <c r="J38" s="685" t="str">
        <f>IF(Pop_cible!G38&lt;=0,"",'Enfants_FE vaccinés1'!J38/Pop_cible!G38*100)</f>
        <v/>
      </c>
      <c r="K38" s="685" t="str">
        <f>IF(Pop_cible!G38&lt;=0,"",'Enfants_FE vaccinés1'!K38/Pop_cible!G38*100)</f>
        <v/>
      </c>
    </row>
    <row r="39" spans="1:11" ht="15.75" customHeight="1">
      <c r="A39" s="679"/>
      <c r="B39" s="677" t="s">
        <v>534</v>
      </c>
      <c r="C39" s="685" t="str">
        <f>IF(Pop_cible!F39&lt;=0,"",'Enfants_FE vaccinés1'!C39/Pop_cible!F39*100)</f>
        <v/>
      </c>
      <c r="D39" s="685" t="str">
        <f>IF(Pop_cible!F39&lt;=0,"",'Enfants_FE vaccinés1'!D39/Pop_cible!F39*100)</f>
        <v/>
      </c>
      <c r="E39" s="685" t="str">
        <f>IF(Pop_cible!F39="","",'Enfants_FE vaccinés1'!E39*100/Pop_cible!F39)</f>
        <v/>
      </c>
      <c r="F39" s="685" t="str">
        <f>IF(Pop_cible!G39&lt;=0,"",'Enfants_FE vaccinés1'!F39/Pop_cible!G39*100)</f>
        <v/>
      </c>
      <c r="G39" s="685" t="str">
        <f>IF(Pop_cible!G39&lt;=0,"",'Enfants_FE vaccinés1'!G39/Pop_cible!G39*100)</f>
        <v/>
      </c>
      <c r="H39" s="685" t="str">
        <f>IF(Pop_cible!G39&lt;=0,"",'Enfants_FE vaccinés1'!H39/Pop_cible!G39*100)</f>
        <v/>
      </c>
      <c r="I39" s="685" t="str">
        <f>IF(Pop_cible!G39&lt;=0,"",'Enfants_FE vaccinés1'!I39/Pop_cible!G39*100)</f>
        <v/>
      </c>
      <c r="J39" s="685" t="str">
        <f>IF(Pop_cible!G39&lt;=0,"",'Enfants_FE vaccinés1'!J39/Pop_cible!G39*100)</f>
        <v/>
      </c>
      <c r="K39" s="685" t="str">
        <f>IF(Pop_cible!G39&lt;=0,"",'Enfants_FE vaccinés1'!K39/Pop_cible!G39*100)</f>
        <v/>
      </c>
    </row>
    <row r="40" spans="1:11" ht="15.75" customHeight="1">
      <c r="A40" s="679"/>
      <c r="B40" s="677" t="s">
        <v>535</v>
      </c>
      <c r="C40" s="685" t="str">
        <f>IF(Pop_cible!F40&lt;=0,"",'Enfants_FE vaccinés1'!C40/Pop_cible!F40*100)</f>
        <v/>
      </c>
      <c r="D40" s="685" t="str">
        <f>IF(Pop_cible!F40&lt;=0,"",'Enfants_FE vaccinés1'!D40/Pop_cible!F40*100)</f>
        <v/>
      </c>
      <c r="E40" s="685" t="str">
        <f>IF(Pop_cible!F40="","",'Enfants_FE vaccinés1'!E40*100/Pop_cible!F40)</f>
        <v/>
      </c>
      <c r="F40" s="685" t="str">
        <f>IF(Pop_cible!G40&lt;=0,"",'Enfants_FE vaccinés1'!F40/Pop_cible!G40*100)</f>
        <v/>
      </c>
      <c r="G40" s="685" t="str">
        <f>IF(Pop_cible!G40&lt;=0,"",'Enfants_FE vaccinés1'!G40/Pop_cible!G40*100)</f>
        <v/>
      </c>
      <c r="H40" s="685" t="str">
        <f>IF(Pop_cible!G40&lt;=0,"",'Enfants_FE vaccinés1'!H40/Pop_cible!G40*100)</f>
        <v/>
      </c>
      <c r="I40" s="685" t="str">
        <f>IF(Pop_cible!G40&lt;=0,"",'Enfants_FE vaccinés1'!I40/Pop_cible!G40*100)</f>
        <v/>
      </c>
      <c r="J40" s="685" t="str">
        <f>IF(Pop_cible!G40&lt;=0,"",'Enfants_FE vaccinés1'!J40/Pop_cible!G40*100)</f>
        <v/>
      </c>
      <c r="K40" s="685" t="str">
        <f>IF(Pop_cible!G40&lt;=0,"",'Enfants_FE vaccinés1'!K40/Pop_cible!G40*100)</f>
        <v/>
      </c>
    </row>
    <row r="41" spans="1:11" ht="15.75" customHeight="1">
      <c r="A41" s="679"/>
      <c r="B41" s="677" t="s">
        <v>536</v>
      </c>
      <c r="C41" s="685" t="str">
        <f>IF(Pop_cible!F41&lt;=0,"",'Enfants_FE vaccinés1'!C41/Pop_cible!F41*100)</f>
        <v/>
      </c>
      <c r="D41" s="685" t="str">
        <f>IF(Pop_cible!F41&lt;=0,"",'Enfants_FE vaccinés1'!D41/Pop_cible!F41*100)</f>
        <v/>
      </c>
      <c r="E41" s="685" t="str">
        <f>IF(Pop_cible!F41="","",'Enfants_FE vaccinés1'!E41*100/Pop_cible!F41)</f>
        <v/>
      </c>
      <c r="F41" s="685" t="str">
        <f>IF(Pop_cible!G41&lt;=0,"",'Enfants_FE vaccinés1'!F41/Pop_cible!G41*100)</f>
        <v/>
      </c>
      <c r="G41" s="685" t="str">
        <f>IF(Pop_cible!G41&lt;=0,"",'Enfants_FE vaccinés1'!G41/Pop_cible!G41*100)</f>
        <v/>
      </c>
      <c r="H41" s="685" t="str">
        <f>IF(Pop_cible!G41&lt;=0,"",'Enfants_FE vaccinés1'!H41/Pop_cible!G41*100)</f>
        <v/>
      </c>
      <c r="I41" s="685" t="str">
        <f>IF(Pop_cible!G41&lt;=0,"",'Enfants_FE vaccinés1'!I41/Pop_cible!G41*100)</f>
        <v/>
      </c>
      <c r="J41" s="685" t="str">
        <f>IF(Pop_cible!G41&lt;=0,"",'Enfants_FE vaccinés1'!J41/Pop_cible!G41*100)</f>
        <v/>
      </c>
      <c r="K41" s="685" t="str">
        <f>IF(Pop_cible!G41&lt;=0,"",'Enfants_FE vaccinés1'!K41/Pop_cible!G41*100)</f>
        <v/>
      </c>
    </row>
    <row r="42" spans="1:11" s="6" customFormat="1" ht="15.75" customHeight="1">
      <c r="A42" s="2" t="s">
        <v>537</v>
      </c>
      <c r="B42" s="2"/>
      <c r="C42" s="103" t="str">
        <f>IF(Pop_cible!F42&lt;=0,"",'Enfants_FE vaccinés1'!C42/Pop_cible!F42*100)</f>
        <v/>
      </c>
      <c r="D42" s="103" t="str">
        <f>IF(Pop_cible!F42&lt;=0,"",'Enfants_FE vaccinés1'!D42/Pop_cible!F42*100)</f>
        <v/>
      </c>
      <c r="E42" s="103" t="str">
        <f>IF(Pop_cible!F42="","",'Enfants_FE vaccinés1'!E42*100/Pop_cible!F42)</f>
        <v/>
      </c>
      <c r="F42" s="103" t="str">
        <f>IF(Pop_cible!G42&lt;=0,"",'Enfants_FE vaccinés1'!F42/Pop_cible!G42*100)</f>
        <v/>
      </c>
      <c r="G42" s="103" t="str">
        <f>IF(Pop_cible!G42&lt;=0,"",'Enfants_FE vaccinés1'!G42/Pop_cible!G42*100)</f>
        <v/>
      </c>
      <c r="H42" s="103" t="str">
        <f>IF(Pop_cible!G42&lt;=0,"",'Enfants_FE vaccinés1'!H42/Pop_cible!G42*100)</f>
        <v/>
      </c>
      <c r="I42" s="103" t="str">
        <f>IF(Pop_cible!G42&lt;=0,"",'Enfants_FE vaccinés1'!I42/Pop_cible!G42*100)</f>
        <v/>
      </c>
      <c r="J42" s="103" t="str">
        <f>IF(Pop_cible!G42&lt;=0,"",'Enfants_FE vaccinés1'!J42/Pop_cible!G42*100)</f>
        <v/>
      </c>
      <c r="K42" s="103" t="str">
        <f>IF(Pop_cible!G42&lt;=0,"",'Enfants_FE vaccinés1'!K42/Pop_cible!G42*100)</f>
        <v/>
      </c>
    </row>
    <row r="43" spans="1:11" ht="15.75" customHeight="1">
      <c r="A43" s="677"/>
      <c r="B43" s="677" t="s">
        <v>538</v>
      </c>
      <c r="C43" s="685" t="str">
        <f>IF(Pop_cible!F43&lt;=0,"",'Enfants_FE vaccinés1'!C43/Pop_cible!F43*100)</f>
        <v/>
      </c>
      <c r="D43" s="685" t="str">
        <f>IF(Pop_cible!F43&lt;=0,"",'Enfants_FE vaccinés1'!D43/Pop_cible!F43*100)</f>
        <v/>
      </c>
      <c r="E43" s="685" t="str">
        <f>IF(Pop_cible!F43="","",'Enfants_FE vaccinés1'!E43*100/Pop_cible!F43)</f>
        <v/>
      </c>
      <c r="F43" s="685" t="str">
        <f>IF(Pop_cible!G43&lt;=0,"",'Enfants_FE vaccinés1'!F43/Pop_cible!G43*100)</f>
        <v/>
      </c>
      <c r="G43" s="685" t="str">
        <f>IF(Pop_cible!G43&lt;=0,"",'Enfants_FE vaccinés1'!G43/Pop_cible!G43*100)</f>
        <v/>
      </c>
      <c r="H43" s="685" t="str">
        <f>IF(Pop_cible!G43&lt;=0,"",'Enfants_FE vaccinés1'!H43/Pop_cible!G43*100)</f>
        <v/>
      </c>
      <c r="I43" s="685" t="str">
        <f>IF(Pop_cible!G43&lt;=0,"",'Enfants_FE vaccinés1'!I43/Pop_cible!G43*100)</f>
        <v/>
      </c>
      <c r="J43" s="685" t="str">
        <f>IF(Pop_cible!G43&lt;=0,"",'Enfants_FE vaccinés1'!J43/Pop_cible!G43*100)</f>
        <v/>
      </c>
      <c r="K43" s="685" t="str">
        <f>IF(Pop_cible!G43&lt;=0,"",'Enfants_FE vaccinés1'!K43/Pop_cible!G43*100)</f>
        <v/>
      </c>
    </row>
    <row r="44" spans="1:11" ht="15.75" customHeight="1">
      <c r="A44" s="679"/>
      <c r="B44" s="677" t="s">
        <v>539</v>
      </c>
      <c r="C44" s="685" t="str">
        <f>IF(Pop_cible!F44&lt;=0,"",'Enfants_FE vaccinés1'!C44/Pop_cible!F44*100)</f>
        <v/>
      </c>
      <c r="D44" s="685" t="str">
        <f>IF(Pop_cible!F44&lt;=0,"",'Enfants_FE vaccinés1'!D44/Pop_cible!F44*100)</f>
        <v/>
      </c>
      <c r="E44" s="685" t="str">
        <f>IF(Pop_cible!F44="","",'Enfants_FE vaccinés1'!E44*100/Pop_cible!F44)</f>
        <v/>
      </c>
      <c r="F44" s="685" t="str">
        <f>IF(Pop_cible!G44&lt;=0,"",'Enfants_FE vaccinés1'!F44/Pop_cible!G44*100)</f>
        <v/>
      </c>
      <c r="G44" s="685" t="str">
        <f>IF(Pop_cible!G44&lt;=0,"",'Enfants_FE vaccinés1'!G44/Pop_cible!G44*100)</f>
        <v/>
      </c>
      <c r="H44" s="685" t="str">
        <f>IF(Pop_cible!G44&lt;=0,"",'Enfants_FE vaccinés1'!H44/Pop_cible!G44*100)</f>
        <v/>
      </c>
      <c r="I44" s="685" t="str">
        <f>IF(Pop_cible!G44&lt;=0,"",'Enfants_FE vaccinés1'!I44/Pop_cible!G44*100)</f>
        <v/>
      </c>
      <c r="J44" s="685" t="str">
        <f>IF(Pop_cible!G44&lt;=0,"",'Enfants_FE vaccinés1'!J44/Pop_cible!G44*100)</f>
        <v/>
      </c>
      <c r="K44" s="685" t="str">
        <f>IF(Pop_cible!G44&lt;=0,"",'Enfants_FE vaccinés1'!K44/Pop_cible!G44*100)</f>
        <v/>
      </c>
    </row>
    <row r="45" spans="1:11" ht="15.75" customHeight="1">
      <c r="A45" s="679"/>
      <c r="B45" s="677" t="s">
        <v>540</v>
      </c>
      <c r="C45" s="685" t="str">
        <f>IF(Pop_cible!F45&lt;=0,"",'Enfants_FE vaccinés1'!C45/Pop_cible!F45*100)</f>
        <v/>
      </c>
      <c r="D45" s="685" t="str">
        <f>IF(Pop_cible!F45&lt;=0,"",'Enfants_FE vaccinés1'!D45/Pop_cible!F45*100)</f>
        <v/>
      </c>
      <c r="E45" s="685" t="str">
        <f>IF(Pop_cible!F45="","",'Enfants_FE vaccinés1'!E45*100/Pop_cible!F45)</f>
        <v/>
      </c>
      <c r="F45" s="685" t="str">
        <f>IF(Pop_cible!G45&lt;=0,"",'Enfants_FE vaccinés1'!F45/Pop_cible!G45*100)</f>
        <v/>
      </c>
      <c r="G45" s="685" t="str">
        <f>IF(Pop_cible!G45&lt;=0,"",'Enfants_FE vaccinés1'!G45/Pop_cible!G45*100)</f>
        <v/>
      </c>
      <c r="H45" s="685" t="str">
        <f>IF(Pop_cible!G45&lt;=0,"",'Enfants_FE vaccinés1'!H45/Pop_cible!G45*100)</f>
        <v/>
      </c>
      <c r="I45" s="685" t="str">
        <f>IF(Pop_cible!G45&lt;=0,"",'Enfants_FE vaccinés1'!I45/Pop_cible!G45*100)</f>
        <v/>
      </c>
      <c r="J45" s="685" t="str">
        <f>IF(Pop_cible!G45&lt;=0,"",'Enfants_FE vaccinés1'!J45/Pop_cible!G45*100)</f>
        <v/>
      </c>
      <c r="K45" s="685" t="str">
        <f>IF(Pop_cible!G45&lt;=0,"",'Enfants_FE vaccinés1'!K45/Pop_cible!G45*100)</f>
        <v/>
      </c>
    </row>
    <row r="46" spans="1:11" ht="13.5" customHeight="1">
      <c r="A46" s="679"/>
      <c r="B46" s="677" t="s">
        <v>541</v>
      </c>
      <c r="C46" s="685" t="str">
        <f>IF(Pop_cible!F46&lt;=0,"",'Enfants_FE vaccinés1'!C46/Pop_cible!F46*100)</f>
        <v/>
      </c>
      <c r="D46" s="685" t="str">
        <f>IF(Pop_cible!F46&lt;=0,"",'Enfants_FE vaccinés1'!D46/Pop_cible!F46*100)</f>
        <v/>
      </c>
      <c r="E46" s="685" t="str">
        <f>IF(Pop_cible!F46="","",'Enfants_FE vaccinés1'!E46*100/Pop_cible!F46)</f>
        <v/>
      </c>
      <c r="F46" s="685" t="str">
        <f>IF(Pop_cible!G46&lt;=0,"",'Enfants_FE vaccinés1'!F46/Pop_cible!G46*100)</f>
        <v/>
      </c>
      <c r="G46" s="685" t="str">
        <f>IF(Pop_cible!G46&lt;=0,"",'Enfants_FE vaccinés1'!G46/Pop_cible!G46*100)</f>
        <v/>
      </c>
      <c r="H46" s="685" t="str">
        <f>IF(Pop_cible!G46&lt;=0,"",'Enfants_FE vaccinés1'!H46/Pop_cible!G46*100)</f>
        <v/>
      </c>
      <c r="I46" s="685" t="str">
        <f>IF(Pop_cible!G46&lt;=0,"",'Enfants_FE vaccinés1'!I46/Pop_cible!G46*100)</f>
        <v/>
      </c>
      <c r="J46" s="685" t="str">
        <f>IF(Pop_cible!G46&lt;=0,"",'Enfants_FE vaccinés1'!J46/Pop_cible!G46*100)</f>
        <v/>
      </c>
      <c r="K46" s="685" t="str">
        <f>IF(Pop_cible!G46&lt;=0,"",'Enfants_FE vaccinés1'!K46/Pop_cible!G46*100)</f>
        <v/>
      </c>
    </row>
    <row r="47" spans="1:11" ht="15.75" customHeight="1">
      <c r="A47" s="679"/>
      <c r="B47" s="677" t="s">
        <v>542</v>
      </c>
      <c r="C47" s="685" t="str">
        <f>IF(Pop_cible!F47&lt;=0,"",'Enfants_FE vaccinés1'!C47/Pop_cible!F47*100)</f>
        <v/>
      </c>
      <c r="D47" s="685" t="str">
        <f>IF(Pop_cible!F47&lt;=0,"",'Enfants_FE vaccinés1'!D47/Pop_cible!F47*100)</f>
        <v/>
      </c>
      <c r="E47" s="685" t="str">
        <f>IF(Pop_cible!F47="","",'Enfants_FE vaccinés1'!E47*100/Pop_cible!F47)</f>
        <v/>
      </c>
      <c r="F47" s="685" t="str">
        <f>IF(Pop_cible!G47&lt;=0,"",'Enfants_FE vaccinés1'!F47/Pop_cible!G47*100)</f>
        <v/>
      </c>
      <c r="G47" s="685" t="str">
        <f>IF(Pop_cible!G47&lt;=0,"",'Enfants_FE vaccinés1'!G47/Pop_cible!G47*100)</f>
        <v/>
      </c>
      <c r="H47" s="685" t="str">
        <f>IF(Pop_cible!G47&lt;=0,"",'Enfants_FE vaccinés1'!H47/Pop_cible!G47*100)</f>
        <v/>
      </c>
      <c r="I47" s="685" t="str">
        <f>IF(Pop_cible!G47&lt;=0,"",'Enfants_FE vaccinés1'!I47/Pop_cible!G47*100)</f>
        <v/>
      </c>
      <c r="J47" s="685" t="str">
        <f>IF(Pop_cible!G47&lt;=0,"",'Enfants_FE vaccinés1'!J47/Pop_cible!G47*100)</f>
        <v/>
      </c>
      <c r="K47" s="685" t="str">
        <f>IF(Pop_cible!G47&lt;=0,"",'Enfants_FE vaccinés1'!K47/Pop_cible!G47*100)</f>
        <v/>
      </c>
    </row>
    <row r="48" spans="1:11" ht="15.75" customHeight="1">
      <c r="A48" s="679"/>
      <c r="B48" s="677" t="s">
        <v>543</v>
      </c>
      <c r="C48" s="685" t="str">
        <f>IF(Pop_cible!F48&lt;=0,"",'Enfants_FE vaccinés1'!C48/Pop_cible!F48*100)</f>
        <v/>
      </c>
      <c r="D48" s="685" t="str">
        <f>IF(Pop_cible!F48&lt;=0,"",'Enfants_FE vaccinés1'!D48/Pop_cible!F48*100)</f>
        <v/>
      </c>
      <c r="E48" s="685" t="str">
        <f>IF(Pop_cible!F48="","",'Enfants_FE vaccinés1'!E48*100/Pop_cible!F48)</f>
        <v/>
      </c>
      <c r="F48" s="685" t="str">
        <f>IF(Pop_cible!G48&lt;=0,"",'Enfants_FE vaccinés1'!F48/Pop_cible!G48*100)</f>
        <v/>
      </c>
      <c r="G48" s="685" t="str">
        <f>IF(Pop_cible!G48&lt;=0,"",'Enfants_FE vaccinés1'!G48/Pop_cible!G48*100)</f>
        <v/>
      </c>
      <c r="H48" s="685" t="str">
        <f>IF(Pop_cible!G48&lt;=0,"",'Enfants_FE vaccinés1'!H48/Pop_cible!G48*100)</f>
        <v/>
      </c>
      <c r="I48" s="685" t="str">
        <f>IF(Pop_cible!G48&lt;=0,"",'Enfants_FE vaccinés1'!I48/Pop_cible!G48*100)</f>
        <v/>
      </c>
      <c r="J48" s="685" t="str">
        <f>IF(Pop_cible!G48&lt;=0,"",'Enfants_FE vaccinés1'!J48/Pop_cible!G48*100)</f>
        <v/>
      </c>
      <c r="K48" s="685" t="str">
        <f>IF(Pop_cible!G48&lt;=0,"",'Enfants_FE vaccinés1'!K48/Pop_cible!G48*100)</f>
        <v/>
      </c>
    </row>
    <row r="49" spans="1:11" ht="15.75" customHeight="1">
      <c r="A49" s="679"/>
      <c r="B49" s="677" t="s">
        <v>544</v>
      </c>
      <c r="C49" s="685" t="str">
        <f>IF(Pop_cible!F49&lt;=0,"",'Enfants_FE vaccinés1'!C49/Pop_cible!F49*100)</f>
        <v/>
      </c>
      <c r="D49" s="685" t="str">
        <f>IF(Pop_cible!F49&lt;=0,"",'Enfants_FE vaccinés1'!D49/Pop_cible!F49*100)</f>
        <v/>
      </c>
      <c r="E49" s="685" t="str">
        <f>IF(Pop_cible!F49="","",'Enfants_FE vaccinés1'!E49*100/Pop_cible!F49)</f>
        <v/>
      </c>
      <c r="F49" s="685" t="str">
        <f>IF(Pop_cible!G49&lt;=0,"",'Enfants_FE vaccinés1'!F49/Pop_cible!G49*100)</f>
        <v/>
      </c>
      <c r="G49" s="685" t="str">
        <f>IF(Pop_cible!G49&lt;=0,"",'Enfants_FE vaccinés1'!G49/Pop_cible!G49*100)</f>
        <v/>
      </c>
      <c r="H49" s="685" t="str">
        <f>IF(Pop_cible!G49&lt;=0,"",'Enfants_FE vaccinés1'!H49/Pop_cible!G49*100)</f>
        <v/>
      </c>
      <c r="I49" s="685" t="str">
        <f>IF(Pop_cible!G49&lt;=0,"",'Enfants_FE vaccinés1'!I49/Pop_cible!G49*100)</f>
        <v/>
      </c>
      <c r="J49" s="685" t="str">
        <f>IF(Pop_cible!G49&lt;=0,"",'Enfants_FE vaccinés1'!J49/Pop_cible!G49*100)</f>
        <v/>
      </c>
      <c r="K49" s="685" t="str">
        <f>IF(Pop_cible!G49&lt;=0,"",'Enfants_FE vaccinés1'!K49/Pop_cible!G49*100)</f>
        <v/>
      </c>
    </row>
    <row r="50" spans="1:11" s="6" customFormat="1" ht="15.75" customHeight="1">
      <c r="A50" s="2" t="s">
        <v>545</v>
      </c>
      <c r="B50" s="2"/>
      <c r="C50" s="103" t="str">
        <f>IF(Pop_cible!F50&lt;=0,"",'Enfants_FE vaccinés1'!C50/Pop_cible!F50*100)</f>
        <v/>
      </c>
      <c r="D50" s="103" t="str">
        <f>IF(Pop_cible!F50&lt;=0,"",'Enfants_FE vaccinés1'!D50/Pop_cible!F50*100)</f>
        <v/>
      </c>
      <c r="E50" s="103" t="str">
        <f>IF(Pop_cible!F50="","",'Enfants_FE vaccinés1'!E50*100/Pop_cible!F50)</f>
        <v/>
      </c>
      <c r="F50" s="103" t="str">
        <f>IF(Pop_cible!G50&lt;=0,"",'Enfants_FE vaccinés1'!F50/Pop_cible!G50*100)</f>
        <v/>
      </c>
      <c r="G50" s="103" t="str">
        <f>IF(Pop_cible!G50&lt;=0,"",'Enfants_FE vaccinés1'!G50/Pop_cible!G50*100)</f>
        <v/>
      </c>
      <c r="H50" s="103" t="str">
        <f>IF(Pop_cible!G50&lt;=0,"",'Enfants_FE vaccinés1'!H50/Pop_cible!G50*100)</f>
        <v/>
      </c>
      <c r="I50" s="103" t="str">
        <f>IF(Pop_cible!G50&lt;=0,"",'Enfants_FE vaccinés1'!I50/Pop_cible!G50*100)</f>
        <v/>
      </c>
      <c r="J50" s="103" t="str">
        <f>IF(Pop_cible!G50&lt;=0,"",'Enfants_FE vaccinés1'!J50/Pop_cible!G50*100)</f>
        <v/>
      </c>
      <c r="K50" s="103" t="str">
        <f>IF(Pop_cible!G50&lt;=0,"",'Enfants_FE vaccinés1'!K50/Pop_cible!G50*100)</f>
        <v/>
      </c>
    </row>
    <row r="51" spans="1:11" ht="15.75" customHeight="1">
      <c r="A51" s="677"/>
      <c r="B51" s="677" t="s">
        <v>546</v>
      </c>
      <c r="C51" s="685" t="str">
        <f>IF(Pop_cible!F51&lt;=0,"",'Enfants_FE vaccinés1'!C51/Pop_cible!F51*100)</f>
        <v/>
      </c>
      <c r="D51" s="685" t="str">
        <f>IF(Pop_cible!F51&lt;=0,"",'Enfants_FE vaccinés1'!D51/Pop_cible!F51*100)</f>
        <v/>
      </c>
      <c r="E51" s="685" t="str">
        <f>IF(Pop_cible!F51="","",'Enfants_FE vaccinés1'!E51*100/Pop_cible!F51)</f>
        <v/>
      </c>
      <c r="F51" s="685" t="str">
        <f>IF(Pop_cible!G51&lt;=0,"",'Enfants_FE vaccinés1'!F51/Pop_cible!G51*100)</f>
        <v/>
      </c>
      <c r="G51" s="685" t="str">
        <f>IF(Pop_cible!G51&lt;=0,"",'Enfants_FE vaccinés1'!G51/Pop_cible!G51*100)</f>
        <v/>
      </c>
      <c r="H51" s="685" t="str">
        <f>IF(Pop_cible!G51&lt;=0,"",'Enfants_FE vaccinés1'!H51/Pop_cible!G51*100)</f>
        <v/>
      </c>
      <c r="I51" s="685" t="str">
        <f>IF(Pop_cible!G51&lt;=0,"",'Enfants_FE vaccinés1'!I51/Pop_cible!G51*100)</f>
        <v/>
      </c>
      <c r="J51" s="685" t="str">
        <f>IF(Pop_cible!G51&lt;=0,"",'Enfants_FE vaccinés1'!J51/Pop_cible!G51*100)</f>
        <v/>
      </c>
      <c r="K51" s="685" t="str">
        <f>IF(Pop_cible!G51&lt;=0,"",'Enfants_FE vaccinés1'!K51/Pop_cible!G51*100)</f>
        <v/>
      </c>
    </row>
    <row r="52" spans="1:11" ht="15.75" customHeight="1">
      <c r="A52" s="679"/>
      <c r="B52" s="677" t="s">
        <v>547</v>
      </c>
      <c r="C52" s="685" t="str">
        <f>IF(Pop_cible!F52&lt;=0,"",'Enfants_FE vaccinés1'!C52/Pop_cible!F52*100)</f>
        <v/>
      </c>
      <c r="D52" s="685" t="str">
        <f>IF(Pop_cible!F52&lt;=0,"",'Enfants_FE vaccinés1'!D52/Pop_cible!F52*100)</f>
        <v/>
      </c>
      <c r="E52" s="685" t="str">
        <f>IF(Pop_cible!F52="","",'Enfants_FE vaccinés1'!E52*100/Pop_cible!F52)</f>
        <v/>
      </c>
      <c r="F52" s="685" t="str">
        <f>IF(Pop_cible!G52&lt;=0,"",'Enfants_FE vaccinés1'!F52/Pop_cible!G52*100)</f>
        <v/>
      </c>
      <c r="G52" s="685" t="str">
        <f>IF(Pop_cible!G52&lt;=0,"",'Enfants_FE vaccinés1'!G52/Pop_cible!G52*100)</f>
        <v/>
      </c>
      <c r="H52" s="685" t="str">
        <f>IF(Pop_cible!G52&lt;=0,"",'Enfants_FE vaccinés1'!H52/Pop_cible!G52*100)</f>
        <v/>
      </c>
      <c r="I52" s="685" t="str">
        <f>IF(Pop_cible!G52&lt;=0,"",'Enfants_FE vaccinés1'!I52/Pop_cible!G52*100)</f>
        <v/>
      </c>
      <c r="J52" s="685" t="str">
        <f>IF(Pop_cible!G52&lt;=0,"",'Enfants_FE vaccinés1'!J52/Pop_cible!G52*100)</f>
        <v/>
      </c>
      <c r="K52" s="685" t="str">
        <f>IF(Pop_cible!G52&lt;=0,"",'Enfants_FE vaccinés1'!K52/Pop_cible!G52*100)</f>
        <v/>
      </c>
    </row>
    <row r="53" spans="1:11" ht="15.75" customHeight="1">
      <c r="A53" s="679"/>
      <c r="B53" s="677" t="s">
        <v>548</v>
      </c>
      <c r="C53" s="685" t="str">
        <f>IF(Pop_cible!F53&lt;=0,"",'Enfants_FE vaccinés1'!C53/Pop_cible!F53*100)</f>
        <v/>
      </c>
      <c r="D53" s="685" t="str">
        <f>IF(Pop_cible!F53&lt;=0,"",'Enfants_FE vaccinés1'!D53/Pop_cible!F53*100)</f>
        <v/>
      </c>
      <c r="E53" s="685" t="str">
        <f>IF(Pop_cible!F53="","",'Enfants_FE vaccinés1'!E53*100/Pop_cible!F53)</f>
        <v/>
      </c>
      <c r="F53" s="685" t="str">
        <f>IF(Pop_cible!G53&lt;=0,"",'Enfants_FE vaccinés1'!F53/Pop_cible!G53*100)</f>
        <v/>
      </c>
      <c r="G53" s="685" t="str">
        <f>IF(Pop_cible!G53&lt;=0,"",'Enfants_FE vaccinés1'!G53/Pop_cible!G53*100)</f>
        <v/>
      </c>
      <c r="H53" s="685" t="str">
        <f>IF(Pop_cible!G53&lt;=0,"",'Enfants_FE vaccinés1'!H53/Pop_cible!G53*100)</f>
        <v/>
      </c>
      <c r="I53" s="685" t="str">
        <f>IF(Pop_cible!G53&lt;=0,"",'Enfants_FE vaccinés1'!I53/Pop_cible!G53*100)</f>
        <v/>
      </c>
      <c r="J53" s="685" t="str">
        <f>IF(Pop_cible!G53&lt;=0,"",'Enfants_FE vaccinés1'!J53/Pop_cible!G53*100)</f>
        <v/>
      </c>
      <c r="K53" s="685" t="str">
        <f>IF(Pop_cible!G53&lt;=0,"",'Enfants_FE vaccinés1'!K53/Pop_cible!G53*100)</f>
        <v/>
      </c>
    </row>
    <row r="54" spans="1:11" ht="15.75" customHeight="1">
      <c r="A54" s="679"/>
      <c r="B54" s="677" t="s">
        <v>549</v>
      </c>
      <c r="C54" s="685" t="str">
        <f>IF(Pop_cible!F54&lt;=0,"",'Enfants_FE vaccinés1'!C54/Pop_cible!F54*100)</f>
        <v/>
      </c>
      <c r="D54" s="685" t="str">
        <f>IF(Pop_cible!F54&lt;=0,"",'Enfants_FE vaccinés1'!D54/Pop_cible!F54*100)</f>
        <v/>
      </c>
      <c r="E54" s="685" t="str">
        <f>IF(Pop_cible!F54="","",'Enfants_FE vaccinés1'!E54*100/Pop_cible!F54)</f>
        <v/>
      </c>
      <c r="F54" s="685" t="str">
        <f>IF(Pop_cible!G54&lt;=0,"",'Enfants_FE vaccinés1'!F54/Pop_cible!G54*100)</f>
        <v/>
      </c>
      <c r="G54" s="685" t="str">
        <f>IF(Pop_cible!G54&lt;=0,"",'Enfants_FE vaccinés1'!G54/Pop_cible!G54*100)</f>
        <v/>
      </c>
      <c r="H54" s="685" t="str">
        <f>IF(Pop_cible!G54&lt;=0,"",'Enfants_FE vaccinés1'!H54/Pop_cible!G54*100)</f>
        <v/>
      </c>
      <c r="I54" s="685" t="str">
        <f>IF(Pop_cible!G54&lt;=0,"",'Enfants_FE vaccinés1'!I54/Pop_cible!G54*100)</f>
        <v/>
      </c>
      <c r="J54" s="685" t="str">
        <f>IF(Pop_cible!G54&lt;=0,"",'Enfants_FE vaccinés1'!J54/Pop_cible!G54*100)</f>
        <v/>
      </c>
      <c r="K54" s="685" t="str">
        <f>IF(Pop_cible!G54&lt;=0,"",'Enfants_FE vaccinés1'!K54/Pop_cible!G54*100)</f>
        <v/>
      </c>
    </row>
    <row r="55" spans="1:11" s="6" customFormat="1" ht="15.75" customHeight="1">
      <c r="A55" s="2" t="s">
        <v>550</v>
      </c>
      <c r="B55" s="2"/>
      <c r="C55" s="686" t="str">
        <f>IF(Pop_cible!F55&lt;=0,"",'Enfants_FE vaccinés1'!C55/Pop_cible!F55*100)</f>
        <v/>
      </c>
      <c r="D55" s="686" t="str">
        <f>IF(Pop_cible!F55&lt;=0,"",'Enfants_FE vaccinés1'!D55/Pop_cible!F55*100)</f>
        <v/>
      </c>
      <c r="E55" s="686" t="str">
        <f>IF(Pop_cible!F55="","",'Enfants_FE vaccinés1'!E55*100/Pop_cible!F55)</f>
        <v/>
      </c>
      <c r="F55" s="686" t="str">
        <f>IF(Pop_cible!G55&lt;=0,"",'Enfants_FE vaccinés1'!F55/Pop_cible!G55*100)</f>
        <v/>
      </c>
      <c r="G55" s="686" t="str">
        <f>IF(Pop_cible!G55&lt;=0,"",'Enfants_FE vaccinés1'!G55/Pop_cible!G55*100)</f>
        <v/>
      </c>
      <c r="H55" s="686" t="str">
        <f>IF(Pop_cible!G55&lt;=0,"",'Enfants_FE vaccinés1'!H55/Pop_cible!G55*100)</f>
        <v/>
      </c>
      <c r="I55" s="686" t="str">
        <f>IF(Pop_cible!G55&lt;=0,"",'Enfants_FE vaccinés1'!I55/Pop_cible!G55*100)</f>
        <v/>
      </c>
      <c r="J55" s="686" t="str">
        <f>IF(Pop_cible!G55&lt;=0,"",'Enfants_FE vaccinés1'!J55/Pop_cible!G55*100)</f>
        <v/>
      </c>
      <c r="K55" s="686" t="str">
        <f>IF(Pop_cible!G55&lt;=0,"",'Enfants_FE vaccinés1'!K55/Pop_cible!G55*100)</f>
        <v/>
      </c>
    </row>
    <row r="56" spans="1:11" ht="15.75" customHeight="1">
      <c r="A56" s="677"/>
      <c r="B56" s="677" t="s">
        <v>551</v>
      </c>
      <c r="C56" s="719" t="str">
        <f>IF(Pop_cible!F56&lt;=0,"",'Enfants_FE vaccinés1'!C56/Pop_cible!F56*100)</f>
        <v/>
      </c>
      <c r="D56" s="719" t="str">
        <f>IF(Pop_cible!F56&lt;=0,"",'Enfants_FE vaccinés1'!D56/Pop_cible!F56*100)</f>
        <v/>
      </c>
      <c r="E56" s="719" t="str">
        <f>IF(Pop_cible!F56="","",'Enfants_FE vaccinés1'!E56*100/Pop_cible!F56)</f>
        <v/>
      </c>
      <c r="F56" s="719" t="str">
        <f>IF(Pop_cible!G56&lt;=0,"",'Enfants_FE vaccinés1'!F56/Pop_cible!G56*100)</f>
        <v/>
      </c>
      <c r="G56" s="719" t="str">
        <f>IF(Pop_cible!G56&lt;=0,"",'Enfants_FE vaccinés1'!G56/Pop_cible!G56*100)</f>
        <v/>
      </c>
      <c r="H56" s="719" t="str">
        <f>IF(Pop_cible!G56&lt;=0,"",'Enfants_FE vaccinés1'!H56/Pop_cible!G56*100)</f>
        <v/>
      </c>
      <c r="I56" s="719" t="str">
        <f>IF(Pop_cible!G56&lt;=0,"",'Enfants_FE vaccinés1'!I56/Pop_cible!G56*100)</f>
        <v/>
      </c>
      <c r="J56" s="719" t="str">
        <f>IF(Pop_cible!G56&lt;=0,"",'Enfants_FE vaccinés1'!J56/Pop_cible!G56*100)</f>
        <v/>
      </c>
      <c r="K56" s="719" t="str">
        <f>IF(Pop_cible!G56&lt;=0,"",'Enfants_FE vaccinés1'!K56/Pop_cible!G56*100)</f>
        <v/>
      </c>
    </row>
    <row r="57" spans="1:11" ht="15.75" customHeight="1">
      <c r="A57" s="679"/>
      <c r="B57" s="677" t="s">
        <v>552</v>
      </c>
      <c r="C57" s="685" t="str">
        <f>IF(Pop_cible!F57&lt;=0,"",'Enfants_FE vaccinés1'!C57/Pop_cible!F57*100)</f>
        <v/>
      </c>
      <c r="D57" s="685" t="str">
        <f>IF(Pop_cible!F57&lt;=0,"",'Enfants_FE vaccinés1'!D57/Pop_cible!F57*100)</f>
        <v/>
      </c>
      <c r="E57" s="685" t="str">
        <f>IF(Pop_cible!F57="","",'Enfants_FE vaccinés1'!E57*100/Pop_cible!F57)</f>
        <v/>
      </c>
      <c r="F57" s="685" t="str">
        <f>IF(Pop_cible!G57&lt;=0,"",'Enfants_FE vaccinés1'!F57/Pop_cible!G57*100)</f>
        <v/>
      </c>
      <c r="G57" s="685" t="str">
        <f>IF(Pop_cible!G57&lt;=0,"",'Enfants_FE vaccinés1'!G57/Pop_cible!G57*100)</f>
        <v/>
      </c>
      <c r="H57" s="685" t="str">
        <f>IF(Pop_cible!G57&lt;=0,"",'Enfants_FE vaccinés1'!H57/Pop_cible!G57*100)</f>
        <v/>
      </c>
      <c r="I57" s="685" t="str">
        <f>IF(Pop_cible!G57&lt;=0,"",'Enfants_FE vaccinés1'!I57/Pop_cible!G57*100)</f>
        <v/>
      </c>
      <c r="J57" s="685" t="str">
        <f>IF(Pop_cible!G57&lt;=0,"",'Enfants_FE vaccinés1'!J57/Pop_cible!G57*100)</f>
        <v/>
      </c>
      <c r="K57" s="685" t="str">
        <f>IF(Pop_cible!G57&lt;=0,"",'Enfants_FE vaccinés1'!K57/Pop_cible!G57*100)</f>
        <v/>
      </c>
    </row>
    <row r="58" spans="1:11" ht="15.75" customHeight="1">
      <c r="A58" s="679"/>
      <c r="B58" s="677" t="s">
        <v>553</v>
      </c>
      <c r="C58" s="685" t="str">
        <f>IF(Pop_cible!F58&lt;=0,"",'Enfants_FE vaccinés1'!C58/Pop_cible!F58*100)</f>
        <v/>
      </c>
      <c r="D58" s="685" t="str">
        <f>IF(Pop_cible!F58&lt;=0,"",'Enfants_FE vaccinés1'!D58/Pop_cible!F58*100)</f>
        <v/>
      </c>
      <c r="E58" s="685" t="str">
        <f>IF(Pop_cible!F58="","",'Enfants_FE vaccinés1'!E58*100/Pop_cible!F58)</f>
        <v/>
      </c>
      <c r="F58" s="685" t="str">
        <f>IF(Pop_cible!G58&lt;=0,"",'Enfants_FE vaccinés1'!F58/Pop_cible!G58*100)</f>
        <v/>
      </c>
      <c r="G58" s="685" t="str">
        <f>IF(Pop_cible!G58&lt;=0,"",'Enfants_FE vaccinés1'!G58/Pop_cible!G58*100)</f>
        <v/>
      </c>
      <c r="H58" s="685" t="str">
        <f>IF(Pop_cible!G58&lt;=0,"",'Enfants_FE vaccinés1'!H58/Pop_cible!G58*100)</f>
        <v/>
      </c>
      <c r="I58" s="685" t="str">
        <f>IF(Pop_cible!G58&lt;=0,"",'Enfants_FE vaccinés1'!I58/Pop_cible!G58*100)</f>
        <v/>
      </c>
      <c r="J58" s="685" t="str">
        <f>IF(Pop_cible!G58&lt;=0,"",'Enfants_FE vaccinés1'!J58/Pop_cible!G58*100)</f>
        <v/>
      </c>
      <c r="K58" s="685" t="str">
        <f>IF(Pop_cible!G58&lt;=0,"",'Enfants_FE vaccinés1'!K58/Pop_cible!G58*100)</f>
        <v/>
      </c>
    </row>
    <row r="59" spans="1:11" ht="15.75" customHeight="1">
      <c r="A59" s="679"/>
      <c r="B59" s="677" t="s">
        <v>554</v>
      </c>
      <c r="C59" s="685" t="str">
        <f>IF(Pop_cible!F59&lt;=0,"",'Enfants_FE vaccinés1'!C59/Pop_cible!F59*100)</f>
        <v/>
      </c>
      <c r="D59" s="685" t="str">
        <f>IF(Pop_cible!F59&lt;=0,"",'Enfants_FE vaccinés1'!D59/Pop_cible!F59*100)</f>
        <v/>
      </c>
      <c r="E59" s="685" t="str">
        <f>IF(Pop_cible!F59="","",'Enfants_FE vaccinés1'!E59*100/Pop_cible!F59)</f>
        <v/>
      </c>
      <c r="F59" s="685" t="str">
        <f>IF(Pop_cible!G59&lt;=0,"",'Enfants_FE vaccinés1'!F59/Pop_cible!G59*100)</f>
        <v/>
      </c>
      <c r="G59" s="685" t="str">
        <f>IF(Pop_cible!G59&lt;=0,"",'Enfants_FE vaccinés1'!G59/Pop_cible!G59*100)</f>
        <v/>
      </c>
      <c r="H59" s="685" t="str">
        <f>IF(Pop_cible!G59&lt;=0,"",'Enfants_FE vaccinés1'!H59/Pop_cible!G59*100)</f>
        <v/>
      </c>
      <c r="I59" s="685" t="str">
        <f>IF(Pop_cible!G59&lt;=0,"",'Enfants_FE vaccinés1'!I59/Pop_cible!G59*100)</f>
        <v/>
      </c>
      <c r="J59" s="685" t="str">
        <f>IF(Pop_cible!G59&lt;=0,"",'Enfants_FE vaccinés1'!J59/Pop_cible!G59*100)</f>
        <v/>
      </c>
      <c r="K59" s="685" t="str">
        <f>IF(Pop_cible!G59&lt;=0,"",'Enfants_FE vaccinés1'!K59/Pop_cible!G59*100)</f>
        <v/>
      </c>
    </row>
    <row r="60" spans="1:11" ht="13.5" customHeight="1">
      <c r="A60" s="679"/>
      <c r="B60" s="677" t="s">
        <v>555</v>
      </c>
      <c r="C60" s="685" t="str">
        <f>IF(Pop_cible!F60&lt;=0,"",'Enfants_FE vaccinés1'!C60/Pop_cible!F60*100)</f>
        <v/>
      </c>
      <c r="D60" s="685" t="str">
        <f>IF(Pop_cible!F60&lt;=0,"",'Enfants_FE vaccinés1'!D60/Pop_cible!F60*100)</f>
        <v/>
      </c>
      <c r="E60" s="685" t="str">
        <f>IF(Pop_cible!F60="","",'Enfants_FE vaccinés1'!E60*100/Pop_cible!F60)</f>
        <v/>
      </c>
      <c r="F60" s="685" t="str">
        <f>IF(Pop_cible!G60&lt;=0,"",'Enfants_FE vaccinés1'!F60/Pop_cible!G60*100)</f>
        <v/>
      </c>
      <c r="G60" s="685" t="str">
        <f>IF(Pop_cible!G60&lt;=0,"",'Enfants_FE vaccinés1'!G60/Pop_cible!G60*100)</f>
        <v/>
      </c>
      <c r="H60" s="685" t="str">
        <f>IF(Pop_cible!G60&lt;=0,"",'Enfants_FE vaccinés1'!H60/Pop_cible!G60*100)</f>
        <v/>
      </c>
      <c r="I60" s="685" t="str">
        <f>IF(Pop_cible!G60&lt;=0,"",'Enfants_FE vaccinés1'!I60/Pop_cible!G60*100)</f>
        <v/>
      </c>
      <c r="J60" s="685" t="str">
        <f>IF(Pop_cible!G60&lt;=0,"",'Enfants_FE vaccinés1'!J60/Pop_cible!G60*100)</f>
        <v/>
      </c>
      <c r="K60" s="685" t="str">
        <f>IF(Pop_cible!G60&lt;=0,"",'Enfants_FE vaccinés1'!K60/Pop_cible!G60*100)</f>
        <v/>
      </c>
    </row>
    <row r="61" spans="1:11" ht="15.75" customHeight="1">
      <c r="A61" s="679"/>
      <c r="B61" s="677" t="s">
        <v>556</v>
      </c>
      <c r="C61" s="685" t="str">
        <f>IF(Pop_cible!F61&lt;=0,"",'Enfants_FE vaccinés1'!C61/Pop_cible!F61*100)</f>
        <v/>
      </c>
      <c r="D61" s="685" t="str">
        <f>IF(Pop_cible!F61&lt;=0,"",'Enfants_FE vaccinés1'!D61/Pop_cible!F61*100)</f>
        <v/>
      </c>
      <c r="E61" s="685" t="str">
        <f>IF(Pop_cible!F61="","",'Enfants_FE vaccinés1'!E61*100/Pop_cible!F61)</f>
        <v/>
      </c>
      <c r="F61" s="685" t="str">
        <f>IF(Pop_cible!G61&lt;=0,"",'Enfants_FE vaccinés1'!F61/Pop_cible!G61*100)</f>
        <v/>
      </c>
      <c r="G61" s="685" t="str">
        <f>IF(Pop_cible!G61&lt;=0,"",'Enfants_FE vaccinés1'!G61/Pop_cible!G61*100)</f>
        <v/>
      </c>
      <c r="H61" s="685" t="str">
        <f>IF(Pop_cible!G61&lt;=0,"",'Enfants_FE vaccinés1'!H61/Pop_cible!G61*100)</f>
        <v/>
      </c>
      <c r="I61" s="685" t="str">
        <f>IF(Pop_cible!G61&lt;=0,"",'Enfants_FE vaccinés1'!I61/Pop_cible!G61*100)</f>
        <v/>
      </c>
      <c r="J61" s="685" t="str">
        <f>IF(Pop_cible!G61&lt;=0,"",'Enfants_FE vaccinés1'!J61/Pop_cible!G61*100)</f>
        <v/>
      </c>
      <c r="K61" s="685" t="str">
        <f>IF(Pop_cible!G61&lt;=0,"",'Enfants_FE vaccinés1'!K61/Pop_cible!G61*100)</f>
        <v/>
      </c>
    </row>
    <row r="62" spans="1:11" ht="15.75" customHeight="1">
      <c r="A62" s="679"/>
      <c r="B62" s="677" t="s">
        <v>557</v>
      </c>
      <c r="C62" s="685" t="str">
        <f>IF(Pop_cible!F62&lt;=0,"",'Enfants_FE vaccinés1'!C62/Pop_cible!F62*100)</f>
        <v/>
      </c>
      <c r="D62" s="685" t="str">
        <f>IF(Pop_cible!F62&lt;=0,"",'Enfants_FE vaccinés1'!D62/Pop_cible!F62*100)</f>
        <v/>
      </c>
      <c r="E62" s="685" t="str">
        <f>IF(Pop_cible!F62="","",'Enfants_FE vaccinés1'!E62*100/Pop_cible!F62)</f>
        <v/>
      </c>
      <c r="F62" s="685" t="str">
        <f>IF(Pop_cible!G62&lt;=0,"",'Enfants_FE vaccinés1'!F62/Pop_cible!G62*100)</f>
        <v/>
      </c>
      <c r="G62" s="685" t="str">
        <f>IF(Pop_cible!G62&lt;=0,"",'Enfants_FE vaccinés1'!G62/Pop_cible!G62*100)</f>
        <v/>
      </c>
      <c r="H62" s="685" t="str">
        <f>IF(Pop_cible!G62&lt;=0,"",'Enfants_FE vaccinés1'!H62/Pop_cible!G62*100)</f>
        <v/>
      </c>
      <c r="I62" s="685" t="str">
        <f>IF(Pop_cible!G62&lt;=0,"",'Enfants_FE vaccinés1'!I62/Pop_cible!G62*100)</f>
        <v/>
      </c>
      <c r="J62" s="685" t="str">
        <f>IF(Pop_cible!G62&lt;=0,"",'Enfants_FE vaccinés1'!J62/Pop_cible!G62*100)</f>
        <v/>
      </c>
      <c r="K62" s="685" t="str">
        <f>IF(Pop_cible!G62&lt;=0,"",'Enfants_FE vaccinés1'!K62/Pop_cible!G62*100)</f>
        <v/>
      </c>
    </row>
    <row r="63" spans="1:11" ht="15.75" customHeight="1">
      <c r="A63" s="679"/>
      <c r="B63" s="677" t="s">
        <v>558</v>
      </c>
      <c r="C63" s="685" t="str">
        <f>IF(Pop_cible!F63&lt;=0,"",'Enfants_FE vaccinés1'!C63/Pop_cible!F63*100)</f>
        <v/>
      </c>
      <c r="D63" s="685" t="str">
        <f>IF(Pop_cible!F63&lt;=0,"",'Enfants_FE vaccinés1'!D63/Pop_cible!F63*100)</f>
        <v/>
      </c>
      <c r="E63" s="685" t="str">
        <f>IF(Pop_cible!F63="","",'Enfants_FE vaccinés1'!E63*100/Pop_cible!F63)</f>
        <v/>
      </c>
      <c r="F63" s="685" t="str">
        <f>IF(Pop_cible!G63&lt;=0,"",'Enfants_FE vaccinés1'!F63/Pop_cible!G63*100)</f>
        <v/>
      </c>
      <c r="G63" s="685" t="str">
        <f>IF(Pop_cible!G63&lt;=0,"",'Enfants_FE vaccinés1'!G63/Pop_cible!G63*100)</f>
        <v/>
      </c>
      <c r="H63" s="685" t="str">
        <f>IF(Pop_cible!G63&lt;=0,"",'Enfants_FE vaccinés1'!H63/Pop_cible!G63*100)</f>
        <v/>
      </c>
      <c r="I63" s="685" t="str">
        <f>IF(Pop_cible!G63&lt;=0,"",'Enfants_FE vaccinés1'!I63/Pop_cible!G63*100)</f>
        <v/>
      </c>
      <c r="J63" s="685" t="str">
        <f>IF(Pop_cible!G63&lt;=0,"",'Enfants_FE vaccinés1'!J63/Pop_cible!G63*100)</f>
        <v/>
      </c>
      <c r="K63" s="685" t="str">
        <f>IF(Pop_cible!G63&lt;=0,"",'Enfants_FE vaccinés1'!K63/Pop_cible!G63*100)</f>
        <v/>
      </c>
    </row>
    <row r="64" spans="1:11" s="6" customFormat="1" ht="15.75" customHeight="1">
      <c r="A64" s="2" t="s">
        <v>559</v>
      </c>
      <c r="B64" s="2"/>
      <c r="C64" s="103" t="str">
        <f>IF(Pop_cible!F64&lt;=0,"",'Enfants_FE vaccinés1'!C64/Pop_cible!F64*100)</f>
        <v/>
      </c>
      <c r="D64" s="103" t="str">
        <f>IF(Pop_cible!F64&lt;=0,"",'Enfants_FE vaccinés1'!D64/Pop_cible!F64*100)</f>
        <v/>
      </c>
      <c r="E64" s="103" t="str">
        <f>IF(Pop_cible!F64="","",'Enfants_FE vaccinés1'!E64*100/Pop_cible!F64)</f>
        <v/>
      </c>
      <c r="F64" s="103" t="str">
        <f>IF(Pop_cible!G64&lt;=0,"",'Enfants_FE vaccinés1'!F64/Pop_cible!G64*100)</f>
        <v/>
      </c>
      <c r="G64" s="103" t="str">
        <f>IF(Pop_cible!G64&lt;=0,"",'Enfants_FE vaccinés1'!G64/Pop_cible!G64*100)</f>
        <v/>
      </c>
      <c r="H64" s="103" t="str">
        <f>IF(Pop_cible!G64&lt;=0,"",'Enfants_FE vaccinés1'!H64/Pop_cible!G64*100)</f>
        <v/>
      </c>
      <c r="I64" s="103" t="str">
        <f>IF(Pop_cible!G64&lt;=0,"",'Enfants_FE vaccinés1'!I64/Pop_cible!G64*100)</f>
        <v/>
      </c>
      <c r="J64" s="103" t="str">
        <f>IF(Pop_cible!G64&lt;=0,"",'Enfants_FE vaccinés1'!J64/Pop_cible!G64*100)</f>
        <v/>
      </c>
      <c r="K64" s="103" t="str">
        <f>IF(Pop_cible!G64&lt;=0,"",'Enfants_FE vaccinés1'!K64/Pop_cible!G64*100)</f>
        <v/>
      </c>
    </row>
    <row r="65" spans="1:11" ht="15.75" customHeight="1">
      <c r="A65" s="677"/>
      <c r="B65" s="677" t="s">
        <v>560</v>
      </c>
      <c r="C65" s="685" t="str">
        <f>IF(Pop_cible!F65&lt;=0,"",'Enfants_FE vaccinés1'!C65/Pop_cible!F65*100)</f>
        <v/>
      </c>
      <c r="D65" s="685" t="str">
        <f>IF(Pop_cible!F65&lt;=0,"",'Enfants_FE vaccinés1'!D65/Pop_cible!F65*100)</f>
        <v/>
      </c>
      <c r="E65" s="685" t="str">
        <f>IF(Pop_cible!F65="","",'Enfants_FE vaccinés1'!E65*100/Pop_cible!F65)</f>
        <v/>
      </c>
      <c r="F65" s="685" t="str">
        <f>IF(Pop_cible!G65&lt;=0,"",'Enfants_FE vaccinés1'!F65/Pop_cible!G65*100)</f>
        <v/>
      </c>
      <c r="G65" s="685" t="str">
        <f>IF(Pop_cible!G65&lt;=0,"",'Enfants_FE vaccinés1'!G65/Pop_cible!G65*100)</f>
        <v/>
      </c>
      <c r="H65" s="685" t="str">
        <f>IF(Pop_cible!G65&lt;=0,"",'Enfants_FE vaccinés1'!H65/Pop_cible!G65*100)</f>
        <v/>
      </c>
      <c r="I65" s="685" t="str">
        <f>IF(Pop_cible!G65&lt;=0,"",'Enfants_FE vaccinés1'!I65/Pop_cible!G65*100)</f>
        <v/>
      </c>
      <c r="J65" s="685" t="str">
        <f>IF(Pop_cible!G65&lt;=0,"",'Enfants_FE vaccinés1'!J65/Pop_cible!G65*100)</f>
        <v/>
      </c>
      <c r="K65" s="685" t="str">
        <f>IF(Pop_cible!G65&lt;=0,"",'Enfants_FE vaccinés1'!K65/Pop_cible!G65*100)</f>
        <v/>
      </c>
    </row>
    <row r="66" spans="1:11" ht="15.75" customHeight="1">
      <c r="A66" s="679"/>
      <c r="B66" s="677" t="s">
        <v>561</v>
      </c>
      <c r="C66" s="685" t="str">
        <f>IF(Pop_cible!F66&lt;=0,"",'Enfants_FE vaccinés1'!C66/Pop_cible!F66*100)</f>
        <v/>
      </c>
      <c r="D66" s="685" t="str">
        <f>IF(Pop_cible!F66&lt;=0,"",'Enfants_FE vaccinés1'!D66/Pop_cible!F66*100)</f>
        <v/>
      </c>
      <c r="E66" s="685" t="str">
        <f>IF(Pop_cible!F66="","",'Enfants_FE vaccinés1'!E66*100/Pop_cible!F66)</f>
        <v/>
      </c>
      <c r="F66" s="685" t="str">
        <f>IF(Pop_cible!G66&lt;=0,"",'Enfants_FE vaccinés1'!F66/Pop_cible!G66*100)</f>
        <v/>
      </c>
      <c r="G66" s="685" t="str">
        <f>IF(Pop_cible!G66&lt;=0,"",'Enfants_FE vaccinés1'!G66/Pop_cible!G66*100)</f>
        <v/>
      </c>
      <c r="H66" s="685" t="str">
        <f>IF(Pop_cible!G66&lt;=0,"",'Enfants_FE vaccinés1'!H66/Pop_cible!G66*100)</f>
        <v/>
      </c>
      <c r="I66" s="685" t="str">
        <f>IF(Pop_cible!G66&lt;=0,"",'Enfants_FE vaccinés1'!I66/Pop_cible!G66*100)</f>
        <v/>
      </c>
      <c r="J66" s="685" t="str">
        <f>IF(Pop_cible!G66&lt;=0,"",'Enfants_FE vaccinés1'!J66/Pop_cible!G66*100)</f>
        <v/>
      </c>
      <c r="K66" s="685" t="str">
        <f>IF(Pop_cible!G66&lt;=0,"",'Enfants_FE vaccinés1'!K66/Pop_cible!G66*100)</f>
        <v/>
      </c>
    </row>
    <row r="67" spans="1:11" ht="15.75" customHeight="1">
      <c r="A67" s="679"/>
      <c r="B67" s="677" t="s">
        <v>562</v>
      </c>
      <c r="C67" s="685" t="str">
        <f>IF(Pop_cible!F67&lt;=0,"",'Enfants_FE vaccinés1'!C67/Pop_cible!F67*100)</f>
        <v/>
      </c>
      <c r="D67" s="685" t="str">
        <f>IF(Pop_cible!F67&lt;=0,"",'Enfants_FE vaccinés1'!D67/Pop_cible!F67*100)</f>
        <v/>
      </c>
      <c r="E67" s="685" t="str">
        <f>IF(Pop_cible!F67="","",'Enfants_FE vaccinés1'!E67*100/Pop_cible!F67)</f>
        <v/>
      </c>
      <c r="F67" s="685" t="str">
        <f>IF(Pop_cible!G67&lt;=0,"",'Enfants_FE vaccinés1'!F67/Pop_cible!G67*100)</f>
        <v/>
      </c>
      <c r="G67" s="685" t="str">
        <f>IF(Pop_cible!G67&lt;=0,"",'Enfants_FE vaccinés1'!G67/Pop_cible!G67*100)</f>
        <v/>
      </c>
      <c r="H67" s="685" t="str">
        <f>IF(Pop_cible!G67&lt;=0,"",'Enfants_FE vaccinés1'!H67/Pop_cible!G67*100)</f>
        <v/>
      </c>
      <c r="I67" s="685" t="str">
        <f>IF(Pop_cible!G67&lt;=0,"",'Enfants_FE vaccinés1'!I67/Pop_cible!G67*100)</f>
        <v/>
      </c>
      <c r="J67" s="685" t="str">
        <f>IF(Pop_cible!G67&lt;=0,"",'Enfants_FE vaccinés1'!J67/Pop_cible!G67*100)</f>
        <v/>
      </c>
      <c r="K67" s="685" t="str">
        <f>IF(Pop_cible!G67&lt;=0,"",'Enfants_FE vaccinés1'!K67/Pop_cible!G67*100)</f>
        <v/>
      </c>
    </row>
    <row r="68" spans="1:11" ht="13.5" customHeight="1">
      <c r="A68" s="679"/>
      <c r="B68" s="677" t="s">
        <v>563</v>
      </c>
      <c r="C68" s="685" t="str">
        <f>IF(Pop_cible!F68&lt;=0,"",'Enfants_FE vaccinés1'!C68/Pop_cible!F68*100)</f>
        <v/>
      </c>
      <c r="D68" s="685" t="str">
        <f>IF(Pop_cible!F68&lt;=0,"",'Enfants_FE vaccinés1'!D68/Pop_cible!F68*100)</f>
        <v/>
      </c>
      <c r="E68" s="685" t="str">
        <f>IF(Pop_cible!F68="","",'Enfants_FE vaccinés1'!E68*100/Pop_cible!F68)</f>
        <v/>
      </c>
      <c r="F68" s="685" t="str">
        <f>IF(Pop_cible!G68&lt;=0,"",'Enfants_FE vaccinés1'!F68/Pop_cible!G68*100)</f>
        <v/>
      </c>
      <c r="G68" s="685" t="str">
        <f>IF(Pop_cible!G68&lt;=0,"",'Enfants_FE vaccinés1'!G68/Pop_cible!G68*100)</f>
        <v/>
      </c>
      <c r="H68" s="685" t="str">
        <f>IF(Pop_cible!G68&lt;=0,"",'Enfants_FE vaccinés1'!H68/Pop_cible!G68*100)</f>
        <v/>
      </c>
      <c r="I68" s="685" t="str">
        <f>IF(Pop_cible!G68&lt;=0,"",'Enfants_FE vaccinés1'!I68/Pop_cible!G68*100)</f>
        <v/>
      </c>
      <c r="J68" s="685" t="str">
        <f>IF(Pop_cible!G68&lt;=0,"",'Enfants_FE vaccinés1'!J68/Pop_cible!G68*100)</f>
        <v/>
      </c>
      <c r="K68" s="685" t="str">
        <f>IF(Pop_cible!G68&lt;=0,"",'Enfants_FE vaccinés1'!K68/Pop_cible!G68*100)</f>
        <v/>
      </c>
    </row>
    <row r="69" spans="1:11" ht="15.75" customHeight="1">
      <c r="A69" s="679"/>
      <c r="B69" s="677" t="s">
        <v>564</v>
      </c>
      <c r="C69" s="685" t="str">
        <f>IF(Pop_cible!F69&lt;=0,"",'Enfants_FE vaccinés1'!C69/Pop_cible!F69*100)</f>
        <v/>
      </c>
      <c r="D69" s="685" t="str">
        <f>IF(Pop_cible!F69&lt;=0,"",'Enfants_FE vaccinés1'!D69/Pop_cible!F69*100)</f>
        <v/>
      </c>
      <c r="E69" s="685" t="str">
        <f>IF(Pop_cible!F69="","",'Enfants_FE vaccinés1'!E69*100/Pop_cible!F69)</f>
        <v/>
      </c>
      <c r="F69" s="685" t="str">
        <f>IF(Pop_cible!G69&lt;=0,"",'Enfants_FE vaccinés1'!F69/Pop_cible!G69*100)</f>
        <v/>
      </c>
      <c r="G69" s="685" t="str">
        <f>IF(Pop_cible!G69&lt;=0,"",'Enfants_FE vaccinés1'!G69/Pop_cible!G69*100)</f>
        <v/>
      </c>
      <c r="H69" s="685" t="str">
        <f>IF(Pop_cible!G69&lt;=0,"",'Enfants_FE vaccinés1'!H69/Pop_cible!G69*100)</f>
        <v/>
      </c>
      <c r="I69" s="685" t="str">
        <f>IF(Pop_cible!G69&lt;=0,"",'Enfants_FE vaccinés1'!I69/Pop_cible!G69*100)</f>
        <v/>
      </c>
      <c r="J69" s="685" t="str">
        <f>IF(Pop_cible!G69&lt;=0,"",'Enfants_FE vaccinés1'!J69/Pop_cible!G69*100)</f>
        <v/>
      </c>
      <c r="K69" s="685" t="str">
        <f>IF(Pop_cible!G69&lt;=0,"",'Enfants_FE vaccinés1'!K69/Pop_cible!G69*100)</f>
        <v/>
      </c>
    </row>
    <row r="70" spans="1:11" ht="15.75" customHeight="1">
      <c r="A70" s="679"/>
      <c r="B70" s="677" t="s">
        <v>565</v>
      </c>
      <c r="C70" s="685" t="str">
        <f>IF(Pop_cible!F70&lt;=0,"",'Enfants_FE vaccinés1'!C70/Pop_cible!F70*100)</f>
        <v/>
      </c>
      <c r="D70" s="685" t="str">
        <f>IF(Pop_cible!F70&lt;=0,"",'Enfants_FE vaccinés1'!D70/Pop_cible!F70*100)</f>
        <v/>
      </c>
      <c r="E70" s="685" t="str">
        <f>IF(Pop_cible!F70="","",'Enfants_FE vaccinés1'!E70*100/Pop_cible!F70)</f>
        <v/>
      </c>
      <c r="F70" s="685" t="str">
        <f>IF(Pop_cible!G70&lt;=0,"",'Enfants_FE vaccinés1'!F70/Pop_cible!G70*100)</f>
        <v/>
      </c>
      <c r="G70" s="685" t="str">
        <f>IF(Pop_cible!G70&lt;=0,"",'Enfants_FE vaccinés1'!G70/Pop_cible!G70*100)</f>
        <v/>
      </c>
      <c r="H70" s="685" t="str">
        <f>IF(Pop_cible!G70&lt;=0,"",'Enfants_FE vaccinés1'!H70/Pop_cible!G70*100)</f>
        <v/>
      </c>
      <c r="I70" s="685" t="str">
        <f>IF(Pop_cible!G70&lt;=0,"",'Enfants_FE vaccinés1'!I70/Pop_cible!G70*100)</f>
        <v/>
      </c>
      <c r="J70" s="685" t="str">
        <f>IF(Pop_cible!G70&lt;=0,"",'Enfants_FE vaccinés1'!J70/Pop_cible!G70*100)</f>
        <v/>
      </c>
      <c r="K70" s="685" t="str">
        <f>IF(Pop_cible!G70&lt;=0,"",'Enfants_FE vaccinés1'!K70/Pop_cible!G70*100)</f>
        <v/>
      </c>
    </row>
    <row r="71" spans="1:11" ht="15.75" customHeight="1">
      <c r="A71" s="679"/>
      <c r="B71" s="677" t="s">
        <v>566</v>
      </c>
      <c r="C71" s="685" t="str">
        <f>IF(Pop_cible!F71&lt;=0,"",'Enfants_FE vaccinés1'!C71/Pop_cible!F71*100)</f>
        <v/>
      </c>
      <c r="D71" s="685" t="str">
        <f>IF(Pop_cible!F71&lt;=0,"",'Enfants_FE vaccinés1'!D71/Pop_cible!F71*100)</f>
        <v/>
      </c>
      <c r="E71" s="685" t="str">
        <f>IF(Pop_cible!F71="","",'Enfants_FE vaccinés1'!E71*100/Pop_cible!F71)</f>
        <v/>
      </c>
      <c r="F71" s="685" t="str">
        <f>IF(Pop_cible!G71&lt;=0,"",'Enfants_FE vaccinés1'!F71/Pop_cible!G71*100)</f>
        <v/>
      </c>
      <c r="G71" s="685" t="str">
        <f>IF(Pop_cible!G71&lt;=0,"",'Enfants_FE vaccinés1'!G71/Pop_cible!G71*100)</f>
        <v/>
      </c>
      <c r="H71" s="685" t="str">
        <f>IF(Pop_cible!G71&lt;=0,"",'Enfants_FE vaccinés1'!H71/Pop_cible!G71*100)</f>
        <v/>
      </c>
      <c r="I71" s="685" t="str">
        <f>IF(Pop_cible!G71&lt;=0,"",'Enfants_FE vaccinés1'!I71/Pop_cible!G71*100)</f>
        <v/>
      </c>
      <c r="J71" s="685" t="str">
        <f>IF(Pop_cible!G71&lt;=0,"",'Enfants_FE vaccinés1'!J71/Pop_cible!G71*100)</f>
        <v/>
      </c>
      <c r="K71" s="685" t="str">
        <f>IF(Pop_cible!G71&lt;=0,"",'Enfants_FE vaccinés1'!K71/Pop_cible!G71*100)</f>
        <v/>
      </c>
    </row>
    <row r="72" spans="1:11" ht="15.75" customHeight="1">
      <c r="A72" s="679"/>
      <c r="B72" s="677" t="s">
        <v>567</v>
      </c>
      <c r="C72" s="685" t="str">
        <f>IF(Pop_cible!F72&lt;=0,"",'Enfants_FE vaccinés1'!C72/Pop_cible!F72*100)</f>
        <v/>
      </c>
      <c r="D72" s="685" t="str">
        <f>IF(Pop_cible!F72&lt;=0,"",'Enfants_FE vaccinés1'!D72/Pop_cible!F72*100)</f>
        <v/>
      </c>
      <c r="E72" s="685" t="str">
        <f>IF(Pop_cible!F72="","",'Enfants_FE vaccinés1'!E72*100/Pop_cible!F72)</f>
        <v/>
      </c>
      <c r="F72" s="685" t="str">
        <f>IF(Pop_cible!G72&lt;=0,"",'Enfants_FE vaccinés1'!F72/Pop_cible!G72*100)</f>
        <v/>
      </c>
      <c r="G72" s="685" t="str">
        <f>IF(Pop_cible!G72&lt;=0,"",'Enfants_FE vaccinés1'!G72/Pop_cible!G72*100)</f>
        <v/>
      </c>
      <c r="H72" s="685" t="str">
        <f>IF(Pop_cible!G72&lt;=0,"",'Enfants_FE vaccinés1'!H72/Pop_cible!G72*100)</f>
        <v/>
      </c>
      <c r="I72" s="685" t="str">
        <f>IF(Pop_cible!G72&lt;=0,"",'Enfants_FE vaccinés1'!I72/Pop_cible!G72*100)</f>
        <v/>
      </c>
      <c r="J72" s="685" t="str">
        <f>IF(Pop_cible!G72&lt;=0,"",'Enfants_FE vaccinés1'!J72/Pop_cible!G72*100)</f>
        <v/>
      </c>
      <c r="K72" s="685" t="str">
        <f>IF(Pop_cible!G72&lt;=0,"",'Enfants_FE vaccinés1'!K72/Pop_cible!G72*100)</f>
        <v/>
      </c>
    </row>
    <row r="73" spans="1:11" s="6" customFormat="1" ht="15.75" customHeight="1">
      <c r="A73" s="2" t="s">
        <v>568</v>
      </c>
      <c r="B73" s="2"/>
      <c r="C73" s="103" t="str">
        <f>IF(Pop_cible!F73&lt;=0,"",'Enfants_FE vaccinés1'!C73/Pop_cible!F73*100)</f>
        <v/>
      </c>
      <c r="D73" s="103" t="str">
        <f>IF(Pop_cible!F73&lt;=0,"",'Enfants_FE vaccinés1'!D73/Pop_cible!F73*100)</f>
        <v/>
      </c>
      <c r="E73" s="103" t="str">
        <f>IF(Pop_cible!F73="","",'Enfants_FE vaccinés1'!E73*100/Pop_cible!F73)</f>
        <v/>
      </c>
      <c r="F73" s="103" t="str">
        <f>IF(Pop_cible!G73&lt;=0,"",'Enfants_FE vaccinés1'!F73/Pop_cible!G73*100)</f>
        <v/>
      </c>
      <c r="G73" s="103" t="str">
        <f>IF(Pop_cible!G73&lt;=0,"",'Enfants_FE vaccinés1'!G73/Pop_cible!G73*100)</f>
        <v/>
      </c>
      <c r="H73" s="103" t="str">
        <f>IF(Pop_cible!G73&lt;=0,"",'Enfants_FE vaccinés1'!H73/Pop_cible!G73*100)</f>
        <v/>
      </c>
      <c r="I73" s="103" t="str">
        <f>IF(Pop_cible!G73&lt;=0,"",'Enfants_FE vaccinés1'!I73/Pop_cible!G73*100)</f>
        <v/>
      </c>
      <c r="J73" s="103" t="str">
        <f>IF(Pop_cible!G73&lt;=0,"",'Enfants_FE vaccinés1'!J73/Pop_cible!G73*100)</f>
        <v/>
      </c>
      <c r="K73" s="103" t="str">
        <f>IF(Pop_cible!G73&lt;=0,"",'Enfants_FE vaccinés1'!K73/Pop_cible!G73*100)</f>
        <v/>
      </c>
    </row>
    <row r="74" spans="1:11" ht="15.75" customHeight="1">
      <c r="A74" s="677"/>
      <c r="B74" s="677" t="s">
        <v>569</v>
      </c>
      <c r="C74" s="685" t="str">
        <f>IF(Pop_cible!F74&lt;=0,"",'Enfants_FE vaccinés1'!C74/Pop_cible!F74*100)</f>
        <v/>
      </c>
      <c r="D74" s="685" t="str">
        <f>IF(Pop_cible!F74&lt;=0,"",'Enfants_FE vaccinés1'!D74/Pop_cible!F74*100)</f>
        <v/>
      </c>
      <c r="E74" s="685" t="str">
        <f>IF(Pop_cible!F74="","",'Enfants_FE vaccinés1'!E74*100/Pop_cible!F74)</f>
        <v/>
      </c>
      <c r="F74" s="685" t="str">
        <f>IF(Pop_cible!G74&lt;=0,"",'Enfants_FE vaccinés1'!F74/Pop_cible!G74*100)</f>
        <v/>
      </c>
      <c r="G74" s="685" t="str">
        <f>IF(Pop_cible!G74&lt;=0,"",'Enfants_FE vaccinés1'!G74/Pop_cible!G74*100)</f>
        <v/>
      </c>
      <c r="H74" s="685" t="str">
        <f>IF(Pop_cible!G74&lt;=0,"",'Enfants_FE vaccinés1'!H74/Pop_cible!G74*100)</f>
        <v/>
      </c>
      <c r="I74" s="685" t="str">
        <f>IF(Pop_cible!G74&lt;=0,"",'Enfants_FE vaccinés1'!I74/Pop_cible!G74*100)</f>
        <v/>
      </c>
      <c r="J74" s="685" t="str">
        <f>IF(Pop_cible!G74&lt;=0,"",'Enfants_FE vaccinés1'!J74/Pop_cible!G74*100)</f>
        <v/>
      </c>
      <c r="K74" s="685" t="str">
        <f>IF(Pop_cible!G74&lt;=0,"",'Enfants_FE vaccinés1'!K74/Pop_cible!G74*100)</f>
        <v/>
      </c>
    </row>
    <row r="75" spans="1:11" ht="15.75" customHeight="1">
      <c r="A75" s="679"/>
      <c r="B75" s="677" t="s">
        <v>570</v>
      </c>
      <c r="C75" s="685" t="str">
        <f>IF(Pop_cible!F75&lt;=0,"",'Enfants_FE vaccinés1'!C75/Pop_cible!F75*100)</f>
        <v/>
      </c>
      <c r="D75" s="685" t="str">
        <f>IF(Pop_cible!F75&lt;=0,"",'Enfants_FE vaccinés1'!D75/Pop_cible!F75*100)</f>
        <v/>
      </c>
      <c r="E75" s="685" t="str">
        <f>IF(Pop_cible!F75="","",'Enfants_FE vaccinés1'!E75*100/Pop_cible!F75)</f>
        <v/>
      </c>
      <c r="F75" s="685" t="str">
        <f>IF(Pop_cible!G75&lt;=0,"",'Enfants_FE vaccinés1'!F75/Pop_cible!G75*100)</f>
        <v/>
      </c>
      <c r="G75" s="685" t="str">
        <f>IF(Pop_cible!G75&lt;=0,"",'Enfants_FE vaccinés1'!G75/Pop_cible!G75*100)</f>
        <v/>
      </c>
      <c r="H75" s="685" t="str">
        <f>IF(Pop_cible!G75&lt;=0,"",'Enfants_FE vaccinés1'!H75/Pop_cible!G75*100)</f>
        <v/>
      </c>
      <c r="I75" s="685" t="str">
        <f>IF(Pop_cible!G75&lt;=0,"",'Enfants_FE vaccinés1'!I75/Pop_cible!G75*100)</f>
        <v/>
      </c>
      <c r="J75" s="685" t="str">
        <f>IF(Pop_cible!G75&lt;=0,"",'Enfants_FE vaccinés1'!J75/Pop_cible!G75*100)</f>
        <v/>
      </c>
      <c r="K75" s="685" t="str">
        <f>IF(Pop_cible!G75&lt;=0,"",'Enfants_FE vaccinés1'!K75/Pop_cible!G75*100)</f>
        <v/>
      </c>
    </row>
    <row r="76" spans="1:11" ht="15.75" customHeight="1">
      <c r="A76" s="679"/>
      <c r="B76" s="677" t="s">
        <v>571</v>
      </c>
      <c r="C76" s="685" t="str">
        <f>IF(Pop_cible!F76&lt;=0,"",'Enfants_FE vaccinés1'!C76/Pop_cible!F76*100)</f>
        <v/>
      </c>
      <c r="D76" s="685" t="str">
        <f>IF(Pop_cible!F76&lt;=0,"",'Enfants_FE vaccinés1'!D76/Pop_cible!F76*100)</f>
        <v/>
      </c>
      <c r="E76" s="685" t="str">
        <f>IF(Pop_cible!F76="","",'Enfants_FE vaccinés1'!E76*100/Pop_cible!F76)</f>
        <v/>
      </c>
      <c r="F76" s="685" t="str">
        <f>IF(Pop_cible!G76&lt;=0,"",'Enfants_FE vaccinés1'!F76/Pop_cible!G76*100)</f>
        <v/>
      </c>
      <c r="G76" s="685" t="str">
        <f>IF(Pop_cible!G76&lt;=0,"",'Enfants_FE vaccinés1'!G76/Pop_cible!G76*100)</f>
        <v/>
      </c>
      <c r="H76" s="685" t="str">
        <f>IF(Pop_cible!G76&lt;=0,"",'Enfants_FE vaccinés1'!H76/Pop_cible!G76*100)</f>
        <v/>
      </c>
      <c r="I76" s="685" t="str">
        <f>IF(Pop_cible!G76&lt;=0,"",'Enfants_FE vaccinés1'!I76/Pop_cible!G76*100)</f>
        <v/>
      </c>
      <c r="J76" s="685" t="str">
        <f>IF(Pop_cible!G76&lt;=0,"",'Enfants_FE vaccinés1'!J76/Pop_cible!G76*100)</f>
        <v/>
      </c>
      <c r="K76" s="685" t="str">
        <f>IF(Pop_cible!G76&lt;=0,"",'Enfants_FE vaccinés1'!K76/Pop_cible!G76*100)</f>
        <v/>
      </c>
    </row>
    <row r="77" spans="1:11" ht="15.75" customHeight="1">
      <c r="A77" s="679"/>
      <c r="B77" s="677" t="s">
        <v>572</v>
      </c>
      <c r="C77" s="685" t="str">
        <f>IF(Pop_cible!F77&lt;=0,"",'Enfants_FE vaccinés1'!C77/Pop_cible!F77*100)</f>
        <v/>
      </c>
      <c r="D77" s="685" t="str">
        <f>IF(Pop_cible!F77&lt;=0,"",'Enfants_FE vaccinés1'!D77/Pop_cible!F77*100)</f>
        <v/>
      </c>
      <c r="E77" s="685" t="str">
        <f>IF(Pop_cible!F77="","",'Enfants_FE vaccinés1'!E77*100/Pop_cible!F77)</f>
        <v/>
      </c>
      <c r="F77" s="685" t="str">
        <f>IF(Pop_cible!G77&lt;=0,"",'Enfants_FE vaccinés1'!F77/Pop_cible!G77*100)</f>
        <v/>
      </c>
      <c r="G77" s="685" t="str">
        <f>IF(Pop_cible!G77&lt;=0,"",'Enfants_FE vaccinés1'!G77/Pop_cible!G77*100)</f>
        <v/>
      </c>
      <c r="H77" s="685" t="str">
        <f>IF(Pop_cible!G77&lt;=0,"",'Enfants_FE vaccinés1'!H77/Pop_cible!G77*100)</f>
        <v/>
      </c>
      <c r="I77" s="685" t="str">
        <f>IF(Pop_cible!G77&lt;=0,"",'Enfants_FE vaccinés1'!I77/Pop_cible!G77*100)</f>
        <v/>
      </c>
      <c r="J77" s="685" t="str">
        <f>IF(Pop_cible!G77&lt;=0,"",'Enfants_FE vaccinés1'!J77/Pop_cible!G77*100)</f>
        <v/>
      </c>
      <c r="K77" s="685" t="str">
        <f>IF(Pop_cible!G77&lt;=0,"",'Enfants_FE vaccinés1'!K77/Pop_cible!G77*100)</f>
        <v/>
      </c>
    </row>
    <row r="78" spans="1:11" ht="13.5" customHeight="1">
      <c r="A78" s="679"/>
      <c r="B78" s="677" t="s">
        <v>573</v>
      </c>
      <c r="C78" s="685" t="str">
        <f>IF(Pop_cible!F78&lt;=0,"",'Enfants_FE vaccinés1'!C78/Pop_cible!F78*100)</f>
        <v/>
      </c>
      <c r="D78" s="685" t="str">
        <f>IF(Pop_cible!F78&lt;=0,"",'Enfants_FE vaccinés1'!D78/Pop_cible!F78*100)</f>
        <v/>
      </c>
      <c r="E78" s="685" t="str">
        <f>IF(Pop_cible!F78="","",'Enfants_FE vaccinés1'!E78*100/Pop_cible!F78)</f>
        <v/>
      </c>
      <c r="F78" s="685" t="str">
        <f>IF(Pop_cible!G78&lt;=0,"",'Enfants_FE vaccinés1'!F78/Pop_cible!G78*100)</f>
        <v/>
      </c>
      <c r="G78" s="685" t="str">
        <f>IF(Pop_cible!G78&lt;=0,"",'Enfants_FE vaccinés1'!G78/Pop_cible!G78*100)</f>
        <v/>
      </c>
      <c r="H78" s="685" t="str">
        <f>IF(Pop_cible!G78&lt;=0,"",'Enfants_FE vaccinés1'!H78/Pop_cible!G78*100)</f>
        <v/>
      </c>
      <c r="I78" s="685" t="str">
        <f>IF(Pop_cible!G78&lt;=0,"",'Enfants_FE vaccinés1'!I78/Pop_cible!G78*100)</f>
        <v/>
      </c>
      <c r="J78" s="685" t="str">
        <f>IF(Pop_cible!G78&lt;=0,"",'Enfants_FE vaccinés1'!J78/Pop_cible!G78*100)</f>
        <v/>
      </c>
      <c r="K78" s="685" t="str">
        <f>IF(Pop_cible!G78&lt;=0,"",'Enfants_FE vaccinés1'!K78/Pop_cible!G78*100)</f>
        <v/>
      </c>
    </row>
    <row r="79" spans="1:11" s="6" customFormat="1" ht="15.75" customHeight="1">
      <c r="A79" s="2" t="s">
        <v>574</v>
      </c>
      <c r="B79" s="2"/>
      <c r="C79" s="686" t="str">
        <f>IF(Pop_cible!F79&lt;=0,"",'Enfants_FE vaccinés1'!C79/Pop_cible!F79*100)</f>
        <v/>
      </c>
      <c r="D79" s="686" t="str">
        <f>IF(Pop_cible!F79&lt;=0,"",'Enfants_FE vaccinés1'!D79/Pop_cible!F79*100)</f>
        <v/>
      </c>
      <c r="E79" s="686" t="str">
        <f>IF(Pop_cible!F79="","",'Enfants_FE vaccinés1'!E79*100/Pop_cible!F79)</f>
        <v/>
      </c>
      <c r="F79" s="686" t="str">
        <f>IF(Pop_cible!G79&lt;=0,"",'Enfants_FE vaccinés1'!F79/Pop_cible!G79*100)</f>
        <v/>
      </c>
      <c r="G79" s="686" t="str">
        <f>IF(Pop_cible!G79&lt;=0,"",'Enfants_FE vaccinés1'!G79/Pop_cible!G79*100)</f>
        <v/>
      </c>
      <c r="H79" s="686" t="str">
        <f>IF(Pop_cible!G79&lt;=0,"",'Enfants_FE vaccinés1'!H79/Pop_cible!G79*100)</f>
        <v/>
      </c>
      <c r="I79" s="686" t="str">
        <f>IF(Pop_cible!G79&lt;=0,"",'Enfants_FE vaccinés1'!I79/Pop_cible!G79*100)</f>
        <v/>
      </c>
      <c r="J79" s="686" t="str">
        <f>IF(Pop_cible!G79&lt;=0,"",'Enfants_FE vaccinés1'!J79/Pop_cible!G79*100)</f>
        <v/>
      </c>
      <c r="K79" s="686" t="str">
        <f>IF(Pop_cible!G79&lt;=0,"",'Enfants_FE vaccinés1'!K79/Pop_cible!G79*100)</f>
        <v/>
      </c>
    </row>
    <row r="80" spans="1:11" ht="15.75" customHeight="1">
      <c r="A80" s="677"/>
      <c r="B80" s="677" t="s">
        <v>575</v>
      </c>
      <c r="C80" s="684" t="str">
        <f>IF(Pop_cible!F80&lt;=0,"",'Enfants_FE vaccinés1'!C80/Pop_cible!F80*100)</f>
        <v/>
      </c>
      <c r="D80" s="684" t="str">
        <f>IF(Pop_cible!F80&lt;=0,"",'Enfants_FE vaccinés1'!D80/Pop_cible!F80*100)</f>
        <v/>
      </c>
      <c r="E80" s="684" t="str">
        <f>IF(Pop_cible!F80="","",'Enfants_FE vaccinés1'!E80*100/Pop_cible!F80)</f>
        <v/>
      </c>
      <c r="F80" s="684" t="str">
        <f>IF(Pop_cible!G80&lt;=0,"",'Enfants_FE vaccinés1'!F80/Pop_cible!G80*100)</f>
        <v/>
      </c>
      <c r="G80" s="684" t="str">
        <f>IF(Pop_cible!G80&lt;=0,"",'Enfants_FE vaccinés1'!G80/Pop_cible!G80*100)</f>
        <v/>
      </c>
      <c r="H80" s="684" t="str">
        <f>IF(Pop_cible!G80&lt;=0,"",'Enfants_FE vaccinés1'!H80/Pop_cible!G80*100)</f>
        <v/>
      </c>
      <c r="I80" s="684" t="str">
        <f>IF(Pop_cible!G80&lt;=0,"",'Enfants_FE vaccinés1'!I80/Pop_cible!G80*100)</f>
        <v/>
      </c>
      <c r="J80" s="684" t="str">
        <f>IF(Pop_cible!G80&lt;=0,"",'Enfants_FE vaccinés1'!J80/Pop_cible!G80*100)</f>
        <v/>
      </c>
      <c r="K80" s="684" t="str">
        <f>IF(Pop_cible!G80&lt;=0,"",'Enfants_FE vaccinés1'!K80/Pop_cible!G80*100)</f>
        <v/>
      </c>
    </row>
    <row r="81" spans="1:11" ht="15.75" customHeight="1">
      <c r="A81" s="679"/>
      <c r="B81" s="677" t="s">
        <v>576</v>
      </c>
      <c r="C81" s="685" t="str">
        <f>IF(Pop_cible!F81&lt;=0,"",'Enfants_FE vaccinés1'!C81/Pop_cible!F81*100)</f>
        <v/>
      </c>
      <c r="D81" s="685" t="str">
        <f>IF(Pop_cible!F81&lt;=0,"",'Enfants_FE vaccinés1'!D81/Pop_cible!F81*100)</f>
        <v/>
      </c>
      <c r="E81" s="685" t="str">
        <f>IF(Pop_cible!F81="","",'Enfants_FE vaccinés1'!E81*100/Pop_cible!F81)</f>
        <v/>
      </c>
      <c r="F81" s="685" t="str">
        <f>IF(Pop_cible!G81&lt;=0,"",'Enfants_FE vaccinés1'!F81/Pop_cible!G81*100)</f>
        <v/>
      </c>
      <c r="G81" s="685" t="str">
        <f>IF(Pop_cible!G81&lt;=0,"",'Enfants_FE vaccinés1'!G81/Pop_cible!G81*100)</f>
        <v/>
      </c>
      <c r="H81" s="685" t="str">
        <f>IF(Pop_cible!G81&lt;=0,"",'Enfants_FE vaccinés1'!H81/Pop_cible!G81*100)</f>
        <v/>
      </c>
      <c r="I81" s="685" t="str">
        <f>IF(Pop_cible!G81&lt;=0,"",'Enfants_FE vaccinés1'!I81/Pop_cible!G81*100)</f>
        <v/>
      </c>
      <c r="J81" s="685" t="str">
        <f>IF(Pop_cible!G81&lt;=0,"",'Enfants_FE vaccinés1'!J81/Pop_cible!G81*100)</f>
        <v/>
      </c>
      <c r="K81" s="685" t="str">
        <f>IF(Pop_cible!G81&lt;=0,"",'Enfants_FE vaccinés1'!K81/Pop_cible!G81*100)</f>
        <v/>
      </c>
    </row>
    <row r="82" spans="1:11" ht="15.75" customHeight="1">
      <c r="A82" s="679"/>
      <c r="B82" s="677" t="s">
        <v>577</v>
      </c>
      <c r="C82" s="685" t="str">
        <f>IF(Pop_cible!F82&lt;=0,"",'Enfants_FE vaccinés1'!C82/Pop_cible!F82*100)</f>
        <v/>
      </c>
      <c r="D82" s="685" t="str">
        <f>IF(Pop_cible!F82&lt;=0,"",'Enfants_FE vaccinés1'!D82/Pop_cible!F82*100)</f>
        <v/>
      </c>
      <c r="E82" s="685" t="str">
        <f>IF(Pop_cible!F82="","",'Enfants_FE vaccinés1'!E82*100/Pop_cible!F82)</f>
        <v/>
      </c>
      <c r="F82" s="685" t="str">
        <f>IF(Pop_cible!G82&lt;=0,"",'Enfants_FE vaccinés1'!F82/Pop_cible!G82*100)</f>
        <v/>
      </c>
      <c r="G82" s="685" t="str">
        <f>IF(Pop_cible!G82&lt;=0,"",'Enfants_FE vaccinés1'!G82/Pop_cible!G82*100)</f>
        <v/>
      </c>
      <c r="H82" s="685" t="str">
        <f>IF(Pop_cible!G82&lt;=0,"",'Enfants_FE vaccinés1'!H82/Pop_cible!G82*100)</f>
        <v/>
      </c>
      <c r="I82" s="685" t="str">
        <f>IF(Pop_cible!G82&lt;=0,"",'Enfants_FE vaccinés1'!I82/Pop_cible!G82*100)</f>
        <v/>
      </c>
      <c r="J82" s="685" t="str">
        <f>IF(Pop_cible!G82&lt;=0,"",'Enfants_FE vaccinés1'!J82/Pop_cible!G82*100)</f>
        <v/>
      </c>
      <c r="K82" s="685" t="str">
        <f>IF(Pop_cible!G82&lt;=0,"",'Enfants_FE vaccinés1'!K82/Pop_cible!G82*100)</f>
        <v/>
      </c>
    </row>
    <row r="83" spans="1:11" ht="15.75" customHeight="1">
      <c r="A83" s="679"/>
      <c r="B83" s="677" t="s">
        <v>578</v>
      </c>
      <c r="C83" s="685" t="str">
        <f>IF(Pop_cible!F83&lt;=0,"",'Enfants_FE vaccinés1'!C83/Pop_cible!F83*100)</f>
        <v/>
      </c>
      <c r="D83" s="685" t="str">
        <f>IF(Pop_cible!F83&lt;=0,"",'Enfants_FE vaccinés1'!D83/Pop_cible!F83*100)</f>
        <v/>
      </c>
      <c r="E83" s="685" t="str">
        <f>IF(Pop_cible!F83="","",'Enfants_FE vaccinés1'!E83*100/Pop_cible!F83)</f>
        <v/>
      </c>
      <c r="F83" s="685" t="str">
        <f>IF(Pop_cible!G83&lt;=0,"",'Enfants_FE vaccinés1'!F83/Pop_cible!G83*100)</f>
        <v/>
      </c>
      <c r="G83" s="685" t="str">
        <f>IF(Pop_cible!G83&lt;=0,"",'Enfants_FE vaccinés1'!G83/Pop_cible!G83*100)</f>
        <v/>
      </c>
      <c r="H83" s="685" t="str">
        <f>IF(Pop_cible!G83&lt;=0,"",'Enfants_FE vaccinés1'!H83/Pop_cible!G83*100)</f>
        <v/>
      </c>
      <c r="I83" s="685" t="str">
        <f>IF(Pop_cible!G83&lt;=0,"",'Enfants_FE vaccinés1'!I83/Pop_cible!G83*100)</f>
        <v/>
      </c>
      <c r="J83" s="685" t="str">
        <f>IF(Pop_cible!G83&lt;=0,"",'Enfants_FE vaccinés1'!J83/Pop_cible!G83*100)</f>
        <v/>
      </c>
      <c r="K83" s="685" t="str">
        <f>IF(Pop_cible!G83&lt;=0,"",'Enfants_FE vaccinés1'!K83/Pop_cible!G83*100)</f>
        <v/>
      </c>
    </row>
    <row r="84" spans="1:11" s="6" customFormat="1" ht="15.75" customHeight="1">
      <c r="A84" s="2" t="s">
        <v>579</v>
      </c>
      <c r="B84" s="2"/>
      <c r="C84" s="103" t="str">
        <f>IF(Pop_cible!F84&lt;=0,"",'Enfants_FE vaccinés1'!C84/Pop_cible!F84*100)</f>
        <v/>
      </c>
      <c r="D84" s="103" t="str">
        <f>IF(Pop_cible!F84&lt;=0,"",'Enfants_FE vaccinés1'!D84/Pop_cible!F84*100)</f>
        <v/>
      </c>
      <c r="E84" s="103" t="str">
        <f>IF(Pop_cible!F84="","",'Enfants_FE vaccinés1'!E84*100/Pop_cible!F84)</f>
        <v/>
      </c>
      <c r="F84" s="103" t="str">
        <f>IF(Pop_cible!G84&lt;=0,"",'Enfants_FE vaccinés1'!F84/Pop_cible!G84*100)</f>
        <v/>
      </c>
      <c r="G84" s="103" t="str">
        <f>IF(Pop_cible!G84&lt;=0,"",'Enfants_FE vaccinés1'!G84/Pop_cible!G84*100)</f>
        <v/>
      </c>
      <c r="H84" s="103" t="str">
        <f>IF(Pop_cible!G84&lt;=0,"",'Enfants_FE vaccinés1'!H84/Pop_cible!G84*100)</f>
        <v/>
      </c>
      <c r="I84" s="103" t="str">
        <f>IF(Pop_cible!G84&lt;=0,"",'Enfants_FE vaccinés1'!I84/Pop_cible!G84*100)</f>
        <v/>
      </c>
      <c r="J84" s="103" t="str">
        <f>IF(Pop_cible!G84&lt;=0,"",'Enfants_FE vaccinés1'!J84/Pop_cible!G84*100)</f>
        <v/>
      </c>
      <c r="K84" s="103" t="str">
        <f>IF(Pop_cible!G84&lt;=0,"",'Enfants_FE vaccinés1'!K84/Pop_cible!G84*100)</f>
        <v/>
      </c>
    </row>
    <row r="85" spans="1:11" ht="15.75" customHeight="1">
      <c r="A85" s="679"/>
      <c r="B85" s="677" t="s">
        <v>580</v>
      </c>
      <c r="C85" s="685" t="str">
        <f>IF(Pop_cible!F85&lt;=0,"",'Enfants_FE vaccinés1'!C85/Pop_cible!F85*100)</f>
        <v/>
      </c>
      <c r="D85" s="685" t="str">
        <f>IF(Pop_cible!F85&lt;=0,"",'Enfants_FE vaccinés1'!D85/Pop_cible!F85*100)</f>
        <v/>
      </c>
      <c r="E85" s="685" t="str">
        <f>IF(Pop_cible!F85="","",'Enfants_FE vaccinés1'!E85*100/Pop_cible!F85)</f>
        <v/>
      </c>
      <c r="F85" s="685" t="str">
        <f>IF(Pop_cible!G85&lt;=0,"",'Enfants_FE vaccinés1'!F85/Pop_cible!G85*100)</f>
        <v/>
      </c>
      <c r="G85" s="685" t="str">
        <f>IF(Pop_cible!G85&lt;=0,"",'Enfants_FE vaccinés1'!G85/Pop_cible!G85*100)</f>
        <v/>
      </c>
      <c r="H85" s="685" t="str">
        <f>IF(Pop_cible!G85&lt;=0,"",'Enfants_FE vaccinés1'!H85/Pop_cible!G85*100)</f>
        <v/>
      </c>
      <c r="I85" s="685" t="str">
        <f>IF(Pop_cible!G85&lt;=0,"",'Enfants_FE vaccinés1'!I85/Pop_cible!G85*100)</f>
        <v/>
      </c>
      <c r="J85" s="685" t="str">
        <f>IF(Pop_cible!G85&lt;=0,"",'Enfants_FE vaccinés1'!J85/Pop_cible!G85*100)</f>
        <v/>
      </c>
      <c r="K85" s="685" t="str">
        <f>IF(Pop_cible!G85&lt;=0,"",'Enfants_FE vaccinés1'!K85/Pop_cible!G85*100)</f>
        <v/>
      </c>
    </row>
    <row r="86" spans="1:11" ht="15.75" customHeight="1">
      <c r="A86" s="679"/>
      <c r="B86" s="677" t="s">
        <v>581</v>
      </c>
      <c r="C86" s="685" t="str">
        <f>IF(Pop_cible!F86&lt;=0,"",'Enfants_FE vaccinés1'!C86/Pop_cible!F86*100)</f>
        <v/>
      </c>
      <c r="D86" s="685" t="str">
        <f>IF(Pop_cible!F86&lt;=0,"",'Enfants_FE vaccinés1'!D86/Pop_cible!F86*100)</f>
        <v/>
      </c>
      <c r="E86" s="685" t="str">
        <f>IF(Pop_cible!F86="","",'Enfants_FE vaccinés1'!E86*100/Pop_cible!F86)</f>
        <v/>
      </c>
      <c r="F86" s="685" t="str">
        <f>IF(Pop_cible!G86&lt;=0,"",'Enfants_FE vaccinés1'!F86/Pop_cible!G86*100)</f>
        <v/>
      </c>
      <c r="G86" s="685" t="str">
        <f>IF(Pop_cible!G86&lt;=0,"",'Enfants_FE vaccinés1'!G86/Pop_cible!G86*100)</f>
        <v/>
      </c>
      <c r="H86" s="685" t="str">
        <f>IF(Pop_cible!G86&lt;=0,"",'Enfants_FE vaccinés1'!H86/Pop_cible!G86*100)</f>
        <v/>
      </c>
      <c r="I86" s="685" t="str">
        <f>IF(Pop_cible!G86&lt;=0,"",'Enfants_FE vaccinés1'!I86/Pop_cible!G86*100)</f>
        <v/>
      </c>
      <c r="J86" s="685" t="str">
        <f>IF(Pop_cible!G86&lt;=0,"",'Enfants_FE vaccinés1'!J86/Pop_cible!G86*100)</f>
        <v/>
      </c>
      <c r="K86" s="685" t="str">
        <f>IF(Pop_cible!G86&lt;=0,"",'Enfants_FE vaccinés1'!K86/Pop_cible!G86*100)</f>
        <v/>
      </c>
    </row>
    <row r="87" spans="1:11" ht="15.75" customHeight="1">
      <c r="A87" s="679"/>
      <c r="B87" s="677" t="s">
        <v>582</v>
      </c>
      <c r="C87" s="685" t="str">
        <f>IF(Pop_cible!F87&lt;=0,"",'Enfants_FE vaccinés1'!C87/Pop_cible!F87*100)</f>
        <v/>
      </c>
      <c r="D87" s="685" t="str">
        <f>IF(Pop_cible!F87&lt;=0,"",'Enfants_FE vaccinés1'!D87/Pop_cible!F87*100)</f>
        <v/>
      </c>
      <c r="E87" s="685" t="str">
        <f>IF(Pop_cible!F87="","",'Enfants_FE vaccinés1'!E87*100/Pop_cible!F87)</f>
        <v/>
      </c>
      <c r="F87" s="685" t="str">
        <f>IF(Pop_cible!G87&lt;=0,"",'Enfants_FE vaccinés1'!F87/Pop_cible!G87*100)</f>
        <v/>
      </c>
      <c r="G87" s="685" t="str">
        <f>IF(Pop_cible!G87&lt;=0,"",'Enfants_FE vaccinés1'!G87/Pop_cible!G87*100)</f>
        <v/>
      </c>
      <c r="H87" s="685" t="str">
        <f>IF(Pop_cible!G87&lt;=0,"",'Enfants_FE vaccinés1'!H87/Pop_cible!G87*100)</f>
        <v/>
      </c>
      <c r="I87" s="685" t="str">
        <f>IF(Pop_cible!G87&lt;=0,"",'Enfants_FE vaccinés1'!I87/Pop_cible!G87*100)</f>
        <v/>
      </c>
      <c r="J87" s="685" t="str">
        <f>IF(Pop_cible!G87&lt;=0,"",'Enfants_FE vaccinés1'!J87/Pop_cible!G87*100)</f>
        <v/>
      </c>
      <c r="K87" s="685" t="str">
        <f>IF(Pop_cible!G87&lt;=0,"",'Enfants_FE vaccinés1'!K87/Pop_cible!G87*100)</f>
        <v/>
      </c>
    </row>
    <row r="88" spans="1:11" s="6" customFormat="1" ht="15.75" customHeight="1">
      <c r="A88" s="2" t="s">
        <v>583</v>
      </c>
      <c r="B88" s="2"/>
      <c r="C88" s="686" t="str">
        <f>IF(Pop_cible!F88&lt;=0,"",'Enfants_FE vaccinés1'!C88/Pop_cible!F88*100)</f>
        <v/>
      </c>
      <c r="D88" s="686" t="str">
        <f>IF(Pop_cible!F88&lt;=0,"",'Enfants_FE vaccinés1'!D88/Pop_cible!F88*100)</f>
        <v/>
      </c>
      <c r="E88" s="686" t="str">
        <f>IF(Pop_cible!F88="","",'Enfants_FE vaccinés1'!E88*100/Pop_cible!F88)</f>
        <v/>
      </c>
      <c r="F88" s="686" t="str">
        <f>IF(Pop_cible!G88&lt;=0,"",'Enfants_FE vaccinés1'!F88/Pop_cible!G88*100)</f>
        <v/>
      </c>
      <c r="G88" s="686" t="str">
        <f>IF(Pop_cible!G88&lt;=0,"",'Enfants_FE vaccinés1'!G88/Pop_cible!G88*100)</f>
        <v/>
      </c>
      <c r="H88" s="686" t="str">
        <f>IF(Pop_cible!G88&lt;=0,"",'Enfants_FE vaccinés1'!H88/Pop_cible!G88*100)</f>
        <v/>
      </c>
      <c r="I88" s="686" t="str">
        <f>IF(Pop_cible!G88&lt;=0,"",'Enfants_FE vaccinés1'!I88/Pop_cible!G88*100)</f>
        <v/>
      </c>
      <c r="J88" s="686" t="str">
        <f>IF(Pop_cible!G88&lt;=0,"",'Enfants_FE vaccinés1'!J88/Pop_cible!G88*100)</f>
        <v/>
      </c>
      <c r="K88" s="686" t="str">
        <f>IF(Pop_cible!G88&lt;=0,"",'Enfants_FE vaccinés1'!K88/Pop_cible!G88*100)</f>
        <v/>
      </c>
    </row>
    <row r="89" spans="1:11" ht="15.75" customHeight="1">
      <c r="A89" s="679"/>
      <c r="B89" s="677" t="s">
        <v>584</v>
      </c>
      <c r="C89" s="685" t="str">
        <f>IF(Pop_cible!F89&lt;=0,"",'Enfants_FE vaccinés1'!C89/Pop_cible!F89*100)</f>
        <v/>
      </c>
      <c r="D89" s="685" t="str">
        <f>IF(Pop_cible!F89&lt;=0,"",'Enfants_FE vaccinés1'!D89/Pop_cible!F89*100)</f>
        <v/>
      </c>
      <c r="E89" s="685" t="str">
        <f>IF(Pop_cible!F89="","",'Enfants_FE vaccinés1'!E89*100/Pop_cible!F89)</f>
        <v/>
      </c>
      <c r="F89" s="685" t="str">
        <f>IF(Pop_cible!G89&lt;=0,"",'Enfants_FE vaccinés1'!F89/Pop_cible!G89*100)</f>
        <v/>
      </c>
      <c r="G89" s="685" t="str">
        <f>IF(Pop_cible!G89&lt;=0,"",'Enfants_FE vaccinés1'!G89/Pop_cible!G89*100)</f>
        <v/>
      </c>
      <c r="H89" s="685" t="str">
        <f>IF(Pop_cible!G89&lt;=0,"",'Enfants_FE vaccinés1'!H89/Pop_cible!G89*100)</f>
        <v/>
      </c>
      <c r="I89" s="685" t="str">
        <f>IF(Pop_cible!G89&lt;=0,"",'Enfants_FE vaccinés1'!I89/Pop_cible!G89*100)</f>
        <v/>
      </c>
      <c r="J89" s="685" t="str">
        <f>IF(Pop_cible!G89&lt;=0,"",'Enfants_FE vaccinés1'!J89/Pop_cible!G89*100)</f>
        <v/>
      </c>
      <c r="K89" s="685" t="str">
        <f>IF(Pop_cible!G89&lt;=0,"",'Enfants_FE vaccinés1'!K89/Pop_cible!G89*100)</f>
        <v/>
      </c>
    </row>
    <row r="90" spans="1:11" s="6" customFormat="1" ht="15.75" customHeight="1">
      <c r="A90" s="2" t="s">
        <v>585</v>
      </c>
      <c r="B90" s="2"/>
      <c r="C90" s="103" t="str">
        <f>IF(Pop_cible!F90&lt;=0,"",'Enfants_FE vaccinés1'!C90/Pop_cible!F90*100)</f>
        <v/>
      </c>
      <c r="D90" s="103" t="str">
        <f>IF(Pop_cible!F90&lt;=0,"",'Enfants_FE vaccinés1'!D90/Pop_cible!F90*100)</f>
        <v/>
      </c>
      <c r="E90" s="103" t="str">
        <f>IF(Pop_cible!F90="","",'Enfants_FE vaccinés1'!E90*100/Pop_cible!F90)</f>
        <v/>
      </c>
      <c r="F90" s="103" t="str">
        <f>IF(Pop_cible!G90&lt;=0,"",'Enfants_FE vaccinés1'!F90/Pop_cible!G90*100)</f>
        <v/>
      </c>
      <c r="G90" s="103" t="str">
        <f>IF(Pop_cible!G90&lt;=0,"",'Enfants_FE vaccinés1'!G90/Pop_cible!G90*100)</f>
        <v/>
      </c>
      <c r="H90" s="103" t="str">
        <f>IF(Pop_cible!G90&lt;=0,"",'Enfants_FE vaccinés1'!H90/Pop_cible!G90*100)</f>
        <v/>
      </c>
      <c r="I90" s="103" t="str">
        <f>IF(Pop_cible!G90&lt;=0,"",'Enfants_FE vaccinés1'!I90/Pop_cible!G90*100)</f>
        <v/>
      </c>
      <c r="J90" s="103" t="str">
        <f>IF(Pop_cible!G90&lt;=0,"",'Enfants_FE vaccinés1'!J90/Pop_cible!G90*100)</f>
        <v/>
      </c>
      <c r="K90" s="103" t="str">
        <f>IF(Pop_cible!G90&lt;=0,"",'Enfants_FE vaccinés1'!K90/Pop_cible!G90*100)</f>
        <v/>
      </c>
    </row>
    <row r="91" spans="1:11" ht="13.5" customHeight="1">
      <c r="A91" s="679"/>
      <c r="B91" s="677" t="s">
        <v>586</v>
      </c>
      <c r="C91" s="685" t="str">
        <f>IF(Pop_cible!F91&lt;=0,"",'Enfants_FE vaccinés1'!C91/Pop_cible!F91*100)</f>
        <v/>
      </c>
      <c r="D91" s="685" t="str">
        <f>IF(Pop_cible!F91&lt;=0,"",'Enfants_FE vaccinés1'!D91/Pop_cible!F91*100)</f>
        <v/>
      </c>
      <c r="E91" s="685" t="str">
        <f>IF(Pop_cible!F91="","",'Enfants_FE vaccinés1'!E91*100/Pop_cible!F91)</f>
        <v/>
      </c>
      <c r="F91" s="685" t="str">
        <f>IF(Pop_cible!G91&lt;=0,"",'Enfants_FE vaccinés1'!F91/Pop_cible!G91*100)</f>
        <v/>
      </c>
      <c r="G91" s="685" t="str">
        <f>IF(Pop_cible!G91&lt;=0,"",'Enfants_FE vaccinés1'!G91/Pop_cible!G91*100)</f>
        <v/>
      </c>
      <c r="H91" s="685" t="str">
        <f>IF(Pop_cible!G91&lt;=0,"",'Enfants_FE vaccinés1'!H91/Pop_cible!G91*100)</f>
        <v/>
      </c>
      <c r="I91" s="685" t="str">
        <f>IF(Pop_cible!G91&lt;=0,"",'Enfants_FE vaccinés1'!I91/Pop_cible!G91*100)</f>
        <v/>
      </c>
      <c r="J91" s="685" t="str">
        <f>IF(Pop_cible!G91&lt;=0,"",'Enfants_FE vaccinés1'!J91/Pop_cible!G91*100)</f>
        <v/>
      </c>
      <c r="K91" s="685" t="str">
        <f>IF(Pop_cible!G91&lt;=0,"",'Enfants_FE vaccinés1'!K91/Pop_cible!G91*100)</f>
        <v/>
      </c>
    </row>
    <row r="92" spans="1:11" ht="15.75" customHeight="1">
      <c r="A92" s="679"/>
      <c r="B92" s="677" t="s">
        <v>587</v>
      </c>
      <c r="C92" s="685" t="str">
        <f>IF(Pop_cible!F92&lt;=0,"",'Enfants_FE vaccinés1'!C92/Pop_cible!F92*100)</f>
        <v/>
      </c>
      <c r="D92" s="685" t="str">
        <f>IF(Pop_cible!F92&lt;=0,"",'Enfants_FE vaccinés1'!D92/Pop_cible!F92*100)</f>
        <v/>
      </c>
      <c r="E92" s="685" t="str">
        <f>IF(Pop_cible!F92="","",'Enfants_FE vaccinés1'!E92*100/Pop_cible!F92)</f>
        <v/>
      </c>
      <c r="F92" s="685" t="str">
        <f>IF(Pop_cible!G92&lt;=0,"",'Enfants_FE vaccinés1'!F92/Pop_cible!G92*100)</f>
        <v/>
      </c>
      <c r="G92" s="685" t="str">
        <f>IF(Pop_cible!G92&lt;=0,"",'Enfants_FE vaccinés1'!G92/Pop_cible!G92*100)</f>
        <v/>
      </c>
      <c r="H92" s="685" t="str">
        <f>IF(Pop_cible!G92&lt;=0,"",'Enfants_FE vaccinés1'!H92/Pop_cible!G92*100)</f>
        <v/>
      </c>
      <c r="I92" s="685" t="str">
        <f>IF(Pop_cible!G92&lt;=0,"",'Enfants_FE vaccinés1'!I92/Pop_cible!G92*100)</f>
        <v/>
      </c>
      <c r="J92" s="685" t="str">
        <f>IF(Pop_cible!G92&lt;=0,"",'Enfants_FE vaccinés1'!J92/Pop_cible!G92*100)</f>
        <v/>
      </c>
      <c r="K92" s="685" t="str">
        <f>IF(Pop_cible!G92&lt;=0,"",'Enfants_FE vaccinés1'!K92/Pop_cible!G92*100)</f>
        <v/>
      </c>
    </row>
    <row r="93" spans="1:11" ht="15.75" customHeight="1">
      <c r="A93" s="679"/>
      <c r="B93" s="677" t="s">
        <v>588</v>
      </c>
      <c r="C93" s="685" t="str">
        <f>IF(Pop_cible!F93&lt;=0,"",'Enfants_FE vaccinés1'!C93/Pop_cible!F93*100)</f>
        <v/>
      </c>
      <c r="D93" s="685" t="str">
        <f>IF(Pop_cible!F93&lt;=0,"",'Enfants_FE vaccinés1'!D93/Pop_cible!F93*100)</f>
        <v/>
      </c>
      <c r="E93" s="685" t="str">
        <f>IF(Pop_cible!F93="","",'Enfants_FE vaccinés1'!E93*100/Pop_cible!F93)</f>
        <v/>
      </c>
      <c r="F93" s="685" t="str">
        <f>IF(Pop_cible!G93&lt;=0,"",'Enfants_FE vaccinés1'!F93/Pop_cible!G93*100)</f>
        <v/>
      </c>
      <c r="G93" s="685" t="str">
        <f>IF(Pop_cible!G93&lt;=0,"",'Enfants_FE vaccinés1'!G93/Pop_cible!G93*100)</f>
        <v/>
      </c>
      <c r="H93" s="685" t="str">
        <f>IF(Pop_cible!G93&lt;=0,"",'Enfants_FE vaccinés1'!H93/Pop_cible!G93*100)</f>
        <v/>
      </c>
      <c r="I93" s="685" t="str">
        <f>IF(Pop_cible!G93&lt;=0,"",'Enfants_FE vaccinés1'!I93/Pop_cible!G93*100)</f>
        <v/>
      </c>
      <c r="J93" s="685" t="str">
        <f>IF(Pop_cible!G93&lt;=0,"",'Enfants_FE vaccinés1'!J93/Pop_cible!G93*100)</f>
        <v/>
      </c>
      <c r="K93" s="685" t="str">
        <f>IF(Pop_cible!G93&lt;=0,"",'Enfants_FE vaccinés1'!K93/Pop_cible!G93*100)</f>
        <v/>
      </c>
    </row>
    <row r="94" spans="1:11" s="6" customFormat="1" ht="15.75" customHeight="1">
      <c r="A94" s="2" t="s">
        <v>589</v>
      </c>
      <c r="B94" s="2"/>
      <c r="C94" s="103" t="str">
        <f>IF(Pop_cible!F94&lt;=0,"",'Enfants_FE vaccinés1'!C94/Pop_cible!F94*100)</f>
        <v/>
      </c>
      <c r="D94" s="103" t="str">
        <f>IF(Pop_cible!F94&lt;=0,"",'Enfants_FE vaccinés1'!D94/Pop_cible!F94*100)</f>
        <v/>
      </c>
      <c r="E94" s="103" t="str">
        <f>IF(Pop_cible!F94="","",'Enfants_FE vaccinés1'!E94*100/Pop_cible!F94)</f>
        <v/>
      </c>
      <c r="F94" s="103" t="str">
        <f>IF(Pop_cible!G94&lt;=0,"",'Enfants_FE vaccinés1'!F94/Pop_cible!G94*100)</f>
        <v/>
      </c>
      <c r="G94" s="103" t="str">
        <f>IF(Pop_cible!G94&lt;=0,"",'Enfants_FE vaccinés1'!G94/Pop_cible!G94*100)</f>
        <v/>
      </c>
      <c r="H94" s="103" t="str">
        <f>IF(Pop_cible!G94&lt;=0,"",'Enfants_FE vaccinés1'!H94/Pop_cible!G94*100)</f>
        <v/>
      </c>
      <c r="I94" s="103" t="str">
        <f>IF(Pop_cible!G94&lt;=0,"",'Enfants_FE vaccinés1'!I94/Pop_cible!G94*100)</f>
        <v/>
      </c>
      <c r="J94" s="103" t="str">
        <f>IF(Pop_cible!G94&lt;=0,"",'Enfants_FE vaccinés1'!J94/Pop_cible!G94*100)</f>
        <v/>
      </c>
      <c r="K94" s="103" t="str">
        <f>IF(Pop_cible!G94&lt;=0,"",'Enfants_FE vaccinés1'!K94/Pop_cible!G94*100)</f>
        <v/>
      </c>
    </row>
    <row r="95" spans="1:11" ht="15.75" customHeight="1">
      <c r="A95" s="677"/>
      <c r="B95" s="677" t="s">
        <v>590</v>
      </c>
      <c r="C95" s="685" t="str">
        <f>IF(Pop_cible!F95&lt;=0,"",'Enfants_FE vaccinés1'!C95/Pop_cible!F95*100)</f>
        <v/>
      </c>
      <c r="D95" s="685" t="str">
        <f>IF(Pop_cible!F95&lt;=0,"",'Enfants_FE vaccinés1'!D95/Pop_cible!F95*100)</f>
        <v/>
      </c>
      <c r="E95" s="685" t="str">
        <f>IF(Pop_cible!F95="","",'Enfants_FE vaccinés1'!E95*100/Pop_cible!F95)</f>
        <v/>
      </c>
      <c r="F95" s="685" t="str">
        <f>IF(Pop_cible!G95&lt;=0,"",'Enfants_FE vaccinés1'!F95/Pop_cible!G95*100)</f>
        <v/>
      </c>
      <c r="G95" s="685" t="str">
        <f>IF(Pop_cible!G95&lt;=0,"",'Enfants_FE vaccinés1'!G95/Pop_cible!G95*100)</f>
        <v/>
      </c>
      <c r="H95" s="685" t="str">
        <f>IF(Pop_cible!G95&lt;=0,"",'Enfants_FE vaccinés1'!H95/Pop_cible!G95*100)</f>
        <v/>
      </c>
      <c r="I95" s="685" t="str">
        <f>IF(Pop_cible!G95&lt;=0,"",'Enfants_FE vaccinés1'!I95/Pop_cible!G95*100)</f>
        <v/>
      </c>
      <c r="J95" s="685" t="str">
        <f>IF(Pop_cible!G95&lt;=0,"",'Enfants_FE vaccinés1'!J95/Pop_cible!G95*100)</f>
        <v/>
      </c>
      <c r="K95" s="685" t="str">
        <f>IF(Pop_cible!G95&lt;=0,"",'Enfants_FE vaccinés1'!K95/Pop_cible!G95*100)</f>
        <v/>
      </c>
    </row>
    <row r="96" spans="1:11" ht="15.75" customHeight="1">
      <c r="A96" s="677"/>
      <c r="B96" s="677" t="s">
        <v>591</v>
      </c>
      <c r="C96" s="685" t="str">
        <f>IF(Pop_cible!F96&lt;=0,"",'Enfants_FE vaccinés1'!C96/Pop_cible!F96*100)</f>
        <v/>
      </c>
      <c r="D96" s="685" t="str">
        <f>IF(Pop_cible!F96&lt;=0,"",'Enfants_FE vaccinés1'!D96/Pop_cible!F96*100)</f>
        <v/>
      </c>
      <c r="E96" s="685" t="str">
        <f>IF(Pop_cible!F96="","",'Enfants_FE vaccinés1'!E96*100/Pop_cible!F96)</f>
        <v/>
      </c>
      <c r="F96" s="685" t="str">
        <f>IF(Pop_cible!G96&lt;=0,"",'Enfants_FE vaccinés1'!F96/Pop_cible!G96*100)</f>
        <v/>
      </c>
      <c r="G96" s="685" t="str">
        <f>IF(Pop_cible!G96&lt;=0,"",'Enfants_FE vaccinés1'!G96/Pop_cible!G96*100)</f>
        <v/>
      </c>
      <c r="H96" s="685" t="str">
        <f>IF(Pop_cible!G96&lt;=0,"",'Enfants_FE vaccinés1'!H96/Pop_cible!G96*100)</f>
        <v/>
      </c>
      <c r="I96" s="685" t="str">
        <f>IF(Pop_cible!G96&lt;=0,"",'Enfants_FE vaccinés1'!I96/Pop_cible!G96*100)</f>
        <v/>
      </c>
      <c r="J96" s="685" t="str">
        <f>IF(Pop_cible!G96&lt;=0,"",'Enfants_FE vaccinés1'!J96/Pop_cible!G96*100)</f>
        <v/>
      </c>
      <c r="K96" s="685" t="str">
        <f>IF(Pop_cible!G96&lt;=0,"",'Enfants_FE vaccinés1'!K96/Pop_cible!G96*100)</f>
        <v/>
      </c>
    </row>
    <row r="97" spans="1:11" ht="13.5" customHeight="1">
      <c r="A97" s="677"/>
      <c r="B97" s="677" t="s">
        <v>592</v>
      </c>
      <c r="C97" s="685" t="str">
        <f>IF(Pop_cible!F97&lt;=0,"",'Enfants_FE vaccinés1'!C97/Pop_cible!F97*100)</f>
        <v/>
      </c>
      <c r="D97" s="685" t="str">
        <f>IF(Pop_cible!F97&lt;=0,"",'Enfants_FE vaccinés1'!D97/Pop_cible!F97*100)</f>
        <v/>
      </c>
      <c r="E97" s="685" t="str">
        <f>IF(Pop_cible!F97="","",'Enfants_FE vaccinés1'!E97*100/Pop_cible!F97)</f>
        <v/>
      </c>
      <c r="F97" s="685" t="str">
        <f>IF(Pop_cible!G97&lt;=0,"",'Enfants_FE vaccinés1'!F97/Pop_cible!G97*100)</f>
        <v/>
      </c>
      <c r="G97" s="685" t="str">
        <f>IF(Pop_cible!G97&lt;=0,"",'Enfants_FE vaccinés1'!G97/Pop_cible!G97*100)</f>
        <v/>
      </c>
      <c r="H97" s="685" t="str">
        <f>IF(Pop_cible!G97&lt;=0,"",'Enfants_FE vaccinés1'!H97/Pop_cible!G97*100)</f>
        <v/>
      </c>
      <c r="I97" s="685" t="str">
        <f>IF(Pop_cible!G97&lt;=0,"",'Enfants_FE vaccinés1'!I97/Pop_cible!G97*100)</f>
        <v/>
      </c>
      <c r="J97" s="685" t="str">
        <f>IF(Pop_cible!G97&lt;=0,"",'Enfants_FE vaccinés1'!J97/Pop_cible!G97*100)</f>
        <v/>
      </c>
      <c r="K97" s="685" t="str">
        <f>IF(Pop_cible!G97&lt;=0,"",'Enfants_FE vaccinés1'!K97/Pop_cible!G97*100)</f>
        <v/>
      </c>
    </row>
    <row r="98" spans="1:11" ht="15.75" customHeight="1">
      <c r="A98" s="677"/>
      <c r="B98" s="677" t="s">
        <v>593</v>
      </c>
      <c r="C98" s="685" t="str">
        <f>IF(Pop_cible!F98&lt;=0,"",'Enfants_FE vaccinés1'!C98/Pop_cible!F98*100)</f>
        <v/>
      </c>
      <c r="D98" s="685" t="str">
        <f>IF(Pop_cible!F98&lt;=0,"",'Enfants_FE vaccinés1'!D98/Pop_cible!F98*100)</f>
        <v/>
      </c>
      <c r="E98" s="685" t="str">
        <f>IF(Pop_cible!F98="","",'Enfants_FE vaccinés1'!E98*100/Pop_cible!F98)</f>
        <v/>
      </c>
      <c r="F98" s="685" t="str">
        <f>IF(Pop_cible!G98&lt;=0,"",'Enfants_FE vaccinés1'!F98/Pop_cible!G98*100)</f>
        <v/>
      </c>
      <c r="G98" s="685" t="str">
        <f>IF(Pop_cible!G98&lt;=0,"",'Enfants_FE vaccinés1'!G98/Pop_cible!G98*100)</f>
        <v/>
      </c>
      <c r="H98" s="685" t="str">
        <f>IF(Pop_cible!G98&lt;=0,"",'Enfants_FE vaccinés1'!H98/Pop_cible!G98*100)</f>
        <v/>
      </c>
      <c r="I98" s="685" t="str">
        <f>IF(Pop_cible!G98&lt;=0,"",'Enfants_FE vaccinés1'!I98/Pop_cible!G98*100)</f>
        <v/>
      </c>
      <c r="J98" s="685" t="str">
        <f>IF(Pop_cible!G98&lt;=0,"",'Enfants_FE vaccinés1'!J98/Pop_cible!G98*100)</f>
        <v/>
      </c>
      <c r="K98" s="685" t="str">
        <f>IF(Pop_cible!G98&lt;=0,"",'Enfants_FE vaccinés1'!K98/Pop_cible!G98*100)</f>
        <v/>
      </c>
    </row>
    <row r="99" spans="1:11" s="6" customFormat="1" ht="10.050000000000001" customHeight="1">
      <c r="A99" s="2" t="s">
        <v>594</v>
      </c>
      <c r="B99" s="2"/>
      <c r="C99" s="686" t="str">
        <f>IF(Pop_cible!F99&lt;=0,"",'Enfants_FE vaccinés1'!C99/Pop_cible!F99*100)</f>
        <v/>
      </c>
      <c r="D99" s="686" t="str">
        <f>IF(Pop_cible!F99&lt;=0,"",'Enfants_FE vaccinés1'!D99/Pop_cible!F99*100)</f>
        <v/>
      </c>
      <c r="E99" s="686" t="str">
        <f>IF(Pop_cible!F99="","",'Enfants_FE vaccinés1'!E99*100/Pop_cible!F99)</f>
        <v/>
      </c>
      <c r="F99" s="686" t="str">
        <f>IF(Pop_cible!G99&lt;=0,"",'Enfants_FE vaccinés1'!F99/Pop_cible!G99*100)</f>
        <v/>
      </c>
      <c r="G99" s="686" t="str">
        <f>IF(Pop_cible!G99&lt;=0,"",'Enfants_FE vaccinés1'!G99/Pop_cible!G99*100)</f>
        <v/>
      </c>
      <c r="H99" s="686" t="str">
        <f>IF(Pop_cible!G99&lt;=0,"",'Enfants_FE vaccinés1'!H99/Pop_cible!G99*100)</f>
        <v/>
      </c>
      <c r="I99" s="686" t="str">
        <f>IF(Pop_cible!G99&lt;=0,"",'Enfants_FE vaccinés1'!I99/Pop_cible!G99*100)</f>
        <v/>
      </c>
      <c r="J99" s="686" t="str">
        <f>IF(Pop_cible!G99&lt;=0,"",'Enfants_FE vaccinés1'!J99/Pop_cible!G99*100)</f>
        <v/>
      </c>
      <c r="K99" s="686" t="str">
        <f>IF(Pop_cible!G99&lt;=0,"",'Enfants_FE vaccinés1'!K99/Pop_cible!G99*100)</f>
        <v/>
      </c>
    </row>
    <row r="100" spans="1:11" ht="15.75" customHeight="1">
      <c r="A100" s="679"/>
      <c r="B100" s="677" t="s">
        <v>595</v>
      </c>
      <c r="C100" s="685" t="str">
        <f>IF(Pop_cible!F100&lt;=0,"",'Enfants_FE vaccinés1'!C100/Pop_cible!F100*100)</f>
        <v/>
      </c>
      <c r="D100" s="685" t="str">
        <f>IF(Pop_cible!F100&lt;=0,"",'Enfants_FE vaccinés1'!D100/Pop_cible!F100*100)</f>
        <v/>
      </c>
      <c r="E100" s="685" t="str">
        <f>IF(Pop_cible!F100="","",'Enfants_FE vaccinés1'!E100*100/Pop_cible!F100)</f>
        <v/>
      </c>
      <c r="F100" s="685" t="str">
        <f>IF(Pop_cible!G100&lt;=0,"",'Enfants_FE vaccinés1'!F100/Pop_cible!G100*100)</f>
        <v/>
      </c>
      <c r="G100" s="685" t="str">
        <f>IF(Pop_cible!G100&lt;=0,"",'Enfants_FE vaccinés1'!G100/Pop_cible!G100*100)</f>
        <v/>
      </c>
      <c r="H100" s="685" t="str">
        <f>IF(Pop_cible!G100&lt;=0,"",'Enfants_FE vaccinés1'!H100/Pop_cible!G100*100)</f>
        <v/>
      </c>
      <c r="I100" s="685" t="str">
        <f>IF(Pop_cible!G100&lt;=0,"",'Enfants_FE vaccinés1'!I100/Pop_cible!G100*100)</f>
        <v/>
      </c>
      <c r="J100" s="685" t="str">
        <f>IF(Pop_cible!G100&lt;=0,"",'Enfants_FE vaccinés1'!J100/Pop_cible!G100*100)</f>
        <v/>
      </c>
      <c r="K100" s="685" t="str">
        <f>IF(Pop_cible!G100&lt;=0,"",'Enfants_FE vaccinés1'!K100/Pop_cible!G100*100)</f>
        <v/>
      </c>
    </row>
    <row r="101" spans="1:11" s="6" customFormat="1" ht="15.75" customHeight="1">
      <c r="A101" s="2" t="s">
        <v>596</v>
      </c>
      <c r="B101" s="2"/>
      <c r="C101" s="103" t="str">
        <f>IF(Pop_cible!F101&lt;=0,"",'Enfants_FE vaccinés1'!C101/Pop_cible!F101*100)</f>
        <v/>
      </c>
      <c r="D101" s="103" t="str">
        <f>IF(Pop_cible!F101&lt;=0,"",'Enfants_FE vaccinés1'!D101/Pop_cible!F101*100)</f>
        <v/>
      </c>
      <c r="E101" s="103" t="str">
        <f>IF(Pop_cible!F101="","",'Enfants_FE vaccinés1'!E101*100/Pop_cible!F101)</f>
        <v/>
      </c>
      <c r="F101" s="103" t="str">
        <f>IF(Pop_cible!G101&lt;=0,"",'Enfants_FE vaccinés1'!F101/Pop_cible!G101*100)</f>
        <v/>
      </c>
      <c r="G101" s="103" t="str">
        <f>IF(Pop_cible!G101&lt;=0,"",'Enfants_FE vaccinés1'!G101/Pop_cible!G101*100)</f>
        <v/>
      </c>
      <c r="H101" s="103" t="str">
        <f>IF(Pop_cible!G101&lt;=0,"",'Enfants_FE vaccinés1'!H101/Pop_cible!G101*100)</f>
        <v/>
      </c>
      <c r="I101" s="103" t="str">
        <f>IF(Pop_cible!G101&lt;=0,"",'Enfants_FE vaccinés1'!I101/Pop_cible!G101*100)</f>
        <v/>
      </c>
      <c r="J101" s="103" t="str">
        <f>IF(Pop_cible!G101&lt;=0,"",'Enfants_FE vaccinés1'!J101/Pop_cible!G101*100)</f>
        <v/>
      </c>
      <c r="K101" s="103" t="str">
        <f>IF(Pop_cible!G101&lt;=0,"",'Enfants_FE vaccinés1'!K101/Pop_cible!G101*100)</f>
        <v/>
      </c>
    </row>
    <row r="102" spans="1:11" ht="15.75" customHeight="1">
      <c r="A102" s="677"/>
      <c r="B102" s="677" t="s">
        <v>597</v>
      </c>
      <c r="C102" s="685" t="str">
        <f>IF(Pop_cible!F102&lt;=0,"",'Enfants_FE vaccinés1'!C102/Pop_cible!F102*100)</f>
        <v/>
      </c>
      <c r="D102" s="685" t="str">
        <f>IF(Pop_cible!F102&lt;=0,"",'Enfants_FE vaccinés1'!D102/Pop_cible!F102*100)</f>
        <v/>
      </c>
      <c r="E102" s="685" t="str">
        <f>IF(Pop_cible!F102="","",'Enfants_FE vaccinés1'!E102*100/Pop_cible!F102)</f>
        <v/>
      </c>
      <c r="F102" s="685" t="str">
        <f>IF(Pop_cible!G102&lt;=0,"",'Enfants_FE vaccinés1'!F102/Pop_cible!G102*100)</f>
        <v/>
      </c>
      <c r="G102" s="685" t="str">
        <f>IF(Pop_cible!G102&lt;=0,"",'Enfants_FE vaccinés1'!G102/Pop_cible!G102*100)</f>
        <v/>
      </c>
      <c r="H102" s="685" t="str">
        <f>IF(Pop_cible!G102&lt;=0,"",'Enfants_FE vaccinés1'!H102/Pop_cible!G102*100)</f>
        <v/>
      </c>
      <c r="I102" s="685" t="str">
        <f>IF(Pop_cible!G102&lt;=0,"",'Enfants_FE vaccinés1'!I102/Pop_cible!G102*100)</f>
        <v/>
      </c>
      <c r="J102" s="685" t="str">
        <f>IF(Pop_cible!G102&lt;=0,"",'Enfants_FE vaccinés1'!J102/Pop_cible!G102*100)</f>
        <v/>
      </c>
      <c r="K102" s="685" t="str">
        <f>IF(Pop_cible!G102&lt;=0,"",'Enfants_FE vaccinés1'!K102/Pop_cible!G102*100)</f>
        <v/>
      </c>
    </row>
    <row r="103" spans="1:11" ht="13.5" customHeight="1">
      <c r="A103" s="679"/>
      <c r="B103" s="677" t="s">
        <v>598</v>
      </c>
      <c r="C103" s="685" t="str">
        <f>IF(Pop_cible!F103&lt;=0,"",'Enfants_FE vaccinés1'!C103/Pop_cible!F103*100)</f>
        <v/>
      </c>
      <c r="D103" s="685" t="str">
        <f>IF(Pop_cible!F103&lt;=0,"",'Enfants_FE vaccinés1'!D103/Pop_cible!F103*100)</f>
        <v/>
      </c>
      <c r="E103" s="685" t="str">
        <f>IF(Pop_cible!F103="","",'Enfants_FE vaccinés1'!E103*100/Pop_cible!F103)</f>
        <v/>
      </c>
      <c r="F103" s="685" t="str">
        <f>IF(Pop_cible!G103&lt;=0,"",'Enfants_FE vaccinés1'!F103/Pop_cible!G103*100)</f>
        <v/>
      </c>
      <c r="G103" s="685" t="str">
        <f>IF(Pop_cible!G103&lt;=0,"",'Enfants_FE vaccinés1'!G103/Pop_cible!G103*100)</f>
        <v/>
      </c>
      <c r="H103" s="685" t="str">
        <f>IF(Pop_cible!G103&lt;=0,"",'Enfants_FE vaccinés1'!H103/Pop_cible!G103*100)</f>
        <v/>
      </c>
      <c r="I103" s="685" t="str">
        <f>IF(Pop_cible!G103&lt;=0,"",'Enfants_FE vaccinés1'!I103/Pop_cible!G103*100)</f>
        <v/>
      </c>
      <c r="J103" s="685" t="str">
        <f>IF(Pop_cible!G103&lt;=0,"",'Enfants_FE vaccinés1'!J103/Pop_cible!G103*100)</f>
        <v/>
      </c>
      <c r="K103" s="685" t="str">
        <f>IF(Pop_cible!G103&lt;=0,"",'Enfants_FE vaccinés1'!K103/Pop_cible!G103*100)</f>
        <v/>
      </c>
    </row>
    <row r="104" spans="1:11" ht="13.5" customHeight="1">
      <c r="A104" s="679"/>
      <c r="B104" s="677" t="s">
        <v>599</v>
      </c>
      <c r="C104" s="685" t="str">
        <f>IF(Pop_cible!F104&lt;=0,"",'Enfants_FE vaccinés1'!C104/Pop_cible!F104*100)</f>
        <v/>
      </c>
      <c r="D104" s="685" t="str">
        <f>IF(Pop_cible!F104&lt;=0,"",'Enfants_FE vaccinés1'!D104/Pop_cible!F104*100)</f>
        <v/>
      </c>
      <c r="E104" s="685" t="str">
        <f>IF(Pop_cible!F104="","",'Enfants_FE vaccinés1'!E104*100/Pop_cible!F104)</f>
        <v/>
      </c>
      <c r="F104" s="685" t="str">
        <f>IF(Pop_cible!G104&lt;=0,"",'Enfants_FE vaccinés1'!F104/Pop_cible!G104*100)</f>
        <v/>
      </c>
      <c r="G104" s="685" t="str">
        <f>IF(Pop_cible!G104&lt;=0,"",'Enfants_FE vaccinés1'!G104/Pop_cible!G104*100)</f>
        <v/>
      </c>
      <c r="H104" s="685" t="str">
        <f>IF(Pop_cible!G104&lt;=0,"",'Enfants_FE vaccinés1'!H104/Pop_cible!G104*100)</f>
        <v/>
      </c>
      <c r="I104" s="685" t="str">
        <f>IF(Pop_cible!G104&lt;=0,"",'Enfants_FE vaccinés1'!I104/Pop_cible!G104*100)</f>
        <v/>
      </c>
      <c r="J104" s="685" t="str">
        <f>IF(Pop_cible!G104&lt;=0,"",'Enfants_FE vaccinés1'!J104/Pop_cible!G104*100)</f>
        <v/>
      </c>
      <c r="K104" s="685" t="str">
        <f>IF(Pop_cible!G104&lt;=0,"",'Enfants_FE vaccinés1'!K104/Pop_cible!G104*100)</f>
        <v/>
      </c>
    </row>
    <row r="105" spans="1:11" ht="15.75" customHeight="1">
      <c r="A105" s="679"/>
      <c r="B105" s="677" t="s">
        <v>600</v>
      </c>
      <c r="C105" s="685" t="str">
        <f>IF(Pop_cible!F105&lt;=0,"",'Enfants_FE vaccinés1'!C105/Pop_cible!F105*100)</f>
        <v/>
      </c>
      <c r="D105" s="685" t="str">
        <f>IF(Pop_cible!F105&lt;=0,"",'Enfants_FE vaccinés1'!D105/Pop_cible!F105*100)</f>
        <v/>
      </c>
      <c r="E105" s="685" t="str">
        <f>IF(Pop_cible!F105="","",'Enfants_FE vaccinés1'!E105*100/Pop_cible!F105)</f>
        <v/>
      </c>
      <c r="F105" s="685" t="str">
        <f>IF(Pop_cible!G105&lt;=0,"",'Enfants_FE vaccinés1'!F105/Pop_cible!G105*100)</f>
        <v/>
      </c>
      <c r="G105" s="685" t="str">
        <f>IF(Pop_cible!G105&lt;=0,"",'Enfants_FE vaccinés1'!G105/Pop_cible!G105*100)</f>
        <v/>
      </c>
      <c r="H105" s="685" t="str">
        <f>IF(Pop_cible!G105&lt;=0,"",'Enfants_FE vaccinés1'!H105/Pop_cible!G105*100)</f>
        <v/>
      </c>
      <c r="I105" s="685" t="str">
        <f>IF(Pop_cible!G105&lt;=0,"",'Enfants_FE vaccinés1'!I105/Pop_cible!G105*100)</f>
        <v/>
      </c>
      <c r="J105" s="685" t="str">
        <f>IF(Pop_cible!G105&lt;=0,"",'Enfants_FE vaccinés1'!J105/Pop_cible!G105*100)</f>
        <v/>
      </c>
      <c r="K105" s="685" t="str">
        <f>IF(Pop_cible!G105&lt;=0,"",'Enfants_FE vaccinés1'!K105/Pop_cible!G105*100)</f>
        <v/>
      </c>
    </row>
    <row r="106" spans="1:11" ht="15" customHeight="1">
      <c r="A106" s="679"/>
      <c r="B106" s="677" t="s">
        <v>601</v>
      </c>
      <c r="C106" s="685" t="str">
        <f>IF(Pop_cible!F106&lt;=0,"",'Enfants_FE vaccinés1'!C106/Pop_cible!F106*100)</f>
        <v/>
      </c>
      <c r="D106" s="685" t="str">
        <f>IF(Pop_cible!F106&lt;=0,"",'Enfants_FE vaccinés1'!D106/Pop_cible!F106*100)</f>
        <v/>
      </c>
      <c r="E106" s="685" t="str">
        <f>IF(Pop_cible!F106="","",'Enfants_FE vaccinés1'!E106*100/Pop_cible!F106)</f>
        <v/>
      </c>
      <c r="F106" s="685" t="str">
        <f>IF(Pop_cible!G106&lt;=0,"",'Enfants_FE vaccinés1'!F106/Pop_cible!G106*100)</f>
        <v/>
      </c>
      <c r="G106" s="685" t="str">
        <f>IF(Pop_cible!G106&lt;=0,"",'Enfants_FE vaccinés1'!G106/Pop_cible!G106*100)</f>
        <v/>
      </c>
      <c r="H106" s="685" t="str">
        <f>IF(Pop_cible!G106&lt;=0,"",'Enfants_FE vaccinés1'!H106/Pop_cible!G106*100)</f>
        <v/>
      </c>
      <c r="I106" s="685" t="str">
        <f>IF(Pop_cible!G106&lt;=0,"",'Enfants_FE vaccinés1'!I106/Pop_cible!G106*100)</f>
        <v/>
      </c>
      <c r="J106" s="685" t="str">
        <f>IF(Pop_cible!G106&lt;=0,"",'Enfants_FE vaccinés1'!J106/Pop_cible!G106*100)</f>
        <v/>
      </c>
      <c r="K106" s="685" t="str">
        <f>IF(Pop_cible!G106&lt;=0,"",'Enfants_FE vaccinés1'!K106/Pop_cible!G106*100)</f>
        <v/>
      </c>
    </row>
    <row r="107" spans="1:11" ht="15.75" customHeight="1">
      <c r="A107" s="679"/>
      <c r="B107" s="677" t="s">
        <v>602</v>
      </c>
      <c r="C107" s="685" t="str">
        <f>IF(Pop_cible!F107&lt;=0,"",'Enfants_FE vaccinés1'!C107/Pop_cible!F107*100)</f>
        <v/>
      </c>
      <c r="D107" s="685" t="str">
        <f>IF(Pop_cible!F107&lt;=0,"",'Enfants_FE vaccinés1'!D107/Pop_cible!F107*100)</f>
        <v/>
      </c>
      <c r="E107" s="685" t="str">
        <f>IF(Pop_cible!F107="","",'Enfants_FE vaccinés1'!E107*100/Pop_cible!F107)</f>
        <v/>
      </c>
      <c r="F107" s="685" t="str">
        <f>IF(Pop_cible!G107&lt;=0,"",'Enfants_FE vaccinés1'!F107/Pop_cible!G107*100)</f>
        <v/>
      </c>
      <c r="G107" s="685" t="str">
        <f>IF(Pop_cible!G107&lt;=0,"",'Enfants_FE vaccinés1'!G107/Pop_cible!G107*100)</f>
        <v/>
      </c>
      <c r="H107" s="685" t="str">
        <f>IF(Pop_cible!G107&lt;=0,"",'Enfants_FE vaccinés1'!H107/Pop_cible!G107*100)</f>
        <v/>
      </c>
      <c r="I107" s="685" t="str">
        <f>IF(Pop_cible!G107&lt;=0,"",'Enfants_FE vaccinés1'!I107/Pop_cible!G107*100)</f>
        <v/>
      </c>
      <c r="J107" s="685" t="str">
        <f>IF(Pop_cible!G107&lt;=0,"",'Enfants_FE vaccinés1'!J107/Pop_cible!G107*100)</f>
        <v/>
      </c>
      <c r="K107" s="685" t="str">
        <f>IF(Pop_cible!G107&lt;=0,"",'Enfants_FE vaccinés1'!K107/Pop_cible!G107*100)</f>
        <v/>
      </c>
    </row>
    <row r="108" spans="1:11" ht="15.75" customHeight="1">
      <c r="A108" s="679"/>
      <c r="B108" s="677" t="s">
        <v>603</v>
      </c>
      <c r="C108" s="685" t="str">
        <f>IF(Pop_cible!F108&lt;=0,"",'Enfants_FE vaccinés1'!C108/Pop_cible!F108*100)</f>
        <v/>
      </c>
      <c r="D108" s="685" t="str">
        <f>IF(Pop_cible!F108&lt;=0,"",'Enfants_FE vaccinés1'!D108/Pop_cible!F108*100)</f>
        <v/>
      </c>
      <c r="E108" s="685" t="str">
        <f>IF(Pop_cible!F108="","",'Enfants_FE vaccinés1'!E108*100/Pop_cible!F108)</f>
        <v/>
      </c>
      <c r="F108" s="685" t="str">
        <f>IF(Pop_cible!G108&lt;=0,"",'Enfants_FE vaccinés1'!F108/Pop_cible!G108*100)</f>
        <v/>
      </c>
      <c r="G108" s="685" t="str">
        <f>IF(Pop_cible!G108&lt;=0,"",'Enfants_FE vaccinés1'!G108/Pop_cible!G108*100)</f>
        <v/>
      </c>
      <c r="H108" s="685" t="str">
        <f>IF(Pop_cible!G108&lt;=0,"",'Enfants_FE vaccinés1'!H108/Pop_cible!G108*100)</f>
        <v/>
      </c>
      <c r="I108" s="685" t="str">
        <f>IF(Pop_cible!G108&lt;=0,"",'Enfants_FE vaccinés1'!I108/Pop_cible!G108*100)</f>
        <v/>
      </c>
      <c r="J108" s="685" t="str">
        <f>IF(Pop_cible!G108&lt;=0,"",'Enfants_FE vaccinés1'!J108/Pop_cible!G108*100)</f>
        <v/>
      </c>
      <c r="K108" s="685" t="str">
        <f>IF(Pop_cible!G108&lt;=0,"",'Enfants_FE vaccinés1'!K108/Pop_cible!G108*100)</f>
        <v/>
      </c>
    </row>
    <row r="109" spans="1:11" s="6" customFormat="1" ht="15.75" customHeight="1">
      <c r="A109" s="2" t="s">
        <v>604</v>
      </c>
      <c r="B109" s="2"/>
      <c r="C109" s="687" t="str">
        <f>IF(Pop_cible!F109&lt;=0,"",'Enfants_FE vaccinés1'!C109/Pop_cible!F109*100)</f>
        <v/>
      </c>
      <c r="D109" s="687" t="str">
        <f>IF(Pop_cible!F109&lt;=0,"",'Enfants_FE vaccinés1'!D109/Pop_cible!F109*100)</f>
        <v/>
      </c>
      <c r="E109" s="687" t="str">
        <f>IF(Pop_cible!F109="","",'Enfants_FE vaccinés1'!E109*100/Pop_cible!F109)</f>
        <v/>
      </c>
      <c r="F109" s="687" t="str">
        <f>IF(Pop_cible!G109&lt;=0,"",'Enfants_FE vaccinés1'!F109/Pop_cible!G109*100)</f>
        <v/>
      </c>
      <c r="G109" s="687" t="str">
        <f>IF(Pop_cible!G109&lt;=0,"",'Enfants_FE vaccinés1'!G109/Pop_cible!G109*100)</f>
        <v/>
      </c>
      <c r="H109" s="687" t="str">
        <f>IF(Pop_cible!G109&lt;=0,"",'Enfants_FE vaccinés1'!H109/Pop_cible!G109*100)</f>
        <v/>
      </c>
      <c r="I109" s="687" t="str">
        <f>IF(Pop_cible!G109&lt;=0,"",'Enfants_FE vaccinés1'!I109/Pop_cible!G109*100)</f>
        <v/>
      </c>
      <c r="J109" s="687" t="str">
        <f>IF(Pop_cible!G109&lt;=0,"",'Enfants_FE vaccinés1'!J109/Pop_cible!G109*100)</f>
        <v/>
      </c>
      <c r="K109" s="687" t="str">
        <f>IF(Pop_cible!G109&lt;=0,"",'Enfants_FE vaccinés1'!K109/Pop_cible!G109*100)</f>
        <v/>
      </c>
    </row>
    <row r="110" spans="1:11" s="6" customFormat="1" ht="15.75" customHeight="1">
      <c r="A110" s="2" t="s">
        <v>605</v>
      </c>
      <c r="B110" s="2"/>
      <c r="C110" s="103" t="str">
        <f>IF(Pop_cible!F110&lt;=0,"",'Enfants_FE vaccinés1'!C110/Pop_cible!F110*100)</f>
        <v/>
      </c>
      <c r="D110" s="103" t="str">
        <f>IF(Pop_cible!F110&lt;=0,"",'Enfants_FE vaccinés1'!D110/Pop_cible!F110*100)</f>
        <v/>
      </c>
      <c r="E110" s="103" t="str">
        <f>IF(Pop_cible!F110="","",'Enfants_FE vaccinés1'!E110*100/Pop_cible!F110)</f>
        <v/>
      </c>
      <c r="F110" s="103" t="str">
        <f>IF(Pop_cible!G110&lt;=0,"",'Enfants_FE vaccinés1'!F110/Pop_cible!G110*100)</f>
        <v/>
      </c>
      <c r="G110" s="103" t="str">
        <f>IF(Pop_cible!G110&lt;=0,"",'Enfants_FE vaccinés1'!G110/Pop_cible!G110*100)</f>
        <v/>
      </c>
      <c r="H110" s="103" t="str">
        <f>IF(Pop_cible!G110&lt;=0,"",'Enfants_FE vaccinés1'!H110/Pop_cible!G110*100)</f>
        <v/>
      </c>
      <c r="I110" s="103" t="str">
        <f>IF(Pop_cible!G110&lt;=0,"",'Enfants_FE vaccinés1'!I110/Pop_cible!G110*100)</f>
        <v/>
      </c>
      <c r="J110" s="103" t="str">
        <f>IF(Pop_cible!G110&lt;=0,"",'Enfants_FE vaccinés1'!J110/Pop_cible!G110*100)</f>
        <v/>
      </c>
      <c r="K110" s="103" t="str">
        <f>IF(Pop_cible!G110&lt;=0,"",'Enfants_FE vaccinés1'!K110/Pop_cible!G110*100)</f>
        <v/>
      </c>
    </row>
    <row r="111" spans="1:11" s="6" customFormat="1" ht="15.75" customHeight="1" thickBot="1">
      <c r="A111" s="282" t="s">
        <v>606</v>
      </c>
      <c r="B111" s="282"/>
      <c r="C111" s="688" t="str">
        <f>IF(Pop_cible!F111&lt;=0,"",'Enfants_FE vaccinés1'!C111/Pop_cible!F111*100)</f>
        <v/>
      </c>
      <c r="D111" s="688" t="str">
        <f>IF(Pop_cible!F111&lt;=0,"",'Enfants_FE vaccinés1'!D111/Pop_cible!F111*100)</f>
        <v/>
      </c>
      <c r="E111" s="688" t="str">
        <f>IF(Pop_cible!F111="","",'Enfants_FE vaccinés1'!E111*100/Pop_cible!F111)</f>
        <v/>
      </c>
      <c r="F111" s="688" t="str">
        <f>IF(Pop_cible!G111&lt;=0,"",'Enfants_FE vaccinés1'!F111/Pop_cible!G111*100)</f>
        <v/>
      </c>
      <c r="G111" s="688" t="str">
        <f>IF(Pop_cible!G111&lt;=0,"",'Enfants_FE vaccinés1'!G111/Pop_cible!G111*100)</f>
        <v/>
      </c>
      <c r="H111" s="688" t="str">
        <f>IF(Pop_cible!G111&lt;=0,"",'Enfants_FE vaccinés1'!H111/Pop_cible!G111*100)</f>
        <v/>
      </c>
      <c r="I111" s="688" t="str">
        <f>IF(Pop_cible!G111&lt;=0,"",'Enfants_FE vaccinés1'!I111/Pop_cible!G111*100)</f>
        <v/>
      </c>
      <c r="J111" s="688" t="str">
        <f>IF(Pop_cible!G111&lt;=0,"",'Enfants_FE vaccinés1'!J111/Pop_cible!G111*100)</f>
        <v/>
      </c>
      <c r="K111" s="688" t="str">
        <f>IF(Pop_cible!G111&lt;=0,"",'Enfants_FE vaccinés1'!K111/Pop_cible!G111*100)</f>
        <v/>
      </c>
    </row>
  </sheetData>
  <mergeCells count="1">
    <mergeCell ref="A2:B2"/>
  </mergeCells>
  <conditionalFormatting sqref="C3:K108">
    <cfRule type="containsBlanks" dxfId="716" priority="1">
      <formula>LEN(TRIM(C3))=0</formula>
    </cfRule>
  </conditionalFormatting>
  <conditionalFormatting sqref="C98:K98">
    <cfRule type="containsBlanks" dxfId="715" priority="5" stopIfTrue="1">
      <formula>LEN(TRIM(C98))=0</formula>
    </cfRule>
  </conditionalFormatting>
  <conditionalFormatting sqref="C110:K110">
    <cfRule type="containsBlanks" dxfId="714" priority="4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4" max="16383" man="1"/>
    <brk id="10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euil42">
    <tabColor rgb="FFFFC000"/>
  </sheetPr>
  <dimension ref="A1:K111"/>
  <sheetViews>
    <sheetView view="pageBreakPreview" zoomScale="85" zoomScaleNormal="100" zoomScaleSheetLayoutView="85" workbookViewId="0">
      <pane ySplit="2" topLeftCell="A3" activePane="bottomLeft" state="frozen"/>
      <selection activeCell="A28" sqref="A28"/>
      <selection pane="bottomLeft" activeCell="L21" sqref="L21"/>
    </sheetView>
  </sheetViews>
  <sheetFormatPr baseColWidth="10" defaultColWidth="14.3984375" defaultRowHeight="15" customHeight="1"/>
  <cols>
    <col min="1" max="1" width="1.796875" style="366" customWidth="1"/>
    <col min="2" max="2" width="23.19921875" style="366" customWidth="1"/>
    <col min="3" max="3" width="9.796875" style="366" customWidth="1"/>
    <col min="4" max="4" width="9.06640625" style="366" customWidth="1"/>
    <col min="5" max="5" width="9.3984375" style="366" customWidth="1"/>
    <col min="6" max="6" width="7.9296875" style="366" customWidth="1"/>
    <col min="7" max="7" width="8.19921875" style="366" customWidth="1"/>
    <col min="8" max="8" width="8.33203125" style="366" customWidth="1"/>
    <col min="9" max="9" width="6.796875" style="366" customWidth="1"/>
    <col min="10" max="11" width="7.796875" style="366" customWidth="1"/>
    <col min="12" max="29" width="10.796875" style="366" customWidth="1"/>
    <col min="30" max="31" width="14.3984375" style="366" customWidth="1"/>
    <col min="32" max="16384" width="14.3984375" style="366"/>
  </cols>
  <sheetData>
    <row r="1" spans="1:11" ht="22.5" customHeight="1">
      <c r="A1" s="2" t="s">
        <v>1029</v>
      </c>
      <c r="B1" s="2"/>
      <c r="C1" s="2"/>
      <c r="D1" s="2"/>
    </row>
    <row r="2" spans="1:11" ht="21.75" customHeight="1" thickBot="1">
      <c r="A2" s="367" t="s">
        <v>761</v>
      </c>
      <c r="B2" s="373"/>
      <c r="C2" s="368" t="s">
        <v>1017</v>
      </c>
      <c r="D2" s="368" t="s">
        <v>1018</v>
      </c>
      <c r="E2" s="368" t="s">
        <v>1019</v>
      </c>
      <c r="F2" s="368" t="s">
        <v>1020</v>
      </c>
      <c r="G2" s="368" t="s">
        <v>1021</v>
      </c>
      <c r="H2" s="368" t="s">
        <v>1022</v>
      </c>
      <c r="I2" s="613" t="s">
        <v>1023</v>
      </c>
      <c r="J2" s="368" t="s">
        <v>1024</v>
      </c>
      <c r="K2" s="613" t="s">
        <v>1025</v>
      </c>
    </row>
    <row r="3" spans="1:11" ht="14.25" customHeight="1">
      <c r="A3" s="2" t="s">
        <v>498</v>
      </c>
      <c r="B3" s="2"/>
      <c r="C3" s="103" t="str">
        <f>+IF(Pop_cible!L3="","",'Enfants vaccinés2'!C3/Pop_cible!L3*100)</f>
        <v/>
      </c>
      <c r="D3" s="103" t="str">
        <f>+IF(Pop_cible!G3="","",'Enfants vaccinés2'!D3/Pop_cible!G3*100)</f>
        <v/>
      </c>
      <c r="E3" s="103" t="str">
        <f>IF(Pop_cible!G3="","",'Enfants vaccinés2'!E3/Pop_cible!G3*100)</f>
        <v/>
      </c>
      <c r="F3" s="103" t="str">
        <f>IF(Pop_cible!G3="","",'Enfants vaccinés2'!F3/Pop_cible!G3*100)</f>
        <v/>
      </c>
      <c r="G3" s="103" t="str">
        <f>IF(Pop_cible!G3="","",'Enfants vaccinés2'!G3/Pop_cible!G3*100)</f>
        <v/>
      </c>
      <c r="H3" s="103" t="str">
        <f>IF(Pop_cible!G3="","",'Enfants vaccinés2'!H3/Pop_cible!G3*100)</f>
        <v/>
      </c>
      <c r="I3" s="103" t="str">
        <f>IF(Pop_cible!L3="","",'Enfants vaccinés2'!I3/Pop_cible!L3*100)</f>
        <v/>
      </c>
      <c r="J3" s="103" t="str">
        <f>IF(Pop_cible!L3="","",'Enfants vaccinés2'!J3/Pop_cible!L3*100)</f>
        <v/>
      </c>
      <c r="K3" s="103" t="str">
        <f>IF(Pop_cible!G3="","",'Enfants vaccinés2'!K3/Pop_cible!G3*100)</f>
        <v/>
      </c>
    </row>
    <row r="4" spans="1:11" ht="14.25" customHeight="1">
      <c r="A4" s="679"/>
      <c r="B4" s="677" t="s">
        <v>499</v>
      </c>
      <c r="C4" s="684" t="str">
        <f>+IF(Pop_cible!L4="","",'Enfants vaccinés2'!C4/Pop_cible!L4*100)</f>
        <v/>
      </c>
      <c r="D4" s="684" t="str">
        <f>+IF(Pop_cible!G4="","",'Enfants vaccinés2'!D4/Pop_cible!G4*100)</f>
        <v/>
      </c>
      <c r="E4" s="684" t="str">
        <f>IF(Pop_cible!G4="","",'Enfants vaccinés2'!E4/Pop_cible!G4*100)</f>
        <v/>
      </c>
      <c r="F4" s="684" t="str">
        <f>IF(Pop_cible!G4="","",'Enfants vaccinés2'!F4/Pop_cible!G4*100)</f>
        <v/>
      </c>
      <c r="G4" s="684" t="str">
        <f>IF(Pop_cible!G4="","",'Enfants vaccinés2'!G4/Pop_cible!G4*100)</f>
        <v/>
      </c>
      <c r="H4" s="684" t="str">
        <f>IF(Pop_cible!G4="","",'Enfants vaccinés2'!H4/Pop_cible!G4*100)</f>
        <v/>
      </c>
      <c r="I4" s="684" t="str">
        <f>IF(Pop_cible!L4="","",'Enfants vaccinés2'!I4/Pop_cible!L4*100)</f>
        <v/>
      </c>
      <c r="J4" s="684" t="str">
        <f>IF(Pop_cible!L4="","",'Enfants vaccinés2'!J4/Pop_cible!L4*100)</f>
        <v/>
      </c>
      <c r="K4" s="684" t="str">
        <f>IF(Pop_cible!G4="","",'Enfants vaccinés2'!K4/Pop_cible!G4*100)</f>
        <v/>
      </c>
    </row>
    <row r="5" spans="1:11" ht="14.25" customHeight="1">
      <c r="A5" s="679"/>
      <c r="B5" s="677" t="s">
        <v>500</v>
      </c>
      <c r="C5" s="685" t="str">
        <f>+IF(Pop_cible!L5="","",'Enfants vaccinés2'!C5/Pop_cible!L5*100)</f>
        <v/>
      </c>
      <c r="D5" s="685" t="str">
        <f>+IF(Pop_cible!G5="","",'Enfants vaccinés2'!D5/Pop_cible!G5*100)</f>
        <v/>
      </c>
      <c r="E5" s="685" t="str">
        <f>IF(Pop_cible!G5="","",'Enfants vaccinés2'!E5/Pop_cible!G5*100)</f>
        <v/>
      </c>
      <c r="F5" s="685" t="str">
        <f>IF(Pop_cible!G5="","",'Enfants vaccinés2'!F5/Pop_cible!G5*100)</f>
        <v/>
      </c>
      <c r="G5" s="685" t="str">
        <f>IF(Pop_cible!G5="","",'Enfants vaccinés2'!G5/Pop_cible!G5*100)</f>
        <v/>
      </c>
      <c r="H5" s="685" t="str">
        <f>IF(Pop_cible!G5="","",'Enfants vaccinés2'!H5/Pop_cible!G5*100)</f>
        <v/>
      </c>
      <c r="I5" s="685" t="str">
        <f>IF(Pop_cible!L5="","",'Enfants vaccinés2'!I5/Pop_cible!L5*100)</f>
        <v/>
      </c>
      <c r="J5" s="685" t="str">
        <f>IF(Pop_cible!L5="","",'Enfants vaccinés2'!J5/Pop_cible!L5*100)</f>
        <v/>
      </c>
      <c r="K5" s="685" t="str">
        <f>IF(Pop_cible!G5="","",'Enfants vaccinés2'!K5/Pop_cible!G5*100)</f>
        <v/>
      </c>
    </row>
    <row r="6" spans="1:11" ht="14.25" customHeight="1">
      <c r="A6" s="679"/>
      <c r="B6" s="677" t="s">
        <v>501</v>
      </c>
      <c r="C6" s="685" t="str">
        <f>+IF(Pop_cible!L6="","",'Enfants vaccinés2'!C6/Pop_cible!L6*100)</f>
        <v/>
      </c>
      <c r="D6" s="685" t="str">
        <f>+IF(Pop_cible!G6="","",'Enfants vaccinés2'!D6/Pop_cible!G6*100)</f>
        <v/>
      </c>
      <c r="E6" s="685" t="str">
        <f>IF(Pop_cible!G6="","",'Enfants vaccinés2'!E6/Pop_cible!G6*100)</f>
        <v/>
      </c>
      <c r="F6" s="685" t="str">
        <f>IF(Pop_cible!G6="","",'Enfants vaccinés2'!F6/Pop_cible!G6*100)</f>
        <v/>
      </c>
      <c r="G6" s="685" t="str">
        <f>IF(Pop_cible!G6="","",'Enfants vaccinés2'!G6/Pop_cible!G6*100)</f>
        <v/>
      </c>
      <c r="H6" s="685" t="str">
        <f>IF(Pop_cible!G6="","",'Enfants vaccinés2'!H6/Pop_cible!G6*100)</f>
        <v/>
      </c>
      <c r="I6" s="685" t="str">
        <f>IF(Pop_cible!L6="","",'Enfants vaccinés2'!I6/Pop_cible!L6*100)</f>
        <v/>
      </c>
      <c r="J6" s="685" t="str">
        <f>IF(Pop_cible!L6="","",'Enfants vaccinés2'!J6/Pop_cible!L6*100)</f>
        <v/>
      </c>
      <c r="K6" s="685" t="str">
        <f>IF(Pop_cible!G6="","",'Enfants vaccinés2'!K6/Pop_cible!G6*100)</f>
        <v/>
      </c>
    </row>
    <row r="7" spans="1:11" ht="14.25" customHeight="1">
      <c r="A7" s="679"/>
      <c r="B7" s="677" t="s">
        <v>502</v>
      </c>
      <c r="C7" s="685" t="str">
        <f>+IF(Pop_cible!L7="","",'Enfants vaccinés2'!C7/Pop_cible!L7*100)</f>
        <v/>
      </c>
      <c r="D7" s="685" t="str">
        <f>+IF(Pop_cible!G7="","",'Enfants vaccinés2'!D7/Pop_cible!G7*100)</f>
        <v/>
      </c>
      <c r="E7" s="685" t="str">
        <f>IF(Pop_cible!G7="","",'Enfants vaccinés2'!E7/Pop_cible!G7*100)</f>
        <v/>
      </c>
      <c r="F7" s="685" t="str">
        <f>IF(Pop_cible!G7="","",'Enfants vaccinés2'!F7/Pop_cible!G7*100)</f>
        <v/>
      </c>
      <c r="G7" s="685" t="str">
        <f>IF(Pop_cible!G7="","",'Enfants vaccinés2'!G7/Pop_cible!G7*100)</f>
        <v/>
      </c>
      <c r="H7" s="685" t="str">
        <f>IF(Pop_cible!G7="","",'Enfants vaccinés2'!H7/Pop_cible!G7*100)</f>
        <v/>
      </c>
      <c r="I7" s="685" t="str">
        <f>IF(Pop_cible!L7="","",'Enfants vaccinés2'!I7/Pop_cible!L7*100)</f>
        <v/>
      </c>
      <c r="J7" s="685" t="str">
        <f>IF(Pop_cible!L7="","",'Enfants vaccinés2'!J7/Pop_cible!L7*100)</f>
        <v/>
      </c>
      <c r="K7" s="685" t="str">
        <f>IF(Pop_cible!G7="","",'Enfants vaccinés2'!K7/Pop_cible!G7*100)</f>
        <v/>
      </c>
    </row>
    <row r="8" spans="1:11" ht="14.25" customHeight="1">
      <c r="A8" s="2" t="s">
        <v>503</v>
      </c>
      <c r="B8" s="2"/>
      <c r="C8" s="103" t="str">
        <f>+IF(Pop_cible!L8="","",'Enfants vaccinés2'!C8/Pop_cible!L8*100)</f>
        <v/>
      </c>
      <c r="D8" s="103" t="str">
        <f>+IF(Pop_cible!G8="","",'Enfants vaccinés2'!D8/Pop_cible!G8*100)</f>
        <v/>
      </c>
      <c r="E8" s="103" t="str">
        <f>IF(Pop_cible!G8="","",'Enfants vaccinés2'!E8/Pop_cible!G8*100)</f>
        <v/>
      </c>
      <c r="F8" s="103" t="str">
        <f>IF(Pop_cible!G8="","",'Enfants vaccinés2'!F8/Pop_cible!G8*100)</f>
        <v/>
      </c>
      <c r="G8" s="103" t="str">
        <f>IF(Pop_cible!G8="","",'Enfants vaccinés2'!G8/Pop_cible!G8*100)</f>
        <v/>
      </c>
      <c r="H8" s="103" t="str">
        <f>IF(Pop_cible!G8="","",'Enfants vaccinés2'!H8/Pop_cible!G8*100)</f>
        <v/>
      </c>
      <c r="I8" s="103" t="str">
        <f>IF(Pop_cible!L8="","",'Enfants vaccinés2'!I8/Pop_cible!L8*100)</f>
        <v/>
      </c>
      <c r="J8" s="103" t="str">
        <f>IF(Pop_cible!L8="","",'Enfants vaccinés2'!J8/Pop_cible!L8*100)</f>
        <v/>
      </c>
      <c r="K8" s="103" t="str">
        <f>IF(Pop_cible!G8="","",'Enfants vaccinés2'!K8/Pop_cible!G8*100)</f>
        <v/>
      </c>
    </row>
    <row r="9" spans="1:11" ht="14.25" customHeight="1">
      <c r="A9" s="679"/>
      <c r="B9" s="677" t="s">
        <v>504</v>
      </c>
      <c r="C9" s="685" t="str">
        <f>+IF(Pop_cible!L9="","",'Enfants vaccinés2'!C9/Pop_cible!L9*100)</f>
        <v/>
      </c>
      <c r="D9" s="685" t="str">
        <f>+IF(Pop_cible!G9="","",'Enfants vaccinés2'!D9/Pop_cible!G9*100)</f>
        <v/>
      </c>
      <c r="E9" s="685" t="str">
        <f>IF(Pop_cible!G9="","",'Enfants vaccinés2'!E9/Pop_cible!G9*100)</f>
        <v/>
      </c>
      <c r="F9" s="685" t="str">
        <f>IF(Pop_cible!G9="","",'Enfants vaccinés2'!F9/Pop_cible!G9*100)</f>
        <v/>
      </c>
      <c r="G9" s="685" t="str">
        <f>IF(Pop_cible!G9="","",'Enfants vaccinés2'!G9/Pop_cible!G9*100)</f>
        <v/>
      </c>
      <c r="H9" s="685" t="str">
        <f>IF(Pop_cible!G9="","",'Enfants vaccinés2'!H9/Pop_cible!G9*100)</f>
        <v/>
      </c>
      <c r="I9" s="685" t="str">
        <f>IF(Pop_cible!L9="","",'Enfants vaccinés2'!I9/Pop_cible!L9*100)</f>
        <v/>
      </c>
      <c r="J9" s="685" t="str">
        <f>IF(Pop_cible!L9="","",'Enfants vaccinés2'!J9/Pop_cible!L9*100)</f>
        <v/>
      </c>
      <c r="K9" s="685" t="str">
        <f>IF(Pop_cible!G9="","",'Enfants vaccinés2'!K9/Pop_cible!G9*100)</f>
        <v/>
      </c>
    </row>
    <row r="10" spans="1:11" ht="14.25" customHeight="1">
      <c r="A10" s="679"/>
      <c r="B10" s="677" t="s">
        <v>505</v>
      </c>
      <c r="C10" s="685" t="str">
        <f>+IF(Pop_cible!L10="","",'Enfants vaccinés2'!C10/Pop_cible!L10*100)</f>
        <v/>
      </c>
      <c r="D10" s="685" t="str">
        <f>+IF(Pop_cible!G10="","",'Enfants vaccinés2'!D10/Pop_cible!G10*100)</f>
        <v/>
      </c>
      <c r="E10" s="685" t="str">
        <f>IF(Pop_cible!G10="","",'Enfants vaccinés2'!E10/Pop_cible!G10*100)</f>
        <v/>
      </c>
      <c r="F10" s="685" t="str">
        <f>IF(Pop_cible!G10="","",'Enfants vaccinés2'!F10/Pop_cible!G10*100)</f>
        <v/>
      </c>
      <c r="G10" s="685" t="str">
        <f>IF(Pop_cible!G10="","",'Enfants vaccinés2'!G10/Pop_cible!G10*100)</f>
        <v/>
      </c>
      <c r="H10" s="685" t="str">
        <f>IF(Pop_cible!G10="","",'Enfants vaccinés2'!H10/Pop_cible!G10*100)</f>
        <v/>
      </c>
      <c r="I10" s="685" t="str">
        <f>IF(Pop_cible!L10="","",'Enfants vaccinés2'!I10/Pop_cible!L10*100)</f>
        <v/>
      </c>
      <c r="J10" s="685" t="str">
        <f>IF(Pop_cible!L10="","",'Enfants vaccinés2'!J10/Pop_cible!L10*100)</f>
        <v/>
      </c>
      <c r="K10" s="685" t="str">
        <f>IF(Pop_cible!G10="","",'Enfants vaccinés2'!K10/Pop_cible!G10*100)</f>
        <v/>
      </c>
    </row>
    <row r="11" spans="1:11" ht="14.25" customHeight="1">
      <c r="A11" s="679"/>
      <c r="B11" s="677" t="s">
        <v>506</v>
      </c>
      <c r="C11" s="685" t="str">
        <f>+IF(Pop_cible!L11="","",'Enfants vaccinés2'!C11/Pop_cible!L11*100)</f>
        <v/>
      </c>
      <c r="D11" s="685" t="str">
        <f>+IF(Pop_cible!G11="","",'Enfants vaccinés2'!D11/Pop_cible!G11*100)</f>
        <v/>
      </c>
      <c r="E11" s="685" t="str">
        <f>IF(Pop_cible!G11="","",'Enfants vaccinés2'!E11/Pop_cible!G11*100)</f>
        <v/>
      </c>
      <c r="F11" s="685" t="str">
        <f>IF(Pop_cible!G11="","",'Enfants vaccinés2'!F11/Pop_cible!G11*100)</f>
        <v/>
      </c>
      <c r="G11" s="685" t="str">
        <f>IF(Pop_cible!G11="","",'Enfants vaccinés2'!G11/Pop_cible!G11*100)</f>
        <v/>
      </c>
      <c r="H11" s="685" t="str">
        <f>IF(Pop_cible!G11="","",'Enfants vaccinés2'!H11/Pop_cible!G11*100)</f>
        <v/>
      </c>
      <c r="I11" s="685" t="str">
        <f>IF(Pop_cible!L11="","",'Enfants vaccinés2'!I11/Pop_cible!L11*100)</f>
        <v/>
      </c>
      <c r="J11" s="685" t="str">
        <f>IF(Pop_cible!L11="","",'Enfants vaccinés2'!J11/Pop_cible!L11*100)</f>
        <v/>
      </c>
      <c r="K11" s="685" t="str">
        <f>IF(Pop_cible!G11="","",'Enfants vaccinés2'!K11/Pop_cible!G11*100)</f>
        <v/>
      </c>
    </row>
    <row r="12" spans="1:11" ht="14.25" customHeight="1">
      <c r="A12" s="679"/>
      <c r="B12" s="677" t="s">
        <v>507</v>
      </c>
      <c r="C12" s="685" t="str">
        <f>+IF(Pop_cible!L12="","",'Enfants vaccinés2'!C12/Pop_cible!L12*100)</f>
        <v/>
      </c>
      <c r="D12" s="685" t="str">
        <f>+IF(Pop_cible!G12="","",'Enfants vaccinés2'!D12/Pop_cible!G12*100)</f>
        <v/>
      </c>
      <c r="E12" s="685" t="str">
        <f>IF(Pop_cible!G12="","",'Enfants vaccinés2'!E12/Pop_cible!G12*100)</f>
        <v/>
      </c>
      <c r="F12" s="685" t="str">
        <f>IF(Pop_cible!G12="","",'Enfants vaccinés2'!F12/Pop_cible!G12*100)</f>
        <v/>
      </c>
      <c r="G12" s="685" t="str">
        <f>IF(Pop_cible!G12="","",'Enfants vaccinés2'!G12/Pop_cible!G12*100)</f>
        <v/>
      </c>
      <c r="H12" s="685" t="str">
        <f>IF(Pop_cible!G12="","",'Enfants vaccinés2'!H12/Pop_cible!G12*100)</f>
        <v/>
      </c>
      <c r="I12" s="685" t="str">
        <f>IF(Pop_cible!L12="","",'Enfants vaccinés2'!I12/Pop_cible!L12*100)</f>
        <v/>
      </c>
      <c r="J12" s="685" t="str">
        <f>IF(Pop_cible!L12="","",'Enfants vaccinés2'!J12/Pop_cible!L12*100)</f>
        <v/>
      </c>
      <c r="K12" s="685" t="str">
        <f>IF(Pop_cible!G12="","",'Enfants vaccinés2'!K12/Pop_cible!G12*100)</f>
        <v/>
      </c>
    </row>
    <row r="13" spans="1:11" ht="14.25" customHeight="1">
      <c r="A13" s="679"/>
      <c r="B13" s="677" t="s">
        <v>508</v>
      </c>
      <c r="C13" s="685" t="str">
        <f>+IF(Pop_cible!L13="","",'Enfants vaccinés2'!C13/Pop_cible!L13*100)</f>
        <v/>
      </c>
      <c r="D13" s="685" t="str">
        <f>+IF(Pop_cible!G13="","",'Enfants vaccinés2'!D13/Pop_cible!G13*100)</f>
        <v/>
      </c>
      <c r="E13" s="685" t="str">
        <f>IF(Pop_cible!G13="","",'Enfants vaccinés2'!E13/Pop_cible!G13*100)</f>
        <v/>
      </c>
      <c r="F13" s="685" t="str">
        <f>IF(Pop_cible!G13="","",'Enfants vaccinés2'!F13/Pop_cible!G13*100)</f>
        <v/>
      </c>
      <c r="G13" s="685" t="str">
        <f>IF(Pop_cible!G13="","",'Enfants vaccinés2'!G13/Pop_cible!G13*100)</f>
        <v/>
      </c>
      <c r="H13" s="685" t="str">
        <f>IF(Pop_cible!G13="","",'Enfants vaccinés2'!H13/Pop_cible!G13*100)</f>
        <v/>
      </c>
      <c r="I13" s="685" t="str">
        <f>IF(Pop_cible!L13="","",'Enfants vaccinés2'!I13/Pop_cible!L13*100)</f>
        <v/>
      </c>
      <c r="J13" s="685" t="str">
        <f>IF(Pop_cible!L13="","",'Enfants vaccinés2'!J13/Pop_cible!L13*100)</f>
        <v/>
      </c>
      <c r="K13" s="685" t="str">
        <f>IF(Pop_cible!G13="","",'Enfants vaccinés2'!K13/Pop_cible!G13*100)</f>
        <v/>
      </c>
    </row>
    <row r="14" spans="1:11" ht="14.25" customHeight="1">
      <c r="A14" s="679"/>
      <c r="B14" s="677" t="s">
        <v>509</v>
      </c>
      <c r="C14" s="685" t="str">
        <f>+IF(Pop_cible!L14="","",'Enfants vaccinés2'!C14/Pop_cible!L14*100)</f>
        <v/>
      </c>
      <c r="D14" s="685" t="str">
        <f>+IF(Pop_cible!G14="","",'Enfants vaccinés2'!D14/Pop_cible!G14*100)</f>
        <v/>
      </c>
      <c r="E14" s="685" t="str">
        <f>IF(Pop_cible!G14="","",'Enfants vaccinés2'!E14/Pop_cible!G14*100)</f>
        <v/>
      </c>
      <c r="F14" s="685" t="str">
        <f>IF(Pop_cible!G14="","",'Enfants vaccinés2'!F14/Pop_cible!G14*100)</f>
        <v/>
      </c>
      <c r="G14" s="685" t="str">
        <f>IF(Pop_cible!G14="","",'Enfants vaccinés2'!G14/Pop_cible!G14*100)</f>
        <v/>
      </c>
      <c r="H14" s="685" t="str">
        <f>IF(Pop_cible!G14="","",'Enfants vaccinés2'!H14/Pop_cible!G14*100)</f>
        <v/>
      </c>
      <c r="I14" s="685" t="str">
        <f>IF(Pop_cible!L14="","",'Enfants vaccinés2'!I14/Pop_cible!L14*100)</f>
        <v/>
      </c>
      <c r="J14" s="685" t="str">
        <f>IF(Pop_cible!L14="","",'Enfants vaccinés2'!J14/Pop_cible!L14*100)</f>
        <v/>
      </c>
      <c r="K14" s="685" t="str">
        <f>IF(Pop_cible!G14="","",'Enfants vaccinés2'!K14/Pop_cible!G14*100)</f>
        <v/>
      </c>
    </row>
    <row r="15" spans="1:11" ht="14.25" customHeight="1">
      <c r="A15" s="2" t="s">
        <v>510</v>
      </c>
      <c r="B15" s="2"/>
      <c r="C15" s="103" t="str">
        <f>+IF(Pop_cible!L15="","",'Enfants vaccinés2'!C15/Pop_cible!L15*100)</f>
        <v/>
      </c>
      <c r="D15" s="103" t="str">
        <f>+IF(Pop_cible!G15="","",'Enfants vaccinés2'!D15/Pop_cible!G15*100)</f>
        <v/>
      </c>
      <c r="E15" s="103" t="str">
        <f>IF(Pop_cible!G15="","",'Enfants vaccinés2'!E15/Pop_cible!G15*100)</f>
        <v/>
      </c>
      <c r="F15" s="103" t="str">
        <f>IF(Pop_cible!G15="","",'Enfants vaccinés2'!F15/Pop_cible!G15*100)</f>
        <v/>
      </c>
      <c r="G15" s="103" t="str">
        <f>IF(Pop_cible!G15="","",'Enfants vaccinés2'!G15/Pop_cible!G15*100)</f>
        <v/>
      </c>
      <c r="H15" s="103" t="str">
        <f>IF(Pop_cible!G15="","",'Enfants vaccinés2'!H15/Pop_cible!G15*100)</f>
        <v/>
      </c>
      <c r="I15" s="103" t="str">
        <f>IF(Pop_cible!L15="","",'Enfants vaccinés2'!I15/Pop_cible!L15*100)</f>
        <v/>
      </c>
      <c r="J15" s="103" t="str">
        <f>IF(Pop_cible!L15="","",'Enfants vaccinés2'!J15/Pop_cible!L15*100)</f>
        <v/>
      </c>
      <c r="K15" s="103" t="str">
        <f>IF(Pop_cible!G15="","",'Enfants vaccinés2'!K15/Pop_cible!G15*100)</f>
        <v/>
      </c>
    </row>
    <row r="16" spans="1:11" ht="14.25" customHeight="1">
      <c r="A16" s="677"/>
      <c r="B16" s="677" t="s">
        <v>511</v>
      </c>
      <c r="C16" s="685" t="str">
        <f>+IF(Pop_cible!L16="","",'Enfants vaccinés2'!C16/Pop_cible!L16*100)</f>
        <v/>
      </c>
      <c r="D16" s="685" t="str">
        <f>+IF(Pop_cible!G16="","",'Enfants vaccinés2'!D16/Pop_cible!G16*100)</f>
        <v/>
      </c>
      <c r="E16" s="685" t="str">
        <f>IF(Pop_cible!G16="","",'Enfants vaccinés2'!E16/Pop_cible!G16*100)</f>
        <v/>
      </c>
      <c r="F16" s="685" t="str">
        <f>IF(Pop_cible!G16="","",'Enfants vaccinés2'!F16/Pop_cible!G16*100)</f>
        <v/>
      </c>
      <c r="G16" s="685" t="str">
        <f>IF(Pop_cible!G16="","",'Enfants vaccinés2'!G16/Pop_cible!G16*100)</f>
        <v/>
      </c>
      <c r="H16" s="685" t="str">
        <f>IF(Pop_cible!G16="","",'Enfants vaccinés2'!H16/Pop_cible!G16*100)</f>
        <v/>
      </c>
      <c r="I16" s="685" t="str">
        <f>IF(Pop_cible!L16="","",'Enfants vaccinés2'!I16/Pop_cible!L16*100)</f>
        <v/>
      </c>
      <c r="J16" s="685" t="str">
        <f>IF(Pop_cible!L16="","",'Enfants vaccinés2'!J16/Pop_cible!L16*100)</f>
        <v/>
      </c>
      <c r="K16" s="685" t="str">
        <f>IF(Pop_cible!G16="","",'Enfants vaccinés2'!K16/Pop_cible!G16*100)</f>
        <v/>
      </c>
    </row>
    <row r="17" spans="1:11" ht="14.25" customHeight="1">
      <c r="A17" s="679"/>
      <c r="B17" s="677" t="s">
        <v>512</v>
      </c>
      <c r="C17" s="685" t="str">
        <f>+IF(Pop_cible!L17="","",'Enfants vaccinés2'!C17/Pop_cible!L17*100)</f>
        <v/>
      </c>
      <c r="D17" s="685" t="str">
        <f>+IF(Pop_cible!G17="","",'Enfants vaccinés2'!D17/Pop_cible!G17*100)</f>
        <v/>
      </c>
      <c r="E17" s="685" t="str">
        <f>IF(Pop_cible!G17="","",'Enfants vaccinés2'!E17/Pop_cible!G17*100)</f>
        <v/>
      </c>
      <c r="F17" s="685" t="str">
        <f>IF(Pop_cible!G17="","",'Enfants vaccinés2'!F17/Pop_cible!G17*100)</f>
        <v/>
      </c>
      <c r="G17" s="685" t="str">
        <f>IF(Pop_cible!G17="","",'Enfants vaccinés2'!G17/Pop_cible!G17*100)</f>
        <v/>
      </c>
      <c r="H17" s="685" t="str">
        <f>IF(Pop_cible!G17="","",'Enfants vaccinés2'!H17/Pop_cible!G17*100)</f>
        <v/>
      </c>
      <c r="I17" s="685" t="str">
        <f>IF(Pop_cible!L17="","",'Enfants vaccinés2'!I17/Pop_cible!L17*100)</f>
        <v/>
      </c>
      <c r="J17" s="685" t="str">
        <f>IF(Pop_cible!L17="","",'Enfants vaccinés2'!J17/Pop_cible!L17*100)</f>
        <v/>
      </c>
      <c r="K17" s="685" t="str">
        <f>IF(Pop_cible!G17="","",'Enfants vaccinés2'!K17/Pop_cible!G17*100)</f>
        <v/>
      </c>
    </row>
    <row r="18" spans="1:11" ht="14.25" customHeight="1">
      <c r="A18" s="679"/>
      <c r="B18" s="677" t="s">
        <v>513</v>
      </c>
      <c r="C18" s="685" t="str">
        <f>+IF(Pop_cible!L18="","",'Enfants vaccinés2'!C18/Pop_cible!L18*100)</f>
        <v/>
      </c>
      <c r="D18" s="685" t="str">
        <f>+IF(Pop_cible!G18="","",'Enfants vaccinés2'!D18/Pop_cible!G18*100)</f>
        <v/>
      </c>
      <c r="E18" s="685" t="str">
        <f>IF(Pop_cible!G18="","",'Enfants vaccinés2'!E18/Pop_cible!G18*100)</f>
        <v/>
      </c>
      <c r="F18" s="685" t="str">
        <f>IF(Pop_cible!G18="","",'Enfants vaccinés2'!F18/Pop_cible!G18*100)</f>
        <v/>
      </c>
      <c r="G18" s="685" t="str">
        <f>IF(Pop_cible!G18="","",'Enfants vaccinés2'!G18/Pop_cible!G18*100)</f>
        <v/>
      </c>
      <c r="H18" s="685" t="str">
        <f>IF(Pop_cible!G18="","",'Enfants vaccinés2'!H18/Pop_cible!G18*100)</f>
        <v/>
      </c>
      <c r="I18" s="685" t="str">
        <f>IF(Pop_cible!L18="","",'Enfants vaccinés2'!I18/Pop_cible!L18*100)</f>
        <v/>
      </c>
      <c r="J18" s="685" t="str">
        <f>IF(Pop_cible!L18="","",'Enfants vaccinés2'!J18/Pop_cible!L18*100)</f>
        <v/>
      </c>
      <c r="K18" s="685" t="str">
        <f>IF(Pop_cible!G18="","",'Enfants vaccinés2'!K18/Pop_cible!G18*100)</f>
        <v/>
      </c>
    </row>
    <row r="19" spans="1:11" ht="14.25" customHeight="1">
      <c r="A19" s="2" t="s">
        <v>514</v>
      </c>
      <c r="B19" s="6"/>
      <c r="C19" s="686" t="str">
        <f>+IF(Pop_cible!L19="","",'Enfants vaccinés2'!C19/Pop_cible!L19*100)</f>
        <v/>
      </c>
      <c r="D19" s="686" t="str">
        <f>+IF(Pop_cible!G19="","",'Enfants vaccinés2'!D19/Pop_cible!G19*100)</f>
        <v/>
      </c>
      <c r="E19" s="686" t="str">
        <f>IF(Pop_cible!G19="","",'Enfants vaccinés2'!E19/Pop_cible!G19*100)</f>
        <v/>
      </c>
      <c r="F19" s="686" t="str">
        <f>IF(Pop_cible!G19="","",'Enfants vaccinés2'!F19/Pop_cible!G19*100)</f>
        <v/>
      </c>
      <c r="G19" s="686" t="str">
        <f>IF(Pop_cible!G19="","",'Enfants vaccinés2'!G19/Pop_cible!G19*100)</f>
        <v/>
      </c>
      <c r="H19" s="686" t="str">
        <f>IF(Pop_cible!G19="","",'Enfants vaccinés2'!H19/Pop_cible!G19*100)</f>
        <v/>
      </c>
      <c r="I19" s="686" t="str">
        <f>IF(Pop_cible!L19="","",'Enfants vaccinés2'!I19/Pop_cible!L19*100)</f>
        <v/>
      </c>
      <c r="J19" s="686" t="str">
        <f>IF(Pop_cible!L19="","",'Enfants vaccinés2'!J19/Pop_cible!L19*100)</f>
        <v/>
      </c>
      <c r="K19" s="686" t="str">
        <f>IF(Pop_cible!G19="","",'Enfants vaccinés2'!K19/Pop_cible!G19*100)</f>
        <v/>
      </c>
    </row>
    <row r="20" spans="1:11" ht="14.25" customHeight="1">
      <c r="A20" s="677"/>
      <c r="B20" s="678" t="s">
        <v>515</v>
      </c>
      <c r="C20" s="684" t="str">
        <f>+IF(Pop_cible!L20="","",'Enfants vaccinés2'!C20/Pop_cible!L20*100)</f>
        <v/>
      </c>
      <c r="D20" s="684" t="str">
        <f>+IF(Pop_cible!G20="","",'Enfants vaccinés2'!D20/Pop_cible!G20*100)</f>
        <v/>
      </c>
      <c r="E20" s="684" t="str">
        <f>IF(Pop_cible!G20="","",'Enfants vaccinés2'!E20/Pop_cible!G20*100)</f>
        <v/>
      </c>
      <c r="F20" s="684" t="str">
        <f>IF(Pop_cible!G20="","",'Enfants vaccinés2'!F20/Pop_cible!G20*100)</f>
        <v/>
      </c>
      <c r="G20" s="684" t="str">
        <f>IF(Pop_cible!G20="","",'Enfants vaccinés2'!G20/Pop_cible!G20*100)</f>
        <v/>
      </c>
      <c r="H20" s="684" t="str">
        <f>IF(Pop_cible!G20="","",'Enfants vaccinés2'!H20/Pop_cible!G20*100)</f>
        <v/>
      </c>
      <c r="I20" s="684" t="str">
        <f>IF(Pop_cible!L20="","",'Enfants vaccinés2'!I20/Pop_cible!L20*100)</f>
        <v/>
      </c>
      <c r="J20" s="684" t="str">
        <f>IF(Pop_cible!L20="","",'Enfants vaccinés2'!J20/Pop_cible!L20*100)</f>
        <v/>
      </c>
      <c r="K20" s="684" t="str">
        <f>IF(Pop_cible!G20="","",'Enfants vaccinés2'!K20/Pop_cible!G20*100)</f>
        <v/>
      </c>
    </row>
    <row r="21" spans="1:11" ht="15" customHeight="1">
      <c r="A21" s="679"/>
      <c r="B21" s="677" t="s">
        <v>516</v>
      </c>
      <c r="C21" s="685" t="str">
        <f>+IF(Pop_cible!L21="","",'Enfants vaccinés2'!C21/Pop_cible!L21*100)</f>
        <v/>
      </c>
      <c r="D21" s="685" t="str">
        <f>+IF(Pop_cible!G21="","",'Enfants vaccinés2'!D21/Pop_cible!G21*100)</f>
        <v/>
      </c>
      <c r="E21" s="685" t="str">
        <f>IF(Pop_cible!G21="","",'Enfants vaccinés2'!E21/Pop_cible!G21*100)</f>
        <v/>
      </c>
      <c r="F21" s="685" t="str">
        <f>IF(Pop_cible!G21="","",'Enfants vaccinés2'!F21/Pop_cible!G21*100)</f>
        <v/>
      </c>
      <c r="G21" s="685" t="str">
        <f>IF(Pop_cible!G21="","",'Enfants vaccinés2'!G21/Pop_cible!G21*100)</f>
        <v/>
      </c>
      <c r="H21" s="685" t="str">
        <f>IF(Pop_cible!G21="","",'Enfants vaccinés2'!H21/Pop_cible!G21*100)</f>
        <v/>
      </c>
      <c r="I21" s="685" t="str">
        <f>IF(Pop_cible!L21="","",'Enfants vaccinés2'!I21/Pop_cible!L21*100)</f>
        <v/>
      </c>
      <c r="J21" s="685" t="str">
        <f>IF(Pop_cible!L21="","",'Enfants vaccinés2'!J21/Pop_cible!L21*100)</f>
        <v/>
      </c>
      <c r="K21" s="685" t="str">
        <f>IF(Pop_cible!G21="","",'Enfants vaccinés2'!K21/Pop_cible!G21*100)</f>
        <v/>
      </c>
    </row>
    <row r="22" spans="1:11" ht="14.25" customHeight="1">
      <c r="A22" s="679"/>
      <c r="B22" s="677" t="s">
        <v>517</v>
      </c>
      <c r="C22" s="685" t="str">
        <f>+IF(Pop_cible!L22="","",'Enfants vaccinés2'!C22/Pop_cible!L22*100)</f>
        <v/>
      </c>
      <c r="D22" s="685" t="str">
        <f>+IF(Pop_cible!G22="","",'Enfants vaccinés2'!D22/Pop_cible!G22*100)</f>
        <v/>
      </c>
      <c r="E22" s="685" t="str">
        <f>IF(Pop_cible!G22="","",'Enfants vaccinés2'!E22/Pop_cible!G22*100)</f>
        <v/>
      </c>
      <c r="F22" s="685" t="str">
        <f>IF(Pop_cible!G22="","",'Enfants vaccinés2'!F22/Pop_cible!G22*100)</f>
        <v/>
      </c>
      <c r="G22" s="685" t="str">
        <f>IF(Pop_cible!G22="","",'Enfants vaccinés2'!G22/Pop_cible!G22*100)</f>
        <v/>
      </c>
      <c r="H22" s="685" t="str">
        <f>IF(Pop_cible!G22="","",'Enfants vaccinés2'!H22/Pop_cible!G22*100)</f>
        <v/>
      </c>
      <c r="I22" s="685" t="str">
        <f>IF(Pop_cible!L22="","",'Enfants vaccinés2'!I22/Pop_cible!L22*100)</f>
        <v/>
      </c>
      <c r="J22" s="685" t="str">
        <f>IF(Pop_cible!L22="","",'Enfants vaccinés2'!J22/Pop_cible!L22*100)</f>
        <v/>
      </c>
      <c r="K22" s="685" t="str">
        <f>IF(Pop_cible!G22="","",'Enfants vaccinés2'!K22/Pop_cible!G22*100)</f>
        <v/>
      </c>
    </row>
    <row r="23" spans="1:11" ht="14.25" customHeight="1">
      <c r="A23" s="679"/>
      <c r="B23" s="677" t="s">
        <v>518</v>
      </c>
      <c r="C23" s="685" t="str">
        <f>+IF(Pop_cible!L23="","",'Enfants vaccinés2'!C23/Pop_cible!L23*100)</f>
        <v/>
      </c>
      <c r="D23" s="685" t="str">
        <f>+IF(Pop_cible!G23="","",'Enfants vaccinés2'!D23/Pop_cible!G23*100)</f>
        <v/>
      </c>
      <c r="E23" s="685" t="str">
        <f>IF(Pop_cible!G23="","",'Enfants vaccinés2'!E23/Pop_cible!G23*100)</f>
        <v/>
      </c>
      <c r="F23" s="685" t="str">
        <f>IF(Pop_cible!G23="","",'Enfants vaccinés2'!F23/Pop_cible!G23*100)</f>
        <v/>
      </c>
      <c r="G23" s="685" t="str">
        <f>IF(Pop_cible!G23="","",'Enfants vaccinés2'!G23/Pop_cible!G23*100)</f>
        <v/>
      </c>
      <c r="H23" s="685" t="str">
        <f>IF(Pop_cible!G23="","",'Enfants vaccinés2'!H23/Pop_cible!G23*100)</f>
        <v/>
      </c>
      <c r="I23" s="685" t="str">
        <f>IF(Pop_cible!L23="","",'Enfants vaccinés2'!I23/Pop_cible!L23*100)</f>
        <v/>
      </c>
      <c r="J23" s="685" t="str">
        <f>IF(Pop_cible!L23="","",'Enfants vaccinés2'!J23/Pop_cible!L23*100)</f>
        <v/>
      </c>
      <c r="K23" s="685" t="str">
        <f>IF(Pop_cible!G23="","",'Enfants vaccinés2'!K23/Pop_cible!G23*100)</f>
        <v/>
      </c>
    </row>
    <row r="24" spans="1:11" ht="14.25" customHeight="1">
      <c r="A24" s="679"/>
      <c r="B24" s="677" t="s">
        <v>519</v>
      </c>
      <c r="C24" s="685" t="str">
        <f>+IF(Pop_cible!L24="","",'Enfants vaccinés2'!C24/Pop_cible!L24*100)</f>
        <v/>
      </c>
      <c r="D24" s="685" t="str">
        <f>+IF(Pop_cible!G24="","",'Enfants vaccinés2'!D24/Pop_cible!G24*100)</f>
        <v/>
      </c>
      <c r="E24" s="685" t="str">
        <f>IF(Pop_cible!G24="","",'Enfants vaccinés2'!E24/Pop_cible!G24*100)</f>
        <v/>
      </c>
      <c r="F24" s="685" t="str">
        <f>IF(Pop_cible!G24="","",'Enfants vaccinés2'!F24/Pop_cible!G24*100)</f>
        <v/>
      </c>
      <c r="G24" s="685" t="str">
        <f>IF(Pop_cible!G24="","",'Enfants vaccinés2'!G24/Pop_cible!G24*100)</f>
        <v/>
      </c>
      <c r="H24" s="685" t="str">
        <f>IF(Pop_cible!G24="","",'Enfants vaccinés2'!H24/Pop_cible!G24*100)</f>
        <v/>
      </c>
      <c r="I24" s="685" t="str">
        <f>IF(Pop_cible!L24="","",'Enfants vaccinés2'!I24/Pop_cible!L24*100)</f>
        <v/>
      </c>
      <c r="J24" s="685" t="str">
        <f>IF(Pop_cible!L24="","",'Enfants vaccinés2'!J24/Pop_cible!L24*100)</f>
        <v/>
      </c>
      <c r="K24" s="685" t="str">
        <f>IF(Pop_cible!G24="","",'Enfants vaccinés2'!K24/Pop_cible!G24*100)</f>
        <v/>
      </c>
    </row>
    <row r="25" spans="1:11" ht="14.25" customHeight="1">
      <c r="A25" s="679"/>
      <c r="B25" s="677" t="s">
        <v>520</v>
      </c>
      <c r="C25" s="685" t="str">
        <f>+IF(Pop_cible!L25="","",'Enfants vaccinés2'!C25/Pop_cible!L25*100)</f>
        <v/>
      </c>
      <c r="D25" s="685" t="str">
        <f>+IF(Pop_cible!G25="","",'Enfants vaccinés2'!D25/Pop_cible!G25*100)</f>
        <v/>
      </c>
      <c r="E25" s="685" t="str">
        <f>IF(Pop_cible!G25="","",'Enfants vaccinés2'!E25/Pop_cible!G25*100)</f>
        <v/>
      </c>
      <c r="F25" s="685" t="str">
        <f>IF(Pop_cible!G25="","",'Enfants vaccinés2'!F25/Pop_cible!G25*100)</f>
        <v/>
      </c>
      <c r="G25" s="685" t="str">
        <f>IF(Pop_cible!G25="","",'Enfants vaccinés2'!G25/Pop_cible!G25*100)</f>
        <v/>
      </c>
      <c r="H25" s="685" t="str">
        <f>IF(Pop_cible!G25="","",'Enfants vaccinés2'!H25/Pop_cible!G25*100)</f>
        <v/>
      </c>
      <c r="I25" s="685" t="str">
        <f>IF(Pop_cible!L25="","",'Enfants vaccinés2'!I25/Pop_cible!L25*100)</f>
        <v/>
      </c>
      <c r="J25" s="685" t="str">
        <f>IF(Pop_cible!L25="","",'Enfants vaccinés2'!J25/Pop_cible!L25*100)</f>
        <v/>
      </c>
      <c r="K25" s="685" t="str">
        <f>IF(Pop_cible!G25="","",'Enfants vaccinés2'!K25/Pop_cible!G25*100)</f>
        <v/>
      </c>
    </row>
    <row r="26" spans="1:11" ht="14.25" customHeight="1">
      <c r="A26" s="679"/>
      <c r="B26" s="677" t="s">
        <v>521</v>
      </c>
      <c r="C26" s="685" t="str">
        <f>+IF(Pop_cible!L26="","",'Enfants vaccinés2'!C26/Pop_cible!L26*100)</f>
        <v/>
      </c>
      <c r="D26" s="685" t="str">
        <f>+IF(Pop_cible!G26="","",'Enfants vaccinés2'!D26/Pop_cible!G26*100)</f>
        <v/>
      </c>
      <c r="E26" s="685" t="str">
        <f>IF(Pop_cible!G26="","",'Enfants vaccinés2'!E26/Pop_cible!G26*100)</f>
        <v/>
      </c>
      <c r="F26" s="685" t="str">
        <f>IF(Pop_cible!G26="","",'Enfants vaccinés2'!F26/Pop_cible!G26*100)</f>
        <v/>
      </c>
      <c r="G26" s="685" t="str">
        <f>IF(Pop_cible!G26="","",'Enfants vaccinés2'!G26/Pop_cible!G26*100)</f>
        <v/>
      </c>
      <c r="H26" s="685" t="str">
        <f>IF(Pop_cible!G26="","",'Enfants vaccinés2'!H26/Pop_cible!G26*100)</f>
        <v/>
      </c>
      <c r="I26" s="685" t="str">
        <f>IF(Pop_cible!L26="","",'Enfants vaccinés2'!I26/Pop_cible!L26*100)</f>
        <v/>
      </c>
      <c r="J26" s="685" t="str">
        <f>IF(Pop_cible!L26="","",'Enfants vaccinés2'!J26/Pop_cible!L26*100)</f>
        <v/>
      </c>
      <c r="K26" s="685" t="str">
        <f>IF(Pop_cible!G26="","",'Enfants vaccinés2'!K26/Pop_cible!G26*100)</f>
        <v/>
      </c>
    </row>
    <row r="27" spans="1:11" ht="14.25" customHeight="1">
      <c r="A27" s="679"/>
      <c r="B27" s="677" t="s">
        <v>522</v>
      </c>
      <c r="C27" s="685" t="str">
        <f>+IF(Pop_cible!L27="","",'Enfants vaccinés2'!C27/Pop_cible!L27*100)</f>
        <v/>
      </c>
      <c r="D27" s="685" t="str">
        <f>+IF(Pop_cible!G27="","",'Enfants vaccinés2'!D27/Pop_cible!G27*100)</f>
        <v/>
      </c>
      <c r="E27" s="685" t="str">
        <f>IF(Pop_cible!G27="","",'Enfants vaccinés2'!E27/Pop_cible!G27*100)</f>
        <v/>
      </c>
      <c r="F27" s="685" t="str">
        <f>IF(Pop_cible!G27="","",'Enfants vaccinés2'!F27/Pop_cible!G27*100)</f>
        <v/>
      </c>
      <c r="G27" s="685" t="str">
        <f>IF(Pop_cible!G27="","",'Enfants vaccinés2'!G27/Pop_cible!G27*100)</f>
        <v/>
      </c>
      <c r="H27" s="685" t="str">
        <f>IF(Pop_cible!G27="","",'Enfants vaccinés2'!H27/Pop_cible!G27*100)</f>
        <v/>
      </c>
      <c r="I27" s="685" t="str">
        <f>IF(Pop_cible!L27="","",'Enfants vaccinés2'!I27/Pop_cible!L27*100)</f>
        <v/>
      </c>
      <c r="J27" s="685" t="str">
        <f>IF(Pop_cible!L27="","",'Enfants vaccinés2'!J27/Pop_cible!L27*100)</f>
        <v/>
      </c>
      <c r="K27" s="685" t="str">
        <f>IF(Pop_cible!G27="","",'Enfants vaccinés2'!K27/Pop_cible!G27*100)</f>
        <v/>
      </c>
    </row>
    <row r="28" spans="1:11" ht="14.25" customHeight="1">
      <c r="A28" s="679"/>
      <c r="B28" s="677" t="s">
        <v>523</v>
      </c>
      <c r="C28" s="685" t="str">
        <f>+IF(Pop_cible!L28="","",'Enfants vaccinés2'!C28/Pop_cible!L28*100)</f>
        <v/>
      </c>
      <c r="D28" s="685" t="str">
        <f>+IF(Pop_cible!G28="","",'Enfants vaccinés2'!D28/Pop_cible!G28*100)</f>
        <v/>
      </c>
      <c r="E28" s="685" t="str">
        <f>IF(Pop_cible!G28="","",'Enfants vaccinés2'!E28/Pop_cible!G28*100)</f>
        <v/>
      </c>
      <c r="F28" s="685" t="str">
        <f>IF(Pop_cible!G28="","",'Enfants vaccinés2'!F28/Pop_cible!G28*100)</f>
        <v/>
      </c>
      <c r="G28" s="685" t="str">
        <f>IF(Pop_cible!G28="","",'Enfants vaccinés2'!G28/Pop_cible!G28*100)</f>
        <v/>
      </c>
      <c r="H28" s="685" t="str">
        <f>IF(Pop_cible!G28="","",'Enfants vaccinés2'!H28/Pop_cible!G28*100)</f>
        <v/>
      </c>
      <c r="I28" s="685" t="str">
        <f>IF(Pop_cible!L28="","",'Enfants vaccinés2'!I28/Pop_cible!L28*100)</f>
        <v/>
      </c>
      <c r="J28" s="685" t="str">
        <f>IF(Pop_cible!L28="","",'Enfants vaccinés2'!J28/Pop_cible!L28*100)</f>
        <v/>
      </c>
      <c r="K28" s="685" t="str">
        <f>IF(Pop_cible!G28="","",'Enfants vaccinés2'!K28/Pop_cible!G28*100)</f>
        <v/>
      </c>
    </row>
    <row r="29" spans="1:11" ht="14.25" customHeight="1">
      <c r="A29" s="2" t="s">
        <v>524</v>
      </c>
      <c r="B29" s="2"/>
      <c r="C29" s="103" t="str">
        <f>+IF(Pop_cible!L29="","",'Enfants vaccinés2'!C29/Pop_cible!L29*100)</f>
        <v/>
      </c>
      <c r="D29" s="103" t="str">
        <f>+IF(Pop_cible!G29="","",'Enfants vaccinés2'!D29/Pop_cible!G29*100)</f>
        <v/>
      </c>
      <c r="E29" s="103" t="str">
        <f>IF(Pop_cible!G29="","",'Enfants vaccinés2'!E29/Pop_cible!G29*100)</f>
        <v/>
      </c>
      <c r="F29" s="103" t="str">
        <f>IF(Pop_cible!G29="","",'Enfants vaccinés2'!F29/Pop_cible!G29*100)</f>
        <v/>
      </c>
      <c r="G29" s="103" t="str">
        <f>IF(Pop_cible!G29="","",'Enfants vaccinés2'!G29/Pop_cible!G29*100)</f>
        <v/>
      </c>
      <c r="H29" s="103" t="str">
        <f>IF(Pop_cible!G29="","",'Enfants vaccinés2'!H29/Pop_cible!G29*100)</f>
        <v/>
      </c>
      <c r="I29" s="103" t="str">
        <f>IF(Pop_cible!L29="","",'Enfants vaccinés2'!I29/Pop_cible!L29*100)</f>
        <v/>
      </c>
      <c r="J29" s="103" t="str">
        <f>IF(Pop_cible!L29="","",'Enfants vaccinés2'!J29/Pop_cible!L29*100)</f>
        <v/>
      </c>
      <c r="K29" s="103" t="str">
        <f>IF(Pop_cible!G29="","",'Enfants vaccinés2'!K29/Pop_cible!G29*100)</f>
        <v/>
      </c>
    </row>
    <row r="30" spans="1:11" ht="14.25" customHeight="1">
      <c r="A30" s="677"/>
      <c r="B30" s="677" t="s">
        <v>525</v>
      </c>
      <c r="C30" s="684" t="str">
        <f>+IF(Pop_cible!L30="","",'Enfants vaccinés2'!C30/Pop_cible!L30*100)</f>
        <v/>
      </c>
      <c r="D30" s="684" t="str">
        <f>+IF(Pop_cible!G30="","",'Enfants vaccinés2'!D30/Pop_cible!G30*100)</f>
        <v/>
      </c>
      <c r="E30" s="684" t="str">
        <f>IF(Pop_cible!G30="","",'Enfants vaccinés2'!E30/Pop_cible!G30*100)</f>
        <v/>
      </c>
      <c r="F30" s="684" t="str">
        <f>IF(Pop_cible!G30="","",'Enfants vaccinés2'!F30/Pop_cible!G30*100)</f>
        <v/>
      </c>
      <c r="G30" s="684" t="str">
        <f>IF(Pop_cible!G30="","",'Enfants vaccinés2'!G30/Pop_cible!G30*100)</f>
        <v/>
      </c>
      <c r="H30" s="684" t="str">
        <f>IF(Pop_cible!G30="","",'Enfants vaccinés2'!H30/Pop_cible!G30*100)</f>
        <v/>
      </c>
      <c r="I30" s="684" t="str">
        <f>IF(Pop_cible!L30="","",'Enfants vaccinés2'!I30/Pop_cible!L30*100)</f>
        <v/>
      </c>
      <c r="J30" s="684" t="str">
        <f>IF(Pop_cible!L30="","",'Enfants vaccinés2'!J30/Pop_cible!L30*100)</f>
        <v/>
      </c>
      <c r="K30" s="684" t="str">
        <f>IF(Pop_cible!G30="","",'Enfants vaccinés2'!K30/Pop_cible!G30*100)</f>
        <v/>
      </c>
    </row>
    <row r="31" spans="1:11" ht="14.25" customHeight="1">
      <c r="A31" s="677"/>
      <c r="B31" s="677" t="s">
        <v>526</v>
      </c>
      <c r="C31" s="685" t="str">
        <f>+IF(Pop_cible!L31="","",'Enfants vaccinés2'!C31/Pop_cible!L31*100)</f>
        <v/>
      </c>
      <c r="D31" s="685" t="str">
        <f>+IF(Pop_cible!G31="","",'Enfants vaccinés2'!D31/Pop_cible!G31*100)</f>
        <v/>
      </c>
      <c r="E31" s="685" t="str">
        <f>IF(Pop_cible!G31="","",'Enfants vaccinés2'!E31/Pop_cible!G31*100)</f>
        <v/>
      </c>
      <c r="F31" s="685" t="str">
        <f>IF(Pop_cible!G31="","",'Enfants vaccinés2'!F31/Pop_cible!G31*100)</f>
        <v/>
      </c>
      <c r="G31" s="685" t="str">
        <f>IF(Pop_cible!G31="","",'Enfants vaccinés2'!G31/Pop_cible!G31*100)</f>
        <v/>
      </c>
      <c r="H31" s="685" t="str">
        <f>IF(Pop_cible!G31="","",'Enfants vaccinés2'!H31/Pop_cible!G31*100)</f>
        <v/>
      </c>
      <c r="I31" s="685" t="str">
        <f>IF(Pop_cible!L31="","",'Enfants vaccinés2'!I31/Pop_cible!L31*100)</f>
        <v/>
      </c>
      <c r="J31" s="685" t="str">
        <f>IF(Pop_cible!L31="","",'Enfants vaccinés2'!J31/Pop_cible!L31*100)</f>
        <v/>
      </c>
      <c r="K31" s="685" t="str">
        <f>IF(Pop_cible!G31="","",'Enfants vaccinés2'!K31/Pop_cible!G31*100)</f>
        <v/>
      </c>
    </row>
    <row r="32" spans="1:11" ht="14.25" customHeight="1">
      <c r="A32" s="677"/>
      <c r="B32" s="677" t="s">
        <v>527</v>
      </c>
      <c r="C32" s="685" t="str">
        <f>+IF(Pop_cible!L32="","",'Enfants vaccinés2'!C32/Pop_cible!L32*100)</f>
        <v/>
      </c>
      <c r="D32" s="685" t="str">
        <f>+IF(Pop_cible!G32="","",'Enfants vaccinés2'!D32/Pop_cible!G32*100)</f>
        <v/>
      </c>
      <c r="E32" s="685" t="str">
        <f>IF(Pop_cible!G32="","",'Enfants vaccinés2'!E32/Pop_cible!G32*100)</f>
        <v/>
      </c>
      <c r="F32" s="685" t="str">
        <f>IF(Pop_cible!G32="","",'Enfants vaccinés2'!F32/Pop_cible!G32*100)</f>
        <v/>
      </c>
      <c r="G32" s="685" t="str">
        <f>IF(Pop_cible!G32="","",'Enfants vaccinés2'!G32/Pop_cible!G32*100)</f>
        <v/>
      </c>
      <c r="H32" s="685" t="str">
        <f>IF(Pop_cible!G32="","",'Enfants vaccinés2'!H32/Pop_cible!G32*100)</f>
        <v/>
      </c>
      <c r="I32" s="685" t="str">
        <f>IF(Pop_cible!L32="","",'Enfants vaccinés2'!I32/Pop_cible!L32*100)</f>
        <v/>
      </c>
      <c r="J32" s="685" t="str">
        <f>IF(Pop_cible!L32="","",'Enfants vaccinés2'!J32/Pop_cible!L32*100)</f>
        <v/>
      </c>
      <c r="K32" s="685" t="str">
        <f>IF(Pop_cible!G32="","",'Enfants vaccinés2'!K32/Pop_cible!G32*100)</f>
        <v/>
      </c>
    </row>
    <row r="33" spans="1:11" ht="14.25" customHeight="1">
      <c r="A33" s="677"/>
      <c r="B33" s="677" t="s">
        <v>528</v>
      </c>
      <c r="C33" s="685" t="str">
        <f>+IF(Pop_cible!L33="","",'Enfants vaccinés2'!C33/Pop_cible!L33*100)</f>
        <v/>
      </c>
      <c r="D33" s="685" t="str">
        <f>+IF(Pop_cible!G33="","",'Enfants vaccinés2'!D33/Pop_cible!G33*100)</f>
        <v/>
      </c>
      <c r="E33" s="685" t="str">
        <f>IF(Pop_cible!G33="","",'Enfants vaccinés2'!E33/Pop_cible!G33*100)</f>
        <v/>
      </c>
      <c r="F33" s="685" t="str">
        <f>IF(Pop_cible!G33="","",'Enfants vaccinés2'!F33/Pop_cible!G33*100)</f>
        <v/>
      </c>
      <c r="G33" s="685" t="str">
        <f>IF(Pop_cible!G33="","",'Enfants vaccinés2'!G33/Pop_cible!G33*100)</f>
        <v/>
      </c>
      <c r="H33" s="685" t="str">
        <f>IF(Pop_cible!G33="","",'Enfants vaccinés2'!H33/Pop_cible!G33*100)</f>
        <v/>
      </c>
      <c r="I33" s="685" t="str">
        <f>IF(Pop_cible!L33="","",'Enfants vaccinés2'!I33/Pop_cible!L33*100)</f>
        <v/>
      </c>
      <c r="J33" s="685" t="str">
        <f>IF(Pop_cible!L33="","",'Enfants vaccinés2'!J33/Pop_cible!L33*100)</f>
        <v/>
      </c>
      <c r="K33" s="685" t="str">
        <f>IF(Pop_cible!G33="","",'Enfants vaccinés2'!K33/Pop_cible!G33*100)</f>
        <v/>
      </c>
    </row>
    <row r="34" spans="1:11" ht="14.25" customHeight="1">
      <c r="A34" s="677"/>
      <c r="B34" s="677" t="s">
        <v>529</v>
      </c>
      <c r="C34" s="685" t="str">
        <f>+IF(Pop_cible!L34="","",'Enfants vaccinés2'!C34/Pop_cible!L34*100)</f>
        <v/>
      </c>
      <c r="D34" s="685" t="str">
        <f>+IF(Pop_cible!G34="","",'Enfants vaccinés2'!D34/Pop_cible!G34*100)</f>
        <v/>
      </c>
      <c r="E34" s="685" t="str">
        <f>IF(Pop_cible!G34="","",'Enfants vaccinés2'!E34/Pop_cible!G34*100)</f>
        <v/>
      </c>
      <c r="F34" s="685" t="str">
        <f>IF(Pop_cible!G34="","",'Enfants vaccinés2'!F34/Pop_cible!G34*100)</f>
        <v/>
      </c>
      <c r="G34" s="685" t="str">
        <f>IF(Pop_cible!G34="","",'Enfants vaccinés2'!G34/Pop_cible!G34*100)</f>
        <v/>
      </c>
      <c r="H34" s="685" t="str">
        <f>IF(Pop_cible!G34="","",'Enfants vaccinés2'!H34/Pop_cible!G34*100)</f>
        <v/>
      </c>
      <c r="I34" s="685" t="str">
        <f>IF(Pop_cible!L34="","",'Enfants vaccinés2'!I34/Pop_cible!L34*100)</f>
        <v/>
      </c>
      <c r="J34" s="685" t="str">
        <f>IF(Pop_cible!L34="","",'Enfants vaccinés2'!J34/Pop_cible!L34*100)</f>
        <v/>
      </c>
      <c r="K34" s="685" t="str">
        <f>IF(Pop_cible!G34="","",'Enfants vaccinés2'!K34/Pop_cible!G34*100)</f>
        <v/>
      </c>
    </row>
    <row r="35" spans="1:11" ht="14.25" customHeight="1">
      <c r="A35" s="677"/>
      <c r="B35" s="677" t="s">
        <v>530</v>
      </c>
      <c r="C35" s="685" t="str">
        <f>+IF(Pop_cible!L35="","",'Enfants vaccinés2'!C35/Pop_cible!L35*100)</f>
        <v/>
      </c>
      <c r="D35" s="685" t="str">
        <f>+IF(Pop_cible!G35="","",'Enfants vaccinés2'!D35/Pop_cible!G35*100)</f>
        <v/>
      </c>
      <c r="E35" s="685" t="str">
        <f>IF(Pop_cible!G35="","",'Enfants vaccinés2'!E35/Pop_cible!G35*100)</f>
        <v/>
      </c>
      <c r="F35" s="685" t="str">
        <f>IF(Pop_cible!G35="","",'Enfants vaccinés2'!F35/Pop_cible!G35*100)</f>
        <v/>
      </c>
      <c r="G35" s="685" t="str">
        <f>IF(Pop_cible!G35="","",'Enfants vaccinés2'!G35/Pop_cible!G35*100)</f>
        <v/>
      </c>
      <c r="H35" s="685" t="str">
        <f>IF(Pop_cible!G35="","",'Enfants vaccinés2'!H35/Pop_cible!G35*100)</f>
        <v/>
      </c>
      <c r="I35" s="685" t="str">
        <f>IF(Pop_cible!L35="","",'Enfants vaccinés2'!I35/Pop_cible!L35*100)</f>
        <v/>
      </c>
      <c r="J35" s="685" t="str">
        <f>IF(Pop_cible!L35="","",'Enfants vaccinés2'!J35/Pop_cible!L35*100)</f>
        <v/>
      </c>
      <c r="K35" s="685" t="str">
        <f>IF(Pop_cible!G35="","",'Enfants vaccinés2'!K35/Pop_cible!G35*100)</f>
        <v/>
      </c>
    </row>
    <row r="36" spans="1:11" ht="14.25" customHeight="1">
      <c r="A36" s="677"/>
      <c r="B36" s="677" t="s">
        <v>531</v>
      </c>
      <c r="C36" s="685" t="str">
        <f>+IF(Pop_cible!L36="","",'Enfants vaccinés2'!C36/Pop_cible!L36*100)</f>
        <v/>
      </c>
      <c r="D36" s="685" t="str">
        <f>+IF(Pop_cible!G36="","",'Enfants vaccinés2'!D36/Pop_cible!G36*100)</f>
        <v/>
      </c>
      <c r="E36" s="685" t="str">
        <f>IF(Pop_cible!G36="","",'Enfants vaccinés2'!E36/Pop_cible!G36*100)</f>
        <v/>
      </c>
      <c r="F36" s="685" t="str">
        <f>IF(Pop_cible!G36="","",'Enfants vaccinés2'!F36/Pop_cible!G36*100)</f>
        <v/>
      </c>
      <c r="G36" s="685" t="str">
        <f>IF(Pop_cible!G36="","",'Enfants vaccinés2'!G36/Pop_cible!G36*100)</f>
        <v/>
      </c>
      <c r="H36" s="685" t="str">
        <f>IF(Pop_cible!G36="","",'Enfants vaccinés2'!H36/Pop_cible!G36*100)</f>
        <v/>
      </c>
      <c r="I36" s="685" t="str">
        <f>IF(Pop_cible!L36="","",'Enfants vaccinés2'!I36/Pop_cible!L36*100)</f>
        <v/>
      </c>
      <c r="J36" s="685" t="str">
        <f>IF(Pop_cible!L36="","",'Enfants vaccinés2'!J36/Pop_cible!L36*100)</f>
        <v/>
      </c>
      <c r="K36" s="685" t="str">
        <f>IF(Pop_cible!G36="","",'Enfants vaccinés2'!K36/Pop_cible!G36*100)</f>
        <v/>
      </c>
    </row>
    <row r="37" spans="1:11" ht="14.25" customHeight="1">
      <c r="A37" s="679"/>
      <c r="B37" s="677" t="s">
        <v>532</v>
      </c>
      <c r="C37" s="685" t="str">
        <f>+IF(Pop_cible!L37="","",'Enfants vaccinés2'!C37/Pop_cible!L37*100)</f>
        <v/>
      </c>
      <c r="D37" s="685" t="str">
        <f>+IF(Pop_cible!G37="","",'Enfants vaccinés2'!D37/Pop_cible!G37*100)</f>
        <v/>
      </c>
      <c r="E37" s="685" t="str">
        <f>IF(Pop_cible!G37="","",'Enfants vaccinés2'!E37/Pop_cible!G37*100)</f>
        <v/>
      </c>
      <c r="F37" s="685" t="str">
        <f>IF(Pop_cible!G37="","",'Enfants vaccinés2'!F37/Pop_cible!G37*100)</f>
        <v/>
      </c>
      <c r="G37" s="685" t="str">
        <f>IF(Pop_cible!G37="","",'Enfants vaccinés2'!G37/Pop_cible!G37*100)</f>
        <v/>
      </c>
      <c r="H37" s="685" t="str">
        <f>IF(Pop_cible!G37="","",'Enfants vaccinés2'!H37/Pop_cible!G37*100)</f>
        <v/>
      </c>
      <c r="I37" s="685" t="str">
        <f>IF(Pop_cible!L37="","",'Enfants vaccinés2'!I37/Pop_cible!L37*100)</f>
        <v/>
      </c>
      <c r="J37" s="685" t="str">
        <f>IF(Pop_cible!L37="","",'Enfants vaccinés2'!J37/Pop_cible!L37*100)</f>
        <v/>
      </c>
      <c r="K37" s="685" t="str">
        <f>IF(Pop_cible!G37="","",'Enfants vaccinés2'!K37/Pop_cible!G37*100)</f>
        <v/>
      </c>
    </row>
    <row r="38" spans="1:11" ht="14.25" customHeight="1">
      <c r="A38" s="679"/>
      <c r="B38" s="677" t="s">
        <v>533</v>
      </c>
      <c r="C38" s="685" t="str">
        <f>+IF(Pop_cible!L38="","",'Enfants vaccinés2'!C38/Pop_cible!L38*100)</f>
        <v/>
      </c>
      <c r="D38" s="685" t="str">
        <f>+IF(Pop_cible!G38="","",'Enfants vaccinés2'!D38/Pop_cible!G38*100)</f>
        <v/>
      </c>
      <c r="E38" s="685" t="str">
        <f>IF(Pop_cible!G38="","",'Enfants vaccinés2'!E38/Pop_cible!G38*100)</f>
        <v/>
      </c>
      <c r="F38" s="685" t="str">
        <f>IF(Pop_cible!G38="","",'Enfants vaccinés2'!F38/Pop_cible!G38*100)</f>
        <v/>
      </c>
      <c r="G38" s="685" t="str">
        <f>IF(Pop_cible!G38="","",'Enfants vaccinés2'!G38/Pop_cible!G38*100)</f>
        <v/>
      </c>
      <c r="H38" s="685" t="str">
        <f>IF(Pop_cible!G38="","",'Enfants vaccinés2'!H38/Pop_cible!G38*100)</f>
        <v/>
      </c>
      <c r="I38" s="685" t="str">
        <f>IF(Pop_cible!L38="","",'Enfants vaccinés2'!I38/Pop_cible!L38*100)</f>
        <v/>
      </c>
      <c r="J38" s="685" t="str">
        <f>IF(Pop_cible!L38="","",'Enfants vaccinés2'!J38/Pop_cible!L38*100)</f>
        <v/>
      </c>
      <c r="K38" s="685" t="str">
        <f>IF(Pop_cible!G38="","",'Enfants vaccinés2'!K38/Pop_cible!G38*100)</f>
        <v/>
      </c>
    </row>
    <row r="39" spans="1:11" ht="14.25" customHeight="1">
      <c r="A39" s="679"/>
      <c r="B39" s="677" t="s">
        <v>534</v>
      </c>
      <c r="C39" s="685" t="str">
        <f>+IF(Pop_cible!L39="","",'Enfants vaccinés2'!C39/Pop_cible!L39*100)</f>
        <v/>
      </c>
      <c r="D39" s="685" t="str">
        <f>+IF(Pop_cible!G39="","",'Enfants vaccinés2'!D39/Pop_cible!G39*100)</f>
        <v/>
      </c>
      <c r="E39" s="685" t="str">
        <f>IF(Pop_cible!G39="","",'Enfants vaccinés2'!E39/Pop_cible!G39*100)</f>
        <v/>
      </c>
      <c r="F39" s="685" t="str">
        <f>IF(Pop_cible!G39="","",'Enfants vaccinés2'!F39/Pop_cible!G39*100)</f>
        <v/>
      </c>
      <c r="G39" s="685" t="str">
        <f>IF(Pop_cible!G39="","",'Enfants vaccinés2'!G39/Pop_cible!G39*100)</f>
        <v/>
      </c>
      <c r="H39" s="685" t="str">
        <f>IF(Pop_cible!G39="","",'Enfants vaccinés2'!H39/Pop_cible!G39*100)</f>
        <v/>
      </c>
      <c r="I39" s="685" t="str">
        <f>IF(Pop_cible!L39="","",'Enfants vaccinés2'!I39/Pop_cible!L39*100)</f>
        <v/>
      </c>
      <c r="J39" s="685" t="str">
        <f>IF(Pop_cible!L39="","",'Enfants vaccinés2'!J39/Pop_cible!L39*100)</f>
        <v/>
      </c>
      <c r="K39" s="685" t="str">
        <f>IF(Pop_cible!G39="","",'Enfants vaccinés2'!K39/Pop_cible!G39*100)</f>
        <v/>
      </c>
    </row>
    <row r="40" spans="1:11" ht="14.25" customHeight="1">
      <c r="A40" s="679"/>
      <c r="B40" s="677" t="s">
        <v>535</v>
      </c>
      <c r="C40" s="685" t="str">
        <f>+IF(Pop_cible!L40="","",'Enfants vaccinés2'!C40/Pop_cible!L40*100)</f>
        <v/>
      </c>
      <c r="D40" s="685" t="str">
        <f>+IF(Pop_cible!G40="","",'Enfants vaccinés2'!D40/Pop_cible!G40*100)</f>
        <v/>
      </c>
      <c r="E40" s="685" t="str">
        <f>IF(Pop_cible!G40="","",'Enfants vaccinés2'!E40/Pop_cible!G40*100)</f>
        <v/>
      </c>
      <c r="F40" s="685" t="str">
        <f>IF(Pop_cible!G40="","",'Enfants vaccinés2'!F40/Pop_cible!G40*100)</f>
        <v/>
      </c>
      <c r="G40" s="685" t="str">
        <f>IF(Pop_cible!G40="","",'Enfants vaccinés2'!G40/Pop_cible!G40*100)</f>
        <v/>
      </c>
      <c r="H40" s="685" t="str">
        <f>IF(Pop_cible!G40="","",'Enfants vaccinés2'!H40/Pop_cible!G40*100)</f>
        <v/>
      </c>
      <c r="I40" s="685" t="str">
        <f>IF(Pop_cible!L40="","",'Enfants vaccinés2'!I40/Pop_cible!L40*100)</f>
        <v/>
      </c>
      <c r="J40" s="685" t="str">
        <f>IF(Pop_cible!L40="","",'Enfants vaccinés2'!J40/Pop_cible!L40*100)</f>
        <v/>
      </c>
      <c r="K40" s="685" t="str">
        <f>IF(Pop_cible!G40="","",'Enfants vaccinés2'!K40/Pop_cible!G40*100)</f>
        <v/>
      </c>
    </row>
    <row r="41" spans="1:11" ht="14.25" customHeight="1">
      <c r="A41" s="679"/>
      <c r="B41" s="677" t="s">
        <v>536</v>
      </c>
      <c r="C41" s="685" t="str">
        <f>+IF(Pop_cible!L41="","",'Enfants vaccinés2'!C41/Pop_cible!L41*100)</f>
        <v/>
      </c>
      <c r="D41" s="685" t="str">
        <f>+IF(Pop_cible!G41="","",'Enfants vaccinés2'!D41/Pop_cible!G41*100)</f>
        <v/>
      </c>
      <c r="E41" s="685" t="str">
        <f>IF(Pop_cible!G41="","",'Enfants vaccinés2'!E41/Pop_cible!G41*100)</f>
        <v/>
      </c>
      <c r="F41" s="685" t="str">
        <f>IF(Pop_cible!G41="","",'Enfants vaccinés2'!F41/Pop_cible!G41*100)</f>
        <v/>
      </c>
      <c r="G41" s="685" t="str">
        <f>IF(Pop_cible!G41="","",'Enfants vaccinés2'!G41/Pop_cible!G41*100)</f>
        <v/>
      </c>
      <c r="H41" s="685" t="str">
        <f>IF(Pop_cible!G41="","",'Enfants vaccinés2'!H41/Pop_cible!G41*100)</f>
        <v/>
      </c>
      <c r="I41" s="685" t="str">
        <f>IF(Pop_cible!L41="","",'Enfants vaccinés2'!I41/Pop_cible!L41*100)</f>
        <v/>
      </c>
      <c r="J41" s="685" t="str">
        <f>IF(Pop_cible!L41="","",'Enfants vaccinés2'!J41/Pop_cible!L41*100)</f>
        <v/>
      </c>
      <c r="K41" s="685" t="str">
        <f>IF(Pop_cible!G41="","",'Enfants vaccinés2'!K41/Pop_cible!G41*100)</f>
        <v/>
      </c>
    </row>
    <row r="42" spans="1:11" ht="14.25" customHeight="1">
      <c r="A42" s="2" t="s">
        <v>537</v>
      </c>
      <c r="B42" s="2"/>
      <c r="C42" s="103" t="str">
        <f>+IF(Pop_cible!L42="","",'Enfants vaccinés2'!C42/Pop_cible!L42*100)</f>
        <v/>
      </c>
      <c r="D42" s="103" t="str">
        <f>+IF(Pop_cible!G42="","",'Enfants vaccinés2'!D42/Pop_cible!G42*100)</f>
        <v/>
      </c>
      <c r="E42" s="103" t="str">
        <f>IF(Pop_cible!G42="","",'Enfants vaccinés2'!E42/Pop_cible!G42*100)</f>
        <v/>
      </c>
      <c r="F42" s="103" t="str">
        <f>IF(Pop_cible!G42="","",'Enfants vaccinés2'!F42/Pop_cible!G42*100)</f>
        <v/>
      </c>
      <c r="G42" s="103" t="str">
        <f>IF(Pop_cible!G42="","",'Enfants vaccinés2'!G42/Pop_cible!G42*100)</f>
        <v/>
      </c>
      <c r="H42" s="103" t="str">
        <f>IF(Pop_cible!G42="","",'Enfants vaccinés2'!H42/Pop_cible!G42*100)</f>
        <v/>
      </c>
      <c r="I42" s="103" t="str">
        <f>IF(Pop_cible!L42="","",'Enfants vaccinés2'!I42/Pop_cible!L42*100)</f>
        <v/>
      </c>
      <c r="J42" s="103" t="str">
        <f>IF(Pop_cible!L42="","",'Enfants vaccinés2'!J42/Pop_cible!L42*100)</f>
        <v/>
      </c>
      <c r="K42" s="103" t="str">
        <f>IF(Pop_cible!G42="","",'Enfants vaccinés2'!K42/Pop_cible!G42*100)</f>
        <v/>
      </c>
    </row>
    <row r="43" spans="1:11" ht="14.25" customHeight="1">
      <c r="A43" s="677"/>
      <c r="B43" s="677" t="s">
        <v>538</v>
      </c>
      <c r="C43" s="685" t="str">
        <f>+IF(Pop_cible!L43="","",'Enfants vaccinés2'!C43/Pop_cible!L43*100)</f>
        <v/>
      </c>
      <c r="D43" s="685" t="str">
        <f>+IF(Pop_cible!G43="","",'Enfants vaccinés2'!D43/Pop_cible!G43*100)</f>
        <v/>
      </c>
      <c r="E43" s="685" t="str">
        <f>IF(Pop_cible!G43="","",'Enfants vaccinés2'!E43/Pop_cible!G43*100)</f>
        <v/>
      </c>
      <c r="F43" s="685" t="str">
        <f>IF(Pop_cible!G43="","",'Enfants vaccinés2'!F43/Pop_cible!G43*100)</f>
        <v/>
      </c>
      <c r="G43" s="685" t="str">
        <f>IF(Pop_cible!G43="","",'Enfants vaccinés2'!G43/Pop_cible!G43*100)</f>
        <v/>
      </c>
      <c r="H43" s="685" t="str">
        <f>IF(Pop_cible!G43="","",'Enfants vaccinés2'!H43/Pop_cible!G43*100)</f>
        <v/>
      </c>
      <c r="I43" s="685" t="str">
        <f>IF(Pop_cible!L43="","",'Enfants vaccinés2'!I43/Pop_cible!L43*100)</f>
        <v/>
      </c>
      <c r="J43" s="685" t="str">
        <f>IF(Pop_cible!L43="","",'Enfants vaccinés2'!J43/Pop_cible!L43*100)</f>
        <v/>
      </c>
      <c r="K43" s="685" t="str">
        <f>IF(Pop_cible!G43="","",'Enfants vaccinés2'!K43/Pop_cible!G43*100)</f>
        <v/>
      </c>
    </row>
    <row r="44" spans="1:11" ht="14.25" customHeight="1">
      <c r="A44" s="679"/>
      <c r="B44" s="677" t="s">
        <v>539</v>
      </c>
      <c r="C44" s="685" t="str">
        <f>+IF(Pop_cible!L44="","",'Enfants vaccinés2'!C44/Pop_cible!L44*100)</f>
        <v/>
      </c>
      <c r="D44" s="685" t="str">
        <f>+IF(Pop_cible!G44="","",'Enfants vaccinés2'!D44/Pop_cible!G44*100)</f>
        <v/>
      </c>
      <c r="E44" s="685" t="str">
        <f>IF(Pop_cible!G44="","",'Enfants vaccinés2'!E44/Pop_cible!G44*100)</f>
        <v/>
      </c>
      <c r="F44" s="685" t="str">
        <f>IF(Pop_cible!G44="","",'Enfants vaccinés2'!F44/Pop_cible!G44*100)</f>
        <v/>
      </c>
      <c r="G44" s="685" t="str">
        <f>IF(Pop_cible!G44="","",'Enfants vaccinés2'!G44/Pop_cible!G44*100)</f>
        <v/>
      </c>
      <c r="H44" s="685" t="str">
        <f>IF(Pop_cible!G44="","",'Enfants vaccinés2'!H44/Pop_cible!G44*100)</f>
        <v/>
      </c>
      <c r="I44" s="685" t="str">
        <f>IF(Pop_cible!L44="","",'Enfants vaccinés2'!I44/Pop_cible!L44*100)</f>
        <v/>
      </c>
      <c r="J44" s="685" t="str">
        <f>IF(Pop_cible!L44="","",'Enfants vaccinés2'!J44/Pop_cible!L44*100)</f>
        <v/>
      </c>
      <c r="K44" s="685" t="str">
        <f>IF(Pop_cible!G44="","",'Enfants vaccinés2'!K44/Pop_cible!G44*100)</f>
        <v/>
      </c>
    </row>
    <row r="45" spans="1:11" ht="14.25" customHeight="1">
      <c r="A45" s="679"/>
      <c r="B45" s="677" t="s">
        <v>540</v>
      </c>
      <c r="C45" s="685" t="str">
        <f>+IF(Pop_cible!L45="","",'Enfants vaccinés2'!C45/Pop_cible!L45*100)</f>
        <v/>
      </c>
      <c r="D45" s="685" t="str">
        <f>+IF(Pop_cible!G45="","",'Enfants vaccinés2'!D45/Pop_cible!G45*100)</f>
        <v/>
      </c>
      <c r="E45" s="685" t="str">
        <f>IF(Pop_cible!G45="","",'Enfants vaccinés2'!E45/Pop_cible!G45*100)</f>
        <v/>
      </c>
      <c r="F45" s="685" t="str">
        <f>IF(Pop_cible!G45="","",'Enfants vaccinés2'!F45/Pop_cible!G45*100)</f>
        <v/>
      </c>
      <c r="G45" s="685" t="str">
        <f>IF(Pop_cible!G45="","",'Enfants vaccinés2'!G45/Pop_cible!G45*100)</f>
        <v/>
      </c>
      <c r="H45" s="685" t="str">
        <f>IF(Pop_cible!G45="","",'Enfants vaccinés2'!H45/Pop_cible!G45*100)</f>
        <v/>
      </c>
      <c r="I45" s="685" t="str">
        <f>IF(Pop_cible!L45="","",'Enfants vaccinés2'!I45/Pop_cible!L45*100)</f>
        <v/>
      </c>
      <c r="J45" s="685" t="str">
        <f>IF(Pop_cible!L45="","",'Enfants vaccinés2'!J45/Pop_cible!L45*100)</f>
        <v/>
      </c>
      <c r="K45" s="685" t="str">
        <f>IF(Pop_cible!G45="","",'Enfants vaccinés2'!K45/Pop_cible!G45*100)</f>
        <v/>
      </c>
    </row>
    <row r="46" spans="1:11" ht="14.25" customHeight="1">
      <c r="A46" s="679"/>
      <c r="B46" s="677" t="s">
        <v>541</v>
      </c>
      <c r="C46" s="685" t="str">
        <f>+IF(Pop_cible!L46="","",'Enfants vaccinés2'!C46/Pop_cible!L46*100)</f>
        <v/>
      </c>
      <c r="D46" s="685" t="str">
        <f>+IF(Pop_cible!G46="","",'Enfants vaccinés2'!D46/Pop_cible!G46*100)</f>
        <v/>
      </c>
      <c r="E46" s="685" t="str">
        <f>IF(Pop_cible!G46="","",'Enfants vaccinés2'!E46/Pop_cible!G46*100)</f>
        <v/>
      </c>
      <c r="F46" s="685" t="str">
        <f>IF(Pop_cible!G46="","",'Enfants vaccinés2'!F46/Pop_cible!G46*100)</f>
        <v/>
      </c>
      <c r="G46" s="685" t="str">
        <f>IF(Pop_cible!G46="","",'Enfants vaccinés2'!G46/Pop_cible!G46*100)</f>
        <v/>
      </c>
      <c r="H46" s="685" t="str">
        <f>IF(Pop_cible!G46="","",'Enfants vaccinés2'!H46/Pop_cible!G46*100)</f>
        <v/>
      </c>
      <c r="I46" s="685" t="str">
        <f>IF(Pop_cible!L46="","",'Enfants vaccinés2'!I46/Pop_cible!L46*100)</f>
        <v/>
      </c>
      <c r="J46" s="685" t="str">
        <f>IF(Pop_cible!L46="","",'Enfants vaccinés2'!J46/Pop_cible!L46*100)</f>
        <v/>
      </c>
      <c r="K46" s="685" t="str">
        <f>IF(Pop_cible!G46="","",'Enfants vaccinés2'!K46/Pop_cible!G46*100)</f>
        <v/>
      </c>
    </row>
    <row r="47" spans="1:11" ht="14.25" customHeight="1">
      <c r="A47" s="679"/>
      <c r="B47" s="677" t="s">
        <v>542</v>
      </c>
      <c r="C47" s="685" t="str">
        <f>+IF(Pop_cible!L47="","",'Enfants vaccinés2'!C47/Pop_cible!L47*100)</f>
        <v/>
      </c>
      <c r="D47" s="685" t="str">
        <f>+IF(Pop_cible!G47="","",'Enfants vaccinés2'!D47/Pop_cible!G47*100)</f>
        <v/>
      </c>
      <c r="E47" s="685" t="str">
        <f>IF(Pop_cible!G47="","",'Enfants vaccinés2'!E47/Pop_cible!G47*100)</f>
        <v/>
      </c>
      <c r="F47" s="685" t="str">
        <f>IF(Pop_cible!G47="","",'Enfants vaccinés2'!F47/Pop_cible!G47*100)</f>
        <v/>
      </c>
      <c r="G47" s="685" t="str">
        <f>IF(Pop_cible!G47="","",'Enfants vaccinés2'!G47/Pop_cible!G47*100)</f>
        <v/>
      </c>
      <c r="H47" s="685" t="str">
        <f>IF(Pop_cible!G47="","",'Enfants vaccinés2'!H47/Pop_cible!G47*100)</f>
        <v/>
      </c>
      <c r="I47" s="685" t="str">
        <f>IF(Pop_cible!L47="","",'Enfants vaccinés2'!I47/Pop_cible!L47*100)</f>
        <v/>
      </c>
      <c r="J47" s="685" t="str">
        <f>IF(Pop_cible!L47="","",'Enfants vaccinés2'!J47/Pop_cible!L47*100)</f>
        <v/>
      </c>
      <c r="K47" s="685" t="str">
        <f>IF(Pop_cible!G47="","",'Enfants vaccinés2'!K47/Pop_cible!G47*100)</f>
        <v/>
      </c>
    </row>
    <row r="48" spans="1:11" ht="14.25" customHeight="1">
      <c r="A48" s="679"/>
      <c r="B48" s="677" t="s">
        <v>543</v>
      </c>
      <c r="C48" s="685" t="str">
        <f>+IF(Pop_cible!L48="","",'Enfants vaccinés2'!C48/Pop_cible!L48*100)</f>
        <v/>
      </c>
      <c r="D48" s="685" t="str">
        <f>+IF(Pop_cible!G48="","",'Enfants vaccinés2'!D48/Pop_cible!G48*100)</f>
        <v/>
      </c>
      <c r="E48" s="685" t="str">
        <f>IF(Pop_cible!G48="","",'Enfants vaccinés2'!E48/Pop_cible!G48*100)</f>
        <v/>
      </c>
      <c r="F48" s="685" t="str">
        <f>IF(Pop_cible!G48="","",'Enfants vaccinés2'!F48/Pop_cible!G48*100)</f>
        <v/>
      </c>
      <c r="G48" s="685" t="str">
        <f>IF(Pop_cible!G48="","",'Enfants vaccinés2'!G48/Pop_cible!G48*100)</f>
        <v/>
      </c>
      <c r="H48" s="685" t="str">
        <f>IF(Pop_cible!G48="","",'Enfants vaccinés2'!H48/Pop_cible!G48*100)</f>
        <v/>
      </c>
      <c r="I48" s="685" t="str">
        <f>IF(Pop_cible!L48="","",'Enfants vaccinés2'!I48/Pop_cible!L48*100)</f>
        <v/>
      </c>
      <c r="J48" s="685" t="str">
        <f>IF(Pop_cible!L48="","",'Enfants vaccinés2'!J48/Pop_cible!L48*100)</f>
        <v/>
      </c>
      <c r="K48" s="685" t="str">
        <f>IF(Pop_cible!G48="","",'Enfants vaccinés2'!K48/Pop_cible!G48*100)</f>
        <v/>
      </c>
    </row>
    <row r="49" spans="1:11" ht="14.25" customHeight="1">
      <c r="A49" s="679"/>
      <c r="B49" s="677" t="s">
        <v>544</v>
      </c>
      <c r="C49" s="685" t="str">
        <f>+IF(Pop_cible!L49="","",'Enfants vaccinés2'!C49/Pop_cible!L49*100)</f>
        <v/>
      </c>
      <c r="D49" s="685" t="str">
        <f>+IF(Pop_cible!G49="","",'Enfants vaccinés2'!D49/Pop_cible!G49*100)</f>
        <v/>
      </c>
      <c r="E49" s="685" t="str">
        <f>IF(Pop_cible!G49="","",'Enfants vaccinés2'!E49/Pop_cible!G49*100)</f>
        <v/>
      </c>
      <c r="F49" s="685" t="str">
        <f>IF(Pop_cible!G49="","",'Enfants vaccinés2'!F49/Pop_cible!G49*100)</f>
        <v/>
      </c>
      <c r="G49" s="685" t="str">
        <f>IF(Pop_cible!G49="","",'Enfants vaccinés2'!G49/Pop_cible!G49*100)</f>
        <v/>
      </c>
      <c r="H49" s="685" t="str">
        <f>IF(Pop_cible!G49="","",'Enfants vaccinés2'!H49/Pop_cible!G49*100)</f>
        <v/>
      </c>
      <c r="I49" s="685" t="str">
        <f>IF(Pop_cible!L49="","",'Enfants vaccinés2'!I49/Pop_cible!L49*100)</f>
        <v/>
      </c>
      <c r="J49" s="685" t="str">
        <f>IF(Pop_cible!L49="","",'Enfants vaccinés2'!J49/Pop_cible!L49*100)</f>
        <v/>
      </c>
      <c r="K49" s="685" t="str">
        <f>IF(Pop_cible!G49="","",'Enfants vaccinés2'!K49/Pop_cible!G49*100)</f>
        <v/>
      </c>
    </row>
    <row r="50" spans="1:11" ht="14.25" customHeight="1">
      <c r="A50" s="2" t="s">
        <v>545</v>
      </c>
      <c r="B50" s="2"/>
      <c r="C50" s="103" t="str">
        <f>+IF(Pop_cible!L50="","",'Enfants vaccinés2'!C50/Pop_cible!L50*100)</f>
        <v/>
      </c>
      <c r="D50" s="103" t="str">
        <f>+IF(Pop_cible!G50="","",'Enfants vaccinés2'!D50/Pop_cible!G50*100)</f>
        <v/>
      </c>
      <c r="E50" s="103" t="str">
        <f>IF(Pop_cible!G50="","",'Enfants vaccinés2'!E50/Pop_cible!G50*100)</f>
        <v/>
      </c>
      <c r="F50" s="103" t="str">
        <f>IF(Pop_cible!G50="","",'Enfants vaccinés2'!F50/Pop_cible!G50*100)</f>
        <v/>
      </c>
      <c r="G50" s="103" t="str">
        <f>IF(Pop_cible!G50="","",'Enfants vaccinés2'!G50/Pop_cible!G50*100)</f>
        <v/>
      </c>
      <c r="H50" s="103" t="str">
        <f>IF(Pop_cible!G50="","",'Enfants vaccinés2'!H50/Pop_cible!G50*100)</f>
        <v/>
      </c>
      <c r="I50" s="103" t="str">
        <f>IF(Pop_cible!L50="","",'Enfants vaccinés2'!I50/Pop_cible!L50*100)</f>
        <v/>
      </c>
      <c r="J50" s="103" t="str">
        <f>IF(Pop_cible!L50="","",'Enfants vaccinés2'!J50/Pop_cible!L50*100)</f>
        <v/>
      </c>
      <c r="K50" s="103" t="str">
        <f>IF(Pop_cible!G50="","",'Enfants vaccinés2'!K50/Pop_cible!G50*100)</f>
        <v/>
      </c>
    </row>
    <row r="51" spans="1:11" ht="14.25" customHeight="1">
      <c r="A51" s="677"/>
      <c r="B51" s="677" t="s">
        <v>546</v>
      </c>
      <c r="C51" s="685" t="str">
        <f>+IF(Pop_cible!L51="","",'Enfants vaccinés2'!C51/Pop_cible!L51*100)</f>
        <v/>
      </c>
      <c r="D51" s="685" t="str">
        <f>+IF(Pop_cible!G51="","",'Enfants vaccinés2'!D51/Pop_cible!G51*100)</f>
        <v/>
      </c>
      <c r="E51" s="685" t="str">
        <f>IF(Pop_cible!G51="","",'Enfants vaccinés2'!E51/Pop_cible!G51*100)</f>
        <v/>
      </c>
      <c r="F51" s="685" t="str">
        <f>IF(Pop_cible!G51="","",'Enfants vaccinés2'!F51/Pop_cible!G51*100)</f>
        <v/>
      </c>
      <c r="G51" s="685" t="str">
        <f>IF(Pop_cible!G51="","",'Enfants vaccinés2'!G51/Pop_cible!G51*100)</f>
        <v/>
      </c>
      <c r="H51" s="685" t="str">
        <f>IF(Pop_cible!G51="","",'Enfants vaccinés2'!H51/Pop_cible!G51*100)</f>
        <v/>
      </c>
      <c r="I51" s="685" t="str">
        <f>IF(Pop_cible!L51="","",'Enfants vaccinés2'!I51/Pop_cible!L51*100)</f>
        <v/>
      </c>
      <c r="J51" s="685" t="str">
        <f>IF(Pop_cible!L51="","",'Enfants vaccinés2'!J51/Pop_cible!L51*100)</f>
        <v/>
      </c>
      <c r="K51" s="685" t="str">
        <f>IF(Pop_cible!G51="","",'Enfants vaccinés2'!K51/Pop_cible!G51*100)</f>
        <v/>
      </c>
    </row>
    <row r="52" spans="1:11" ht="14.25" customHeight="1">
      <c r="A52" s="679"/>
      <c r="B52" s="677" t="s">
        <v>547</v>
      </c>
      <c r="C52" s="685" t="str">
        <f>+IF(Pop_cible!L52="","",'Enfants vaccinés2'!C52/Pop_cible!L52*100)</f>
        <v/>
      </c>
      <c r="D52" s="685" t="str">
        <f>+IF(Pop_cible!G52="","",'Enfants vaccinés2'!D52/Pop_cible!G52*100)</f>
        <v/>
      </c>
      <c r="E52" s="685" t="str">
        <f>IF(Pop_cible!G52="","",'Enfants vaccinés2'!E52/Pop_cible!G52*100)</f>
        <v/>
      </c>
      <c r="F52" s="685" t="str">
        <f>IF(Pop_cible!G52="","",'Enfants vaccinés2'!F52/Pop_cible!G52*100)</f>
        <v/>
      </c>
      <c r="G52" s="685" t="str">
        <f>IF(Pop_cible!G52="","",'Enfants vaccinés2'!G52/Pop_cible!G52*100)</f>
        <v/>
      </c>
      <c r="H52" s="685" t="str">
        <f>IF(Pop_cible!G52="","",'Enfants vaccinés2'!H52/Pop_cible!G52*100)</f>
        <v/>
      </c>
      <c r="I52" s="685" t="str">
        <f>IF(Pop_cible!L52="","",'Enfants vaccinés2'!I52/Pop_cible!L52*100)</f>
        <v/>
      </c>
      <c r="J52" s="685" t="str">
        <f>IF(Pop_cible!L52="","",'Enfants vaccinés2'!J52/Pop_cible!L52*100)</f>
        <v/>
      </c>
      <c r="K52" s="685" t="str">
        <f>IF(Pop_cible!G52="","",'Enfants vaccinés2'!K52/Pop_cible!G52*100)</f>
        <v/>
      </c>
    </row>
    <row r="53" spans="1:11" ht="14.25" customHeight="1">
      <c r="A53" s="679"/>
      <c r="B53" s="677" t="s">
        <v>548</v>
      </c>
      <c r="C53" s="685" t="str">
        <f>+IF(Pop_cible!L53="","",'Enfants vaccinés2'!C53/Pop_cible!L53*100)</f>
        <v/>
      </c>
      <c r="D53" s="685" t="str">
        <f>+IF(Pop_cible!G53="","",'Enfants vaccinés2'!D53/Pop_cible!G53*100)</f>
        <v/>
      </c>
      <c r="E53" s="685" t="str">
        <f>IF(Pop_cible!G53="","",'Enfants vaccinés2'!E53/Pop_cible!G53*100)</f>
        <v/>
      </c>
      <c r="F53" s="685" t="str">
        <f>IF(Pop_cible!G53="","",'Enfants vaccinés2'!F53/Pop_cible!G53*100)</f>
        <v/>
      </c>
      <c r="G53" s="685" t="str">
        <f>IF(Pop_cible!G53="","",'Enfants vaccinés2'!G53/Pop_cible!G53*100)</f>
        <v/>
      </c>
      <c r="H53" s="685" t="str">
        <f>IF(Pop_cible!G53="","",'Enfants vaccinés2'!H53/Pop_cible!G53*100)</f>
        <v/>
      </c>
      <c r="I53" s="685" t="str">
        <f>IF(Pop_cible!L53="","",'Enfants vaccinés2'!I53/Pop_cible!L53*100)</f>
        <v/>
      </c>
      <c r="J53" s="685" t="str">
        <f>IF(Pop_cible!L53="","",'Enfants vaccinés2'!J53/Pop_cible!L53*100)</f>
        <v/>
      </c>
      <c r="K53" s="685" t="str">
        <f>IF(Pop_cible!G53="","",'Enfants vaccinés2'!K53/Pop_cible!G53*100)</f>
        <v/>
      </c>
    </row>
    <row r="54" spans="1:11" ht="14.25" customHeight="1">
      <c r="A54" s="679"/>
      <c r="B54" s="677" t="s">
        <v>549</v>
      </c>
      <c r="C54" s="685" t="str">
        <f>+IF(Pop_cible!L54="","",'Enfants vaccinés2'!C54/Pop_cible!L54*100)</f>
        <v/>
      </c>
      <c r="D54" s="685" t="str">
        <f>+IF(Pop_cible!G54="","",'Enfants vaccinés2'!D54/Pop_cible!G54*100)</f>
        <v/>
      </c>
      <c r="E54" s="685" t="str">
        <f>IF(Pop_cible!G54="","",'Enfants vaccinés2'!E54/Pop_cible!G54*100)</f>
        <v/>
      </c>
      <c r="F54" s="685" t="str">
        <f>IF(Pop_cible!G54="","",'Enfants vaccinés2'!F54/Pop_cible!G54*100)</f>
        <v/>
      </c>
      <c r="G54" s="685" t="str">
        <f>IF(Pop_cible!G54="","",'Enfants vaccinés2'!G54/Pop_cible!G54*100)</f>
        <v/>
      </c>
      <c r="H54" s="685" t="str">
        <f>IF(Pop_cible!G54="","",'Enfants vaccinés2'!H54/Pop_cible!G54*100)</f>
        <v/>
      </c>
      <c r="I54" s="685" t="str">
        <f>IF(Pop_cible!L54="","",'Enfants vaccinés2'!I54/Pop_cible!L54*100)</f>
        <v/>
      </c>
      <c r="J54" s="685" t="str">
        <f>IF(Pop_cible!L54="","",'Enfants vaccinés2'!J54/Pop_cible!L54*100)</f>
        <v/>
      </c>
      <c r="K54" s="685" t="str">
        <f>IF(Pop_cible!G54="","",'Enfants vaccinés2'!K54/Pop_cible!G54*100)</f>
        <v/>
      </c>
    </row>
    <row r="55" spans="1:11" ht="14.25" customHeight="1">
      <c r="A55" s="2" t="s">
        <v>550</v>
      </c>
      <c r="B55" s="2"/>
      <c r="C55" s="686" t="str">
        <f>+IF(Pop_cible!L55="","",'Enfants vaccinés2'!C55/Pop_cible!L55*100)</f>
        <v/>
      </c>
      <c r="D55" s="686" t="str">
        <f>+IF(Pop_cible!G55="","",'Enfants vaccinés2'!D55/Pop_cible!G55*100)</f>
        <v/>
      </c>
      <c r="E55" s="686" t="str">
        <f>IF(Pop_cible!G55="","",'Enfants vaccinés2'!E55/Pop_cible!G55*100)</f>
        <v/>
      </c>
      <c r="F55" s="686" t="str">
        <f>IF(Pop_cible!G55="","",'Enfants vaccinés2'!F55/Pop_cible!G55*100)</f>
        <v/>
      </c>
      <c r="G55" s="686" t="str">
        <f>IF(Pop_cible!G55="","",'Enfants vaccinés2'!G55/Pop_cible!G55*100)</f>
        <v/>
      </c>
      <c r="H55" s="686" t="str">
        <f>IF(Pop_cible!G55="","",'Enfants vaccinés2'!H55/Pop_cible!G55*100)</f>
        <v/>
      </c>
      <c r="I55" s="686" t="str">
        <f>IF(Pop_cible!L55="","",'Enfants vaccinés2'!I55/Pop_cible!L55*100)</f>
        <v/>
      </c>
      <c r="J55" s="686" t="str">
        <f>IF(Pop_cible!L55="","",'Enfants vaccinés2'!J55/Pop_cible!L55*100)</f>
        <v/>
      </c>
      <c r="K55" s="686" t="str">
        <f>IF(Pop_cible!G55="","",'Enfants vaccinés2'!K55/Pop_cible!G55*100)</f>
        <v/>
      </c>
    </row>
    <row r="56" spans="1:11" ht="14.25" customHeight="1">
      <c r="A56" s="677"/>
      <c r="B56" s="677" t="s">
        <v>551</v>
      </c>
      <c r="C56" s="719" t="str">
        <f>+IF(Pop_cible!L56="","",'Enfants vaccinés2'!C56/Pop_cible!L56*100)</f>
        <v/>
      </c>
      <c r="D56" s="719" t="str">
        <f>+IF(Pop_cible!G56="","",'Enfants vaccinés2'!D56/Pop_cible!G56*100)</f>
        <v/>
      </c>
      <c r="E56" s="719" t="str">
        <f>IF(Pop_cible!G56="","",'Enfants vaccinés2'!E56/Pop_cible!G56*100)</f>
        <v/>
      </c>
      <c r="F56" s="719" t="str">
        <f>IF(Pop_cible!G56="","",'Enfants vaccinés2'!F56/Pop_cible!G56*100)</f>
        <v/>
      </c>
      <c r="G56" s="719" t="str">
        <f>IF(Pop_cible!G56="","",'Enfants vaccinés2'!G56/Pop_cible!G56*100)</f>
        <v/>
      </c>
      <c r="H56" s="719" t="str">
        <f>IF(Pop_cible!G56="","",'Enfants vaccinés2'!H56/Pop_cible!G56*100)</f>
        <v/>
      </c>
      <c r="I56" s="719" t="str">
        <f>IF(Pop_cible!L56="","",'Enfants vaccinés2'!I56/Pop_cible!L56*100)</f>
        <v/>
      </c>
      <c r="J56" s="719" t="str">
        <f>IF(Pop_cible!L56="","",'Enfants vaccinés2'!J56/Pop_cible!L56*100)</f>
        <v/>
      </c>
      <c r="K56" s="719" t="str">
        <f>IF(Pop_cible!G56="","",'Enfants vaccinés2'!K56/Pop_cible!G56*100)</f>
        <v/>
      </c>
    </row>
    <row r="57" spans="1:11" ht="14.25" customHeight="1">
      <c r="A57" s="679"/>
      <c r="B57" s="677" t="s">
        <v>552</v>
      </c>
      <c r="C57" s="685" t="str">
        <f>+IF(Pop_cible!L57="","",'Enfants vaccinés2'!C57/Pop_cible!L57*100)</f>
        <v/>
      </c>
      <c r="D57" s="685" t="str">
        <f>+IF(Pop_cible!G57="","",'Enfants vaccinés2'!D57/Pop_cible!G57*100)</f>
        <v/>
      </c>
      <c r="E57" s="685" t="str">
        <f>IF(Pop_cible!G57="","",'Enfants vaccinés2'!E57/Pop_cible!G57*100)</f>
        <v/>
      </c>
      <c r="F57" s="685" t="str">
        <f>IF(Pop_cible!G57="","",'Enfants vaccinés2'!F57/Pop_cible!G57*100)</f>
        <v/>
      </c>
      <c r="G57" s="685" t="str">
        <f>IF(Pop_cible!G57="","",'Enfants vaccinés2'!G57/Pop_cible!G57*100)</f>
        <v/>
      </c>
      <c r="H57" s="685" t="str">
        <f>IF(Pop_cible!G57="","",'Enfants vaccinés2'!H57/Pop_cible!G57*100)</f>
        <v/>
      </c>
      <c r="I57" s="685" t="str">
        <f>IF(Pop_cible!L57="","",'Enfants vaccinés2'!I57/Pop_cible!L57*100)</f>
        <v/>
      </c>
      <c r="J57" s="685" t="str">
        <f>IF(Pop_cible!L57="","",'Enfants vaccinés2'!J57/Pop_cible!L57*100)</f>
        <v/>
      </c>
      <c r="K57" s="685" t="str">
        <f>IF(Pop_cible!G57="","",'Enfants vaccinés2'!K57/Pop_cible!G57*100)</f>
        <v/>
      </c>
    </row>
    <row r="58" spans="1:11" ht="14.25" customHeight="1">
      <c r="A58" s="679"/>
      <c r="B58" s="677" t="s">
        <v>553</v>
      </c>
      <c r="C58" s="685" t="str">
        <f>+IF(Pop_cible!L58="","",'Enfants vaccinés2'!C58/Pop_cible!L58*100)</f>
        <v/>
      </c>
      <c r="D58" s="685" t="str">
        <f>+IF(Pop_cible!G58="","",'Enfants vaccinés2'!D58/Pop_cible!G58*100)</f>
        <v/>
      </c>
      <c r="E58" s="685" t="str">
        <f>IF(Pop_cible!G58="","",'Enfants vaccinés2'!E58/Pop_cible!G58*100)</f>
        <v/>
      </c>
      <c r="F58" s="685" t="str">
        <f>IF(Pop_cible!G58="","",'Enfants vaccinés2'!F58/Pop_cible!G58*100)</f>
        <v/>
      </c>
      <c r="G58" s="685" t="str">
        <f>IF(Pop_cible!G58="","",'Enfants vaccinés2'!G58/Pop_cible!G58*100)</f>
        <v/>
      </c>
      <c r="H58" s="685" t="str">
        <f>IF(Pop_cible!G58="","",'Enfants vaccinés2'!H58/Pop_cible!G58*100)</f>
        <v/>
      </c>
      <c r="I58" s="685" t="str">
        <f>IF(Pop_cible!L58="","",'Enfants vaccinés2'!I58/Pop_cible!L58*100)</f>
        <v/>
      </c>
      <c r="J58" s="685" t="str">
        <f>IF(Pop_cible!L58="","",'Enfants vaccinés2'!J58/Pop_cible!L58*100)</f>
        <v/>
      </c>
      <c r="K58" s="685" t="str">
        <f>IF(Pop_cible!G58="","",'Enfants vaccinés2'!K58/Pop_cible!G58*100)</f>
        <v/>
      </c>
    </row>
    <row r="59" spans="1:11" ht="14.25" customHeight="1">
      <c r="A59" s="679"/>
      <c r="B59" s="677" t="s">
        <v>554</v>
      </c>
      <c r="C59" s="685" t="str">
        <f>+IF(Pop_cible!L59="","",'Enfants vaccinés2'!C59/Pop_cible!L59*100)</f>
        <v/>
      </c>
      <c r="D59" s="685" t="str">
        <f>+IF(Pop_cible!G59="","",'Enfants vaccinés2'!D59/Pop_cible!G59*100)</f>
        <v/>
      </c>
      <c r="E59" s="685" t="str">
        <f>IF(Pop_cible!G59="","",'Enfants vaccinés2'!E59/Pop_cible!G59*100)</f>
        <v/>
      </c>
      <c r="F59" s="685" t="str">
        <f>IF(Pop_cible!G59="","",'Enfants vaccinés2'!F59/Pop_cible!G59*100)</f>
        <v/>
      </c>
      <c r="G59" s="685" t="str">
        <f>IF(Pop_cible!G59="","",'Enfants vaccinés2'!G59/Pop_cible!G59*100)</f>
        <v/>
      </c>
      <c r="H59" s="685" t="str">
        <f>IF(Pop_cible!G59="","",'Enfants vaccinés2'!H59/Pop_cible!G59*100)</f>
        <v/>
      </c>
      <c r="I59" s="685" t="str">
        <f>IF(Pop_cible!L59="","",'Enfants vaccinés2'!I59/Pop_cible!L59*100)</f>
        <v/>
      </c>
      <c r="J59" s="685" t="str">
        <f>IF(Pop_cible!L59="","",'Enfants vaccinés2'!J59/Pop_cible!L59*100)</f>
        <v/>
      </c>
      <c r="K59" s="685" t="str">
        <f>IF(Pop_cible!G59="","",'Enfants vaccinés2'!K59/Pop_cible!G59*100)</f>
        <v/>
      </c>
    </row>
    <row r="60" spans="1:11" ht="14.25" customHeight="1">
      <c r="A60" s="679"/>
      <c r="B60" s="677" t="s">
        <v>555</v>
      </c>
      <c r="C60" s="685" t="str">
        <f>+IF(Pop_cible!L60="","",'Enfants vaccinés2'!C60/Pop_cible!L60*100)</f>
        <v/>
      </c>
      <c r="D60" s="685" t="str">
        <f>+IF(Pop_cible!G60="","",'Enfants vaccinés2'!D60/Pop_cible!G60*100)</f>
        <v/>
      </c>
      <c r="E60" s="685" t="str">
        <f>IF(Pop_cible!G60="","",'Enfants vaccinés2'!E60/Pop_cible!G60*100)</f>
        <v/>
      </c>
      <c r="F60" s="685" t="str">
        <f>IF(Pop_cible!G60="","",'Enfants vaccinés2'!F60/Pop_cible!G60*100)</f>
        <v/>
      </c>
      <c r="G60" s="685" t="str">
        <f>IF(Pop_cible!G60="","",'Enfants vaccinés2'!G60/Pop_cible!G60*100)</f>
        <v/>
      </c>
      <c r="H60" s="685" t="str">
        <f>IF(Pop_cible!G60="","",'Enfants vaccinés2'!H60/Pop_cible!G60*100)</f>
        <v/>
      </c>
      <c r="I60" s="685" t="str">
        <f>IF(Pop_cible!L60="","",'Enfants vaccinés2'!I60/Pop_cible!L60*100)</f>
        <v/>
      </c>
      <c r="J60" s="685" t="str">
        <f>IF(Pop_cible!L60="","",'Enfants vaccinés2'!J60/Pop_cible!L60*100)</f>
        <v/>
      </c>
      <c r="K60" s="685" t="str">
        <f>IF(Pop_cible!G60="","",'Enfants vaccinés2'!K60/Pop_cible!G60*100)</f>
        <v/>
      </c>
    </row>
    <row r="61" spans="1:11" ht="14.25" customHeight="1">
      <c r="A61" s="679"/>
      <c r="B61" s="677" t="s">
        <v>556</v>
      </c>
      <c r="C61" s="685" t="str">
        <f>+IF(Pop_cible!L61="","",'Enfants vaccinés2'!C61/Pop_cible!L61*100)</f>
        <v/>
      </c>
      <c r="D61" s="685" t="str">
        <f>+IF(Pop_cible!G61="","",'Enfants vaccinés2'!D61/Pop_cible!G61*100)</f>
        <v/>
      </c>
      <c r="E61" s="685" t="str">
        <f>IF(Pop_cible!G61="","",'Enfants vaccinés2'!E61/Pop_cible!G61*100)</f>
        <v/>
      </c>
      <c r="F61" s="685" t="str">
        <f>IF(Pop_cible!G61="","",'Enfants vaccinés2'!F61/Pop_cible!G61*100)</f>
        <v/>
      </c>
      <c r="G61" s="685" t="str">
        <f>IF(Pop_cible!G61="","",'Enfants vaccinés2'!G61/Pop_cible!G61*100)</f>
        <v/>
      </c>
      <c r="H61" s="685" t="str">
        <f>IF(Pop_cible!G61="","",'Enfants vaccinés2'!H61/Pop_cible!G61*100)</f>
        <v/>
      </c>
      <c r="I61" s="685" t="str">
        <f>IF(Pop_cible!L61="","",'Enfants vaccinés2'!I61/Pop_cible!L61*100)</f>
        <v/>
      </c>
      <c r="J61" s="685" t="str">
        <f>IF(Pop_cible!L61="","",'Enfants vaccinés2'!J61/Pop_cible!L61*100)</f>
        <v/>
      </c>
      <c r="K61" s="685" t="str">
        <f>IF(Pop_cible!G61="","",'Enfants vaccinés2'!K61/Pop_cible!G61*100)</f>
        <v/>
      </c>
    </row>
    <row r="62" spans="1:11" ht="14.25" customHeight="1">
      <c r="A62" s="679"/>
      <c r="B62" s="677" t="s">
        <v>557</v>
      </c>
      <c r="C62" s="685" t="str">
        <f>+IF(Pop_cible!L62="","",'Enfants vaccinés2'!C62/Pop_cible!L62*100)</f>
        <v/>
      </c>
      <c r="D62" s="685" t="str">
        <f>+IF(Pop_cible!G62="","",'Enfants vaccinés2'!D62/Pop_cible!G62*100)</f>
        <v/>
      </c>
      <c r="E62" s="685" t="str">
        <f>IF(Pop_cible!G62="","",'Enfants vaccinés2'!E62/Pop_cible!G62*100)</f>
        <v/>
      </c>
      <c r="F62" s="685" t="str">
        <f>IF(Pop_cible!G62="","",'Enfants vaccinés2'!F62/Pop_cible!G62*100)</f>
        <v/>
      </c>
      <c r="G62" s="685" t="str">
        <f>IF(Pop_cible!G62="","",'Enfants vaccinés2'!G62/Pop_cible!G62*100)</f>
        <v/>
      </c>
      <c r="H62" s="685" t="str">
        <f>IF(Pop_cible!G62="","",'Enfants vaccinés2'!H62/Pop_cible!G62*100)</f>
        <v/>
      </c>
      <c r="I62" s="685" t="str">
        <f>IF(Pop_cible!L62="","",'Enfants vaccinés2'!I62/Pop_cible!L62*100)</f>
        <v/>
      </c>
      <c r="J62" s="685" t="str">
        <f>IF(Pop_cible!L62="","",'Enfants vaccinés2'!J62/Pop_cible!L62*100)</f>
        <v/>
      </c>
      <c r="K62" s="685" t="str">
        <f>IF(Pop_cible!G62="","",'Enfants vaccinés2'!K62/Pop_cible!G62*100)</f>
        <v/>
      </c>
    </row>
    <row r="63" spans="1:11" ht="14.25" customHeight="1">
      <c r="A63" s="679"/>
      <c r="B63" s="677" t="s">
        <v>558</v>
      </c>
      <c r="C63" s="685" t="str">
        <f>+IF(Pop_cible!L63="","",'Enfants vaccinés2'!C63/Pop_cible!L63*100)</f>
        <v/>
      </c>
      <c r="D63" s="685" t="str">
        <f>+IF(Pop_cible!G63="","",'Enfants vaccinés2'!D63/Pop_cible!G63*100)</f>
        <v/>
      </c>
      <c r="E63" s="685" t="str">
        <f>IF(Pop_cible!G63="","",'Enfants vaccinés2'!E63/Pop_cible!G63*100)</f>
        <v/>
      </c>
      <c r="F63" s="685" t="str">
        <f>IF(Pop_cible!G63="","",'Enfants vaccinés2'!F63/Pop_cible!G63*100)</f>
        <v/>
      </c>
      <c r="G63" s="685" t="str">
        <f>IF(Pop_cible!G63="","",'Enfants vaccinés2'!G63/Pop_cible!G63*100)</f>
        <v/>
      </c>
      <c r="H63" s="685" t="str">
        <f>IF(Pop_cible!G63="","",'Enfants vaccinés2'!H63/Pop_cible!G63*100)</f>
        <v/>
      </c>
      <c r="I63" s="685" t="str">
        <f>IF(Pop_cible!L63="","",'Enfants vaccinés2'!I63/Pop_cible!L63*100)</f>
        <v/>
      </c>
      <c r="J63" s="685" t="str">
        <f>IF(Pop_cible!L63="","",'Enfants vaccinés2'!J63/Pop_cible!L63*100)</f>
        <v/>
      </c>
      <c r="K63" s="685" t="str">
        <f>IF(Pop_cible!G63="","",'Enfants vaccinés2'!K63/Pop_cible!G63*100)</f>
        <v/>
      </c>
    </row>
    <row r="64" spans="1:11" ht="14.25" customHeight="1">
      <c r="A64" s="2" t="s">
        <v>559</v>
      </c>
      <c r="B64" s="2"/>
      <c r="C64" s="103" t="str">
        <f>+IF(Pop_cible!L64="","",'Enfants vaccinés2'!C64/Pop_cible!L64*100)</f>
        <v/>
      </c>
      <c r="D64" s="103" t="str">
        <f>+IF(Pop_cible!G64="","",'Enfants vaccinés2'!D64/Pop_cible!G64*100)</f>
        <v/>
      </c>
      <c r="E64" s="103" t="str">
        <f>IF(Pop_cible!G64="","",'Enfants vaccinés2'!E64/Pop_cible!G64*100)</f>
        <v/>
      </c>
      <c r="F64" s="103" t="str">
        <f>IF(Pop_cible!G64="","",'Enfants vaccinés2'!F64/Pop_cible!G64*100)</f>
        <v/>
      </c>
      <c r="G64" s="103" t="str">
        <f>IF(Pop_cible!G64="","",'Enfants vaccinés2'!G64/Pop_cible!G64*100)</f>
        <v/>
      </c>
      <c r="H64" s="103" t="str">
        <f>IF(Pop_cible!G64="","",'Enfants vaccinés2'!H64/Pop_cible!G64*100)</f>
        <v/>
      </c>
      <c r="I64" s="103" t="str">
        <f>IF(Pop_cible!L64="","",'Enfants vaccinés2'!I64/Pop_cible!L64*100)</f>
        <v/>
      </c>
      <c r="J64" s="103" t="str">
        <f>IF(Pop_cible!L64="","",'Enfants vaccinés2'!J64/Pop_cible!L64*100)</f>
        <v/>
      </c>
      <c r="K64" s="103" t="str">
        <f>IF(Pop_cible!G64="","",'Enfants vaccinés2'!K64/Pop_cible!G64*100)</f>
        <v/>
      </c>
    </row>
    <row r="65" spans="1:11" ht="14.25" customHeight="1">
      <c r="A65" s="677"/>
      <c r="B65" s="677" t="s">
        <v>560</v>
      </c>
      <c r="C65" s="685" t="str">
        <f>+IF(Pop_cible!L65="","",'Enfants vaccinés2'!C65/Pop_cible!L65*100)</f>
        <v/>
      </c>
      <c r="D65" s="685" t="str">
        <f>+IF(Pop_cible!G65="","",'Enfants vaccinés2'!D65/Pop_cible!G65*100)</f>
        <v/>
      </c>
      <c r="E65" s="685" t="str">
        <f>IF(Pop_cible!G65="","",'Enfants vaccinés2'!E65/Pop_cible!G65*100)</f>
        <v/>
      </c>
      <c r="F65" s="685" t="str">
        <f>IF(Pop_cible!G65="","",'Enfants vaccinés2'!F65/Pop_cible!G65*100)</f>
        <v/>
      </c>
      <c r="G65" s="685" t="str">
        <f>IF(Pop_cible!G65="","",'Enfants vaccinés2'!G65/Pop_cible!G65*100)</f>
        <v/>
      </c>
      <c r="H65" s="685" t="str">
        <f>IF(Pop_cible!G65="","",'Enfants vaccinés2'!H65/Pop_cible!G65*100)</f>
        <v/>
      </c>
      <c r="I65" s="685" t="str">
        <f>IF(Pop_cible!L65="","",'Enfants vaccinés2'!I65/Pop_cible!L65*100)</f>
        <v/>
      </c>
      <c r="J65" s="685" t="str">
        <f>IF(Pop_cible!L65="","",'Enfants vaccinés2'!J65/Pop_cible!L65*100)</f>
        <v/>
      </c>
      <c r="K65" s="685" t="str">
        <f>IF(Pop_cible!G65="","",'Enfants vaccinés2'!K65/Pop_cible!G65*100)</f>
        <v/>
      </c>
    </row>
    <row r="66" spans="1:11" ht="14.25" customHeight="1">
      <c r="A66" s="679"/>
      <c r="B66" s="677" t="s">
        <v>561</v>
      </c>
      <c r="C66" s="685" t="str">
        <f>+IF(Pop_cible!L66="","",'Enfants vaccinés2'!C66/Pop_cible!L66*100)</f>
        <v/>
      </c>
      <c r="D66" s="685" t="str">
        <f>+IF(Pop_cible!G66="","",'Enfants vaccinés2'!D66/Pop_cible!G66*100)</f>
        <v/>
      </c>
      <c r="E66" s="685" t="str">
        <f>IF(Pop_cible!G66="","",'Enfants vaccinés2'!E66/Pop_cible!G66*100)</f>
        <v/>
      </c>
      <c r="F66" s="685" t="str">
        <f>IF(Pop_cible!G66="","",'Enfants vaccinés2'!F66/Pop_cible!G66*100)</f>
        <v/>
      </c>
      <c r="G66" s="685" t="str">
        <f>IF(Pop_cible!G66="","",'Enfants vaccinés2'!G66/Pop_cible!G66*100)</f>
        <v/>
      </c>
      <c r="H66" s="685" t="str">
        <f>IF(Pop_cible!G66="","",'Enfants vaccinés2'!H66/Pop_cible!G66*100)</f>
        <v/>
      </c>
      <c r="I66" s="685" t="str">
        <f>IF(Pop_cible!L66="","",'Enfants vaccinés2'!I66/Pop_cible!L66*100)</f>
        <v/>
      </c>
      <c r="J66" s="685" t="str">
        <f>IF(Pop_cible!L66="","",'Enfants vaccinés2'!J66/Pop_cible!L66*100)</f>
        <v/>
      </c>
      <c r="K66" s="685" t="str">
        <f>IF(Pop_cible!G66="","",'Enfants vaccinés2'!K66/Pop_cible!G66*100)</f>
        <v/>
      </c>
    </row>
    <row r="67" spans="1:11" ht="14.25" customHeight="1">
      <c r="A67" s="679"/>
      <c r="B67" s="677" t="s">
        <v>562</v>
      </c>
      <c r="C67" s="685" t="str">
        <f>+IF(Pop_cible!L67="","",'Enfants vaccinés2'!C67/Pop_cible!L67*100)</f>
        <v/>
      </c>
      <c r="D67" s="685" t="str">
        <f>+IF(Pop_cible!G67="","",'Enfants vaccinés2'!D67/Pop_cible!G67*100)</f>
        <v/>
      </c>
      <c r="E67" s="685" t="str">
        <f>IF(Pop_cible!G67="","",'Enfants vaccinés2'!E67/Pop_cible!G67*100)</f>
        <v/>
      </c>
      <c r="F67" s="685" t="str">
        <f>IF(Pop_cible!G67="","",'Enfants vaccinés2'!F67/Pop_cible!G67*100)</f>
        <v/>
      </c>
      <c r="G67" s="685" t="str">
        <f>IF(Pop_cible!G67="","",'Enfants vaccinés2'!G67/Pop_cible!G67*100)</f>
        <v/>
      </c>
      <c r="H67" s="685" t="str">
        <f>IF(Pop_cible!G67="","",'Enfants vaccinés2'!H67/Pop_cible!G67*100)</f>
        <v/>
      </c>
      <c r="I67" s="685" t="str">
        <f>IF(Pop_cible!L67="","",'Enfants vaccinés2'!I67/Pop_cible!L67*100)</f>
        <v/>
      </c>
      <c r="J67" s="685" t="str">
        <f>IF(Pop_cible!L67="","",'Enfants vaccinés2'!J67/Pop_cible!L67*100)</f>
        <v/>
      </c>
      <c r="K67" s="685" t="str">
        <f>IF(Pop_cible!G67="","",'Enfants vaccinés2'!K67/Pop_cible!G67*100)</f>
        <v/>
      </c>
    </row>
    <row r="68" spans="1:11" ht="14.25" customHeight="1">
      <c r="A68" s="679"/>
      <c r="B68" s="677" t="s">
        <v>563</v>
      </c>
      <c r="C68" s="685" t="str">
        <f>+IF(Pop_cible!L68="","",'Enfants vaccinés2'!C68/Pop_cible!L68*100)</f>
        <v/>
      </c>
      <c r="D68" s="685" t="str">
        <f>+IF(Pop_cible!G68="","",'Enfants vaccinés2'!D68/Pop_cible!G68*100)</f>
        <v/>
      </c>
      <c r="E68" s="685" t="str">
        <f>IF(Pop_cible!G68="","",'Enfants vaccinés2'!E68/Pop_cible!G68*100)</f>
        <v/>
      </c>
      <c r="F68" s="685" t="str">
        <f>IF(Pop_cible!G68="","",'Enfants vaccinés2'!F68/Pop_cible!G68*100)</f>
        <v/>
      </c>
      <c r="G68" s="685" t="str">
        <f>IF(Pop_cible!G68="","",'Enfants vaccinés2'!G68/Pop_cible!G68*100)</f>
        <v/>
      </c>
      <c r="H68" s="685" t="str">
        <f>IF(Pop_cible!G68="","",'Enfants vaccinés2'!H68/Pop_cible!G68*100)</f>
        <v/>
      </c>
      <c r="I68" s="685" t="str">
        <f>IF(Pop_cible!L68="","",'Enfants vaccinés2'!I68/Pop_cible!L68*100)</f>
        <v/>
      </c>
      <c r="J68" s="685" t="str">
        <f>IF(Pop_cible!L68="","",'Enfants vaccinés2'!J68/Pop_cible!L68*100)</f>
        <v/>
      </c>
      <c r="K68" s="685" t="str">
        <f>IF(Pop_cible!G68="","",'Enfants vaccinés2'!K68/Pop_cible!G68*100)</f>
        <v/>
      </c>
    </row>
    <row r="69" spans="1:11" ht="14.25" customHeight="1">
      <c r="A69" s="679"/>
      <c r="B69" s="677" t="s">
        <v>564</v>
      </c>
      <c r="C69" s="685" t="str">
        <f>+IF(Pop_cible!L69="","",'Enfants vaccinés2'!C69/Pop_cible!L69*100)</f>
        <v/>
      </c>
      <c r="D69" s="685" t="str">
        <f>+IF(Pop_cible!G69="","",'Enfants vaccinés2'!D69/Pop_cible!G69*100)</f>
        <v/>
      </c>
      <c r="E69" s="685" t="str">
        <f>IF(Pop_cible!G69="","",'Enfants vaccinés2'!E69/Pop_cible!G69*100)</f>
        <v/>
      </c>
      <c r="F69" s="685" t="str">
        <f>IF(Pop_cible!G69="","",'Enfants vaccinés2'!F69/Pop_cible!G69*100)</f>
        <v/>
      </c>
      <c r="G69" s="685" t="str">
        <f>IF(Pop_cible!G69="","",'Enfants vaccinés2'!G69/Pop_cible!G69*100)</f>
        <v/>
      </c>
      <c r="H69" s="685" t="str">
        <f>IF(Pop_cible!G69="","",'Enfants vaccinés2'!H69/Pop_cible!G69*100)</f>
        <v/>
      </c>
      <c r="I69" s="685" t="str">
        <f>IF(Pop_cible!L69="","",'Enfants vaccinés2'!I69/Pop_cible!L69*100)</f>
        <v/>
      </c>
      <c r="J69" s="685" t="str">
        <f>IF(Pop_cible!L69="","",'Enfants vaccinés2'!J69/Pop_cible!L69*100)</f>
        <v/>
      </c>
      <c r="K69" s="685" t="str">
        <f>IF(Pop_cible!G69="","",'Enfants vaccinés2'!K69/Pop_cible!G69*100)</f>
        <v/>
      </c>
    </row>
    <row r="70" spans="1:11" ht="14.25" customHeight="1">
      <c r="A70" s="679"/>
      <c r="B70" s="677" t="s">
        <v>565</v>
      </c>
      <c r="C70" s="685" t="str">
        <f>+IF(Pop_cible!L70="","",'Enfants vaccinés2'!C70/Pop_cible!L70*100)</f>
        <v/>
      </c>
      <c r="D70" s="685" t="str">
        <f>+IF(Pop_cible!G70="","",'Enfants vaccinés2'!D70/Pop_cible!G70*100)</f>
        <v/>
      </c>
      <c r="E70" s="685" t="str">
        <f>IF(Pop_cible!G70="","",'Enfants vaccinés2'!E70/Pop_cible!G70*100)</f>
        <v/>
      </c>
      <c r="F70" s="685" t="str">
        <f>IF(Pop_cible!G70="","",'Enfants vaccinés2'!F70/Pop_cible!G70*100)</f>
        <v/>
      </c>
      <c r="G70" s="685" t="str">
        <f>IF(Pop_cible!G70="","",'Enfants vaccinés2'!G70/Pop_cible!G70*100)</f>
        <v/>
      </c>
      <c r="H70" s="685" t="str">
        <f>IF(Pop_cible!G70="","",'Enfants vaccinés2'!H70/Pop_cible!G70*100)</f>
        <v/>
      </c>
      <c r="I70" s="685" t="str">
        <f>IF(Pop_cible!L70="","",'Enfants vaccinés2'!I70/Pop_cible!L70*100)</f>
        <v/>
      </c>
      <c r="J70" s="685" t="str">
        <f>IF(Pop_cible!L70="","",'Enfants vaccinés2'!J70/Pop_cible!L70*100)</f>
        <v/>
      </c>
      <c r="K70" s="685" t="str">
        <f>IF(Pop_cible!G70="","",'Enfants vaccinés2'!K70/Pop_cible!G70*100)</f>
        <v/>
      </c>
    </row>
    <row r="71" spans="1:11" ht="14.25" customHeight="1">
      <c r="A71" s="679"/>
      <c r="B71" s="677" t="s">
        <v>566</v>
      </c>
      <c r="C71" s="685" t="str">
        <f>+IF(Pop_cible!L71="","",'Enfants vaccinés2'!C71/Pop_cible!L71*100)</f>
        <v/>
      </c>
      <c r="D71" s="685" t="str">
        <f>+IF(Pop_cible!G71="","",'Enfants vaccinés2'!D71/Pop_cible!G71*100)</f>
        <v/>
      </c>
      <c r="E71" s="685" t="str">
        <f>IF(Pop_cible!G71="","",'Enfants vaccinés2'!E71/Pop_cible!G71*100)</f>
        <v/>
      </c>
      <c r="F71" s="685" t="str">
        <f>IF(Pop_cible!G71="","",'Enfants vaccinés2'!F71/Pop_cible!G71*100)</f>
        <v/>
      </c>
      <c r="G71" s="685" t="str">
        <f>IF(Pop_cible!G71="","",'Enfants vaccinés2'!G71/Pop_cible!G71*100)</f>
        <v/>
      </c>
      <c r="H71" s="685" t="str">
        <f>IF(Pop_cible!G71="","",'Enfants vaccinés2'!H71/Pop_cible!G71*100)</f>
        <v/>
      </c>
      <c r="I71" s="685" t="str">
        <f>IF(Pop_cible!L71="","",'Enfants vaccinés2'!I71/Pop_cible!L71*100)</f>
        <v/>
      </c>
      <c r="J71" s="685" t="str">
        <f>IF(Pop_cible!L71="","",'Enfants vaccinés2'!J71/Pop_cible!L71*100)</f>
        <v/>
      </c>
      <c r="K71" s="685" t="str">
        <f>IF(Pop_cible!G71="","",'Enfants vaccinés2'!K71/Pop_cible!G71*100)</f>
        <v/>
      </c>
    </row>
    <row r="72" spans="1:11" ht="14.25" customHeight="1">
      <c r="A72" s="679"/>
      <c r="B72" s="677" t="s">
        <v>567</v>
      </c>
      <c r="C72" s="685" t="str">
        <f>+IF(Pop_cible!L72="","",'Enfants vaccinés2'!C72/Pop_cible!L72*100)</f>
        <v/>
      </c>
      <c r="D72" s="685" t="str">
        <f>+IF(Pop_cible!G72="","",'Enfants vaccinés2'!D72/Pop_cible!G72*100)</f>
        <v/>
      </c>
      <c r="E72" s="685" t="str">
        <f>IF(Pop_cible!G72="","",'Enfants vaccinés2'!E72/Pop_cible!G72*100)</f>
        <v/>
      </c>
      <c r="F72" s="685" t="str">
        <f>IF(Pop_cible!G72="","",'Enfants vaccinés2'!F72/Pop_cible!G72*100)</f>
        <v/>
      </c>
      <c r="G72" s="685" t="str">
        <f>IF(Pop_cible!G72="","",'Enfants vaccinés2'!G72/Pop_cible!G72*100)</f>
        <v/>
      </c>
      <c r="H72" s="685" t="str">
        <f>IF(Pop_cible!G72="","",'Enfants vaccinés2'!H72/Pop_cible!G72*100)</f>
        <v/>
      </c>
      <c r="I72" s="685" t="str">
        <f>IF(Pop_cible!L72="","",'Enfants vaccinés2'!I72/Pop_cible!L72*100)</f>
        <v/>
      </c>
      <c r="J72" s="685" t="str">
        <f>IF(Pop_cible!L72="","",'Enfants vaccinés2'!J72/Pop_cible!L72*100)</f>
        <v/>
      </c>
      <c r="K72" s="685" t="str">
        <f>IF(Pop_cible!G72="","",'Enfants vaccinés2'!K72/Pop_cible!G72*100)</f>
        <v/>
      </c>
    </row>
    <row r="73" spans="1:11" ht="14.25" customHeight="1">
      <c r="A73" s="2" t="s">
        <v>568</v>
      </c>
      <c r="B73" s="2"/>
      <c r="C73" s="103" t="str">
        <f>+IF(Pop_cible!L73="","",'Enfants vaccinés2'!C73/Pop_cible!L73*100)</f>
        <v/>
      </c>
      <c r="D73" s="103" t="str">
        <f>+IF(Pop_cible!G73="","",'Enfants vaccinés2'!D73/Pop_cible!G73*100)</f>
        <v/>
      </c>
      <c r="E73" s="103" t="str">
        <f>IF(Pop_cible!G73="","",'Enfants vaccinés2'!E73/Pop_cible!G73*100)</f>
        <v/>
      </c>
      <c r="F73" s="103" t="str">
        <f>IF(Pop_cible!G73="","",'Enfants vaccinés2'!F73/Pop_cible!G73*100)</f>
        <v/>
      </c>
      <c r="G73" s="103" t="str">
        <f>IF(Pop_cible!G73="","",'Enfants vaccinés2'!G73/Pop_cible!G73*100)</f>
        <v/>
      </c>
      <c r="H73" s="103" t="str">
        <f>IF(Pop_cible!G73="","",'Enfants vaccinés2'!H73/Pop_cible!G73*100)</f>
        <v/>
      </c>
      <c r="I73" s="103" t="str">
        <f>IF(Pop_cible!L73="","",'Enfants vaccinés2'!I73/Pop_cible!L73*100)</f>
        <v/>
      </c>
      <c r="J73" s="103" t="str">
        <f>IF(Pop_cible!L73="","",'Enfants vaccinés2'!J73/Pop_cible!L73*100)</f>
        <v/>
      </c>
      <c r="K73" s="103" t="str">
        <f>IF(Pop_cible!G73="","",'Enfants vaccinés2'!K73/Pop_cible!G73*100)</f>
        <v/>
      </c>
    </row>
    <row r="74" spans="1:11" ht="14.25" customHeight="1">
      <c r="A74" s="677"/>
      <c r="B74" s="677" t="s">
        <v>569</v>
      </c>
      <c r="C74" s="685" t="str">
        <f>+IF(Pop_cible!L74="","",'Enfants vaccinés2'!C74/Pop_cible!L74*100)</f>
        <v/>
      </c>
      <c r="D74" s="685" t="str">
        <f>+IF(Pop_cible!G74="","",'Enfants vaccinés2'!D74/Pop_cible!G74*100)</f>
        <v/>
      </c>
      <c r="E74" s="685" t="str">
        <f>IF(Pop_cible!G74="","",'Enfants vaccinés2'!E74/Pop_cible!G74*100)</f>
        <v/>
      </c>
      <c r="F74" s="685" t="str">
        <f>IF(Pop_cible!G74="","",'Enfants vaccinés2'!F74/Pop_cible!G74*100)</f>
        <v/>
      </c>
      <c r="G74" s="685" t="str">
        <f>IF(Pop_cible!G74="","",'Enfants vaccinés2'!G74/Pop_cible!G74*100)</f>
        <v/>
      </c>
      <c r="H74" s="685" t="str">
        <f>IF(Pop_cible!G74="","",'Enfants vaccinés2'!H74/Pop_cible!G74*100)</f>
        <v/>
      </c>
      <c r="I74" s="685" t="str">
        <f>IF(Pop_cible!L74="","",'Enfants vaccinés2'!I74/Pop_cible!L74*100)</f>
        <v/>
      </c>
      <c r="J74" s="685" t="str">
        <f>IF(Pop_cible!L74="","",'Enfants vaccinés2'!J74/Pop_cible!L74*100)</f>
        <v/>
      </c>
      <c r="K74" s="685" t="str">
        <f>IF(Pop_cible!G74="","",'Enfants vaccinés2'!K74/Pop_cible!G74*100)</f>
        <v/>
      </c>
    </row>
    <row r="75" spans="1:11" ht="14.25" customHeight="1">
      <c r="A75" s="679"/>
      <c r="B75" s="677" t="s">
        <v>570</v>
      </c>
      <c r="C75" s="685" t="str">
        <f>+IF(Pop_cible!L75="","",'Enfants vaccinés2'!C75/Pop_cible!L75*100)</f>
        <v/>
      </c>
      <c r="D75" s="685" t="str">
        <f>+IF(Pop_cible!G75="","",'Enfants vaccinés2'!D75/Pop_cible!G75*100)</f>
        <v/>
      </c>
      <c r="E75" s="685" t="str">
        <f>IF(Pop_cible!G75="","",'Enfants vaccinés2'!E75/Pop_cible!G75*100)</f>
        <v/>
      </c>
      <c r="F75" s="685" t="str">
        <f>IF(Pop_cible!G75="","",'Enfants vaccinés2'!F75/Pop_cible!G75*100)</f>
        <v/>
      </c>
      <c r="G75" s="685" t="str">
        <f>IF(Pop_cible!G75="","",'Enfants vaccinés2'!G75/Pop_cible!G75*100)</f>
        <v/>
      </c>
      <c r="H75" s="685" t="str">
        <f>IF(Pop_cible!G75="","",'Enfants vaccinés2'!H75/Pop_cible!G75*100)</f>
        <v/>
      </c>
      <c r="I75" s="685" t="str">
        <f>IF(Pop_cible!L75="","",'Enfants vaccinés2'!I75/Pop_cible!L75*100)</f>
        <v/>
      </c>
      <c r="J75" s="685" t="str">
        <f>IF(Pop_cible!L75="","",'Enfants vaccinés2'!J75/Pop_cible!L75*100)</f>
        <v/>
      </c>
      <c r="K75" s="685" t="str">
        <f>IF(Pop_cible!G75="","",'Enfants vaccinés2'!K75/Pop_cible!G75*100)</f>
        <v/>
      </c>
    </row>
    <row r="76" spans="1:11" ht="14.25" customHeight="1">
      <c r="A76" s="679"/>
      <c r="B76" s="677" t="s">
        <v>571</v>
      </c>
      <c r="C76" s="685" t="str">
        <f>+IF(Pop_cible!L76="","",'Enfants vaccinés2'!C76/Pop_cible!L76*100)</f>
        <v/>
      </c>
      <c r="D76" s="685" t="str">
        <f>+IF(Pop_cible!G76="","",'Enfants vaccinés2'!D76/Pop_cible!G76*100)</f>
        <v/>
      </c>
      <c r="E76" s="685" t="str">
        <f>IF(Pop_cible!G76="","",'Enfants vaccinés2'!E76/Pop_cible!G76*100)</f>
        <v/>
      </c>
      <c r="F76" s="685" t="str">
        <f>IF(Pop_cible!G76="","",'Enfants vaccinés2'!F76/Pop_cible!G76*100)</f>
        <v/>
      </c>
      <c r="G76" s="685" t="str">
        <f>IF(Pop_cible!G76="","",'Enfants vaccinés2'!G76/Pop_cible!G76*100)</f>
        <v/>
      </c>
      <c r="H76" s="685" t="str">
        <f>IF(Pop_cible!G76="","",'Enfants vaccinés2'!H76/Pop_cible!G76*100)</f>
        <v/>
      </c>
      <c r="I76" s="685" t="str">
        <f>IF(Pop_cible!L76="","",'Enfants vaccinés2'!I76/Pop_cible!L76*100)</f>
        <v/>
      </c>
      <c r="J76" s="685" t="str">
        <f>IF(Pop_cible!L76="","",'Enfants vaccinés2'!J76/Pop_cible!L76*100)</f>
        <v/>
      </c>
      <c r="K76" s="685" t="str">
        <f>IF(Pop_cible!G76="","",'Enfants vaccinés2'!K76/Pop_cible!G76*100)</f>
        <v/>
      </c>
    </row>
    <row r="77" spans="1:11" ht="14.25" customHeight="1">
      <c r="A77" s="679"/>
      <c r="B77" s="677" t="s">
        <v>572</v>
      </c>
      <c r="C77" s="685" t="str">
        <f>+IF(Pop_cible!L77="","",'Enfants vaccinés2'!C77/Pop_cible!L77*100)</f>
        <v/>
      </c>
      <c r="D77" s="685" t="str">
        <f>+IF(Pop_cible!G77="","",'Enfants vaccinés2'!D77/Pop_cible!G77*100)</f>
        <v/>
      </c>
      <c r="E77" s="685" t="str">
        <f>IF(Pop_cible!G77="","",'Enfants vaccinés2'!E77/Pop_cible!G77*100)</f>
        <v/>
      </c>
      <c r="F77" s="685" t="str">
        <f>IF(Pop_cible!G77="","",'Enfants vaccinés2'!F77/Pop_cible!G77*100)</f>
        <v/>
      </c>
      <c r="G77" s="685" t="str">
        <f>IF(Pop_cible!G77="","",'Enfants vaccinés2'!G77/Pop_cible!G77*100)</f>
        <v/>
      </c>
      <c r="H77" s="685" t="str">
        <f>IF(Pop_cible!G77="","",'Enfants vaccinés2'!H77/Pop_cible!G77*100)</f>
        <v/>
      </c>
      <c r="I77" s="685" t="str">
        <f>IF(Pop_cible!L77="","",'Enfants vaccinés2'!I77/Pop_cible!L77*100)</f>
        <v/>
      </c>
      <c r="J77" s="685" t="str">
        <f>IF(Pop_cible!L77="","",'Enfants vaccinés2'!J77/Pop_cible!L77*100)</f>
        <v/>
      </c>
      <c r="K77" s="685" t="str">
        <f>IF(Pop_cible!G77="","",'Enfants vaccinés2'!K77/Pop_cible!G77*100)</f>
        <v/>
      </c>
    </row>
    <row r="78" spans="1:11" ht="14.25" customHeight="1">
      <c r="A78" s="679"/>
      <c r="B78" s="677" t="s">
        <v>573</v>
      </c>
      <c r="C78" s="685" t="str">
        <f>+IF(Pop_cible!L78="","",'Enfants vaccinés2'!C78/Pop_cible!L78*100)</f>
        <v/>
      </c>
      <c r="D78" s="685" t="str">
        <f>+IF(Pop_cible!G78="","",'Enfants vaccinés2'!D78/Pop_cible!G78*100)</f>
        <v/>
      </c>
      <c r="E78" s="685" t="str">
        <f>IF(Pop_cible!G78="","",'Enfants vaccinés2'!E78/Pop_cible!G78*100)</f>
        <v/>
      </c>
      <c r="F78" s="685" t="str">
        <f>IF(Pop_cible!G78="","",'Enfants vaccinés2'!F78/Pop_cible!G78*100)</f>
        <v/>
      </c>
      <c r="G78" s="685" t="str">
        <f>IF(Pop_cible!G78="","",'Enfants vaccinés2'!G78/Pop_cible!G78*100)</f>
        <v/>
      </c>
      <c r="H78" s="685" t="str">
        <f>IF(Pop_cible!G78="","",'Enfants vaccinés2'!H78/Pop_cible!G78*100)</f>
        <v/>
      </c>
      <c r="I78" s="685" t="str">
        <f>IF(Pop_cible!L78="","",'Enfants vaccinés2'!I78/Pop_cible!L78*100)</f>
        <v/>
      </c>
      <c r="J78" s="685" t="str">
        <f>IF(Pop_cible!L78="","",'Enfants vaccinés2'!J78/Pop_cible!L78*100)</f>
        <v/>
      </c>
      <c r="K78" s="685" t="str">
        <f>IF(Pop_cible!G78="","",'Enfants vaccinés2'!K78/Pop_cible!G78*100)</f>
        <v/>
      </c>
    </row>
    <row r="79" spans="1:11" ht="14.25" customHeight="1">
      <c r="A79" s="2" t="s">
        <v>574</v>
      </c>
      <c r="B79" s="2"/>
      <c r="C79" s="686" t="str">
        <f>+IF(Pop_cible!L79="","",'Enfants vaccinés2'!C79/Pop_cible!L79*100)</f>
        <v/>
      </c>
      <c r="D79" s="686" t="str">
        <f>+IF(Pop_cible!G79="","",'Enfants vaccinés2'!D79/Pop_cible!G79*100)</f>
        <v/>
      </c>
      <c r="E79" s="686" t="str">
        <f>IF(Pop_cible!G79="","",'Enfants vaccinés2'!E79/Pop_cible!G79*100)</f>
        <v/>
      </c>
      <c r="F79" s="686" t="str">
        <f>IF(Pop_cible!G79="","",'Enfants vaccinés2'!F79/Pop_cible!G79*100)</f>
        <v/>
      </c>
      <c r="G79" s="686" t="str">
        <f>IF(Pop_cible!G79="","",'Enfants vaccinés2'!G79/Pop_cible!G79*100)</f>
        <v/>
      </c>
      <c r="H79" s="686" t="str">
        <f>IF(Pop_cible!G79="","",'Enfants vaccinés2'!H79/Pop_cible!G79*100)</f>
        <v/>
      </c>
      <c r="I79" s="686" t="str">
        <f>IF(Pop_cible!L79="","",'Enfants vaccinés2'!I79/Pop_cible!L79*100)</f>
        <v/>
      </c>
      <c r="J79" s="686" t="str">
        <f>IF(Pop_cible!L79="","",'Enfants vaccinés2'!J79/Pop_cible!L79*100)</f>
        <v/>
      </c>
      <c r="K79" s="686" t="str">
        <f>IF(Pop_cible!G79="","",'Enfants vaccinés2'!K79/Pop_cible!G79*100)</f>
        <v/>
      </c>
    </row>
    <row r="80" spans="1:11" ht="14.25" customHeight="1">
      <c r="A80" s="677"/>
      <c r="B80" s="677" t="s">
        <v>575</v>
      </c>
      <c r="C80" s="684" t="str">
        <f>+IF(Pop_cible!L80="","",'Enfants vaccinés2'!C80/Pop_cible!L80*100)</f>
        <v/>
      </c>
      <c r="D80" s="684" t="str">
        <f>+IF(Pop_cible!G80="","",'Enfants vaccinés2'!D80/Pop_cible!G80*100)</f>
        <v/>
      </c>
      <c r="E80" s="684" t="str">
        <f>IF(Pop_cible!G80="","",'Enfants vaccinés2'!E80/Pop_cible!G80*100)</f>
        <v/>
      </c>
      <c r="F80" s="684" t="str">
        <f>IF(Pop_cible!G80="","",'Enfants vaccinés2'!F80/Pop_cible!G80*100)</f>
        <v/>
      </c>
      <c r="G80" s="684" t="str">
        <f>IF(Pop_cible!G80="","",'Enfants vaccinés2'!G80/Pop_cible!G80*100)</f>
        <v/>
      </c>
      <c r="H80" s="684" t="str">
        <f>IF(Pop_cible!G80="","",'Enfants vaccinés2'!H80/Pop_cible!G80*100)</f>
        <v/>
      </c>
      <c r="I80" s="684" t="str">
        <f>IF(Pop_cible!L80="","",'Enfants vaccinés2'!I80/Pop_cible!L80*100)</f>
        <v/>
      </c>
      <c r="J80" s="684" t="str">
        <f>IF(Pop_cible!L80="","",'Enfants vaccinés2'!J80/Pop_cible!L80*100)</f>
        <v/>
      </c>
      <c r="K80" s="684" t="str">
        <f>IF(Pop_cible!G80="","",'Enfants vaccinés2'!K80/Pop_cible!G80*100)</f>
        <v/>
      </c>
    </row>
    <row r="81" spans="1:11" ht="14.25" customHeight="1">
      <c r="A81" s="679"/>
      <c r="B81" s="677" t="s">
        <v>576</v>
      </c>
      <c r="C81" s="685" t="str">
        <f>+IF(Pop_cible!L81="","",'Enfants vaccinés2'!C81/Pop_cible!L81*100)</f>
        <v/>
      </c>
      <c r="D81" s="685" t="str">
        <f>+IF(Pop_cible!G81="","",'Enfants vaccinés2'!D81/Pop_cible!G81*100)</f>
        <v/>
      </c>
      <c r="E81" s="685" t="str">
        <f>IF(Pop_cible!G81="","",'Enfants vaccinés2'!E81/Pop_cible!G81*100)</f>
        <v/>
      </c>
      <c r="F81" s="685" t="str">
        <f>IF(Pop_cible!G81="","",'Enfants vaccinés2'!F81/Pop_cible!G81*100)</f>
        <v/>
      </c>
      <c r="G81" s="685" t="str">
        <f>IF(Pop_cible!G81="","",'Enfants vaccinés2'!G81/Pop_cible!G81*100)</f>
        <v/>
      </c>
      <c r="H81" s="685" t="str">
        <f>IF(Pop_cible!G81="","",'Enfants vaccinés2'!H81/Pop_cible!G81*100)</f>
        <v/>
      </c>
      <c r="I81" s="685" t="str">
        <f>IF(Pop_cible!L81="","",'Enfants vaccinés2'!I81/Pop_cible!L81*100)</f>
        <v/>
      </c>
      <c r="J81" s="685" t="str">
        <f>IF(Pop_cible!L81="","",'Enfants vaccinés2'!J81/Pop_cible!L81*100)</f>
        <v/>
      </c>
      <c r="K81" s="685" t="str">
        <f>IF(Pop_cible!G81="","",'Enfants vaccinés2'!K81/Pop_cible!G81*100)</f>
        <v/>
      </c>
    </row>
    <row r="82" spans="1:11" ht="14.25" customHeight="1">
      <c r="A82" s="679"/>
      <c r="B82" s="677" t="s">
        <v>577</v>
      </c>
      <c r="C82" s="685" t="str">
        <f>+IF(Pop_cible!L82="","",'Enfants vaccinés2'!C82/Pop_cible!L82*100)</f>
        <v/>
      </c>
      <c r="D82" s="685" t="str">
        <f>+IF(Pop_cible!G82="","",'Enfants vaccinés2'!D82/Pop_cible!G82*100)</f>
        <v/>
      </c>
      <c r="E82" s="685" t="str">
        <f>IF(Pop_cible!G82="","",'Enfants vaccinés2'!E82/Pop_cible!G82*100)</f>
        <v/>
      </c>
      <c r="F82" s="685" t="str">
        <f>IF(Pop_cible!G82="","",'Enfants vaccinés2'!F82/Pop_cible!G82*100)</f>
        <v/>
      </c>
      <c r="G82" s="685" t="str">
        <f>IF(Pop_cible!G82="","",'Enfants vaccinés2'!G82/Pop_cible!G82*100)</f>
        <v/>
      </c>
      <c r="H82" s="685" t="str">
        <f>IF(Pop_cible!G82="","",'Enfants vaccinés2'!H82/Pop_cible!G82*100)</f>
        <v/>
      </c>
      <c r="I82" s="685" t="str">
        <f>IF(Pop_cible!L82="","",'Enfants vaccinés2'!I82/Pop_cible!L82*100)</f>
        <v/>
      </c>
      <c r="J82" s="685" t="str">
        <f>IF(Pop_cible!L82="","",'Enfants vaccinés2'!J82/Pop_cible!L82*100)</f>
        <v/>
      </c>
      <c r="K82" s="685" t="str">
        <f>IF(Pop_cible!G82="","",'Enfants vaccinés2'!K82/Pop_cible!G82*100)</f>
        <v/>
      </c>
    </row>
    <row r="83" spans="1:11" ht="14.25" customHeight="1">
      <c r="A83" s="679"/>
      <c r="B83" s="677" t="s">
        <v>578</v>
      </c>
      <c r="C83" s="685" t="str">
        <f>+IF(Pop_cible!L83="","",'Enfants vaccinés2'!C83/Pop_cible!L83*100)</f>
        <v/>
      </c>
      <c r="D83" s="685" t="str">
        <f>+IF(Pop_cible!G83="","",'Enfants vaccinés2'!D83/Pop_cible!G83*100)</f>
        <v/>
      </c>
      <c r="E83" s="685" t="str">
        <f>IF(Pop_cible!G83="","",'Enfants vaccinés2'!E83/Pop_cible!G83*100)</f>
        <v/>
      </c>
      <c r="F83" s="685" t="str">
        <f>IF(Pop_cible!G83="","",'Enfants vaccinés2'!F83/Pop_cible!G83*100)</f>
        <v/>
      </c>
      <c r="G83" s="685" t="str">
        <f>IF(Pop_cible!G83="","",'Enfants vaccinés2'!G83/Pop_cible!G83*100)</f>
        <v/>
      </c>
      <c r="H83" s="685" t="str">
        <f>IF(Pop_cible!G83="","",'Enfants vaccinés2'!H83/Pop_cible!G83*100)</f>
        <v/>
      </c>
      <c r="I83" s="685" t="str">
        <f>IF(Pop_cible!L83="","",'Enfants vaccinés2'!I83/Pop_cible!L83*100)</f>
        <v/>
      </c>
      <c r="J83" s="685" t="str">
        <f>IF(Pop_cible!L83="","",'Enfants vaccinés2'!J83/Pop_cible!L83*100)</f>
        <v/>
      </c>
      <c r="K83" s="685" t="str">
        <f>IF(Pop_cible!G83="","",'Enfants vaccinés2'!K83/Pop_cible!G83*100)</f>
        <v/>
      </c>
    </row>
    <row r="84" spans="1:11" ht="14.25" customHeight="1">
      <c r="A84" s="2" t="s">
        <v>579</v>
      </c>
      <c r="B84" s="2"/>
      <c r="C84" s="103" t="str">
        <f>+IF(Pop_cible!L84="","",'Enfants vaccinés2'!C84/Pop_cible!L84*100)</f>
        <v/>
      </c>
      <c r="D84" s="103" t="str">
        <f>+IF(Pop_cible!G84="","",'Enfants vaccinés2'!D84/Pop_cible!G84*100)</f>
        <v/>
      </c>
      <c r="E84" s="103" t="str">
        <f>IF(Pop_cible!G84="","",'Enfants vaccinés2'!E84/Pop_cible!G84*100)</f>
        <v/>
      </c>
      <c r="F84" s="103" t="str">
        <f>IF(Pop_cible!G84="","",'Enfants vaccinés2'!F84/Pop_cible!G84*100)</f>
        <v/>
      </c>
      <c r="G84" s="103" t="str">
        <f>IF(Pop_cible!G84="","",'Enfants vaccinés2'!G84/Pop_cible!G84*100)</f>
        <v/>
      </c>
      <c r="H84" s="103" t="str">
        <f>IF(Pop_cible!G84="","",'Enfants vaccinés2'!H84/Pop_cible!G84*100)</f>
        <v/>
      </c>
      <c r="I84" s="103" t="str">
        <f>IF(Pop_cible!L84="","",'Enfants vaccinés2'!I84/Pop_cible!L84*100)</f>
        <v/>
      </c>
      <c r="J84" s="103" t="str">
        <f>IF(Pop_cible!L84="","",'Enfants vaccinés2'!J84/Pop_cible!L84*100)</f>
        <v/>
      </c>
      <c r="K84" s="103" t="str">
        <f>IF(Pop_cible!G84="","",'Enfants vaccinés2'!K84/Pop_cible!G84*100)</f>
        <v/>
      </c>
    </row>
    <row r="85" spans="1:11" ht="14.25" customHeight="1">
      <c r="A85" s="679"/>
      <c r="B85" s="677" t="s">
        <v>580</v>
      </c>
      <c r="C85" s="685" t="str">
        <f>+IF(Pop_cible!L85="","",'Enfants vaccinés2'!C85/Pop_cible!L85*100)</f>
        <v/>
      </c>
      <c r="D85" s="685" t="str">
        <f>+IF(Pop_cible!G85="","",'Enfants vaccinés2'!D85/Pop_cible!G85*100)</f>
        <v/>
      </c>
      <c r="E85" s="685" t="str">
        <f>IF(Pop_cible!G85="","",'Enfants vaccinés2'!E85/Pop_cible!G85*100)</f>
        <v/>
      </c>
      <c r="F85" s="685" t="str">
        <f>IF(Pop_cible!G85="","",'Enfants vaccinés2'!F85/Pop_cible!G85*100)</f>
        <v/>
      </c>
      <c r="G85" s="685" t="str">
        <f>IF(Pop_cible!G85="","",'Enfants vaccinés2'!G85/Pop_cible!G85*100)</f>
        <v/>
      </c>
      <c r="H85" s="685" t="str">
        <f>IF(Pop_cible!G85="","",'Enfants vaccinés2'!H85/Pop_cible!G85*100)</f>
        <v/>
      </c>
      <c r="I85" s="685" t="str">
        <f>IF(Pop_cible!L85="","",'Enfants vaccinés2'!I85/Pop_cible!L85*100)</f>
        <v/>
      </c>
      <c r="J85" s="685" t="str">
        <f>IF(Pop_cible!L85="","",'Enfants vaccinés2'!J85/Pop_cible!L85*100)</f>
        <v/>
      </c>
      <c r="K85" s="685" t="str">
        <f>IF(Pop_cible!G85="","",'Enfants vaccinés2'!K85/Pop_cible!G85*100)</f>
        <v/>
      </c>
    </row>
    <row r="86" spans="1:11" ht="14.25" customHeight="1">
      <c r="A86" s="679"/>
      <c r="B86" s="677" t="s">
        <v>581</v>
      </c>
      <c r="C86" s="685" t="str">
        <f>+IF(Pop_cible!L86="","",'Enfants vaccinés2'!C86/Pop_cible!L86*100)</f>
        <v/>
      </c>
      <c r="D86" s="685" t="str">
        <f>+IF(Pop_cible!G86="","",'Enfants vaccinés2'!D86/Pop_cible!G86*100)</f>
        <v/>
      </c>
      <c r="E86" s="685" t="str">
        <f>IF(Pop_cible!G86="","",'Enfants vaccinés2'!E86/Pop_cible!G86*100)</f>
        <v/>
      </c>
      <c r="F86" s="685" t="str">
        <f>IF(Pop_cible!G86="","",'Enfants vaccinés2'!F86/Pop_cible!G86*100)</f>
        <v/>
      </c>
      <c r="G86" s="685" t="str">
        <f>IF(Pop_cible!G86="","",'Enfants vaccinés2'!G86/Pop_cible!G86*100)</f>
        <v/>
      </c>
      <c r="H86" s="685" t="str">
        <f>IF(Pop_cible!G86="","",'Enfants vaccinés2'!H86/Pop_cible!G86*100)</f>
        <v/>
      </c>
      <c r="I86" s="685" t="str">
        <f>IF(Pop_cible!L86="","",'Enfants vaccinés2'!I86/Pop_cible!L86*100)</f>
        <v/>
      </c>
      <c r="J86" s="685" t="str">
        <f>IF(Pop_cible!L86="","",'Enfants vaccinés2'!J86/Pop_cible!L86*100)</f>
        <v/>
      </c>
      <c r="K86" s="685" t="str">
        <f>IF(Pop_cible!G86="","",'Enfants vaccinés2'!K86/Pop_cible!G86*100)</f>
        <v/>
      </c>
    </row>
    <row r="87" spans="1:11" ht="14.25" customHeight="1">
      <c r="A87" s="679"/>
      <c r="B87" s="677" t="s">
        <v>582</v>
      </c>
      <c r="C87" s="685" t="str">
        <f>+IF(Pop_cible!L87="","",'Enfants vaccinés2'!C87/Pop_cible!L87*100)</f>
        <v/>
      </c>
      <c r="D87" s="685" t="str">
        <f>+IF(Pop_cible!G87="","",'Enfants vaccinés2'!D87/Pop_cible!G87*100)</f>
        <v/>
      </c>
      <c r="E87" s="685" t="str">
        <f>IF(Pop_cible!G87="","",'Enfants vaccinés2'!E87/Pop_cible!G87*100)</f>
        <v/>
      </c>
      <c r="F87" s="685" t="str">
        <f>IF(Pop_cible!G87="","",'Enfants vaccinés2'!F87/Pop_cible!G87*100)</f>
        <v/>
      </c>
      <c r="G87" s="685" t="str">
        <f>IF(Pop_cible!G87="","",'Enfants vaccinés2'!G87/Pop_cible!G87*100)</f>
        <v/>
      </c>
      <c r="H87" s="685" t="str">
        <f>IF(Pop_cible!G87="","",'Enfants vaccinés2'!H87/Pop_cible!G87*100)</f>
        <v/>
      </c>
      <c r="I87" s="685" t="str">
        <f>IF(Pop_cible!L87="","",'Enfants vaccinés2'!I87/Pop_cible!L87*100)</f>
        <v/>
      </c>
      <c r="J87" s="685" t="str">
        <f>IF(Pop_cible!L87="","",'Enfants vaccinés2'!J87/Pop_cible!L87*100)</f>
        <v/>
      </c>
      <c r="K87" s="685" t="str">
        <f>IF(Pop_cible!G87="","",'Enfants vaccinés2'!K87/Pop_cible!G87*100)</f>
        <v/>
      </c>
    </row>
    <row r="88" spans="1:11" ht="14.25" customHeight="1">
      <c r="A88" s="2" t="s">
        <v>583</v>
      </c>
      <c r="B88" s="2"/>
      <c r="C88" s="686" t="str">
        <f>+IF(Pop_cible!L88="","",'Enfants vaccinés2'!C88/Pop_cible!L88*100)</f>
        <v/>
      </c>
      <c r="D88" s="686" t="str">
        <f>+IF(Pop_cible!G88="","",'Enfants vaccinés2'!D88/Pop_cible!G88*100)</f>
        <v/>
      </c>
      <c r="E88" s="686" t="str">
        <f>IF(Pop_cible!G88="","",'Enfants vaccinés2'!E88/Pop_cible!G88*100)</f>
        <v/>
      </c>
      <c r="F88" s="686" t="str">
        <f>IF(Pop_cible!G88="","",'Enfants vaccinés2'!F88/Pop_cible!G88*100)</f>
        <v/>
      </c>
      <c r="G88" s="686" t="str">
        <f>IF(Pop_cible!G88="","",'Enfants vaccinés2'!G88/Pop_cible!G88*100)</f>
        <v/>
      </c>
      <c r="H88" s="686" t="str">
        <f>IF(Pop_cible!G88="","",'Enfants vaccinés2'!H88/Pop_cible!G88*100)</f>
        <v/>
      </c>
      <c r="I88" s="686" t="str">
        <f>IF(Pop_cible!L88="","",'Enfants vaccinés2'!I88/Pop_cible!L88*100)</f>
        <v/>
      </c>
      <c r="J88" s="686" t="str">
        <f>IF(Pop_cible!L88="","",'Enfants vaccinés2'!J88/Pop_cible!L88*100)</f>
        <v/>
      </c>
      <c r="K88" s="686" t="str">
        <f>IF(Pop_cible!G88="","",'Enfants vaccinés2'!K88/Pop_cible!G88*100)</f>
        <v/>
      </c>
    </row>
    <row r="89" spans="1:11" ht="14.25" customHeight="1">
      <c r="A89" s="679"/>
      <c r="B89" s="677" t="s">
        <v>584</v>
      </c>
      <c r="C89" s="685" t="str">
        <f>+IF(Pop_cible!L89="","",'Enfants vaccinés2'!C89/Pop_cible!L89*100)</f>
        <v/>
      </c>
      <c r="D89" s="685" t="str">
        <f>+IF(Pop_cible!G89="","",'Enfants vaccinés2'!D89/Pop_cible!G89*100)</f>
        <v/>
      </c>
      <c r="E89" s="685" t="str">
        <f>IF(Pop_cible!G89="","",'Enfants vaccinés2'!E89/Pop_cible!G89*100)</f>
        <v/>
      </c>
      <c r="F89" s="685" t="str">
        <f>IF(Pop_cible!G89="","",'Enfants vaccinés2'!F89/Pop_cible!G89*100)</f>
        <v/>
      </c>
      <c r="G89" s="685" t="str">
        <f>IF(Pop_cible!G89="","",'Enfants vaccinés2'!G89/Pop_cible!G89*100)</f>
        <v/>
      </c>
      <c r="H89" s="685" t="str">
        <f>IF(Pop_cible!G89="","",'Enfants vaccinés2'!H89/Pop_cible!G89*100)</f>
        <v/>
      </c>
      <c r="I89" s="685" t="str">
        <f>IF(Pop_cible!L89="","",'Enfants vaccinés2'!I89/Pop_cible!L89*100)</f>
        <v/>
      </c>
      <c r="J89" s="685" t="str">
        <f>IF(Pop_cible!L89="","",'Enfants vaccinés2'!J89/Pop_cible!L89*100)</f>
        <v/>
      </c>
      <c r="K89" s="685" t="str">
        <f>IF(Pop_cible!G89="","",'Enfants vaccinés2'!K89/Pop_cible!G89*100)</f>
        <v/>
      </c>
    </row>
    <row r="90" spans="1:11" ht="14.25" customHeight="1">
      <c r="A90" s="2" t="s">
        <v>585</v>
      </c>
      <c r="B90" s="2"/>
      <c r="C90" s="103" t="str">
        <f>+IF(Pop_cible!L90="","",'Enfants vaccinés2'!C90/Pop_cible!L90*100)</f>
        <v/>
      </c>
      <c r="D90" s="103" t="str">
        <f>+IF(Pop_cible!G90="","",'Enfants vaccinés2'!D90/Pop_cible!G90*100)</f>
        <v/>
      </c>
      <c r="E90" s="103" t="str">
        <f>IF(Pop_cible!G90="","",'Enfants vaccinés2'!E90/Pop_cible!G90*100)</f>
        <v/>
      </c>
      <c r="F90" s="103" t="str">
        <f>IF(Pop_cible!G90="","",'Enfants vaccinés2'!F90/Pop_cible!G90*100)</f>
        <v/>
      </c>
      <c r="G90" s="103" t="str">
        <f>IF(Pop_cible!G90="","",'Enfants vaccinés2'!G90/Pop_cible!G90*100)</f>
        <v/>
      </c>
      <c r="H90" s="103" t="str">
        <f>IF(Pop_cible!G90="","",'Enfants vaccinés2'!H90/Pop_cible!G90*100)</f>
        <v/>
      </c>
      <c r="I90" s="103" t="str">
        <f>IF(Pop_cible!L90="","",'Enfants vaccinés2'!I90/Pop_cible!L90*100)</f>
        <v/>
      </c>
      <c r="J90" s="103" t="str">
        <f>IF(Pop_cible!L90="","",'Enfants vaccinés2'!J90/Pop_cible!L90*100)</f>
        <v/>
      </c>
      <c r="K90" s="103" t="str">
        <f>IF(Pop_cible!G90="","",'Enfants vaccinés2'!K90/Pop_cible!G90*100)</f>
        <v/>
      </c>
    </row>
    <row r="91" spans="1:11" ht="14.25" customHeight="1">
      <c r="A91" s="679"/>
      <c r="B91" s="677" t="s">
        <v>586</v>
      </c>
      <c r="C91" s="685" t="str">
        <f>+IF(Pop_cible!L91="","",'Enfants vaccinés2'!C91/Pop_cible!L91*100)</f>
        <v/>
      </c>
      <c r="D91" s="685" t="str">
        <f>+IF(Pop_cible!G91="","",'Enfants vaccinés2'!D91/Pop_cible!G91*100)</f>
        <v/>
      </c>
      <c r="E91" s="685" t="str">
        <f>IF(Pop_cible!G91="","",'Enfants vaccinés2'!E91/Pop_cible!G91*100)</f>
        <v/>
      </c>
      <c r="F91" s="685" t="str">
        <f>IF(Pop_cible!G91="","",'Enfants vaccinés2'!F91/Pop_cible!G91*100)</f>
        <v/>
      </c>
      <c r="G91" s="685" t="str">
        <f>IF(Pop_cible!G91="","",'Enfants vaccinés2'!G91/Pop_cible!G91*100)</f>
        <v/>
      </c>
      <c r="H91" s="685" t="str">
        <f>IF(Pop_cible!G91="","",'Enfants vaccinés2'!H91/Pop_cible!G91*100)</f>
        <v/>
      </c>
      <c r="I91" s="685" t="str">
        <f>IF(Pop_cible!L91="","",'Enfants vaccinés2'!I91/Pop_cible!L91*100)</f>
        <v/>
      </c>
      <c r="J91" s="685" t="str">
        <f>IF(Pop_cible!L91="","",'Enfants vaccinés2'!J91/Pop_cible!L91*100)</f>
        <v/>
      </c>
      <c r="K91" s="685" t="str">
        <f>IF(Pop_cible!G91="","",'Enfants vaccinés2'!K91/Pop_cible!G91*100)</f>
        <v/>
      </c>
    </row>
    <row r="92" spans="1:11" ht="14.25" customHeight="1">
      <c r="A92" s="679"/>
      <c r="B92" s="677" t="s">
        <v>587</v>
      </c>
      <c r="C92" s="685" t="str">
        <f>+IF(Pop_cible!L92="","",'Enfants vaccinés2'!C92/Pop_cible!L92*100)</f>
        <v/>
      </c>
      <c r="D92" s="685" t="str">
        <f>+IF(Pop_cible!G92="","",'Enfants vaccinés2'!D92/Pop_cible!G92*100)</f>
        <v/>
      </c>
      <c r="E92" s="685" t="str">
        <f>IF(Pop_cible!G92="","",'Enfants vaccinés2'!E92/Pop_cible!G92*100)</f>
        <v/>
      </c>
      <c r="F92" s="685" t="str">
        <f>IF(Pop_cible!G92="","",'Enfants vaccinés2'!F92/Pop_cible!G92*100)</f>
        <v/>
      </c>
      <c r="G92" s="685" t="str">
        <f>IF(Pop_cible!G92="","",'Enfants vaccinés2'!G92/Pop_cible!G92*100)</f>
        <v/>
      </c>
      <c r="H92" s="685" t="str">
        <f>IF(Pop_cible!G92="","",'Enfants vaccinés2'!H92/Pop_cible!G92*100)</f>
        <v/>
      </c>
      <c r="I92" s="685" t="str">
        <f>IF(Pop_cible!L92="","",'Enfants vaccinés2'!I92/Pop_cible!L92*100)</f>
        <v/>
      </c>
      <c r="J92" s="685" t="str">
        <f>IF(Pop_cible!L92="","",'Enfants vaccinés2'!J92/Pop_cible!L92*100)</f>
        <v/>
      </c>
      <c r="K92" s="685" t="str">
        <f>IF(Pop_cible!G92="","",'Enfants vaccinés2'!K92/Pop_cible!G92*100)</f>
        <v/>
      </c>
    </row>
    <row r="93" spans="1:11" ht="14.25" customHeight="1">
      <c r="A93" s="679"/>
      <c r="B93" s="677" t="s">
        <v>588</v>
      </c>
      <c r="C93" s="685" t="str">
        <f>+IF(Pop_cible!L93="","",'Enfants vaccinés2'!C93/Pop_cible!L93*100)</f>
        <v/>
      </c>
      <c r="D93" s="685" t="str">
        <f>+IF(Pop_cible!G93="","",'Enfants vaccinés2'!D93/Pop_cible!G93*100)</f>
        <v/>
      </c>
      <c r="E93" s="685" t="str">
        <f>IF(Pop_cible!G93="","",'Enfants vaccinés2'!E93/Pop_cible!G93*100)</f>
        <v/>
      </c>
      <c r="F93" s="685" t="str">
        <f>IF(Pop_cible!G93="","",'Enfants vaccinés2'!F93/Pop_cible!G93*100)</f>
        <v/>
      </c>
      <c r="G93" s="685" t="str">
        <f>IF(Pop_cible!G93="","",'Enfants vaccinés2'!G93/Pop_cible!G93*100)</f>
        <v/>
      </c>
      <c r="H93" s="685" t="str">
        <f>IF(Pop_cible!G93="","",'Enfants vaccinés2'!H93/Pop_cible!G93*100)</f>
        <v/>
      </c>
      <c r="I93" s="685" t="str">
        <f>IF(Pop_cible!L93="","",'Enfants vaccinés2'!I93/Pop_cible!L93*100)</f>
        <v/>
      </c>
      <c r="J93" s="685" t="str">
        <f>IF(Pop_cible!L93="","",'Enfants vaccinés2'!J93/Pop_cible!L93*100)</f>
        <v/>
      </c>
      <c r="K93" s="685" t="str">
        <f>IF(Pop_cible!G93="","",'Enfants vaccinés2'!K93/Pop_cible!G93*100)</f>
        <v/>
      </c>
    </row>
    <row r="94" spans="1:11" ht="14.25" customHeight="1">
      <c r="A94" s="2" t="s">
        <v>589</v>
      </c>
      <c r="B94" s="2"/>
      <c r="C94" s="103" t="str">
        <f>+IF(Pop_cible!L94="","",'Enfants vaccinés2'!C94/Pop_cible!L94*100)</f>
        <v/>
      </c>
      <c r="D94" s="103" t="str">
        <f>+IF(Pop_cible!G94="","",'Enfants vaccinés2'!D94/Pop_cible!G94*100)</f>
        <v/>
      </c>
      <c r="E94" s="103" t="str">
        <f>IF(Pop_cible!G94="","",'Enfants vaccinés2'!E94/Pop_cible!G94*100)</f>
        <v/>
      </c>
      <c r="F94" s="103" t="str">
        <f>IF(Pop_cible!G94="","",'Enfants vaccinés2'!F94/Pop_cible!G94*100)</f>
        <v/>
      </c>
      <c r="G94" s="103" t="str">
        <f>IF(Pop_cible!G94="","",'Enfants vaccinés2'!G94/Pop_cible!G94*100)</f>
        <v/>
      </c>
      <c r="H94" s="103" t="str">
        <f>IF(Pop_cible!G94="","",'Enfants vaccinés2'!H94/Pop_cible!G94*100)</f>
        <v/>
      </c>
      <c r="I94" s="103" t="str">
        <f>IF(Pop_cible!L94="","",'Enfants vaccinés2'!I94/Pop_cible!L94*100)</f>
        <v/>
      </c>
      <c r="J94" s="103" t="str">
        <f>IF(Pop_cible!L94="","",'Enfants vaccinés2'!J94/Pop_cible!L94*100)</f>
        <v/>
      </c>
      <c r="K94" s="103" t="str">
        <f>IF(Pop_cible!G94="","",'Enfants vaccinés2'!K94/Pop_cible!G94*100)</f>
        <v/>
      </c>
    </row>
    <row r="95" spans="1:11" ht="14.25" customHeight="1">
      <c r="A95" s="677"/>
      <c r="B95" s="677" t="s">
        <v>590</v>
      </c>
      <c r="C95" s="685" t="str">
        <f>+IF(Pop_cible!L95="","",'Enfants vaccinés2'!C95/Pop_cible!L95*100)</f>
        <v/>
      </c>
      <c r="D95" s="685" t="str">
        <f>+IF(Pop_cible!G95="","",'Enfants vaccinés2'!D95/Pop_cible!G95*100)</f>
        <v/>
      </c>
      <c r="E95" s="685" t="str">
        <f>IF(Pop_cible!G95="","",'Enfants vaccinés2'!E95/Pop_cible!G95*100)</f>
        <v/>
      </c>
      <c r="F95" s="685" t="str">
        <f>IF(Pop_cible!G95="","",'Enfants vaccinés2'!F95/Pop_cible!G95*100)</f>
        <v/>
      </c>
      <c r="G95" s="685" t="str">
        <f>IF(Pop_cible!G95="","",'Enfants vaccinés2'!G95/Pop_cible!G95*100)</f>
        <v/>
      </c>
      <c r="H95" s="685" t="str">
        <f>IF(Pop_cible!G95="","",'Enfants vaccinés2'!H95/Pop_cible!G95*100)</f>
        <v/>
      </c>
      <c r="I95" s="685" t="str">
        <f>IF(Pop_cible!L95="","",'Enfants vaccinés2'!I95/Pop_cible!L95*100)</f>
        <v/>
      </c>
      <c r="J95" s="685" t="str">
        <f>IF(Pop_cible!L95="","",'Enfants vaccinés2'!J95/Pop_cible!L95*100)</f>
        <v/>
      </c>
      <c r="K95" s="685" t="str">
        <f>IF(Pop_cible!G95="","",'Enfants vaccinés2'!K95/Pop_cible!G95*100)</f>
        <v/>
      </c>
    </row>
    <row r="96" spans="1:11" ht="14.25" customHeight="1">
      <c r="A96" s="677"/>
      <c r="B96" s="677" t="s">
        <v>591</v>
      </c>
      <c r="C96" s="685" t="str">
        <f>+IF(Pop_cible!L96="","",'Enfants vaccinés2'!C96/Pop_cible!L96*100)</f>
        <v/>
      </c>
      <c r="D96" s="685" t="str">
        <f>+IF(Pop_cible!G96="","",'Enfants vaccinés2'!D96/Pop_cible!G96*100)</f>
        <v/>
      </c>
      <c r="E96" s="685" t="str">
        <f>IF(Pop_cible!G96="","",'Enfants vaccinés2'!E96/Pop_cible!G96*100)</f>
        <v/>
      </c>
      <c r="F96" s="685" t="str">
        <f>IF(Pop_cible!G96="","",'Enfants vaccinés2'!F96/Pop_cible!G96*100)</f>
        <v/>
      </c>
      <c r="G96" s="685" t="str">
        <f>IF(Pop_cible!G96="","",'Enfants vaccinés2'!G96/Pop_cible!G96*100)</f>
        <v/>
      </c>
      <c r="H96" s="685" t="str">
        <f>IF(Pop_cible!G96="","",'Enfants vaccinés2'!H96/Pop_cible!G96*100)</f>
        <v/>
      </c>
      <c r="I96" s="685" t="str">
        <f>IF(Pop_cible!L96="","",'Enfants vaccinés2'!I96/Pop_cible!L96*100)</f>
        <v/>
      </c>
      <c r="J96" s="685" t="str">
        <f>IF(Pop_cible!L96="","",'Enfants vaccinés2'!J96/Pop_cible!L96*100)</f>
        <v/>
      </c>
      <c r="K96" s="685" t="str">
        <f>IF(Pop_cible!G96="","",'Enfants vaccinés2'!K96/Pop_cible!G96*100)</f>
        <v/>
      </c>
    </row>
    <row r="97" spans="1:11" ht="14.25" customHeight="1">
      <c r="A97" s="677"/>
      <c r="B97" s="677" t="s">
        <v>592</v>
      </c>
      <c r="C97" s="685" t="str">
        <f>+IF(Pop_cible!L97="","",'Enfants vaccinés2'!C97/Pop_cible!L97*100)</f>
        <v/>
      </c>
      <c r="D97" s="685" t="str">
        <f>+IF(Pop_cible!G97="","",'Enfants vaccinés2'!D97/Pop_cible!G97*100)</f>
        <v/>
      </c>
      <c r="E97" s="685" t="str">
        <f>IF(Pop_cible!G97="","",'Enfants vaccinés2'!E97/Pop_cible!G97*100)</f>
        <v/>
      </c>
      <c r="F97" s="685" t="str">
        <f>IF(Pop_cible!G97="","",'Enfants vaccinés2'!F97/Pop_cible!G97*100)</f>
        <v/>
      </c>
      <c r="G97" s="685" t="str">
        <f>IF(Pop_cible!G97="","",'Enfants vaccinés2'!G97/Pop_cible!G97*100)</f>
        <v/>
      </c>
      <c r="H97" s="685" t="str">
        <f>IF(Pop_cible!G97="","",'Enfants vaccinés2'!H97/Pop_cible!G97*100)</f>
        <v/>
      </c>
      <c r="I97" s="685" t="str">
        <f>IF(Pop_cible!L97="","",'Enfants vaccinés2'!I97/Pop_cible!L97*100)</f>
        <v/>
      </c>
      <c r="J97" s="685" t="str">
        <f>IF(Pop_cible!L97="","",'Enfants vaccinés2'!J97/Pop_cible!L97*100)</f>
        <v/>
      </c>
      <c r="K97" s="685" t="str">
        <f>IF(Pop_cible!G97="","",'Enfants vaccinés2'!K97/Pop_cible!G97*100)</f>
        <v/>
      </c>
    </row>
    <row r="98" spans="1:11" ht="14.25" customHeight="1">
      <c r="A98" s="677"/>
      <c r="B98" s="677" t="s">
        <v>593</v>
      </c>
      <c r="C98" s="685" t="str">
        <f>+IF(Pop_cible!L98="","",'Enfants vaccinés2'!C98/Pop_cible!L98*100)</f>
        <v/>
      </c>
      <c r="D98" s="685" t="str">
        <f>+IF(Pop_cible!G98="","",'Enfants vaccinés2'!D98/Pop_cible!G98*100)</f>
        <v/>
      </c>
      <c r="E98" s="685" t="str">
        <f>IF(Pop_cible!G98="","",'Enfants vaccinés2'!E98/Pop_cible!G98*100)</f>
        <v/>
      </c>
      <c r="F98" s="685" t="str">
        <f>IF(Pop_cible!G98="","",'Enfants vaccinés2'!F98/Pop_cible!G98*100)</f>
        <v/>
      </c>
      <c r="G98" s="685" t="str">
        <f>IF(Pop_cible!G98="","",'Enfants vaccinés2'!G98/Pop_cible!G98*100)</f>
        <v/>
      </c>
      <c r="H98" s="685" t="str">
        <f>IF(Pop_cible!G98="","",'Enfants vaccinés2'!H98/Pop_cible!G98*100)</f>
        <v/>
      </c>
      <c r="I98" s="685" t="str">
        <f>IF(Pop_cible!L98="","",'Enfants vaccinés2'!I98/Pop_cible!L98*100)</f>
        <v/>
      </c>
      <c r="J98" s="685" t="str">
        <f>IF(Pop_cible!L98="","",'Enfants vaccinés2'!J98/Pop_cible!L98*100)</f>
        <v/>
      </c>
      <c r="K98" s="685" t="str">
        <f>IF(Pop_cible!G98="","",'Enfants vaccinés2'!K98/Pop_cible!G98*100)</f>
        <v/>
      </c>
    </row>
    <row r="99" spans="1:11" ht="14.25" customHeight="1">
      <c r="A99" s="2" t="s">
        <v>594</v>
      </c>
      <c r="B99" s="2"/>
      <c r="C99" s="686" t="str">
        <f>+IF(Pop_cible!L99="","",'Enfants vaccinés2'!C99/Pop_cible!L99*100)</f>
        <v/>
      </c>
      <c r="D99" s="686" t="str">
        <f>+IF(Pop_cible!G99="","",'Enfants vaccinés2'!D99/Pop_cible!G99*100)</f>
        <v/>
      </c>
      <c r="E99" s="686" t="str">
        <f>IF(Pop_cible!G99="","",'Enfants vaccinés2'!E99/Pop_cible!G99*100)</f>
        <v/>
      </c>
      <c r="F99" s="686" t="str">
        <f>IF(Pop_cible!G99="","",'Enfants vaccinés2'!F99/Pop_cible!G99*100)</f>
        <v/>
      </c>
      <c r="G99" s="686" t="str">
        <f>IF(Pop_cible!G99="","",'Enfants vaccinés2'!G99/Pop_cible!G99*100)</f>
        <v/>
      </c>
      <c r="H99" s="686" t="str">
        <f>IF(Pop_cible!G99="","",'Enfants vaccinés2'!H99/Pop_cible!G99*100)</f>
        <v/>
      </c>
      <c r="I99" s="686" t="str">
        <f>IF(Pop_cible!L99="","",'Enfants vaccinés2'!I99/Pop_cible!L99*100)</f>
        <v/>
      </c>
      <c r="J99" s="686" t="str">
        <f>IF(Pop_cible!L99="","",'Enfants vaccinés2'!J99/Pop_cible!L99*100)</f>
        <v/>
      </c>
      <c r="K99" s="686" t="str">
        <f>IF(Pop_cible!G99="","",'Enfants vaccinés2'!K99/Pop_cible!G99*100)</f>
        <v/>
      </c>
    </row>
    <row r="100" spans="1:11" ht="14.25" customHeight="1">
      <c r="A100" s="679"/>
      <c r="B100" s="677" t="s">
        <v>595</v>
      </c>
      <c r="C100" s="685" t="str">
        <f>+IF(Pop_cible!L100="","",'Enfants vaccinés2'!C100/Pop_cible!L100*100)</f>
        <v/>
      </c>
      <c r="D100" s="685" t="str">
        <f>+IF(Pop_cible!G100="","",'Enfants vaccinés2'!D100/Pop_cible!G100*100)</f>
        <v/>
      </c>
      <c r="E100" s="685" t="str">
        <f>IF(Pop_cible!G100="","",'Enfants vaccinés2'!E100/Pop_cible!G100*100)</f>
        <v/>
      </c>
      <c r="F100" s="685" t="str">
        <f>IF(Pop_cible!G100="","",'Enfants vaccinés2'!F100/Pop_cible!G100*100)</f>
        <v/>
      </c>
      <c r="G100" s="685" t="str">
        <f>IF(Pop_cible!G100="","",'Enfants vaccinés2'!G100/Pop_cible!G100*100)</f>
        <v/>
      </c>
      <c r="H100" s="685" t="str">
        <f>IF(Pop_cible!G100="","",'Enfants vaccinés2'!H100/Pop_cible!G100*100)</f>
        <v/>
      </c>
      <c r="I100" s="685" t="str">
        <f>IF(Pop_cible!L100="","",'Enfants vaccinés2'!I100/Pop_cible!L100*100)</f>
        <v/>
      </c>
      <c r="J100" s="685" t="str">
        <f>IF(Pop_cible!L100="","",'Enfants vaccinés2'!J100/Pop_cible!L100*100)</f>
        <v/>
      </c>
      <c r="K100" s="685" t="str">
        <f>IF(Pop_cible!G100="","",'Enfants vaccinés2'!K100/Pop_cible!G100*100)</f>
        <v/>
      </c>
    </row>
    <row r="101" spans="1:11" ht="14.25" customHeight="1">
      <c r="A101" s="2" t="s">
        <v>596</v>
      </c>
      <c r="B101" s="2"/>
      <c r="C101" s="103" t="str">
        <f>+IF(Pop_cible!L101="","",'Enfants vaccinés2'!C101/Pop_cible!L101*100)</f>
        <v/>
      </c>
      <c r="D101" s="103" t="str">
        <f>+IF(Pop_cible!G101="","",'Enfants vaccinés2'!D101/Pop_cible!G101*100)</f>
        <v/>
      </c>
      <c r="E101" s="103" t="str">
        <f>IF(Pop_cible!G101="","",'Enfants vaccinés2'!E101/Pop_cible!G101*100)</f>
        <v/>
      </c>
      <c r="F101" s="103" t="str">
        <f>IF(Pop_cible!G101="","",'Enfants vaccinés2'!F101/Pop_cible!G101*100)</f>
        <v/>
      </c>
      <c r="G101" s="103" t="str">
        <f>IF(Pop_cible!G101="","",'Enfants vaccinés2'!G101/Pop_cible!G101*100)</f>
        <v/>
      </c>
      <c r="H101" s="103" t="str">
        <f>IF(Pop_cible!G101="","",'Enfants vaccinés2'!H101/Pop_cible!G101*100)</f>
        <v/>
      </c>
      <c r="I101" s="103" t="str">
        <f>IF(Pop_cible!L101="","",'Enfants vaccinés2'!I101/Pop_cible!L101*100)</f>
        <v/>
      </c>
      <c r="J101" s="103" t="str">
        <f>IF(Pop_cible!L101="","",'Enfants vaccinés2'!J101/Pop_cible!L101*100)</f>
        <v/>
      </c>
      <c r="K101" s="103" t="str">
        <f>IF(Pop_cible!G101="","",'Enfants vaccinés2'!K101/Pop_cible!G101*100)</f>
        <v/>
      </c>
    </row>
    <row r="102" spans="1:11" ht="14.25" customHeight="1">
      <c r="A102" s="677"/>
      <c r="B102" s="677" t="s">
        <v>597</v>
      </c>
      <c r="C102" s="685" t="str">
        <f>+IF(Pop_cible!L102="","",'Enfants vaccinés2'!C102/Pop_cible!L102*100)</f>
        <v/>
      </c>
      <c r="D102" s="685" t="str">
        <f>+IF(Pop_cible!G102="","",'Enfants vaccinés2'!D102/Pop_cible!G102*100)</f>
        <v/>
      </c>
      <c r="E102" s="685" t="str">
        <f>IF(Pop_cible!G102="","",'Enfants vaccinés2'!E102/Pop_cible!G102*100)</f>
        <v/>
      </c>
      <c r="F102" s="685" t="str">
        <f>IF(Pop_cible!G102="","",'Enfants vaccinés2'!F102/Pop_cible!G102*100)</f>
        <v/>
      </c>
      <c r="G102" s="685" t="str">
        <f>IF(Pop_cible!G102="","",'Enfants vaccinés2'!G102/Pop_cible!G102*100)</f>
        <v/>
      </c>
      <c r="H102" s="685" t="str">
        <f>IF(Pop_cible!G102="","",'Enfants vaccinés2'!H102/Pop_cible!G102*100)</f>
        <v/>
      </c>
      <c r="I102" s="685" t="str">
        <f>IF(Pop_cible!L102="","",'Enfants vaccinés2'!I102/Pop_cible!L102*100)</f>
        <v/>
      </c>
      <c r="J102" s="685" t="str">
        <f>IF(Pop_cible!L102="","",'Enfants vaccinés2'!J102/Pop_cible!L102*100)</f>
        <v/>
      </c>
      <c r="K102" s="685" t="str">
        <f>IF(Pop_cible!G102="","",'Enfants vaccinés2'!K102/Pop_cible!G102*100)</f>
        <v/>
      </c>
    </row>
    <row r="103" spans="1:11" ht="14.25" customHeight="1">
      <c r="A103" s="679"/>
      <c r="B103" s="677" t="s">
        <v>598</v>
      </c>
      <c r="C103" s="685" t="str">
        <f>+IF(Pop_cible!L103="","",'Enfants vaccinés2'!C103/Pop_cible!L103*100)</f>
        <v/>
      </c>
      <c r="D103" s="685" t="str">
        <f>+IF(Pop_cible!G103="","",'Enfants vaccinés2'!D103/Pop_cible!G103*100)</f>
        <v/>
      </c>
      <c r="E103" s="685" t="str">
        <f>IF(Pop_cible!G103="","",'Enfants vaccinés2'!E103/Pop_cible!G103*100)</f>
        <v/>
      </c>
      <c r="F103" s="685" t="str">
        <f>IF(Pop_cible!G103="","",'Enfants vaccinés2'!F103/Pop_cible!G103*100)</f>
        <v/>
      </c>
      <c r="G103" s="685" t="str">
        <f>IF(Pop_cible!G103="","",'Enfants vaccinés2'!G103/Pop_cible!G103*100)</f>
        <v/>
      </c>
      <c r="H103" s="685" t="str">
        <f>IF(Pop_cible!G103="","",'Enfants vaccinés2'!H103/Pop_cible!G103*100)</f>
        <v/>
      </c>
      <c r="I103" s="685" t="str">
        <f>IF(Pop_cible!L103="","",'Enfants vaccinés2'!I103/Pop_cible!L103*100)</f>
        <v/>
      </c>
      <c r="J103" s="685" t="str">
        <f>IF(Pop_cible!L103="","",'Enfants vaccinés2'!J103/Pop_cible!L103*100)</f>
        <v/>
      </c>
      <c r="K103" s="685" t="str">
        <f>IF(Pop_cible!G103="","",'Enfants vaccinés2'!K103/Pop_cible!G103*100)</f>
        <v/>
      </c>
    </row>
    <row r="104" spans="1:11" ht="14.25" customHeight="1">
      <c r="A104" s="679"/>
      <c r="B104" s="677" t="s">
        <v>599</v>
      </c>
      <c r="C104" s="685" t="str">
        <f>+IF(Pop_cible!L104="","",'Enfants vaccinés2'!C104/Pop_cible!L104*100)</f>
        <v/>
      </c>
      <c r="D104" s="685" t="str">
        <f>+IF(Pop_cible!G104="","",'Enfants vaccinés2'!D104/Pop_cible!G104*100)</f>
        <v/>
      </c>
      <c r="E104" s="685" t="str">
        <f>IF(Pop_cible!G104="","",'Enfants vaccinés2'!E104/Pop_cible!G104*100)</f>
        <v/>
      </c>
      <c r="F104" s="685" t="str">
        <f>IF(Pop_cible!G104="","",'Enfants vaccinés2'!F104/Pop_cible!G104*100)</f>
        <v/>
      </c>
      <c r="G104" s="685" t="str">
        <f>IF(Pop_cible!G104="","",'Enfants vaccinés2'!G104/Pop_cible!G104*100)</f>
        <v/>
      </c>
      <c r="H104" s="685" t="str">
        <f>IF(Pop_cible!G104="","",'Enfants vaccinés2'!H104/Pop_cible!G104*100)</f>
        <v/>
      </c>
      <c r="I104" s="685" t="str">
        <f>IF(Pop_cible!L104="","",'Enfants vaccinés2'!I104/Pop_cible!L104*100)</f>
        <v/>
      </c>
      <c r="J104" s="685" t="str">
        <f>IF(Pop_cible!L104="","",'Enfants vaccinés2'!J104/Pop_cible!L104*100)</f>
        <v/>
      </c>
      <c r="K104" s="685" t="str">
        <f>IF(Pop_cible!G104="","",'Enfants vaccinés2'!K104/Pop_cible!G104*100)</f>
        <v/>
      </c>
    </row>
    <row r="105" spans="1:11" ht="14.25" customHeight="1">
      <c r="A105" s="679"/>
      <c r="B105" s="677" t="s">
        <v>600</v>
      </c>
      <c r="C105" s="685" t="str">
        <f>+IF(Pop_cible!L105="","",'Enfants vaccinés2'!C105/Pop_cible!L105*100)</f>
        <v/>
      </c>
      <c r="D105" s="685" t="str">
        <f>+IF(Pop_cible!G105="","",'Enfants vaccinés2'!D105/Pop_cible!G105*100)</f>
        <v/>
      </c>
      <c r="E105" s="685" t="str">
        <f>IF(Pop_cible!G105="","",'Enfants vaccinés2'!E105/Pop_cible!G105*100)</f>
        <v/>
      </c>
      <c r="F105" s="685" t="str">
        <f>IF(Pop_cible!G105="","",'Enfants vaccinés2'!F105/Pop_cible!G105*100)</f>
        <v/>
      </c>
      <c r="G105" s="685" t="str">
        <f>IF(Pop_cible!G105="","",'Enfants vaccinés2'!G105/Pop_cible!G105*100)</f>
        <v/>
      </c>
      <c r="H105" s="685" t="str">
        <f>IF(Pop_cible!G105="","",'Enfants vaccinés2'!H105/Pop_cible!G105*100)</f>
        <v/>
      </c>
      <c r="I105" s="685" t="str">
        <f>IF(Pop_cible!L105="","",'Enfants vaccinés2'!I105/Pop_cible!L105*100)</f>
        <v/>
      </c>
      <c r="J105" s="685" t="str">
        <f>IF(Pop_cible!L105="","",'Enfants vaccinés2'!J105/Pop_cible!L105*100)</f>
        <v/>
      </c>
      <c r="K105" s="685" t="str">
        <f>IF(Pop_cible!G105="","",'Enfants vaccinés2'!K105/Pop_cible!G105*100)</f>
        <v/>
      </c>
    </row>
    <row r="106" spans="1:11" ht="14.25" customHeight="1">
      <c r="A106" s="679"/>
      <c r="B106" s="677" t="s">
        <v>601</v>
      </c>
      <c r="C106" s="685" t="str">
        <f>+IF(Pop_cible!L106="","",'Enfants vaccinés2'!C106/Pop_cible!L106*100)</f>
        <v/>
      </c>
      <c r="D106" s="685" t="str">
        <f>+IF(Pop_cible!G106="","",'Enfants vaccinés2'!D106/Pop_cible!G106*100)</f>
        <v/>
      </c>
      <c r="E106" s="685" t="str">
        <f>IF(Pop_cible!G106="","",'Enfants vaccinés2'!E106/Pop_cible!G106*100)</f>
        <v/>
      </c>
      <c r="F106" s="685" t="str">
        <f>IF(Pop_cible!G106="","",'Enfants vaccinés2'!F106/Pop_cible!G106*100)</f>
        <v/>
      </c>
      <c r="G106" s="685" t="str">
        <f>IF(Pop_cible!G106="","",'Enfants vaccinés2'!G106/Pop_cible!G106*100)</f>
        <v/>
      </c>
      <c r="H106" s="685" t="str">
        <f>IF(Pop_cible!G106="","",'Enfants vaccinés2'!H106/Pop_cible!G106*100)</f>
        <v/>
      </c>
      <c r="I106" s="685" t="str">
        <f>IF(Pop_cible!L106="","",'Enfants vaccinés2'!I106/Pop_cible!L106*100)</f>
        <v/>
      </c>
      <c r="J106" s="685" t="str">
        <f>IF(Pop_cible!L106="","",'Enfants vaccinés2'!J106/Pop_cible!L106*100)</f>
        <v/>
      </c>
      <c r="K106" s="685" t="str">
        <f>IF(Pop_cible!G106="","",'Enfants vaccinés2'!K106/Pop_cible!G106*100)</f>
        <v/>
      </c>
    </row>
    <row r="107" spans="1:11" ht="14.25" customHeight="1">
      <c r="A107" s="679"/>
      <c r="B107" s="677" t="s">
        <v>602</v>
      </c>
      <c r="C107" s="685" t="str">
        <f>+IF(Pop_cible!L107="","",'Enfants vaccinés2'!C107/Pop_cible!L107*100)</f>
        <v/>
      </c>
      <c r="D107" s="685" t="str">
        <f>+IF(Pop_cible!G107="","",'Enfants vaccinés2'!D107/Pop_cible!G107*100)</f>
        <v/>
      </c>
      <c r="E107" s="685" t="str">
        <f>IF(Pop_cible!G107="","",'Enfants vaccinés2'!E107/Pop_cible!G107*100)</f>
        <v/>
      </c>
      <c r="F107" s="685" t="str">
        <f>IF(Pop_cible!G107="","",'Enfants vaccinés2'!F107/Pop_cible!G107*100)</f>
        <v/>
      </c>
      <c r="G107" s="685" t="str">
        <f>IF(Pop_cible!G107="","",'Enfants vaccinés2'!G107/Pop_cible!G107*100)</f>
        <v/>
      </c>
      <c r="H107" s="685" t="str">
        <f>IF(Pop_cible!G107="","",'Enfants vaccinés2'!H107/Pop_cible!G107*100)</f>
        <v/>
      </c>
      <c r="I107" s="685" t="str">
        <f>IF(Pop_cible!L107="","",'Enfants vaccinés2'!I107/Pop_cible!L107*100)</f>
        <v/>
      </c>
      <c r="J107" s="685" t="str">
        <f>IF(Pop_cible!L107="","",'Enfants vaccinés2'!J107/Pop_cible!L107*100)</f>
        <v/>
      </c>
      <c r="K107" s="685" t="str">
        <f>IF(Pop_cible!G107="","",'Enfants vaccinés2'!K107/Pop_cible!G107*100)</f>
        <v/>
      </c>
    </row>
    <row r="108" spans="1:11" ht="14.25" customHeight="1">
      <c r="A108" s="679"/>
      <c r="B108" s="677" t="s">
        <v>603</v>
      </c>
      <c r="C108" s="685" t="str">
        <f>+IF(Pop_cible!L108="","",'Enfants vaccinés2'!C108/Pop_cible!L108*100)</f>
        <v/>
      </c>
      <c r="D108" s="685" t="str">
        <f>+IF(Pop_cible!G108="","",'Enfants vaccinés2'!D108/Pop_cible!G108*100)</f>
        <v/>
      </c>
      <c r="E108" s="685" t="str">
        <f>IF(Pop_cible!G108="","",'Enfants vaccinés2'!E108/Pop_cible!G108*100)</f>
        <v/>
      </c>
      <c r="F108" s="685" t="str">
        <f>IF(Pop_cible!G108="","",'Enfants vaccinés2'!F108/Pop_cible!G108*100)</f>
        <v/>
      </c>
      <c r="G108" s="685" t="str">
        <f>IF(Pop_cible!G108="","",'Enfants vaccinés2'!G108/Pop_cible!G108*100)</f>
        <v/>
      </c>
      <c r="H108" s="685" t="str">
        <f>IF(Pop_cible!G108="","",'Enfants vaccinés2'!H108/Pop_cible!G108*100)</f>
        <v/>
      </c>
      <c r="I108" s="685" t="str">
        <f>IF(Pop_cible!L108="","",'Enfants vaccinés2'!I108/Pop_cible!L108*100)</f>
        <v/>
      </c>
      <c r="J108" s="685" t="str">
        <f>IF(Pop_cible!L108="","",'Enfants vaccinés2'!J108/Pop_cible!L108*100)</f>
        <v/>
      </c>
      <c r="K108" s="685" t="str">
        <f>IF(Pop_cible!G108="","",'Enfants vaccinés2'!K108/Pop_cible!G108*100)</f>
        <v/>
      </c>
    </row>
    <row r="109" spans="1:11" ht="14.25" customHeight="1">
      <c r="A109" s="2" t="s">
        <v>604</v>
      </c>
      <c r="B109" s="2"/>
      <c r="C109" s="687" t="str">
        <f>+IF(Pop_cible!L109="","",'Enfants vaccinés2'!C109/Pop_cible!L109*100)</f>
        <v/>
      </c>
      <c r="D109" s="687" t="str">
        <f>+IF(Pop_cible!G109="","",'Enfants vaccinés2'!D109/Pop_cible!G109*100)</f>
        <v/>
      </c>
      <c r="E109" s="687" t="str">
        <f>IF(Pop_cible!G109="","",'Enfants vaccinés2'!E109/Pop_cible!G109*100)</f>
        <v/>
      </c>
      <c r="F109" s="687" t="str">
        <f>IF(Pop_cible!G109="","",'Enfants vaccinés2'!F109/Pop_cible!G109*100)</f>
        <v/>
      </c>
      <c r="G109" s="687" t="str">
        <f>IF(Pop_cible!G109="","",'Enfants vaccinés2'!G109/Pop_cible!G109*100)</f>
        <v/>
      </c>
      <c r="H109" s="687" t="str">
        <f>IF(Pop_cible!G109="","",'Enfants vaccinés2'!H109/Pop_cible!G109*100)</f>
        <v/>
      </c>
      <c r="I109" s="687" t="str">
        <f>IF(Pop_cible!L109="","",'Enfants vaccinés2'!I109/Pop_cible!L109*100)</f>
        <v/>
      </c>
      <c r="J109" s="687" t="str">
        <f>IF(Pop_cible!L109="","",'Enfants vaccinés2'!J109/Pop_cible!L109*100)</f>
        <v/>
      </c>
      <c r="K109" s="687" t="str">
        <f>IF(Pop_cible!G109="","",'Enfants vaccinés2'!K109/Pop_cible!G109*100)</f>
        <v/>
      </c>
    </row>
    <row r="110" spans="1:11" ht="14.25" customHeight="1">
      <c r="A110" s="2" t="s">
        <v>605</v>
      </c>
      <c r="B110" s="2"/>
      <c r="C110" s="103" t="str">
        <f>+IF(Pop_cible!L110="","",'Enfants vaccinés2'!C110/Pop_cible!L110*100)</f>
        <v/>
      </c>
      <c r="D110" s="103" t="str">
        <f>+IF(Pop_cible!G110="","",'Enfants vaccinés2'!D110/Pop_cible!G110*100)</f>
        <v/>
      </c>
      <c r="E110" s="103" t="str">
        <f>IF(Pop_cible!G110="","",'Enfants vaccinés2'!E110/Pop_cible!G110*100)</f>
        <v/>
      </c>
      <c r="F110" s="103" t="str">
        <f>IF(Pop_cible!G110="","",'Enfants vaccinés2'!F110/Pop_cible!G110*100)</f>
        <v/>
      </c>
      <c r="G110" s="103" t="str">
        <f>IF(Pop_cible!G110="","",'Enfants vaccinés2'!G110/Pop_cible!G110*100)</f>
        <v/>
      </c>
      <c r="H110" s="103" t="str">
        <f>IF(Pop_cible!G110="","",'Enfants vaccinés2'!H110/Pop_cible!G110*100)</f>
        <v/>
      </c>
      <c r="I110" s="103" t="str">
        <f>IF(Pop_cible!L110="","",'Enfants vaccinés2'!I110/Pop_cible!L110*100)</f>
        <v/>
      </c>
      <c r="J110" s="103" t="str">
        <f>IF(Pop_cible!L110="","",'Enfants vaccinés2'!J110/Pop_cible!L110*100)</f>
        <v/>
      </c>
      <c r="K110" s="103" t="str">
        <f>IF(Pop_cible!G110="","",'Enfants vaccinés2'!K110/Pop_cible!G110*100)</f>
        <v/>
      </c>
    </row>
    <row r="111" spans="1:11" ht="14.25" customHeight="1" thickBot="1">
      <c r="A111" s="282" t="s">
        <v>606</v>
      </c>
      <c r="B111" s="282"/>
      <c r="C111" s="688" t="str">
        <f>+IF(Pop_cible!L111="","",'Enfants vaccinés2'!C111/Pop_cible!L111*100)</f>
        <v/>
      </c>
      <c r="D111" s="688" t="str">
        <f>+IF(Pop_cible!G111="","",'Enfants vaccinés2'!D111/Pop_cible!G111*100)</f>
        <v/>
      </c>
      <c r="E111" s="688" t="str">
        <f>IF(Pop_cible!G111="","",'Enfants vaccinés2'!E111/Pop_cible!G111*100)</f>
        <v/>
      </c>
      <c r="F111" s="688" t="str">
        <f>IF(Pop_cible!G111="","",'Enfants vaccinés2'!F111/Pop_cible!G111*100)</f>
        <v/>
      </c>
      <c r="G111" s="688" t="str">
        <f>IF(Pop_cible!G111="","",'Enfants vaccinés2'!G111/Pop_cible!G111*100)</f>
        <v/>
      </c>
      <c r="H111" s="688" t="str">
        <f>IF(Pop_cible!G111="","",'Enfants vaccinés2'!H111/Pop_cible!G111*100)</f>
        <v/>
      </c>
      <c r="I111" s="688" t="str">
        <f>IF(Pop_cible!L111="","",'Enfants vaccinés2'!I111/Pop_cible!L111*100)</f>
        <v/>
      </c>
      <c r="J111" s="688" t="str">
        <f>IF(Pop_cible!L111="","",'Enfants vaccinés2'!J111/Pop_cible!L111*100)</f>
        <v/>
      </c>
      <c r="K111" s="688" t="str">
        <f>IF(Pop_cible!G111="","",'Enfants vaccinés2'!K111/Pop_cible!G111*100)</f>
        <v/>
      </c>
    </row>
  </sheetData>
  <conditionalFormatting sqref="C3:K108">
    <cfRule type="containsBlanks" dxfId="713" priority="1">
      <formula>LEN(TRIM(C3))=0</formula>
    </cfRule>
  </conditionalFormatting>
  <conditionalFormatting sqref="C98:K98">
    <cfRule type="containsBlanks" dxfId="712" priority="5" stopIfTrue="1">
      <formula>LEN(TRIM(C98))=0</formula>
    </cfRule>
  </conditionalFormatting>
  <conditionalFormatting sqref="C110:K110">
    <cfRule type="containsBlanks" dxfId="711" priority="4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4" max="16383" man="1"/>
    <brk id="100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euil34"/>
  <dimension ref="A1:R111"/>
  <sheetViews>
    <sheetView view="pageBreakPreview" zoomScale="85" zoomScaleNormal="100" zoomScaleSheetLayoutView="85" workbookViewId="0">
      <pane xSplit="2" ySplit="2" topLeftCell="C88" activePane="bottomRight" state="frozen"/>
      <selection activeCell="A28" sqref="A28"/>
      <selection pane="topRight" activeCell="A28" sqref="A28"/>
      <selection pane="bottomLeft" activeCell="A28" sqref="A28"/>
      <selection pane="bottomRight" activeCell="C3" sqref="C3:D111"/>
    </sheetView>
  </sheetViews>
  <sheetFormatPr baseColWidth="10" defaultColWidth="14.3984375" defaultRowHeight="15" customHeight="1"/>
  <cols>
    <col min="1" max="1" width="1.9296875" style="366" customWidth="1"/>
    <col min="2" max="2" width="21.53125" style="366" customWidth="1"/>
    <col min="3" max="3" width="14" style="366" customWidth="1"/>
    <col min="4" max="4" width="25.06640625" style="366" customWidth="1"/>
    <col min="5" max="5" width="16.59765625" style="366" customWidth="1"/>
    <col min="6" max="6" width="19.46484375" style="366" customWidth="1"/>
    <col min="7" max="18" width="11.3984375" style="366" customWidth="1"/>
    <col min="19" max="20" width="14.3984375" style="366" customWidth="1"/>
    <col min="21" max="16384" width="14.3984375" style="366"/>
  </cols>
  <sheetData>
    <row r="1" spans="1:18" ht="19.5" customHeight="1">
      <c r="A1" s="2" t="s">
        <v>1030</v>
      </c>
      <c r="B1" s="2"/>
      <c r="C1" s="2"/>
      <c r="D1" s="2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</row>
    <row r="2" spans="1:18" ht="18" customHeight="1" thickBot="1">
      <c r="A2" s="384" t="s">
        <v>761</v>
      </c>
      <c r="B2" s="385"/>
      <c r="C2" s="361" t="s">
        <v>1031</v>
      </c>
      <c r="D2" s="361" t="s">
        <v>1032</v>
      </c>
      <c r="E2" s="613" t="s">
        <v>1033</v>
      </c>
      <c r="F2" s="613" t="s">
        <v>1034</v>
      </c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</row>
    <row r="3" spans="1:18" ht="15" customHeight="1">
      <c r="A3" s="2" t="s">
        <v>498</v>
      </c>
      <c r="B3" s="2"/>
      <c r="C3" s="25"/>
      <c r="D3" s="25"/>
      <c r="E3" s="103" t="str">
        <f>IF(Pop_cible!M3="","",'filles_femmes vaccinés'!C3/Pop_cible!M3*100)</f>
        <v/>
      </c>
      <c r="F3" s="103" t="str">
        <f>IF(Pop_cible!D3="","",'filles_femmes vaccinés'!D3/Pop_cible!D3*100)</f>
        <v/>
      </c>
    </row>
    <row r="4" spans="1:18" ht="15" customHeight="1">
      <c r="A4" s="679"/>
      <c r="B4" s="677" t="s">
        <v>499</v>
      </c>
      <c r="C4" s="682"/>
      <c r="D4" s="682"/>
      <c r="E4" s="719" t="str">
        <f>IF(Pop_cible!M4="","",'filles_femmes vaccinés'!C4/Pop_cible!M4*100)</f>
        <v/>
      </c>
      <c r="F4" s="719" t="str">
        <f>IF(Pop_cible!D4="","",'filles_femmes vaccinés'!D4/Pop_cible!D4*100)</f>
        <v/>
      </c>
    </row>
    <row r="5" spans="1:18" ht="15" customHeight="1">
      <c r="A5" s="679"/>
      <c r="B5" s="677" t="s">
        <v>500</v>
      </c>
      <c r="C5" s="681"/>
      <c r="D5" s="681"/>
      <c r="E5" s="685" t="str">
        <f>IF(Pop_cible!M5="","",'filles_femmes vaccinés'!C5/Pop_cible!M5*100)</f>
        <v/>
      </c>
      <c r="F5" s="685" t="str">
        <f>IF(Pop_cible!D5="","",'filles_femmes vaccinés'!D5/Pop_cible!D5*100)</f>
        <v/>
      </c>
    </row>
    <row r="6" spans="1:18" ht="15" customHeight="1">
      <c r="A6" s="679"/>
      <c r="B6" s="677" t="s">
        <v>501</v>
      </c>
      <c r="C6" s="681"/>
      <c r="D6" s="681"/>
      <c r="E6" s="685" t="str">
        <f>IF(Pop_cible!M6="","",'filles_femmes vaccinés'!C6/Pop_cible!M6*100)</f>
        <v/>
      </c>
      <c r="F6" s="685" t="str">
        <f>IF(Pop_cible!D6="","",'filles_femmes vaccinés'!D6/Pop_cible!D6*100)</f>
        <v/>
      </c>
    </row>
    <row r="7" spans="1:18" ht="15" customHeight="1">
      <c r="A7" s="679"/>
      <c r="B7" s="677" t="s">
        <v>502</v>
      </c>
      <c r="C7" s="681"/>
      <c r="D7" s="681"/>
      <c r="E7" s="685" t="str">
        <f>IF(Pop_cible!M7="","",'filles_femmes vaccinés'!C7/Pop_cible!M7*100)</f>
        <v/>
      </c>
      <c r="F7" s="685" t="str">
        <f>IF(Pop_cible!D7="","",'filles_femmes vaccinés'!D7/Pop_cible!D7*100)</f>
        <v/>
      </c>
    </row>
    <row r="8" spans="1:18" ht="15" customHeight="1">
      <c r="A8" s="2" t="s">
        <v>503</v>
      </c>
      <c r="B8" s="2"/>
      <c r="C8" s="25"/>
      <c r="D8" s="25"/>
      <c r="E8" s="103" t="str">
        <f>IF(Pop_cible!M8="","",'filles_femmes vaccinés'!C8/Pop_cible!M8*100)</f>
        <v/>
      </c>
      <c r="F8" s="103" t="str">
        <f>IF(Pop_cible!D8="","",'filles_femmes vaccinés'!D8/Pop_cible!D8*100)</f>
        <v/>
      </c>
    </row>
    <row r="9" spans="1:18" ht="15" customHeight="1">
      <c r="A9" s="679"/>
      <c r="B9" s="677" t="s">
        <v>504</v>
      </c>
      <c r="C9" s="681"/>
      <c r="D9" s="681"/>
      <c r="E9" s="685" t="str">
        <f>IF(Pop_cible!M9="","",'filles_femmes vaccinés'!C9/Pop_cible!M9*100)</f>
        <v/>
      </c>
      <c r="F9" s="685" t="str">
        <f>IF(Pop_cible!D9="","",'filles_femmes vaccinés'!D9/Pop_cible!D9*100)</f>
        <v/>
      </c>
    </row>
    <row r="10" spans="1:18" ht="15" customHeight="1">
      <c r="A10" s="679"/>
      <c r="B10" s="677" t="s">
        <v>505</v>
      </c>
      <c r="C10" s="681"/>
      <c r="D10" s="681"/>
      <c r="E10" s="685" t="str">
        <f>IF(Pop_cible!M10="","",'filles_femmes vaccinés'!C10/Pop_cible!M10*100)</f>
        <v/>
      </c>
      <c r="F10" s="685" t="str">
        <f>IF(Pop_cible!D10="","",'filles_femmes vaccinés'!D10/Pop_cible!D10*100)</f>
        <v/>
      </c>
    </row>
    <row r="11" spans="1:18" ht="15" customHeight="1">
      <c r="A11" s="679"/>
      <c r="B11" s="677" t="s">
        <v>506</v>
      </c>
      <c r="C11" s="681"/>
      <c r="D11" s="681"/>
      <c r="E11" s="685" t="str">
        <f>IF(Pop_cible!M11="","",'filles_femmes vaccinés'!C11/Pop_cible!M11*100)</f>
        <v/>
      </c>
      <c r="F11" s="685" t="str">
        <f>IF(Pop_cible!D11="","",'filles_femmes vaccinés'!D11/Pop_cible!D11*100)</f>
        <v/>
      </c>
    </row>
    <row r="12" spans="1:18" ht="15" customHeight="1">
      <c r="A12" s="679"/>
      <c r="B12" s="677" t="s">
        <v>507</v>
      </c>
      <c r="C12" s="681"/>
      <c r="D12" s="681"/>
      <c r="E12" s="685" t="str">
        <f>IF(Pop_cible!M12="","",'filles_femmes vaccinés'!C12/Pop_cible!M12*100)</f>
        <v/>
      </c>
      <c r="F12" s="685" t="str">
        <f>IF(Pop_cible!D12="","",'filles_femmes vaccinés'!D12/Pop_cible!D12*100)</f>
        <v/>
      </c>
    </row>
    <row r="13" spans="1:18" ht="15" customHeight="1">
      <c r="A13" s="679"/>
      <c r="B13" s="677" t="s">
        <v>508</v>
      </c>
      <c r="C13" s="681"/>
      <c r="D13" s="681"/>
      <c r="E13" s="685" t="str">
        <f>IF(Pop_cible!M13="","",'filles_femmes vaccinés'!C13/Pop_cible!M13*100)</f>
        <v/>
      </c>
      <c r="F13" s="685" t="str">
        <f>IF(Pop_cible!D13="","",'filles_femmes vaccinés'!D13/Pop_cible!D13*100)</f>
        <v/>
      </c>
    </row>
    <row r="14" spans="1:18" ht="15" customHeight="1">
      <c r="A14" s="679"/>
      <c r="B14" s="677" t="s">
        <v>509</v>
      </c>
      <c r="C14" s="681"/>
      <c r="D14" s="681"/>
      <c r="E14" s="685" t="str">
        <f>IF(Pop_cible!M14="","",'filles_femmes vaccinés'!C14/Pop_cible!M14*100)</f>
        <v/>
      </c>
      <c r="F14" s="685" t="str">
        <f>IF(Pop_cible!D14="","",'filles_femmes vaccinés'!D14/Pop_cible!D14*100)</f>
        <v/>
      </c>
    </row>
    <row r="15" spans="1:18" ht="15" customHeight="1">
      <c r="A15" s="2" t="s">
        <v>510</v>
      </c>
      <c r="B15" s="2"/>
      <c r="C15" s="25"/>
      <c r="D15" s="25"/>
      <c r="E15" s="103" t="str">
        <f>IF(Pop_cible!M15="","",'filles_femmes vaccinés'!C15/Pop_cible!M15*100)</f>
        <v/>
      </c>
      <c r="F15" s="103" t="str">
        <f>IF(Pop_cible!D15="","",'filles_femmes vaccinés'!D15/Pop_cible!D15*100)</f>
        <v/>
      </c>
    </row>
    <row r="16" spans="1:18" ht="15" customHeight="1">
      <c r="A16" s="677"/>
      <c r="B16" s="677" t="s">
        <v>511</v>
      </c>
      <c r="C16" s="681"/>
      <c r="D16" s="681"/>
      <c r="E16" s="685" t="str">
        <f>IF(Pop_cible!M16="","",'filles_femmes vaccinés'!C16/Pop_cible!M16*100)</f>
        <v/>
      </c>
      <c r="F16" s="685" t="str">
        <f>IF(Pop_cible!D16="","",'filles_femmes vaccinés'!D16/Pop_cible!D16*100)</f>
        <v/>
      </c>
    </row>
    <row r="17" spans="1:6" ht="15" customHeight="1">
      <c r="A17" s="679"/>
      <c r="B17" s="677" t="s">
        <v>512</v>
      </c>
      <c r="C17" s="681"/>
      <c r="D17" s="681"/>
      <c r="E17" s="685" t="str">
        <f>IF(Pop_cible!M17="","",'filles_femmes vaccinés'!C17/Pop_cible!M17*100)</f>
        <v/>
      </c>
      <c r="F17" s="685" t="str">
        <f>IF(Pop_cible!D17="","",'filles_femmes vaccinés'!D17/Pop_cible!D17*100)</f>
        <v/>
      </c>
    </row>
    <row r="18" spans="1:6" ht="15" customHeight="1">
      <c r="A18" s="679"/>
      <c r="B18" s="677" t="s">
        <v>513</v>
      </c>
      <c r="C18" s="681"/>
      <c r="D18" s="681"/>
      <c r="E18" s="685" t="str">
        <f>IF(Pop_cible!M18="","",'filles_femmes vaccinés'!C18/Pop_cible!M18*100)</f>
        <v/>
      </c>
      <c r="F18" s="685" t="str">
        <f>IF(Pop_cible!D18="","",'filles_femmes vaccinés'!D18/Pop_cible!D18*100)</f>
        <v/>
      </c>
    </row>
    <row r="19" spans="1:6" ht="15" customHeight="1">
      <c r="A19" s="2" t="s">
        <v>514</v>
      </c>
      <c r="B19" s="6"/>
      <c r="C19" s="49"/>
      <c r="D19" s="49"/>
      <c r="E19" s="686" t="str">
        <f>IF(Pop_cible!M19="","",'filles_femmes vaccinés'!C19/Pop_cible!M19*100)</f>
        <v/>
      </c>
      <c r="F19" s="686" t="str">
        <f>IF(Pop_cible!D19="","",'filles_femmes vaccinés'!D19/Pop_cible!D19*100)</f>
        <v/>
      </c>
    </row>
    <row r="20" spans="1:6" ht="15" customHeight="1">
      <c r="A20" s="677"/>
      <c r="B20" s="678" t="s">
        <v>515</v>
      </c>
      <c r="C20" s="682"/>
      <c r="D20" s="682"/>
      <c r="E20" s="719" t="str">
        <f>IF(Pop_cible!M20="","",'filles_femmes vaccinés'!C20/Pop_cible!M20*100)</f>
        <v/>
      </c>
      <c r="F20" s="719" t="str">
        <f>IF(Pop_cible!D20="","",'filles_femmes vaccinés'!D20/Pop_cible!D20*100)</f>
        <v/>
      </c>
    </row>
    <row r="21" spans="1:6" ht="15" customHeight="1">
      <c r="A21" s="679"/>
      <c r="B21" s="677" t="s">
        <v>516</v>
      </c>
      <c r="C21" s="681"/>
      <c r="D21" s="681"/>
      <c r="E21" s="685" t="str">
        <f>IF(Pop_cible!M21="","",'filles_femmes vaccinés'!C21/Pop_cible!M21*100)</f>
        <v/>
      </c>
      <c r="F21" s="685" t="str">
        <f>IF(Pop_cible!D21="","",'filles_femmes vaccinés'!D21/Pop_cible!D21*100)</f>
        <v/>
      </c>
    </row>
    <row r="22" spans="1:6" ht="15" customHeight="1">
      <c r="A22" s="679"/>
      <c r="B22" s="677" t="s">
        <v>517</v>
      </c>
      <c r="C22" s="681"/>
      <c r="D22" s="681"/>
      <c r="E22" s="685" t="str">
        <f>IF(Pop_cible!M22="","",'filles_femmes vaccinés'!C22/Pop_cible!M22*100)</f>
        <v/>
      </c>
      <c r="F22" s="685" t="str">
        <f>IF(Pop_cible!D22="","",'filles_femmes vaccinés'!D22/Pop_cible!D22*100)</f>
        <v/>
      </c>
    </row>
    <row r="23" spans="1:6" ht="15" customHeight="1">
      <c r="A23" s="679"/>
      <c r="B23" s="677" t="s">
        <v>518</v>
      </c>
      <c r="C23" s="681"/>
      <c r="D23" s="681"/>
      <c r="E23" s="685" t="str">
        <f>IF(Pop_cible!M23="","",'filles_femmes vaccinés'!C23/Pop_cible!M23*100)</f>
        <v/>
      </c>
      <c r="F23" s="685" t="str">
        <f>IF(Pop_cible!D23="","",'filles_femmes vaccinés'!D23/Pop_cible!D23*100)</f>
        <v/>
      </c>
    </row>
    <row r="24" spans="1:6" ht="15" customHeight="1">
      <c r="A24" s="679"/>
      <c r="B24" s="677" t="s">
        <v>519</v>
      </c>
      <c r="C24" s="681"/>
      <c r="D24" s="681"/>
      <c r="E24" s="685" t="str">
        <f>IF(Pop_cible!M24="","",'filles_femmes vaccinés'!C24/Pop_cible!M24*100)</f>
        <v/>
      </c>
      <c r="F24" s="685" t="str">
        <f>IF(Pop_cible!D24="","",'filles_femmes vaccinés'!D24/Pop_cible!D24*100)</f>
        <v/>
      </c>
    </row>
    <row r="25" spans="1:6" ht="15" customHeight="1">
      <c r="A25" s="679"/>
      <c r="B25" s="677" t="s">
        <v>520</v>
      </c>
      <c r="C25" s="681"/>
      <c r="D25" s="681"/>
      <c r="E25" s="685" t="str">
        <f>IF(Pop_cible!M25="","",'filles_femmes vaccinés'!C25/Pop_cible!M25*100)</f>
        <v/>
      </c>
      <c r="F25" s="685" t="str">
        <f>IF(Pop_cible!D25="","",'filles_femmes vaccinés'!D25/Pop_cible!D25*100)</f>
        <v/>
      </c>
    </row>
    <row r="26" spans="1:6" ht="15" customHeight="1">
      <c r="A26" s="679"/>
      <c r="B26" s="677" t="s">
        <v>521</v>
      </c>
      <c r="C26" s="681"/>
      <c r="D26" s="681"/>
      <c r="E26" s="685" t="str">
        <f>IF(Pop_cible!M26="","",'filles_femmes vaccinés'!C26/Pop_cible!M26*100)</f>
        <v/>
      </c>
      <c r="F26" s="685" t="str">
        <f>IF(Pop_cible!D26="","",'filles_femmes vaccinés'!D26/Pop_cible!D26*100)</f>
        <v/>
      </c>
    </row>
    <row r="27" spans="1:6" ht="15" customHeight="1">
      <c r="A27" s="679"/>
      <c r="B27" s="677" t="s">
        <v>522</v>
      </c>
      <c r="C27" s="681"/>
      <c r="D27" s="681"/>
      <c r="E27" s="685" t="str">
        <f>IF(Pop_cible!M27="","",'filles_femmes vaccinés'!C27/Pop_cible!M27*100)</f>
        <v/>
      </c>
      <c r="F27" s="685" t="str">
        <f>IF(Pop_cible!D27="","",'filles_femmes vaccinés'!D27/Pop_cible!D27*100)</f>
        <v/>
      </c>
    </row>
    <row r="28" spans="1:6" ht="15" customHeight="1">
      <c r="A28" s="679"/>
      <c r="B28" s="677" t="s">
        <v>523</v>
      </c>
      <c r="C28" s="681"/>
      <c r="D28" s="681"/>
      <c r="E28" s="685" t="str">
        <f>IF(Pop_cible!M28="","",'filles_femmes vaccinés'!C28/Pop_cible!M28*100)</f>
        <v/>
      </c>
      <c r="F28" s="685" t="str">
        <f>IF(Pop_cible!D28="","",'filles_femmes vaccinés'!D28/Pop_cible!D28*100)</f>
        <v/>
      </c>
    </row>
    <row r="29" spans="1:6" ht="15" customHeight="1">
      <c r="A29" s="2" t="s">
        <v>524</v>
      </c>
      <c r="B29" s="2"/>
      <c r="C29" s="25"/>
      <c r="D29" s="25"/>
      <c r="E29" s="103" t="str">
        <f>IF(Pop_cible!M29="","",'filles_femmes vaccinés'!C29/Pop_cible!M29*100)</f>
        <v/>
      </c>
      <c r="F29" s="103" t="str">
        <f>IF(Pop_cible!D29="","",'filles_femmes vaccinés'!D29/Pop_cible!D29*100)</f>
        <v/>
      </c>
    </row>
    <row r="30" spans="1:6" ht="15" customHeight="1">
      <c r="A30" s="677"/>
      <c r="B30" s="677" t="s">
        <v>525</v>
      </c>
      <c r="C30" s="682"/>
      <c r="D30" s="682"/>
      <c r="E30" s="719" t="str">
        <f>IF(Pop_cible!M30="","",'filles_femmes vaccinés'!C30/Pop_cible!M30*100)</f>
        <v/>
      </c>
      <c r="F30" s="719" t="str">
        <f>IF(Pop_cible!D30="","",'filles_femmes vaccinés'!D30/Pop_cible!D30*100)</f>
        <v/>
      </c>
    </row>
    <row r="31" spans="1:6" ht="15" customHeight="1">
      <c r="A31" s="677"/>
      <c r="B31" s="677" t="s">
        <v>526</v>
      </c>
      <c r="C31" s="681"/>
      <c r="D31" s="681"/>
      <c r="E31" s="685" t="str">
        <f>IF(Pop_cible!M31="","",'filles_femmes vaccinés'!C31/Pop_cible!M31*100)</f>
        <v/>
      </c>
      <c r="F31" s="685" t="str">
        <f>IF(Pop_cible!D31="","",'filles_femmes vaccinés'!D31/Pop_cible!D31*100)</f>
        <v/>
      </c>
    </row>
    <row r="32" spans="1:6" ht="15" customHeight="1">
      <c r="A32" s="677"/>
      <c r="B32" s="677" t="s">
        <v>527</v>
      </c>
      <c r="C32" s="681"/>
      <c r="D32" s="681"/>
      <c r="E32" s="685" t="str">
        <f>IF(Pop_cible!M32="","",'filles_femmes vaccinés'!C32/Pop_cible!M32*100)</f>
        <v/>
      </c>
      <c r="F32" s="685" t="str">
        <f>IF(Pop_cible!D32="","",'filles_femmes vaccinés'!D32/Pop_cible!D32*100)</f>
        <v/>
      </c>
    </row>
    <row r="33" spans="1:6" ht="15" customHeight="1">
      <c r="A33" s="677"/>
      <c r="B33" s="677" t="s">
        <v>528</v>
      </c>
      <c r="C33" s="681"/>
      <c r="D33" s="681"/>
      <c r="E33" s="685" t="str">
        <f>IF(Pop_cible!M33="","",'filles_femmes vaccinés'!C33/Pop_cible!M33*100)</f>
        <v/>
      </c>
      <c r="F33" s="685" t="str">
        <f>IF(Pop_cible!D33="","",'filles_femmes vaccinés'!D33/Pop_cible!D33*100)</f>
        <v/>
      </c>
    </row>
    <row r="34" spans="1:6" ht="15" customHeight="1">
      <c r="A34" s="677"/>
      <c r="B34" s="677" t="s">
        <v>529</v>
      </c>
      <c r="C34" s="681"/>
      <c r="D34" s="681"/>
      <c r="E34" s="685" t="str">
        <f>IF(Pop_cible!M34="","",'filles_femmes vaccinés'!C34/Pop_cible!M34*100)</f>
        <v/>
      </c>
      <c r="F34" s="685" t="str">
        <f>IF(Pop_cible!D34="","",'filles_femmes vaccinés'!D34/Pop_cible!D34*100)</f>
        <v/>
      </c>
    </row>
    <row r="35" spans="1:6" ht="15" customHeight="1">
      <c r="A35" s="677"/>
      <c r="B35" s="677" t="s">
        <v>530</v>
      </c>
      <c r="C35" s="681"/>
      <c r="D35" s="681"/>
      <c r="E35" s="685" t="str">
        <f>IF(Pop_cible!M35="","",'filles_femmes vaccinés'!C35/Pop_cible!M35*100)</f>
        <v/>
      </c>
      <c r="F35" s="685" t="str">
        <f>IF(Pop_cible!D35="","",'filles_femmes vaccinés'!D35/Pop_cible!D35*100)</f>
        <v/>
      </c>
    </row>
    <row r="36" spans="1:6" ht="15" customHeight="1">
      <c r="A36" s="677"/>
      <c r="B36" s="677" t="s">
        <v>531</v>
      </c>
      <c r="C36" s="681"/>
      <c r="D36" s="681"/>
      <c r="E36" s="685" t="str">
        <f>IF(Pop_cible!M36="","",'filles_femmes vaccinés'!C36/Pop_cible!M36*100)</f>
        <v/>
      </c>
      <c r="F36" s="685" t="str">
        <f>IF(Pop_cible!D36="","",'filles_femmes vaccinés'!D36/Pop_cible!D36*100)</f>
        <v/>
      </c>
    </row>
    <row r="37" spans="1:6" ht="15" customHeight="1">
      <c r="A37" s="679"/>
      <c r="B37" s="677" t="s">
        <v>532</v>
      </c>
      <c r="C37" s="681"/>
      <c r="D37" s="681"/>
      <c r="E37" s="685" t="str">
        <f>IF(Pop_cible!M37="","",'filles_femmes vaccinés'!C37/Pop_cible!M37*100)</f>
        <v/>
      </c>
      <c r="F37" s="685" t="str">
        <f>IF(Pop_cible!D37="","",'filles_femmes vaccinés'!D37/Pop_cible!D37*100)</f>
        <v/>
      </c>
    </row>
    <row r="38" spans="1:6" ht="15" customHeight="1">
      <c r="A38" s="679"/>
      <c r="B38" s="677" t="s">
        <v>533</v>
      </c>
      <c r="C38" s="681"/>
      <c r="D38" s="681"/>
      <c r="E38" s="685" t="str">
        <f>IF(Pop_cible!M38="","",'filles_femmes vaccinés'!C38/Pop_cible!M38*100)</f>
        <v/>
      </c>
      <c r="F38" s="685" t="str">
        <f>IF(Pop_cible!D38="","",'filles_femmes vaccinés'!D38/Pop_cible!D38*100)</f>
        <v/>
      </c>
    </row>
    <row r="39" spans="1:6" ht="15" customHeight="1">
      <c r="A39" s="679"/>
      <c r="B39" s="677" t="s">
        <v>534</v>
      </c>
      <c r="C39" s="681"/>
      <c r="D39" s="681"/>
      <c r="E39" s="685" t="str">
        <f>IF(Pop_cible!M39="","",'filles_femmes vaccinés'!C39/Pop_cible!M39*100)</f>
        <v/>
      </c>
      <c r="F39" s="685" t="str">
        <f>IF(Pop_cible!D39="","",'filles_femmes vaccinés'!D39/Pop_cible!D39*100)</f>
        <v/>
      </c>
    </row>
    <row r="40" spans="1:6" ht="15" customHeight="1">
      <c r="A40" s="679"/>
      <c r="B40" s="677" t="s">
        <v>535</v>
      </c>
      <c r="C40" s="681"/>
      <c r="D40" s="681"/>
      <c r="E40" s="685" t="str">
        <f>IF(Pop_cible!M40="","",'filles_femmes vaccinés'!C40/Pop_cible!M40*100)</f>
        <v/>
      </c>
      <c r="F40" s="685" t="str">
        <f>IF(Pop_cible!D40="","",'filles_femmes vaccinés'!D40/Pop_cible!D40*100)</f>
        <v/>
      </c>
    </row>
    <row r="41" spans="1:6" ht="15" customHeight="1">
      <c r="A41" s="679"/>
      <c r="B41" s="677" t="s">
        <v>536</v>
      </c>
      <c r="C41" s="681"/>
      <c r="D41" s="681"/>
      <c r="E41" s="685" t="str">
        <f>IF(Pop_cible!M41="","",'filles_femmes vaccinés'!C41/Pop_cible!M41*100)</f>
        <v/>
      </c>
      <c r="F41" s="685" t="str">
        <f>IF(Pop_cible!D41="","",'filles_femmes vaccinés'!D41/Pop_cible!D41*100)</f>
        <v/>
      </c>
    </row>
    <row r="42" spans="1:6" ht="15" customHeight="1">
      <c r="A42" s="2" t="s">
        <v>537</v>
      </c>
      <c r="B42" s="2"/>
      <c r="C42" s="25"/>
      <c r="D42" s="25"/>
      <c r="E42" s="103" t="str">
        <f>IF(Pop_cible!M42="","",'filles_femmes vaccinés'!C42/Pop_cible!M42*100)</f>
        <v/>
      </c>
      <c r="F42" s="103" t="str">
        <f>IF(Pop_cible!D42="","",'filles_femmes vaccinés'!D42/Pop_cible!D42*100)</f>
        <v/>
      </c>
    </row>
    <row r="43" spans="1:6" ht="15" customHeight="1">
      <c r="A43" s="677"/>
      <c r="B43" s="677" t="s">
        <v>538</v>
      </c>
      <c r="C43" s="681"/>
      <c r="D43" s="681"/>
      <c r="E43" s="685" t="str">
        <f>IF(Pop_cible!M43="","",'filles_femmes vaccinés'!C43/Pop_cible!M43*100)</f>
        <v/>
      </c>
      <c r="F43" s="685" t="str">
        <f>IF(Pop_cible!D43="","",'filles_femmes vaccinés'!D43/Pop_cible!D43*100)</f>
        <v/>
      </c>
    </row>
    <row r="44" spans="1:6" ht="15" customHeight="1">
      <c r="A44" s="679"/>
      <c r="B44" s="677" t="s">
        <v>539</v>
      </c>
      <c r="C44" s="681"/>
      <c r="D44" s="681"/>
      <c r="E44" s="685" t="str">
        <f>IF(Pop_cible!M44="","",'filles_femmes vaccinés'!C44/Pop_cible!M44*100)</f>
        <v/>
      </c>
      <c r="F44" s="685" t="str">
        <f>IF(Pop_cible!D44="","",'filles_femmes vaccinés'!D44/Pop_cible!D44*100)</f>
        <v/>
      </c>
    </row>
    <row r="45" spans="1:6" ht="15" customHeight="1">
      <c r="A45" s="679"/>
      <c r="B45" s="677" t="s">
        <v>540</v>
      </c>
      <c r="C45" s="681"/>
      <c r="D45" s="681"/>
      <c r="E45" s="685" t="str">
        <f>IF(Pop_cible!M45="","",'filles_femmes vaccinés'!C45/Pop_cible!M45*100)</f>
        <v/>
      </c>
      <c r="F45" s="685" t="str">
        <f>IF(Pop_cible!D45="","",'filles_femmes vaccinés'!D45/Pop_cible!D45*100)</f>
        <v/>
      </c>
    </row>
    <row r="46" spans="1:6" ht="15" customHeight="1">
      <c r="A46" s="679"/>
      <c r="B46" s="677" t="s">
        <v>541</v>
      </c>
      <c r="C46" s="681"/>
      <c r="D46" s="681"/>
      <c r="E46" s="685" t="str">
        <f>IF(Pop_cible!M46="","",'filles_femmes vaccinés'!C46/Pop_cible!M46*100)</f>
        <v/>
      </c>
      <c r="F46" s="685" t="str">
        <f>IF(Pop_cible!D46="","",'filles_femmes vaccinés'!D46/Pop_cible!D46*100)</f>
        <v/>
      </c>
    </row>
    <row r="47" spans="1:6" ht="15" customHeight="1">
      <c r="A47" s="679"/>
      <c r="B47" s="677" t="s">
        <v>542</v>
      </c>
      <c r="C47" s="681"/>
      <c r="D47" s="681"/>
      <c r="E47" s="685" t="str">
        <f>IF(Pop_cible!M47="","",'filles_femmes vaccinés'!C47/Pop_cible!M47*100)</f>
        <v/>
      </c>
      <c r="F47" s="685" t="str">
        <f>IF(Pop_cible!D47="","",'filles_femmes vaccinés'!D47/Pop_cible!D47*100)</f>
        <v/>
      </c>
    </row>
    <row r="48" spans="1:6" ht="15" customHeight="1">
      <c r="A48" s="679"/>
      <c r="B48" s="677" t="s">
        <v>543</v>
      </c>
      <c r="C48" s="681"/>
      <c r="D48" s="681"/>
      <c r="E48" s="685" t="str">
        <f>IF(Pop_cible!M48="","",'filles_femmes vaccinés'!C48/Pop_cible!M48*100)</f>
        <v/>
      </c>
      <c r="F48" s="685" t="str">
        <f>IF(Pop_cible!D48="","",'filles_femmes vaccinés'!D48/Pop_cible!D48*100)</f>
        <v/>
      </c>
    </row>
    <row r="49" spans="1:6" ht="15" customHeight="1">
      <c r="A49" s="679"/>
      <c r="B49" s="677" t="s">
        <v>544</v>
      </c>
      <c r="C49" s="681"/>
      <c r="D49" s="681"/>
      <c r="E49" s="685" t="str">
        <f>IF(Pop_cible!M49="","",'filles_femmes vaccinés'!C49/Pop_cible!M49*100)</f>
        <v/>
      </c>
      <c r="F49" s="685" t="str">
        <f>IF(Pop_cible!D49="","",'filles_femmes vaccinés'!D49/Pop_cible!D49*100)</f>
        <v/>
      </c>
    </row>
    <row r="50" spans="1:6" ht="15" customHeight="1">
      <c r="A50" s="2" t="s">
        <v>545</v>
      </c>
      <c r="B50" s="2"/>
      <c r="C50" s="25"/>
      <c r="D50" s="25"/>
      <c r="E50" s="103" t="str">
        <f>IF(Pop_cible!M50="","",'filles_femmes vaccinés'!C50/Pop_cible!M50*100)</f>
        <v/>
      </c>
      <c r="F50" s="103" t="str">
        <f>IF(Pop_cible!D50="","",'filles_femmes vaccinés'!D50/Pop_cible!D50*100)</f>
        <v/>
      </c>
    </row>
    <row r="51" spans="1:6" ht="15" customHeight="1">
      <c r="A51" s="677"/>
      <c r="B51" s="677" t="s">
        <v>546</v>
      </c>
      <c r="C51" s="681"/>
      <c r="D51" s="681"/>
      <c r="E51" s="685" t="str">
        <f>IF(Pop_cible!M51="","",'filles_femmes vaccinés'!C51/Pop_cible!M51*100)</f>
        <v/>
      </c>
      <c r="F51" s="685" t="str">
        <f>IF(Pop_cible!D51="","",'filles_femmes vaccinés'!D51/Pop_cible!D51*100)</f>
        <v/>
      </c>
    </row>
    <row r="52" spans="1:6" ht="15" customHeight="1">
      <c r="A52" s="679"/>
      <c r="B52" s="677" t="s">
        <v>547</v>
      </c>
      <c r="C52" s="681"/>
      <c r="D52" s="681"/>
      <c r="E52" s="685" t="str">
        <f>IF(Pop_cible!M52="","",'filles_femmes vaccinés'!C52/Pop_cible!M52*100)</f>
        <v/>
      </c>
      <c r="F52" s="685" t="str">
        <f>IF(Pop_cible!D52="","",'filles_femmes vaccinés'!D52/Pop_cible!D52*100)</f>
        <v/>
      </c>
    </row>
    <row r="53" spans="1:6" ht="15" customHeight="1">
      <c r="A53" s="679"/>
      <c r="B53" s="677" t="s">
        <v>548</v>
      </c>
      <c r="C53" s="681"/>
      <c r="D53" s="681"/>
      <c r="E53" s="685" t="str">
        <f>IF(Pop_cible!M53="","",'filles_femmes vaccinés'!C53/Pop_cible!M53*100)</f>
        <v/>
      </c>
      <c r="F53" s="685" t="str">
        <f>IF(Pop_cible!D53="","",'filles_femmes vaccinés'!D53/Pop_cible!D53*100)</f>
        <v/>
      </c>
    </row>
    <row r="54" spans="1:6" ht="15" customHeight="1">
      <c r="A54" s="679"/>
      <c r="B54" s="677" t="s">
        <v>549</v>
      </c>
      <c r="C54" s="681"/>
      <c r="D54" s="681"/>
      <c r="E54" s="685" t="str">
        <f>IF(Pop_cible!M54="","",'filles_femmes vaccinés'!C54/Pop_cible!M54*100)</f>
        <v/>
      </c>
      <c r="F54" s="685" t="str">
        <f>IF(Pop_cible!D54="","",'filles_femmes vaccinés'!D54/Pop_cible!D54*100)</f>
        <v/>
      </c>
    </row>
    <row r="55" spans="1:6" ht="15" customHeight="1">
      <c r="A55" s="2" t="s">
        <v>550</v>
      </c>
      <c r="B55" s="2"/>
      <c r="C55" s="49"/>
      <c r="D55" s="49"/>
      <c r="E55" s="686" t="str">
        <f>IF(Pop_cible!M55="","",'filles_femmes vaccinés'!C55/Pop_cible!M55*100)</f>
        <v/>
      </c>
      <c r="F55" s="686" t="str">
        <f>IF(Pop_cible!D55="","",'filles_femmes vaccinés'!D55/Pop_cible!D55*100)</f>
        <v/>
      </c>
    </row>
    <row r="56" spans="1:6" ht="15" customHeight="1">
      <c r="A56" s="677"/>
      <c r="B56" s="677" t="s">
        <v>551</v>
      </c>
      <c r="C56" s="682"/>
      <c r="D56" s="682"/>
      <c r="E56" s="719" t="str">
        <f>IF(Pop_cible!M56="","",'filles_femmes vaccinés'!C56/Pop_cible!M56*100)</f>
        <v/>
      </c>
      <c r="F56" s="719" t="str">
        <f>IF(Pop_cible!D56="","",'filles_femmes vaccinés'!D56/Pop_cible!D56*100)</f>
        <v/>
      </c>
    </row>
    <row r="57" spans="1:6" ht="15" customHeight="1">
      <c r="A57" s="679"/>
      <c r="B57" s="677" t="s">
        <v>552</v>
      </c>
      <c r="C57" s="681"/>
      <c r="D57" s="681"/>
      <c r="E57" s="685" t="str">
        <f>IF(Pop_cible!M57="","",'filles_femmes vaccinés'!C57/Pop_cible!M57*100)</f>
        <v/>
      </c>
      <c r="F57" s="685" t="str">
        <f>IF(Pop_cible!D57="","",'filles_femmes vaccinés'!D57/Pop_cible!D57*100)</f>
        <v/>
      </c>
    </row>
    <row r="58" spans="1:6" ht="15" customHeight="1">
      <c r="A58" s="679"/>
      <c r="B58" s="677" t="s">
        <v>553</v>
      </c>
      <c r="C58" s="681"/>
      <c r="D58" s="681"/>
      <c r="E58" s="685" t="str">
        <f>IF(Pop_cible!M58="","",'filles_femmes vaccinés'!C58/Pop_cible!M58*100)</f>
        <v/>
      </c>
      <c r="F58" s="685" t="str">
        <f>IF(Pop_cible!D58="","",'filles_femmes vaccinés'!D58/Pop_cible!D58*100)</f>
        <v/>
      </c>
    </row>
    <row r="59" spans="1:6" ht="15" customHeight="1">
      <c r="A59" s="679"/>
      <c r="B59" s="677" t="s">
        <v>554</v>
      </c>
      <c r="C59" s="681"/>
      <c r="D59" s="681"/>
      <c r="E59" s="685" t="str">
        <f>IF(Pop_cible!M59="","",'filles_femmes vaccinés'!C59/Pop_cible!M59*100)</f>
        <v/>
      </c>
      <c r="F59" s="685" t="str">
        <f>IF(Pop_cible!D59="","",'filles_femmes vaccinés'!D59/Pop_cible!D59*100)</f>
        <v/>
      </c>
    </row>
    <row r="60" spans="1:6" ht="15" customHeight="1">
      <c r="A60" s="679"/>
      <c r="B60" s="677" t="s">
        <v>555</v>
      </c>
      <c r="C60" s="681"/>
      <c r="D60" s="681"/>
      <c r="E60" s="685" t="str">
        <f>IF(Pop_cible!M60="","",'filles_femmes vaccinés'!C60/Pop_cible!M60*100)</f>
        <v/>
      </c>
      <c r="F60" s="685" t="str">
        <f>IF(Pop_cible!D60="","",'filles_femmes vaccinés'!D60/Pop_cible!D60*100)</f>
        <v/>
      </c>
    </row>
    <row r="61" spans="1:6" ht="15" customHeight="1">
      <c r="A61" s="679"/>
      <c r="B61" s="677" t="s">
        <v>556</v>
      </c>
      <c r="C61" s="681"/>
      <c r="D61" s="681"/>
      <c r="E61" s="685" t="str">
        <f>IF(Pop_cible!M61="","",'filles_femmes vaccinés'!C61/Pop_cible!M61*100)</f>
        <v/>
      </c>
      <c r="F61" s="685" t="str">
        <f>IF(Pop_cible!D61="","",'filles_femmes vaccinés'!D61/Pop_cible!D61*100)</f>
        <v/>
      </c>
    </row>
    <row r="62" spans="1:6" ht="15" customHeight="1">
      <c r="A62" s="679"/>
      <c r="B62" s="677" t="s">
        <v>557</v>
      </c>
      <c r="C62" s="681"/>
      <c r="D62" s="681"/>
      <c r="E62" s="685" t="str">
        <f>IF(Pop_cible!M62="","",'filles_femmes vaccinés'!C62/Pop_cible!M62*100)</f>
        <v/>
      </c>
      <c r="F62" s="685" t="str">
        <f>IF(Pop_cible!D62="","",'filles_femmes vaccinés'!D62/Pop_cible!D62*100)</f>
        <v/>
      </c>
    </row>
    <row r="63" spans="1:6" ht="15" customHeight="1">
      <c r="A63" s="679"/>
      <c r="B63" s="677" t="s">
        <v>558</v>
      </c>
      <c r="C63" s="681"/>
      <c r="D63" s="681"/>
      <c r="E63" s="685" t="str">
        <f>IF(Pop_cible!M63="","",'filles_femmes vaccinés'!C63/Pop_cible!M63*100)</f>
        <v/>
      </c>
      <c r="F63" s="685" t="str">
        <f>IF(Pop_cible!D63="","",'filles_femmes vaccinés'!D63/Pop_cible!D63*100)</f>
        <v/>
      </c>
    </row>
    <row r="64" spans="1:6" ht="15" customHeight="1">
      <c r="A64" s="2" t="s">
        <v>559</v>
      </c>
      <c r="B64" s="2"/>
      <c r="C64" s="25"/>
      <c r="D64" s="25"/>
      <c r="E64" s="103" t="str">
        <f>IF(Pop_cible!M64="","",'filles_femmes vaccinés'!C64/Pop_cible!M64*100)</f>
        <v/>
      </c>
      <c r="F64" s="103" t="str">
        <f>IF(Pop_cible!D64="","",'filles_femmes vaccinés'!D64/Pop_cible!D64*100)</f>
        <v/>
      </c>
    </row>
    <row r="65" spans="1:6" ht="15" customHeight="1">
      <c r="A65" s="677"/>
      <c r="B65" s="677" t="s">
        <v>560</v>
      </c>
      <c r="C65" s="681"/>
      <c r="D65" s="681"/>
      <c r="E65" s="685" t="str">
        <f>IF(Pop_cible!M65="","",'filles_femmes vaccinés'!C65/Pop_cible!M65*100)</f>
        <v/>
      </c>
      <c r="F65" s="685" t="str">
        <f>IF(Pop_cible!D65="","",'filles_femmes vaccinés'!D65/Pop_cible!D65*100)</f>
        <v/>
      </c>
    </row>
    <row r="66" spans="1:6" ht="15" customHeight="1">
      <c r="A66" s="679"/>
      <c r="B66" s="677" t="s">
        <v>561</v>
      </c>
      <c r="C66" s="681"/>
      <c r="D66" s="681"/>
      <c r="E66" s="685" t="str">
        <f>IF(Pop_cible!M66="","",'filles_femmes vaccinés'!C66/Pop_cible!M66*100)</f>
        <v/>
      </c>
      <c r="F66" s="685" t="str">
        <f>IF(Pop_cible!D66="","",'filles_femmes vaccinés'!D66/Pop_cible!D66*100)</f>
        <v/>
      </c>
    </row>
    <row r="67" spans="1:6" ht="15" customHeight="1">
      <c r="A67" s="679"/>
      <c r="B67" s="677" t="s">
        <v>562</v>
      </c>
      <c r="C67" s="681"/>
      <c r="D67" s="681"/>
      <c r="E67" s="685" t="str">
        <f>IF(Pop_cible!M67="","",'filles_femmes vaccinés'!C67/Pop_cible!M67*100)</f>
        <v/>
      </c>
      <c r="F67" s="685" t="str">
        <f>IF(Pop_cible!D67="","",'filles_femmes vaccinés'!D67/Pop_cible!D67*100)</f>
        <v/>
      </c>
    </row>
    <row r="68" spans="1:6" ht="15" customHeight="1">
      <c r="A68" s="679"/>
      <c r="B68" s="677" t="s">
        <v>563</v>
      </c>
      <c r="C68" s="681"/>
      <c r="D68" s="681"/>
      <c r="E68" s="685" t="str">
        <f>IF(Pop_cible!M68="","",'filles_femmes vaccinés'!C68/Pop_cible!M68*100)</f>
        <v/>
      </c>
      <c r="F68" s="685" t="str">
        <f>IF(Pop_cible!D68="","",'filles_femmes vaccinés'!D68/Pop_cible!D68*100)</f>
        <v/>
      </c>
    </row>
    <row r="69" spans="1:6" ht="15" customHeight="1">
      <c r="A69" s="679"/>
      <c r="B69" s="677" t="s">
        <v>564</v>
      </c>
      <c r="C69" s="681"/>
      <c r="D69" s="681"/>
      <c r="E69" s="685" t="str">
        <f>IF(Pop_cible!M69="","",'filles_femmes vaccinés'!C69/Pop_cible!M69*100)</f>
        <v/>
      </c>
      <c r="F69" s="685" t="str">
        <f>IF(Pop_cible!D69="","",'filles_femmes vaccinés'!D69/Pop_cible!D69*100)</f>
        <v/>
      </c>
    </row>
    <row r="70" spans="1:6" ht="15" customHeight="1">
      <c r="A70" s="679"/>
      <c r="B70" s="677" t="s">
        <v>565</v>
      </c>
      <c r="C70" s="681"/>
      <c r="D70" s="681"/>
      <c r="E70" s="685" t="str">
        <f>IF(Pop_cible!M70="","",'filles_femmes vaccinés'!C70/Pop_cible!M70*100)</f>
        <v/>
      </c>
      <c r="F70" s="685" t="str">
        <f>IF(Pop_cible!D70="","",'filles_femmes vaccinés'!D70/Pop_cible!D70*100)</f>
        <v/>
      </c>
    </row>
    <row r="71" spans="1:6" ht="15" customHeight="1">
      <c r="A71" s="679"/>
      <c r="B71" s="677" t="s">
        <v>566</v>
      </c>
      <c r="C71" s="681"/>
      <c r="D71" s="681"/>
      <c r="E71" s="685" t="str">
        <f>IF(Pop_cible!M71="","",'filles_femmes vaccinés'!C71/Pop_cible!M71*100)</f>
        <v/>
      </c>
      <c r="F71" s="685" t="str">
        <f>IF(Pop_cible!D71="","",'filles_femmes vaccinés'!D71/Pop_cible!D71*100)</f>
        <v/>
      </c>
    </row>
    <row r="72" spans="1:6" ht="15" customHeight="1">
      <c r="A72" s="679"/>
      <c r="B72" s="677" t="s">
        <v>567</v>
      </c>
      <c r="C72" s="681"/>
      <c r="D72" s="681"/>
      <c r="E72" s="685" t="str">
        <f>IF(Pop_cible!M72="","",'filles_femmes vaccinés'!C72/Pop_cible!M72*100)</f>
        <v/>
      </c>
      <c r="F72" s="685" t="str">
        <f>IF(Pop_cible!D72="","",'filles_femmes vaccinés'!D72/Pop_cible!D72*100)</f>
        <v/>
      </c>
    </row>
    <row r="73" spans="1:6" ht="15" customHeight="1">
      <c r="A73" s="2" t="s">
        <v>568</v>
      </c>
      <c r="B73" s="2"/>
      <c r="C73" s="25"/>
      <c r="D73" s="25"/>
      <c r="E73" s="103" t="str">
        <f>IF(Pop_cible!M73="","",'filles_femmes vaccinés'!C73/Pop_cible!M73*100)</f>
        <v/>
      </c>
      <c r="F73" s="103" t="str">
        <f>IF(Pop_cible!D73="","",'filles_femmes vaccinés'!D73/Pop_cible!D73*100)</f>
        <v/>
      </c>
    </row>
    <row r="74" spans="1:6" ht="15" customHeight="1">
      <c r="A74" s="677"/>
      <c r="B74" s="677" t="s">
        <v>569</v>
      </c>
      <c r="C74" s="681"/>
      <c r="D74" s="681"/>
      <c r="E74" s="685" t="str">
        <f>IF(Pop_cible!M74="","",'filles_femmes vaccinés'!C74/Pop_cible!M74*100)</f>
        <v/>
      </c>
      <c r="F74" s="685" t="str">
        <f>IF(Pop_cible!D74="","",'filles_femmes vaccinés'!D74/Pop_cible!D74*100)</f>
        <v/>
      </c>
    </row>
    <row r="75" spans="1:6" ht="15" customHeight="1">
      <c r="A75" s="679"/>
      <c r="B75" s="677" t="s">
        <v>570</v>
      </c>
      <c r="C75" s="681"/>
      <c r="D75" s="681"/>
      <c r="E75" s="685" t="str">
        <f>IF(Pop_cible!M75="","",'filles_femmes vaccinés'!C75/Pop_cible!M75*100)</f>
        <v/>
      </c>
      <c r="F75" s="685" t="str">
        <f>IF(Pop_cible!D75="","",'filles_femmes vaccinés'!D75/Pop_cible!D75*100)</f>
        <v/>
      </c>
    </row>
    <row r="76" spans="1:6" ht="15" customHeight="1">
      <c r="A76" s="679"/>
      <c r="B76" s="677" t="s">
        <v>571</v>
      </c>
      <c r="C76" s="681"/>
      <c r="D76" s="681"/>
      <c r="E76" s="685" t="str">
        <f>IF(Pop_cible!M76="","",'filles_femmes vaccinés'!C76/Pop_cible!M76*100)</f>
        <v/>
      </c>
      <c r="F76" s="685" t="str">
        <f>IF(Pop_cible!D76="","",'filles_femmes vaccinés'!D76/Pop_cible!D76*100)</f>
        <v/>
      </c>
    </row>
    <row r="77" spans="1:6" ht="15" customHeight="1">
      <c r="A77" s="679"/>
      <c r="B77" s="677" t="s">
        <v>572</v>
      </c>
      <c r="C77" s="681"/>
      <c r="D77" s="681"/>
      <c r="E77" s="685" t="str">
        <f>IF(Pop_cible!M77="","",'filles_femmes vaccinés'!C77/Pop_cible!M77*100)</f>
        <v/>
      </c>
      <c r="F77" s="685" t="str">
        <f>IF(Pop_cible!D77="","",'filles_femmes vaccinés'!D77/Pop_cible!D77*100)</f>
        <v/>
      </c>
    </row>
    <row r="78" spans="1:6" ht="15" customHeight="1">
      <c r="A78" s="679"/>
      <c r="B78" s="677" t="s">
        <v>573</v>
      </c>
      <c r="C78" s="681"/>
      <c r="D78" s="681"/>
      <c r="E78" s="685" t="str">
        <f>IF(Pop_cible!M78="","",'filles_femmes vaccinés'!C78/Pop_cible!M78*100)</f>
        <v/>
      </c>
      <c r="F78" s="685" t="str">
        <f>IF(Pop_cible!D78="","",'filles_femmes vaccinés'!D78/Pop_cible!D78*100)</f>
        <v/>
      </c>
    </row>
    <row r="79" spans="1:6" ht="15" customHeight="1">
      <c r="A79" s="2" t="s">
        <v>574</v>
      </c>
      <c r="B79" s="2"/>
      <c r="C79" s="49"/>
      <c r="D79" s="49"/>
      <c r="E79" s="686" t="str">
        <f>IF(Pop_cible!M79="","",'filles_femmes vaccinés'!C79/Pop_cible!M79*100)</f>
        <v/>
      </c>
      <c r="F79" s="686" t="str">
        <f>IF(Pop_cible!D79="","",'filles_femmes vaccinés'!D79/Pop_cible!D79*100)</f>
        <v/>
      </c>
    </row>
    <row r="80" spans="1:6" ht="15" customHeight="1">
      <c r="A80" s="677"/>
      <c r="B80" s="677" t="s">
        <v>575</v>
      </c>
      <c r="C80" s="682"/>
      <c r="D80" s="682"/>
      <c r="E80" s="719" t="str">
        <f>IF(Pop_cible!M80="","",'filles_femmes vaccinés'!C80/Pop_cible!M80*100)</f>
        <v/>
      </c>
      <c r="F80" s="719" t="str">
        <f>IF(Pop_cible!D80="","",'filles_femmes vaccinés'!D80/Pop_cible!D80*100)</f>
        <v/>
      </c>
    </row>
    <row r="81" spans="1:6" ht="15" customHeight="1">
      <c r="A81" s="679"/>
      <c r="B81" s="677" t="s">
        <v>576</v>
      </c>
      <c r="C81" s="681"/>
      <c r="D81" s="681"/>
      <c r="E81" s="685" t="str">
        <f>IF(Pop_cible!M81="","",'filles_femmes vaccinés'!C81/Pop_cible!M81*100)</f>
        <v/>
      </c>
      <c r="F81" s="685" t="str">
        <f>IF(Pop_cible!D81="","",'filles_femmes vaccinés'!D81/Pop_cible!D81*100)</f>
        <v/>
      </c>
    </row>
    <row r="82" spans="1:6" ht="15" customHeight="1">
      <c r="A82" s="679"/>
      <c r="B82" s="677" t="s">
        <v>577</v>
      </c>
      <c r="C82" s="681"/>
      <c r="D82" s="681"/>
      <c r="E82" s="685" t="str">
        <f>IF(Pop_cible!M82="","",'filles_femmes vaccinés'!C82/Pop_cible!M82*100)</f>
        <v/>
      </c>
      <c r="F82" s="685" t="str">
        <f>IF(Pop_cible!D82="","",'filles_femmes vaccinés'!D82/Pop_cible!D82*100)</f>
        <v/>
      </c>
    </row>
    <row r="83" spans="1:6" ht="15" customHeight="1">
      <c r="A83" s="679"/>
      <c r="B83" s="677" t="s">
        <v>578</v>
      </c>
      <c r="C83" s="681"/>
      <c r="D83" s="681"/>
      <c r="E83" s="685" t="str">
        <f>IF(Pop_cible!M83="","",'filles_femmes vaccinés'!C83/Pop_cible!M83*100)</f>
        <v/>
      </c>
      <c r="F83" s="685" t="str">
        <f>IF(Pop_cible!D83="","",'filles_femmes vaccinés'!D83/Pop_cible!D83*100)</f>
        <v/>
      </c>
    </row>
    <row r="84" spans="1:6" ht="15" customHeight="1">
      <c r="A84" s="2" t="s">
        <v>579</v>
      </c>
      <c r="B84" s="2"/>
      <c r="C84" s="25"/>
      <c r="D84" s="25"/>
      <c r="E84" s="103" t="str">
        <f>IF(Pop_cible!M84="","",'filles_femmes vaccinés'!C84/Pop_cible!M84*100)</f>
        <v/>
      </c>
      <c r="F84" s="103" t="str">
        <f>IF(Pop_cible!D84="","",'filles_femmes vaccinés'!D84/Pop_cible!D84*100)</f>
        <v/>
      </c>
    </row>
    <row r="85" spans="1:6" ht="15" customHeight="1">
      <c r="A85" s="679"/>
      <c r="B85" s="677" t="s">
        <v>580</v>
      </c>
      <c r="C85" s="681"/>
      <c r="D85" s="681"/>
      <c r="E85" s="685" t="str">
        <f>IF(Pop_cible!M85="","",'filles_femmes vaccinés'!C85/Pop_cible!M85*100)</f>
        <v/>
      </c>
      <c r="F85" s="685" t="str">
        <f>IF(Pop_cible!D85="","",'filles_femmes vaccinés'!D85/Pop_cible!D85*100)</f>
        <v/>
      </c>
    </row>
    <row r="86" spans="1:6" ht="15" customHeight="1">
      <c r="A86" s="679"/>
      <c r="B86" s="677" t="s">
        <v>581</v>
      </c>
      <c r="C86" s="681"/>
      <c r="D86" s="681"/>
      <c r="E86" s="685" t="str">
        <f>IF(Pop_cible!M86="","",'filles_femmes vaccinés'!C86/Pop_cible!M86*100)</f>
        <v/>
      </c>
      <c r="F86" s="685" t="str">
        <f>IF(Pop_cible!D86="","",'filles_femmes vaccinés'!D86/Pop_cible!D86*100)</f>
        <v/>
      </c>
    </row>
    <row r="87" spans="1:6" ht="15" customHeight="1">
      <c r="A87" s="679"/>
      <c r="B87" s="677" t="s">
        <v>582</v>
      </c>
      <c r="C87" s="681"/>
      <c r="D87" s="681"/>
      <c r="E87" s="685" t="str">
        <f>IF(Pop_cible!M87="","",'filles_femmes vaccinés'!C87/Pop_cible!M87*100)</f>
        <v/>
      </c>
      <c r="F87" s="685" t="str">
        <f>IF(Pop_cible!D87="","",'filles_femmes vaccinés'!D87/Pop_cible!D87*100)</f>
        <v/>
      </c>
    </row>
    <row r="88" spans="1:6" ht="15" customHeight="1">
      <c r="A88" s="2" t="s">
        <v>583</v>
      </c>
      <c r="B88" s="2"/>
      <c r="C88" s="49"/>
      <c r="D88" s="49"/>
      <c r="E88" s="686" t="str">
        <f>IF(Pop_cible!M88="","",'filles_femmes vaccinés'!C88/Pop_cible!M88*100)</f>
        <v/>
      </c>
      <c r="F88" s="686" t="str">
        <f>IF(Pop_cible!D88="","",'filles_femmes vaccinés'!D88/Pop_cible!D88*100)</f>
        <v/>
      </c>
    </row>
    <row r="89" spans="1:6" ht="15" customHeight="1">
      <c r="A89" s="679"/>
      <c r="B89" s="677" t="s">
        <v>584</v>
      </c>
      <c r="C89" s="681"/>
      <c r="D89" s="681"/>
      <c r="E89" s="685" t="str">
        <f>IF(Pop_cible!M89="","",'filles_femmes vaccinés'!C89/Pop_cible!M89*100)</f>
        <v/>
      </c>
      <c r="F89" s="685" t="str">
        <f>IF(Pop_cible!D89="","",'filles_femmes vaccinés'!D89/Pop_cible!D89*100)</f>
        <v/>
      </c>
    </row>
    <row r="90" spans="1:6" ht="15" customHeight="1">
      <c r="A90" s="2" t="s">
        <v>585</v>
      </c>
      <c r="B90" s="2"/>
      <c r="C90" s="25"/>
      <c r="D90" s="25"/>
      <c r="E90" s="103" t="str">
        <f>IF(Pop_cible!M90="","",'filles_femmes vaccinés'!C90/Pop_cible!M90*100)</f>
        <v/>
      </c>
      <c r="F90" s="103" t="str">
        <f>IF(Pop_cible!D90="","",'filles_femmes vaccinés'!D90/Pop_cible!D90*100)</f>
        <v/>
      </c>
    </row>
    <row r="91" spans="1:6" ht="15" customHeight="1">
      <c r="A91" s="679"/>
      <c r="B91" s="677" t="s">
        <v>586</v>
      </c>
      <c r="C91" s="681"/>
      <c r="D91" s="681"/>
      <c r="E91" s="685" t="str">
        <f>IF(Pop_cible!M91="","",'filles_femmes vaccinés'!C91/Pop_cible!M91*100)</f>
        <v/>
      </c>
      <c r="F91" s="685" t="str">
        <f>IF(Pop_cible!D91="","",'filles_femmes vaccinés'!D91/Pop_cible!D91*100)</f>
        <v/>
      </c>
    </row>
    <row r="92" spans="1:6" ht="15" customHeight="1">
      <c r="A92" s="679"/>
      <c r="B92" s="677" t="s">
        <v>587</v>
      </c>
      <c r="C92" s="681"/>
      <c r="D92" s="681"/>
      <c r="E92" s="685" t="str">
        <f>IF(Pop_cible!M92="","",'filles_femmes vaccinés'!C92/Pop_cible!M92*100)</f>
        <v/>
      </c>
      <c r="F92" s="685" t="str">
        <f>IF(Pop_cible!D92="","",'filles_femmes vaccinés'!D92/Pop_cible!D92*100)</f>
        <v/>
      </c>
    </row>
    <row r="93" spans="1:6" ht="15" customHeight="1">
      <c r="A93" s="679"/>
      <c r="B93" s="677" t="s">
        <v>588</v>
      </c>
      <c r="C93" s="681"/>
      <c r="D93" s="681"/>
      <c r="E93" s="685" t="str">
        <f>IF(Pop_cible!M93="","",'filles_femmes vaccinés'!C93/Pop_cible!M93*100)</f>
        <v/>
      </c>
      <c r="F93" s="685" t="str">
        <f>IF(Pop_cible!D93="","",'filles_femmes vaccinés'!D93/Pop_cible!D93*100)</f>
        <v/>
      </c>
    </row>
    <row r="94" spans="1:6" ht="15" customHeight="1">
      <c r="A94" s="2" t="s">
        <v>589</v>
      </c>
      <c r="B94" s="2"/>
      <c r="C94" s="25"/>
      <c r="D94" s="25"/>
      <c r="E94" s="103" t="str">
        <f>IF(Pop_cible!M94="","",'filles_femmes vaccinés'!C94/Pop_cible!M94*100)</f>
        <v/>
      </c>
      <c r="F94" s="103" t="str">
        <f>IF(Pop_cible!D94="","",'filles_femmes vaccinés'!D94/Pop_cible!D94*100)</f>
        <v/>
      </c>
    </row>
    <row r="95" spans="1:6" ht="15" customHeight="1">
      <c r="A95" s="677"/>
      <c r="B95" s="677" t="s">
        <v>590</v>
      </c>
      <c r="C95" s="681"/>
      <c r="D95" s="681"/>
      <c r="E95" s="685" t="str">
        <f>IF(Pop_cible!M95="","",'filles_femmes vaccinés'!C95/Pop_cible!M95*100)</f>
        <v/>
      </c>
      <c r="F95" s="685" t="str">
        <f>IF(Pop_cible!D95="","",'filles_femmes vaccinés'!D95/Pop_cible!D95*100)</f>
        <v/>
      </c>
    </row>
    <row r="96" spans="1:6" ht="15" customHeight="1">
      <c r="A96" s="677"/>
      <c r="B96" s="677" t="s">
        <v>591</v>
      </c>
      <c r="C96" s="681"/>
      <c r="D96" s="681"/>
      <c r="E96" s="685" t="str">
        <f>IF(Pop_cible!M96="","",'filles_femmes vaccinés'!C96/Pop_cible!M96*100)</f>
        <v/>
      </c>
      <c r="F96" s="685" t="str">
        <f>IF(Pop_cible!D96="","",'filles_femmes vaccinés'!D96/Pop_cible!D96*100)</f>
        <v/>
      </c>
    </row>
    <row r="97" spans="1:6" ht="15" customHeight="1">
      <c r="A97" s="677"/>
      <c r="B97" s="677" t="s">
        <v>592</v>
      </c>
      <c r="C97" s="681"/>
      <c r="D97" s="681"/>
      <c r="E97" s="685" t="str">
        <f>IF(Pop_cible!M97="","",'filles_femmes vaccinés'!C97/Pop_cible!M97*100)</f>
        <v/>
      </c>
      <c r="F97" s="685" t="str">
        <f>IF(Pop_cible!D97="","",'filles_femmes vaccinés'!D97/Pop_cible!D97*100)</f>
        <v/>
      </c>
    </row>
    <row r="98" spans="1:6" ht="15" customHeight="1">
      <c r="A98" s="677"/>
      <c r="B98" s="677" t="s">
        <v>593</v>
      </c>
      <c r="C98" s="681"/>
      <c r="D98" s="681"/>
      <c r="E98" s="685" t="str">
        <f>IF(Pop_cible!M98="","",'filles_femmes vaccinés'!C98/Pop_cible!M98*100)</f>
        <v/>
      </c>
      <c r="F98" s="685" t="str">
        <f>IF(Pop_cible!D98="","",'filles_femmes vaccinés'!D98/Pop_cible!D98*100)</f>
        <v/>
      </c>
    </row>
    <row r="99" spans="1:6" ht="15" customHeight="1">
      <c r="A99" s="2" t="s">
        <v>594</v>
      </c>
      <c r="B99" s="2"/>
      <c r="C99" s="49"/>
      <c r="D99" s="49"/>
      <c r="E99" s="686" t="str">
        <f>IF(Pop_cible!M99="","",'filles_femmes vaccinés'!C99/Pop_cible!M99*100)</f>
        <v/>
      </c>
      <c r="F99" s="686" t="str">
        <f>IF(Pop_cible!D99="","",'filles_femmes vaccinés'!D99/Pop_cible!D99*100)</f>
        <v/>
      </c>
    </row>
    <row r="100" spans="1:6" ht="15" customHeight="1">
      <c r="A100" s="679"/>
      <c r="B100" s="677" t="s">
        <v>595</v>
      </c>
      <c r="C100" s="681"/>
      <c r="D100" s="681"/>
      <c r="E100" s="685" t="str">
        <f>IF(Pop_cible!M100="","",'filles_femmes vaccinés'!C100/Pop_cible!M100*100)</f>
        <v/>
      </c>
      <c r="F100" s="685" t="str">
        <f>IF(Pop_cible!D100="","",'filles_femmes vaccinés'!D100/Pop_cible!D100*100)</f>
        <v/>
      </c>
    </row>
    <row r="101" spans="1:6" ht="15" customHeight="1">
      <c r="A101" s="2" t="s">
        <v>596</v>
      </c>
      <c r="B101" s="2"/>
      <c r="C101" s="25"/>
      <c r="D101" s="25"/>
      <c r="E101" s="103" t="str">
        <f>IF(Pop_cible!M101="","",'filles_femmes vaccinés'!C101/Pop_cible!M101*100)</f>
        <v/>
      </c>
      <c r="F101" s="103" t="str">
        <f>IF(Pop_cible!D101="","",'filles_femmes vaccinés'!D101/Pop_cible!D101*100)</f>
        <v/>
      </c>
    </row>
    <row r="102" spans="1:6" ht="15" customHeight="1">
      <c r="A102" s="677"/>
      <c r="B102" s="677" t="s">
        <v>597</v>
      </c>
      <c r="C102" s="681"/>
      <c r="D102" s="681"/>
      <c r="E102" s="685" t="str">
        <f>IF(Pop_cible!M102="","",'filles_femmes vaccinés'!C102/Pop_cible!M102*100)</f>
        <v/>
      </c>
      <c r="F102" s="685" t="str">
        <f>IF(Pop_cible!D102="","",'filles_femmes vaccinés'!D102/Pop_cible!D102*100)</f>
        <v/>
      </c>
    </row>
    <row r="103" spans="1:6" ht="15" customHeight="1">
      <c r="A103" s="679"/>
      <c r="B103" s="677" t="s">
        <v>598</v>
      </c>
      <c r="C103" s="681"/>
      <c r="D103" s="681"/>
      <c r="E103" s="685" t="str">
        <f>IF(Pop_cible!M103="","",'filles_femmes vaccinés'!C103/Pop_cible!M103*100)</f>
        <v/>
      </c>
      <c r="F103" s="685" t="str">
        <f>IF(Pop_cible!D103="","",'filles_femmes vaccinés'!D103/Pop_cible!D103*100)</f>
        <v/>
      </c>
    </row>
    <row r="104" spans="1:6" ht="15" customHeight="1">
      <c r="A104" s="679"/>
      <c r="B104" s="677" t="s">
        <v>599</v>
      </c>
      <c r="C104" s="681"/>
      <c r="D104" s="681"/>
      <c r="E104" s="685" t="str">
        <f>IF(Pop_cible!M104="","",'filles_femmes vaccinés'!C104/Pop_cible!M104*100)</f>
        <v/>
      </c>
      <c r="F104" s="685" t="str">
        <f>IF(Pop_cible!D104="","",'filles_femmes vaccinés'!D104/Pop_cible!D104*100)</f>
        <v/>
      </c>
    </row>
    <row r="105" spans="1:6" ht="15" customHeight="1">
      <c r="A105" s="679"/>
      <c r="B105" s="677" t="s">
        <v>600</v>
      </c>
      <c r="C105" s="681"/>
      <c r="D105" s="681"/>
      <c r="E105" s="685" t="str">
        <f>IF(Pop_cible!M105="","",'filles_femmes vaccinés'!C105/Pop_cible!M105*100)</f>
        <v/>
      </c>
      <c r="F105" s="685" t="str">
        <f>IF(Pop_cible!D105="","",'filles_femmes vaccinés'!D105/Pop_cible!D105*100)</f>
        <v/>
      </c>
    </row>
    <row r="106" spans="1:6" ht="17.25" customHeight="1">
      <c r="A106" s="679"/>
      <c r="B106" s="677" t="s">
        <v>601</v>
      </c>
      <c r="C106" s="681"/>
      <c r="D106" s="681"/>
      <c r="E106" s="685" t="str">
        <f>IF(Pop_cible!M106="","",'filles_femmes vaccinés'!C106/Pop_cible!M106*100)</f>
        <v/>
      </c>
      <c r="F106" s="685" t="str">
        <f>IF(Pop_cible!D106="","",'filles_femmes vaccinés'!D106/Pop_cible!D106*100)</f>
        <v/>
      </c>
    </row>
    <row r="107" spans="1:6" ht="15.75" customHeight="1">
      <c r="A107" s="679"/>
      <c r="B107" s="677" t="s">
        <v>602</v>
      </c>
      <c r="C107" s="681"/>
      <c r="D107" s="681"/>
      <c r="E107" s="685" t="str">
        <f>IF(Pop_cible!M107="","",'filles_femmes vaccinés'!C107/Pop_cible!M107*100)</f>
        <v/>
      </c>
      <c r="F107" s="685" t="str">
        <f>IF(Pop_cible!D107="","",'filles_femmes vaccinés'!D107/Pop_cible!D107*100)</f>
        <v/>
      </c>
    </row>
    <row r="108" spans="1:6" ht="15.75" customHeight="1">
      <c r="A108" s="679"/>
      <c r="B108" s="677" t="s">
        <v>603</v>
      </c>
      <c r="C108" s="681"/>
      <c r="D108" s="681"/>
      <c r="E108" s="685" t="str">
        <f>IF(Pop_cible!M108="","",'filles_femmes vaccinés'!C108/Pop_cible!M108*100)</f>
        <v/>
      </c>
      <c r="F108" s="685" t="str">
        <f>IF(Pop_cible!D108="","",'filles_femmes vaccinés'!D108/Pop_cible!D108*100)</f>
        <v/>
      </c>
    </row>
    <row r="109" spans="1:6" ht="15.75" customHeight="1">
      <c r="A109" s="2" t="s">
        <v>604</v>
      </c>
      <c r="B109" s="2"/>
      <c r="C109" s="683"/>
      <c r="D109" s="683"/>
      <c r="E109" s="687" t="str">
        <f>IF(Pop_cible!M109="","",'filles_femmes vaccinés'!C109/Pop_cible!M109*100)</f>
        <v/>
      </c>
      <c r="F109" s="687" t="str">
        <f>IF(Pop_cible!D109="","",'filles_femmes vaccinés'!D109/Pop_cible!D109*100)</f>
        <v/>
      </c>
    </row>
    <row r="110" spans="1:6" ht="15.75" customHeight="1">
      <c r="A110" s="2" t="s">
        <v>605</v>
      </c>
      <c r="B110" s="2"/>
      <c r="C110" s="25"/>
      <c r="D110" s="25"/>
      <c r="E110" s="103" t="str">
        <f>IF(Pop_cible!M110="","",'filles_femmes vaccinés'!C110/Pop_cible!M110*100)</f>
        <v/>
      </c>
      <c r="F110" s="103" t="str">
        <f>IF(Pop_cible!D110="","",'filles_femmes vaccinés'!D110/Pop_cible!D110*100)</f>
        <v/>
      </c>
    </row>
    <row r="111" spans="1:6" ht="15.75" customHeight="1" thickBot="1">
      <c r="A111" s="282" t="s">
        <v>606</v>
      </c>
      <c r="B111" s="282"/>
      <c r="C111" s="206"/>
      <c r="D111" s="206"/>
      <c r="E111" s="688" t="str">
        <f>IF(Pop_cible!M111="","",'filles_femmes vaccinés'!C111/Pop_cible!M111*100)</f>
        <v/>
      </c>
      <c r="F111" s="688" t="str">
        <f>IF(Pop_cible!D111="","",'filles_femmes vaccinés'!D111/Pop_cible!D111*100)</f>
        <v/>
      </c>
    </row>
  </sheetData>
  <conditionalFormatting sqref="C3:E93">
    <cfRule type="containsBlanks" dxfId="710" priority="6">
      <formula>LEN(TRIM(C3))=0</formula>
    </cfRule>
  </conditionalFormatting>
  <conditionalFormatting sqref="C94:E99">
    <cfRule type="containsBlanks" dxfId="709" priority="8">
      <formula>LEN(TRIM(C94))=0</formula>
    </cfRule>
  </conditionalFormatting>
  <conditionalFormatting sqref="C100:E108">
    <cfRule type="containsBlanks" dxfId="708" priority="5">
      <formula>LEN(TRIM(C100))=0</formula>
    </cfRule>
  </conditionalFormatting>
  <conditionalFormatting sqref="C98:F98">
    <cfRule type="containsBlanks" dxfId="707" priority="7" stopIfTrue="1">
      <formula>LEN(TRIM(C98))=0</formula>
    </cfRule>
  </conditionalFormatting>
  <conditionalFormatting sqref="C110:F110">
    <cfRule type="containsBlanks" dxfId="706" priority="4">
      <formula>LEN(TRIM(C110))=0</formula>
    </cfRule>
  </conditionalFormatting>
  <conditionalFormatting sqref="F3:F108">
    <cfRule type="containsBlanks" dxfId="705" priority="1">
      <formula>LEN(TRIM(F3))=0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4" max="16383" man="1"/>
    <brk id="100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euil44"/>
  <dimension ref="A1:J111"/>
  <sheetViews>
    <sheetView view="pageBreakPreview" zoomScale="85" zoomScaleNormal="100" zoomScaleSheetLayoutView="85" workbookViewId="0">
      <pane ySplit="2" topLeftCell="A87" activePane="bottomLeft" state="frozen"/>
      <selection activeCell="A28" sqref="A28"/>
      <selection pane="bottomLeft" activeCell="C3" sqref="C3:F111"/>
    </sheetView>
  </sheetViews>
  <sheetFormatPr baseColWidth="10" defaultColWidth="14.3984375" defaultRowHeight="15" customHeight="1"/>
  <cols>
    <col min="1" max="1" width="1.796875" style="366" customWidth="1"/>
    <col min="2" max="2" width="20.3984375" style="366" customWidth="1"/>
    <col min="3" max="3" width="9.265625" style="366" customWidth="1"/>
    <col min="4" max="4" width="8.59765625" style="366" customWidth="1"/>
    <col min="5" max="5" width="8.796875" style="366" customWidth="1"/>
    <col min="6" max="6" width="8" style="366" bestFit="1" customWidth="1"/>
    <col min="7" max="7" width="11.53125" style="366" customWidth="1"/>
    <col min="8" max="8" width="10.6640625" style="366" customWidth="1"/>
    <col min="9" max="9" width="12.265625" style="366" customWidth="1"/>
    <col min="10" max="10" width="11" style="366" bestFit="1" customWidth="1"/>
    <col min="11" max="28" width="10.796875" style="366" customWidth="1"/>
    <col min="29" max="30" width="14.3984375" style="366" customWidth="1"/>
    <col min="31" max="16384" width="14.3984375" style="366"/>
  </cols>
  <sheetData>
    <row r="1" spans="1:10" ht="22.5" customHeight="1">
      <c r="A1" s="2" t="s">
        <v>1035</v>
      </c>
      <c r="B1" s="2"/>
      <c r="C1" s="2"/>
      <c r="D1" s="2"/>
    </row>
    <row r="2" spans="1:10" s="648" customFormat="1" ht="27.4" thickBot="1">
      <c r="A2" s="645" t="s">
        <v>761</v>
      </c>
      <c r="B2" s="646"/>
      <c r="C2" s="647" t="s">
        <v>1036</v>
      </c>
      <c r="D2" s="647" t="s">
        <v>1037</v>
      </c>
      <c r="E2" s="647" t="s">
        <v>1038</v>
      </c>
      <c r="F2" s="647" t="s">
        <v>1039</v>
      </c>
      <c r="G2" s="647" t="s">
        <v>1040</v>
      </c>
      <c r="H2" s="647" t="s">
        <v>1041</v>
      </c>
      <c r="I2" s="647" t="s">
        <v>1042</v>
      </c>
      <c r="J2" s="647" t="s">
        <v>1043</v>
      </c>
    </row>
    <row r="3" spans="1:10" ht="14.25" customHeight="1">
      <c r="A3" s="2" t="s">
        <v>498</v>
      </c>
      <c r="B3" s="2"/>
      <c r="C3" s="25"/>
      <c r="D3" s="25"/>
      <c r="E3" s="25"/>
      <c r="F3" s="25"/>
      <c r="G3" s="103" t="str">
        <f>IF(Pop_cible!G3="","",' vaccination VAP'!C3*100/Pop_cible!G3)</f>
        <v/>
      </c>
      <c r="H3" s="103" t="str">
        <f>IF(Pop_cible!G3="","",' vaccination VAP'!D3*100/Pop_cible!G3)</f>
        <v/>
      </c>
      <c r="I3" s="103" t="str">
        <f>IF(Pop_cible!G3="","",' vaccination VAP'!E3*100/Pop_cible!G3)</f>
        <v/>
      </c>
      <c r="J3" s="103" t="str">
        <f>IF(Pop_cible!L3="","",' vaccination VAP'!F3*100/Pop_cible!L3)</f>
        <v/>
      </c>
    </row>
    <row r="4" spans="1:10" ht="14.25" customHeight="1">
      <c r="A4" s="679"/>
      <c r="B4" s="677" t="s">
        <v>499</v>
      </c>
      <c r="C4" s="682"/>
      <c r="D4" s="682"/>
      <c r="E4" s="682"/>
      <c r="F4" s="682"/>
      <c r="G4" s="684" t="str">
        <f>IF(Pop_cible!G4="","",' vaccination VAP'!C4*100/Pop_cible!G4)</f>
        <v/>
      </c>
      <c r="H4" s="684" t="str">
        <f>IF(Pop_cible!G4="","",' vaccination VAP'!D4*100/Pop_cible!G4)</f>
        <v/>
      </c>
      <c r="I4" s="684" t="str">
        <f>IF(Pop_cible!G4="","",' vaccination VAP'!E4*100/Pop_cible!G4)</f>
        <v/>
      </c>
      <c r="J4" s="684" t="str">
        <f>IF(Pop_cible!L4="","",' vaccination VAP'!F4*100/Pop_cible!L4)</f>
        <v/>
      </c>
    </row>
    <row r="5" spans="1:10" ht="14.25" customHeight="1">
      <c r="A5" s="679"/>
      <c r="B5" s="677" t="s">
        <v>500</v>
      </c>
      <c r="C5" s="681"/>
      <c r="D5" s="681"/>
      <c r="E5" s="681"/>
      <c r="F5" s="681"/>
      <c r="G5" s="685" t="str">
        <f>IF(Pop_cible!G5="","",' vaccination VAP'!C5*100/Pop_cible!G5)</f>
        <v/>
      </c>
      <c r="H5" s="685" t="str">
        <f>IF(Pop_cible!G5="","",' vaccination VAP'!D5*100/Pop_cible!G5)</f>
        <v/>
      </c>
      <c r="I5" s="685" t="str">
        <f>IF(Pop_cible!G5="","",' vaccination VAP'!E5*100/Pop_cible!G5)</f>
        <v/>
      </c>
      <c r="J5" s="685" t="str">
        <f>IF(Pop_cible!L5="","",' vaccination VAP'!F5*100/Pop_cible!L5)</f>
        <v/>
      </c>
    </row>
    <row r="6" spans="1:10" ht="14.25" customHeight="1">
      <c r="A6" s="679"/>
      <c r="B6" s="677" t="s">
        <v>501</v>
      </c>
      <c r="C6" s="681"/>
      <c r="D6" s="681"/>
      <c r="E6" s="681"/>
      <c r="F6" s="681"/>
      <c r="G6" s="685" t="str">
        <f>IF(Pop_cible!G6="","",' vaccination VAP'!C6*100/Pop_cible!G6)</f>
        <v/>
      </c>
      <c r="H6" s="685" t="str">
        <f>IF(Pop_cible!G6="","",' vaccination VAP'!D6*100/Pop_cible!G6)</f>
        <v/>
      </c>
      <c r="I6" s="685" t="str">
        <f>IF(Pop_cible!G6="","",' vaccination VAP'!E6*100/Pop_cible!G6)</f>
        <v/>
      </c>
      <c r="J6" s="685" t="str">
        <f>IF(Pop_cible!L6="","",' vaccination VAP'!F6*100/Pop_cible!L6)</f>
        <v/>
      </c>
    </row>
    <row r="7" spans="1:10" ht="14.25" customHeight="1">
      <c r="A7" s="679"/>
      <c r="B7" s="677" t="s">
        <v>502</v>
      </c>
      <c r="C7" s="681"/>
      <c r="D7" s="681"/>
      <c r="E7" s="681"/>
      <c r="F7" s="681"/>
      <c r="G7" s="685" t="str">
        <f>IF(Pop_cible!G7="","",' vaccination VAP'!C7*100/Pop_cible!G7)</f>
        <v/>
      </c>
      <c r="H7" s="685" t="str">
        <f>IF(Pop_cible!G7="","",' vaccination VAP'!D7*100/Pop_cible!G7)</f>
        <v/>
      </c>
      <c r="I7" s="685" t="str">
        <f>IF(Pop_cible!G7="","",' vaccination VAP'!E7*100/Pop_cible!G7)</f>
        <v/>
      </c>
      <c r="J7" s="685" t="str">
        <f>IF(Pop_cible!L7="","",' vaccination VAP'!F7*100/Pop_cible!L7)</f>
        <v/>
      </c>
    </row>
    <row r="8" spans="1:10" ht="14.25" customHeight="1">
      <c r="A8" s="2" t="s">
        <v>503</v>
      </c>
      <c r="B8" s="2"/>
      <c r="C8" s="25"/>
      <c r="D8" s="25"/>
      <c r="E8" s="25"/>
      <c r="F8" s="25"/>
      <c r="G8" s="103" t="str">
        <f>IF(Pop_cible!G8="","",' vaccination VAP'!C8*100/Pop_cible!G8)</f>
        <v/>
      </c>
      <c r="H8" s="103" t="str">
        <f>IF(Pop_cible!G8="","",' vaccination VAP'!D8*100/Pop_cible!G8)</f>
        <v/>
      </c>
      <c r="I8" s="103" t="str">
        <f>IF(Pop_cible!G8="","",' vaccination VAP'!E8*100/Pop_cible!G8)</f>
        <v/>
      </c>
      <c r="J8" s="103" t="str">
        <f>IF(Pop_cible!L8="","",' vaccination VAP'!F8*100/Pop_cible!L8)</f>
        <v/>
      </c>
    </row>
    <row r="9" spans="1:10" ht="14.25" customHeight="1">
      <c r="A9" s="679"/>
      <c r="B9" s="677" t="s">
        <v>504</v>
      </c>
      <c r="C9" s="681"/>
      <c r="D9" s="681"/>
      <c r="E9" s="681"/>
      <c r="F9" s="681"/>
      <c r="G9" s="685" t="str">
        <f>IF(Pop_cible!G9="","",' vaccination VAP'!C9*100/Pop_cible!G9)</f>
        <v/>
      </c>
      <c r="H9" s="685" t="str">
        <f>IF(Pop_cible!G9="","",' vaccination VAP'!D9*100/Pop_cible!G9)</f>
        <v/>
      </c>
      <c r="I9" s="685" t="str">
        <f>IF(Pop_cible!G9="","",' vaccination VAP'!E9*100/Pop_cible!G9)</f>
        <v/>
      </c>
      <c r="J9" s="685" t="str">
        <f>IF(Pop_cible!L9="","",' vaccination VAP'!F9*100/Pop_cible!L9)</f>
        <v/>
      </c>
    </row>
    <row r="10" spans="1:10" ht="14.25" customHeight="1">
      <c r="A10" s="679"/>
      <c r="B10" s="677" t="s">
        <v>505</v>
      </c>
      <c r="C10" s="681"/>
      <c r="D10" s="681"/>
      <c r="E10" s="681"/>
      <c r="F10" s="681"/>
      <c r="G10" s="685" t="str">
        <f>IF(Pop_cible!G10="","",' vaccination VAP'!C10*100/Pop_cible!G10)</f>
        <v/>
      </c>
      <c r="H10" s="685" t="str">
        <f>IF(Pop_cible!G10="","",' vaccination VAP'!D10*100/Pop_cible!G10)</f>
        <v/>
      </c>
      <c r="I10" s="685" t="str">
        <f>IF(Pop_cible!G10="","",' vaccination VAP'!E10*100/Pop_cible!G10)</f>
        <v/>
      </c>
      <c r="J10" s="685" t="str">
        <f>IF(Pop_cible!L10="","",' vaccination VAP'!F10*100/Pop_cible!L10)</f>
        <v/>
      </c>
    </row>
    <row r="11" spans="1:10" ht="14.25" customHeight="1">
      <c r="A11" s="679"/>
      <c r="B11" s="677" t="s">
        <v>506</v>
      </c>
      <c r="C11" s="681"/>
      <c r="D11" s="681"/>
      <c r="E11" s="681"/>
      <c r="F11" s="681"/>
      <c r="G11" s="685" t="str">
        <f>IF(Pop_cible!G11="","",' vaccination VAP'!C11*100/Pop_cible!G11)</f>
        <v/>
      </c>
      <c r="H11" s="685" t="str">
        <f>IF(Pop_cible!G11="","",' vaccination VAP'!D11*100/Pop_cible!G11)</f>
        <v/>
      </c>
      <c r="I11" s="685" t="str">
        <f>IF(Pop_cible!G11="","",' vaccination VAP'!E11*100/Pop_cible!G11)</f>
        <v/>
      </c>
      <c r="J11" s="685" t="str">
        <f>IF(Pop_cible!L11="","",' vaccination VAP'!F11*100/Pop_cible!L11)</f>
        <v/>
      </c>
    </row>
    <row r="12" spans="1:10" ht="14.25" customHeight="1">
      <c r="A12" s="679"/>
      <c r="B12" s="677" t="s">
        <v>507</v>
      </c>
      <c r="C12" s="681"/>
      <c r="D12" s="681"/>
      <c r="E12" s="681"/>
      <c r="F12" s="681"/>
      <c r="G12" s="685" t="str">
        <f>IF(Pop_cible!G12="","",' vaccination VAP'!C12*100/Pop_cible!G12)</f>
        <v/>
      </c>
      <c r="H12" s="685" t="str">
        <f>IF(Pop_cible!G12="","",' vaccination VAP'!D12*100/Pop_cible!G12)</f>
        <v/>
      </c>
      <c r="I12" s="685" t="str">
        <f>IF(Pop_cible!G12="","",' vaccination VAP'!E12*100/Pop_cible!G12)</f>
        <v/>
      </c>
      <c r="J12" s="685" t="str">
        <f>IF(Pop_cible!L12="","",' vaccination VAP'!F12*100/Pop_cible!L12)</f>
        <v/>
      </c>
    </row>
    <row r="13" spans="1:10" ht="14.25" customHeight="1">
      <c r="A13" s="679"/>
      <c r="B13" s="677" t="s">
        <v>508</v>
      </c>
      <c r="C13" s="681"/>
      <c r="D13" s="681"/>
      <c r="E13" s="681"/>
      <c r="F13" s="681"/>
      <c r="G13" s="685" t="str">
        <f>IF(Pop_cible!G13="","",' vaccination VAP'!C13*100/Pop_cible!G13)</f>
        <v/>
      </c>
      <c r="H13" s="685" t="str">
        <f>IF(Pop_cible!G13="","",' vaccination VAP'!D13*100/Pop_cible!G13)</f>
        <v/>
      </c>
      <c r="I13" s="685" t="str">
        <f>IF(Pop_cible!G13="","",' vaccination VAP'!E13*100/Pop_cible!G13)</f>
        <v/>
      </c>
      <c r="J13" s="685" t="str">
        <f>IF(Pop_cible!L13="","",' vaccination VAP'!F13*100/Pop_cible!L13)</f>
        <v/>
      </c>
    </row>
    <row r="14" spans="1:10" ht="14.25" customHeight="1">
      <c r="A14" s="679"/>
      <c r="B14" s="677" t="s">
        <v>509</v>
      </c>
      <c r="C14" s="681"/>
      <c r="D14" s="681"/>
      <c r="E14" s="681"/>
      <c r="F14" s="681"/>
      <c r="G14" s="685" t="str">
        <f>IF(Pop_cible!G14="","",' vaccination VAP'!C14*100/Pop_cible!G14)</f>
        <v/>
      </c>
      <c r="H14" s="685" t="str">
        <f>IF(Pop_cible!G14="","",' vaccination VAP'!D14*100/Pop_cible!G14)</f>
        <v/>
      </c>
      <c r="I14" s="685" t="str">
        <f>IF(Pop_cible!G14="","",' vaccination VAP'!E14*100/Pop_cible!G14)</f>
        <v/>
      </c>
      <c r="J14" s="685" t="str">
        <f>IF(Pop_cible!L14="","",' vaccination VAP'!F14*100/Pop_cible!L14)</f>
        <v/>
      </c>
    </row>
    <row r="15" spans="1:10" ht="14.25" customHeight="1">
      <c r="A15" s="2" t="s">
        <v>510</v>
      </c>
      <c r="B15" s="2"/>
      <c r="C15" s="25"/>
      <c r="D15" s="25"/>
      <c r="E15" s="25"/>
      <c r="F15" s="25"/>
      <c r="G15" s="103" t="str">
        <f>IF(Pop_cible!G15="","",' vaccination VAP'!C15*100/Pop_cible!G15)</f>
        <v/>
      </c>
      <c r="H15" s="103" t="str">
        <f>IF(Pop_cible!G15="","",' vaccination VAP'!D15*100/Pop_cible!G15)</f>
        <v/>
      </c>
      <c r="I15" s="103" t="str">
        <f>IF(Pop_cible!G15="","",' vaccination VAP'!E15*100/Pop_cible!G15)</f>
        <v/>
      </c>
      <c r="J15" s="103" t="str">
        <f>IF(Pop_cible!L15="","",' vaccination VAP'!F15*100/Pop_cible!L15)</f>
        <v/>
      </c>
    </row>
    <row r="16" spans="1:10" ht="14.25" customHeight="1">
      <c r="A16" s="677"/>
      <c r="B16" s="677" t="s">
        <v>511</v>
      </c>
      <c r="C16" s="681"/>
      <c r="D16" s="681"/>
      <c r="E16" s="681"/>
      <c r="F16" s="681"/>
      <c r="G16" s="685" t="str">
        <f>IF(Pop_cible!G16="","",' vaccination VAP'!C16*100/Pop_cible!G16)</f>
        <v/>
      </c>
      <c r="H16" s="685" t="str">
        <f>IF(Pop_cible!G16="","",' vaccination VAP'!D16*100/Pop_cible!G16)</f>
        <v/>
      </c>
      <c r="I16" s="685" t="str">
        <f>IF(Pop_cible!G16="","",' vaccination VAP'!E16*100/Pop_cible!G16)</f>
        <v/>
      </c>
      <c r="J16" s="685" t="str">
        <f>IF(Pop_cible!L16="","",' vaccination VAP'!F16*100/Pop_cible!L16)</f>
        <v/>
      </c>
    </row>
    <row r="17" spans="1:10" ht="14.25" customHeight="1">
      <c r="A17" s="679"/>
      <c r="B17" s="677" t="s">
        <v>512</v>
      </c>
      <c r="C17" s="681"/>
      <c r="D17" s="681"/>
      <c r="E17" s="681"/>
      <c r="F17" s="681"/>
      <c r="G17" s="685" t="str">
        <f>IF(Pop_cible!G17="","",' vaccination VAP'!C17*100/Pop_cible!G17)</f>
        <v/>
      </c>
      <c r="H17" s="685" t="str">
        <f>IF(Pop_cible!G17="","",' vaccination VAP'!D17*100/Pop_cible!G17)</f>
        <v/>
      </c>
      <c r="I17" s="685" t="str">
        <f>IF(Pop_cible!G17="","",' vaccination VAP'!E17*100/Pop_cible!G17)</f>
        <v/>
      </c>
      <c r="J17" s="685" t="str">
        <f>IF(Pop_cible!L17="","",' vaccination VAP'!F17*100/Pop_cible!L17)</f>
        <v/>
      </c>
    </row>
    <row r="18" spans="1:10" ht="14.25" customHeight="1">
      <c r="A18" s="679"/>
      <c r="B18" s="677" t="s">
        <v>513</v>
      </c>
      <c r="C18" s="681"/>
      <c r="D18" s="681"/>
      <c r="E18" s="681"/>
      <c r="F18" s="681"/>
      <c r="G18" s="685" t="str">
        <f>IF(Pop_cible!G18="","",' vaccination VAP'!C18*100/Pop_cible!G18)</f>
        <v/>
      </c>
      <c r="H18" s="685" t="str">
        <f>IF(Pop_cible!G18="","",' vaccination VAP'!D18*100/Pop_cible!G18)</f>
        <v/>
      </c>
      <c r="I18" s="685" t="str">
        <f>IF(Pop_cible!G18="","",' vaccination VAP'!E18*100/Pop_cible!G18)</f>
        <v/>
      </c>
      <c r="J18" s="685" t="str">
        <f>IF(Pop_cible!L18="","",' vaccination VAP'!F18*100/Pop_cible!L18)</f>
        <v/>
      </c>
    </row>
    <row r="19" spans="1:10" ht="14.25" customHeight="1">
      <c r="A19" s="2" t="s">
        <v>514</v>
      </c>
      <c r="B19" s="6"/>
      <c r="C19" s="49"/>
      <c r="D19" s="49"/>
      <c r="E19" s="49"/>
      <c r="F19" s="49"/>
      <c r="G19" s="686" t="str">
        <f>IF(Pop_cible!G19="","",' vaccination VAP'!C19*100/Pop_cible!G19)</f>
        <v/>
      </c>
      <c r="H19" s="686" t="str">
        <f>IF(Pop_cible!G19="","",' vaccination VAP'!D19*100/Pop_cible!G19)</f>
        <v/>
      </c>
      <c r="I19" s="686" t="str">
        <f>IF(Pop_cible!G19="","",' vaccination VAP'!E19*100/Pop_cible!G19)</f>
        <v/>
      </c>
      <c r="J19" s="686" t="str">
        <f>IF(Pop_cible!L19="","",' vaccination VAP'!F19*100/Pop_cible!L19)</f>
        <v/>
      </c>
    </row>
    <row r="20" spans="1:10" ht="14.25" customHeight="1">
      <c r="A20" s="677"/>
      <c r="B20" s="678" t="s">
        <v>515</v>
      </c>
      <c r="C20" s="682"/>
      <c r="D20" s="682"/>
      <c r="E20" s="682"/>
      <c r="F20" s="682"/>
      <c r="G20" s="684" t="str">
        <f>IF(Pop_cible!G20="","",' vaccination VAP'!C20*100/Pop_cible!G20)</f>
        <v/>
      </c>
      <c r="H20" s="684" t="str">
        <f>IF(Pop_cible!G20="","",' vaccination VAP'!D20*100/Pop_cible!G20)</f>
        <v/>
      </c>
      <c r="I20" s="684" t="str">
        <f>IF(Pop_cible!G20="","",' vaccination VAP'!E20*100/Pop_cible!G20)</f>
        <v/>
      </c>
      <c r="J20" s="684" t="str">
        <f>IF(Pop_cible!L20="","",' vaccination VAP'!F20*100/Pop_cible!L20)</f>
        <v/>
      </c>
    </row>
    <row r="21" spans="1:10" ht="14.25" customHeight="1">
      <c r="A21" s="679"/>
      <c r="B21" s="677" t="s">
        <v>516</v>
      </c>
      <c r="C21" s="681"/>
      <c r="D21" s="681"/>
      <c r="E21" s="681"/>
      <c r="F21" s="681"/>
      <c r="G21" s="685" t="str">
        <f>IF(Pop_cible!G21="","",' vaccination VAP'!C21*100/Pop_cible!G21)</f>
        <v/>
      </c>
      <c r="H21" s="685" t="str">
        <f>IF(Pop_cible!G21="","",' vaccination VAP'!D21*100/Pop_cible!G21)</f>
        <v/>
      </c>
      <c r="I21" s="685" t="str">
        <f>IF(Pop_cible!G21="","",' vaccination VAP'!E21*100/Pop_cible!G21)</f>
        <v/>
      </c>
      <c r="J21" s="685" t="str">
        <f>IF(Pop_cible!L21="","",' vaccination VAP'!F21*100/Pop_cible!L21)</f>
        <v/>
      </c>
    </row>
    <row r="22" spans="1:10" ht="14.25" customHeight="1">
      <c r="A22" s="679"/>
      <c r="B22" s="677" t="s">
        <v>517</v>
      </c>
      <c r="C22" s="681"/>
      <c r="D22" s="681"/>
      <c r="E22" s="681"/>
      <c r="F22" s="681"/>
      <c r="G22" s="685" t="str">
        <f>IF(Pop_cible!G22="","",' vaccination VAP'!C22*100/Pop_cible!G22)</f>
        <v/>
      </c>
      <c r="H22" s="685" t="str">
        <f>IF(Pop_cible!G22="","",' vaccination VAP'!D22*100/Pop_cible!G22)</f>
        <v/>
      </c>
      <c r="I22" s="685" t="str">
        <f>IF(Pop_cible!G22="","",' vaccination VAP'!E22*100/Pop_cible!G22)</f>
        <v/>
      </c>
      <c r="J22" s="685" t="str">
        <f>IF(Pop_cible!L22="","",' vaccination VAP'!F22*100/Pop_cible!L22)</f>
        <v/>
      </c>
    </row>
    <row r="23" spans="1:10" ht="14.25" customHeight="1">
      <c r="A23" s="679"/>
      <c r="B23" s="677" t="s">
        <v>518</v>
      </c>
      <c r="C23" s="681"/>
      <c r="D23" s="681"/>
      <c r="E23" s="681"/>
      <c r="F23" s="681"/>
      <c r="G23" s="685" t="str">
        <f>IF(Pop_cible!G23="","",' vaccination VAP'!C23*100/Pop_cible!G23)</f>
        <v/>
      </c>
      <c r="H23" s="685" t="str">
        <f>IF(Pop_cible!G23="","",' vaccination VAP'!D23*100/Pop_cible!G23)</f>
        <v/>
      </c>
      <c r="I23" s="685" t="str">
        <f>IF(Pop_cible!G23="","",' vaccination VAP'!E23*100/Pop_cible!G23)</f>
        <v/>
      </c>
      <c r="J23" s="685" t="str">
        <f>IF(Pop_cible!L23="","",' vaccination VAP'!F23*100/Pop_cible!L23)</f>
        <v/>
      </c>
    </row>
    <row r="24" spans="1:10" ht="14.25" customHeight="1">
      <c r="A24" s="679"/>
      <c r="B24" s="677" t="s">
        <v>519</v>
      </c>
      <c r="C24" s="681"/>
      <c r="D24" s="681"/>
      <c r="E24" s="681"/>
      <c r="F24" s="681"/>
      <c r="G24" s="685" t="str">
        <f>IF(Pop_cible!G24="","",' vaccination VAP'!C24*100/Pop_cible!G24)</f>
        <v/>
      </c>
      <c r="H24" s="685" t="str">
        <f>IF(Pop_cible!G24="","",' vaccination VAP'!D24*100/Pop_cible!G24)</f>
        <v/>
      </c>
      <c r="I24" s="685" t="str">
        <f>IF(Pop_cible!G24="","",' vaccination VAP'!E24*100/Pop_cible!G24)</f>
        <v/>
      </c>
      <c r="J24" s="685" t="str">
        <f>IF(Pop_cible!L24="","",' vaccination VAP'!F24*100/Pop_cible!L24)</f>
        <v/>
      </c>
    </row>
    <row r="25" spans="1:10" ht="14.25" customHeight="1">
      <c r="A25" s="679"/>
      <c r="B25" s="677" t="s">
        <v>520</v>
      </c>
      <c r="C25" s="681"/>
      <c r="D25" s="681"/>
      <c r="E25" s="681"/>
      <c r="F25" s="681"/>
      <c r="G25" s="685" t="str">
        <f>IF(Pop_cible!G25="","",' vaccination VAP'!C25*100/Pop_cible!G25)</f>
        <v/>
      </c>
      <c r="H25" s="685" t="str">
        <f>IF(Pop_cible!G25="","",' vaccination VAP'!D25*100/Pop_cible!G25)</f>
        <v/>
      </c>
      <c r="I25" s="685" t="str">
        <f>IF(Pop_cible!G25="","",' vaccination VAP'!E25*100/Pop_cible!G25)</f>
        <v/>
      </c>
      <c r="J25" s="685" t="str">
        <f>IF(Pop_cible!L25="","",' vaccination VAP'!F25*100/Pop_cible!L25)</f>
        <v/>
      </c>
    </row>
    <row r="26" spans="1:10" ht="14.25" customHeight="1">
      <c r="A26" s="679"/>
      <c r="B26" s="677" t="s">
        <v>521</v>
      </c>
      <c r="C26" s="681"/>
      <c r="D26" s="681"/>
      <c r="E26" s="681"/>
      <c r="F26" s="681"/>
      <c r="G26" s="685" t="str">
        <f>IF(Pop_cible!G26="","",' vaccination VAP'!C26*100/Pop_cible!G26)</f>
        <v/>
      </c>
      <c r="H26" s="685" t="str">
        <f>IF(Pop_cible!G26="","",' vaccination VAP'!D26*100/Pop_cible!G26)</f>
        <v/>
      </c>
      <c r="I26" s="685" t="str">
        <f>IF(Pop_cible!G26="","",' vaccination VAP'!E26*100/Pop_cible!G26)</f>
        <v/>
      </c>
      <c r="J26" s="685" t="str">
        <f>IF(Pop_cible!L26="","",' vaccination VAP'!F26*100/Pop_cible!L26)</f>
        <v/>
      </c>
    </row>
    <row r="27" spans="1:10" ht="14.25" customHeight="1">
      <c r="A27" s="679"/>
      <c r="B27" s="677" t="s">
        <v>522</v>
      </c>
      <c r="C27" s="681"/>
      <c r="D27" s="681"/>
      <c r="E27" s="681"/>
      <c r="F27" s="681"/>
      <c r="G27" s="685" t="str">
        <f>IF(Pop_cible!G27="","",' vaccination VAP'!C27*100/Pop_cible!G27)</f>
        <v/>
      </c>
      <c r="H27" s="685" t="str">
        <f>IF(Pop_cible!G27="","",' vaccination VAP'!D27*100/Pop_cible!G27)</f>
        <v/>
      </c>
      <c r="I27" s="685" t="str">
        <f>IF(Pop_cible!G27="","",' vaccination VAP'!E27*100/Pop_cible!G27)</f>
        <v/>
      </c>
      <c r="J27" s="685" t="str">
        <f>IF(Pop_cible!L27="","",' vaccination VAP'!F27*100/Pop_cible!L27)</f>
        <v/>
      </c>
    </row>
    <row r="28" spans="1:10" ht="14.25" customHeight="1">
      <c r="A28" s="679"/>
      <c r="B28" s="677" t="s">
        <v>523</v>
      </c>
      <c r="C28" s="681"/>
      <c r="D28" s="681"/>
      <c r="E28" s="681"/>
      <c r="F28" s="681"/>
      <c r="G28" s="685" t="str">
        <f>IF(Pop_cible!G28="","",' vaccination VAP'!C28*100/Pop_cible!G28)</f>
        <v/>
      </c>
      <c r="H28" s="685" t="str">
        <f>IF(Pop_cible!G28="","",' vaccination VAP'!D28*100/Pop_cible!G28)</f>
        <v/>
      </c>
      <c r="I28" s="685" t="str">
        <f>IF(Pop_cible!G28="","",' vaccination VAP'!E28*100/Pop_cible!G28)</f>
        <v/>
      </c>
      <c r="J28" s="685" t="str">
        <f>IF(Pop_cible!L28="","",' vaccination VAP'!F28*100/Pop_cible!L28)</f>
        <v/>
      </c>
    </row>
    <row r="29" spans="1:10" ht="14.25" customHeight="1">
      <c r="A29" s="2" t="s">
        <v>524</v>
      </c>
      <c r="B29" s="2"/>
      <c r="C29" s="25"/>
      <c r="D29" s="25"/>
      <c r="E29" s="25"/>
      <c r="F29" s="25"/>
      <c r="G29" s="103" t="str">
        <f>IF(Pop_cible!G29="","",' vaccination VAP'!C29*100/Pop_cible!G29)</f>
        <v/>
      </c>
      <c r="H29" s="103" t="str">
        <f>IF(Pop_cible!G29="","",' vaccination VAP'!D29*100/Pop_cible!G29)</f>
        <v/>
      </c>
      <c r="I29" s="103" t="str">
        <f>IF(Pop_cible!G29="","",' vaccination VAP'!E29*100/Pop_cible!G29)</f>
        <v/>
      </c>
      <c r="J29" s="103" t="str">
        <f>IF(Pop_cible!L29="","",' vaccination VAP'!F29*100/Pop_cible!L29)</f>
        <v/>
      </c>
    </row>
    <row r="30" spans="1:10" ht="14.25" customHeight="1">
      <c r="A30" s="677"/>
      <c r="B30" s="677" t="s">
        <v>525</v>
      </c>
      <c r="C30" s="682"/>
      <c r="D30" s="682"/>
      <c r="E30" s="682"/>
      <c r="F30" s="682"/>
      <c r="G30" s="684" t="str">
        <f>IF(Pop_cible!G30="","",' vaccination VAP'!C30*100/Pop_cible!G30)</f>
        <v/>
      </c>
      <c r="H30" s="684" t="str">
        <f>IF(Pop_cible!G30="","",' vaccination VAP'!D30*100/Pop_cible!G30)</f>
        <v/>
      </c>
      <c r="I30" s="684" t="str">
        <f>IF(Pop_cible!G30="","",' vaccination VAP'!E30*100/Pop_cible!G30)</f>
        <v/>
      </c>
      <c r="J30" s="684" t="str">
        <f>IF(Pop_cible!L30="","",' vaccination VAP'!F30*100/Pop_cible!L30)</f>
        <v/>
      </c>
    </row>
    <row r="31" spans="1:10" ht="14.25" customHeight="1">
      <c r="A31" s="677"/>
      <c r="B31" s="677" t="s">
        <v>526</v>
      </c>
      <c r="C31" s="681"/>
      <c r="D31" s="681"/>
      <c r="E31" s="681"/>
      <c r="F31" s="681"/>
      <c r="G31" s="685" t="str">
        <f>IF(Pop_cible!G31="","",' vaccination VAP'!C31*100/Pop_cible!G31)</f>
        <v/>
      </c>
      <c r="H31" s="685" t="str">
        <f>IF(Pop_cible!G31="","",' vaccination VAP'!D31*100/Pop_cible!G31)</f>
        <v/>
      </c>
      <c r="I31" s="685" t="str">
        <f>IF(Pop_cible!G31="","",' vaccination VAP'!E31*100/Pop_cible!G31)</f>
        <v/>
      </c>
      <c r="J31" s="685" t="str">
        <f>IF(Pop_cible!L31="","",' vaccination VAP'!F31*100/Pop_cible!L31)</f>
        <v/>
      </c>
    </row>
    <row r="32" spans="1:10" ht="14.25" customHeight="1">
      <c r="A32" s="677"/>
      <c r="B32" s="677" t="s">
        <v>527</v>
      </c>
      <c r="C32" s="681"/>
      <c r="D32" s="681"/>
      <c r="E32" s="681"/>
      <c r="F32" s="681"/>
      <c r="G32" s="685" t="str">
        <f>IF(Pop_cible!G32="","",' vaccination VAP'!C32*100/Pop_cible!G32)</f>
        <v/>
      </c>
      <c r="H32" s="685" t="str">
        <f>IF(Pop_cible!G32="","",' vaccination VAP'!D32*100/Pop_cible!G32)</f>
        <v/>
      </c>
      <c r="I32" s="685" t="str">
        <f>IF(Pop_cible!G32="","",' vaccination VAP'!E32*100/Pop_cible!G32)</f>
        <v/>
      </c>
      <c r="J32" s="685" t="str">
        <f>IF(Pop_cible!L32="","",' vaccination VAP'!F32*100/Pop_cible!L32)</f>
        <v/>
      </c>
    </row>
    <row r="33" spans="1:10" ht="14.25" customHeight="1">
      <c r="A33" s="677"/>
      <c r="B33" s="677" t="s">
        <v>528</v>
      </c>
      <c r="C33" s="681"/>
      <c r="D33" s="681"/>
      <c r="E33" s="681"/>
      <c r="F33" s="681"/>
      <c r="G33" s="685" t="str">
        <f>IF(Pop_cible!G33="","",' vaccination VAP'!C33*100/Pop_cible!G33)</f>
        <v/>
      </c>
      <c r="H33" s="685" t="str">
        <f>IF(Pop_cible!G33="","",' vaccination VAP'!D33*100/Pop_cible!G33)</f>
        <v/>
      </c>
      <c r="I33" s="685" t="str">
        <f>IF(Pop_cible!G33="","",' vaccination VAP'!E33*100/Pop_cible!G33)</f>
        <v/>
      </c>
      <c r="J33" s="685" t="str">
        <f>IF(Pop_cible!L33="","",' vaccination VAP'!F33*100/Pop_cible!L33)</f>
        <v/>
      </c>
    </row>
    <row r="34" spans="1:10" ht="14.25" customHeight="1">
      <c r="A34" s="677"/>
      <c r="B34" s="677" t="s">
        <v>529</v>
      </c>
      <c r="C34" s="681"/>
      <c r="D34" s="681"/>
      <c r="E34" s="681"/>
      <c r="F34" s="681"/>
      <c r="G34" s="685" t="str">
        <f>IF(Pop_cible!G34="","",' vaccination VAP'!C34*100/Pop_cible!G34)</f>
        <v/>
      </c>
      <c r="H34" s="685" t="str">
        <f>IF(Pop_cible!G34="","",' vaccination VAP'!D34*100/Pop_cible!G34)</f>
        <v/>
      </c>
      <c r="I34" s="685" t="str">
        <f>IF(Pop_cible!G34="","",' vaccination VAP'!E34*100/Pop_cible!G34)</f>
        <v/>
      </c>
      <c r="J34" s="685" t="str">
        <f>IF(Pop_cible!L34="","",' vaccination VAP'!F34*100/Pop_cible!L34)</f>
        <v/>
      </c>
    </row>
    <row r="35" spans="1:10" ht="14.25" customHeight="1">
      <c r="A35" s="677"/>
      <c r="B35" s="677" t="s">
        <v>530</v>
      </c>
      <c r="C35" s="681"/>
      <c r="D35" s="681"/>
      <c r="E35" s="681"/>
      <c r="F35" s="681"/>
      <c r="G35" s="685" t="str">
        <f>IF(Pop_cible!G35="","",' vaccination VAP'!C35*100/Pop_cible!G35)</f>
        <v/>
      </c>
      <c r="H35" s="685" t="str">
        <f>IF(Pop_cible!G35="","",' vaccination VAP'!D35*100/Pop_cible!G35)</f>
        <v/>
      </c>
      <c r="I35" s="685" t="str">
        <f>IF(Pop_cible!G35="","",' vaccination VAP'!E35*100/Pop_cible!G35)</f>
        <v/>
      </c>
      <c r="J35" s="685" t="str">
        <f>IF(Pop_cible!L35="","",' vaccination VAP'!F35*100/Pop_cible!L35)</f>
        <v/>
      </c>
    </row>
    <row r="36" spans="1:10" ht="14.25" customHeight="1">
      <c r="A36" s="677"/>
      <c r="B36" s="677" t="s">
        <v>531</v>
      </c>
      <c r="C36" s="681"/>
      <c r="D36" s="681"/>
      <c r="E36" s="681"/>
      <c r="F36" s="681"/>
      <c r="G36" s="685" t="str">
        <f>IF(Pop_cible!G36="","",' vaccination VAP'!C36*100/Pop_cible!G36)</f>
        <v/>
      </c>
      <c r="H36" s="685" t="str">
        <f>IF(Pop_cible!G36="","",' vaccination VAP'!D36*100/Pop_cible!G36)</f>
        <v/>
      </c>
      <c r="I36" s="685" t="str">
        <f>IF(Pop_cible!G36="","",' vaccination VAP'!E36*100/Pop_cible!G36)</f>
        <v/>
      </c>
      <c r="J36" s="685" t="str">
        <f>IF(Pop_cible!L36="","",' vaccination VAP'!F36*100/Pop_cible!L36)</f>
        <v/>
      </c>
    </row>
    <row r="37" spans="1:10" ht="14.25" customHeight="1">
      <c r="A37" s="679"/>
      <c r="B37" s="677" t="s">
        <v>532</v>
      </c>
      <c r="C37" s="681"/>
      <c r="D37" s="681"/>
      <c r="E37" s="681"/>
      <c r="F37" s="681"/>
      <c r="G37" s="685" t="str">
        <f>IF(Pop_cible!G37="","",' vaccination VAP'!C37*100/Pop_cible!G37)</f>
        <v/>
      </c>
      <c r="H37" s="685" t="str">
        <f>IF(Pop_cible!G37="","",' vaccination VAP'!D37*100/Pop_cible!G37)</f>
        <v/>
      </c>
      <c r="I37" s="685" t="str">
        <f>IF(Pop_cible!G37="","",' vaccination VAP'!E37*100/Pop_cible!G37)</f>
        <v/>
      </c>
      <c r="J37" s="685" t="str">
        <f>IF(Pop_cible!L37="","",' vaccination VAP'!F37*100/Pop_cible!L37)</f>
        <v/>
      </c>
    </row>
    <row r="38" spans="1:10" ht="14.25" customHeight="1">
      <c r="A38" s="679"/>
      <c r="B38" s="677" t="s">
        <v>533</v>
      </c>
      <c r="C38" s="681"/>
      <c r="D38" s="681"/>
      <c r="E38" s="681"/>
      <c r="F38" s="681"/>
      <c r="G38" s="685" t="str">
        <f>IF(Pop_cible!G38="","",' vaccination VAP'!C38*100/Pop_cible!G38)</f>
        <v/>
      </c>
      <c r="H38" s="685" t="str">
        <f>IF(Pop_cible!G38="","",' vaccination VAP'!D38*100/Pop_cible!G38)</f>
        <v/>
      </c>
      <c r="I38" s="685" t="str">
        <f>IF(Pop_cible!G38="","",' vaccination VAP'!E38*100/Pop_cible!G38)</f>
        <v/>
      </c>
      <c r="J38" s="685" t="str">
        <f>IF(Pop_cible!L38="","",' vaccination VAP'!F38*100/Pop_cible!L38)</f>
        <v/>
      </c>
    </row>
    <row r="39" spans="1:10" ht="14.25" customHeight="1">
      <c r="A39" s="679"/>
      <c r="B39" s="677" t="s">
        <v>534</v>
      </c>
      <c r="C39" s="681"/>
      <c r="D39" s="681"/>
      <c r="E39" s="681"/>
      <c r="F39" s="681"/>
      <c r="G39" s="685" t="str">
        <f>IF(Pop_cible!G39="","",' vaccination VAP'!C39*100/Pop_cible!G39)</f>
        <v/>
      </c>
      <c r="H39" s="685" t="str">
        <f>IF(Pop_cible!G39="","",' vaccination VAP'!D39*100/Pop_cible!G39)</f>
        <v/>
      </c>
      <c r="I39" s="685" t="str">
        <f>IF(Pop_cible!G39="","",' vaccination VAP'!E39*100/Pop_cible!G39)</f>
        <v/>
      </c>
      <c r="J39" s="685" t="str">
        <f>IF(Pop_cible!L39="","",' vaccination VAP'!F39*100/Pop_cible!L39)</f>
        <v/>
      </c>
    </row>
    <row r="40" spans="1:10" ht="14.25" customHeight="1">
      <c r="A40" s="679"/>
      <c r="B40" s="677" t="s">
        <v>535</v>
      </c>
      <c r="C40" s="681"/>
      <c r="D40" s="681"/>
      <c r="E40" s="681"/>
      <c r="F40" s="681"/>
      <c r="G40" s="685" t="str">
        <f>IF(Pop_cible!G40="","",' vaccination VAP'!C40*100/Pop_cible!G40)</f>
        <v/>
      </c>
      <c r="H40" s="685" t="str">
        <f>IF(Pop_cible!G40="","",' vaccination VAP'!D40*100/Pop_cible!G40)</f>
        <v/>
      </c>
      <c r="I40" s="685" t="str">
        <f>IF(Pop_cible!G40="","",' vaccination VAP'!E40*100/Pop_cible!G40)</f>
        <v/>
      </c>
      <c r="J40" s="685" t="str">
        <f>IF(Pop_cible!L40="","",' vaccination VAP'!F40*100/Pop_cible!L40)</f>
        <v/>
      </c>
    </row>
    <row r="41" spans="1:10" ht="14.25" customHeight="1">
      <c r="A41" s="679"/>
      <c r="B41" s="677" t="s">
        <v>536</v>
      </c>
      <c r="C41" s="681"/>
      <c r="D41" s="681"/>
      <c r="E41" s="681"/>
      <c r="F41" s="681"/>
      <c r="G41" s="685" t="str">
        <f>IF(Pop_cible!G41="","",' vaccination VAP'!C41*100/Pop_cible!G41)</f>
        <v/>
      </c>
      <c r="H41" s="685" t="str">
        <f>IF(Pop_cible!G41="","",' vaccination VAP'!D41*100/Pop_cible!G41)</f>
        <v/>
      </c>
      <c r="I41" s="685" t="str">
        <f>IF(Pop_cible!G41="","",' vaccination VAP'!E41*100/Pop_cible!G41)</f>
        <v/>
      </c>
      <c r="J41" s="685" t="str">
        <f>IF(Pop_cible!L41="","",' vaccination VAP'!F41*100/Pop_cible!L41)</f>
        <v/>
      </c>
    </row>
    <row r="42" spans="1:10" ht="14.25" customHeight="1">
      <c r="A42" s="2" t="s">
        <v>537</v>
      </c>
      <c r="B42" s="2"/>
      <c r="C42" s="25"/>
      <c r="D42" s="25"/>
      <c r="E42" s="25"/>
      <c r="F42" s="25"/>
      <c r="G42" s="103" t="str">
        <f>IF(Pop_cible!G42="","",' vaccination VAP'!C42*100/Pop_cible!G42)</f>
        <v/>
      </c>
      <c r="H42" s="103" t="str">
        <f>IF(Pop_cible!G42="","",' vaccination VAP'!D42*100/Pop_cible!G42)</f>
        <v/>
      </c>
      <c r="I42" s="103" t="str">
        <f>IF(Pop_cible!G42="","",' vaccination VAP'!E42*100/Pop_cible!G42)</f>
        <v/>
      </c>
      <c r="J42" s="103" t="str">
        <f>IF(Pop_cible!L42="","",' vaccination VAP'!F42*100/Pop_cible!L42)</f>
        <v/>
      </c>
    </row>
    <row r="43" spans="1:10" ht="14.25" customHeight="1">
      <c r="A43" s="677"/>
      <c r="B43" s="677" t="s">
        <v>538</v>
      </c>
      <c r="C43" s="681"/>
      <c r="D43" s="681"/>
      <c r="E43" s="681"/>
      <c r="F43" s="681"/>
      <c r="G43" s="685" t="str">
        <f>IF(Pop_cible!G43="","",' vaccination VAP'!C43*100/Pop_cible!G43)</f>
        <v/>
      </c>
      <c r="H43" s="685" t="str">
        <f>IF(Pop_cible!G43="","",' vaccination VAP'!D43*100/Pop_cible!G43)</f>
        <v/>
      </c>
      <c r="I43" s="685" t="str">
        <f>IF(Pop_cible!G43="","",' vaccination VAP'!E43*100/Pop_cible!G43)</f>
        <v/>
      </c>
      <c r="J43" s="685" t="str">
        <f>IF(Pop_cible!L43="","",' vaccination VAP'!F43*100/Pop_cible!L43)</f>
        <v/>
      </c>
    </row>
    <row r="44" spans="1:10" ht="14.25" customHeight="1">
      <c r="A44" s="679"/>
      <c r="B44" s="677" t="s">
        <v>539</v>
      </c>
      <c r="C44" s="681"/>
      <c r="D44" s="681"/>
      <c r="E44" s="681"/>
      <c r="F44" s="681"/>
      <c r="G44" s="685" t="str">
        <f>IF(Pop_cible!G44="","",' vaccination VAP'!C44*100/Pop_cible!G44)</f>
        <v/>
      </c>
      <c r="H44" s="685" t="str">
        <f>IF(Pop_cible!G44="","",' vaccination VAP'!D44*100/Pop_cible!G44)</f>
        <v/>
      </c>
      <c r="I44" s="685" t="str">
        <f>IF(Pop_cible!G44="","",' vaccination VAP'!E44*100/Pop_cible!G44)</f>
        <v/>
      </c>
      <c r="J44" s="685" t="str">
        <f>IF(Pop_cible!L44="","",' vaccination VAP'!F44*100/Pop_cible!L44)</f>
        <v/>
      </c>
    </row>
    <row r="45" spans="1:10" ht="14.25" customHeight="1">
      <c r="A45" s="679"/>
      <c r="B45" s="677" t="s">
        <v>540</v>
      </c>
      <c r="C45" s="681"/>
      <c r="D45" s="681"/>
      <c r="E45" s="681"/>
      <c r="F45" s="681"/>
      <c r="G45" s="685" t="str">
        <f>IF(Pop_cible!G45="","",' vaccination VAP'!C45*100/Pop_cible!G45)</f>
        <v/>
      </c>
      <c r="H45" s="685" t="str">
        <f>IF(Pop_cible!G45="","",' vaccination VAP'!D45*100/Pop_cible!G45)</f>
        <v/>
      </c>
      <c r="I45" s="685" t="str">
        <f>IF(Pop_cible!G45="","",' vaccination VAP'!E45*100/Pop_cible!G45)</f>
        <v/>
      </c>
      <c r="J45" s="685" t="str">
        <f>IF(Pop_cible!L45="","",' vaccination VAP'!F45*100/Pop_cible!L45)</f>
        <v/>
      </c>
    </row>
    <row r="46" spans="1:10" ht="14.25" customHeight="1">
      <c r="A46" s="679"/>
      <c r="B46" s="677" t="s">
        <v>541</v>
      </c>
      <c r="C46" s="681"/>
      <c r="D46" s="681"/>
      <c r="E46" s="681"/>
      <c r="F46" s="681"/>
      <c r="G46" s="685" t="str">
        <f>IF(Pop_cible!G46="","",' vaccination VAP'!C46*100/Pop_cible!G46)</f>
        <v/>
      </c>
      <c r="H46" s="685" t="str">
        <f>IF(Pop_cible!G46="","",' vaccination VAP'!D46*100/Pop_cible!G46)</f>
        <v/>
      </c>
      <c r="I46" s="685" t="str">
        <f>IF(Pop_cible!G46="","",' vaccination VAP'!E46*100/Pop_cible!G46)</f>
        <v/>
      </c>
      <c r="J46" s="685" t="str">
        <f>IF(Pop_cible!L46="","",' vaccination VAP'!F46*100/Pop_cible!L46)</f>
        <v/>
      </c>
    </row>
    <row r="47" spans="1:10" ht="14.25" customHeight="1">
      <c r="A47" s="679"/>
      <c r="B47" s="677" t="s">
        <v>542</v>
      </c>
      <c r="C47" s="681"/>
      <c r="D47" s="681"/>
      <c r="E47" s="681"/>
      <c r="F47" s="681"/>
      <c r="G47" s="685" t="str">
        <f>IF(Pop_cible!G47="","",' vaccination VAP'!C47*100/Pop_cible!G47)</f>
        <v/>
      </c>
      <c r="H47" s="685" t="str">
        <f>IF(Pop_cible!G47="","",' vaccination VAP'!D47*100/Pop_cible!G47)</f>
        <v/>
      </c>
      <c r="I47" s="685" t="str">
        <f>IF(Pop_cible!G47="","",' vaccination VAP'!E47*100/Pop_cible!G47)</f>
        <v/>
      </c>
      <c r="J47" s="685" t="str">
        <f>IF(Pop_cible!L47="","",' vaccination VAP'!F47*100/Pop_cible!L47)</f>
        <v/>
      </c>
    </row>
    <row r="48" spans="1:10" ht="14.25" customHeight="1">
      <c r="A48" s="679"/>
      <c r="B48" s="677" t="s">
        <v>543</v>
      </c>
      <c r="C48" s="681"/>
      <c r="D48" s="681"/>
      <c r="E48" s="681"/>
      <c r="F48" s="681"/>
      <c r="G48" s="685" t="str">
        <f>IF(Pop_cible!G48="","",' vaccination VAP'!C48*100/Pop_cible!G48)</f>
        <v/>
      </c>
      <c r="H48" s="685" t="str">
        <f>IF(Pop_cible!G48="","",' vaccination VAP'!D48*100/Pop_cible!G48)</f>
        <v/>
      </c>
      <c r="I48" s="685" t="str">
        <f>IF(Pop_cible!G48="","",' vaccination VAP'!E48*100/Pop_cible!G48)</f>
        <v/>
      </c>
      <c r="J48" s="685" t="str">
        <f>IF(Pop_cible!L48="","",' vaccination VAP'!F48*100/Pop_cible!L48)</f>
        <v/>
      </c>
    </row>
    <row r="49" spans="1:10" ht="14.25" customHeight="1">
      <c r="A49" s="679"/>
      <c r="B49" s="677" t="s">
        <v>544</v>
      </c>
      <c r="C49" s="681"/>
      <c r="D49" s="681"/>
      <c r="E49" s="681"/>
      <c r="F49" s="681"/>
      <c r="G49" s="685" t="str">
        <f>IF(Pop_cible!G49="","",' vaccination VAP'!C49*100/Pop_cible!G49)</f>
        <v/>
      </c>
      <c r="H49" s="685" t="str">
        <f>IF(Pop_cible!G49="","",' vaccination VAP'!D49*100/Pop_cible!G49)</f>
        <v/>
      </c>
      <c r="I49" s="685" t="str">
        <f>IF(Pop_cible!G49="","",' vaccination VAP'!E49*100/Pop_cible!G49)</f>
        <v/>
      </c>
      <c r="J49" s="685" t="str">
        <f>IF(Pop_cible!L49="","",' vaccination VAP'!F49*100/Pop_cible!L49)</f>
        <v/>
      </c>
    </row>
    <row r="50" spans="1:10" ht="14.25" customHeight="1">
      <c r="A50" s="2" t="s">
        <v>545</v>
      </c>
      <c r="B50" s="2"/>
      <c r="C50" s="25"/>
      <c r="D50" s="25"/>
      <c r="E50" s="25"/>
      <c r="F50" s="25"/>
      <c r="G50" s="103" t="str">
        <f>IF(Pop_cible!G50="","",' vaccination VAP'!C50*100/Pop_cible!G50)</f>
        <v/>
      </c>
      <c r="H50" s="103" t="str">
        <f>IF(Pop_cible!G50="","",' vaccination VAP'!D50*100/Pop_cible!G50)</f>
        <v/>
      </c>
      <c r="I50" s="103" t="str">
        <f>IF(Pop_cible!G50="","",' vaccination VAP'!E50*100/Pop_cible!G50)</f>
        <v/>
      </c>
      <c r="J50" s="103" t="str">
        <f>IF(Pop_cible!L50="","",' vaccination VAP'!F50*100/Pop_cible!L50)</f>
        <v/>
      </c>
    </row>
    <row r="51" spans="1:10" ht="14.25" customHeight="1">
      <c r="A51" s="677"/>
      <c r="B51" s="677" t="s">
        <v>546</v>
      </c>
      <c r="C51" s="681"/>
      <c r="D51" s="681"/>
      <c r="E51" s="681"/>
      <c r="F51" s="681"/>
      <c r="G51" s="685" t="str">
        <f>IF(Pop_cible!G51="","",' vaccination VAP'!C51*100/Pop_cible!G51)</f>
        <v/>
      </c>
      <c r="H51" s="685" t="str">
        <f>IF(Pop_cible!G51="","",' vaccination VAP'!D51*100/Pop_cible!G51)</f>
        <v/>
      </c>
      <c r="I51" s="685" t="str">
        <f>IF(Pop_cible!G51="","",' vaccination VAP'!E51*100/Pop_cible!G51)</f>
        <v/>
      </c>
      <c r="J51" s="685" t="str">
        <f>IF(Pop_cible!L51="","",' vaccination VAP'!F51*100/Pop_cible!L51)</f>
        <v/>
      </c>
    </row>
    <row r="52" spans="1:10" ht="14.25" customHeight="1">
      <c r="A52" s="679"/>
      <c r="B52" s="677" t="s">
        <v>547</v>
      </c>
      <c r="C52" s="681"/>
      <c r="D52" s="681"/>
      <c r="E52" s="681"/>
      <c r="F52" s="681"/>
      <c r="G52" s="685" t="str">
        <f>IF(Pop_cible!G52="","",' vaccination VAP'!C52*100/Pop_cible!G52)</f>
        <v/>
      </c>
      <c r="H52" s="685" t="str">
        <f>IF(Pop_cible!G52="","",' vaccination VAP'!D52*100/Pop_cible!G52)</f>
        <v/>
      </c>
      <c r="I52" s="685" t="str">
        <f>IF(Pop_cible!G52="","",' vaccination VAP'!E52*100/Pop_cible!G52)</f>
        <v/>
      </c>
      <c r="J52" s="685" t="str">
        <f>IF(Pop_cible!L52="","",' vaccination VAP'!F52*100/Pop_cible!L52)</f>
        <v/>
      </c>
    </row>
    <row r="53" spans="1:10" ht="14.25" customHeight="1">
      <c r="A53" s="679"/>
      <c r="B53" s="677" t="s">
        <v>548</v>
      </c>
      <c r="C53" s="681"/>
      <c r="D53" s="681"/>
      <c r="E53" s="681"/>
      <c r="F53" s="681"/>
      <c r="G53" s="685" t="str">
        <f>IF(Pop_cible!G53="","",' vaccination VAP'!C53*100/Pop_cible!G53)</f>
        <v/>
      </c>
      <c r="H53" s="685" t="str">
        <f>IF(Pop_cible!G53="","",' vaccination VAP'!D53*100/Pop_cible!G53)</f>
        <v/>
      </c>
      <c r="I53" s="685" t="str">
        <f>IF(Pop_cible!G53="","",' vaccination VAP'!E53*100/Pop_cible!G53)</f>
        <v/>
      </c>
      <c r="J53" s="685" t="str">
        <f>IF(Pop_cible!L53="","",' vaccination VAP'!F53*100/Pop_cible!L53)</f>
        <v/>
      </c>
    </row>
    <row r="54" spans="1:10" ht="14.25" customHeight="1">
      <c r="A54" s="679"/>
      <c r="B54" s="677" t="s">
        <v>549</v>
      </c>
      <c r="C54" s="681"/>
      <c r="D54" s="681"/>
      <c r="E54" s="681"/>
      <c r="F54" s="681"/>
      <c r="G54" s="685" t="str">
        <f>IF(Pop_cible!G54="","",' vaccination VAP'!C54*100/Pop_cible!G54)</f>
        <v/>
      </c>
      <c r="H54" s="685" t="str">
        <f>IF(Pop_cible!G54="","",' vaccination VAP'!D54*100/Pop_cible!G54)</f>
        <v/>
      </c>
      <c r="I54" s="685" t="str">
        <f>IF(Pop_cible!G54="","",' vaccination VAP'!E54*100/Pop_cible!G54)</f>
        <v/>
      </c>
      <c r="J54" s="685" t="str">
        <f>IF(Pop_cible!L54="","",' vaccination VAP'!F54*100/Pop_cible!L54)</f>
        <v/>
      </c>
    </row>
    <row r="55" spans="1:10" ht="14.25" customHeight="1">
      <c r="A55" s="2" t="s">
        <v>550</v>
      </c>
      <c r="B55" s="2"/>
      <c r="C55" s="49"/>
      <c r="D55" s="49"/>
      <c r="E55" s="49"/>
      <c r="F55" s="49"/>
      <c r="G55" s="686" t="str">
        <f>IF(Pop_cible!G55="","",' vaccination VAP'!C55*100/Pop_cible!G55)</f>
        <v/>
      </c>
      <c r="H55" s="686" t="str">
        <f>IF(Pop_cible!G55="","",' vaccination VAP'!D55*100/Pop_cible!G55)</f>
        <v/>
      </c>
      <c r="I55" s="686" t="str">
        <f>IF(Pop_cible!G55="","",' vaccination VAP'!E55*100/Pop_cible!G55)</f>
        <v/>
      </c>
      <c r="J55" s="686" t="str">
        <f>IF(Pop_cible!L55="","",' vaccination VAP'!F55*100/Pop_cible!L55)</f>
        <v/>
      </c>
    </row>
    <row r="56" spans="1:10" ht="14.25" customHeight="1">
      <c r="A56" s="677"/>
      <c r="B56" s="677" t="s">
        <v>551</v>
      </c>
      <c r="C56" s="682"/>
      <c r="D56" s="682"/>
      <c r="E56" s="682"/>
      <c r="F56" s="682"/>
      <c r="G56" s="719" t="str">
        <f>IF(Pop_cible!G56="","",' vaccination VAP'!C56*100/Pop_cible!G56)</f>
        <v/>
      </c>
      <c r="H56" s="719" t="str">
        <f>IF(Pop_cible!G56="","",' vaccination VAP'!D56*100/Pop_cible!G56)</f>
        <v/>
      </c>
      <c r="I56" s="719" t="str">
        <f>IF(Pop_cible!G56="","",' vaccination VAP'!E56*100/Pop_cible!G56)</f>
        <v/>
      </c>
      <c r="J56" s="719" t="str">
        <f>IF(Pop_cible!L56="","",' vaccination VAP'!F56*100/Pop_cible!L56)</f>
        <v/>
      </c>
    </row>
    <row r="57" spans="1:10" ht="14.25" customHeight="1">
      <c r="A57" s="679"/>
      <c r="B57" s="677" t="s">
        <v>552</v>
      </c>
      <c r="C57" s="681"/>
      <c r="D57" s="681"/>
      <c r="E57" s="681"/>
      <c r="F57" s="681"/>
      <c r="G57" s="685" t="str">
        <f>IF(Pop_cible!G57="","",' vaccination VAP'!C57*100/Pop_cible!G57)</f>
        <v/>
      </c>
      <c r="H57" s="685" t="str">
        <f>IF(Pop_cible!G57="","",' vaccination VAP'!D57*100/Pop_cible!G57)</f>
        <v/>
      </c>
      <c r="I57" s="685" t="str">
        <f>IF(Pop_cible!G57="","",' vaccination VAP'!E57*100/Pop_cible!G57)</f>
        <v/>
      </c>
      <c r="J57" s="685" t="str">
        <f>IF(Pop_cible!L57="","",' vaccination VAP'!F57*100/Pop_cible!L57)</f>
        <v/>
      </c>
    </row>
    <row r="58" spans="1:10" ht="14.25" customHeight="1">
      <c r="A58" s="679"/>
      <c r="B58" s="677" t="s">
        <v>553</v>
      </c>
      <c r="C58" s="681"/>
      <c r="D58" s="681"/>
      <c r="E58" s="681"/>
      <c r="F58" s="681"/>
      <c r="G58" s="685" t="str">
        <f>IF(Pop_cible!G58="","",' vaccination VAP'!C58*100/Pop_cible!G58)</f>
        <v/>
      </c>
      <c r="H58" s="685" t="str">
        <f>IF(Pop_cible!G58="","",' vaccination VAP'!D58*100/Pop_cible!G58)</f>
        <v/>
      </c>
      <c r="I58" s="685" t="str">
        <f>IF(Pop_cible!G58="","",' vaccination VAP'!E58*100/Pop_cible!G58)</f>
        <v/>
      </c>
      <c r="J58" s="685" t="str">
        <f>IF(Pop_cible!L58="","",' vaccination VAP'!F58*100/Pop_cible!L58)</f>
        <v/>
      </c>
    </row>
    <row r="59" spans="1:10" ht="14.25" customHeight="1">
      <c r="A59" s="679"/>
      <c r="B59" s="677" t="s">
        <v>554</v>
      </c>
      <c r="C59" s="681"/>
      <c r="D59" s="681"/>
      <c r="E59" s="681"/>
      <c r="F59" s="681"/>
      <c r="G59" s="685" t="str">
        <f>IF(Pop_cible!G59="","",' vaccination VAP'!C59*100/Pop_cible!G59)</f>
        <v/>
      </c>
      <c r="H59" s="685" t="str">
        <f>IF(Pop_cible!G59="","",' vaccination VAP'!D59*100/Pop_cible!G59)</f>
        <v/>
      </c>
      <c r="I59" s="685" t="str">
        <f>IF(Pop_cible!G59="","",' vaccination VAP'!E59*100/Pop_cible!G59)</f>
        <v/>
      </c>
      <c r="J59" s="685" t="str">
        <f>IF(Pop_cible!L59="","",' vaccination VAP'!F59*100/Pop_cible!L59)</f>
        <v/>
      </c>
    </row>
    <row r="60" spans="1:10" ht="14.25" customHeight="1">
      <c r="A60" s="679"/>
      <c r="B60" s="677" t="s">
        <v>555</v>
      </c>
      <c r="C60" s="681"/>
      <c r="D60" s="681"/>
      <c r="E60" s="681"/>
      <c r="F60" s="681"/>
      <c r="G60" s="685" t="str">
        <f>IF(Pop_cible!G60="","",' vaccination VAP'!C60*100/Pop_cible!G60)</f>
        <v/>
      </c>
      <c r="H60" s="685" t="str">
        <f>IF(Pop_cible!G60="","",' vaccination VAP'!D60*100/Pop_cible!G60)</f>
        <v/>
      </c>
      <c r="I60" s="685" t="str">
        <f>IF(Pop_cible!G60="","",' vaccination VAP'!E60*100/Pop_cible!G60)</f>
        <v/>
      </c>
      <c r="J60" s="685" t="str">
        <f>IF(Pop_cible!L60="","",' vaccination VAP'!F60*100/Pop_cible!L60)</f>
        <v/>
      </c>
    </row>
    <row r="61" spans="1:10" ht="14.25" customHeight="1">
      <c r="A61" s="679"/>
      <c r="B61" s="677" t="s">
        <v>556</v>
      </c>
      <c r="C61" s="681"/>
      <c r="D61" s="681"/>
      <c r="E61" s="681"/>
      <c r="F61" s="681"/>
      <c r="G61" s="685" t="str">
        <f>IF(Pop_cible!G61="","",' vaccination VAP'!C61*100/Pop_cible!G61)</f>
        <v/>
      </c>
      <c r="H61" s="685" t="str">
        <f>IF(Pop_cible!G61="","",' vaccination VAP'!D61*100/Pop_cible!G61)</f>
        <v/>
      </c>
      <c r="I61" s="685" t="str">
        <f>IF(Pop_cible!G61="","",' vaccination VAP'!E61*100/Pop_cible!G61)</f>
        <v/>
      </c>
      <c r="J61" s="685" t="str">
        <f>IF(Pop_cible!L61="","",' vaccination VAP'!F61*100/Pop_cible!L61)</f>
        <v/>
      </c>
    </row>
    <row r="62" spans="1:10" ht="14.25" customHeight="1">
      <c r="A62" s="679"/>
      <c r="B62" s="677" t="s">
        <v>557</v>
      </c>
      <c r="C62" s="681"/>
      <c r="D62" s="681"/>
      <c r="E62" s="681"/>
      <c r="F62" s="681"/>
      <c r="G62" s="685" t="str">
        <f>IF(Pop_cible!G62="","",' vaccination VAP'!C62*100/Pop_cible!G62)</f>
        <v/>
      </c>
      <c r="H62" s="685" t="str">
        <f>IF(Pop_cible!G62="","",' vaccination VAP'!D62*100/Pop_cible!G62)</f>
        <v/>
      </c>
      <c r="I62" s="685" t="str">
        <f>IF(Pop_cible!G62="","",' vaccination VAP'!E62*100/Pop_cible!G62)</f>
        <v/>
      </c>
      <c r="J62" s="685" t="str">
        <f>IF(Pop_cible!L62="","",' vaccination VAP'!F62*100/Pop_cible!L62)</f>
        <v/>
      </c>
    </row>
    <row r="63" spans="1:10" ht="14.25" customHeight="1">
      <c r="A63" s="679"/>
      <c r="B63" s="677" t="s">
        <v>558</v>
      </c>
      <c r="C63" s="681"/>
      <c r="D63" s="681"/>
      <c r="E63" s="681"/>
      <c r="F63" s="681"/>
      <c r="G63" s="685" t="str">
        <f>IF(Pop_cible!G63="","",' vaccination VAP'!C63*100/Pop_cible!G63)</f>
        <v/>
      </c>
      <c r="H63" s="685" t="str">
        <f>IF(Pop_cible!G63="","",' vaccination VAP'!D63*100/Pop_cible!G63)</f>
        <v/>
      </c>
      <c r="I63" s="685" t="str">
        <f>IF(Pop_cible!G63="","",' vaccination VAP'!E63*100/Pop_cible!G63)</f>
        <v/>
      </c>
      <c r="J63" s="685" t="str">
        <f>IF(Pop_cible!L63="","",' vaccination VAP'!F63*100/Pop_cible!L63)</f>
        <v/>
      </c>
    </row>
    <row r="64" spans="1:10" ht="14.25" customHeight="1">
      <c r="A64" s="2" t="s">
        <v>559</v>
      </c>
      <c r="B64" s="2"/>
      <c r="C64" s="25"/>
      <c r="D64" s="25"/>
      <c r="E64" s="25"/>
      <c r="F64" s="25"/>
      <c r="G64" s="103" t="str">
        <f>IF(Pop_cible!G64="","",' vaccination VAP'!C64*100/Pop_cible!G64)</f>
        <v/>
      </c>
      <c r="H64" s="103" t="str">
        <f>IF(Pop_cible!G64="","",' vaccination VAP'!D64*100/Pop_cible!G64)</f>
        <v/>
      </c>
      <c r="I64" s="103" t="str">
        <f>IF(Pop_cible!G64="","",' vaccination VAP'!E64*100/Pop_cible!G64)</f>
        <v/>
      </c>
      <c r="J64" s="103" t="str">
        <f>IF(Pop_cible!L64="","",' vaccination VAP'!F64*100/Pop_cible!L64)</f>
        <v/>
      </c>
    </row>
    <row r="65" spans="1:10" ht="14.25" customHeight="1">
      <c r="A65" s="677"/>
      <c r="B65" s="677" t="s">
        <v>560</v>
      </c>
      <c r="C65" s="681"/>
      <c r="D65" s="681"/>
      <c r="E65" s="681"/>
      <c r="F65" s="681"/>
      <c r="G65" s="685" t="str">
        <f>IF(Pop_cible!G65="","",' vaccination VAP'!C65*100/Pop_cible!G65)</f>
        <v/>
      </c>
      <c r="H65" s="685" t="str">
        <f>IF(Pop_cible!G65="","",' vaccination VAP'!D65*100/Pop_cible!G65)</f>
        <v/>
      </c>
      <c r="I65" s="685" t="str">
        <f>IF(Pop_cible!G65="","",' vaccination VAP'!E65*100/Pop_cible!G65)</f>
        <v/>
      </c>
      <c r="J65" s="685" t="str">
        <f>IF(Pop_cible!L65="","",' vaccination VAP'!F65*100/Pop_cible!L65)</f>
        <v/>
      </c>
    </row>
    <row r="66" spans="1:10" ht="14.25" customHeight="1">
      <c r="A66" s="679"/>
      <c r="B66" s="677" t="s">
        <v>561</v>
      </c>
      <c r="C66" s="681"/>
      <c r="D66" s="681"/>
      <c r="E66" s="681"/>
      <c r="F66" s="681"/>
      <c r="G66" s="685" t="str">
        <f>IF(Pop_cible!G66="","",' vaccination VAP'!C66*100/Pop_cible!G66)</f>
        <v/>
      </c>
      <c r="H66" s="685" t="str">
        <f>IF(Pop_cible!G66="","",' vaccination VAP'!D66*100/Pop_cible!G66)</f>
        <v/>
      </c>
      <c r="I66" s="685" t="str">
        <f>IF(Pop_cible!G66="","",' vaccination VAP'!E66*100/Pop_cible!G66)</f>
        <v/>
      </c>
      <c r="J66" s="685" t="str">
        <f>IF(Pop_cible!L66="","",' vaccination VAP'!F66*100/Pop_cible!L66)</f>
        <v/>
      </c>
    </row>
    <row r="67" spans="1:10" ht="14.25" customHeight="1">
      <c r="A67" s="679"/>
      <c r="B67" s="677" t="s">
        <v>562</v>
      </c>
      <c r="C67" s="681"/>
      <c r="D67" s="681"/>
      <c r="E67" s="681"/>
      <c r="F67" s="681"/>
      <c r="G67" s="685" t="str">
        <f>IF(Pop_cible!G67="","",' vaccination VAP'!C67*100/Pop_cible!G67)</f>
        <v/>
      </c>
      <c r="H67" s="685" t="str">
        <f>IF(Pop_cible!G67="","",' vaccination VAP'!D67*100/Pop_cible!G67)</f>
        <v/>
      </c>
      <c r="I67" s="685" t="str">
        <f>IF(Pop_cible!G67="","",' vaccination VAP'!E67*100/Pop_cible!G67)</f>
        <v/>
      </c>
      <c r="J67" s="685" t="str">
        <f>IF(Pop_cible!L67="","",' vaccination VAP'!F67*100/Pop_cible!L67)</f>
        <v/>
      </c>
    </row>
    <row r="68" spans="1:10" ht="14.25" customHeight="1">
      <c r="A68" s="679"/>
      <c r="B68" s="677" t="s">
        <v>563</v>
      </c>
      <c r="C68" s="681"/>
      <c r="D68" s="681"/>
      <c r="E68" s="681"/>
      <c r="F68" s="681"/>
      <c r="G68" s="685" t="str">
        <f>IF(Pop_cible!G68="","",' vaccination VAP'!C68*100/Pop_cible!G68)</f>
        <v/>
      </c>
      <c r="H68" s="685" t="str">
        <f>IF(Pop_cible!G68="","",' vaccination VAP'!D68*100/Pop_cible!G68)</f>
        <v/>
      </c>
      <c r="I68" s="685" t="str">
        <f>IF(Pop_cible!G68="","",' vaccination VAP'!E68*100/Pop_cible!G68)</f>
        <v/>
      </c>
      <c r="J68" s="685" t="str">
        <f>IF(Pop_cible!L68="","",' vaccination VAP'!F68*100/Pop_cible!L68)</f>
        <v/>
      </c>
    </row>
    <row r="69" spans="1:10" ht="14.25" customHeight="1">
      <c r="A69" s="679"/>
      <c r="B69" s="677" t="s">
        <v>564</v>
      </c>
      <c r="C69" s="681"/>
      <c r="D69" s="681"/>
      <c r="E69" s="681"/>
      <c r="F69" s="681"/>
      <c r="G69" s="685" t="str">
        <f>IF(Pop_cible!G69="","",' vaccination VAP'!C69*100/Pop_cible!G69)</f>
        <v/>
      </c>
      <c r="H69" s="685" t="str">
        <f>IF(Pop_cible!G69="","",' vaccination VAP'!D69*100/Pop_cible!G69)</f>
        <v/>
      </c>
      <c r="I69" s="685" t="str">
        <f>IF(Pop_cible!G69="","",' vaccination VAP'!E69*100/Pop_cible!G69)</f>
        <v/>
      </c>
      <c r="J69" s="685" t="str">
        <f>IF(Pop_cible!L69="","",' vaccination VAP'!F69*100/Pop_cible!L69)</f>
        <v/>
      </c>
    </row>
    <row r="70" spans="1:10" ht="14.25" customHeight="1">
      <c r="A70" s="679"/>
      <c r="B70" s="677" t="s">
        <v>565</v>
      </c>
      <c r="C70" s="681"/>
      <c r="D70" s="681"/>
      <c r="E70" s="681"/>
      <c r="F70" s="681"/>
      <c r="G70" s="685" t="str">
        <f>IF(Pop_cible!G70="","",' vaccination VAP'!C70*100/Pop_cible!G70)</f>
        <v/>
      </c>
      <c r="H70" s="685" t="str">
        <f>IF(Pop_cible!G70="","",' vaccination VAP'!D70*100/Pop_cible!G70)</f>
        <v/>
      </c>
      <c r="I70" s="685" t="str">
        <f>IF(Pop_cible!G70="","",' vaccination VAP'!E70*100/Pop_cible!G70)</f>
        <v/>
      </c>
      <c r="J70" s="685" t="str">
        <f>IF(Pop_cible!L70="","",' vaccination VAP'!F70*100/Pop_cible!L70)</f>
        <v/>
      </c>
    </row>
    <row r="71" spans="1:10" ht="14.25" customHeight="1">
      <c r="A71" s="679"/>
      <c r="B71" s="677" t="s">
        <v>566</v>
      </c>
      <c r="C71" s="681"/>
      <c r="D71" s="681"/>
      <c r="E71" s="681"/>
      <c r="F71" s="681"/>
      <c r="G71" s="685" t="str">
        <f>IF(Pop_cible!G71="","",' vaccination VAP'!C71*100/Pop_cible!G71)</f>
        <v/>
      </c>
      <c r="H71" s="685" t="str">
        <f>IF(Pop_cible!G71="","",' vaccination VAP'!D71*100/Pop_cible!G71)</f>
        <v/>
      </c>
      <c r="I71" s="685" t="str">
        <f>IF(Pop_cible!G71="","",' vaccination VAP'!E71*100/Pop_cible!G71)</f>
        <v/>
      </c>
      <c r="J71" s="685" t="str">
        <f>IF(Pop_cible!L71="","",' vaccination VAP'!F71*100/Pop_cible!L71)</f>
        <v/>
      </c>
    </row>
    <row r="72" spans="1:10" ht="14.25" customHeight="1">
      <c r="A72" s="679"/>
      <c r="B72" s="677" t="s">
        <v>567</v>
      </c>
      <c r="C72" s="681"/>
      <c r="D72" s="681"/>
      <c r="E72" s="681"/>
      <c r="F72" s="681"/>
      <c r="G72" s="685" t="str">
        <f>IF(Pop_cible!G72="","",' vaccination VAP'!C72*100/Pop_cible!G72)</f>
        <v/>
      </c>
      <c r="H72" s="685" t="str">
        <f>IF(Pop_cible!G72="","",' vaccination VAP'!D72*100/Pop_cible!G72)</f>
        <v/>
      </c>
      <c r="I72" s="685" t="str">
        <f>IF(Pop_cible!G72="","",' vaccination VAP'!E72*100/Pop_cible!G72)</f>
        <v/>
      </c>
      <c r="J72" s="685" t="str">
        <f>IF(Pop_cible!L72="","",' vaccination VAP'!F72*100/Pop_cible!L72)</f>
        <v/>
      </c>
    </row>
    <row r="73" spans="1:10" ht="14.25" customHeight="1">
      <c r="A73" s="2" t="s">
        <v>568</v>
      </c>
      <c r="B73" s="2"/>
      <c r="C73" s="25"/>
      <c r="D73" s="25"/>
      <c r="E73" s="25"/>
      <c r="F73" s="25"/>
      <c r="G73" s="103" t="str">
        <f>IF(Pop_cible!G73="","",' vaccination VAP'!C73*100/Pop_cible!G73)</f>
        <v/>
      </c>
      <c r="H73" s="103" t="str">
        <f>IF(Pop_cible!G73="","",' vaccination VAP'!D73*100/Pop_cible!G73)</f>
        <v/>
      </c>
      <c r="I73" s="103" t="str">
        <f>IF(Pop_cible!G73="","",' vaccination VAP'!E73*100/Pop_cible!G73)</f>
        <v/>
      </c>
      <c r="J73" s="103" t="str">
        <f>IF(Pop_cible!L73="","",' vaccination VAP'!F73*100/Pop_cible!L73)</f>
        <v/>
      </c>
    </row>
    <row r="74" spans="1:10" ht="14.25" customHeight="1">
      <c r="A74" s="677"/>
      <c r="B74" s="677" t="s">
        <v>569</v>
      </c>
      <c r="C74" s="681"/>
      <c r="D74" s="681"/>
      <c r="E74" s="681"/>
      <c r="F74" s="681"/>
      <c r="G74" s="685" t="str">
        <f>IF(Pop_cible!G74="","",' vaccination VAP'!C74*100/Pop_cible!G74)</f>
        <v/>
      </c>
      <c r="H74" s="685" t="str">
        <f>IF(Pop_cible!G74="","",' vaccination VAP'!D74*100/Pop_cible!G74)</f>
        <v/>
      </c>
      <c r="I74" s="685" t="str">
        <f>IF(Pop_cible!G74="","",' vaccination VAP'!E74*100/Pop_cible!G74)</f>
        <v/>
      </c>
      <c r="J74" s="685" t="str">
        <f>IF(Pop_cible!L74="","",' vaccination VAP'!F74*100/Pop_cible!L74)</f>
        <v/>
      </c>
    </row>
    <row r="75" spans="1:10" ht="14.25" customHeight="1">
      <c r="A75" s="679"/>
      <c r="B75" s="677" t="s">
        <v>570</v>
      </c>
      <c r="C75" s="681"/>
      <c r="D75" s="681"/>
      <c r="E75" s="681"/>
      <c r="F75" s="681"/>
      <c r="G75" s="685" t="str">
        <f>IF(Pop_cible!G75="","",' vaccination VAP'!C75*100/Pop_cible!G75)</f>
        <v/>
      </c>
      <c r="H75" s="685" t="str">
        <f>IF(Pop_cible!G75="","",' vaccination VAP'!D75*100/Pop_cible!G75)</f>
        <v/>
      </c>
      <c r="I75" s="685" t="str">
        <f>IF(Pop_cible!G75="","",' vaccination VAP'!E75*100/Pop_cible!G75)</f>
        <v/>
      </c>
      <c r="J75" s="685" t="str">
        <f>IF(Pop_cible!L75="","",' vaccination VAP'!F75*100/Pop_cible!L75)</f>
        <v/>
      </c>
    </row>
    <row r="76" spans="1:10" ht="14.25" customHeight="1">
      <c r="A76" s="679"/>
      <c r="B76" s="677" t="s">
        <v>571</v>
      </c>
      <c r="C76" s="681"/>
      <c r="D76" s="681"/>
      <c r="E76" s="681"/>
      <c r="F76" s="681"/>
      <c r="G76" s="685" t="str">
        <f>IF(Pop_cible!G76="","",' vaccination VAP'!C76*100/Pop_cible!G76)</f>
        <v/>
      </c>
      <c r="H76" s="685" t="str">
        <f>IF(Pop_cible!G76="","",' vaccination VAP'!D76*100/Pop_cible!G76)</f>
        <v/>
      </c>
      <c r="I76" s="685" t="str">
        <f>IF(Pop_cible!G76="","",' vaccination VAP'!E76*100/Pop_cible!G76)</f>
        <v/>
      </c>
      <c r="J76" s="685" t="str">
        <f>IF(Pop_cible!L76="","",' vaccination VAP'!F76*100/Pop_cible!L76)</f>
        <v/>
      </c>
    </row>
    <row r="77" spans="1:10" ht="14.25" customHeight="1">
      <c r="A77" s="679"/>
      <c r="B77" s="677" t="s">
        <v>572</v>
      </c>
      <c r="C77" s="681"/>
      <c r="D77" s="681"/>
      <c r="E77" s="681"/>
      <c r="F77" s="681"/>
      <c r="G77" s="685" t="str">
        <f>IF(Pop_cible!G77="","",' vaccination VAP'!C77*100/Pop_cible!G77)</f>
        <v/>
      </c>
      <c r="H77" s="685" t="str">
        <f>IF(Pop_cible!G77="","",' vaccination VAP'!D77*100/Pop_cible!G77)</f>
        <v/>
      </c>
      <c r="I77" s="685" t="str">
        <f>IF(Pop_cible!G77="","",' vaccination VAP'!E77*100/Pop_cible!G77)</f>
        <v/>
      </c>
      <c r="J77" s="685" t="str">
        <f>IF(Pop_cible!L77="","",' vaccination VAP'!F77*100/Pop_cible!L77)</f>
        <v/>
      </c>
    </row>
    <row r="78" spans="1:10" ht="14.25" customHeight="1">
      <c r="A78" s="679"/>
      <c r="B78" s="677" t="s">
        <v>573</v>
      </c>
      <c r="C78" s="681"/>
      <c r="D78" s="681"/>
      <c r="E78" s="681"/>
      <c r="F78" s="681"/>
      <c r="G78" s="685" t="str">
        <f>IF(Pop_cible!G78="","",' vaccination VAP'!C78*100/Pop_cible!G78)</f>
        <v/>
      </c>
      <c r="H78" s="685" t="str">
        <f>IF(Pop_cible!G78="","",' vaccination VAP'!D78*100/Pop_cible!G78)</f>
        <v/>
      </c>
      <c r="I78" s="685" t="str">
        <f>IF(Pop_cible!G78="","",' vaccination VAP'!E78*100/Pop_cible!G78)</f>
        <v/>
      </c>
      <c r="J78" s="685" t="str">
        <f>IF(Pop_cible!L78="","",' vaccination VAP'!F78*100/Pop_cible!L78)</f>
        <v/>
      </c>
    </row>
    <row r="79" spans="1:10" ht="14.25" customHeight="1">
      <c r="A79" s="2" t="s">
        <v>574</v>
      </c>
      <c r="B79" s="2"/>
      <c r="C79" s="49"/>
      <c r="D79" s="49"/>
      <c r="E79" s="49"/>
      <c r="F79" s="49"/>
      <c r="G79" s="686" t="str">
        <f>IF(Pop_cible!G79="","",' vaccination VAP'!C79*100/Pop_cible!G79)</f>
        <v/>
      </c>
      <c r="H79" s="686" t="str">
        <f>IF(Pop_cible!G79="","",' vaccination VAP'!D79*100/Pop_cible!G79)</f>
        <v/>
      </c>
      <c r="I79" s="686" t="str">
        <f>IF(Pop_cible!G79="","",' vaccination VAP'!E79*100/Pop_cible!G79)</f>
        <v/>
      </c>
      <c r="J79" s="686" t="str">
        <f>IF(Pop_cible!L79="","",' vaccination VAP'!F79*100/Pop_cible!L79)</f>
        <v/>
      </c>
    </row>
    <row r="80" spans="1:10" ht="14.25" customHeight="1">
      <c r="A80" s="677"/>
      <c r="B80" s="677" t="s">
        <v>575</v>
      </c>
      <c r="C80" s="682"/>
      <c r="D80" s="682"/>
      <c r="E80" s="682"/>
      <c r="F80" s="682"/>
      <c r="G80" s="684" t="str">
        <f>IF(Pop_cible!G80="","",' vaccination VAP'!C80*100/Pop_cible!G80)</f>
        <v/>
      </c>
      <c r="H80" s="684" t="str">
        <f>IF(Pop_cible!G80="","",' vaccination VAP'!D80*100/Pop_cible!G80)</f>
        <v/>
      </c>
      <c r="I80" s="684" t="str">
        <f>IF(Pop_cible!G80="","",' vaccination VAP'!E80*100/Pop_cible!G80)</f>
        <v/>
      </c>
      <c r="J80" s="684" t="str">
        <f>IF(Pop_cible!L80="","",' vaccination VAP'!F80*100/Pop_cible!L80)</f>
        <v/>
      </c>
    </row>
    <row r="81" spans="1:10" ht="14.25" customHeight="1">
      <c r="A81" s="679"/>
      <c r="B81" s="677" t="s">
        <v>576</v>
      </c>
      <c r="C81" s="681"/>
      <c r="D81" s="681"/>
      <c r="E81" s="681"/>
      <c r="F81" s="681"/>
      <c r="G81" s="685" t="str">
        <f>IF(Pop_cible!G81="","",' vaccination VAP'!C81*100/Pop_cible!G81)</f>
        <v/>
      </c>
      <c r="H81" s="685" t="str">
        <f>IF(Pop_cible!G81="","",' vaccination VAP'!D81*100/Pop_cible!G81)</f>
        <v/>
      </c>
      <c r="I81" s="685" t="str">
        <f>IF(Pop_cible!G81="","",' vaccination VAP'!E81*100/Pop_cible!G81)</f>
        <v/>
      </c>
      <c r="J81" s="685" t="str">
        <f>IF(Pop_cible!L81="","",' vaccination VAP'!F81*100/Pop_cible!L81)</f>
        <v/>
      </c>
    </row>
    <row r="82" spans="1:10" ht="14.25" customHeight="1">
      <c r="A82" s="679"/>
      <c r="B82" s="677" t="s">
        <v>577</v>
      </c>
      <c r="C82" s="681"/>
      <c r="D82" s="681"/>
      <c r="E82" s="681"/>
      <c r="F82" s="681"/>
      <c r="G82" s="685" t="str">
        <f>IF(Pop_cible!G82="","",' vaccination VAP'!C82*100/Pop_cible!G82)</f>
        <v/>
      </c>
      <c r="H82" s="685" t="str">
        <f>IF(Pop_cible!G82="","",' vaccination VAP'!D82*100/Pop_cible!G82)</f>
        <v/>
      </c>
      <c r="I82" s="685" t="str">
        <f>IF(Pop_cible!G82="","",' vaccination VAP'!E82*100/Pop_cible!G82)</f>
        <v/>
      </c>
      <c r="J82" s="685" t="str">
        <f>IF(Pop_cible!L82="","",' vaccination VAP'!F82*100/Pop_cible!L82)</f>
        <v/>
      </c>
    </row>
    <row r="83" spans="1:10" ht="14.25" customHeight="1">
      <c r="A83" s="679"/>
      <c r="B83" s="677" t="s">
        <v>578</v>
      </c>
      <c r="C83" s="681"/>
      <c r="D83" s="681"/>
      <c r="E83" s="681"/>
      <c r="F83" s="681"/>
      <c r="G83" s="685" t="str">
        <f>IF(Pop_cible!G83="","",' vaccination VAP'!C83*100/Pop_cible!G83)</f>
        <v/>
      </c>
      <c r="H83" s="685" t="str">
        <f>IF(Pop_cible!G83="","",' vaccination VAP'!D83*100/Pop_cible!G83)</f>
        <v/>
      </c>
      <c r="I83" s="685" t="str">
        <f>IF(Pop_cible!G83="","",' vaccination VAP'!E83*100/Pop_cible!G83)</f>
        <v/>
      </c>
      <c r="J83" s="685" t="str">
        <f>IF(Pop_cible!L83="","",' vaccination VAP'!F83*100/Pop_cible!L83)</f>
        <v/>
      </c>
    </row>
    <row r="84" spans="1:10" ht="14.25" customHeight="1">
      <c r="A84" s="2" t="s">
        <v>579</v>
      </c>
      <c r="B84" s="2"/>
      <c r="C84" s="25"/>
      <c r="D84" s="25"/>
      <c r="E84" s="25"/>
      <c r="F84" s="25"/>
      <c r="G84" s="103" t="str">
        <f>IF(Pop_cible!G84="","",' vaccination VAP'!C84*100/Pop_cible!G84)</f>
        <v/>
      </c>
      <c r="H84" s="103" t="str">
        <f>IF(Pop_cible!G84="","",' vaccination VAP'!D84*100/Pop_cible!G84)</f>
        <v/>
      </c>
      <c r="I84" s="103" t="str">
        <f>IF(Pop_cible!G84="","",' vaccination VAP'!E84*100/Pop_cible!G84)</f>
        <v/>
      </c>
      <c r="J84" s="103" t="str">
        <f>IF(Pop_cible!L84="","",' vaccination VAP'!F84*100/Pop_cible!L84)</f>
        <v/>
      </c>
    </row>
    <row r="85" spans="1:10" ht="14.25" customHeight="1">
      <c r="A85" s="679"/>
      <c r="B85" s="677" t="s">
        <v>580</v>
      </c>
      <c r="C85" s="681"/>
      <c r="D85" s="681"/>
      <c r="E85" s="681"/>
      <c r="F85" s="681"/>
      <c r="G85" s="685" t="str">
        <f>IF(Pop_cible!G85="","",' vaccination VAP'!C85*100/Pop_cible!G85)</f>
        <v/>
      </c>
      <c r="H85" s="685" t="str">
        <f>IF(Pop_cible!G85="","",' vaccination VAP'!D85*100/Pop_cible!G85)</f>
        <v/>
      </c>
      <c r="I85" s="685" t="str">
        <f>IF(Pop_cible!G85="","",' vaccination VAP'!E85*100/Pop_cible!G85)</f>
        <v/>
      </c>
      <c r="J85" s="685" t="str">
        <f>IF(Pop_cible!L85="","",' vaccination VAP'!F85*100/Pop_cible!L85)</f>
        <v/>
      </c>
    </row>
    <row r="86" spans="1:10" ht="14.25" customHeight="1">
      <c r="A86" s="679"/>
      <c r="B86" s="677" t="s">
        <v>581</v>
      </c>
      <c r="C86" s="681"/>
      <c r="D86" s="681"/>
      <c r="E86" s="681"/>
      <c r="F86" s="681"/>
      <c r="G86" s="685" t="str">
        <f>IF(Pop_cible!G86="","",' vaccination VAP'!C86*100/Pop_cible!G86)</f>
        <v/>
      </c>
      <c r="H86" s="685" t="str">
        <f>IF(Pop_cible!G86="","",' vaccination VAP'!D86*100/Pop_cible!G86)</f>
        <v/>
      </c>
      <c r="I86" s="685" t="str">
        <f>IF(Pop_cible!G86="","",' vaccination VAP'!E86*100/Pop_cible!G86)</f>
        <v/>
      </c>
      <c r="J86" s="685" t="str">
        <f>IF(Pop_cible!L86="","",' vaccination VAP'!F86*100/Pop_cible!L86)</f>
        <v/>
      </c>
    </row>
    <row r="87" spans="1:10" ht="14.25" customHeight="1">
      <c r="A87" s="679"/>
      <c r="B87" s="677" t="s">
        <v>582</v>
      </c>
      <c r="C87" s="681"/>
      <c r="D87" s="681"/>
      <c r="E87" s="681"/>
      <c r="F87" s="681"/>
      <c r="G87" s="685" t="str">
        <f>IF(Pop_cible!G87="","",' vaccination VAP'!C87*100/Pop_cible!G87)</f>
        <v/>
      </c>
      <c r="H87" s="685" t="str">
        <f>IF(Pop_cible!G87="","",' vaccination VAP'!D87*100/Pop_cible!G87)</f>
        <v/>
      </c>
      <c r="I87" s="685" t="str">
        <f>IF(Pop_cible!G87="","",' vaccination VAP'!E87*100/Pop_cible!G87)</f>
        <v/>
      </c>
      <c r="J87" s="685" t="str">
        <f>IF(Pop_cible!L87="","",' vaccination VAP'!F87*100/Pop_cible!L87)</f>
        <v/>
      </c>
    </row>
    <row r="88" spans="1:10" ht="14.25" customHeight="1">
      <c r="A88" s="2" t="s">
        <v>583</v>
      </c>
      <c r="B88" s="2"/>
      <c r="C88" s="49"/>
      <c r="D88" s="49"/>
      <c r="E88" s="49"/>
      <c r="F88" s="49"/>
      <c r="G88" s="686" t="str">
        <f>IF(Pop_cible!G88="","",' vaccination VAP'!C88*100/Pop_cible!G88)</f>
        <v/>
      </c>
      <c r="H88" s="686" t="str">
        <f>IF(Pop_cible!G88="","",' vaccination VAP'!D88*100/Pop_cible!G88)</f>
        <v/>
      </c>
      <c r="I88" s="686" t="str">
        <f>IF(Pop_cible!G88="","",' vaccination VAP'!E88*100/Pop_cible!G88)</f>
        <v/>
      </c>
      <c r="J88" s="686" t="str">
        <f>IF(Pop_cible!L88="","",' vaccination VAP'!F88*100/Pop_cible!L88)</f>
        <v/>
      </c>
    </row>
    <row r="89" spans="1:10" ht="14.25" customHeight="1">
      <c r="A89" s="679"/>
      <c r="B89" s="677" t="s">
        <v>584</v>
      </c>
      <c r="C89" s="681"/>
      <c r="D89" s="681"/>
      <c r="E89" s="681"/>
      <c r="F89" s="681"/>
      <c r="G89" s="685" t="str">
        <f>IF(Pop_cible!G89="","",' vaccination VAP'!C89*100/Pop_cible!G89)</f>
        <v/>
      </c>
      <c r="H89" s="685" t="str">
        <f>IF(Pop_cible!G89="","",' vaccination VAP'!D89*100/Pop_cible!G89)</f>
        <v/>
      </c>
      <c r="I89" s="685" t="str">
        <f>IF(Pop_cible!G89="","",' vaccination VAP'!E89*100/Pop_cible!G89)</f>
        <v/>
      </c>
      <c r="J89" s="685" t="str">
        <f>IF(Pop_cible!L89="","",' vaccination VAP'!F89*100/Pop_cible!L89)</f>
        <v/>
      </c>
    </row>
    <row r="90" spans="1:10" ht="14.25" customHeight="1">
      <c r="A90" s="2" t="s">
        <v>585</v>
      </c>
      <c r="B90" s="2"/>
      <c r="C90" s="25"/>
      <c r="D90" s="25"/>
      <c r="E90" s="25"/>
      <c r="F90" s="25"/>
      <c r="G90" s="103" t="str">
        <f>IF(Pop_cible!G90="","",' vaccination VAP'!C90*100/Pop_cible!G90)</f>
        <v/>
      </c>
      <c r="H90" s="103" t="str">
        <f>IF(Pop_cible!G90="","",' vaccination VAP'!D90*100/Pop_cible!G90)</f>
        <v/>
      </c>
      <c r="I90" s="103" t="str">
        <f>IF(Pop_cible!G90="","",' vaccination VAP'!E90*100/Pop_cible!G90)</f>
        <v/>
      </c>
      <c r="J90" s="103" t="str">
        <f>IF(Pop_cible!L90="","",' vaccination VAP'!F90*100/Pop_cible!L90)</f>
        <v/>
      </c>
    </row>
    <row r="91" spans="1:10" ht="14.25" customHeight="1">
      <c r="A91" s="679"/>
      <c r="B91" s="677" t="s">
        <v>586</v>
      </c>
      <c r="C91" s="681"/>
      <c r="D91" s="681"/>
      <c r="E91" s="681"/>
      <c r="F91" s="681"/>
      <c r="G91" s="685" t="str">
        <f>IF(Pop_cible!G91="","",' vaccination VAP'!C91*100/Pop_cible!G91)</f>
        <v/>
      </c>
      <c r="H91" s="685" t="str">
        <f>IF(Pop_cible!G91="","",' vaccination VAP'!D91*100/Pop_cible!G91)</f>
        <v/>
      </c>
      <c r="I91" s="685" t="str">
        <f>IF(Pop_cible!G91="","",' vaccination VAP'!E91*100/Pop_cible!G91)</f>
        <v/>
      </c>
      <c r="J91" s="685" t="str">
        <f>IF(Pop_cible!L91="","",' vaccination VAP'!F91*100/Pop_cible!L91)</f>
        <v/>
      </c>
    </row>
    <row r="92" spans="1:10" ht="14.25" customHeight="1">
      <c r="A92" s="679"/>
      <c r="B92" s="677" t="s">
        <v>587</v>
      </c>
      <c r="C92" s="681"/>
      <c r="D92" s="681"/>
      <c r="E92" s="681"/>
      <c r="F92" s="681"/>
      <c r="G92" s="685" t="str">
        <f>IF(Pop_cible!G92="","",' vaccination VAP'!C92*100/Pop_cible!G92)</f>
        <v/>
      </c>
      <c r="H92" s="685" t="str">
        <f>IF(Pop_cible!G92="","",' vaccination VAP'!D92*100/Pop_cible!G92)</f>
        <v/>
      </c>
      <c r="I92" s="685" t="str">
        <f>IF(Pop_cible!G92="","",' vaccination VAP'!E92*100/Pop_cible!G92)</f>
        <v/>
      </c>
      <c r="J92" s="685" t="str">
        <f>IF(Pop_cible!L92="","",' vaccination VAP'!F92*100/Pop_cible!L92)</f>
        <v/>
      </c>
    </row>
    <row r="93" spans="1:10" ht="14.25" customHeight="1">
      <c r="A93" s="679"/>
      <c r="B93" s="677" t="s">
        <v>588</v>
      </c>
      <c r="C93" s="681"/>
      <c r="D93" s="681"/>
      <c r="E93" s="681"/>
      <c r="F93" s="681"/>
      <c r="G93" s="685" t="str">
        <f>IF(Pop_cible!G93="","",' vaccination VAP'!C93*100/Pop_cible!G93)</f>
        <v/>
      </c>
      <c r="H93" s="685" t="str">
        <f>IF(Pop_cible!G93="","",' vaccination VAP'!D93*100/Pop_cible!G93)</f>
        <v/>
      </c>
      <c r="I93" s="685" t="str">
        <f>IF(Pop_cible!G93="","",' vaccination VAP'!E93*100/Pop_cible!G93)</f>
        <v/>
      </c>
      <c r="J93" s="685" t="str">
        <f>IF(Pop_cible!L93="","",' vaccination VAP'!F93*100/Pop_cible!L93)</f>
        <v/>
      </c>
    </row>
    <row r="94" spans="1:10" ht="14.25" customHeight="1">
      <c r="A94" s="2" t="s">
        <v>589</v>
      </c>
      <c r="B94" s="2"/>
      <c r="C94" s="25"/>
      <c r="D94" s="25"/>
      <c r="E94" s="25"/>
      <c r="F94" s="25"/>
      <c r="G94" s="103" t="str">
        <f>IF(Pop_cible!G94="","",' vaccination VAP'!C94*100/Pop_cible!G94)</f>
        <v/>
      </c>
      <c r="H94" s="103" t="str">
        <f>IF(Pop_cible!G94="","",' vaccination VAP'!D94*100/Pop_cible!G94)</f>
        <v/>
      </c>
      <c r="I94" s="103" t="str">
        <f>IF(Pop_cible!G94="","",' vaccination VAP'!E94*100/Pop_cible!G94)</f>
        <v/>
      </c>
      <c r="J94" s="103" t="str">
        <f>IF(Pop_cible!L94="","",' vaccination VAP'!F94*100/Pop_cible!L94)</f>
        <v/>
      </c>
    </row>
    <row r="95" spans="1:10" ht="14.25" customHeight="1">
      <c r="A95" s="677"/>
      <c r="B95" s="677" t="s">
        <v>590</v>
      </c>
      <c r="C95" s="681"/>
      <c r="D95" s="681"/>
      <c r="E95" s="681"/>
      <c r="F95" s="681"/>
      <c r="G95" s="685" t="str">
        <f>IF(Pop_cible!G95="","",' vaccination VAP'!C95*100/Pop_cible!G95)</f>
        <v/>
      </c>
      <c r="H95" s="685" t="str">
        <f>IF(Pop_cible!G95="","",' vaccination VAP'!D95*100/Pop_cible!G95)</f>
        <v/>
      </c>
      <c r="I95" s="685" t="str">
        <f>IF(Pop_cible!G95="","",' vaccination VAP'!E95*100/Pop_cible!G95)</f>
        <v/>
      </c>
      <c r="J95" s="685" t="str">
        <f>IF(Pop_cible!L95="","",' vaccination VAP'!F95*100/Pop_cible!L95)</f>
        <v/>
      </c>
    </row>
    <row r="96" spans="1:10" ht="14.25" customHeight="1">
      <c r="A96" s="677"/>
      <c r="B96" s="677" t="s">
        <v>591</v>
      </c>
      <c r="C96" s="681"/>
      <c r="D96" s="681"/>
      <c r="E96" s="681"/>
      <c r="F96" s="681"/>
      <c r="G96" s="685" t="str">
        <f>IF(Pop_cible!G96="","",' vaccination VAP'!C96*100/Pop_cible!G96)</f>
        <v/>
      </c>
      <c r="H96" s="685" t="str">
        <f>IF(Pop_cible!G96="","",' vaccination VAP'!D96*100/Pop_cible!G96)</f>
        <v/>
      </c>
      <c r="I96" s="685" t="str">
        <f>IF(Pop_cible!G96="","",' vaccination VAP'!E96*100/Pop_cible!G96)</f>
        <v/>
      </c>
      <c r="J96" s="685" t="str">
        <f>IF(Pop_cible!L96="","",' vaccination VAP'!F96*100/Pop_cible!L96)</f>
        <v/>
      </c>
    </row>
    <row r="97" spans="1:10" ht="14.25" customHeight="1">
      <c r="A97" s="677"/>
      <c r="B97" s="677" t="s">
        <v>592</v>
      </c>
      <c r="C97" s="681"/>
      <c r="D97" s="681"/>
      <c r="E97" s="681"/>
      <c r="F97" s="681"/>
      <c r="G97" s="685" t="str">
        <f>IF(Pop_cible!G97="","",' vaccination VAP'!C97*100/Pop_cible!G97)</f>
        <v/>
      </c>
      <c r="H97" s="685" t="str">
        <f>IF(Pop_cible!G97="","",' vaccination VAP'!D97*100/Pop_cible!G97)</f>
        <v/>
      </c>
      <c r="I97" s="685" t="str">
        <f>IF(Pop_cible!G97="","",' vaccination VAP'!E97*100/Pop_cible!G97)</f>
        <v/>
      </c>
      <c r="J97" s="685" t="str">
        <f>IF(Pop_cible!L97="","",' vaccination VAP'!F97*100/Pop_cible!L97)</f>
        <v/>
      </c>
    </row>
    <row r="98" spans="1:10" ht="14.25" customHeight="1">
      <c r="A98" s="677"/>
      <c r="B98" s="677" t="s">
        <v>593</v>
      </c>
      <c r="C98" s="681"/>
      <c r="D98" s="681"/>
      <c r="E98" s="681"/>
      <c r="F98" s="681"/>
      <c r="G98" s="685" t="str">
        <f>IF(Pop_cible!G98="","",' vaccination VAP'!C98*100/Pop_cible!G98)</f>
        <v/>
      </c>
      <c r="H98" s="685" t="str">
        <f>IF(Pop_cible!G98="","",' vaccination VAP'!D98*100/Pop_cible!G98)</f>
        <v/>
      </c>
      <c r="I98" s="685" t="str">
        <f>IF(Pop_cible!G98="","",' vaccination VAP'!E98*100/Pop_cible!G98)</f>
        <v/>
      </c>
      <c r="J98" s="685" t="str">
        <f>IF(Pop_cible!L98="","",' vaccination VAP'!F98*100/Pop_cible!L98)</f>
        <v/>
      </c>
    </row>
    <row r="99" spans="1:10" ht="14.25" customHeight="1">
      <c r="A99" s="2" t="s">
        <v>594</v>
      </c>
      <c r="B99" s="2"/>
      <c r="C99" s="49"/>
      <c r="D99" s="49"/>
      <c r="E99" s="49"/>
      <c r="F99" s="49"/>
      <c r="G99" s="686" t="str">
        <f>IF(Pop_cible!G99="","",' vaccination VAP'!C99*100/Pop_cible!G99)</f>
        <v/>
      </c>
      <c r="H99" s="686" t="str">
        <f>IF(Pop_cible!G99="","",' vaccination VAP'!D99*100/Pop_cible!G99)</f>
        <v/>
      </c>
      <c r="I99" s="686" t="str">
        <f>IF(Pop_cible!G99="","",' vaccination VAP'!E99*100/Pop_cible!G99)</f>
        <v/>
      </c>
      <c r="J99" s="686" t="str">
        <f>IF(Pop_cible!L99="","",' vaccination VAP'!F99*100/Pop_cible!L99)</f>
        <v/>
      </c>
    </row>
    <row r="100" spans="1:10" ht="14.25" customHeight="1">
      <c r="A100" s="679"/>
      <c r="B100" s="677" t="s">
        <v>595</v>
      </c>
      <c r="C100" s="681"/>
      <c r="D100" s="681"/>
      <c r="E100" s="681"/>
      <c r="F100" s="681"/>
      <c r="G100" s="685" t="str">
        <f>IF(Pop_cible!G100="","",' vaccination VAP'!C100*100/Pop_cible!G100)</f>
        <v/>
      </c>
      <c r="H100" s="685" t="str">
        <f>IF(Pop_cible!G100="","",' vaccination VAP'!D100*100/Pop_cible!G100)</f>
        <v/>
      </c>
      <c r="I100" s="685" t="str">
        <f>IF(Pop_cible!G100="","",' vaccination VAP'!E100*100/Pop_cible!G100)</f>
        <v/>
      </c>
      <c r="J100" s="685" t="str">
        <f>IF(Pop_cible!L100="","",' vaccination VAP'!F100*100/Pop_cible!L100)</f>
        <v/>
      </c>
    </row>
    <row r="101" spans="1:10" ht="14.25" customHeight="1">
      <c r="A101" s="2" t="s">
        <v>596</v>
      </c>
      <c r="B101" s="2"/>
      <c r="C101" s="25"/>
      <c r="D101" s="25"/>
      <c r="E101" s="25"/>
      <c r="F101" s="25"/>
      <c r="G101" s="103" t="str">
        <f>IF(Pop_cible!G101="","",' vaccination VAP'!C101*100/Pop_cible!G101)</f>
        <v/>
      </c>
      <c r="H101" s="103" t="str">
        <f>IF(Pop_cible!G101="","",' vaccination VAP'!D101*100/Pop_cible!G101)</f>
        <v/>
      </c>
      <c r="I101" s="103" t="str">
        <f>IF(Pop_cible!G101="","",' vaccination VAP'!E101*100/Pop_cible!G101)</f>
        <v/>
      </c>
      <c r="J101" s="103" t="str">
        <f>IF(Pop_cible!L101="","",' vaccination VAP'!F101*100/Pop_cible!L101)</f>
        <v/>
      </c>
    </row>
    <row r="102" spans="1:10" ht="14.25" customHeight="1">
      <c r="A102" s="677"/>
      <c r="B102" s="677" t="s">
        <v>597</v>
      </c>
      <c r="C102" s="681"/>
      <c r="D102" s="681"/>
      <c r="E102" s="681"/>
      <c r="F102" s="681"/>
      <c r="G102" s="685" t="str">
        <f>IF(Pop_cible!G102="","",' vaccination VAP'!C102*100/Pop_cible!G102)</f>
        <v/>
      </c>
      <c r="H102" s="685" t="str">
        <f>IF(Pop_cible!G102="","",' vaccination VAP'!D102*100/Pop_cible!G102)</f>
        <v/>
      </c>
      <c r="I102" s="685" t="str">
        <f>IF(Pop_cible!G102="","",' vaccination VAP'!E102*100/Pop_cible!G102)</f>
        <v/>
      </c>
      <c r="J102" s="685" t="str">
        <f>IF(Pop_cible!L102="","",' vaccination VAP'!F102*100/Pop_cible!L102)</f>
        <v/>
      </c>
    </row>
    <row r="103" spans="1:10" ht="14.25" customHeight="1">
      <c r="A103" s="679"/>
      <c r="B103" s="677" t="s">
        <v>598</v>
      </c>
      <c r="C103" s="681"/>
      <c r="D103" s="681"/>
      <c r="E103" s="681"/>
      <c r="F103" s="681"/>
      <c r="G103" s="685" t="str">
        <f>IF(Pop_cible!G103="","",' vaccination VAP'!C103*100/Pop_cible!G103)</f>
        <v/>
      </c>
      <c r="H103" s="685" t="str">
        <f>IF(Pop_cible!G103="","",' vaccination VAP'!D103*100/Pop_cible!G103)</f>
        <v/>
      </c>
      <c r="I103" s="685" t="str">
        <f>IF(Pop_cible!G103="","",' vaccination VAP'!E103*100/Pop_cible!G103)</f>
        <v/>
      </c>
      <c r="J103" s="685" t="str">
        <f>IF(Pop_cible!L103="","",' vaccination VAP'!F103*100/Pop_cible!L103)</f>
        <v/>
      </c>
    </row>
    <row r="104" spans="1:10" ht="14.25" customHeight="1">
      <c r="A104" s="679"/>
      <c r="B104" s="677" t="s">
        <v>599</v>
      </c>
      <c r="C104" s="681"/>
      <c r="D104" s="681"/>
      <c r="E104" s="681"/>
      <c r="F104" s="681"/>
      <c r="G104" s="685" t="str">
        <f>IF(Pop_cible!G104="","",' vaccination VAP'!C104*100/Pop_cible!G104)</f>
        <v/>
      </c>
      <c r="H104" s="685" t="str">
        <f>IF(Pop_cible!G104="","",' vaccination VAP'!D104*100/Pop_cible!G104)</f>
        <v/>
      </c>
      <c r="I104" s="685" t="str">
        <f>IF(Pop_cible!G104="","",' vaccination VAP'!E104*100/Pop_cible!G104)</f>
        <v/>
      </c>
      <c r="J104" s="685" t="str">
        <f>IF(Pop_cible!L104="","",' vaccination VAP'!F104*100/Pop_cible!L104)</f>
        <v/>
      </c>
    </row>
    <row r="105" spans="1:10" ht="14.25" customHeight="1">
      <c r="A105" s="679"/>
      <c r="B105" s="677" t="s">
        <v>600</v>
      </c>
      <c r="C105" s="681"/>
      <c r="D105" s="681"/>
      <c r="E105" s="681"/>
      <c r="F105" s="681"/>
      <c r="G105" s="685" t="str">
        <f>IF(Pop_cible!G105="","",' vaccination VAP'!C105*100/Pop_cible!G105)</f>
        <v/>
      </c>
      <c r="H105" s="685" t="str">
        <f>IF(Pop_cible!G105="","",' vaccination VAP'!D105*100/Pop_cible!G105)</f>
        <v/>
      </c>
      <c r="I105" s="685" t="str">
        <f>IF(Pop_cible!G105="","",' vaccination VAP'!E105*100/Pop_cible!G105)</f>
        <v/>
      </c>
      <c r="J105" s="685" t="str">
        <f>IF(Pop_cible!L105="","",' vaccination VAP'!F105*100/Pop_cible!L105)</f>
        <v/>
      </c>
    </row>
    <row r="106" spans="1:10" ht="14.25" customHeight="1">
      <c r="A106" s="679"/>
      <c r="B106" s="677" t="s">
        <v>601</v>
      </c>
      <c r="C106" s="681"/>
      <c r="D106" s="681"/>
      <c r="E106" s="681"/>
      <c r="F106" s="681"/>
      <c r="G106" s="685" t="str">
        <f>IF(Pop_cible!G106="","",' vaccination VAP'!C106*100/Pop_cible!G106)</f>
        <v/>
      </c>
      <c r="H106" s="685" t="str">
        <f>IF(Pop_cible!G106="","",' vaccination VAP'!D106*100/Pop_cible!G106)</f>
        <v/>
      </c>
      <c r="I106" s="685" t="str">
        <f>IF(Pop_cible!G106="","",' vaccination VAP'!E106*100/Pop_cible!G106)</f>
        <v/>
      </c>
      <c r="J106" s="685" t="str">
        <f>IF(Pop_cible!L106="","",' vaccination VAP'!F106*100/Pop_cible!L106)</f>
        <v/>
      </c>
    </row>
    <row r="107" spans="1:10" ht="14.25" customHeight="1">
      <c r="A107" s="679"/>
      <c r="B107" s="677" t="s">
        <v>602</v>
      </c>
      <c r="C107" s="681"/>
      <c r="D107" s="681"/>
      <c r="E107" s="681"/>
      <c r="F107" s="681"/>
      <c r="G107" s="685" t="str">
        <f>IF(Pop_cible!G107="","",' vaccination VAP'!C107*100/Pop_cible!G107)</f>
        <v/>
      </c>
      <c r="H107" s="685" t="str">
        <f>IF(Pop_cible!G107="","",' vaccination VAP'!D107*100/Pop_cible!G107)</f>
        <v/>
      </c>
      <c r="I107" s="685" t="str">
        <f>IF(Pop_cible!G107="","",' vaccination VAP'!E107*100/Pop_cible!G107)</f>
        <v/>
      </c>
      <c r="J107" s="685" t="str">
        <f>IF(Pop_cible!L107="","",' vaccination VAP'!F107*100/Pop_cible!L107)</f>
        <v/>
      </c>
    </row>
    <row r="108" spans="1:10" ht="14.25" customHeight="1">
      <c r="A108" s="679"/>
      <c r="B108" s="677" t="s">
        <v>603</v>
      </c>
      <c r="C108" s="681"/>
      <c r="D108" s="681"/>
      <c r="E108" s="681"/>
      <c r="F108" s="681"/>
      <c r="G108" s="685" t="str">
        <f>IF(Pop_cible!G108="","",' vaccination VAP'!C108*100/Pop_cible!G108)</f>
        <v/>
      </c>
      <c r="H108" s="685" t="str">
        <f>IF(Pop_cible!G108="","",' vaccination VAP'!D108*100/Pop_cible!G108)</f>
        <v/>
      </c>
      <c r="I108" s="685" t="str">
        <f>IF(Pop_cible!G108="","",' vaccination VAP'!E108*100/Pop_cible!G108)</f>
        <v/>
      </c>
      <c r="J108" s="685" t="str">
        <f>IF(Pop_cible!L108="","",' vaccination VAP'!F108*100/Pop_cible!L108)</f>
        <v/>
      </c>
    </row>
    <row r="109" spans="1:10" ht="14.25" customHeight="1">
      <c r="A109" s="2" t="s">
        <v>604</v>
      </c>
      <c r="B109" s="2"/>
      <c r="C109" s="683"/>
      <c r="D109" s="683"/>
      <c r="E109" s="683"/>
      <c r="F109" s="683"/>
      <c r="G109" s="687" t="str">
        <f>IF(Pop_cible!G109="","",' vaccination VAP'!C109*100/Pop_cible!G109)</f>
        <v/>
      </c>
      <c r="H109" s="687" t="str">
        <f>IF(Pop_cible!G109="","",' vaccination VAP'!D109*100/Pop_cible!G109)</f>
        <v/>
      </c>
      <c r="I109" s="687" t="str">
        <f>IF(Pop_cible!G109="","",' vaccination VAP'!E109*100/Pop_cible!G109)</f>
        <v/>
      </c>
      <c r="J109" s="687" t="str">
        <f>IF(Pop_cible!L109="","",' vaccination VAP'!F109*100/Pop_cible!L109)</f>
        <v/>
      </c>
    </row>
    <row r="110" spans="1:10" ht="14.25" customHeight="1">
      <c r="A110" s="2" t="s">
        <v>605</v>
      </c>
      <c r="B110" s="2"/>
      <c r="C110" s="25"/>
      <c r="D110" s="25"/>
      <c r="E110" s="25"/>
      <c r="F110" s="25"/>
      <c r="G110" s="103" t="str">
        <f>IF(Pop_cible!G110="","",' vaccination VAP'!C110*100/Pop_cible!G110)</f>
        <v/>
      </c>
      <c r="H110" s="103" t="str">
        <f>IF(Pop_cible!G110="","",' vaccination VAP'!D110*100/Pop_cible!G110)</f>
        <v/>
      </c>
      <c r="I110" s="103" t="str">
        <f>IF(Pop_cible!G110="","",' vaccination VAP'!E110*100/Pop_cible!G110)</f>
        <v/>
      </c>
      <c r="J110" s="103" t="str">
        <f>IF(Pop_cible!L110="","",' vaccination VAP'!F110*100/Pop_cible!L110)</f>
        <v/>
      </c>
    </row>
    <row r="111" spans="1:10" ht="14.25" customHeight="1" thickBot="1">
      <c r="A111" s="282" t="s">
        <v>606</v>
      </c>
      <c r="B111" s="282"/>
      <c r="C111" s="206"/>
      <c r="D111" s="206"/>
      <c r="E111" s="206"/>
      <c r="F111" s="206"/>
      <c r="G111" s="688" t="str">
        <f>IF(Pop_cible!G111="","",' vaccination VAP'!C111*100/Pop_cible!G111)</f>
        <v/>
      </c>
      <c r="H111" s="688" t="str">
        <f>IF(Pop_cible!G111="","",' vaccination VAP'!D111*100/Pop_cible!G111)</f>
        <v/>
      </c>
      <c r="I111" s="688" t="str">
        <f>IF(Pop_cible!G111="","",' vaccination VAP'!E111*100/Pop_cible!G111)</f>
        <v/>
      </c>
      <c r="J111" s="688" t="str">
        <f>IF(Pop_cible!L111="","",' vaccination VAP'!F111*100/Pop_cible!L111)</f>
        <v/>
      </c>
    </row>
  </sheetData>
  <conditionalFormatting sqref="C3:E108">
    <cfRule type="containsBlanks" dxfId="704" priority="25">
      <formula>LEN(TRIM(C3))=0</formula>
    </cfRule>
  </conditionalFormatting>
  <conditionalFormatting sqref="C98:J98">
    <cfRule type="containsBlanks" dxfId="703" priority="5" stopIfTrue="1">
      <formula>LEN(TRIM(C98))=0</formula>
    </cfRule>
  </conditionalFormatting>
  <conditionalFormatting sqref="C110:J110">
    <cfRule type="containsBlanks" dxfId="702" priority="4">
      <formula>LEN(TRIM(C110))=0</formula>
    </cfRule>
  </conditionalFormatting>
  <conditionalFormatting sqref="F3:J108">
    <cfRule type="containsBlanks" dxfId="701" priority="1">
      <formula>LEN(TRIM(F3))=0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4" max="9" man="1"/>
    <brk id="100" max="9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Feuil45">
    <tabColor rgb="FFF9FBFA"/>
  </sheetPr>
  <dimension ref="A1:Y111"/>
  <sheetViews>
    <sheetView view="pageBreakPreview" zoomScale="85" zoomScaleNormal="100" zoomScaleSheetLayoutView="85" workbookViewId="0">
      <pane ySplit="2" topLeftCell="A89" activePane="bottomLeft" state="frozen"/>
      <selection activeCell="A28" sqref="A28"/>
      <selection pane="bottomLeft" activeCell="I109" sqref="I109"/>
    </sheetView>
  </sheetViews>
  <sheetFormatPr baseColWidth="10" defaultColWidth="14.3984375" defaultRowHeight="15" customHeight="1"/>
  <cols>
    <col min="1" max="1" width="2.06640625" style="375" customWidth="1"/>
    <col min="2" max="2" width="21.3984375" style="375" customWidth="1"/>
    <col min="3" max="3" width="8" style="375" customWidth="1"/>
    <col min="4" max="4" width="7" style="375" customWidth="1"/>
    <col min="5" max="6" width="9.3984375" style="375" customWidth="1"/>
    <col min="7" max="7" width="8.6640625" style="375" customWidth="1"/>
    <col min="8" max="8" width="8.796875" style="375" customWidth="1"/>
    <col min="9" max="9" width="7.796875" style="375" customWidth="1"/>
    <col min="10" max="10" width="7.265625" style="375" customWidth="1"/>
    <col min="11" max="11" width="7.796875" style="375" customWidth="1"/>
    <col min="12" max="12" width="8.796875" style="375" customWidth="1"/>
    <col min="13" max="13" width="7.06640625" style="375" customWidth="1"/>
    <col min="14" max="14" width="7.796875" style="375" customWidth="1"/>
    <col min="15" max="15" width="9.3984375" style="375" customWidth="1"/>
    <col min="16" max="16" width="6.33203125" style="375" customWidth="1"/>
    <col min="17" max="17" width="6.796875" style="375" bestFit="1" customWidth="1"/>
    <col min="18" max="18" width="9.06640625" style="375" customWidth="1"/>
    <col min="19" max="23" width="10.796875" style="375" customWidth="1"/>
    <col min="24" max="25" width="14.3984375" style="375" customWidth="1"/>
    <col min="26" max="16384" width="14.3984375" style="375"/>
  </cols>
  <sheetData>
    <row r="1" spans="1:25" ht="18.75" customHeight="1">
      <c r="A1" s="229" t="s">
        <v>1044</v>
      </c>
    </row>
    <row r="2" spans="1:25" ht="54.5" customHeight="1" thickBot="1">
      <c r="A2" s="626" t="s">
        <v>1045</v>
      </c>
      <c r="B2" s="382"/>
      <c r="C2" s="382" t="s">
        <v>1046</v>
      </c>
      <c r="D2" s="382" t="s">
        <v>1047</v>
      </c>
      <c r="E2" s="382" t="s">
        <v>1048</v>
      </c>
      <c r="F2" s="382" t="s">
        <v>1049</v>
      </c>
      <c r="G2" s="382" t="s">
        <v>1050</v>
      </c>
      <c r="H2" s="382" t="s">
        <v>1051</v>
      </c>
      <c r="I2" s="382" t="s">
        <v>1052</v>
      </c>
      <c r="J2" s="382" t="s">
        <v>1053</v>
      </c>
      <c r="K2" s="382" t="s">
        <v>1054</v>
      </c>
      <c r="L2" s="382" t="s">
        <v>1055</v>
      </c>
      <c r="M2" s="382" t="s">
        <v>478</v>
      </c>
      <c r="N2" s="382" t="s">
        <v>1056</v>
      </c>
      <c r="O2" s="382" t="s">
        <v>1057</v>
      </c>
      <c r="P2" s="382" t="s">
        <v>814</v>
      </c>
      <c r="Q2" s="382" t="s">
        <v>1058</v>
      </c>
      <c r="R2" s="382" t="s">
        <v>445</v>
      </c>
      <c r="S2" s="383"/>
      <c r="T2" s="383"/>
      <c r="U2" s="383"/>
      <c r="V2" s="383"/>
      <c r="W2" s="383"/>
      <c r="X2" s="383"/>
      <c r="Y2" s="383"/>
    </row>
    <row r="3" spans="1:25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30"/>
      <c r="T3" s="230"/>
      <c r="U3" s="230"/>
      <c r="V3" s="230"/>
      <c r="W3" s="230"/>
    </row>
    <row r="4" spans="1:25" ht="15" customHeight="1">
      <c r="A4" s="679"/>
      <c r="B4" s="677" t="s">
        <v>499</v>
      </c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</row>
    <row r="5" spans="1:25" ht="15" customHeight="1">
      <c r="A5" s="679"/>
      <c r="B5" s="677" t="s">
        <v>500</v>
      </c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1"/>
      <c r="P5" s="681"/>
      <c r="Q5" s="681"/>
      <c r="R5" s="681"/>
    </row>
    <row r="6" spans="1:25" ht="15" customHeight="1">
      <c r="A6" s="679"/>
      <c r="B6" s="677" t="s">
        <v>501</v>
      </c>
      <c r="C6" s="681"/>
      <c r="D6" s="681"/>
      <c r="E6" s="681"/>
      <c r="F6" s="681"/>
      <c r="G6" s="681"/>
      <c r="H6" s="681"/>
      <c r="I6" s="681"/>
      <c r="J6" s="681"/>
      <c r="K6" s="681"/>
      <c r="L6" s="681"/>
      <c r="M6" s="681"/>
      <c r="N6" s="681"/>
      <c r="O6" s="681"/>
      <c r="P6" s="681"/>
      <c r="Q6" s="681"/>
      <c r="R6" s="681"/>
    </row>
    <row r="7" spans="1:25" ht="15" customHeight="1">
      <c r="A7" s="679"/>
      <c r="B7" s="677" t="s">
        <v>502</v>
      </c>
      <c r="C7" s="681"/>
      <c r="D7" s="681"/>
      <c r="E7" s="681"/>
      <c r="F7" s="681"/>
      <c r="G7" s="681"/>
      <c r="H7" s="681"/>
      <c r="I7" s="681"/>
      <c r="J7" s="681"/>
      <c r="K7" s="681"/>
      <c r="L7" s="681"/>
      <c r="M7" s="681"/>
      <c r="N7" s="681"/>
      <c r="O7" s="681"/>
      <c r="P7" s="681"/>
      <c r="Q7" s="681"/>
      <c r="R7" s="681"/>
    </row>
    <row r="8" spans="1:25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25" ht="15" customHeight="1">
      <c r="A9" s="679"/>
      <c r="B9" s="677" t="s">
        <v>504</v>
      </c>
      <c r="C9" s="681"/>
      <c r="D9" s="681"/>
      <c r="E9" s="681"/>
      <c r="F9" s="681"/>
      <c r="G9" s="681"/>
      <c r="H9" s="681"/>
      <c r="I9" s="681"/>
      <c r="J9" s="681"/>
      <c r="K9" s="681"/>
      <c r="L9" s="681"/>
      <c r="M9" s="681"/>
      <c r="N9" s="681"/>
      <c r="O9" s="681"/>
      <c r="P9" s="681"/>
      <c r="Q9" s="681"/>
      <c r="R9" s="681"/>
    </row>
    <row r="10" spans="1:25" ht="15" customHeight="1">
      <c r="A10" s="679"/>
      <c r="B10" s="677" t="s">
        <v>505</v>
      </c>
      <c r="C10" s="681"/>
      <c r="D10" s="681"/>
      <c r="E10" s="681"/>
      <c r="F10" s="681"/>
      <c r="G10" s="681"/>
      <c r="H10" s="681"/>
      <c r="I10" s="681"/>
      <c r="J10" s="681"/>
      <c r="K10" s="681"/>
      <c r="L10" s="681"/>
      <c r="M10" s="681"/>
      <c r="N10" s="681"/>
      <c r="O10" s="681"/>
      <c r="P10" s="681"/>
      <c r="Q10" s="681"/>
      <c r="R10" s="681"/>
    </row>
    <row r="11" spans="1:25" ht="15" customHeight="1">
      <c r="A11" s="679"/>
      <c r="B11" s="677" t="s">
        <v>506</v>
      </c>
      <c r="C11" s="681"/>
      <c r="D11" s="681"/>
      <c r="E11" s="681"/>
      <c r="F11" s="681"/>
      <c r="G11" s="681"/>
      <c r="H11" s="681"/>
      <c r="I11" s="681"/>
      <c r="J11" s="681"/>
      <c r="K11" s="681"/>
      <c r="L11" s="681"/>
      <c r="M11" s="681"/>
      <c r="N11" s="681"/>
      <c r="O11" s="681"/>
      <c r="P11" s="681"/>
      <c r="Q11" s="681"/>
      <c r="R11" s="681"/>
      <c r="S11" s="230"/>
      <c r="T11" s="230"/>
      <c r="U11" s="230"/>
      <c r="V11" s="230"/>
      <c r="W11" s="230"/>
    </row>
    <row r="12" spans="1:25" ht="15" customHeight="1">
      <c r="A12" s="679"/>
      <c r="B12" s="677" t="s">
        <v>507</v>
      </c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681"/>
      <c r="O12" s="681"/>
      <c r="P12" s="681"/>
      <c r="Q12" s="681"/>
      <c r="R12" s="681"/>
    </row>
    <row r="13" spans="1:25" ht="15" customHeight="1">
      <c r="A13" s="679"/>
      <c r="B13" s="677" t="s">
        <v>508</v>
      </c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681"/>
      <c r="O13" s="681"/>
      <c r="P13" s="681"/>
      <c r="Q13" s="681"/>
      <c r="R13" s="681"/>
    </row>
    <row r="14" spans="1:25" ht="15" customHeight="1">
      <c r="A14" s="679"/>
      <c r="B14" s="677" t="s">
        <v>509</v>
      </c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681"/>
      <c r="O14" s="681"/>
      <c r="P14" s="681"/>
      <c r="Q14" s="681"/>
      <c r="R14" s="681"/>
    </row>
    <row r="15" spans="1:25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25" ht="15" customHeight="1">
      <c r="A16" s="677"/>
      <c r="B16" s="677" t="s">
        <v>511</v>
      </c>
      <c r="C16" s="681"/>
      <c r="D16" s="681"/>
      <c r="E16" s="681"/>
      <c r="F16" s="681"/>
      <c r="G16" s="681"/>
      <c r="H16" s="681"/>
      <c r="I16" s="681"/>
      <c r="J16" s="681"/>
      <c r="K16" s="681"/>
      <c r="L16" s="681"/>
      <c r="M16" s="681"/>
      <c r="N16" s="681"/>
      <c r="O16" s="681"/>
      <c r="P16" s="681"/>
      <c r="Q16" s="681"/>
      <c r="R16" s="681"/>
      <c r="S16" s="230"/>
      <c r="T16" s="230"/>
      <c r="U16" s="230"/>
      <c r="V16" s="230"/>
      <c r="W16" s="230"/>
    </row>
    <row r="17" spans="1:18" ht="15" customHeight="1">
      <c r="A17" s="679"/>
      <c r="B17" s="677" t="s">
        <v>512</v>
      </c>
      <c r="C17" s="681"/>
      <c r="D17" s="681"/>
      <c r="E17" s="681"/>
      <c r="F17" s="681"/>
      <c r="G17" s="681"/>
      <c r="H17" s="681"/>
      <c r="I17" s="681"/>
      <c r="J17" s="681"/>
      <c r="K17" s="681"/>
      <c r="L17" s="681"/>
      <c r="M17" s="681"/>
      <c r="N17" s="681"/>
      <c r="O17" s="681"/>
      <c r="P17" s="681"/>
      <c r="Q17" s="681"/>
      <c r="R17" s="681"/>
    </row>
    <row r="18" spans="1:18" ht="15" customHeight="1">
      <c r="A18" s="679"/>
      <c r="B18" s="677" t="s">
        <v>513</v>
      </c>
      <c r="C18" s="681"/>
      <c r="D18" s="681"/>
      <c r="E18" s="681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681"/>
      <c r="Q18" s="681"/>
      <c r="R18" s="681"/>
    </row>
    <row r="19" spans="1:18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1:18" ht="15" customHeight="1">
      <c r="A20" s="677"/>
      <c r="B20" s="678" t="s">
        <v>515</v>
      </c>
      <c r="C20" s="682"/>
      <c r="D20" s="682"/>
      <c r="E20" s="682"/>
      <c r="F20" s="682"/>
      <c r="G20" s="682"/>
      <c r="H20" s="682"/>
      <c r="I20" s="682"/>
      <c r="J20" s="682"/>
      <c r="K20" s="682"/>
      <c r="L20" s="682"/>
      <c r="M20" s="682"/>
      <c r="N20" s="682"/>
      <c r="O20" s="682"/>
      <c r="P20" s="682"/>
      <c r="Q20" s="682"/>
      <c r="R20" s="682"/>
    </row>
    <row r="21" spans="1:18" ht="15" customHeight="1">
      <c r="A21" s="679"/>
      <c r="B21" s="677" t="s">
        <v>516</v>
      </c>
      <c r="C21" s="681"/>
      <c r="D21" s="681"/>
      <c r="E21" s="681"/>
      <c r="F21" s="681"/>
      <c r="G21" s="681"/>
      <c r="H21" s="681"/>
      <c r="I21" s="681"/>
      <c r="J21" s="681"/>
      <c r="K21" s="681"/>
      <c r="L21" s="681"/>
      <c r="M21" s="681"/>
      <c r="N21" s="681"/>
      <c r="O21" s="681"/>
      <c r="P21" s="681"/>
      <c r="Q21" s="681"/>
      <c r="R21" s="681"/>
    </row>
    <row r="22" spans="1:18" ht="15" customHeight="1">
      <c r="A22" s="679"/>
      <c r="B22" s="677" t="s">
        <v>517</v>
      </c>
      <c r="C22" s="681"/>
      <c r="D22" s="681"/>
      <c r="E22" s="681"/>
      <c r="F22" s="681"/>
      <c r="G22" s="681"/>
      <c r="H22" s="681"/>
      <c r="I22" s="681"/>
      <c r="J22" s="681"/>
      <c r="K22" s="681"/>
      <c r="L22" s="681"/>
      <c r="M22" s="681"/>
      <c r="N22" s="681"/>
      <c r="O22" s="681"/>
      <c r="P22" s="681"/>
      <c r="Q22" s="681"/>
      <c r="R22" s="681"/>
    </row>
    <row r="23" spans="1:18" ht="15" customHeight="1">
      <c r="A23" s="679"/>
      <c r="B23" s="677" t="s">
        <v>518</v>
      </c>
      <c r="C23" s="681"/>
      <c r="D23" s="681"/>
      <c r="E23" s="681"/>
      <c r="F23" s="681"/>
      <c r="G23" s="681"/>
      <c r="H23" s="681"/>
      <c r="I23" s="681"/>
      <c r="J23" s="681"/>
      <c r="K23" s="681"/>
      <c r="L23" s="681"/>
      <c r="M23" s="681"/>
      <c r="N23" s="681"/>
      <c r="O23" s="681"/>
      <c r="P23" s="681"/>
      <c r="Q23" s="681"/>
      <c r="R23" s="681"/>
    </row>
    <row r="24" spans="1:18" ht="15" customHeight="1">
      <c r="A24" s="679"/>
      <c r="B24" s="677" t="s">
        <v>519</v>
      </c>
      <c r="C24" s="681"/>
      <c r="D24" s="681"/>
      <c r="E24" s="681"/>
      <c r="F24" s="681"/>
      <c r="G24" s="681"/>
      <c r="H24" s="681"/>
      <c r="I24" s="681"/>
      <c r="J24" s="681"/>
      <c r="K24" s="681"/>
      <c r="L24" s="681"/>
      <c r="M24" s="681"/>
      <c r="N24" s="681"/>
      <c r="O24" s="681"/>
      <c r="P24" s="681"/>
      <c r="Q24" s="681"/>
      <c r="R24" s="681"/>
    </row>
    <row r="25" spans="1:18" ht="15" customHeight="1">
      <c r="A25" s="679"/>
      <c r="B25" s="677" t="s">
        <v>520</v>
      </c>
      <c r="C25" s="681"/>
      <c r="D25" s="681"/>
      <c r="E25" s="681"/>
      <c r="F25" s="681"/>
      <c r="G25" s="681"/>
      <c r="H25" s="681"/>
      <c r="I25" s="681"/>
      <c r="J25" s="681"/>
      <c r="K25" s="681"/>
      <c r="L25" s="681"/>
      <c r="M25" s="681"/>
      <c r="N25" s="681"/>
      <c r="O25" s="681"/>
      <c r="P25" s="681"/>
      <c r="Q25" s="681"/>
      <c r="R25" s="681"/>
    </row>
    <row r="26" spans="1:18" ht="15" customHeight="1">
      <c r="A26" s="679"/>
      <c r="B26" s="677" t="s">
        <v>521</v>
      </c>
      <c r="C26" s="681"/>
      <c r="D26" s="681"/>
      <c r="E26" s="681"/>
      <c r="F26" s="681"/>
      <c r="G26" s="681"/>
      <c r="H26" s="681"/>
      <c r="I26" s="681"/>
      <c r="J26" s="681"/>
      <c r="K26" s="681"/>
      <c r="L26" s="681"/>
      <c r="M26" s="681"/>
      <c r="N26" s="681"/>
      <c r="O26" s="681"/>
      <c r="P26" s="681"/>
      <c r="Q26" s="681"/>
      <c r="R26" s="681"/>
    </row>
    <row r="27" spans="1:18" ht="15" customHeight="1">
      <c r="A27" s="679"/>
      <c r="B27" s="677" t="s">
        <v>522</v>
      </c>
      <c r="C27" s="681"/>
      <c r="D27" s="681"/>
      <c r="E27" s="681"/>
      <c r="F27" s="681"/>
      <c r="G27" s="681"/>
      <c r="H27" s="681"/>
      <c r="I27" s="681"/>
      <c r="J27" s="681"/>
      <c r="K27" s="681"/>
      <c r="L27" s="681"/>
      <c r="M27" s="681"/>
      <c r="N27" s="681"/>
      <c r="O27" s="681"/>
      <c r="P27" s="681"/>
      <c r="Q27" s="681"/>
      <c r="R27" s="681"/>
    </row>
    <row r="28" spans="1:18" ht="15" customHeight="1">
      <c r="A28" s="679"/>
      <c r="B28" s="677" t="s">
        <v>523</v>
      </c>
      <c r="C28" s="681"/>
      <c r="D28" s="681"/>
      <c r="E28" s="681"/>
      <c r="F28" s="681"/>
      <c r="G28" s="681"/>
      <c r="H28" s="681"/>
      <c r="I28" s="681"/>
      <c r="J28" s="681"/>
      <c r="K28" s="681"/>
      <c r="L28" s="681"/>
      <c r="M28" s="681"/>
      <c r="N28" s="681"/>
      <c r="O28" s="681"/>
      <c r="P28" s="681"/>
      <c r="Q28" s="681"/>
      <c r="R28" s="681"/>
    </row>
    <row r="29" spans="1:18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15" customHeight="1">
      <c r="A30" s="677"/>
      <c r="B30" s="677" t="s">
        <v>525</v>
      </c>
      <c r="C30" s="682"/>
      <c r="D30" s="682"/>
      <c r="E30" s="682"/>
      <c r="F30" s="682"/>
      <c r="G30" s="682"/>
      <c r="H30" s="682"/>
      <c r="I30" s="682"/>
      <c r="J30" s="682"/>
      <c r="K30" s="682"/>
      <c r="L30" s="682"/>
      <c r="M30" s="682"/>
      <c r="N30" s="682"/>
      <c r="O30" s="682"/>
      <c r="P30" s="682"/>
      <c r="Q30" s="682"/>
      <c r="R30" s="682"/>
    </row>
    <row r="31" spans="1:18" ht="15" customHeight="1">
      <c r="A31" s="677"/>
      <c r="B31" s="677" t="s">
        <v>526</v>
      </c>
      <c r="C31" s="681"/>
      <c r="D31" s="681"/>
      <c r="E31" s="681"/>
      <c r="F31" s="681"/>
      <c r="G31" s="681"/>
      <c r="H31" s="681"/>
      <c r="I31" s="681"/>
      <c r="J31" s="681"/>
      <c r="K31" s="681"/>
      <c r="L31" s="681"/>
      <c r="M31" s="681"/>
      <c r="N31" s="681"/>
      <c r="O31" s="681"/>
      <c r="P31" s="681"/>
      <c r="Q31" s="681"/>
      <c r="R31" s="681"/>
    </row>
    <row r="32" spans="1:18" ht="15" customHeight="1">
      <c r="A32" s="677"/>
      <c r="B32" s="677" t="s">
        <v>527</v>
      </c>
      <c r="C32" s="681"/>
      <c r="D32" s="681"/>
      <c r="E32" s="681"/>
      <c r="F32" s="681"/>
      <c r="G32" s="681"/>
      <c r="H32" s="681"/>
      <c r="I32" s="681"/>
      <c r="J32" s="681"/>
      <c r="K32" s="681"/>
      <c r="L32" s="681"/>
      <c r="M32" s="681"/>
      <c r="N32" s="681"/>
      <c r="O32" s="681"/>
      <c r="P32" s="681"/>
      <c r="Q32" s="681"/>
      <c r="R32" s="681"/>
    </row>
    <row r="33" spans="1:18" ht="15" customHeight="1">
      <c r="A33" s="677"/>
      <c r="B33" s="677" t="s">
        <v>528</v>
      </c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1"/>
      <c r="N33" s="681"/>
      <c r="O33" s="681"/>
      <c r="P33" s="681"/>
      <c r="Q33" s="681"/>
      <c r="R33" s="681"/>
    </row>
    <row r="34" spans="1:18" ht="15" customHeight="1">
      <c r="A34" s="677"/>
      <c r="B34" s="677" t="s">
        <v>529</v>
      </c>
      <c r="C34" s="681"/>
      <c r="D34" s="681"/>
      <c r="E34" s="681"/>
      <c r="F34" s="681"/>
      <c r="G34" s="681"/>
      <c r="H34" s="681"/>
      <c r="I34" s="681"/>
      <c r="J34" s="681"/>
      <c r="K34" s="681"/>
      <c r="L34" s="681"/>
      <c r="M34" s="681"/>
      <c r="N34" s="681"/>
      <c r="O34" s="681"/>
      <c r="P34" s="681"/>
      <c r="Q34" s="681"/>
      <c r="R34" s="681"/>
    </row>
    <row r="35" spans="1:18" ht="15" customHeight="1">
      <c r="A35" s="677"/>
      <c r="B35" s="677" t="s">
        <v>530</v>
      </c>
      <c r="C35" s="681"/>
      <c r="D35" s="681"/>
      <c r="E35" s="681"/>
      <c r="F35" s="681"/>
      <c r="G35" s="681"/>
      <c r="H35" s="681"/>
      <c r="I35" s="681"/>
      <c r="J35" s="681"/>
      <c r="K35" s="681"/>
      <c r="L35" s="681"/>
      <c r="M35" s="681"/>
      <c r="N35" s="681"/>
      <c r="O35" s="681"/>
      <c r="P35" s="681"/>
      <c r="Q35" s="681"/>
      <c r="R35" s="681"/>
    </row>
    <row r="36" spans="1:18" ht="15" customHeight="1">
      <c r="A36" s="677"/>
      <c r="B36" s="677" t="s">
        <v>531</v>
      </c>
      <c r="C36" s="681"/>
      <c r="D36" s="681"/>
      <c r="E36" s="681"/>
      <c r="F36" s="681"/>
      <c r="G36" s="681"/>
      <c r="H36" s="681"/>
      <c r="I36" s="681"/>
      <c r="J36" s="681"/>
      <c r="K36" s="681"/>
      <c r="L36" s="681"/>
      <c r="M36" s="681"/>
      <c r="N36" s="681"/>
      <c r="O36" s="681"/>
      <c r="P36" s="681"/>
      <c r="Q36" s="681"/>
      <c r="R36" s="681"/>
    </row>
    <row r="37" spans="1:18" ht="15" customHeight="1">
      <c r="A37" s="679"/>
      <c r="B37" s="677" t="s">
        <v>532</v>
      </c>
      <c r="C37" s="681"/>
      <c r="D37" s="681"/>
      <c r="E37" s="681"/>
      <c r="F37" s="681"/>
      <c r="G37" s="681"/>
      <c r="H37" s="681"/>
      <c r="I37" s="681"/>
      <c r="J37" s="681"/>
      <c r="K37" s="681"/>
      <c r="L37" s="681"/>
      <c r="M37" s="681"/>
      <c r="N37" s="681"/>
      <c r="O37" s="681"/>
      <c r="P37" s="681"/>
      <c r="Q37" s="681"/>
      <c r="R37" s="681"/>
    </row>
    <row r="38" spans="1:18" ht="15" customHeight="1">
      <c r="A38" s="679"/>
      <c r="B38" s="677" t="s">
        <v>533</v>
      </c>
      <c r="C38" s="681"/>
      <c r="D38" s="681"/>
      <c r="E38" s="681"/>
      <c r="F38" s="681"/>
      <c r="G38" s="681"/>
      <c r="H38" s="681"/>
      <c r="I38" s="681"/>
      <c r="J38" s="681"/>
      <c r="K38" s="681"/>
      <c r="L38" s="681"/>
      <c r="M38" s="681"/>
      <c r="N38" s="681"/>
      <c r="O38" s="681"/>
      <c r="P38" s="681"/>
      <c r="Q38" s="681"/>
      <c r="R38" s="681"/>
    </row>
    <row r="39" spans="1:18" ht="15" customHeight="1">
      <c r="A39" s="679"/>
      <c r="B39" s="677" t="s">
        <v>534</v>
      </c>
      <c r="C39" s="681"/>
      <c r="D39" s="681"/>
      <c r="E39" s="681"/>
      <c r="F39" s="681"/>
      <c r="G39" s="681"/>
      <c r="H39" s="681"/>
      <c r="I39" s="681"/>
      <c r="J39" s="681"/>
      <c r="K39" s="681"/>
      <c r="L39" s="681"/>
      <c r="M39" s="681"/>
      <c r="N39" s="681"/>
      <c r="O39" s="681"/>
      <c r="P39" s="681"/>
      <c r="Q39" s="681"/>
      <c r="R39" s="681"/>
    </row>
    <row r="40" spans="1:18" ht="15" customHeight="1">
      <c r="A40" s="679"/>
      <c r="B40" s="677" t="s">
        <v>535</v>
      </c>
      <c r="C40" s="681"/>
      <c r="D40" s="681"/>
      <c r="E40" s="681"/>
      <c r="F40" s="681"/>
      <c r="G40" s="681"/>
      <c r="H40" s="681"/>
      <c r="I40" s="681"/>
      <c r="J40" s="681"/>
      <c r="K40" s="681"/>
      <c r="L40" s="681"/>
      <c r="M40" s="681"/>
      <c r="N40" s="681"/>
      <c r="O40" s="681"/>
      <c r="P40" s="681"/>
      <c r="Q40" s="681"/>
      <c r="R40" s="681"/>
    </row>
    <row r="41" spans="1:18" ht="15" customHeight="1">
      <c r="A41" s="679"/>
      <c r="B41" s="677" t="s">
        <v>536</v>
      </c>
      <c r="C41" s="681"/>
      <c r="D41" s="681"/>
      <c r="E41" s="681"/>
      <c r="F41" s="681"/>
      <c r="G41" s="681"/>
      <c r="H41" s="681"/>
      <c r="I41" s="681"/>
      <c r="J41" s="681"/>
      <c r="K41" s="681"/>
      <c r="L41" s="681"/>
      <c r="M41" s="681"/>
      <c r="N41" s="681"/>
      <c r="O41" s="681"/>
      <c r="P41" s="681"/>
      <c r="Q41" s="681"/>
      <c r="R41" s="681"/>
    </row>
    <row r="42" spans="1:18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5" customHeight="1">
      <c r="A43" s="677"/>
      <c r="B43" s="677" t="s">
        <v>538</v>
      </c>
      <c r="C43" s="681"/>
      <c r="D43" s="681"/>
      <c r="E43" s="681"/>
      <c r="F43" s="681"/>
      <c r="G43" s="681"/>
      <c r="H43" s="681"/>
      <c r="I43" s="681"/>
      <c r="J43" s="681"/>
      <c r="K43" s="681"/>
      <c r="L43" s="681"/>
      <c r="M43" s="681"/>
      <c r="N43" s="681"/>
      <c r="O43" s="681"/>
      <c r="P43" s="681"/>
      <c r="Q43" s="681"/>
      <c r="R43" s="681"/>
    </row>
    <row r="44" spans="1:18" ht="15" customHeight="1">
      <c r="A44" s="679"/>
      <c r="B44" s="677" t="s">
        <v>539</v>
      </c>
      <c r="C44" s="681"/>
      <c r="D44" s="681"/>
      <c r="E44" s="681"/>
      <c r="F44" s="681"/>
      <c r="G44" s="681"/>
      <c r="H44" s="681"/>
      <c r="I44" s="681"/>
      <c r="J44" s="681"/>
      <c r="K44" s="681"/>
      <c r="L44" s="681"/>
      <c r="M44" s="681"/>
      <c r="N44" s="681"/>
      <c r="O44" s="681"/>
      <c r="P44" s="681"/>
      <c r="Q44" s="681"/>
      <c r="R44" s="681"/>
    </row>
    <row r="45" spans="1:18" ht="15" customHeight="1">
      <c r="A45" s="679"/>
      <c r="B45" s="677" t="s">
        <v>540</v>
      </c>
      <c r="C45" s="681"/>
      <c r="D45" s="681"/>
      <c r="E45" s="681"/>
      <c r="F45" s="681"/>
      <c r="G45" s="681"/>
      <c r="H45" s="681"/>
      <c r="I45" s="681"/>
      <c r="J45" s="681"/>
      <c r="K45" s="681"/>
      <c r="L45" s="681"/>
      <c r="M45" s="681"/>
      <c r="N45" s="681"/>
      <c r="O45" s="681"/>
      <c r="P45" s="681"/>
      <c r="Q45" s="681"/>
      <c r="R45" s="681"/>
    </row>
    <row r="46" spans="1:18" ht="15" customHeight="1">
      <c r="A46" s="679"/>
      <c r="B46" s="677" t="s">
        <v>541</v>
      </c>
      <c r="C46" s="681"/>
      <c r="D46" s="681"/>
      <c r="E46" s="681"/>
      <c r="F46" s="681"/>
      <c r="G46" s="681"/>
      <c r="H46" s="681"/>
      <c r="I46" s="681"/>
      <c r="J46" s="681"/>
      <c r="K46" s="681"/>
      <c r="L46" s="681"/>
      <c r="M46" s="681"/>
      <c r="N46" s="681"/>
      <c r="O46" s="681"/>
      <c r="P46" s="681"/>
      <c r="Q46" s="681"/>
      <c r="R46" s="681"/>
    </row>
    <row r="47" spans="1:18" ht="15" customHeight="1">
      <c r="A47" s="679"/>
      <c r="B47" s="677" t="s">
        <v>542</v>
      </c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  <c r="N47" s="681"/>
      <c r="O47" s="681"/>
      <c r="P47" s="681"/>
      <c r="Q47" s="681"/>
      <c r="R47" s="681"/>
    </row>
    <row r="48" spans="1:18" ht="15" customHeight="1">
      <c r="A48" s="679"/>
      <c r="B48" s="677" t="s">
        <v>543</v>
      </c>
      <c r="C48" s="681"/>
      <c r="D48" s="681"/>
      <c r="E48" s="681"/>
      <c r="F48" s="681"/>
      <c r="G48" s="681"/>
      <c r="H48" s="681"/>
      <c r="I48" s="681"/>
      <c r="J48" s="681"/>
      <c r="K48" s="681"/>
      <c r="L48" s="681"/>
      <c r="M48" s="681"/>
      <c r="N48" s="681"/>
      <c r="O48" s="681"/>
      <c r="P48" s="681"/>
      <c r="Q48" s="681"/>
      <c r="R48" s="681"/>
    </row>
    <row r="49" spans="1:18" ht="15" customHeight="1">
      <c r="A49" s="679"/>
      <c r="B49" s="677" t="s">
        <v>544</v>
      </c>
      <c r="C49" s="681"/>
      <c r="D49" s="681"/>
      <c r="E49" s="681"/>
      <c r="F49" s="681"/>
      <c r="G49" s="681"/>
      <c r="H49" s="681"/>
      <c r="I49" s="681"/>
      <c r="J49" s="681"/>
      <c r="K49" s="681"/>
      <c r="L49" s="681"/>
      <c r="M49" s="681"/>
      <c r="N49" s="681"/>
      <c r="O49" s="681"/>
      <c r="P49" s="681"/>
      <c r="Q49" s="681"/>
      <c r="R49" s="681"/>
    </row>
    <row r="50" spans="1:18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ht="15" customHeight="1">
      <c r="A51" s="677"/>
      <c r="B51" s="677" t="s">
        <v>546</v>
      </c>
      <c r="C51" s="681"/>
      <c r="D51" s="681"/>
      <c r="E51" s="681"/>
      <c r="F51" s="681"/>
      <c r="G51" s="681"/>
      <c r="H51" s="681"/>
      <c r="I51" s="681"/>
      <c r="J51" s="681"/>
      <c r="K51" s="681"/>
      <c r="L51" s="681"/>
      <c r="M51" s="681"/>
      <c r="N51" s="681"/>
      <c r="O51" s="681"/>
      <c r="P51" s="681"/>
      <c r="Q51" s="681"/>
      <c r="R51" s="681"/>
    </row>
    <row r="52" spans="1:18" ht="15" customHeight="1">
      <c r="A52" s="679"/>
      <c r="B52" s="677" t="s">
        <v>547</v>
      </c>
      <c r="C52" s="681"/>
      <c r="D52" s="681"/>
      <c r="E52" s="681"/>
      <c r="F52" s="681"/>
      <c r="G52" s="681"/>
      <c r="H52" s="681"/>
      <c r="I52" s="681"/>
      <c r="J52" s="681"/>
      <c r="K52" s="681"/>
      <c r="L52" s="681"/>
      <c r="M52" s="681"/>
      <c r="N52" s="681"/>
      <c r="O52" s="681"/>
      <c r="P52" s="681"/>
      <c r="Q52" s="681"/>
      <c r="R52" s="681"/>
    </row>
    <row r="53" spans="1:18" ht="15" customHeight="1">
      <c r="A53" s="679"/>
      <c r="B53" s="677" t="s">
        <v>548</v>
      </c>
      <c r="C53" s="681"/>
      <c r="D53" s="681"/>
      <c r="E53" s="681"/>
      <c r="F53" s="681"/>
      <c r="G53" s="681"/>
      <c r="H53" s="681"/>
      <c r="I53" s="681"/>
      <c r="J53" s="681"/>
      <c r="K53" s="681"/>
      <c r="L53" s="681"/>
      <c r="M53" s="681"/>
      <c r="N53" s="681"/>
      <c r="O53" s="681"/>
      <c r="P53" s="681"/>
      <c r="Q53" s="681"/>
      <c r="R53" s="681"/>
    </row>
    <row r="54" spans="1:18" ht="15" customHeight="1">
      <c r="A54" s="679"/>
      <c r="B54" s="677" t="s">
        <v>549</v>
      </c>
      <c r="C54" s="681"/>
      <c r="D54" s="681"/>
      <c r="E54" s="681"/>
      <c r="F54" s="681"/>
      <c r="G54" s="681"/>
      <c r="H54" s="681"/>
      <c r="I54" s="681"/>
      <c r="J54" s="681"/>
      <c r="K54" s="681"/>
      <c r="L54" s="681"/>
      <c r="M54" s="681"/>
      <c r="N54" s="681"/>
      <c r="O54" s="681"/>
      <c r="P54" s="681"/>
      <c r="Q54" s="681"/>
      <c r="R54" s="681"/>
    </row>
    <row r="55" spans="1:18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spans="1:18" ht="15" customHeight="1">
      <c r="A56" s="677"/>
      <c r="B56" s="677" t="s">
        <v>551</v>
      </c>
      <c r="C56" s="682"/>
      <c r="D56" s="682"/>
      <c r="E56" s="682"/>
      <c r="F56" s="682"/>
      <c r="G56" s="682"/>
      <c r="H56" s="682"/>
      <c r="I56" s="682"/>
      <c r="J56" s="682"/>
      <c r="K56" s="682"/>
      <c r="L56" s="682"/>
      <c r="M56" s="682"/>
      <c r="N56" s="682"/>
      <c r="O56" s="682"/>
      <c r="P56" s="682"/>
      <c r="Q56" s="682"/>
      <c r="R56" s="682"/>
    </row>
    <row r="57" spans="1:18" ht="15" customHeight="1">
      <c r="A57" s="679"/>
      <c r="B57" s="677" t="s">
        <v>552</v>
      </c>
      <c r="C57" s="681"/>
      <c r="D57" s="681"/>
      <c r="E57" s="681"/>
      <c r="F57" s="681"/>
      <c r="G57" s="681"/>
      <c r="H57" s="681"/>
      <c r="I57" s="681"/>
      <c r="J57" s="681"/>
      <c r="K57" s="681"/>
      <c r="L57" s="681"/>
      <c r="M57" s="681"/>
      <c r="N57" s="681"/>
      <c r="O57" s="681"/>
      <c r="P57" s="681"/>
      <c r="Q57" s="681"/>
      <c r="R57" s="681"/>
    </row>
    <row r="58" spans="1:18" ht="15" customHeight="1">
      <c r="A58" s="679"/>
      <c r="B58" s="677" t="s">
        <v>553</v>
      </c>
      <c r="C58" s="681"/>
      <c r="D58" s="681"/>
      <c r="E58" s="681"/>
      <c r="F58" s="681"/>
      <c r="G58" s="681"/>
      <c r="H58" s="681"/>
      <c r="I58" s="681"/>
      <c r="J58" s="681"/>
      <c r="K58" s="681"/>
      <c r="L58" s="681"/>
      <c r="M58" s="681"/>
      <c r="N58" s="681"/>
      <c r="O58" s="681"/>
      <c r="P58" s="681"/>
      <c r="Q58" s="681"/>
      <c r="R58" s="681"/>
    </row>
    <row r="59" spans="1:18" ht="15" customHeight="1">
      <c r="A59" s="679"/>
      <c r="B59" s="677" t="s">
        <v>554</v>
      </c>
      <c r="C59" s="681"/>
      <c r="D59" s="681"/>
      <c r="E59" s="681"/>
      <c r="F59" s="681"/>
      <c r="G59" s="681"/>
      <c r="H59" s="681"/>
      <c r="I59" s="681"/>
      <c r="J59" s="681"/>
      <c r="K59" s="681"/>
      <c r="L59" s="681"/>
      <c r="M59" s="681"/>
      <c r="N59" s="681"/>
      <c r="O59" s="681"/>
      <c r="P59" s="681"/>
      <c r="Q59" s="681"/>
      <c r="R59" s="681"/>
    </row>
    <row r="60" spans="1:18" ht="15" customHeight="1">
      <c r="A60" s="679"/>
      <c r="B60" s="677" t="s">
        <v>555</v>
      </c>
      <c r="C60" s="681"/>
      <c r="D60" s="681"/>
      <c r="E60" s="681"/>
      <c r="F60" s="681"/>
      <c r="G60" s="681"/>
      <c r="H60" s="681"/>
      <c r="I60" s="681"/>
      <c r="J60" s="681"/>
      <c r="K60" s="681"/>
      <c r="L60" s="681"/>
      <c r="M60" s="681"/>
      <c r="N60" s="681"/>
      <c r="O60" s="681"/>
      <c r="P60" s="681"/>
      <c r="Q60" s="681"/>
      <c r="R60" s="681"/>
    </row>
    <row r="61" spans="1:18" ht="15" customHeight="1">
      <c r="A61" s="679"/>
      <c r="B61" s="677" t="s">
        <v>556</v>
      </c>
      <c r="C61" s="681"/>
      <c r="D61" s="681"/>
      <c r="E61" s="681"/>
      <c r="F61" s="681"/>
      <c r="G61" s="681"/>
      <c r="H61" s="681"/>
      <c r="I61" s="681"/>
      <c r="J61" s="681"/>
      <c r="K61" s="681"/>
      <c r="L61" s="681"/>
      <c r="M61" s="681"/>
      <c r="N61" s="681"/>
      <c r="O61" s="681"/>
      <c r="P61" s="681"/>
      <c r="Q61" s="681"/>
      <c r="R61" s="681"/>
    </row>
    <row r="62" spans="1:18" ht="15" customHeight="1">
      <c r="A62" s="679"/>
      <c r="B62" s="677" t="s">
        <v>557</v>
      </c>
      <c r="C62" s="681"/>
      <c r="D62" s="681"/>
      <c r="E62" s="681"/>
      <c r="F62" s="681"/>
      <c r="G62" s="681"/>
      <c r="H62" s="681"/>
      <c r="I62" s="681"/>
      <c r="J62" s="681"/>
      <c r="K62" s="681"/>
      <c r="L62" s="681"/>
      <c r="M62" s="681"/>
      <c r="N62" s="681"/>
      <c r="O62" s="681"/>
      <c r="P62" s="681"/>
      <c r="Q62" s="681"/>
      <c r="R62" s="681"/>
    </row>
    <row r="63" spans="1:18" ht="15" customHeight="1">
      <c r="A63" s="679"/>
      <c r="B63" s="677" t="s">
        <v>558</v>
      </c>
      <c r="C63" s="681"/>
      <c r="D63" s="681"/>
      <c r="E63" s="681"/>
      <c r="F63" s="681"/>
      <c r="G63" s="681"/>
      <c r="H63" s="681"/>
      <c r="I63" s="681"/>
      <c r="J63" s="681"/>
      <c r="K63" s="681"/>
      <c r="L63" s="681"/>
      <c r="M63" s="681"/>
      <c r="N63" s="681"/>
      <c r="O63" s="681"/>
      <c r="P63" s="681"/>
      <c r="Q63" s="681"/>
      <c r="R63" s="681"/>
    </row>
    <row r="64" spans="1:18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ht="15" customHeight="1">
      <c r="A65" s="677"/>
      <c r="B65" s="677" t="s">
        <v>560</v>
      </c>
      <c r="C65" s="681"/>
      <c r="D65" s="681"/>
      <c r="E65" s="681"/>
      <c r="F65" s="681"/>
      <c r="G65" s="681"/>
      <c r="H65" s="681"/>
      <c r="I65" s="681"/>
      <c r="J65" s="681"/>
      <c r="K65" s="681"/>
      <c r="L65" s="681"/>
      <c r="M65" s="681"/>
      <c r="N65" s="681"/>
      <c r="O65" s="681"/>
      <c r="P65" s="681"/>
      <c r="Q65" s="681"/>
      <c r="R65" s="681"/>
    </row>
    <row r="66" spans="1:18" ht="15" customHeight="1">
      <c r="A66" s="679"/>
      <c r="B66" s="677" t="s">
        <v>561</v>
      </c>
      <c r="C66" s="681"/>
      <c r="D66" s="681"/>
      <c r="E66" s="681"/>
      <c r="F66" s="681"/>
      <c r="G66" s="681"/>
      <c r="H66" s="681"/>
      <c r="I66" s="681"/>
      <c r="J66" s="681"/>
      <c r="K66" s="681"/>
      <c r="L66" s="681"/>
      <c r="M66" s="681"/>
      <c r="N66" s="681"/>
      <c r="O66" s="681"/>
      <c r="P66" s="681"/>
      <c r="Q66" s="681"/>
      <c r="R66" s="681"/>
    </row>
    <row r="67" spans="1:18" ht="15" customHeight="1">
      <c r="A67" s="679"/>
      <c r="B67" s="677" t="s">
        <v>562</v>
      </c>
      <c r="C67" s="681"/>
      <c r="D67" s="681"/>
      <c r="E67" s="681"/>
      <c r="F67" s="681"/>
      <c r="G67" s="681"/>
      <c r="H67" s="681"/>
      <c r="I67" s="681"/>
      <c r="J67" s="681"/>
      <c r="K67" s="681"/>
      <c r="L67" s="681"/>
      <c r="M67" s="681"/>
      <c r="N67" s="681"/>
      <c r="O67" s="681"/>
      <c r="P67" s="681"/>
      <c r="Q67" s="681"/>
      <c r="R67" s="681"/>
    </row>
    <row r="68" spans="1:18" ht="15" customHeight="1">
      <c r="A68" s="679"/>
      <c r="B68" s="677" t="s">
        <v>563</v>
      </c>
      <c r="C68" s="681"/>
      <c r="D68" s="681"/>
      <c r="E68" s="681"/>
      <c r="F68" s="681"/>
      <c r="G68" s="681"/>
      <c r="H68" s="681"/>
      <c r="I68" s="681"/>
      <c r="J68" s="681"/>
      <c r="K68" s="681"/>
      <c r="L68" s="681"/>
      <c r="M68" s="681"/>
      <c r="N68" s="681"/>
      <c r="O68" s="681"/>
      <c r="P68" s="681"/>
      <c r="Q68" s="681"/>
      <c r="R68" s="681"/>
    </row>
    <row r="69" spans="1:18" ht="15" customHeight="1">
      <c r="A69" s="679"/>
      <c r="B69" s="677" t="s">
        <v>564</v>
      </c>
      <c r="C69" s="681"/>
      <c r="D69" s="681"/>
      <c r="E69" s="681"/>
      <c r="F69" s="681"/>
      <c r="G69" s="681"/>
      <c r="H69" s="681"/>
      <c r="I69" s="681"/>
      <c r="J69" s="681"/>
      <c r="K69" s="681"/>
      <c r="L69" s="681"/>
      <c r="M69" s="681"/>
      <c r="N69" s="681"/>
      <c r="O69" s="681"/>
      <c r="P69" s="681"/>
      <c r="Q69" s="681"/>
      <c r="R69" s="681"/>
    </row>
    <row r="70" spans="1:18" ht="15" customHeight="1">
      <c r="A70" s="679"/>
      <c r="B70" s="677" t="s">
        <v>565</v>
      </c>
      <c r="C70" s="681"/>
      <c r="D70" s="681"/>
      <c r="E70" s="681"/>
      <c r="F70" s="681"/>
      <c r="G70" s="681"/>
      <c r="H70" s="681"/>
      <c r="I70" s="681"/>
      <c r="J70" s="681"/>
      <c r="K70" s="681"/>
      <c r="L70" s="681"/>
      <c r="M70" s="681"/>
      <c r="N70" s="681"/>
      <c r="O70" s="681"/>
      <c r="P70" s="681"/>
      <c r="Q70" s="681"/>
      <c r="R70" s="681"/>
    </row>
    <row r="71" spans="1:18" ht="15" customHeight="1">
      <c r="A71" s="679"/>
      <c r="B71" s="677" t="s">
        <v>566</v>
      </c>
      <c r="C71" s="681"/>
      <c r="D71" s="681"/>
      <c r="E71" s="681"/>
      <c r="F71" s="681"/>
      <c r="G71" s="681"/>
      <c r="H71" s="681"/>
      <c r="I71" s="681"/>
      <c r="J71" s="681"/>
      <c r="K71" s="681"/>
      <c r="L71" s="681"/>
      <c r="M71" s="681"/>
      <c r="N71" s="681"/>
      <c r="O71" s="681"/>
      <c r="P71" s="681"/>
      <c r="Q71" s="681"/>
      <c r="R71" s="681"/>
    </row>
    <row r="72" spans="1:18" ht="15" customHeight="1">
      <c r="A72" s="679"/>
      <c r="B72" s="677" t="s">
        <v>567</v>
      </c>
      <c r="C72" s="681"/>
      <c r="D72" s="681"/>
      <c r="E72" s="681"/>
      <c r="F72" s="681"/>
      <c r="G72" s="681"/>
      <c r="H72" s="681"/>
      <c r="I72" s="681"/>
      <c r="J72" s="681"/>
      <c r="K72" s="681"/>
      <c r="L72" s="681"/>
      <c r="M72" s="681"/>
      <c r="N72" s="681"/>
      <c r="O72" s="681"/>
      <c r="P72" s="681"/>
      <c r="Q72" s="681"/>
      <c r="R72" s="681"/>
    </row>
    <row r="73" spans="1:18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spans="1:18" ht="15" customHeight="1">
      <c r="A74" s="677"/>
      <c r="B74" s="677" t="s">
        <v>569</v>
      </c>
      <c r="C74" s="681"/>
      <c r="D74" s="681"/>
      <c r="E74" s="681"/>
      <c r="F74" s="681"/>
      <c r="G74" s="681"/>
      <c r="H74" s="681"/>
      <c r="I74" s="681"/>
      <c r="J74" s="681"/>
      <c r="K74" s="681"/>
      <c r="L74" s="681"/>
      <c r="M74" s="681"/>
      <c r="N74" s="681"/>
      <c r="O74" s="681"/>
      <c r="P74" s="681"/>
      <c r="Q74" s="681"/>
      <c r="R74" s="681"/>
    </row>
    <row r="75" spans="1:18" ht="15" customHeight="1">
      <c r="A75" s="679"/>
      <c r="B75" s="677" t="s">
        <v>570</v>
      </c>
      <c r="C75" s="681"/>
      <c r="D75" s="681"/>
      <c r="E75" s="681"/>
      <c r="F75" s="681"/>
      <c r="G75" s="681"/>
      <c r="H75" s="681"/>
      <c r="I75" s="681"/>
      <c r="J75" s="681"/>
      <c r="K75" s="681"/>
      <c r="L75" s="681"/>
      <c r="M75" s="681"/>
      <c r="N75" s="681"/>
      <c r="O75" s="681"/>
      <c r="P75" s="681"/>
      <c r="Q75" s="681"/>
      <c r="R75" s="681"/>
    </row>
    <row r="76" spans="1:18" ht="15" customHeight="1">
      <c r="A76" s="679"/>
      <c r="B76" s="677" t="s">
        <v>571</v>
      </c>
      <c r="C76" s="681"/>
      <c r="D76" s="681"/>
      <c r="E76" s="681"/>
      <c r="F76" s="681"/>
      <c r="G76" s="681"/>
      <c r="H76" s="681"/>
      <c r="I76" s="681"/>
      <c r="J76" s="681"/>
      <c r="K76" s="681"/>
      <c r="L76" s="681"/>
      <c r="M76" s="681"/>
      <c r="N76" s="681"/>
      <c r="O76" s="681"/>
      <c r="P76" s="681"/>
      <c r="Q76" s="681"/>
      <c r="R76" s="681"/>
    </row>
    <row r="77" spans="1:18" ht="15" customHeight="1">
      <c r="A77" s="679"/>
      <c r="B77" s="677" t="s">
        <v>572</v>
      </c>
      <c r="C77" s="681"/>
      <c r="D77" s="681"/>
      <c r="E77" s="681"/>
      <c r="F77" s="681"/>
      <c r="G77" s="681"/>
      <c r="H77" s="681"/>
      <c r="I77" s="681"/>
      <c r="J77" s="681"/>
      <c r="K77" s="681"/>
      <c r="L77" s="681"/>
      <c r="M77" s="681"/>
      <c r="N77" s="681"/>
      <c r="O77" s="681"/>
      <c r="P77" s="681"/>
      <c r="Q77" s="681"/>
      <c r="R77" s="681"/>
    </row>
    <row r="78" spans="1:18" ht="15" customHeight="1">
      <c r="A78" s="679"/>
      <c r="B78" s="677" t="s">
        <v>573</v>
      </c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  <c r="N78" s="681"/>
      <c r="O78" s="681"/>
      <c r="P78" s="681"/>
      <c r="Q78" s="681"/>
      <c r="R78" s="681"/>
    </row>
    <row r="79" spans="1:18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</row>
    <row r="80" spans="1:18" ht="15" customHeight="1">
      <c r="A80" s="677"/>
      <c r="B80" s="677" t="s">
        <v>575</v>
      </c>
      <c r="C80" s="682"/>
      <c r="D80" s="682"/>
      <c r="E80" s="682"/>
      <c r="F80" s="682"/>
      <c r="G80" s="682"/>
      <c r="H80" s="682"/>
      <c r="I80" s="682"/>
      <c r="J80" s="682"/>
      <c r="K80" s="682"/>
      <c r="L80" s="682"/>
      <c r="M80" s="682"/>
      <c r="N80" s="682"/>
      <c r="O80" s="682"/>
      <c r="P80" s="682"/>
      <c r="Q80" s="682"/>
      <c r="R80" s="682"/>
    </row>
    <row r="81" spans="1:18" ht="15" customHeight="1">
      <c r="A81" s="679"/>
      <c r="B81" s="677" t="s">
        <v>576</v>
      </c>
      <c r="C81" s="681"/>
      <c r="D81" s="681"/>
      <c r="E81" s="681"/>
      <c r="F81" s="681"/>
      <c r="G81" s="681"/>
      <c r="H81" s="681"/>
      <c r="I81" s="681"/>
      <c r="J81" s="681"/>
      <c r="K81" s="681"/>
      <c r="L81" s="681"/>
      <c r="M81" s="681"/>
      <c r="N81" s="681"/>
      <c r="O81" s="681"/>
      <c r="P81" s="681"/>
      <c r="Q81" s="681"/>
      <c r="R81" s="681"/>
    </row>
    <row r="82" spans="1:18" ht="15" customHeight="1">
      <c r="A82" s="679"/>
      <c r="B82" s="677" t="s">
        <v>577</v>
      </c>
      <c r="C82" s="681"/>
      <c r="D82" s="681"/>
      <c r="E82" s="681"/>
      <c r="F82" s="681"/>
      <c r="G82" s="681"/>
      <c r="H82" s="681"/>
      <c r="I82" s="681"/>
      <c r="J82" s="681"/>
      <c r="K82" s="681"/>
      <c r="L82" s="681"/>
      <c r="M82" s="681"/>
      <c r="N82" s="681"/>
      <c r="O82" s="681"/>
      <c r="P82" s="681"/>
      <c r="Q82" s="681"/>
      <c r="R82" s="681"/>
    </row>
    <row r="83" spans="1:18" ht="15" customHeight="1">
      <c r="A83" s="679"/>
      <c r="B83" s="677" t="s">
        <v>578</v>
      </c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  <c r="N83" s="681"/>
      <c r="O83" s="681"/>
      <c r="P83" s="681"/>
      <c r="Q83" s="681"/>
      <c r="R83" s="681"/>
    </row>
    <row r="84" spans="1:18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ht="15" customHeight="1">
      <c r="A85" s="679"/>
      <c r="B85" s="677" t="s">
        <v>580</v>
      </c>
      <c r="C85" s="681"/>
      <c r="D85" s="681"/>
      <c r="E85" s="681"/>
      <c r="F85" s="681"/>
      <c r="G85" s="681"/>
      <c r="H85" s="681"/>
      <c r="I85" s="681"/>
      <c r="J85" s="681"/>
      <c r="K85" s="681"/>
      <c r="L85" s="681"/>
      <c r="M85" s="681"/>
      <c r="N85" s="681"/>
      <c r="O85" s="681"/>
      <c r="P85" s="681"/>
      <c r="Q85" s="681"/>
      <c r="R85" s="681"/>
    </row>
    <row r="86" spans="1:18" ht="15" customHeight="1">
      <c r="A86" s="679"/>
      <c r="B86" s="677" t="s">
        <v>581</v>
      </c>
      <c r="C86" s="681"/>
      <c r="D86" s="681"/>
      <c r="E86" s="681"/>
      <c r="F86" s="681"/>
      <c r="G86" s="681"/>
      <c r="H86" s="681"/>
      <c r="I86" s="681"/>
      <c r="J86" s="681"/>
      <c r="K86" s="681"/>
      <c r="L86" s="681"/>
      <c r="M86" s="681"/>
      <c r="N86" s="681"/>
      <c r="O86" s="681"/>
      <c r="P86" s="681"/>
      <c r="Q86" s="681"/>
      <c r="R86" s="681"/>
    </row>
    <row r="87" spans="1:18" ht="15" customHeight="1">
      <c r="A87" s="679"/>
      <c r="B87" s="677" t="s">
        <v>582</v>
      </c>
      <c r="C87" s="681"/>
      <c r="D87" s="681"/>
      <c r="E87" s="681"/>
      <c r="F87" s="681"/>
      <c r="G87" s="681"/>
      <c r="H87" s="681"/>
      <c r="I87" s="681"/>
      <c r="J87" s="681"/>
      <c r="K87" s="681"/>
      <c r="L87" s="681"/>
      <c r="M87" s="681"/>
      <c r="N87" s="681"/>
      <c r="O87" s="681"/>
      <c r="P87" s="681"/>
      <c r="Q87" s="681"/>
      <c r="R87" s="681"/>
    </row>
    <row r="88" spans="1:18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 ht="15" customHeight="1">
      <c r="A89" s="679"/>
      <c r="B89" s="677" t="s">
        <v>584</v>
      </c>
      <c r="C89" s="681"/>
      <c r="D89" s="681"/>
      <c r="E89" s="681"/>
      <c r="F89" s="681"/>
      <c r="G89" s="681"/>
      <c r="H89" s="681"/>
      <c r="I89" s="681"/>
      <c r="J89" s="681"/>
      <c r="K89" s="681"/>
      <c r="L89" s="681"/>
      <c r="M89" s="681"/>
      <c r="N89" s="681"/>
      <c r="O89" s="681"/>
      <c r="P89" s="681"/>
      <c r="Q89" s="681"/>
      <c r="R89" s="681"/>
    </row>
    <row r="90" spans="1:18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1:18" ht="15" customHeight="1">
      <c r="A91" s="679"/>
      <c r="B91" s="677" t="s">
        <v>586</v>
      </c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681"/>
      <c r="O91" s="681"/>
      <c r="P91" s="681"/>
      <c r="Q91" s="681"/>
      <c r="R91" s="681"/>
    </row>
    <row r="92" spans="1:18" ht="15" customHeight="1">
      <c r="A92" s="679"/>
      <c r="B92" s="677" t="s">
        <v>587</v>
      </c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  <c r="N92" s="681"/>
      <c r="O92" s="681"/>
      <c r="P92" s="681"/>
      <c r="Q92" s="681"/>
      <c r="R92" s="681"/>
    </row>
    <row r="93" spans="1:18" ht="15" customHeight="1">
      <c r="A93" s="679"/>
      <c r="B93" s="677" t="s">
        <v>588</v>
      </c>
      <c r="C93" s="681"/>
      <c r="D93" s="681"/>
      <c r="E93" s="681"/>
      <c r="F93" s="681"/>
      <c r="G93" s="681"/>
      <c r="H93" s="681"/>
      <c r="I93" s="681"/>
      <c r="J93" s="681"/>
      <c r="K93" s="681"/>
      <c r="L93" s="681"/>
      <c r="M93" s="681"/>
      <c r="N93" s="681"/>
      <c r="O93" s="681"/>
      <c r="P93" s="681"/>
      <c r="Q93" s="681"/>
      <c r="R93" s="681"/>
    </row>
    <row r="94" spans="1:18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</row>
    <row r="95" spans="1:18" ht="15" customHeight="1">
      <c r="A95" s="677"/>
      <c r="B95" s="677" t="s">
        <v>590</v>
      </c>
      <c r="C95" s="681"/>
      <c r="D95" s="681"/>
      <c r="E95" s="681"/>
      <c r="F95" s="681"/>
      <c r="G95" s="681"/>
      <c r="H95" s="681"/>
      <c r="I95" s="681"/>
      <c r="J95" s="681"/>
      <c r="K95" s="681"/>
      <c r="L95" s="681"/>
      <c r="M95" s="681"/>
      <c r="N95" s="681"/>
      <c r="O95" s="681"/>
      <c r="P95" s="681"/>
      <c r="Q95" s="681"/>
      <c r="R95" s="681"/>
    </row>
    <row r="96" spans="1:18" ht="15" customHeight="1">
      <c r="A96" s="677"/>
      <c r="B96" s="677" t="s">
        <v>591</v>
      </c>
      <c r="C96" s="681"/>
      <c r="D96" s="681"/>
      <c r="E96" s="681"/>
      <c r="F96" s="681"/>
      <c r="G96" s="681"/>
      <c r="H96" s="681"/>
      <c r="I96" s="681"/>
      <c r="J96" s="681"/>
      <c r="K96" s="681"/>
      <c r="L96" s="681"/>
      <c r="M96" s="681"/>
      <c r="N96" s="681"/>
      <c r="O96" s="681"/>
      <c r="P96" s="681"/>
      <c r="Q96" s="681"/>
      <c r="R96" s="681"/>
    </row>
    <row r="97" spans="1:18" ht="15" customHeight="1">
      <c r="A97" s="677"/>
      <c r="B97" s="677" t="s">
        <v>592</v>
      </c>
      <c r="C97" s="681"/>
      <c r="D97" s="681"/>
      <c r="E97" s="681"/>
      <c r="F97" s="681"/>
      <c r="G97" s="681"/>
      <c r="H97" s="681"/>
      <c r="I97" s="681"/>
      <c r="J97" s="681"/>
      <c r="K97" s="681"/>
      <c r="L97" s="681"/>
      <c r="M97" s="681"/>
      <c r="N97" s="681"/>
      <c r="O97" s="681"/>
      <c r="P97" s="681"/>
      <c r="Q97" s="681"/>
      <c r="R97" s="681"/>
    </row>
    <row r="98" spans="1:18" ht="15" customHeight="1">
      <c r="A98" s="677"/>
      <c r="B98" s="677" t="s">
        <v>593</v>
      </c>
      <c r="C98" s="681"/>
      <c r="D98" s="681"/>
      <c r="E98" s="681"/>
      <c r="F98" s="681"/>
      <c r="G98" s="681"/>
      <c r="H98" s="681"/>
      <c r="I98" s="681"/>
      <c r="J98" s="681"/>
      <c r="K98" s="681"/>
      <c r="L98" s="681"/>
      <c r="M98" s="681"/>
      <c r="N98" s="681"/>
      <c r="O98" s="681"/>
      <c r="P98" s="681"/>
      <c r="Q98" s="681"/>
      <c r="R98" s="681"/>
    </row>
    <row r="99" spans="1:18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</row>
    <row r="100" spans="1:18" ht="15" customHeight="1">
      <c r="A100" s="679"/>
      <c r="B100" s="677" t="s">
        <v>595</v>
      </c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  <c r="N100" s="681"/>
      <c r="O100" s="681"/>
      <c r="P100" s="681"/>
      <c r="Q100" s="681"/>
      <c r="R100" s="681"/>
    </row>
    <row r="101" spans="1:18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ht="15" customHeight="1">
      <c r="A102" s="677"/>
      <c r="B102" s="677" t="s">
        <v>597</v>
      </c>
      <c r="C102" s="681"/>
      <c r="D102" s="681"/>
      <c r="E102" s="681"/>
      <c r="F102" s="681"/>
      <c r="G102" s="681"/>
      <c r="H102" s="681"/>
      <c r="I102" s="681"/>
      <c r="J102" s="681"/>
      <c r="K102" s="681"/>
      <c r="L102" s="681"/>
      <c r="M102" s="681"/>
      <c r="N102" s="681"/>
      <c r="O102" s="681"/>
      <c r="P102" s="681"/>
      <c r="Q102" s="681"/>
      <c r="R102" s="681"/>
    </row>
    <row r="103" spans="1:18" ht="15" customHeight="1">
      <c r="A103" s="679"/>
      <c r="B103" s="677" t="s">
        <v>598</v>
      </c>
      <c r="C103" s="681"/>
      <c r="D103" s="681"/>
      <c r="E103" s="681"/>
      <c r="F103" s="681"/>
      <c r="G103" s="681"/>
      <c r="H103" s="681"/>
      <c r="I103" s="681"/>
      <c r="J103" s="681"/>
      <c r="K103" s="681"/>
      <c r="L103" s="681"/>
      <c r="M103" s="681"/>
      <c r="N103" s="681"/>
      <c r="O103" s="681"/>
      <c r="P103" s="681"/>
      <c r="Q103" s="681"/>
      <c r="R103" s="681"/>
    </row>
    <row r="104" spans="1:18" ht="15" customHeight="1">
      <c r="A104" s="679"/>
      <c r="B104" s="677" t="s">
        <v>599</v>
      </c>
      <c r="C104" s="681"/>
      <c r="D104" s="681"/>
      <c r="E104" s="681"/>
      <c r="F104" s="681"/>
      <c r="G104" s="681"/>
      <c r="H104" s="681"/>
      <c r="I104" s="681"/>
      <c r="J104" s="681"/>
      <c r="K104" s="681"/>
      <c r="L104" s="681"/>
      <c r="M104" s="681"/>
      <c r="N104" s="681"/>
      <c r="O104" s="681"/>
      <c r="P104" s="681"/>
      <c r="Q104" s="681"/>
      <c r="R104" s="681"/>
    </row>
    <row r="105" spans="1:18" ht="15" customHeight="1">
      <c r="A105" s="679"/>
      <c r="B105" s="677" t="s">
        <v>600</v>
      </c>
      <c r="C105" s="681"/>
      <c r="D105" s="681"/>
      <c r="E105" s="681"/>
      <c r="F105" s="681"/>
      <c r="G105" s="681"/>
      <c r="H105" s="681"/>
      <c r="I105" s="681"/>
      <c r="J105" s="681"/>
      <c r="K105" s="681"/>
      <c r="L105" s="681"/>
      <c r="M105" s="681"/>
      <c r="N105" s="681"/>
      <c r="O105" s="681"/>
      <c r="P105" s="681"/>
      <c r="Q105" s="681"/>
      <c r="R105" s="681"/>
    </row>
    <row r="106" spans="1:18" ht="14.25" customHeight="1">
      <c r="A106" s="679"/>
      <c r="B106" s="677" t="s">
        <v>601</v>
      </c>
      <c r="C106" s="681"/>
      <c r="D106" s="681"/>
      <c r="E106" s="681"/>
      <c r="F106" s="681"/>
      <c r="G106" s="681"/>
      <c r="H106" s="681"/>
      <c r="I106" s="681"/>
      <c r="J106" s="681"/>
      <c r="K106" s="681"/>
      <c r="L106" s="681"/>
      <c r="M106" s="681"/>
      <c r="N106" s="681"/>
      <c r="O106" s="681"/>
      <c r="P106" s="681"/>
      <c r="Q106" s="681"/>
      <c r="R106" s="681"/>
    </row>
    <row r="107" spans="1:18" ht="14.25" customHeight="1">
      <c r="A107" s="679"/>
      <c r="B107" s="677" t="s">
        <v>602</v>
      </c>
      <c r="C107" s="681"/>
      <c r="D107" s="681"/>
      <c r="E107" s="681"/>
      <c r="F107" s="681"/>
      <c r="G107" s="681"/>
      <c r="H107" s="681"/>
      <c r="I107" s="681"/>
      <c r="J107" s="681"/>
      <c r="K107" s="681"/>
      <c r="L107" s="681"/>
      <c r="M107" s="681"/>
      <c r="N107" s="681"/>
      <c r="O107" s="681"/>
      <c r="P107" s="681"/>
      <c r="Q107" s="681"/>
      <c r="R107" s="681"/>
    </row>
    <row r="108" spans="1:18" ht="14.25" customHeight="1">
      <c r="A108" s="679"/>
      <c r="B108" s="677" t="s">
        <v>603</v>
      </c>
      <c r="C108" s="681"/>
      <c r="D108" s="681"/>
      <c r="E108" s="681"/>
      <c r="F108" s="681"/>
      <c r="G108" s="681"/>
      <c r="H108" s="681"/>
      <c r="I108" s="681"/>
      <c r="J108" s="681"/>
      <c r="K108" s="681"/>
      <c r="L108" s="681"/>
      <c r="M108" s="681"/>
      <c r="N108" s="681"/>
      <c r="O108" s="681"/>
      <c r="P108" s="681"/>
      <c r="Q108" s="681"/>
      <c r="R108" s="681"/>
    </row>
    <row r="109" spans="1:18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3"/>
      <c r="P109" s="683"/>
      <c r="Q109" s="683"/>
      <c r="R109" s="683"/>
    </row>
    <row r="110" spans="1:18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</row>
    <row r="111" spans="1:18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</row>
  </sheetData>
  <conditionalFormatting sqref="C3:R93">
    <cfRule type="containsBlanks" dxfId="700" priority="3">
      <formula>LEN(TRIM(C3))=0</formula>
    </cfRule>
  </conditionalFormatting>
  <conditionalFormatting sqref="C94:R99">
    <cfRule type="containsBlanks" dxfId="699" priority="5">
      <formula>LEN(TRIM(C94))=0</formula>
    </cfRule>
  </conditionalFormatting>
  <conditionalFormatting sqref="C98:R98">
    <cfRule type="containsBlanks" dxfId="698" priority="4" stopIfTrue="1">
      <formula>LEN(TRIM(C98))=0</formula>
    </cfRule>
  </conditionalFormatting>
  <conditionalFormatting sqref="C100:R108">
    <cfRule type="containsBlanks" dxfId="697" priority="2">
      <formula>LEN(TRIM(C100))=0</formula>
    </cfRule>
  </conditionalFormatting>
  <conditionalFormatting sqref="C110:R110">
    <cfRule type="containsBlanks" dxfId="696" priority="1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7" man="1"/>
    <brk id="54" max="17" man="1"/>
    <brk id="83" max="17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Feuil46">
    <tabColor rgb="FFF9FBFA"/>
  </sheetPr>
  <dimension ref="A1:Z111"/>
  <sheetViews>
    <sheetView view="pageBreakPreview" zoomScale="90" zoomScaleNormal="100" zoomScaleSheetLayoutView="90" workbookViewId="0">
      <pane ySplit="2" topLeftCell="A3" activePane="bottomLeft" state="frozen"/>
      <selection activeCell="A28" sqref="A28"/>
      <selection pane="bottomLeft" activeCell="H16" sqref="H16"/>
    </sheetView>
  </sheetViews>
  <sheetFormatPr baseColWidth="10" defaultColWidth="14.3984375" defaultRowHeight="15" customHeight="1"/>
  <cols>
    <col min="1" max="1" width="1.19921875" style="375" customWidth="1"/>
    <col min="2" max="2" width="19.796875" style="375" customWidth="1"/>
    <col min="3" max="3" width="9.73046875" style="375" customWidth="1"/>
    <col min="4" max="4" width="8.3984375" style="375" customWidth="1"/>
    <col min="5" max="5" width="9.53125" style="375" customWidth="1"/>
    <col min="6" max="6" width="9.796875" style="375" customWidth="1"/>
    <col min="7" max="7" width="8.6640625" style="375" bestFit="1" customWidth="1"/>
    <col min="8" max="8" width="6.53125" style="375" customWidth="1"/>
    <col min="9" max="9" width="9" style="375" customWidth="1"/>
    <col min="10" max="10" width="8.33203125" style="375" customWidth="1"/>
    <col min="11" max="11" width="7.1328125" style="375" customWidth="1"/>
    <col min="12" max="12" width="9.06640625" style="375" customWidth="1"/>
    <col min="13" max="13" width="7.265625" style="375" customWidth="1"/>
    <col min="14" max="14" width="10.06640625" style="375" customWidth="1"/>
    <col min="15" max="15" width="8" style="375" customWidth="1"/>
    <col min="16" max="16" width="6.33203125" style="375" bestFit="1" customWidth="1"/>
    <col min="17" max="17" width="6.86328125" style="375" customWidth="1"/>
    <col min="18" max="18" width="8" style="375" customWidth="1"/>
    <col min="19" max="23" width="10.796875" style="375" customWidth="1"/>
    <col min="24" max="25" width="14.3984375" style="375" customWidth="1"/>
    <col min="26" max="16384" width="14.3984375" style="375"/>
  </cols>
  <sheetData>
    <row r="1" spans="1:26" ht="18.75" customHeight="1">
      <c r="A1" s="229" t="s">
        <v>1059</v>
      </c>
    </row>
    <row r="2" spans="1:26" ht="54.5" customHeight="1" thickBot="1">
      <c r="A2" s="971" t="s">
        <v>1045</v>
      </c>
      <c r="B2" s="906"/>
      <c r="C2" s="382" t="s">
        <v>1046</v>
      </c>
      <c r="D2" s="382" t="s">
        <v>1047</v>
      </c>
      <c r="E2" s="382" t="s">
        <v>1048</v>
      </c>
      <c r="F2" s="382" t="s">
        <v>1049</v>
      </c>
      <c r="G2" s="382" t="s">
        <v>1050</v>
      </c>
      <c r="H2" s="382" t="s">
        <v>1051</v>
      </c>
      <c r="I2" s="382" t="s">
        <v>1052</v>
      </c>
      <c r="J2" s="382" t="s">
        <v>1053</v>
      </c>
      <c r="K2" s="382" t="s">
        <v>1054</v>
      </c>
      <c r="L2" s="382" t="s">
        <v>1055</v>
      </c>
      <c r="M2" s="382" t="s">
        <v>478</v>
      </c>
      <c r="N2" s="382" t="s">
        <v>1056</v>
      </c>
      <c r="O2" s="382" t="s">
        <v>1057</v>
      </c>
      <c r="P2" s="382" t="s">
        <v>814</v>
      </c>
      <c r="Q2" s="382" t="s">
        <v>1058</v>
      </c>
      <c r="R2" s="382" t="s">
        <v>445</v>
      </c>
      <c r="S2" s="383"/>
      <c r="T2" s="383"/>
      <c r="U2" s="383"/>
      <c r="V2" s="383"/>
      <c r="W2" s="383"/>
      <c r="X2" s="383"/>
      <c r="Y2" s="383"/>
      <c r="Z2" s="383"/>
    </row>
    <row r="3" spans="1:26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30"/>
      <c r="T3" s="230"/>
      <c r="U3" s="230"/>
      <c r="V3" s="230"/>
      <c r="W3" s="230"/>
    </row>
    <row r="4" spans="1:26" ht="15" customHeight="1">
      <c r="A4" s="679"/>
      <c r="B4" s="677" t="s">
        <v>499</v>
      </c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</row>
    <row r="5" spans="1:26" ht="15" customHeight="1">
      <c r="A5" s="679"/>
      <c r="B5" s="677" t="s">
        <v>500</v>
      </c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1"/>
      <c r="P5" s="681"/>
      <c r="Q5" s="681"/>
      <c r="R5" s="681"/>
    </row>
    <row r="6" spans="1:26" ht="15" customHeight="1">
      <c r="A6" s="679"/>
      <c r="B6" s="677" t="s">
        <v>501</v>
      </c>
      <c r="C6" s="681"/>
      <c r="D6" s="681"/>
      <c r="E6" s="681"/>
      <c r="F6" s="681"/>
      <c r="G6" s="681"/>
      <c r="H6" s="681"/>
      <c r="I6" s="681"/>
      <c r="J6" s="681"/>
      <c r="K6" s="681"/>
      <c r="L6" s="681"/>
      <c r="M6" s="681"/>
      <c r="N6" s="681"/>
      <c r="O6" s="681"/>
      <c r="P6" s="681"/>
      <c r="Q6" s="681"/>
      <c r="R6" s="681"/>
    </row>
    <row r="7" spans="1:26" ht="15" customHeight="1">
      <c r="A7" s="679"/>
      <c r="B7" s="677" t="s">
        <v>502</v>
      </c>
      <c r="C7" s="681"/>
      <c r="D7" s="681"/>
      <c r="E7" s="681"/>
      <c r="F7" s="681"/>
      <c r="G7" s="681"/>
      <c r="H7" s="681"/>
      <c r="I7" s="681"/>
      <c r="J7" s="681"/>
      <c r="K7" s="681"/>
      <c r="L7" s="681"/>
      <c r="M7" s="681"/>
      <c r="N7" s="681"/>
      <c r="O7" s="681"/>
      <c r="P7" s="681"/>
      <c r="Q7" s="681"/>
      <c r="R7" s="681"/>
    </row>
    <row r="8" spans="1:26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26" ht="15" customHeight="1">
      <c r="A9" s="679"/>
      <c r="B9" s="677" t="s">
        <v>504</v>
      </c>
      <c r="C9" s="681"/>
      <c r="D9" s="681"/>
      <c r="E9" s="681"/>
      <c r="F9" s="681"/>
      <c r="G9" s="681"/>
      <c r="H9" s="681"/>
      <c r="I9" s="681"/>
      <c r="J9" s="681"/>
      <c r="K9" s="681"/>
      <c r="L9" s="681"/>
      <c r="M9" s="681"/>
      <c r="N9" s="681"/>
      <c r="O9" s="681"/>
      <c r="P9" s="681"/>
      <c r="Q9" s="681"/>
      <c r="R9" s="681"/>
    </row>
    <row r="10" spans="1:26" ht="15" customHeight="1">
      <c r="A10" s="679"/>
      <c r="B10" s="677" t="s">
        <v>505</v>
      </c>
      <c r="C10" s="681"/>
      <c r="D10" s="681"/>
      <c r="E10" s="681"/>
      <c r="F10" s="681"/>
      <c r="G10" s="681"/>
      <c r="H10" s="681"/>
      <c r="I10" s="681"/>
      <c r="J10" s="681"/>
      <c r="K10" s="681"/>
      <c r="L10" s="681"/>
      <c r="M10" s="681"/>
      <c r="N10" s="681"/>
      <c r="O10" s="681"/>
      <c r="P10" s="681"/>
      <c r="Q10" s="681"/>
      <c r="R10" s="681"/>
    </row>
    <row r="11" spans="1:26" ht="15" customHeight="1">
      <c r="A11" s="679"/>
      <c r="B11" s="677" t="s">
        <v>506</v>
      </c>
      <c r="C11" s="681"/>
      <c r="D11" s="681"/>
      <c r="E11" s="681"/>
      <c r="F11" s="681"/>
      <c r="G11" s="681"/>
      <c r="H11" s="681"/>
      <c r="I11" s="681"/>
      <c r="J11" s="681"/>
      <c r="K11" s="681"/>
      <c r="L11" s="681"/>
      <c r="M11" s="681"/>
      <c r="N11" s="681"/>
      <c r="O11" s="681"/>
      <c r="P11" s="681"/>
      <c r="Q11" s="681"/>
      <c r="R11" s="681"/>
      <c r="S11" s="230"/>
      <c r="T11" s="230"/>
      <c r="U11" s="230"/>
      <c r="V11" s="230"/>
      <c r="W11" s="230"/>
    </row>
    <row r="12" spans="1:26" ht="15" customHeight="1">
      <c r="A12" s="679"/>
      <c r="B12" s="677" t="s">
        <v>507</v>
      </c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681"/>
      <c r="O12" s="681"/>
      <c r="P12" s="681"/>
      <c r="Q12" s="681"/>
      <c r="R12" s="681"/>
    </row>
    <row r="13" spans="1:26" ht="15" customHeight="1">
      <c r="A13" s="679"/>
      <c r="B13" s="677" t="s">
        <v>508</v>
      </c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681"/>
      <c r="O13" s="681"/>
      <c r="P13" s="681"/>
      <c r="Q13" s="681"/>
      <c r="R13" s="681"/>
    </row>
    <row r="14" spans="1:26" ht="15" customHeight="1">
      <c r="A14" s="679"/>
      <c r="B14" s="677" t="s">
        <v>509</v>
      </c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681"/>
      <c r="O14" s="681"/>
      <c r="P14" s="681"/>
      <c r="Q14" s="681"/>
      <c r="R14" s="681"/>
    </row>
    <row r="15" spans="1:26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26" ht="15" customHeight="1">
      <c r="A16" s="677"/>
      <c r="B16" s="677" t="s">
        <v>511</v>
      </c>
      <c r="C16" s="681"/>
      <c r="D16" s="681"/>
      <c r="E16" s="681"/>
      <c r="F16" s="681"/>
      <c r="G16" s="681"/>
      <c r="H16" s="681"/>
      <c r="I16" s="681"/>
      <c r="J16" s="681"/>
      <c r="K16" s="681"/>
      <c r="L16" s="681"/>
      <c r="M16" s="681"/>
      <c r="N16" s="681"/>
      <c r="O16" s="681"/>
      <c r="P16" s="681"/>
      <c r="Q16" s="681"/>
      <c r="R16" s="681"/>
      <c r="S16" s="230"/>
      <c r="T16" s="230"/>
      <c r="U16" s="230"/>
      <c r="V16" s="230"/>
      <c r="W16" s="230"/>
    </row>
    <row r="17" spans="1:18" ht="15" customHeight="1">
      <c r="A17" s="679"/>
      <c r="B17" s="677" t="s">
        <v>512</v>
      </c>
      <c r="C17" s="681"/>
      <c r="D17" s="681"/>
      <c r="E17" s="681"/>
      <c r="F17" s="681"/>
      <c r="G17" s="681"/>
      <c r="H17" s="681"/>
      <c r="I17" s="681"/>
      <c r="J17" s="681"/>
      <c r="K17" s="681"/>
      <c r="L17" s="681"/>
      <c r="M17" s="681"/>
      <c r="N17" s="681"/>
      <c r="O17" s="681"/>
      <c r="P17" s="681"/>
      <c r="Q17" s="681"/>
      <c r="R17" s="681"/>
    </row>
    <row r="18" spans="1:18" ht="15" customHeight="1">
      <c r="A18" s="679"/>
      <c r="B18" s="677" t="s">
        <v>513</v>
      </c>
      <c r="C18" s="681"/>
      <c r="D18" s="681"/>
      <c r="E18" s="681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681"/>
      <c r="Q18" s="681"/>
      <c r="R18" s="681"/>
    </row>
    <row r="19" spans="1:18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1:18" ht="15" customHeight="1">
      <c r="A20" s="677"/>
      <c r="B20" s="678" t="s">
        <v>515</v>
      </c>
      <c r="C20" s="682"/>
      <c r="D20" s="682"/>
      <c r="E20" s="682"/>
      <c r="F20" s="682"/>
      <c r="G20" s="682"/>
      <c r="H20" s="682"/>
      <c r="I20" s="682"/>
      <c r="J20" s="682"/>
      <c r="K20" s="682"/>
      <c r="L20" s="682"/>
      <c r="M20" s="682"/>
      <c r="N20" s="682"/>
      <c r="O20" s="682"/>
      <c r="P20" s="682"/>
      <c r="Q20" s="682"/>
      <c r="R20" s="682"/>
    </row>
    <row r="21" spans="1:18" ht="15" customHeight="1">
      <c r="A21" s="679"/>
      <c r="B21" s="677" t="s">
        <v>516</v>
      </c>
      <c r="C21" s="681"/>
      <c r="D21" s="681"/>
      <c r="E21" s="681"/>
      <c r="F21" s="681"/>
      <c r="G21" s="681"/>
      <c r="H21" s="681"/>
      <c r="I21" s="681"/>
      <c r="J21" s="681"/>
      <c r="K21" s="681"/>
      <c r="L21" s="681"/>
      <c r="M21" s="681"/>
      <c r="N21" s="681"/>
      <c r="O21" s="681"/>
      <c r="P21" s="681"/>
      <c r="Q21" s="681"/>
      <c r="R21" s="681"/>
    </row>
    <row r="22" spans="1:18" ht="15" customHeight="1">
      <c r="A22" s="679"/>
      <c r="B22" s="677" t="s">
        <v>517</v>
      </c>
      <c r="C22" s="681"/>
      <c r="D22" s="681"/>
      <c r="E22" s="681"/>
      <c r="F22" s="681"/>
      <c r="G22" s="681"/>
      <c r="H22" s="681"/>
      <c r="I22" s="681"/>
      <c r="J22" s="681"/>
      <c r="K22" s="681"/>
      <c r="L22" s="681"/>
      <c r="M22" s="681"/>
      <c r="N22" s="681"/>
      <c r="O22" s="681"/>
      <c r="P22" s="681"/>
      <c r="Q22" s="681"/>
      <c r="R22" s="681"/>
    </row>
    <row r="23" spans="1:18" ht="15" customHeight="1">
      <c r="A23" s="679"/>
      <c r="B23" s="677" t="s">
        <v>518</v>
      </c>
      <c r="C23" s="681"/>
      <c r="D23" s="681"/>
      <c r="E23" s="681"/>
      <c r="F23" s="681"/>
      <c r="G23" s="681"/>
      <c r="H23" s="681"/>
      <c r="I23" s="681"/>
      <c r="J23" s="681"/>
      <c r="K23" s="681"/>
      <c r="L23" s="681"/>
      <c r="M23" s="681"/>
      <c r="N23" s="681"/>
      <c r="O23" s="681"/>
      <c r="P23" s="681"/>
      <c r="Q23" s="681"/>
      <c r="R23" s="681"/>
    </row>
    <row r="24" spans="1:18" ht="15" customHeight="1">
      <c r="A24" s="679"/>
      <c r="B24" s="677" t="s">
        <v>519</v>
      </c>
      <c r="C24" s="681"/>
      <c r="D24" s="681"/>
      <c r="E24" s="681"/>
      <c r="F24" s="681"/>
      <c r="G24" s="681"/>
      <c r="H24" s="681"/>
      <c r="I24" s="681"/>
      <c r="J24" s="681"/>
      <c r="K24" s="681"/>
      <c r="L24" s="681"/>
      <c r="M24" s="681"/>
      <c r="N24" s="681"/>
      <c r="O24" s="681"/>
      <c r="P24" s="681"/>
      <c r="Q24" s="681"/>
      <c r="R24" s="681"/>
    </row>
    <row r="25" spans="1:18" ht="15" customHeight="1">
      <c r="A25" s="679"/>
      <c r="B25" s="677" t="s">
        <v>520</v>
      </c>
      <c r="C25" s="681"/>
      <c r="D25" s="681"/>
      <c r="E25" s="681"/>
      <c r="F25" s="681"/>
      <c r="G25" s="681"/>
      <c r="H25" s="681"/>
      <c r="I25" s="681"/>
      <c r="J25" s="681"/>
      <c r="K25" s="681"/>
      <c r="L25" s="681"/>
      <c r="M25" s="681"/>
      <c r="N25" s="681"/>
      <c r="O25" s="681"/>
      <c r="P25" s="681"/>
      <c r="Q25" s="681"/>
      <c r="R25" s="681"/>
    </row>
    <row r="26" spans="1:18" ht="15" customHeight="1">
      <c r="A26" s="679"/>
      <c r="B26" s="677" t="s">
        <v>521</v>
      </c>
      <c r="C26" s="681"/>
      <c r="D26" s="681"/>
      <c r="E26" s="681"/>
      <c r="F26" s="681"/>
      <c r="G26" s="681"/>
      <c r="H26" s="681"/>
      <c r="I26" s="681"/>
      <c r="J26" s="681"/>
      <c r="K26" s="681"/>
      <c r="L26" s="681"/>
      <c r="M26" s="681"/>
      <c r="N26" s="681"/>
      <c r="O26" s="681"/>
      <c r="P26" s="681"/>
      <c r="Q26" s="681"/>
      <c r="R26" s="681"/>
    </row>
    <row r="27" spans="1:18" ht="15" customHeight="1">
      <c r="A27" s="679"/>
      <c r="B27" s="677" t="s">
        <v>522</v>
      </c>
      <c r="C27" s="681"/>
      <c r="D27" s="681"/>
      <c r="E27" s="681"/>
      <c r="F27" s="681"/>
      <c r="G27" s="681"/>
      <c r="H27" s="681"/>
      <c r="I27" s="681"/>
      <c r="J27" s="681"/>
      <c r="K27" s="681"/>
      <c r="L27" s="681"/>
      <c r="M27" s="681"/>
      <c r="N27" s="681"/>
      <c r="O27" s="681"/>
      <c r="P27" s="681"/>
      <c r="Q27" s="681"/>
      <c r="R27" s="681"/>
    </row>
    <row r="28" spans="1:18" ht="15" customHeight="1">
      <c r="A28" s="679"/>
      <c r="B28" s="677" t="s">
        <v>523</v>
      </c>
      <c r="C28" s="681"/>
      <c r="D28" s="681"/>
      <c r="E28" s="681"/>
      <c r="F28" s="681"/>
      <c r="G28" s="681"/>
      <c r="H28" s="681"/>
      <c r="I28" s="681"/>
      <c r="J28" s="681"/>
      <c r="K28" s="681"/>
      <c r="L28" s="681"/>
      <c r="M28" s="681"/>
      <c r="N28" s="681"/>
      <c r="O28" s="681"/>
      <c r="P28" s="681"/>
      <c r="Q28" s="681"/>
      <c r="R28" s="681"/>
    </row>
    <row r="29" spans="1:18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15" customHeight="1">
      <c r="A30" s="677"/>
      <c r="B30" s="677" t="s">
        <v>525</v>
      </c>
      <c r="C30" s="682"/>
      <c r="D30" s="682"/>
      <c r="E30" s="682"/>
      <c r="F30" s="682"/>
      <c r="G30" s="682"/>
      <c r="H30" s="682"/>
      <c r="I30" s="682"/>
      <c r="J30" s="682"/>
      <c r="K30" s="682"/>
      <c r="L30" s="682"/>
      <c r="M30" s="682"/>
      <c r="N30" s="682"/>
      <c r="O30" s="682"/>
      <c r="P30" s="682"/>
      <c r="Q30" s="682"/>
      <c r="R30" s="682"/>
    </row>
    <row r="31" spans="1:18" ht="15" customHeight="1">
      <c r="A31" s="677"/>
      <c r="B31" s="677" t="s">
        <v>526</v>
      </c>
      <c r="C31" s="681"/>
      <c r="D31" s="681"/>
      <c r="E31" s="681"/>
      <c r="F31" s="681"/>
      <c r="G31" s="681"/>
      <c r="H31" s="681"/>
      <c r="I31" s="681"/>
      <c r="J31" s="681"/>
      <c r="K31" s="681"/>
      <c r="L31" s="681"/>
      <c r="M31" s="681"/>
      <c r="N31" s="681"/>
      <c r="O31" s="681"/>
      <c r="P31" s="681"/>
      <c r="Q31" s="681"/>
      <c r="R31" s="681"/>
    </row>
    <row r="32" spans="1:18" ht="15" customHeight="1">
      <c r="A32" s="677"/>
      <c r="B32" s="677" t="s">
        <v>527</v>
      </c>
      <c r="C32" s="681"/>
      <c r="D32" s="681"/>
      <c r="E32" s="681"/>
      <c r="F32" s="681"/>
      <c r="G32" s="681"/>
      <c r="H32" s="681"/>
      <c r="I32" s="681"/>
      <c r="J32" s="681"/>
      <c r="K32" s="681"/>
      <c r="L32" s="681"/>
      <c r="M32" s="681"/>
      <c r="N32" s="681"/>
      <c r="O32" s="681"/>
      <c r="P32" s="681"/>
      <c r="Q32" s="681"/>
      <c r="R32" s="681"/>
    </row>
    <row r="33" spans="1:18" ht="15" customHeight="1">
      <c r="A33" s="677"/>
      <c r="B33" s="677" t="s">
        <v>528</v>
      </c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1"/>
      <c r="N33" s="681"/>
      <c r="O33" s="681"/>
      <c r="P33" s="681"/>
      <c r="Q33" s="681"/>
      <c r="R33" s="681"/>
    </row>
    <row r="34" spans="1:18" ht="15" customHeight="1">
      <c r="A34" s="677"/>
      <c r="B34" s="677" t="s">
        <v>529</v>
      </c>
      <c r="C34" s="681"/>
      <c r="D34" s="681"/>
      <c r="E34" s="681"/>
      <c r="F34" s="681"/>
      <c r="G34" s="681"/>
      <c r="H34" s="681"/>
      <c r="I34" s="681"/>
      <c r="J34" s="681"/>
      <c r="K34" s="681"/>
      <c r="L34" s="681"/>
      <c r="M34" s="681"/>
      <c r="N34" s="681"/>
      <c r="O34" s="681"/>
      <c r="P34" s="681"/>
      <c r="Q34" s="681"/>
      <c r="R34" s="681"/>
    </row>
    <row r="35" spans="1:18" ht="15" customHeight="1">
      <c r="A35" s="677"/>
      <c r="B35" s="677" t="s">
        <v>530</v>
      </c>
      <c r="C35" s="681"/>
      <c r="D35" s="681"/>
      <c r="E35" s="681"/>
      <c r="F35" s="681"/>
      <c r="G35" s="681"/>
      <c r="H35" s="681"/>
      <c r="I35" s="681"/>
      <c r="J35" s="681"/>
      <c r="K35" s="681"/>
      <c r="L35" s="681"/>
      <c r="M35" s="681"/>
      <c r="N35" s="681"/>
      <c r="O35" s="681"/>
      <c r="P35" s="681"/>
      <c r="Q35" s="681"/>
      <c r="R35" s="681"/>
    </row>
    <row r="36" spans="1:18" ht="15" customHeight="1">
      <c r="A36" s="677"/>
      <c r="B36" s="677" t="s">
        <v>531</v>
      </c>
      <c r="C36" s="681"/>
      <c r="D36" s="681"/>
      <c r="E36" s="681"/>
      <c r="F36" s="681"/>
      <c r="G36" s="681"/>
      <c r="H36" s="681"/>
      <c r="I36" s="681"/>
      <c r="J36" s="681"/>
      <c r="K36" s="681"/>
      <c r="L36" s="681"/>
      <c r="M36" s="681"/>
      <c r="N36" s="681"/>
      <c r="O36" s="681"/>
      <c r="P36" s="681"/>
      <c r="Q36" s="681"/>
      <c r="R36" s="681"/>
    </row>
    <row r="37" spans="1:18" ht="15" customHeight="1">
      <c r="A37" s="679"/>
      <c r="B37" s="677" t="s">
        <v>532</v>
      </c>
      <c r="C37" s="681"/>
      <c r="D37" s="681"/>
      <c r="E37" s="681"/>
      <c r="F37" s="681"/>
      <c r="G37" s="681"/>
      <c r="H37" s="681"/>
      <c r="I37" s="681"/>
      <c r="J37" s="681"/>
      <c r="K37" s="681"/>
      <c r="L37" s="681"/>
      <c r="M37" s="681"/>
      <c r="N37" s="681"/>
      <c r="O37" s="681"/>
      <c r="P37" s="681"/>
      <c r="Q37" s="681"/>
      <c r="R37" s="681"/>
    </row>
    <row r="38" spans="1:18" ht="15" customHeight="1">
      <c r="A38" s="679"/>
      <c r="B38" s="677" t="s">
        <v>533</v>
      </c>
      <c r="C38" s="681"/>
      <c r="D38" s="681"/>
      <c r="E38" s="681"/>
      <c r="F38" s="681"/>
      <c r="G38" s="681"/>
      <c r="H38" s="681"/>
      <c r="I38" s="681"/>
      <c r="J38" s="681"/>
      <c r="K38" s="681"/>
      <c r="L38" s="681"/>
      <c r="M38" s="681"/>
      <c r="N38" s="681"/>
      <c r="O38" s="681"/>
      <c r="P38" s="681"/>
      <c r="Q38" s="681"/>
      <c r="R38" s="681"/>
    </row>
    <row r="39" spans="1:18" ht="15" customHeight="1">
      <c r="A39" s="679"/>
      <c r="B39" s="677" t="s">
        <v>534</v>
      </c>
      <c r="C39" s="681"/>
      <c r="D39" s="681"/>
      <c r="E39" s="681"/>
      <c r="F39" s="681"/>
      <c r="G39" s="681"/>
      <c r="H39" s="681"/>
      <c r="I39" s="681"/>
      <c r="J39" s="681"/>
      <c r="K39" s="681"/>
      <c r="L39" s="681"/>
      <c r="M39" s="681"/>
      <c r="N39" s="681"/>
      <c r="O39" s="681"/>
      <c r="P39" s="681"/>
      <c r="Q39" s="681"/>
      <c r="R39" s="681"/>
    </row>
    <row r="40" spans="1:18" ht="15" customHeight="1">
      <c r="A40" s="679"/>
      <c r="B40" s="677" t="s">
        <v>535</v>
      </c>
      <c r="C40" s="681"/>
      <c r="D40" s="681"/>
      <c r="E40" s="681"/>
      <c r="F40" s="681"/>
      <c r="G40" s="681"/>
      <c r="H40" s="681"/>
      <c r="I40" s="681"/>
      <c r="J40" s="681"/>
      <c r="K40" s="681"/>
      <c r="L40" s="681"/>
      <c r="M40" s="681"/>
      <c r="N40" s="681"/>
      <c r="O40" s="681"/>
      <c r="P40" s="681"/>
      <c r="Q40" s="681"/>
      <c r="R40" s="681"/>
    </row>
    <row r="41" spans="1:18" ht="15" customHeight="1">
      <c r="A41" s="679"/>
      <c r="B41" s="677" t="s">
        <v>536</v>
      </c>
      <c r="C41" s="681"/>
      <c r="D41" s="681"/>
      <c r="E41" s="681"/>
      <c r="F41" s="681"/>
      <c r="G41" s="681"/>
      <c r="H41" s="681"/>
      <c r="I41" s="681"/>
      <c r="J41" s="681"/>
      <c r="K41" s="681"/>
      <c r="L41" s="681"/>
      <c r="M41" s="681"/>
      <c r="N41" s="681"/>
      <c r="O41" s="681"/>
      <c r="P41" s="681"/>
      <c r="Q41" s="681"/>
      <c r="R41" s="681"/>
    </row>
    <row r="42" spans="1:18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5" customHeight="1">
      <c r="A43" s="677"/>
      <c r="B43" s="677" t="s">
        <v>538</v>
      </c>
      <c r="C43" s="681"/>
      <c r="D43" s="681"/>
      <c r="E43" s="681"/>
      <c r="F43" s="681"/>
      <c r="G43" s="681"/>
      <c r="H43" s="681"/>
      <c r="I43" s="681"/>
      <c r="J43" s="681"/>
      <c r="K43" s="681"/>
      <c r="L43" s="681"/>
      <c r="M43" s="681"/>
      <c r="N43" s="681"/>
      <c r="O43" s="681"/>
      <c r="P43" s="681"/>
      <c r="Q43" s="681"/>
      <c r="R43" s="681"/>
    </row>
    <row r="44" spans="1:18" ht="15" customHeight="1">
      <c r="A44" s="679"/>
      <c r="B44" s="677" t="s">
        <v>539</v>
      </c>
      <c r="C44" s="681"/>
      <c r="D44" s="681"/>
      <c r="E44" s="681"/>
      <c r="F44" s="681"/>
      <c r="G44" s="681"/>
      <c r="H44" s="681"/>
      <c r="I44" s="681"/>
      <c r="J44" s="681"/>
      <c r="K44" s="681"/>
      <c r="L44" s="681"/>
      <c r="M44" s="681"/>
      <c r="N44" s="681"/>
      <c r="O44" s="681"/>
      <c r="P44" s="681"/>
      <c r="Q44" s="681"/>
      <c r="R44" s="681"/>
    </row>
    <row r="45" spans="1:18" ht="15" customHeight="1">
      <c r="A45" s="679"/>
      <c r="B45" s="677" t="s">
        <v>540</v>
      </c>
      <c r="C45" s="681"/>
      <c r="D45" s="681"/>
      <c r="E45" s="681"/>
      <c r="F45" s="681"/>
      <c r="G45" s="681"/>
      <c r="H45" s="681"/>
      <c r="I45" s="681"/>
      <c r="J45" s="681"/>
      <c r="K45" s="681"/>
      <c r="L45" s="681"/>
      <c r="M45" s="681"/>
      <c r="N45" s="681"/>
      <c r="O45" s="681"/>
      <c r="P45" s="681"/>
      <c r="Q45" s="681"/>
      <c r="R45" s="681"/>
    </row>
    <row r="46" spans="1:18" ht="15" customHeight="1">
      <c r="A46" s="679"/>
      <c r="B46" s="677" t="s">
        <v>541</v>
      </c>
      <c r="C46" s="681"/>
      <c r="D46" s="681"/>
      <c r="E46" s="681"/>
      <c r="F46" s="681"/>
      <c r="G46" s="681"/>
      <c r="H46" s="681"/>
      <c r="I46" s="681"/>
      <c r="J46" s="681"/>
      <c r="K46" s="681"/>
      <c r="L46" s="681"/>
      <c r="M46" s="681"/>
      <c r="N46" s="681"/>
      <c r="O46" s="681"/>
      <c r="P46" s="681"/>
      <c r="Q46" s="681"/>
      <c r="R46" s="681"/>
    </row>
    <row r="47" spans="1:18" ht="15" customHeight="1">
      <c r="A47" s="679"/>
      <c r="B47" s="677" t="s">
        <v>542</v>
      </c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  <c r="N47" s="681"/>
      <c r="O47" s="681"/>
      <c r="P47" s="681"/>
      <c r="Q47" s="681"/>
      <c r="R47" s="681"/>
    </row>
    <row r="48" spans="1:18" ht="15" customHeight="1">
      <c r="A48" s="679"/>
      <c r="B48" s="677" t="s">
        <v>543</v>
      </c>
      <c r="C48" s="681"/>
      <c r="D48" s="681"/>
      <c r="E48" s="681"/>
      <c r="F48" s="681"/>
      <c r="G48" s="681"/>
      <c r="H48" s="681"/>
      <c r="I48" s="681"/>
      <c r="J48" s="681"/>
      <c r="K48" s="681"/>
      <c r="L48" s="681"/>
      <c r="M48" s="681"/>
      <c r="N48" s="681"/>
      <c r="O48" s="681"/>
      <c r="P48" s="681"/>
      <c r="Q48" s="681"/>
      <c r="R48" s="681"/>
    </row>
    <row r="49" spans="1:18" ht="15" customHeight="1">
      <c r="A49" s="679"/>
      <c r="B49" s="677" t="s">
        <v>544</v>
      </c>
      <c r="C49" s="681"/>
      <c r="D49" s="681"/>
      <c r="E49" s="681"/>
      <c r="F49" s="681"/>
      <c r="G49" s="681"/>
      <c r="H49" s="681"/>
      <c r="I49" s="681"/>
      <c r="J49" s="681"/>
      <c r="K49" s="681"/>
      <c r="L49" s="681"/>
      <c r="M49" s="681"/>
      <c r="N49" s="681"/>
      <c r="O49" s="681"/>
      <c r="P49" s="681"/>
      <c r="Q49" s="681"/>
      <c r="R49" s="681"/>
    </row>
    <row r="50" spans="1:18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ht="15" customHeight="1">
      <c r="A51" s="677"/>
      <c r="B51" s="677" t="s">
        <v>546</v>
      </c>
      <c r="C51" s="681"/>
      <c r="D51" s="681"/>
      <c r="E51" s="681"/>
      <c r="F51" s="681"/>
      <c r="G51" s="681"/>
      <c r="H51" s="681"/>
      <c r="I51" s="681"/>
      <c r="J51" s="681"/>
      <c r="K51" s="681"/>
      <c r="L51" s="681"/>
      <c r="M51" s="681"/>
      <c r="N51" s="681"/>
      <c r="O51" s="681"/>
      <c r="P51" s="681"/>
      <c r="Q51" s="681"/>
      <c r="R51" s="681"/>
    </row>
    <row r="52" spans="1:18" ht="15" customHeight="1">
      <c r="A52" s="679"/>
      <c r="B52" s="677" t="s">
        <v>547</v>
      </c>
      <c r="C52" s="681"/>
      <c r="D52" s="681"/>
      <c r="E52" s="681"/>
      <c r="F52" s="681"/>
      <c r="G52" s="681"/>
      <c r="H52" s="681"/>
      <c r="I52" s="681"/>
      <c r="J52" s="681"/>
      <c r="K52" s="681"/>
      <c r="L52" s="681"/>
      <c r="M52" s="681"/>
      <c r="N52" s="681"/>
      <c r="O52" s="681"/>
      <c r="P52" s="681"/>
      <c r="Q52" s="681"/>
      <c r="R52" s="681"/>
    </row>
    <row r="53" spans="1:18" ht="15" customHeight="1">
      <c r="A53" s="679"/>
      <c r="B53" s="677" t="s">
        <v>548</v>
      </c>
      <c r="C53" s="681"/>
      <c r="D53" s="681"/>
      <c r="E53" s="681"/>
      <c r="F53" s="681"/>
      <c r="G53" s="681"/>
      <c r="H53" s="681"/>
      <c r="I53" s="681"/>
      <c r="J53" s="681"/>
      <c r="K53" s="681"/>
      <c r="L53" s="681"/>
      <c r="M53" s="681"/>
      <c r="N53" s="681"/>
      <c r="O53" s="681"/>
      <c r="P53" s="681"/>
      <c r="Q53" s="681"/>
      <c r="R53" s="681"/>
    </row>
    <row r="54" spans="1:18" ht="15" customHeight="1">
      <c r="A54" s="679"/>
      <c r="B54" s="677" t="s">
        <v>549</v>
      </c>
      <c r="C54" s="681"/>
      <c r="D54" s="681"/>
      <c r="E54" s="681"/>
      <c r="F54" s="681"/>
      <c r="G54" s="681"/>
      <c r="H54" s="681"/>
      <c r="I54" s="681"/>
      <c r="J54" s="681"/>
      <c r="K54" s="681"/>
      <c r="L54" s="681"/>
      <c r="M54" s="681"/>
      <c r="N54" s="681"/>
      <c r="O54" s="681"/>
      <c r="P54" s="681"/>
      <c r="Q54" s="681"/>
      <c r="R54" s="681"/>
    </row>
    <row r="55" spans="1:18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spans="1:18" ht="15" customHeight="1">
      <c r="A56" s="677"/>
      <c r="B56" s="677" t="s">
        <v>551</v>
      </c>
      <c r="C56" s="682"/>
      <c r="D56" s="682"/>
      <c r="E56" s="682"/>
      <c r="F56" s="682"/>
      <c r="G56" s="682"/>
      <c r="H56" s="682"/>
      <c r="I56" s="682"/>
      <c r="J56" s="682"/>
      <c r="K56" s="682"/>
      <c r="L56" s="682"/>
      <c r="M56" s="682"/>
      <c r="N56" s="682"/>
      <c r="O56" s="682"/>
      <c r="P56" s="682"/>
      <c r="Q56" s="682"/>
      <c r="R56" s="682"/>
    </row>
    <row r="57" spans="1:18" ht="15" customHeight="1">
      <c r="A57" s="679"/>
      <c r="B57" s="677" t="s">
        <v>552</v>
      </c>
      <c r="C57" s="681"/>
      <c r="D57" s="681"/>
      <c r="E57" s="681"/>
      <c r="F57" s="681"/>
      <c r="G57" s="681"/>
      <c r="H57" s="681"/>
      <c r="I57" s="681"/>
      <c r="J57" s="681"/>
      <c r="K57" s="681"/>
      <c r="L57" s="681"/>
      <c r="M57" s="681"/>
      <c r="N57" s="681"/>
      <c r="O57" s="681"/>
      <c r="P57" s="681"/>
      <c r="Q57" s="681"/>
      <c r="R57" s="681"/>
    </row>
    <row r="58" spans="1:18" ht="15" customHeight="1">
      <c r="A58" s="679"/>
      <c r="B58" s="677" t="s">
        <v>553</v>
      </c>
      <c r="C58" s="681"/>
      <c r="D58" s="681"/>
      <c r="E58" s="681"/>
      <c r="F58" s="681"/>
      <c r="G58" s="681"/>
      <c r="H58" s="681"/>
      <c r="I58" s="681"/>
      <c r="J58" s="681"/>
      <c r="K58" s="681"/>
      <c r="L58" s="681"/>
      <c r="M58" s="681"/>
      <c r="N58" s="681"/>
      <c r="O58" s="681"/>
      <c r="P58" s="681"/>
      <c r="Q58" s="681"/>
      <c r="R58" s="681"/>
    </row>
    <row r="59" spans="1:18" ht="15" customHeight="1">
      <c r="A59" s="679"/>
      <c r="B59" s="677" t="s">
        <v>554</v>
      </c>
      <c r="C59" s="681"/>
      <c r="D59" s="681"/>
      <c r="E59" s="681"/>
      <c r="F59" s="681"/>
      <c r="G59" s="681"/>
      <c r="H59" s="681"/>
      <c r="I59" s="681"/>
      <c r="J59" s="681"/>
      <c r="K59" s="681"/>
      <c r="L59" s="681"/>
      <c r="M59" s="681"/>
      <c r="N59" s="681"/>
      <c r="O59" s="681"/>
      <c r="P59" s="681"/>
      <c r="Q59" s="681"/>
      <c r="R59" s="681"/>
    </row>
    <row r="60" spans="1:18" ht="15" customHeight="1">
      <c r="A60" s="679"/>
      <c r="B60" s="677" t="s">
        <v>555</v>
      </c>
      <c r="C60" s="681"/>
      <c r="D60" s="681"/>
      <c r="E60" s="681"/>
      <c r="F60" s="681"/>
      <c r="G60" s="681"/>
      <c r="H60" s="681"/>
      <c r="I60" s="681"/>
      <c r="J60" s="681"/>
      <c r="K60" s="681"/>
      <c r="L60" s="681"/>
      <c r="M60" s="681"/>
      <c r="N60" s="681"/>
      <c r="O60" s="681"/>
      <c r="P60" s="681"/>
      <c r="Q60" s="681"/>
      <c r="R60" s="681"/>
    </row>
    <row r="61" spans="1:18" ht="15" customHeight="1">
      <c r="A61" s="679"/>
      <c r="B61" s="677" t="s">
        <v>556</v>
      </c>
      <c r="C61" s="681"/>
      <c r="D61" s="681"/>
      <c r="E61" s="681"/>
      <c r="F61" s="681"/>
      <c r="G61" s="681"/>
      <c r="H61" s="681"/>
      <c r="I61" s="681"/>
      <c r="J61" s="681"/>
      <c r="K61" s="681"/>
      <c r="L61" s="681"/>
      <c r="M61" s="681"/>
      <c r="N61" s="681"/>
      <c r="O61" s="681"/>
      <c r="P61" s="681"/>
      <c r="Q61" s="681"/>
      <c r="R61" s="681"/>
    </row>
    <row r="62" spans="1:18" ht="15" customHeight="1">
      <c r="A62" s="679"/>
      <c r="B62" s="677" t="s">
        <v>557</v>
      </c>
      <c r="C62" s="681"/>
      <c r="D62" s="681"/>
      <c r="E62" s="681"/>
      <c r="F62" s="681"/>
      <c r="G62" s="681"/>
      <c r="H62" s="681"/>
      <c r="I62" s="681"/>
      <c r="J62" s="681"/>
      <c r="K62" s="681"/>
      <c r="L62" s="681"/>
      <c r="M62" s="681"/>
      <c r="N62" s="681"/>
      <c r="O62" s="681"/>
      <c r="P62" s="681"/>
      <c r="Q62" s="681"/>
      <c r="R62" s="681"/>
    </row>
    <row r="63" spans="1:18" ht="15" customHeight="1">
      <c r="A63" s="679"/>
      <c r="B63" s="677" t="s">
        <v>558</v>
      </c>
      <c r="C63" s="681"/>
      <c r="D63" s="681"/>
      <c r="E63" s="681"/>
      <c r="F63" s="681"/>
      <c r="G63" s="681"/>
      <c r="H63" s="681"/>
      <c r="I63" s="681"/>
      <c r="J63" s="681"/>
      <c r="K63" s="681"/>
      <c r="L63" s="681"/>
      <c r="M63" s="681"/>
      <c r="N63" s="681"/>
      <c r="O63" s="681"/>
      <c r="P63" s="681"/>
      <c r="Q63" s="681"/>
      <c r="R63" s="681"/>
    </row>
    <row r="64" spans="1:18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ht="15" customHeight="1">
      <c r="A65" s="677"/>
      <c r="B65" s="677" t="s">
        <v>560</v>
      </c>
      <c r="C65" s="681"/>
      <c r="D65" s="681"/>
      <c r="E65" s="681"/>
      <c r="F65" s="681"/>
      <c r="G65" s="681"/>
      <c r="H65" s="681"/>
      <c r="I65" s="681"/>
      <c r="J65" s="681"/>
      <c r="K65" s="681"/>
      <c r="L65" s="681"/>
      <c r="M65" s="681"/>
      <c r="N65" s="681"/>
      <c r="O65" s="681"/>
      <c r="P65" s="681"/>
      <c r="Q65" s="681"/>
      <c r="R65" s="681"/>
    </row>
    <row r="66" spans="1:18" ht="15" customHeight="1">
      <c r="A66" s="679"/>
      <c r="B66" s="677" t="s">
        <v>561</v>
      </c>
      <c r="C66" s="681"/>
      <c r="D66" s="681"/>
      <c r="E66" s="681"/>
      <c r="F66" s="681"/>
      <c r="G66" s="681"/>
      <c r="H66" s="681"/>
      <c r="I66" s="681"/>
      <c r="J66" s="681"/>
      <c r="K66" s="681"/>
      <c r="L66" s="681"/>
      <c r="M66" s="681"/>
      <c r="N66" s="681"/>
      <c r="O66" s="681"/>
      <c r="P66" s="681"/>
      <c r="Q66" s="681"/>
      <c r="R66" s="681"/>
    </row>
    <row r="67" spans="1:18" ht="15" customHeight="1">
      <c r="A67" s="679"/>
      <c r="B67" s="677" t="s">
        <v>562</v>
      </c>
      <c r="C67" s="681"/>
      <c r="D67" s="681"/>
      <c r="E67" s="681"/>
      <c r="F67" s="681"/>
      <c r="G67" s="681"/>
      <c r="H67" s="681"/>
      <c r="I67" s="681"/>
      <c r="J67" s="681"/>
      <c r="K67" s="681"/>
      <c r="L67" s="681"/>
      <c r="M67" s="681"/>
      <c r="N67" s="681"/>
      <c r="O67" s="681"/>
      <c r="P67" s="681"/>
      <c r="Q67" s="681"/>
      <c r="R67" s="681"/>
    </row>
    <row r="68" spans="1:18" ht="15" customHeight="1">
      <c r="A68" s="679"/>
      <c r="B68" s="677" t="s">
        <v>563</v>
      </c>
      <c r="C68" s="681"/>
      <c r="D68" s="681"/>
      <c r="E68" s="681"/>
      <c r="F68" s="681"/>
      <c r="G68" s="681"/>
      <c r="H68" s="681"/>
      <c r="I68" s="681"/>
      <c r="J68" s="681"/>
      <c r="K68" s="681"/>
      <c r="L68" s="681"/>
      <c r="M68" s="681"/>
      <c r="N68" s="681"/>
      <c r="O68" s="681"/>
      <c r="P68" s="681"/>
      <c r="Q68" s="681"/>
      <c r="R68" s="681"/>
    </row>
    <row r="69" spans="1:18" ht="15" customHeight="1">
      <c r="A69" s="679"/>
      <c r="B69" s="677" t="s">
        <v>564</v>
      </c>
      <c r="C69" s="681"/>
      <c r="D69" s="681"/>
      <c r="E69" s="681"/>
      <c r="F69" s="681"/>
      <c r="G69" s="681"/>
      <c r="H69" s="681"/>
      <c r="I69" s="681"/>
      <c r="J69" s="681"/>
      <c r="K69" s="681"/>
      <c r="L69" s="681"/>
      <c r="M69" s="681"/>
      <c r="N69" s="681"/>
      <c r="O69" s="681"/>
      <c r="P69" s="681"/>
      <c r="Q69" s="681"/>
      <c r="R69" s="681"/>
    </row>
    <row r="70" spans="1:18" ht="15" customHeight="1">
      <c r="A70" s="679"/>
      <c r="B70" s="677" t="s">
        <v>565</v>
      </c>
      <c r="C70" s="681"/>
      <c r="D70" s="681"/>
      <c r="E70" s="681"/>
      <c r="F70" s="681"/>
      <c r="G70" s="681"/>
      <c r="H70" s="681"/>
      <c r="I70" s="681"/>
      <c r="J70" s="681"/>
      <c r="K70" s="681"/>
      <c r="L70" s="681"/>
      <c r="M70" s="681"/>
      <c r="N70" s="681"/>
      <c r="O70" s="681"/>
      <c r="P70" s="681"/>
      <c r="Q70" s="681"/>
      <c r="R70" s="681"/>
    </row>
    <row r="71" spans="1:18" ht="15" customHeight="1">
      <c r="A71" s="679"/>
      <c r="B71" s="677" t="s">
        <v>566</v>
      </c>
      <c r="C71" s="681"/>
      <c r="D71" s="681"/>
      <c r="E71" s="681"/>
      <c r="F71" s="681"/>
      <c r="G71" s="681"/>
      <c r="H71" s="681"/>
      <c r="I71" s="681"/>
      <c r="J71" s="681"/>
      <c r="K71" s="681"/>
      <c r="L71" s="681"/>
      <c r="M71" s="681"/>
      <c r="N71" s="681"/>
      <c r="O71" s="681"/>
      <c r="P71" s="681"/>
      <c r="Q71" s="681"/>
      <c r="R71" s="681"/>
    </row>
    <row r="72" spans="1:18" ht="15" customHeight="1">
      <c r="A72" s="679"/>
      <c r="B72" s="677" t="s">
        <v>567</v>
      </c>
      <c r="C72" s="681"/>
      <c r="D72" s="681"/>
      <c r="E72" s="681"/>
      <c r="F72" s="681"/>
      <c r="G72" s="681"/>
      <c r="H72" s="681"/>
      <c r="I72" s="681"/>
      <c r="J72" s="681"/>
      <c r="K72" s="681"/>
      <c r="L72" s="681"/>
      <c r="M72" s="681"/>
      <c r="N72" s="681"/>
      <c r="O72" s="681"/>
      <c r="P72" s="681"/>
      <c r="Q72" s="681"/>
      <c r="R72" s="681"/>
    </row>
    <row r="73" spans="1:18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spans="1:18" ht="15" customHeight="1">
      <c r="A74" s="677"/>
      <c r="B74" s="677" t="s">
        <v>569</v>
      </c>
      <c r="C74" s="681"/>
      <c r="D74" s="681"/>
      <c r="E74" s="681"/>
      <c r="F74" s="681"/>
      <c r="G74" s="681"/>
      <c r="H74" s="681"/>
      <c r="I74" s="681"/>
      <c r="J74" s="681"/>
      <c r="K74" s="681"/>
      <c r="L74" s="681"/>
      <c r="M74" s="681"/>
      <c r="N74" s="681"/>
      <c r="O74" s="681"/>
      <c r="P74" s="681"/>
      <c r="Q74" s="681"/>
      <c r="R74" s="681"/>
    </row>
    <row r="75" spans="1:18" ht="15" customHeight="1">
      <c r="A75" s="679"/>
      <c r="B75" s="677" t="s">
        <v>570</v>
      </c>
      <c r="C75" s="681"/>
      <c r="D75" s="681"/>
      <c r="E75" s="681"/>
      <c r="F75" s="681"/>
      <c r="G75" s="681"/>
      <c r="H75" s="681"/>
      <c r="I75" s="681"/>
      <c r="J75" s="681"/>
      <c r="K75" s="681"/>
      <c r="L75" s="681"/>
      <c r="M75" s="681"/>
      <c r="N75" s="681"/>
      <c r="O75" s="681"/>
      <c r="P75" s="681"/>
      <c r="Q75" s="681"/>
      <c r="R75" s="681"/>
    </row>
    <row r="76" spans="1:18" ht="15" customHeight="1">
      <c r="A76" s="679"/>
      <c r="B76" s="677" t="s">
        <v>571</v>
      </c>
      <c r="C76" s="681"/>
      <c r="D76" s="681"/>
      <c r="E76" s="681"/>
      <c r="F76" s="681"/>
      <c r="G76" s="681"/>
      <c r="H76" s="681"/>
      <c r="I76" s="681"/>
      <c r="J76" s="681"/>
      <c r="K76" s="681"/>
      <c r="L76" s="681"/>
      <c r="M76" s="681"/>
      <c r="N76" s="681"/>
      <c r="O76" s="681"/>
      <c r="P76" s="681"/>
      <c r="Q76" s="681"/>
      <c r="R76" s="681"/>
    </row>
    <row r="77" spans="1:18" ht="15" customHeight="1">
      <c r="A77" s="679"/>
      <c r="B77" s="677" t="s">
        <v>572</v>
      </c>
      <c r="C77" s="681"/>
      <c r="D77" s="681"/>
      <c r="E77" s="681"/>
      <c r="F77" s="681"/>
      <c r="G77" s="681"/>
      <c r="H77" s="681"/>
      <c r="I77" s="681"/>
      <c r="J77" s="681"/>
      <c r="K77" s="681"/>
      <c r="L77" s="681"/>
      <c r="M77" s="681"/>
      <c r="N77" s="681"/>
      <c r="O77" s="681"/>
      <c r="P77" s="681"/>
      <c r="Q77" s="681"/>
      <c r="R77" s="681"/>
    </row>
    <row r="78" spans="1:18" ht="15" customHeight="1">
      <c r="A78" s="679"/>
      <c r="B78" s="677" t="s">
        <v>573</v>
      </c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  <c r="N78" s="681"/>
      <c r="O78" s="681"/>
      <c r="P78" s="681"/>
      <c r="Q78" s="681"/>
      <c r="R78" s="681"/>
    </row>
    <row r="79" spans="1:18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</row>
    <row r="80" spans="1:18" ht="15" customHeight="1">
      <c r="A80" s="677"/>
      <c r="B80" s="677" t="s">
        <v>575</v>
      </c>
      <c r="C80" s="682"/>
      <c r="D80" s="682"/>
      <c r="E80" s="682"/>
      <c r="F80" s="682"/>
      <c r="G80" s="682"/>
      <c r="H80" s="682"/>
      <c r="I80" s="682"/>
      <c r="J80" s="682"/>
      <c r="K80" s="682"/>
      <c r="L80" s="682"/>
      <c r="M80" s="682"/>
      <c r="N80" s="682"/>
      <c r="O80" s="682"/>
      <c r="P80" s="682"/>
      <c r="Q80" s="682"/>
      <c r="R80" s="682"/>
    </row>
    <row r="81" spans="1:18" ht="15" customHeight="1">
      <c r="A81" s="679"/>
      <c r="B81" s="677" t="s">
        <v>576</v>
      </c>
      <c r="C81" s="681"/>
      <c r="D81" s="681"/>
      <c r="E81" s="681"/>
      <c r="F81" s="681"/>
      <c r="G81" s="681"/>
      <c r="H81" s="681"/>
      <c r="I81" s="681"/>
      <c r="J81" s="681"/>
      <c r="K81" s="681"/>
      <c r="L81" s="681"/>
      <c r="M81" s="681"/>
      <c r="N81" s="681"/>
      <c r="O81" s="681"/>
      <c r="P81" s="681"/>
      <c r="Q81" s="681"/>
      <c r="R81" s="681"/>
    </row>
    <row r="82" spans="1:18" ht="15" customHeight="1">
      <c r="A82" s="679"/>
      <c r="B82" s="677" t="s">
        <v>577</v>
      </c>
      <c r="C82" s="681"/>
      <c r="D82" s="681"/>
      <c r="E82" s="681"/>
      <c r="F82" s="681"/>
      <c r="G82" s="681"/>
      <c r="H82" s="681"/>
      <c r="I82" s="681"/>
      <c r="J82" s="681"/>
      <c r="K82" s="681"/>
      <c r="L82" s="681"/>
      <c r="M82" s="681"/>
      <c r="N82" s="681"/>
      <c r="O82" s="681"/>
      <c r="P82" s="681"/>
      <c r="Q82" s="681"/>
      <c r="R82" s="681"/>
    </row>
    <row r="83" spans="1:18" ht="15" customHeight="1">
      <c r="A83" s="679"/>
      <c r="B83" s="677" t="s">
        <v>578</v>
      </c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  <c r="N83" s="681"/>
      <c r="O83" s="681"/>
      <c r="P83" s="681"/>
      <c r="Q83" s="681"/>
      <c r="R83" s="681"/>
    </row>
    <row r="84" spans="1:18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ht="15" customHeight="1">
      <c r="A85" s="679"/>
      <c r="B85" s="677" t="s">
        <v>580</v>
      </c>
      <c r="C85" s="681"/>
      <c r="D85" s="681"/>
      <c r="E85" s="681"/>
      <c r="F85" s="681"/>
      <c r="G85" s="681"/>
      <c r="H85" s="681"/>
      <c r="I85" s="681"/>
      <c r="J85" s="681"/>
      <c r="K85" s="681"/>
      <c r="L85" s="681"/>
      <c r="M85" s="681"/>
      <c r="N85" s="681"/>
      <c r="O85" s="681"/>
      <c r="P85" s="681"/>
      <c r="Q85" s="681"/>
      <c r="R85" s="681"/>
    </row>
    <row r="86" spans="1:18" ht="15" customHeight="1">
      <c r="A86" s="679"/>
      <c r="B86" s="677" t="s">
        <v>581</v>
      </c>
      <c r="C86" s="681"/>
      <c r="D86" s="681"/>
      <c r="E86" s="681"/>
      <c r="F86" s="681"/>
      <c r="G86" s="681"/>
      <c r="H86" s="681"/>
      <c r="I86" s="681"/>
      <c r="J86" s="681"/>
      <c r="K86" s="681"/>
      <c r="L86" s="681"/>
      <c r="M86" s="681"/>
      <c r="N86" s="681"/>
      <c r="O86" s="681"/>
      <c r="P86" s="681"/>
      <c r="Q86" s="681"/>
      <c r="R86" s="681"/>
    </row>
    <row r="87" spans="1:18" ht="15" customHeight="1">
      <c r="A87" s="679"/>
      <c r="B87" s="677" t="s">
        <v>582</v>
      </c>
      <c r="C87" s="681"/>
      <c r="D87" s="681"/>
      <c r="E87" s="681"/>
      <c r="F87" s="681"/>
      <c r="G87" s="681"/>
      <c r="H87" s="681"/>
      <c r="I87" s="681"/>
      <c r="J87" s="681"/>
      <c r="K87" s="681"/>
      <c r="L87" s="681"/>
      <c r="M87" s="681"/>
      <c r="N87" s="681"/>
      <c r="O87" s="681"/>
      <c r="P87" s="681"/>
      <c r="Q87" s="681"/>
      <c r="R87" s="681"/>
    </row>
    <row r="88" spans="1:18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 ht="15" customHeight="1">
      <c r="A89" s="679"/>
      <c r="B89" s="677" t="s">
        <v>584</v>
      </c>
      <c r="C89" s="681"/>
      <c r="D89" s="681"/>
      <c r="E89" s="681"/>
      <c r="F89" s="681"/>
      <c r="G89" s="681"/>
      <c r="H89" s="681"/>
      <c r="I89" s="681"/>
      <c r="J89" s="681"/>
      <c r="K89" s="681"/>
      <c r="L89" s="681"/>
      <c r="M89" s="681"/>
      <c r="N89" s="681"/>
      <c r="O89" s="681"/>
      <c r="P89" s="681"/>
      <c r="Q89" s="681"/>
      <c r="R89" s="681"/>
    </row>
    <row r="90" spans="1:18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1:18" ht="15" customHeight="1">
      <c r="A91" s="679"/>
      <c r="B91" s="677" t="s">
        <v>586</v>
      </c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681"/>
      <c r="O91" s="681"/>
      <c r="P91" s="681"/>
      <c r="Q91" s="681"/>
      <c r="R91" s="681"/>
    </row>
    <row r="92" spans="1:18" ht="15" customHeight="1">
      <c r="A92" s="679"/>
      <c r="B92" s="677" t="s">
        <v>587</v>
      </c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  <c r="N92" s="681"/>
      <c r="O92" s="681"/>
      <c r="P92" s="681"/>
      <c r="Q92" s="681"/>
      <c r="R92" s="681"/>
    </row>
    <row r="93" spans="1:18" ht="15" customHeight="1">
      <c r="A93" s="679"/>
      <c r="B93" s="677" t="s">
        <v>588</v>
      </c>
      <c r="C93" s="681"/>
      <c r="D93" s="681"/>
      <c r="E93" s="681"/>
      <c r="F93" s="681"/>
      <c r="G93" s="681"/>
      <c r="H93" s="681"/>
      <c r="I93" s="681"/>
      <c r="J93" s="681"/>
      <c r="K93" s="681"/>
      <c r="L93" s="681"/>
      <c r="M93" s="681"/>
      <c r="N93" s="681"/>
      <c r="O93" s="681"/>
      <c r="P93" s="681"/>
      <c r="Q93" s="681"/>
      <c r="R93" s="681"/>
    </row>
    <row r="94" spans="1:18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</row>
    <row r="95" spans="1:18" ht="15" customHeight="1">
      <c r="A95" s="677"/>
      <c r="B95" s="677" t="s">
        <v>590</v>
      </c>
      <c r="C95" s="681"/>
      <c r="D95" s="681"/>
      <c r="E95" s="681"/>
      <c r="F95" s="681"/>
      <c r="G95" s="681"/>
      <c r="H95" s="681"/>
      <c r="I95" s="681"/>
      <c r="J95" s="681"/>
      <c r="K95" s="681"/>
      <c r="L95" s="681"/>
      <c r="M95" s="681"/>
      <c r="N95" s="681"/>
      <c r="O95" s="681"/>
      <c r="P95" s="681"/>
      <c r="Q95" s="681"/>
      <c r="R95" s="681"/>
    </row>
    <row r="96" spans="1:18" ht="15" customHeight="1">
      <c r="A96" s="677"/>
      <c r="B96" s="677" t="s">
        <v>591</v>
      </c>
      <c r="C96" s="681"/>
      <c r="D96" s="681"/>
      <c r="E96" s="681"/>
      <c r="F96" s="681"/>
      <c r="G96" s="681"/>
      <c r="H96" s="681"/>
      <c r="I96" s="681"/>
      <c r="J96" s="681"/>
      <c r="K96" s="681"/>
      <c r="L96" s="681"/>
      <c r="M96" s="681"/>
      <c r="N96" s="681"/>
      <c r="O96" s="681"/>
      <c r="P96" s="681"/>
      <c r="Q96" s="681"/>
      <c r="R96" s="681"/>
    </row>
    <row r="97" spans="1:18" ht="15" customHeight="1">
      <c r="A97" s="677"/>
      <c r="B97" s="677" t="s">
        <v>592</v>
      </c>
      <c r="C97" s="681"/>
      <c r="D97" s="681"/>
      <c r="E97" s="681"/>
      <c r="F97" s="681"/>
      <c r="G97" s="681"/>
      <c r="H97" s="681"/>
      <c r="I97" s="681"/>
      <c r="J97" s="681"/>
      <c r="K97" s="681"/>
      <c r="L97" s="681"/>
      <c r="M97" s="681"/>
      <c r="N97" s="681"/>
      <c r="O97" s="681"/>
      <c r="P97" s="681"/>
      <c r="Q97" s="681"/>
      <c r="R97" s="681"/>
    </row>
    <row r="98" spans="1:18" ht="15" customHeight="1">
      <c r="A98" s="677"/>
      <c r="B98" s="677" t="s">
        <v>593</v>
      </c>
      <c r="C98" s="681"/>
      <c r="D98" s="681"/>
      <c r="E98" s="681"/>
      <c r="F98" s="681"/>
      <c r="G98" s="681"/>
      <c r="H98" s="681"/>
      <c r="I98" s="681"/>
      <c r="J98" s="681"/>
      <c r="K98" s="681"/>
      <c r="L98" s="681"/>
      <c r="M98" s="681"/>
      <c r="N98" s="681"/>
      <c r="O98" s="681"/>
      <c r="P98" s="681"/>
      <c r="Q98" s="681"/>
      <c r="R98" s="681"/>
    </row>
    <row r="99" spans="1:18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</row>
    <row r="100" spans="1:18" ht="15" customHeight="1">
      <c r="A100" s="679"/>
      <c r="B100" s="677" t="s">
        <v>595</v>
      </c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  <c r="N100" s="681"/>
      <c r="O100" s="681"/>
      <c r="P100" s="681"/>
      <c r="Q100" s="681"/>
      <c r="R100" s="681"/>
    </row>
    <row r="101" spans="1:18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ht="15" customHeight="1">
      <c r="A102" s="677"/>
      <c r="B102" s="677" t="s">
        <v>597</v>
      </c>
      <c r="C102" s="681"/>
      <c r="D102" s="681"/>
      <c r="E102" s="681"/>
      <c r="F102" s="681"/>
      <c r="G102" s="681"/>
      <c r="H102" s="681"/>
      <c r="I102" s="681"/>
      <c r="J102" s="681"/>
      <c r="K102" s="681"/>
      <c r="L102" s="681"/>
      <c r="M102" s="681"/>
      <c r="N102" s="681"/>
      <c r="O102" s="681"/>
      <c r="P102" s="681"/>
      <c r="Q102" s="681"/>
      <c r="R102" s="681"/>
    </row>
    <row r="103" spans="1:18" ht="15" customHeight="1">
      <c r="A103" s="679"/>
      <c r="B103" s="677" t="s">
        <v>598</v>
      </c>
      <c r="C103" s="681"/>
      <c r="D103" s="681"/>
      <c r="E103" s="681"/>
      <c r="F103" s="681"/>
      <c r="G103" s="681"/>
      <c r="H103" s="681"/>
      <c r="I103" s="681"/>
      <c r="J103" s="681"/>
      <c r="K103" s="681"/>
      <c r="L103" s="681"/>
      <c r="M103" s="681"/>
      <c r="N103" s="681"/>
      <c r="O103" s="681"/>
      <c r="P103" s="681"/>
      <c r="Q103" s="681"/>
      <c r="R103" s="681"/>
    </row>
    <row r="104" spans="1:18" ht="15" customHeight="1">
      <c r="A104" s="679"/>
      <c r="B104" s="677" t="s">
        <v>599</v>
      </c>
      <c r="C104" s="681"/>
      <c r="D104" s="681"/>
      <c r="E104" s="681"/>
      <c r="F104" s="681"/>
      <c r="G104" s="681"/>
      <c r="H104" s="681"/>
      <c r="I104" s="681"/>
      <c r="J104" s="681"/>
      <c r="K104" s="681"/>
      <c r="L104" s="681"/>
      <c r="M104" s="681"/>
      <c r="N104" s="681"/>
      <c r="O104" s="681"/>
      <c r="P104" s="681"/>
      <c r="Q104" s="681"/>
      <c r="R104" s="681"/>
    </row>
    <row r="105" spans="1:18" ht="15" customHeight="1">
      <c r="A105" s="679"/>
      <c r="B105" s="677" t="s">
        <v>600</v>
      </c>
      <c r="C105" s="681"/>
      <c r="D105" s="681"/>
      <c r="E105" s="681"/>
      <c r="F105" s="681"/>
      <c r="G105" s="681"/>
      <c r="H105" s="681"/>
      <c r="I105" s="681"/>
      <c r="J105" s="681"/>
      <c r="K105" s="681"/>
      <c r="L105" s="681"/>
      <c r="M105" s="681"/>
      <c r="N105" s="681"/>
      <c r="O105" s="681"/>
      <c r="P105" s="681"/>
      <c r="Q105" s="681"/>
      <c r="R105" s="681"/>
    </row>
    <row r="106" spans="1:18" ht="14.25" customHeight="1">
      <c r="A106" s="679"/>
      <c r="B106" s="677" t="s">
        <v>601</v>
      </c>
      <c r="C106" s="681"/>
      <c r="D106" s="681"/>
      <c r="E106" s="681"/>
      <c r="F106" s="681"/>
      <c r="G106" s="681"/>
      <c r="H106" s="681"/>
      <c r="I106" s="681"/>
      <c r="J106" s="681"/>
      <c r="K106" s="681"/>
      <c r="L106" s="681"/>
      <c r="M106" s="681"/>
      <c r="N106" s="681"/>
      <c r="O106" s="681"/>
      <c r="P106" s="681"/>
      <c r="Q106" s="681"/>
      <c r="R106" s="681"/>
    </row>
    <row r="107" spans="1:18" ht="14.25" customHeight="1">
      <c r="A107" s="679"/>
      <c r="B107" s="677" t="s">
        <v>602</v>
      </c>
      <c r="C107" s="681"/>
      <c r="D107" s="681"/>
      <c r="E107" s="681"/>
      <c r="F107" s="681"/>
      <c r="G107" s="681"/>
      <c r="H107" s="681"/>
      <c r="I107" s="681"/>
      <c r="J107" s="681"/>
      <c r="K107" s="681"/>
      <c r="L107" s="681"/>
      <c r="M107" s="681"/>
      <c r="N107" s="681"/>
      <c r="O107" s="681"/>
      <c r="P107" s="681"/>
      <c r="Q107" s="681"/>
      <c r="R107" s="681"/>
    </row>
    <row r="108" spans="1:18" ht="14.25" customHeight="1">
      <c r="A108" s="679"/>
      <c r="B108" s="677" t="s">
        <v>603</v>
      </c>
      <c r="C108" s="681"/>
      <c r="D108" s="681"/>
      <c r="E108" s="681"/>
      <c r="F108" s="681"/>
      <c r="G108" s="681"/>
      <c r="H108" s="681"/>
      <c r="I108" s="681"/>
      <c r="J108" s="681"/>
      <c r="K108" s="681"/>
      <c r="L108" s="681"/>
      <c r="M108" s="681"/>
      <c r="N108" s="681"/>
      <c r="O108" s="681"/>
      <c r="P108" s="681"/>
      <c r="Q108" s="681"/>
      <c r="R108" s="681"/>
    </row>
    <row r="109" spans="1:18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3"/>
      <c r="P109" s="683"/>
      <c r="Q109" s="683"/>
      <c r="R109" s="683"/>
    </row>
    <row r="110" spans="1:18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</row>
    <row r="111" spans="1:18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</row>
  </sheetData>
  <mergeCells count="1">
    <mergeCell ref="A2:B2"/>
  </mergeCells>
  <conditionalFormatting sqref="C3:R93">
    <cfRule type="containsBlanks" dxfId="695" priority="3">
      <formula>LEN(TRIM(C3))=0</formula>
    </cfRule>
  </conditionalFormatting>
  <conditionalFormatting sqref="C94:R99">
    <cfRule type="containsBlanks" dxfId="694" priority="5">
      <formula>LEN(TRIM(C94))=0</formula>
    </cfRule>
  </conditionalFormatting>
  <conditionalFormatting sqref="C98:R98">
    <cfRule type="containsBlanks" dxfId="693" priority="4" stopIfTrue="1">
      <formula>LEN(TRIM(C98))=0</formula>
    </cfRule>
  </conditionalFormatting>
  <conditionalFormatting sqref="C100:R108">
    <cfRule type="containsBlanks" dxfId="692" priority="2">
      <formula>LEN(TRIM(C100))=0</formula>
    </cfRule>
  </conditionalFormatting>
  <conditionalFormatting sqref="C110:R110">
    <cfRule type="containsBlanks" dxfId="691" priority="1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6383" man="1"/>
    <brk id="54" max="16383" man="1"/>
    <brk id="86" max="17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Feuil47">
    <tabColor rgb="FFF9FBFA"/>
  </sheetPr>
  <dimension ref="A1:L112"/>
  <sheetViews>
    <sheetView view="pageBreakPreview" zoomScaleNormal="100" zoomScaleSheetLayoutView="100" workbookViewId="0">
      <pane ySplit="3" topLeftCell="A4" activePane="bottomLeft" state="frozen"/>
      <selection activeCell="A28" sqref="A28"/>
      <selection pane="bottomLeft" activeCell="H9" sqref="H9"/>
    </sheetView>
  </sheetViews>
  <sheetFormatPr baseColWidth="10" defaultColWidth="14.3984375" defaultRowHeight="15" customHeight="1"/>
  <cols>
    <col min="1" max="1" width="1.19921875" style="375" customWidth="1"/>
    <col min="2" max="2" width="17.86328125" style="375" customWidth="1"/>
    <col min="3" max="3" width="8.796875" style="375" customWidth="1"/>
    <col min="4" max="4" width="9.33203125" style="375" customWidth="1"/>
    <col min="5" max="5" width="9.53125" style="375" customWidth="1"/>
    <col min="6" max="6" width="8.19921875" style="375" customWidth="1"/>
    <col min="7" max="7" width="10" style="375" customWidth="1"/>
    <col min="8" max="8" width="9.796875" style="375" customWidth="1"/>
    <col min="9" max="9" width="10.19921875" style="375" bestFit="1" customWidth="1"/>
    <col min="10" max="10" width="17.19921875" style="375" customWidth="1"/>
    <col min="11" max="12" width="10.796875" style="375" customWidth="1"/>
    <col min="13" max="14" width="14.3984375" style="375" customWidth="1"/>
    <col min="15" max="16384" width="14.3984375" style="375"/>
  </cols>
  <sheetData>
    <row r="1" spans="1:12" s="379" customFormat="1" ht="18.75" customHeight="1">
      <c r="A1" s="229" t="s">
        <v>1060</v>
      </c>
    </row>
    <row r="2" spans="1:12" ht="20.75" customHeight="1" thickBot="1">
      <c r="A2" s="971" t="s">
        <v>1045</v>
      </c>
      <c r="B2" s="910"/>
      <c r="C2" s="972" t="s">
        <v>1061</v>
      </c>
      <c r="D2" s="910"/>
      <c r="E2" s="910"/>
      <c r="F2" s="973" t="s">
        <v>1062</v>
      </c>
      <c r="G2" s="906"/>
      <c r="H2" s="906"/>
      <c r="I2" s="975" t="s">
        <v>445</v>
      </c>
      <c r="J2" s="974" t="s">
        <v>1063</v>
      </c>
    </row>
    <row r="3" spans="1:12" ht="39" customHeight="1" thickBot="1">
      <c r="A3" s="901"/>
      <c r="B3" s="901"/>
      <c r="C3" s="380" t="s">
        <v>1064</v>
      </c>
      <c r="D3" s="381" t="s">
        <v>1065</v>
      </c>
      <c r="E3" s="231" t="s">
        <v>1066</v>
      </c>
      <c r="F3" s="380" t="s">
        <v>1064</v>
      </c>
      <c r="G3" s="381" t="s">
        <v>1065</v>
      </c>
      <c r="H3" s="231" t="s">
        <v>1066</v>
      </c>
      <c r="I3" s="901"/>
      <c r="J3" s="901"/>
    </row>
    <row r="4" spans="1:12" ht="15" customHeight="1">
      <c r="A4" s="2" t="s">
        <v>498</v>
      </c>
      <c r="B4" s="2"/>
      <c r="C4" s="25"/>
      <c r="D4" s="25"/>
      <c r="E4" s="25"/>
      <c r="F4" s="25"/>
      <c r="G4" s="25"/>
      <c r="H4" s="25"/>
      <c r="I4" s="25"/>
      <c r="J4" s="103" t="str">
        <f>IF(Pop_cible!C3="","",I4*100/Pop_cible!C3)</f>
        <v/>
      </c>
      <c r="K4" s="230"/>
      <c r="L4" s="230"/>
    </row>
    <row r="5" spans="1:12" ht="15" customHeight="1">
      <c r="A5" s="679"/>
      <c r="B5" s="677" t="s">
        <v>499</v>
      </c>
      <c r="C5" s="682"/>
      <c r="D5" s="682"/>
      <c r="E5" s="682"/>
      <c r="F5" s="682"/>
      <c r="G5" s="682"/>
      <c r="H5" s="682"/>
      <c r="I5" s="682"/>
      <c r="J5" s="719" t="str">
        <f>IF(Pop_cible!C4="","",I5*100/Pop_cible!C4)</f>
        <v/>
      </c>
    </row>
    <row r="6" spans="1:12" ht="15" customHeight="1">
      <c r="A6" s="679"/>
      <c r="B6" s="677" t="s">
        <v>500</v>
      </c>
      <c r="C6" s="681"/>
      <c r="D6" s="681"/>
      <c r="E6" s="681"/>
      <c r="F6" s="681"/>
      <c r="G6" s="681"/>
      <c r="H6" s="681"/>
      <c r="I6" s="681"/>
      <c r="J6" s="685" t="str">
        <f>IF(Pop_cible!C5="","",I6*100/Pop_cible!C5)</f>
        <v/>
      </c>
    </row>
    <row r="7" spans="1:12" ht="15" customHeight="1">
      <c r="A7" s="679"/>
      <c r="B7" s="677" t="s">
        <v>501</v>
      </c>
      <c r="C7" s="681"/>
      <c r="D7" s="681"/>
      <c r="E7" s="681"/>
      <c r="F7" s="681"/>
      <c r="G7" s="681"/>
      <c r="H7" s="681"/>
      <c r="I7" s="681"/>
      <c r="J7" s="685" t="str">
        <f>IF(Pop_cible!C6="","",I7*100/Pop_cible!C6)</f>
        <v/>
      </c>
    </row>
    <row r="8" spans="1:12" ht="15" customHeight="1">
      <c r="A8" s="679"/>
      <c r="B8" s="677" t="s">
        <v>502</v>
      </c>
      <c r="C8" s="681"/>
      <c r="D8" s="681"/>
      <c r="E8" s="681"/>
      <c r="F8" s="681"/>
      <c r="G8" s="681"/>
      <c r="H8" s="681"/>
      <c r="I8" s="681"/>
      <c r="J8" s="685" t="str">
        <f>IF(Pop_cible!C7="","",I8*100/Pop_cible!C7)</f>
        <v/>
      </c>
    </row>
    <row r="9" spans="1:12" ht="15" customHeight="1">
      <c r="A9" s="2" t="s">
        <v>503</v>
      </c>
      <c r="B9" s="2"/>
      <c r="C9" s="25"/>
      <c r="D9" s="25"/>
      <c r="E9" s="25"/>
      <c r="F9" s="25"/>
      <c r="G9" s="25"/>
      <c r="H9" s="25"/>
      <c r="I9" s="25"/>
      <c r="J9" s="103" t="str">
        <f>IF(Pop_cible!C8="","",I9*100/Pop_cible!C8)</f>
        <v/>
      </c>
    </row>
    <row r="10" spans="1:12" ht="15" customHeight="1">
      <c r="A10" s="679"/>
      <c r="B10" s="677" t="s">
        <v>504</v>
      </c>
      <c r="C10" s="681"/>
      <c r="D10" s="681"/>
      <c r="E10" s="681"/>
      <c r="F10" s="681"/>
      <c r="G10" s="681"/>
      <c r="H10" s="681"/>
      <c r="I10" s="681"/>
      <c r="J10" s="685" t="str">
        <f>IF(Pop_cible!C9="","",I10*100/Pop_cible!C9)</f>
        <v/>
      </c>
    </row>
    <row r="11" spans="1:12" ht="15" customHeight="1">
      <c r="A11" s="679"/>
      <c r="B11" s="677" t="s">
        <v>505</v>
      </c>
      <c r="C11" s="681"/>
      <c r="D11" s="681"/>
      <c r="E11" s="681"/>
      <c r="F11" s="681"/>
      <c r="G11" s="681"/>
      <c r="H11" s="681"/>
      <c r="I11" s="681"/>
      <c r="J11" s="685" t="str">
        <f>IF(Pop_cible!C10="","",I11*100/Pop_cible!C10)</f>
        <v/>
      </c>
    </row>
    <row r="12" spans="1:12" ht="15" customHeight="1">
      <c r="A12" s="679"/>
      <c r="B12" s="677" t="s">
        <v>506</v>
      </c>
      <c r="C12" s="681"/>
      <c r="D12" s="681"/>
      <c r="E12" s="681"/>
      <c r="F12" s="681"/>
      <c r="G12" s="681"/>
      <c r="H12" s="681"/>
      <c r="I12" s="681"/>
      <c r="J12" s="685" t="str">
        <f>IF(Pop_cible!C11="","",I12*100/Pop_cible!C11)</f>
        <v/>
      </c>
      <c r="K12" s="230"/>
      <c r="L12" s="230"/>
    </row>
    <row r="13" spans="1:12" ht="15" customHeight="1">
      <c r="A13" s="679"/>
      <c r="B13" s="677" t="s">
        <v>507</v>
      </c>
      <c r="C13" s="681"/>
      <c r="D13" s="681"/>
      <c r="E13" s="681"/>
      <c r="F13" s="681"/>
      <c r="G13" s="681"/>
      <c r="H13" s="681"/>
      <c r="I13" s="681"/>
      <c r="J13" s="685" t="str">
        <f>IF(Pop_cible!C12="","",I13*100/Pop_cible!C12)</f>
        <v/>
      </c>
    </row>
    <row r="14" spans="1:12" ht="15" customHeight="1">
      <c r="A14" s="679"/>
      <c r="B14" s="677" t="s">
        <v>508</v>
      </c>
      <c r="C14" s="681"/>
      <c r="D14" s="681"/>
      <c r="E14" s="681"/>
      <c r="F14" s="681"/>
      <c r="G14" s="681"/>
      <c r="H14" s="681"/>
      <c r="I14" s="681"/>
      <c r="J14" s="685" t="str">
        <f>IF(Pop_cible!C13="","",I14*100/Pop_cible!C13)</f>
        <v/>
      </c>
    </row>
    <row r="15" spans="1:12" ht="15" customHeight="1">
      <c r="A15" s="679"/>
      <c r="B15" s="677" t="s">
        <v>509</v>
      </c>
      <c r="C15" s="681"/>
      <c r="D15" s="681"/>
      <c r="E15" s="681"/>
      <c r="F15" s="681"/>
      <c r="G15" s="681"/>
      <c r="H15" s="681"/>
      <c r="I15" s="681"/>
      <c r="J15" s="685" t="str">
        <f>IF(Pop_cible!C14="","",I15*100/Pop_cible!C14)</f>
        <v/>
      </c>
    </row>
    <row r="16" spans="1:12" ht="15" customHeight="1">
      <c r="A16" s="2" t="s">
        <v>510</v>
      </c>
      <c r="B16" s="2"/>
      <c r="C16" s="25"/>
      <c r="D16" s="25"/>
      <c r="E16" s="25"/>
      <c r="F16" s="25"/>
      <c r="G16" s="25"/>
      <c r="H16" s="25"/>
      <c r="I16" s="25"/>
      <c r="J16" s="103" t="str">
        <f>IF(Pop_cible!C15="","",I16*100/Pop_cible!C15)</f>
        <v/>
      </c>
    </row>
    <row r="17" spans="1:10" ht="15" customHeight="1">
      <c r="A17" s="677"/>
      <c r="B17" s="677" t="s">
        <v>511</v>
      </c>
      <c r="C17" s="681"/>
      <c r="D17" s="681"/>
      <c r="E17" s="681"/>
      <c r="F17" s="681"/>
      <c r="G17" s="681"/>
      <c r="H17" s="681"/>
      <c r="I17" s="681"/>
      <c r="J17" s="685" t="str">
        <f>IF(Pop_cible!C16="","",I17*100/Pop_cible!C16)</f>
        <v/>
      </c>
    </row>
    <row r="18" spans="1:10" ht="15" customHeight="1">
      <c r="A18" s="679"/>
      <c r="B18" s="677" t="s">
        <v>512</v>
      </c>
      <c r="C18" s="681"/>
      <c r="D18" s="681"/>
      <c r="E18" s="681"/>
      <c r="F18" s="681"/>
      <c r="G18" s="681"/>
      <c r="H18" s="681"/>
      <c r="I18" s="681"/>
      <c r="J18" s="685" t="str">
        <f>IF(Pop_cible!C17="","",I18*100/Pop_cible!C17)</f>
        <v/>
      </c>
    </row>
    <row r="19" spans="1:10" ht="15" customHeight="1">
      <c r="A19" s="679"/>
      <c r="B19" s="677" t="s">
        <v>513</v>
      </c>
      <c r="C19" s="681"/>
      <c r="D19" s="681"/>
      <c r="E19" s="681"/>
      <c r="F19" s="681"/>
      <c r="G19" s="681"/>
      <c r="H19" s="681"/>
      <c r="I19" s="681"/>
      <c r="J19" s="685" t="str">
        <f>IF(Pop_cible!C18="","",I19*100/Pop_cible!C18)</f>
        <v/>
      </c>
    </row>
    <row r="20" spans="1:10" ht="15" customHeight="1">
      <c r="A20" s="2" t="s">
        <v>514</v>
      </c>
      <c r="B20" s="6"/>
      <c r="C20" s="49"/>
      <c r="D20" s="49"/>
      <c r="E20" s="49"/>
      <c r="F20" s="49"/>
      <c r="G20" s="49"/>
      <c r="H20" s="49"/>
      <c r="I20" s="49"/>
      <c r="J20" s="686" t="str">
        <f>IF(Pop_cible!C19="","",I20*100/Pop_cible!C19)</f>
        <v/>
      </c>
    </row>
    <row r="21" spans="1:10" ht="15" customHeight="1">
      <c r="A21" s="677"/>
      <c r="B21" s="678" t="s">
        <v>515</v>
      </c>
      <c r="C21" s="682"/>
      <c r="D21" s="682"/>
      <c r="E21" s="682"/>
      <c r="F21" s="682"/>
      <c r="G21" s="682"/>
      <c r="H21" s="682"/>
      <c r="I21" s="682"/>
      <c r="J21" s="719" t="str">
        <f>IF(Pop_cible!C20="","",I21*100/Pop_cible!C20)</f>
        <v/>
      </c>
    </row>
    <row r="22" spans="1:10" ht="15" customHeight="1">
      <c r="A22" s="679"/>
      <c r="B22" s="677" t="s">
        <v>516</v>
      </c>
      <c r="C22" s="681"/>
      <c r="D22" s="681"/>
      <c r="E22" s="681"/>
      <c r="F22" s="681"/>
      <c r="G22" s="681"/>
      <c r="H22" s="681"/>
      <c r="I22" s="681"/>
      <c r="J22" s="685" t="str">
        <f>IF(Pop_cible!C21="","",I22*100/Pop_cible!C21)</f>
        <v/>
      </c>
    </row>
    <row r="23" spans="1:10" ht="15" customHeight="1">
      <c r="A23" s="679"/>
      <c r="B23" s="677" t="s">
        <v>517</v>
      </c>
      <c r="C23" s="681"/>
      <c r="D23" s="681"/>
      <c r="E23" s="681"/>
      <c r="F23" s="681"/>
      <c r="G23" s="681"/>
      <c r="H23" s="681"/>
      <c r="I23" s="681"/>
      <c r="J23" s="685" t="str">
        <f>IF(Pop_cible!C22="","",I23*100/Pop_cible!C22)</f>
        <v/>
      </c>
    </row>
    <row r="24" spans="1:10" ht="15" customHeight="1">
      <c r="A24" s="679"/>
      <c r="B24" s="677" t="s">
        <v>518</v>
      </c>
      <c r="C24" s="681"/>
      <c r="D24" s="681"/>
      <c r="E24" s="681"/>
      <c r="F24" s="681"/>
      <c r="G24" s="681"/>
      <c r="H24" s="681"/>
      <c r="I24" s="681"/>
      <c r="J24" s="685" t="str">
        <f>IF(Pop_cible!C23="","",I24*100/Pop_cible!C23)</f>
        <v/>
      </c>
    </row>
    <row r="25" spans="1:10" ht="15" customHeight="1">
      <c r="A25" s="679"/>
      <c r="B25" s="677" t="s">
        <v>519</v>
      </c>
      <c r="C25" s="681"/>
      <c r="D25" s="681"/>
      <c r="E25" s="681"/>
      <c r="F25" s="681"/>
      <c r="G25" s="681"/>
      <c r="H25" s="681"/>
      <c r="I25" s="681"/>
      <c r="J25" s="685" t="str">
        <f>IF(Pop_cible!C24="","",I25*100/Pop_cible!C24)</f>
        <v/>
      </c>
    </row>
    <row r="26" spans="1:10" ht="15" customHeight="1">
      <c r="A26" s="679"/>
      <c r="B26" s="677" t="s">
        <v>520</v>
      </c>
      <c r="C26" s="681"/>
      <c r="D26" s="681"/>
      <c r="E26" s="681"/>
      <c r="F26" s="681"/>
      <c r="G26" s="681"/>
      <c r="H26" s="681"/>
      <c r="I26" s="681"/>
      <c r="J26" s="685" t="str">
        <f>IF(Pop_cible!C25="","",I26*100/Pop_cible!C25)</f>
        <v/>
      </c>
    </row>
    <row r="27" spans="1:10" ht="15" customHeight="1">
      <c r="A27" s="679"/>
      <c r="B27" s="677" t="s">
        <v>521</v>
      </c>
      <c r="C27" s="681"/>
      <c r="D27" s="681"/>
      <c r="E27" s="681"/>
      <c r="F27" s="681"/>
      <c r="G27" s="681"/>
      <c r="H27" s="681"/>
      <c r="I27" s="681"/>
      <c r="J27" s="685" t="str">
        <f>IF(Pop_cible!C26="","",I27*100/Pop_cible!C26)</f>
        <v/>
      </c>
    </row>
    <row r="28" spans="1:10" ht="15" customHeight="1">
      <c r="A28" s="679"/>
      <c r="B28" s="677" t="s">
        <v>522</v>
      </c>
      <c r="C28" s="681"/>
      <c r="D28" s="681"/>
      <c r="E28" s="681"/>
      <c r="F28" s="681"/>
      <c r="G28" s="681"/>
      <c r="H28" s="681"/>
      <c r="I28" s="681"/>
      <c r="J28" s="685" t="str">
        <f>IF(Pop_cible!C27="","",I28*100/Pop_cible!C27)</f>
        <v/>
      </c>
    </row>
    <row r="29" spans="1:10" ht="15" customHeight="1">
      <c r="A29" s="679"/>
      <c r="B29" s="677" t="s">
        <v>523</v>
      </c>
      <c r="C29" s="681"/>
      <c r="D29" s="681"/>
      <c r="E29" s="681"/>
      <c r="F29" s="681"/>
      <c r="G29" s="681"/>
      <c r="H29" s="681"/>
      <c r="I29" s="681"/>
      <c r="J29" s="685" t="str">
        <f>IF(Pop_cible!C28="","",I29*100/Pop_cible!C28)</f>
        <v/>
      </c>
    </row>
    <row r="30" spans="1:10" ht="15" customHeight="1">
      <c r="A30" s="2" t="s">
        <v>524</v>
      </c>
      <c r="B30" s="2"/>
      <c r="C30" s="25"/>
      <c r="D30" s="25"/>
      <c r="E30" s="25"/>
      <c r="F30" s="25"/>
      <c r="G30" s="25"/>
      <c r="H30" s="25"/>
      <c r="I30" s="25"/>
      <c r="J30" s="103" t="str">
        <f>IF(Pop_cible!C29="","",I30*100/Pop_cible!C29)</f>
        <v/>
      </c>
    </row>
    <row r="31" spans="1:10" ht="15" customHeight="1">
      <c r="A31" s="677"/>
      <c r="B31" s="677" t="s">
        <v>525</v>
      </c>
      <c r="C31" s="682"/>
      <c r="D31" s="682"/>
      <c r="E31" s="682"/>
      <c r="F31" s="682"/>
      <c r="G31" s="682"/>
      <c r="H31" s="682"/>
      <c r="I31" s="682"/>
      <c r="J31" s="719" t="str">
        <f>IF(Pop_cible!C30="","",I31*100/Pop_cible!C30)</f>
        <v/>
      </c>
    </row>
    <row r="32" spans="1:10" ht="15" customHeight="1">
      <c r="A32" s="677"/>
      <c r="B32" s="677" t="s">
        <v>526</v>
      </c>
      <c r="C32" s="681"/>
      <c r="D32" s="681"/>
      <c r="E32" s="681"/>
      <c r="F32" s="681"/>
      <c r="G32" s="681"/>
      <c r="H32" s="681"/>
      <c r="I32" s="681"/>
      <c r="J32" s="685" t="str">
        <f>IF(Pop_cible!C31="","",I32*100/Pop_cible!C31)</f>
        <v/>
      </c>
    </row>
    <row r="33" spans="1:10" ht="15" customHeight="1">
      <c r="A33" s="677"/>
      <c r="B33" s="677" t="s">
        <v>527</v>
      </c>
      <c r="C33" s="681"/>
      <c r="D33" s="681"/>
      <c r="E33" s="681"/>
      <c r="F33" s="681"/>
      <c r="G33" s="681"/>
      <c r="H33" s="681"/>
      <c r="I33" s="681"/>
      <c r="J33" s="685" t="str">
        <f>IF(Pop_cible!C32="","",I33*100/Pop_cible!C32)</f>
        <v/>
      </c>
    </row>
    <row r="34" spans="1:10" ht="15" customHeight="1">
      <c r="A34" s="677"/>
      <c r="B34" s="677" t="s">
        <v>528</v>
      </c>
      <c r="C34" s="681"/>
      <c r="D34" s="681"/>
      <c r="E34" s="681"/>
      <c r="F34" s="681"/>
      <c r="G34" s="681"/>
      <c r="H34" s="681"/>
      <c r="I34" s="681"/>
      <c r="J34" s="685" t="str">
        <f>IF(Pop_cible!C33="","",I34*100/Pop_cible!C33)</f>
        <v/>
      </c>
    </row>
    <row r="35" spans="1:10" ht="15" customHeight="1">
      <c r="A35" s="677"/>
      <c r="B35" s="677" t="s">
        <v>529</v>
      </c>
      <c r="C35" s="681"/>
      <c r="D35" s="681"/>
      <c r="E35" s="681"/>
      <c r="F35" s="681"/>
      <c r="G35" s="681"/>
      <c r="H35" s="681"/>
      <c r="I35" s="681"/>
      <c r="J35" s="685" t="str">
        <f>IF(Pop_cible!C34="","",I35*100/Pop_cible!C34)</f>
        <v/>
      </c>
    </row>
    <row r="36" spans="1:10" ht="15" customHeight="1">
      <c r="A36" s="677"/>
      <c r="B36" s="677" t="s">
        <v>530</v>
      </c>
      <c r="C36" s="681"/>
      <c r="D36" s="681"/>
      <c r="E36" s="681"/>
      <c r="F36" s="681"/>
      <c r="G36" s="681"/>
      <c r="H36" s="681"/>
      <c r="I36" s="681"/>
      <c r="J36" s="685" t="str">
        <f>IF(Pop_cible!C35="","",I36*100/Pop_cible!C35)</f>
        <v/>
      </c>
    </row>
    <row r="37" spans="1:10" ht="15" customHeight="1">
      <c r="A37" s="677"/>
      <c r="B37" s="677" t="s">
        <v>531</v>
      </c>
      <c r="C37" s="681"/>
      <c r="D37" s="681"/>
      <c r="E37" s="681"/>
      <c r="F37" s="681"/>
      <c r="G37" s="681"/>
      <c r="H37" s="681"/>
      <c r="I37" s="681"/>
      <c r="J37" s="685" t="str">
        <f>IF(Pop_cible!C36="","",I37*100/Pop_cible!C36)</f>
        <v/>
      </c>
    </row>
    <row r="38" spans="1:10" ht="15" customHeight="1">
      <c r="A38" s="679"/>
      <c r="B38" s="677" t="s">
        <v>532</v>
      </c>
      <c r="C38" s="681"/>
      <c r="D38" s="681"/>
      <c r="E38" s="681"/>
      <c r="F38" s="681"/>
      <c r="G38" s="681"/>
      <c r="H38" s="681"/>
      <c r="I38" s="681"/>
      <c r="J38" s="685" t="str">
        <f>IF(Pop_cible!C37="","",I38*100/Pop_cible!C37)</f>
        <v/>
      </c>
    </row>
    <row r="39" spans="1:10" ht="15" customHeight="1">
      <c r="A39" s="679"/>
      <c r="B39" s="677" t="s">
        <v>533</v>
      </c>
      <c r="C39" s="681"/>
      <c r="D39" s="681"/>
      <c r="E39" s="681"/>
      <c r="F39" s="681"/>
      <c r="G39" s="681"/>
      <c r="H39" s="681"/>
      <c r="I39" s="681"/>
      <c r="J39" s="685" t="str">
        <f>IF(Pop_cible!C38="","",I39*100/Pop_cible!C38)</f>
        <v/>
      </c>
    </row>
    <row r="40" spans="1:10" ht="15" customHeight="1">
      <c r="A40" s="679"/>
      <c r="B40" s="677" t="s">
        <v>534</v>
      </c>
      <c r="C40" s="681"/>
      <c r="D40" s="681"/>
      <c r="E40" s="681"/>
      <c r="F40" s="681"/>
      <c r="G40" s="681"/>
      <c r="H40" s="681"/>
      <c r="I40" s="681"/>
      <c r="J40" s="685" t="str">
        <f>IF(Pop_cible!C39="","",I40*100/Pop_cible!C39)</f>
        <v/>
      </c>
    </row>
    <row r="41" spans="1:10" ht="15" customHeight="1">
      <c r="A41" s="679"/>
      <c r="B41" s="677" t="s">
        <v>535</v>
      </c>
      <c r="C41" s="681"/>
      <c r="D41" s="681"/>
      <c r="E41" s="681"/>
      <c r="F41" s="681"/>
      <c r="G41" s="681"/>
      <c r="H41" s="681"/>
      <c r="I41" s="681"/>
      <c r="J41" s="685" t="str">
        <f>IF(Pop_cible!C40="","",I41*100/Pop_cible!C40)</f>
        <v/>
      </c>
    </row>
    <row r="42" spans="1:10" ht="15" customHeight="1">
      <c r="A42" s="679"/>
      <c r="B42" s="677" t="s">
        <v>536</v>
      </c>
      <c r="C42" s="681"/>
      <c r="D42" s="681"/>
      <c r="E42" s="681"/>
      <c r="F42" s="681"/>
      <c r="G42" s="681"/>
      <c r="H42" s="681"/>
      <c r="I42" s="681"/>
      <c r="J42" s="685" t="str">
        <f>IF(Pop_cible!C41="","",I42*100/Pop_cible!C41)</f>
        <v/>
      </c>
    </row>
    <row r="43" spans="1:10" ht="15" customHeight="1">
      <c r="A43" s="2" t="s">
        <v>537</v>
      </c>
      <c r="B43" s="2"/>
      <c r="C43" s="25"/>
      <c r="D43" s="25"/>
      <c r="E43" s="25"/>
      <c r="F43" s="25"/>
      <c r="G43" s="25"/>
      <c r="H43" s="25"/>
      <c r="I43" s="25"/>
      <c r="J43" s="103" t="str">
        <f>IF(Pop_cible!C42="","",I43*100/Pop_cible!C42)</f>
        <v/>
      </c>
    </row>
    <row r="44" spans="1:10" ht="15" customHeight="1">
      <c r="A44" s="677"/>
      <c r="B44" s="677" t="s">
        <v>538</v>
      </c>
      <c r="C44" s="681"/>
      <c r="D44" s="681"/>
      <c r="E44" s="681"/>
      <c r="F44" s="681"/>
      <c r="G44" s="681"/>
      <c r="H44" s="681"/>
      <c r="I44" s="681"/>
      <c r="J44" s="685" t="str">
        <f>IF(Pop_cible!C43="","",I44*100/Pop_cible!C43)</f>
        <v/>
      </c>
    </row>
    <row r="45" spans="1:10" ht="15" customHeight="1">
      <c r="A45" s="679"/>
      <c r="B45" s="677" t="s">
        <v>539</v>
      </c>
      <c r="C45" s="681"/>
      <c r="D45" s="681"/>
      <c r="E45" s="681"/>
      <c r="F45" s="681"/>
      <c r="G45" s="681"/>
      <c r="H45" s="681"/>
      <c r="I45" s="681"/>
      <c r="J45" s="685" t="str">
        <f>IF(Pop_cible!C44="","",I45*100/Pop_cible!C44)</f>
        <v/>
      </c>
    </row>
    <row r="46" spans="1:10" ht="15" customHeight="1">
      <c r="A46" s="679"/>
      <c r="B46" s="677" t="s">
        <v>540</v>
      </c>
      <c r="C46" s="681"/>
      <c r="D46" s="681"/>
      <c r="E46" s="681"/>
      <c r="F46" s="681"/>
      <c r="G46" s="681"/>
      <c r="H46" s="681"/>
      <c r="I46" s="681"/>
      <c r="J46" s="685" t="str">
        <f>IF(Pop_cible!C45="","",I46*100/Pop_cible!C45)</f>
        <v/>
      </c>
    </row>
    <row r="47" spans="1:10" ht="15" customHeight="1">
      <c r="A47" s="679"/>
      <c r="B47" s="677" t="s">
        <v>541</v>
      </c>
      <c r="C47" s="681"/>
      <c r="D47" s="681"/>
      <c r="E47" s="681"/>
      <c r="F47" s="681"/>
      <c r="G47" s="681"/>
      <c r="H47" s="681"/>
      <c r="I47" s="681"/>
      <c r="J47" s="685" t="str">
        <f>IF(Pop_cible!C46="","",I47*100/Pop_cible!C46)</f>
        <v/>
      </c>
    </row>
    <row r="48" spans="1:10" ht="15" customHeight="1">
      <c r="A48" s="679"/>
      <c r="B48" s="677" t="s">
        <v>542</v>
      </c>
      <c r="C48" s="681"/>
      <c r="D48" s="681"/>
      <c r="E48" s="681"/>
      <c r="F48" s="681"/>
      <c r="G48" s="681"/>
      <c r="H48" s="681"/>
      <c r="I48" s="681"/>
      <c r="J48" s="685" t="str">
        <f>IF(Pop_cible!C47="","",I48*100/Pop_cible!C47)</f>
        <v/>
      </c>
    </row>
    <row r="49" spans="1:10" ht="15" customHeight="1">
      <c r="A49" s="679"/>
      <c r="B49" s="677" t="s">
        <v>543</v>
      </c>
      <c r="C49" s="681"/>
      <c r="D49" s="681"/>
      <c r="E49" s="681"/>
      <c r="F49" s="681"/>
      <c r="G49" s="681"/>
      <c r="H49" s="681"/>
      <c r="I49" s="681"/>
      <c r="J49" s="685" t="str">
        <f>IF(Pop_cible!C48="","",I49*100/Pop_cible!C48)</f>
        <v/>
      </c>
    </row>
    <row r="50" spans="1:10" ht="15" customHeight="1">
      <c r="A50" s="679"/>
      <c r="B50" s="677" t="s">
        <v>544</v>
      </c>
      <c r="C50" s="681"/>
      <c r="D50" s="681"/>
      <c r="E50" s="681"/>
      <c r="F50" s="681"/>
      <c r="G50" s="681"/>
      <c r="H50" s="681"/>
      <c r="I50" s="681"/>
      <c r="J50" s="685" t="str">
        <f>IF(Pop_cible!C49="","",I50*100/Pop_cible!C49)</f>
        <v/>
      </c>
    </row>
    <row r="51" spans="1:10" ht="15" customHeight="1">
      <c r="A51" s="2" t="s">
        <v>545</v>
      </c>
      <c r="B51" s="2"/>
      <c r="C51" s="25"/>
      <c r="D51" s="25"/>
      <c r="E51" s="25"/>
      <c r="F51" s="25"/>
      <c r="G51" s="25"/>
      <c r="H51" s="25"/>
      <c r="I51" s="25"/>
      <c r="J51" s="103" t="str">
        <f>IF(Pop_cible!C50="","",I51*100/Pop_cible!C50)</f>
        <v/>
      </c>
    </row>
    <row r="52" spans="1:10" ht="15" customHeight="1">
      <c r="A52" s="677"/>
      <c r="B52" s="677" t="s">
        <v>546</v>
      </c>
      <c r="C52" s="681"/>
      <c r="D52" s="681"/>
      <c r="E52" s="681"/>
      <c r="F52" s="681"/>
      <c r="G52" s="681"/>
      <c r="H52" s="681"/>
      <c r="I52" s="681"/>
      <c r="J52" s="685" t="str">
        <f>IF(Pop_cible!C51="","",I52*100/Pop_cible!C51)</f>
        <v/>
      </c>
    </row>
    <row r="53" spans="1:10" ht="15" customHeight="1">
      <c r="A53" s="679"/>
      <c r="B53" s="677" t="s">
        <v>547</v>
      </c>
      <c r="C53" s="681"/>
      <c r="D53" s="681"/>
      <c r="E53" s="681"/>
      <c r="F53" s="681"/>
      <c r="G53" s="681"/>
      <c r="H53" s="681"/>
      <c r="I53" s="681"/>
      <c r="J53" s="685" t="str">
        <f>IF(Pop_cible!C52="","",I53*100/Pop_cible!C52)</f>
        <v/>
      </c>
    </row>
    <row r="54" spans="1:10" ht="15" customHeight="1">
      <c r="A54" s="679"/>
      <c r="B54" s="677" t="s">
        <v>548</v>
      </c>
      <c r="C54" s="681"/>
      <c r="D54" s="681"/>
      <c r="E54" s="681"/>
      <c r="F54" s="681"/>
      <c r="G54" s="681"/>
      <c r="H54" s="681"/>
      <c r="I54" s="681"/>
      <c r="J54" s="685" t="str">
        <f>IF(Pop_cible!C53="","",I54*100/Pop_cible!C53)</f>
        <v/>
      </c>
    </row>
    <row r="55" spans="1:10" ht="15" customHeight="1">
      <c r="A55" s="679"/>
      <c r="B55" s="677" t="s">
        <v>549</v>
      </c>
      <c r="C55" s="681"/>
      <c r="D55" s="681"/>
      <c r="E55" s="681"/>
      <c r="F55" s="681"/>
      <c r="G55" s="681"/>
      <c r="H55" s="681"/>
      <c r="I55" s="681"/>
      <c r="J55" s="685" t="str">
        <f>IF(Pop_cible!C54="","",I55*100/Pop_cible!C54)</f>
        <v/>
      </c>
    </row>
    <row r="56" spans="1:10" ht="15" customHeight="1">
      <c r="A56" s="2" t="s">
        <v>550</v>
      </c>
      <c r="B56" s="2"/>
      <c r="C56" s="49"/>
      <c r="D56" s="49"/>
      <c r="E56" s="49"/>
      <c r="F56" s="49"/>
      <c r="G56" s="49"/>
      <c r="H56" s="49"/>
      <c r="I56" s="49"/>
      <c r="J56" s="686" t="str">
        <f>IF(Pop_cible!C55="","",I56*100/Pop_cible!C55)</f>
        <v/>
      </c>
    </row>
    <row r="57" spans="1:10" ht="15" customHeight="1">
      <c r="A57" s="677"/>
      <c r="B57" s="677" t="s">
        <v>551</v>
      </c>
      <c r="C57" s="682"/>
      <c r="D57" s="682"/>
      <c r="E57" s="682"/>
      <c r="F57" s="682"/>
      <c r="G57" s="682"/>
      <c r="H57" s="682"/>
      <c r="I57" s="682"/>
      <c r="J57" s="719" t="str">
        <f>IF(Pop_cible!C56="","",I57*100/Pop_cible!C56)</f>
        <v/>
      </c>
    </row>
    <row r="58" spans="1:10" ht="15" customHeight="1">
      <c r="A58" s="679"/>
      <c r="B58" s="677" t="s">
        <v>552</v>
      </c>
      <c r="C58" s="681"/>
      <c r="D58" s="681"/>
      <c r="E58" s="681"/>
      <c r="F58" s="681"/>
      <c r="G58" s="681"/>
      <c r="H58" s="681"/>
      <c r="I58" s="681"/>
      <c r="J58" s="685" t="str">
        <f>IF(Pop_cible!C57="","",I58*100/Pop_cible!C57)</f>
        <v/>
      </c>
    </row>
    <row r="59" spans="1:10" ht="15" customHeight="1">
      <c r="A59" s="679"/>
      <c r="B59" s="677" t="s">
        <v>553</v>
      </c>
      <c r="C59" s="681"/>
      <c r="D59" s="681"/>
      <c r="E59" s="681"/>
      <c r="F59" s="681"/>
      <c r="G59" s="681"/>
      <c r="H59" s="681"/>
      <c r="I59" s="681"/>
      <c r="J59" s="685" t="str">
        <f>IF(Pop_cible!C58="","",I59*100/Pop_cible!C58)</f>
        <v/>
      </c>
    </row>
    <row r="60" spans="1:10" ht="15" customHeight="1">
      <c r="A60" s="679"/>
      <c r="B60" s="677" t="s">
        <v>554</v>
      </c>
      <c r="C60" s="681"/>
      <c r="D60" s="681"/>
      <c r="E60" s="681"/>
      <c r="F60" s="681"/>
      <c r="G60" s="681"/>
      <c r="H60" s="681"/>
      <c r="I60" s="681"/>
      <c r="J60" s="685" t="str">
        <f>IF(Pop_cible!C59="","",I60*100/Pop_cible!C59)</f>
        <v/>
      </c>
    </row>
    <row r="61" spans="1:10" ht="15" customHeight="1">
      <c r="A61" s="679"/>
      <c r="B61" s="677" t="s">
        <v>555</v>
      </c>
      <c r="C61" s="681"/>
      <c r="D61" s="681"/>
      <c r="E61" s="681"/>
      <c r="F61" s="681"/>
      <c r="G61" s="681"/>
      <c r="H61" s="681"/>
      <c r="I61" s="681"/>
      <c r="J61" s="685" t="str">
        <f>IF(Pop_cible!C60="","",I61*100/Pop_cible!C60)</f>
        <v/>
      </c>
    </row>
    <row r="62" spans="1:10" ht="15" customHeight="1">
      <c r="A62" s="679"/>
      <c r="B62" s="677" t="s">
        <v>556</v>
      </c>
      <c r="C62" s="681"/>
      <c r="D62" s="681"/>
      <c r="E62" s="681"/>
      <c r="F62" s="681"/>
      <c r="G62" s="681"/>
      <c r="H62" s="681"/>
      <c r="I62" s="681"/>
      <c r="J62" s="685" t="str">
        <f>IF(Pop_cible!C61="","",I62*100/Pop_cible!C61)</f>
        <v/>
      </c>
    </row>
    <row r="63" spans="1:10" ht="15" customHeight="1">
      <c r="A63" s="679"/>
      <c r="B63" s="677" t="s">
        <v>557</v>
      </c>
      <c r="C63" s="681"/>
      <c r="D63" s="681"/>
      <c r="E63" s="681"/>
      <c r="F63" s="681"/>
      <c r="G63" s="681"/>
      <c r="H63" s="681"/>
      <c r="I63" s="681"/>
      <c r="J63" s="685" t="str">
        <f>IF(Pop_cible!C62="","",I63*100/Pop_cible!C62)</f>
        <v/>
      </c>
    </row>
    <row r="64" spans="1:10" ht="15" customHeight="1">
      <c r="A64" s="679"/>
      <c r="B64" s="677" t="s">
        <v>558</v>
      </c>
      <c r="C64" s="681"/>
      <c r="D64" s="681"/>
      <c r="E64" s="681"/>
      <c r="F64" s="681"/>
      <c r="G64" s="681"/>
      <c r="H64" s="681"/>
      <c r="I64" s="681"/>
      <c r="J64" s="685" t="str">
        <f>IF(Pop_cible!C63="","",I64*100/Pop_cible!C63)</f>
        <v/>
      </c>
    </row>
    <row r="65" spans="1:10" ht="15" customHeight="1">
      <c r="A65" s="2" t="s">
        <v>559</v>
      </c>
      <c r="B65" s="2"/>
      <c r="C65" s="25"/>
      <c r="D65" s="25"/>
      <c r="E65" s="25"/>
      <c r="F65" s="25"/>
      <c r="G65" s="25"/>
      <c r="H65" s="25"/>
      <c r="I65" s="25"/>
      <c r="J65" s="103" t="str">
        <f>IF(Pop_cible!C64="","",I65*100/Pop_cible!C64)</f>
        <v/>
      </c>
    </row>
    <row r="66" spans="1:10" ht="15" customHeight="1">
      <c r="A66" s="677"/>
      <c r="B66" s="677" t="s">
        <v>560</v>
      </c>
      <c r="C66" s="681"/>
      <c r="D66" s="681"/>
      <c r="E66" s="681"/>
      <c r="F66" s="681"/>
      <c r="G66" s="681"/>
      <c r="H66" s="681"/>
      <c r="I66" s="681"/>
      <c r="J66" s="685" t="str">
        <f>IF(Pop_cible!C65="","",I66*100/Pop_cible!C65)</f>
        <v/>
      </c>
    </row>
    <row r="67" spans="1:10" ht="15" customHeight="1">
      <c r="A67" s="679"/>
      <c r="B67" s="677" t="s">
        <v>561</v>
      </c>
      <c r="C67" s="681"/>
      <c r="D67" s="681"/>
      <c r="E67" s="681"/>
      <c r="F67" s="681"/>
      <c r="G67" s="681"/>
      <c r="H67" s="681"/>
      <c r="I67" s="681"/>
      <c r="J67" s="685" t="str">
        <f>IF(Pop_cible!C66="","",I67*100/Pop_cible!C66)</f>
        <v/>
      </c>
    </row>
    <row r="68" spans="1:10" ht="15" customHeight="1">
      <c r="A68" s="679"/>
      <c r="B68" s="677" t="s">
        <v>562</v>
      </c>
      <c r="C68" s="681"/>
      <c r="D68" s="681"/>
      <c r="E68" s="681"/>
      <c r="F68" s="681"/>
      <c r="G68" s="681"/>
      <c r="H68" s="681"/>
      <c r="I68" s="681"/>
      <c r="J68" s="685" t="str">
        <f>IF(Pop_cible!C67="","",I68*100/Pop_cible!C67)</f>
        <v/>
      </c>
    </row>
    <row r="69" spans="1:10" ht="15" customHeight="1">
      <c r="A69" s="679"/>
      <c r="B69" s="677" t="s">
        <v>563</v>
      </c>
      <c r="C69" s="681"/>
      <c r="D69" s="681"/>
      <c r="E69" s="681"/>
      <c r="F69" s="681"/>
      <c r="G69" s="681"/>
      <c r="H69" s="681"/>
      <c r="I69" s="681"/>
      <c r="J69" s="685" t="str">
        <f>IF(Pop_cible!C68="","",I69*100/Pop_cible!C68)</f>
        <v/>
      </c>
    </row>
    <row r="70" spans="1:10" ht="15" customHeight="1">
      <c r="A70" s="679"/>
      <c r="B70" s="677" t="s">
        <v>564</v>
      </c>
      <c r="C70" s="681"/>
      <c r="D70" s="681"/>
      <c r="E70" s="681"/>
      <c r="F70" s="681"/>
      <c r="G70" s="681"/>
      <c r="H70" s="681"/>
      <c r="I70" s="681"/>
      <c r="J70" s="685" t="str">
        <f>IF(Pop_cible!C69="","",I70*100/Pop_cible!C69)</f>
        <v/>
      </c>
    </row>
    <row r="71" spans="1:10" ht="15" customHeight="1">
      <c r="A71" s="679"/>
      <c r="B71" s="677" t="s">
        <v>565</v>
      </c>
      <c r="C71" s="681"/>
      <c r="D71" s="681"/>
      <c r="E71" s="681"/>
      <c r="F71" s="681"/>
      <c r="G71" s="681"/>
      <c r="H71" s="681"/>
      <c r="I71" s="681"/>
      <c r="J71" s="685" t="str">
        <f>IF(Pop_cible!C70="","",I71*100/Pop_cible!C70)</f>
        <v/>
      </c>
    </row>
    <row r="72" spans="1:10" ht="15" customHeight="1">
      <c r="A72" s="679"/>
      <c r="B72" s="677" t="s">
        <v>566</v>
      </c>
      <c r="C72" s="681"/>
      <c r="D72" s="681"/>
      <c r="E72" s="681"/>
      <c r="F72" s="681"/>
      <c r="G72" s="681"/>
      <c r="H72" s="681"/>
      <c r="I72" s="681"/>
      <c r="J72" s="685" t="str">
        <f>IF(Pop_cible!C71="","",I72*100/Pop_cible!C71)</f>
        <v/>
      </c>
    </row>
    <row r="73" spans="1:10" ht="15" customHeight="1">
      <c r="A73" s="679"/>
      <c r="B73" s="677" t="s">
        <v>567</v>
      </c>
      <c r="C73" s="681"/>
      <c r="D73" s="681"/>
      <c r="E73" s="681"/>
      <c r="F73" s="681"/>
      <c r="G73" s="681"/>
      <c r="H73" s="681"/>
      <c r="I73" s="681"/>
      <c r="J73" s="685" t="str">
        <f>IF(Pop_cible!C72="","",I73*100/Pop_cible!C72)</f>
        <v/>
      </c>
    </row>
    <row r="74" spans="1:10" ht="15" customHeight="1">
      <c r="A74" s="2" t="s">
        <v>568</v>
      </c>
      <c r="B74" s="2"/>
      <c r="C74" s="25"/>
      <c r="D74" s="25"/>
      <c r="E74" s="25"/>
      <c r="F74" s="25"/>
      <c r="G74" s="25"/>
      <c r="H74" s="25"/>
      <c r="I74" s="25"/>
      <c r="J74" s="103" t="str">
        <f>IF(Pop_cible!C73="","",I74*100/Pop_cible!C73)</f>
        <v/>
      </c>
    </row>
    <row r="75" spans="1:10" ht="15" customHeight="1">
      <c r="A75" s="677"/>
      <c r="B75" s="677" t="s">
        <v>569</v>
      </c>
      <c r="C75" s="681"/>
      <c r="D75" s="681"/>
      <c r="E75" s="681"/>
      <c r="F75" s="681"/>
      <c r="G75" s="681"/>
      <c r="H75" s="681"/>
      <c r="I75" s="681"/>
      <c r="J75" s="685" t="str">
        <f>IF(Pop_cible!C74="","",I75*100/Pop_cible!C74)</f>
        <v/>
      </c>
    </row>
    <row r="76" spans="1:10" ht="15" customHeight="1">
      <c r="A76" s="679"/>
      <c r="B76" s="677" t="s">
        <v>570</v>
      </c>
      <c r="C76" s="681"/>
      <c r="D76" s="681"/>
      <c r="E76" s="681"/>
      <c r="F76" s="681"/>
      <c r="G76" s="681"/>
      <c r="H76" s="681"/>
      <c r="I76" s="681"/>
      <c r="J76" s="685" t="str">
        <f>IF(Pop_cible!C75="","",I76*100/Pop_cible!C75)</f>
        <v/>
      </c>
    </row>
    <row r="77" spans="1:10" ht="15" customHeight="1">
      <c r="A77" s="679"/>
      <c r="B77" s="677" t="s">
        <v>571</v>
      </c>
      <c r="C77" s="681"/>
      <c r="D77" s="681"/>
      <c r="E77" s="681"/>
      <c r="F77" s="681"/>
      <c r="G77" s="681"/>
      <c r="H77" s="681"/>
      <c r="I77" s="681"/>
      <c r="J77" s="685" t="str">
        <f>IF(Pop_cible!C76="","",I77*100/Pop_cible!C76)</f>
        <v/>
      </c>
    </row>
    <row r="78" spans="1:10" ht="15" customHeight="1">
      <c r="A78" s="679"/>
      <c r="B78" s="677" t="s">
        <v>572</v>
      </c>
      <c r="C78" s="681"/>
      <c r="D78" s="681"/>
      <c r="E78" s="681"/>
      <c r="F78" s="681"/>
      <c r="G78" s="681"/>
      <c r="H78" s="681"/>
      <c r="I78" s="681"/>
      <c r="J78" s="685" t="str">
        <f>IF(Pop_cible!C77="","",I78*100/Pop_cible!C77)</f>
        <v/>
      </c>
    </row>
    <row r="79" spans="1:10" ht="15" customHeight="1">
      <c r="A79" s="679"/>
      <c r="B79" s="677" t="s">
        <v>573</v>
      </c>
      <c r="C79" s="681"/>
      <c r="D79" s="681"/>
      <c r="E79" s="681"/>
      <c r="F79" s="681"/>
      <c r="G79" s="681"/>
      <c r="H79" s="681"/>
      <c r="I79" s="681"/>
      <c r="J79" s="685" t="str">
        <f>IF(Pop_cible!C78="","",I79*100/Pop_cible!C78)</f>
        <v/>
      </c>
    </row>
    <row r="80" spans="1:10" ht="15" customHeight="1">
      <c r="A80" s="2" t="s">
        <v>574</v>
      </c>
      <c r="B80" s="2"/>
      <c r="C80" s="49"/>
      <c r="D80" s="49"/>
      <c r="E80" s="49"/>
      <c r="F80" s="49"/>
      <c r="G80" s="49"/>
      <c r="H80" s="49"/>
      <c r="I80" s="49"/>
      <c r="J80" s="686" t="str">
        <f>IF(Pop_cible!C79="","",I80*100/Pop_cible!C79)</f>
        <v/>
      </c>
    </row>
    <row r="81" spans="1:10" ht="15" customHeight="1">
      <c r="A81" s="677"/>
      <c r="B81" s="677" t="s">
        <v>575</v>
      </c>
      <c r="C81" s="682"/>
      <c r="D81" s="682"/>
      <c r="E81" s="682"/>
      <c r="F81" s="682"/>
      <c r="G81" s="682"/>
      <c r="H81" s="682"/>
      <c r="I81" s="682"/>
      <c r="J81" s="719" t="str">
        <f>IF(Pop_cible!C80="","",I81*100/Pop_cible!C80)</f>
        <v/>
      </c>
    </row>
    <row r="82" spans="1:10" ht="15" customHeight="1">
      <c r="A82" s="679"/>
      <c r="B82" s="677" t="s">
        <v>576</v>
      </c>
      <c r="C82" s="681"/>
      <c r="D82" s="681"/>
      <c r="E82" s="681"/>
      <c r="F82" s="681"/>
      <c r="G82" s="681"/>
      <c r="H82" s="681"/>
      <c r="I82" s="681"/>
      <c r="J82" s="685" t="str">
        <f>IF(Pop_cible!C81="","",I82*100/Pop_cible!C81)</f>
        <v/>
      </c>
    </row>
    <row r="83" spans="1:10" ht="15" customHeight="1">
      <c r="A83" s="679"/>
      <c r="B83" s="677" t="s">
        <v>577</v>
      </c>
      <c r="C83" s="681"/>
      <c r="D83" s="681"/>
      <c r="E83" s="681"/>
      <c r="F83" s="681"/>
      <c r="G83" s="681"/>
      <c r="H83" s="681"/>
      <c r="I83" s="681"/>
      <c r="J83" s="685" t="str">
        <f>IF(Pop_cible!C82="","",I83*100/Pop_cible!C82)</f>
        <v/>
      </c>
    </row>
    <row r="84" spans="1:10" ht="15" customHeight="1">
      <c r="A84" s="679"/>
      <c r="B84" s="677" t="s">
        <v>578</v>
      </c>
      <c r="C84" s="681"/>
      <c r="D84" s="681"/>
      <c r="E84" s="681"/>
      <c r="F84" s="681"/>
      <c r="G84" s="681"/>
      <c r="H84" s="681"/>
      <c r="I84" s="681"/>
      <c r="J84" s="685" t="str">
        <f>IF(Pop_cible!C83="","",I84*100/Pop_cible!C83)</f>
        <v/>
      </c>
    </row>
    <row r="85" spans="1:10" ht="15" customHeight="1">
      <c r="A85" s="2" t="s">
        <v>579</v>
      </c>
      <c r="B85" s="2"/>
      <c r="C85" s="25"/>
      <c r="D85" s="25"/>
      <c r="E85" s="25"/>
      <c r="F85" s="25"/>
      <c r="G85" s="25"/>
      <c r="H85" s="25"/>
      <c r="I85" s="25"/>
      <c r="J85" s="103" t="str">
        <f>IF(Pop_cible!C84="","",I85*100/Pop_cible!C84)</f>
        <v/>
      </c>
    </row>
    <row r="86" spans="1:10" ht="15" customHeight="1">
      <c r="A86" s="679"/>
      <c r="B86" s="677" t="s">
        <v>580</v>
      </c>
      <c r="C86" s="681"/>
      <c r="D86" s="681"/>
      <c r="E86" s="681"/>
      <c r="F86" s="681"/>
      <c r="G86" s="681"/>
      <c r="H86" s="681"/>
      <c r="I86" s="681"/>
      <c r="J86" s="685" t="str">
        <f>IF(Pop_cible!C85="","",I86*100/Pop_cible!C85)</f>
        <v/>
      </c>
    </row>
    <row r="87" spans="1:10" ht="15" customHeight="1">
      <c r="A87" s="679"/>
      <c r="B87" s="677" t="s">
        <v>581</v>
      </c>
      <c r="C87" s="681"/>
      <c r="D87" s="681"/>
      <c r="E87" s="681"/>
      <c r="F87" s="681"/>
      <c r="G87" s="681"/>
      <c r="H87" s="681"/>
      <c r="I87" s="681"/>
      <c r="J87" s="685" t="str">
        <f>IF(Pop_cible!C86="","",I87*100/Pop_cible!C86)</f>
        <v/>
      </c>
    </row>
    <row r="88" spans="1:10" ht="15" customHeight="1">
      <c r="A88" s="679"/>
      <c r="B88" s="677" t="s">
        <v>582</v>
      </c>
      <c r="C88" s="681"/>
      <c r="D88" s="681"/>
      <c r="E88" s="681"/>
      <c r="F88" s="681"/>
      <c r="G88" s="681"/>
      <c r="H88" s="681"/>
      <c r="I88" s="681"/>
      <c r="J88" s="685" t="str">
        <f>IF(Pop_cible!C87="","",I88*100/Pop_cible!C87)</f>
        <v/>
      </c>
    </row>
    <row r="89" spans="1:10" ht="15" customHeight="1">
      <c r="A89" s="2" t="s">
        <v>583</v>
      </c>
      <c r="B89" s="2"/>
      <c r="C89" s="49"/>
      <c r="D89" s="49"/>
      <c r="E89" s="49"/>
      <c r="F89" s="49"/>
      <c r="G89" s="49"/>
      <c r="H89" s="49"/>
      <c r="I89" s="49"/>
      <c r="J89" s="686" t="str">
        <f>IF(Pop_cible!C88="","",I89*100/Pop_cible!C88)</f>
        <v/>
      </c>
    </row>
    <row r="90" spans="1:10" ht="15" customHeight="1">
      <c r="A90" s="679"/>
      <c r="B90" s="677" t="s">
        <v>584</v>
      </c>
      <c r="C90" s="681"/>
      <c r="D90" s="681"/>
      <c r="E90" s="681"/>
      <c r="F90" s="681"/>
      <c r="G90" s="681"/>
      <c r="H90" s="681"/>
      <c r="I90" s="681"/>
      <c r="J90" s="685" t="str">
        <f>IF(Pop_cible!C89="","",I90*100/Pop_cible!C89)</f>
        <v/>
      </c>
    </row>
    <row r="91" spans="1:10" ht="15" customHeight="1">
      <c r="A91" s="2" t="s">
        <v>585</v>
      </c>
      <c r="B91" s="2"/>
      <c r="C91" s="25"/>
      <c r="D91" s="25"/>
      <c r="E91" s="25"/>
      <c r="F91" s="25"/>
      <c r="G91" s="25"/>
      <c r="H91" s="25"/>
      <c r="I91" s="25"/>
      <c r="J91" s="103" t="str">
        <f>IF(Pop_cible!C90="","",I91*100/Pop_cible!C90)</f>
        <v/>
      </c>
    </row>
    <row r="92" spans="1:10" ht="15" customHeight="1">
      <c r="A92" s="679"/>
      <c r="B92" s="677" t="s">
        <v>586</v>
      </c>
      <c r="C92" s="681"/>
      <c r="D92" s="681"/>
      <c r="E92" s="681"/>
      <c r="F92" s="681"/>
      <c r="G92" s="681"/>
      <c r="H92" s="681"/>
      <c r="I92" s="681"/>
      <c r="J92" s="685" t="str">
        <f>IF(Pop_cible!C91="","",I92*100/Pop_cible!C91)</f>
        <v/>
      </c>
    </row>
    <row r="93" spans="1:10" ht="15" customHeight="1">
      <c r="A93" s="679"/>
      <c r="B93" s="677" t="s">
        <v>587</v>
      </c>
      <c r="C93" s="681"/>
      <c r="D93" s="681"/>
      <c r="E93" s="681"/>
      <c r="F93" s="681"/>
      <c r="G93" s="681"/>
      <c r="H93" s="681"/>
      <c r="I93" s="681"/>
      <c r="J93" s="685" t="str">
        <f>IF(Pop_cible!C92="","",I93*100/Pop_cible!C92)</f>
        <v/>
      </c>
    </row>
    <row r="94" spans="1:10" ht="15" customHeight="1">
      <c r="A94" s="679"/>
      <c r="B94" s="677" t="s">
        <v>588</v>
      </c>
      <c r="C94" s="681"/>
      <c r="D94" s="681"/>
      <c r="E94" s="681"/>
      <c r="F94" s="681"/>
      <c r="G94" s="681"/>
      <c r="H94" s="681"/>
      <c r="I94" s="681"/>
      <c r="J94" s="685" t="str">
        <f>IF(Pop_cible!C93="","",I94*100/Pop_cible!C93)</f>
        <v/>
      </c>
    </row>
    <row r="95" spans="1:10" ht="15" customHeight="1">
      <c r="A95" s="2" t="s">
        <v>589</v>
      </c>
      <c r="B95" s="2"/>
      <c r="C95" s="25"/>
      <c r="D95" s="25"/>
      <c r="E95" s="25"/>
      <c r="F95" s="25"/>
      <c r="G95" s="25"/>
      <c r="H95" s="25"/>
      <c r="I95" s="25"/>
      <c r="J95" s="103" t="str">
        <f>IF(Pop_cible!C94="","",I95*100/Pop_cible!C94)</f>
        <v/>
      </c>
    </row>
    <row r="96" spans="1:10" ht="15" customHeight="1">
      <c r="A96" s="677"/>
      <c r="B96" s="677" t="s">
        <v>590</v>
      </c>
      <c r="C96" s="681"/>
      <c r="D96" s="681"/>
      <c r="E96" s="681"/>
      <c r="F96" s="681"/>
      <c r="G96" s="681"/>
      <c r="H96" s="681"/>
      <c r="I96" s="681"/>
      <c r="J96" s="685" t="str">
        <f>IF(Pop_cible!C95="","",I96*100/Pop_cible!C95)</f>
        <v/>
      </c>
    </row>
    <row r="97" spans="1:10" ht="15" customHeight="1">
      <c r="A97" s="677"/>
      <c r="B97" s="677" t="s">
        <v>591</v>
      </c>
      <c r="C97" s="681"/>
      <c r="D97" s="681"/>
      <c r="E97" s="681"/>
      <c r="F97" s="681"/>
      <c r="G97" s="681"/>
      <c r="H97" s="681"/>
      <c r="I97" s="681"/>
      <c r="J97" s="685" t="str">
        <f>IF(Pop_cible!C96="","",I97*100/Pop_cible!C96)</f>
        <v/>
      </c>
    </row>
    <row r="98" spans="1:10" ht="15" customHeight="1">
      <c r="A98" s="677"/>
      <c r="B98" s="677" t="s">
        <v>592</v>
      </c>
      <c r="C98" s="681"/>
      <c r="D98" s="681"/>
      <c r="E98" s="681"/>
      <c r="F98" s="681"/>
      <c r="G98" s="681"/>
      <c r="H98" s="681"/>
      <c r="I98" s="681"/>
      <c r="J98" s="685" t="str">
        <f>IF(Pop_cible!C97="","",I98*100/Pop_cible!C97)</f>
        <v/>
      </c>
    </row>
    <row r="99" spans="1:10" ht="15" customHeight="1">
      <c r="A99" s="677"/>
      <c r="B99" s="677" t="s">
        <v>593</v>
      </c>
      <c r="C99" s="681"/>
      <c r="D99" s="681"/>
      <c r="E99" s="681"/>
      <c r="F99" s="681"/>
      <c r="G99" s="681"/>
      <c r="H99" s="681"/>
      <c r="I99" s="681"/>
      <c r="J99" s="685" t="str">
        <f>IF(Pop_cible!C98="","",I99*100/Pop_cible!C98)</f>
        <v/>
      </c>
    </row>
    <row r="100" spans="1:10" ht="15" customHeight="1">
      <c r="A100" s="2" t="s">
        <v>594</v>
      </c>
      <c r="B100" s="2"/>
      <c r="C100" s="49"/>
      <c r="D100" s="49"/>
      <c r="E100" s="49"/>
      <c r="F100" s="49"/>
      <c r="G100" s="49"/>
      <c r="H100" s="49"/>
      <c r="I100" s="49"/>
      <c r="J100" s="686" t="str">
        <f>IF(Pop_cible!C99="","",I100*100/Pop_cible!C99)</f>
        <v/>
      </c>
    </row>
    <row r="101" spans="1:10" ht="15" customHeight="1">
      <c r="A101" s="679"/>
      <c r="B101" s="677" t="s">
        <v>595</v>
      </c>
      <c r="C101" s="681"/>
      <c r="D101" s="681"/>
      <c r="E101" s="681"/>
      <c r="F101" s="681"/>
      <c r="G101" s="681"/>
      <c r="H101" s="681"/>
      <c r="I101" s="681"/>
      <c r="J101" s="685" t="str">
        <f>IF(Pop_cible!C100="","",I101*100/Pop_cible!C100)</f>
        <v/>
      </c>
    </row>
    <row r="102" spans="1:10" ht="15" customHeight="1">
      <c r="A102" s="2" t="s">
        <v>596</v>
      </c>
      <c r="B102" s="2"/>
      <c r="C102" s="25"/>
      <c r="D102" s="25"/>
      <c r="E102" s="25"/>
      <c r="F102" s="25"/>
      <c r="G102" s="25"/>
      <c r="H102" s="25"/>
      <c r="I102" s="25"/>
      <c r="J102" s="103" t="str">
        <f>IF(Pop_cible!C101="","",I102*100/Pop_cible!C101)</f>
        <v/>
      </c>
    </row>
    <row r="103" spans="1:10" ht="15" customHeight="1">
      <c r="A103" s="677"/>
      <c r="B103" s="677" t="s">
        <v>597</v>
      </c>
      <c r="C103" s="681"/>
      <c r="D103" s="681"/>
      <c r="E103" s="681"/>
      <c r="F103" s="681"/>
      <c r="G103" s="681"/>
      <c r="H103" s="681"/>
      <c r="I103" s="681"/>
      <c r="J103" s="685" t="str">
        <f>IF(Pop_cible!C102="","",I103*100/Pop_cible!C102)</f>
        <v/>
      </c>
    </row>
    <row r="104" spans="1:10" ht="15" customHeight="1">
      <c r="A104" s="679"/>
      <c r="B104" s="677" t="s">
        <v>598</v>
      </c>
      <c r="C104" s="681"/>
      <c r="D104" s="681"/>
      <c r="E104" s="681"/>
      <c r="F104" s="681"/>
      <c r="G104" s="681"/>
      <c r="H104" s="681"/>
      <c r="I104" s="681"/>
      <c r="J104" s="685" t="str">
        <f>IF(Pop_cible!C103="","",I104*100/Pop_cible!C103)</f>
        <v/>
      </c>
    </row>
    <row r="105" spans="1:10" ht="15" customHeight="1">
      <c r="A105" s="679"/>
      <c r="B105" s="677" t="s">
        <v>599</v>
      </c>
      <c r="C105" s="681"/>
      <c r="D105" s="681"/>
      <c r="E105" s="681"/>
      <c r="F105" s="681"/>
      <c r="G105" s="681"/>
      <c r="H105" s="681"/>
      <c r="I105" s="681"/>
      <c r="J105" s="685" t="str">
        <f>IF(Pop_cible!C104="","",I105*100/Pop_cible!C104)</f>
        <v/>
      </c>
    </row>
    <row r="106" spans="1:10" ht="15" customHeight="1">
      <c r="A106" s="679"/>
      <c r="B106" s="677" t="s">
        <v>600</v>
      </c>
      <c r="C106" s="681"/>
      <c r="D106" s="681"/>
      <c r="E106" s="681"/>
      <c r="F106" s="681"/>
      <c r="G106" s="681"/>
      <c r="H106" s="681"/>
      <c r="I106" s="681"/>
      <c r="J106" s="685" t="str">
        <f>IF(Pop_cible!C105="","",I106*100/Pop_cible!C105)</f>
        <v/>
      </c>
    </row>
    <row r="107" spans="1:10" ht="14.25" customHeight="1">
      <c r="A107" s="679"/>
      <c r="B107" s="677" t="s">
        <v>601</v>
      </c>
      <c r="C107" s="681"/>
      <c r="D107" s="681"/>
      <c r="E107" s="681"/>
      <c r="F107" s="681"/>
      <c r="G107" s="681"/>
      <c r="H107" s="681"/>
      <c r="I107" s="681"/>
      <c r="J107" s="685" t="str">
        <f>IF(Pop_cible!C106="","",I107*100/Pop_cible!C106)</f>
        <v/>
      </c>
    </row>
    <row r="108" spans="1:10" ht="14.25" customHeight="1">
      <c r="A108" s="679"/>
      <c r="B108" s="677" t="s">
        <v>602</v>
      </c>
      <c r="C108" s="681"/>
      <c r="D108" s="681"/>
      <c r="E108" s="681"/>
      <c r="F108" s="681"/>
      <c r="G108" s="681"/>
      <c r="H108" s="681"/>
      <c r="I108" s="681"/>
      <c r="J108" s="685" t="str">
        <f>IF(Pop_cible!C107="","",I108*100/Pop_cible!C107)</f>
        <v/>
      </c>
    </row>
    <row r="109" spans="1:10" ht="14.25" customHeight="1">
      <c r="A109" s="679"/>
      <c r="B109" s="677" t="s">
        <v>603</v>
      </c>
      <c r="C109" s="681"/>
      <c r="D109" s="681"/>
      <c r="E109" s="681"/>
      <c r="F109" s="681"/>
      <c r="G109" s="681"/>
      <c r="H109" s="681"/>
      <c r="I109" s="681"/>
      <c r="J109" s="685" t="str">
        <f>IF(Pop_cible!C108="","",I109*100/Pop_cible!C108)</f>
        <v/>
      </c>
    </row>
    <row r="110" spans="1:10" ht="14.25" customHeight="1">
      <c r="A110" s="2" t="s">
        <v>604</v>
      </c>
      <c r="B110" s="2"/>
      <c r="C110" s="683"/>
      <c r="D110" s="683"/>
      <c r="E110" s="683"/>
      <c r="F110" s="683"/>
      <c r="G110" s="683"/>
      <c r="H110" s="683"/>
      <c r="I110" s="683"/>
      <c r="J110" s="687" t="str">
        <f>IF(Pop_cible!C109="","",I110*100/Pop_cible!C109)</f>
        <v/>
      </c>
    </row>
    <row r="111" spans="1:10" ht="14.25" customHeight="1">
      <c r="A111" s="2" t="s">
        <v>605</v>
      </c>
      <c r="B111" s="2"/>
      <c r="C111" s="25"/>
      <c r="D111" s="25"/>
      <c r="E111" s="25"/>
      <c r="F111" s="25"/>
      <c r="G111" s="25"/>
      <c r="H111" s="25"/>
      <c r="I111" s="25"/>
      <c r="J111" s="103" t="str">
        <f>IF(Pop_cible!C110="","",I111*100/Pop_cible!C110)</f>
        <v/>
      </c>
    </row>
    <row r="112" spans="1:10" ht="14.25" customHeight="1" thickBot="1">
      <c r="A112" s="282" t="s">
        <v>606</v>
      </c>
      <c r="B112" s="282"/>
      <c r="C112" s="206"/>
      <c r="D112" s="206"/>
      <c r="E112" s="206"/>
      <c r="F112" s="206"/>
      <c r="G112" s="206"/>
      <c r="H112" s="206"/>
      <c r="I112" s="206"/>
      <c r="J112" s="688" t="str">
        <f>IF(Pop_cible!C111="","",I112*100/Pop_cible!C111)</f>
        <v/>
      </c>
    </row>
  </sheetData>
  <mergeCells count="5">
    <mergeCell ref="C2:E2"/>
    <mergeCell ref="A2:B3"/>
    <mergeCell ref="F2:H2"/>
    <mergeCell ref="J2:J3"/>
    <mergeCell ref="I2:I3"/>
  </mergeCells>
  <conditionalFormatting sqref="C4:J94">
    <cfRule type="containsBlanks" dxfId="690" priority="3">
      <formula>LEN(TRIM(C4))=0</formula>
    </cfRule>
  </conditionalFormatting>
  <conditionalFormatting sqref="C95:J100">
    <cfRule type="containsBlanks" dxfId="689" priority="5">
      <formula>LEN(TRIM(C95))=0</formula>
    </cfRule>
  </conditionalFormatting>
  <conditionalFormatting sqref="C99:J99">
    <cfRule type="containsBlanks" dxfId="688" priority="4" stopIfTrue="1">
      <formula>LEN(TRIM(C99))=0</formula>
    </cfRule>
  </conditionalFormatting>
  <conditionalFormatting sqref="C101:J109">
    <cfRule type="containsBlanks" dxfId="687" priority="2">
      <formula>LEN(TRIM(C101))=0</formula>
    </cfRule>
  </conditionalFormatting>
  <conditionalFormatting sqref="C111:J111">
    <cfRule type="containsBlanks" dxfId="686" priority="1">
      <formula>LEN(TRIM(C111))=0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4" orientation="portrait" r:id="rId1"/>
  <headerFooter>
    <oddFooter>&amp;LAnnuaire Statistique&amp;CMinistère de la Santé&amp;R&amp;P</oddFooter>
  </headerFooter>
  <rowBreaks count="2" manualBreakCount="2">
    <brk id="50" max="9" man="1"/>
    <brk id="94" max="9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Feuil48">
    <tabColor rgb="FFF9FBFA"/>
  </sheetPr>
  <dimension ref="A1:O111"/>
  <sheetViews>
    <sheetView view="pageBreakPreview" zoomScale="70" zoomScaleNormal="100" workbookViewId="0">
      <selection activeCell="C3" sqref="C3:J111"/>
    </sheetView>
  </sheetViews>
  <sheetFormatPr baseColWidth="10" defaultColWidth="14.3984375" defaultRowHeight="15" customHeight="1"/>
  <cols>
    <col min="1" max="1" width="1.19921875" style="375" customWidth="1"/>
    <col min="2" max="2" width="20.796875" style="375" customWidth="1"/>
    <col min="3" max="3" width="9" style="375" customWidth="1"/>
    <col min="4" max="4" width="7.796875" style="375" customWidth="1"/>
    <col min="5" max="5" width="10.19921875" style="375" customWidth="1"/>
    <col min="6" max="6" width="9.3984375" style="375" customWidth="1"/>
    <col min="7" max="7" width="14.33203125" style="375" customWidth="1"/>
    <col min="8" max="8" width="11.33203125" style="375" customWidth="1"/>
    <col min="9" max="9" width="7.53125" style="375" customWidth="1"/>
    <col min="10" max="10" width="10.3984375" style="375" customWidth="1"/>
    <col min="11" max="15" width="10.796875" style="375" customWidth="1"/>
    <col min="16" max="17" width="14.3984375" style="375" customWidth="1"/>
    <col min="18" max="16384" width="14.3984375" style="375"/>
  </cols>
  <sheetData>
    <row r="1" spans="1:15" ht="14.25" customHeight="1">
      <c r="A1" s="229" t="s">
        <v>1067</v>
      </c>
      <c r="B1" s="378"/>
    </row>
    <row r="2" spans="1:15" ht="41" customHeight="1" thickBot="1">
      <c r="A2" s="976" t="s">
        <v>1045</v>
      </c>
      <c r="B2" s="906"/>
      <c r="C2" s="376" t="s">
        <v>1046</v>
      </c>
      <c r="D2" s="376" t="s">
        <v>1047</v>
      </c>
      <c r="E2" s="376" t="s">
        <v>1068</v>
      </c>
      <c r="F2" s="376" t="s">
        <v>1069</v>
      </c>
      <c r="G2" s="376" t="s">
        <v>1070</v>
      </c>
      <c r="H2" s="376" t="s">
        <v>1071</v>
      </c>
      <c r="I2" s="376" t="s">
        <v>1053</v>
      </c>
      <c r="J2" s="376" t="s">
        <v>1052</v>
      </c>
    </row>
    <row r="3" spans="1:15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  <c r="K3" s="230"/>
      <c r="L3" s="230"/>
      <c r="M3" s="230"/>
      <c r="N3" s="230"/>
      <c r="O3" s="230"/>
    </row>
    <row r="4" spans="1:15" ht="13.5" customHeight="1">
      <c r="A4" s="679"/>
      <c r="B4" s="677" t="s">
        <v>499</v>
      </c>
      <c r="C4" s="682"/>
      <c r="D4" s="682"/>
      <c r="E4" s="682"/>
      <c r="F4" s="682"/>
      <c r="G4" s="682"/>
      <c r="H4" s="682"/>
      <c r="I4" s="682"/>
      <c r="J4" s="682"/>
    </row>
    <row r="5" spans="1:15" ht="15" customHeight="1">
      <c r="A5" s="679"/>
      <c r="B5" s="677" t="s">
        <v>500</v>
      </c>
      <c r="C5" s="681"/>
      <c r="D5" s="681"/>
      <c r="E5" s="681"/>
      <c r="F5" s="681"/>
      <c r="G5" s="681"/>
      <c r="H5" s="681"/>
      <c r="I5" s="681"/>
      <c r="J5" s="681"/>
    </row>
    <row r="6" spans="1:15" ht="15" customHeight="1">
      <c r="A6" s="679"/>
      <c r="B6" s="677" t="s">
        <v>501</v>
      </c>
      <c r="C6" s="681"/>
      <c r="D6" s="681"/>
      <c r="E6" s="681"/>
      <c r="F6" s="681"/>
      <c r="G6" s="681"/>
      <c r="H6" s="681"/>
      <c r="I6" s="681"/>
      <c r="J6" s="681"/>
    </row>
    <row r="7" spans="1:15" ht="15" customHeight="1">
      <c r="A7" s="679"/>
      <c r="B7" s="677" t="s">
        <v>502</v>
      </c>
      <c r="C7" s="681"/>
      <c r="D7" s="681"/>
      <c r="E7" s="681"/>
      <c r="F7" s="681"/>
      <c r="G7" s="681"/>
      <c r="H7" s="681"/>
      <c r="I7" s="681"/>
      <c r="J7" s="681"/>
    </row>
    <row r="8" spans="1:15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</row>
    <row r="9" spans="1:15" ht="15" customHeight="1">
      <c r="A9" s="679"/>
      <c r="B9" s="677" t="s">
        <v>504</v>
      </c>
      <c r="C9" s="681"/>
      <c r="D9" s="681"/>
      <c r="E9" s="681"/>
      <c r="F9" s="681"/>
      <c r="G9" s="681"/>
      <c r="H9" s="681"/>
      <c r="I9" s="681"/>
      <c r="J9" s="681"/>
    </row>
    <row r="10" spans="1:15" ht="15" customHeight="1">
      <c r="A10" s="679"/>
      <c r="B10" s="677" t="s">
        <v>505</v>
      </c>
      <c r="C10" s="681"/>
      <c r="D10" s="681"/>
      <c r="E10" s="681"/>
      <c r="F10" s="681"/>
      <c r="G10" s="681"/>
      <c r="H10" s="681"/>
      <c r="I10" s="681"/>
      <c r="J10" s="681"/>
    </row>
    <row r="11" spans="1:15" ht="15" customHeight="1">
      <c r="A11" s="679"/>
      <c r="B11" s="677" t="s">
        <v>506</v>
      </c>
      <c r="C11" s="681"/>
      <c r="D11" s="681"/>
      <c r="E11" s="681"/>
      <c r="F11" s="681"/>
      <c r="G11" s="681"/>
      <c r="H11" s="681"/>
      <c r="I11" s="681"/>
      <c r="J11" s="681"/>
      <c r="K11" s="230"/>
      <c r="L11" s="230"/>
      <c r="M11" s="230"/>
      <c r="N11" s="230"/>
      <c r="O11" s="230"/>
    </row>
    <row r="12" spans="1:15" ht="15" customHeight="1">
      <c r="A12" s="679"/>
      <c r="B12" s="677" t="s">
        <v>507</v>
      </c>
      <c r="C12" s="681"/>
      <c r="D12" s="681"/>
      <c r="E12" s="681"/>
      <c r="F12" s="681"/>
      <c r="G12" s="681"/>
      <c r="H12" s="681"/>
      <c r="I12" s="681"/>
      <c r="J12" s="681"/>
    </row>
    <row r="13" spans="1:15" ht="15" customHeight="1">
      <c r="A13" s="679"/>
      <c r="B13" s="677" t="s">
        <v>508</v>
      </c>
      <c r="C13" s="681"/>
      <c r="D13" s="681"/>
      <c r="E13" s="681"/>
      <c r="F13" s="681"/>
      <c r="G13" s="681"/>
      <c r="H13" s="681"/>
      <c r="I13" s="681"/>
      <c r="J13" s="681"/>
    </row>
    <row r="14" spans="1:15" ht="15" customHeight="1">
      <c r="A14" s="679"/>
      <c r="B14" s="677" t="s">
        <v>509</v>
      </c>
      <c r="C14" s="681"/>
      <c r="D14" s="681"/>
      <c r="E14" s="681"/>
      <c r="F14" s="681"/>
      <c r="G14" s="681"/>
      <c r="H14" s="681"/>
      <c r="I14" s="681"/>
      <c r="J14" s="681"/>
    </row>
    <row r="15" spans="1:15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</row>
    <row r="16" spans="1:15" ht="15" customHeight="1">
      <c r="A16" s="677"/>
      <c r="B16" s="677" t="s">
        <v>511</v>
      </c>
      <c r="C16" s="681"/>
      <c r="D16" s="681"/>
      <c r="E16" s="681"/>
      <c r="F16" s="681"/>
      <c r="G16" s="681"/>
      <c r="H16" s="681"/>
      <c r="I16" s="681"/>
      <c r="J16" s="681"/>
      <c r="K16" s="230"/>
      <c r="L16" s="230"/>
      <c r="M16" s="230"/>
      <c r="N16" s="230"/>
      <c r="O16" s="230"/>
    </row>
    <row r="17" spans="1:10" ht="15" customHeight="1">
      <c r="A17" s="679"/>
      <c r="B17" s="677" t="s">
        <v>512</v>
      </c>
      <c r="C17" s="681"/>
      <c r="D17" s="681"/>
      <c r="E17" s="681"/>
      <c r="F17" s="681"/>
      <c r="G17" s="681"/>
      <c r="H17" s="681"/>
      <c r="I17" s="681"/>
      <c r="J17" s="681"/>
    </row>
    <row r="18" spans="1:10" ht="15" customHeight="1">
      <c r="A18" s="679"/>
      <c r="B18" s="677" t="s">
        <v>513</v>
      </c>
      <c r="C18" s="681"/>
      <c r="D18" s="681"/>
      <c r="E18" s="681"/>
      <c r="F18" s="681"/>
      <c r="G18" s="681"/>
      <c r="H18" s="681"/>
      <c r="I18" s="681"/>
      <c r="J18" s="681"/>
    </row>
    <row r="19" spans="1:10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  <c r="J19" s="49"/>
    </row>
    <row r="20" spans="1:10" ht="15" customHeight="1">
      <c r="A20" s="677"/>
      <c r="B20" s="678" t="s">
        <v>515</v>
      </c>
      <c r="C20" s="682"/>
      <c r="D20" s="682"/>
      <c r="E20" s="682"/>
      <c r="F20" s="682"/>
      <c r="G20" s="682"/>
      <c r="H20" s="682"/>
      <c r="I20" s="682"/>
      <c r="J20" s="682"/>
    </row>
    <row r="21" spans="1:10" ht="15" customHeight="1">
      <c r="A21" s="679"/>
      <c r="B21" s="677" t="s">
        <v>516</v>
      </c>
      <c r="C21" s="681"/>
      <c r="D21" s="681"/>
      <c r="E21" s="681"/>
      <c r="F21" s="681"/>
      <c r="G21" s="681"/>
      <c r="H21" s="681"/>
      <c r="I21" s="681"/>
      <c r="J21" s="681"/>
    </row>
    <row r="22" spans="1:10" ht="15" customHeight="1">
      <c r="A22" s="679"/>
      <c r="B22" s="677" t="s">
        <v>517</v>
      </c>
      <c r="C22" s="681"/>
      <c r="D22" s="681"/>
      <c r="E22" s="681"/>
      <c r="F22" s="681"/>
      <c r="G22" s="681"/>
      <c r="H22" s="681"/>
      <c r="I22" s="681"/>
      <c r="J22" s="681"/>
    </row>
    <row r="23" spans="1:10" ht="15" customHeight="1">
      <c r="A23" s="679"/>
      <c r="B23" s="677" t="s">
        <v>518</v>
      </c>
      <c r="C23" s="681"/>
      <c r="D23" s="681"/>
      <c r="E23" s="681"/>
      <c r="F23" s="681"/>
      <c r="G23" s="681"/>
      <c r="H23" s="681"/>
      <c r="I23" s="681"/>
      <c r="J23" s="681"/>
    </row>
    <row r="24" spans="1:10" ht="15" customHeight="1">
      <c r="A24" s="679"/>
      <c r="B24" s="677" t="s">
        <v>519</v>
      </c>
      <c r="C24" s="681"/>
      <c r="D24" s="681"/>
      <c r="E24" s="681"/>
      <c r="F24" s="681"/>
      <c r="G24" s="681"/>
      <c r="H24" s="681"/>
      <c r="I24" s="681"/>
      <c r="J24" s="681"/>
    </row>
    <row r="25" spans="1:10" ht="15" customHeight="1">
      <c r="A25" s="679"/>
      <c r="B25" s="677" t="s">
        <v>520</v>
      </c>
      <c r="C25" s="681"/>
      <c r="D25" s="681"/>
      <c r="E25" s="681"/>
      <c r="F25" s="681"/>
      <c r="G25" s="681"/>
      <c r="H25" s="681"/>
      <c r="I25" s="681"/>
      <c r="J25" s="681"/>
    </row>
    <row r="26" spans="1:10" ht="15" customHeight="1">
      <c r="A26" s="679"/>
      <c r="B26" s="677" t="s">
        <v>521</v>
      </c>
      <c r="C26" s="681"/>
      <c r="D26" s="681"/>
      <c r="E26" s="681"/>
      <c r="F26" s="681"/>
      <c r="G26" s="681"/>
      <c r="H26" s="681"/>
      <c r="I26" s="681"/>
      <c r="J26" s="681"/>
    </row>
    <row r="27" spans="1:10" ht="15" customHeight="1">
      <c r="A27" s="679"/>
      <c r="B27" s="677" t="s">
        <v>522</v>
      </c>
      <c r="C27" s="681"/>
      <c r="D27" s="681"/>
      <c r="E27" s="681"/>
      <c r="F27" s="681"/>
      <c r="G27" s="681"/>
      <c r="H27" s="681"/>
      <c r="I27" s="681"/>
      <c r="J27" s="681"/>
    </row>
    <row r="28" spans="1:10" ht="15" customHeight="1">
      <c r="A28" s="679"/>
      <c r="B28" s="677" t="s">
        <v>523</v>
      </c>
      <c r="C28" s="681"/>
      <c r="D28" s="681"/>
      <c r="E28" s="681"/>
      <c r="F28" s="681"/>
      <c r="G28" s="681"/>
      <c r="H28" s="681"/>
      <c r="I28" s="681"/>
      <c r="J28" s="681"/>
    </row>
    <row r="29" spans="1:10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</row>
    <row r="30" spans="1:10" ht="15" customHeight="1">
      <c r="A30" s="677"/>
      <c r="B30" s="677" t="s">
        <v>525</v>
      </c>
      <c r="C30" s="682"/>
      <c r="D30" s="682"/>
      <c r="E30" s="682"/>
      <c r="F30" s="682"/>
      <c r="G30" s="682"/>
      <c r="H30" s="682"/>
      <c r="I30" s="682"/>
      <c r="J30" s="682"/>
    </row>
    <row r="31" spans="1:10" ht="15" customHeight="1">
      <c r="A31" s="677"/>
      <c r="B31" s="677" t="s">
        <v>526</v>
      </c>
      <c r="C31" s="681"/>
      <c r="D31" s="681"/>
      <c r="E31" s="681"/>
      <c r="F31" s="681"/>
      <c r="G31" s="681"/>
      <c r="H31" s="681"/>
      <c r="I31" s="681"/>
      <c r="J31" s="681"/>
    </row>
    <row r="32" spans="1:10" ht="15" customHeight="1">
      <c r="A32" s="677"/>
      <c r="B32" s="677" t="s">
        <v>527</v>
      </c>
      <c r="C32" s="681"/>
      <c r="D32" s="681"/>
      <c r="E32" s="681"/>
      <c r="F32" s="681"/>
      <c r="G32" s="681"/>
      <c r="H32" s="681"/>
      <c r="I32" s="681"/>
      <c r="J32" s="681"/>
    </row>
    <row r="33" spans="1:10" ht="15" customHeight="1">
      <c r="A33" s="677"/>
      <c r="B33" s="677" t="s">
        <v>528</v>
      </c>
      <c r="C33" s="681"/>
      <c r="D33" s="681"/>
      <c r="E33" s="681"/>
      <c r="F33" s="681"/>
      <c r="G33" s="681"/>
      <c r="H33" s="681"/>
      <c r="I33" s="681"/>
      <c r="J33" s="681"/>
    </row>
    <row r="34" spans="1:10" ht="15" customHeight="1">
      <c r="A34" s="677"/>
      <c r="B34" s="677" t="s">
        <v>529</v>
      </c>
      <c r="C34" s="681"/>
      <c r="D34" s="681"/>
      <c r="E34" s="681"/>
      <c r="F34" s="681"/>
      <c r="G34" s="681"/>
      <c r="H34" s="681"/>
      <c r="I34" s="681"/>
      <c r="J34" s="681"/>
    </row>
    <row r="35" spans="1:10" ht="15" customHeight="1">
      <c r="A35" s="677"/>
      <c r="B35" s="677" t="s">
        <v>530</v>
      </c>
      <c r="C35" s="681"/>
      <c r="D35" s="681"/>
      <c r="E35" s="681"/>
      <c r="F35" s="681"/>
      <c r="G35" s="681"/>
      <c r="H35" s="681"/>
      <c r="I35" s="681"/>
      <c r="J35" s="681"/>
    </row>
    <row r="36" spans="1:10" ht="15" customHeight="1">
      <c r="A36" s="677"/>
      <c r="B36" s="677" t="s">
        <v>531</v>
      </c>
      <c r="C36" s="681"/>
      <c r="D36" s="681"/>
      <c r="E36" s="681"/>
      <c r="F36" s="681"/>
      <c r="G36" s="681"/>
      <c r="H36" s="681"/>
      <c r="I36" s="681"/>
      <c r="J36" s="681"/>
    </row>
    <row r="37" spans="1:10" ht="15" customHeight="1">
      <c r="A37" s="679"/>
      <c r="B37" s="677" t="s">
        <v>532</v>
      </c>
      <c r="C37" s="681"/>
      <c r="D37" s="681"/>
      <c r="E37" s="681"/>
      <c r="F37" s="681"/>
      <c r="G37" s="681"/>
      <c r="H37" s="681"/>
      <c r="I37" s="681"/>
      <c r="J37" s="681"/>
    </row>
    <row r="38" spans="1:10" ht="15" customHeight="1">
      <c r="A38" s="679"/>
      <c r="B38" s="677" t="s">
        <v>533</v>
      </c>
      <c r="C38" s="681"/>
      <c r="D38" s="681"/>
      <c r="E38" s="681"/>
      <c r="F38" s="681"/>
      <c r="G38" s="681"/>
      <c r="H38" s="681"/>
      <c r="I38" s="681"/>
      <c r="J38" s="681"/>
    </row>
    <row r="39" spans="1:10" ht="15" customHeight="1">
      <c r="A39" s="679"/>
      <c r="B39" s="677" t="s">
        <v>534</v>
      </c>
      <c r="C39" s="681"/>
      <c r="D39" s="681"/>
      <c r="E39" s="681"/>
      <c r="F39" s="681"/>
      <c r="G39" s="681"/>
      <c r="H39" s="681"/>
      <c r="I39" s="681"/>
      <c r="J39" s="681"/>
    </row>
    <row r="40" spans="1:10" ht="15" customHeight="1">
      <c r="A40" s="679"/>
      <c r="B40" s="677" t="s">
        <v>535</v>
      </c>
      <c r="C40" s="681"/>
      <c r="D40" s="681"/>
      <c r="E40" s="681"/>
      <c r="F40" s="681"/>
      <c r="G40" s="681"/>
      <c r="H40" s="681"/>
      <c r="I40" s="681"/>
      <c r="J40" s="681"/>
    </row>
    <row r="41" spans="1:10" ht="15" customHeight="1">
      <c r="A41" s="679"/>
      <c r="B41" s="677" t="s">
        <v>536</v>
      </c>
      <c r="C41" s="681"/>
      <c r="D41" s="681"/>
      <c r="E41" s="681"/>
      <c r="F41" s="681"/>
      <c r="G41" s="681"/>
      <c r="H41" s="681"/>
      <c r="I41" s="681"/>
      <c r="J41" s="681"/>
    </row>
    <row r="42" spans="1:10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</row>
    <row r="43" spans="1:10" ht="15" customHeight="1">
      <c r="A43" s="677"/>
      <c r="B43" s="677" t="s">
        <v>538</v>
      </c>
      <c r="C43" s="681"/>
      <c r="D43" s="681"/>
      <c r="E43" s="681"/>
      <c r="F43" s="681"/>
      <c r="G43" s="681"/>
      <c r="H43" s="681"/>
      <c r="I43" s="681"/>
      <c r="J43" s="681"/>
    </row>
    <row r="44" spans="1:10" ht="15" customHeight="1">
      <c r="A44" s="679"/>
      <c r="B44" s="677" t="s">
        <v>539</v>
      </c>
      <c r="C44" s="681"/>
      <c r="D44" s="681"/>
      <c r="E44" s="681"/>
      <c r="F44" s="681"/>
      <c r="G44" s="681"/>
      <c r="H44" s="681"/>
      <c r="I44" s="681"/>
      <c r="J44" s="681"/>
    </row>
    <row r="45" spans="1:10" ht="15" customHeight="1">
      <c r="A45" s="679"/>
      <c r="B45" s="677" t="s">
        <v>540</v>
      </c>
      <c r="C45" s="681"/>
      <c r="D45" s="681"/>
      <c r="E45" s="681"/>
      <c r="F45" s="681"/>
      <c r="G45" s="681"/>
      <c r="H45" s="681"/>
      <c r="I45" s="681"/>
      <c r="J45" s="681"/>
    </row>
    <row r="46" spans="1:10" ht="15" customHeight="1">
      <c r="A46" s="679"/>
      <c r="B46" s="677" t="s">
        <v>541</v>
      </c>
      <c r="C46" s="681"/>
      <c r="D46" s="681"/>
      <c r="E46" s="681"/>
      <c r="F46" s="681"/>
      <c r="G46" s="681"/>
      <c r="H46" s="681"/>
      <c r="I46" s="681"/>
      <c r="J46" s="681"/>
    </row>
    <row r="47" spans="1:10" ht="15" customHeight="1">
      <c r="A47" s="679"/>
      <c r="B47" s="677" t="s">
        <v>542</v>
      </c>
      <c r="C47" s="681"/>
      <c r="D47" s="681"/>
      <c r="E47" s="681"/>
      <c r="F47" s="681"/>
      <c r="G47" s="681"/>
      <c r="H47" s="681"/>
      <c r="I47" s="681"/>
      <c r="J47" s="681"/>
    </row>
    <row r="48" spans="1:10" ht="15" customHeight="1">
      <c r="A48" s="679"/>
      <c r="B48" s="677" t="s">
        <v>543</v>
      </c>
      <c r="C48" s="681"/>
      <c r="D48" s="681"/>
      <c r="E48" s="681"/>
      <c r="F48" s="681"/>
      <c r="G48" s="681"/>
      <c r="H48" s="681"/>
      <c r="I48" s="681"/>
      <c r="J48" s="681"/>
    </row>
    <row r="49" spans="1:10" ht="15" customHeight="1">
      <c r="A49" s="679"/>
      <c r="B49" s="677" t="s">
        <v>544</v>
      </c>
      <c r="C49" s="681"/>
      <c r="D49" s="681"/>
      <c r="E49" s="681"/>
      <c r="F49" s="681"/>
      <c r="G49" s="681"/>
      <c r="H49" s="681"/>
      <c r="I49" s="681"/>
      <c r="J49" s="681"/>
    </row>
    <row r="50" spans="1:10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</row>
    <row r="51" spans="1:10" ht="15" customHeight="1">
      <c r="A51" s="677"/>
      <c r="B51" s="677" t="s">
        <v>546</v>
      </c>
      <c r="C51" s="681"/>
      <c r="D51" s="681"/>
      <c r="E51" s="681"/>
      <c r="F51" s="681"/>
      <c r="G51" s="681"/>
      <c r="H51" s="681"/>
      <c r="I51" s="681"/>
      <c r="J51" s="681"/>
    </row>
    <row r="52" spans="1:10" ht="15" customHeight="1">
      <c r="A52" s="679"/>
      <c r="B52" s="677" t="s">
        <v>547</v>
      </c>
      <c r="C52" s="681"/>
      <c r="D52" s="681"/>
      <c r="E52" s="681"/>
      <c r="F52" s="681"/>
      <c r="G52" s="681"/>
      <c r="H52" s="681"/>
      <c r="I52" s="681"/>
      <c r="J52" s="681"/>
    </row>
    <row r="53" spans="1:10" ht="15" customHeight="1">
      <c r="A53" s="679"/>
      <c r="B53" s="677" t="s">
        <v>548</v>
      </c>
      <c r="C53" s="681"/>
      <c r="D53" s="681"/>
      <c r="E53" s="681"/>
      <c r="F53" s="681"/>
      <c r="G53" s="681"/>
      <c r="H53" s="681"/>
      <c r="I53" s="681"/>
      <c r="J53" s="681"/>
    </row>
    <row r="54" spans="1:10" ht="15" customHeight="1">
      <c r="A54" s="679"/>
      <c r="B54" s="677" t="s">
        <v>549</v>
      </c>
      <c r="C54" s="681"/>
      <c r="D54" s="681"/>
      <c r="E54" s="681"/>
      <c r="F54" s="681"/>
      <c r="G54" s="681"/>
      <c r="H54" s="681"/>
      <c r="I54" s="681"/>
      <c r="J54" s="681"/>
    </row>
    <row r="55" spans="1:10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</row>
    <row r="56" spans="1:10" ht="15" customHeight="1">
      <c r="A56" s="677"/>
      <c r="B56" s="677" t="s">
        <v>551</v>
      </c>
      <c r="C56" s="682"/>
      <c r="D56" s="682"/>
      <c r="E56" s="682"/>
      <c r="F56" s="682"/>
      <c r="G56" s="682"/>
      <c r="H56" s="682"/>
      <c r="I56" s="682"/>
      <c r="J56" s="682"/>
    </row>
    <row r="57" spans="1:10" ht="15" customHeight="1">
      <c r="A57" s="679"/>
      <c r="B57" s="677" t="s">
        <v>552</v>
      </c>
      <c r="C57" s="681"/>
      <c r="D57" s="681"/>
      <c r="E57" s="681"/>
      <c r="F57" s="681"/>
      <c r="G57" s="681"/>
      <c r="H57" s="681"/>
      <c r="I57" s="681"/>
      <c r="J57" s="681"/>
    </row>
    <row r="58" spans="1:10" ht="15" customHeight="1">
      <c r="A58" s="679"/>
      <c r="B58" s="677" t="s">
        <v>553</v>
      </c>
      <c r="C58" s="681"/>
      <c r="D58" s="681"/>
      <c r="E58" s="681"/>
      <c r="F58" s="681"/>
      <c r="G58" s="681"/>
      <c r="H58" s="681"/>
      <c r="I58" s="681"/>
      <c r="J58" s="681"/>
    </row>
    <row r="59" spans="1:10" ht="15" customHeight="1">
      <c r="A59" s="679"/>
      <c r="B59" s="677" t="s">
        <v>554</v>
      </c>
      <c r="C59" s="681"/>
      <c r="D59" s="681"/>
      <c r="E59" s="681"/>
      <c r="F59" s="681"/>
      <c r="G59" s="681"/>
      <c r="H59" s="681"/>
      <c r="I59" s="681"/>
      <c r="J59" s="681"/>
    </row>
    <row r="60" spans="1:10" ht="15" customHeight="1">
      <c r="A60" s="679"/>
      <c r="B60" s="677" t="s">
        <v>555</v>
      </c>
      <c r="C60" s="681"/>
      <c r="D60" s="681"/>
      <c r="E60" s="681"/>
      <c r="F60" s="681"/>
      <c r="G60" s="681"/>
      <c r="H60" s="681"/>
      <c r="I60" s="681"/>
      <c r="J60" s="681"/>
    </row>
    <row r="61" spans="1:10" ht="15" customHeight="1">
      <c r="A61" s="679"/>
      <c r="B61" s="677" t="s">
        <v>556</v>
      </c>
      <c r="C61" s="681"/>
      <c r="D61" s="681"/>
      <c r="E61" s="681"/>
      <c r="F61" s="681"/>
      <c r="G61" s="681"/>
      <c r="H61" s="681"/>
      <c r="I61" s="681"/>
      <c r="J61" s="681"/>
    </row>
    <row r="62" spans="1:10" ht="15" customHeight="1">
      <c r="A62" s="679"/>
      <c r="B62" s="677" t="s">
        <v>557</v>
      </c>
      <c r="C62" s="681"/>
      <c r="D62" s="681"/>
      <c r="E62" s="681"/>
      <c r="F62" s="681"/>
      <c r="G62" s="681"/>
      <c r="H62" s="681"/>
      <c r="I62" s="681"/>
      <c r="J62" s="681"/>
    </row>
    <row r="63" spans="1:10" ht="15" customHeight="1">
      <c r="A63" s="679"/>
      <c r="B63" s="677" t="s">
        <v>558</v>
      </c>
      <c r="C63" s="681"/>
      <c r="D63" s="681"/>
      <c r="E63" s="681"/>
      <c r="F63" s="681"/>
      <c r="G63" s="681"/>
      <c r="H63" s="681"/>
      <c r="I63" s="681"/>
      <c r="J63" s="681"/>
    </row>
    <row r="64" spans="1:10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</row>
    <row r="65" spans="1:10" ht="15" customHeight="1">
      <c r="A65" s="677"/>
      <c r="B65" s="677" t="s">
        <v>560</v>
      </c>
      <c r="C65" s="681"/>
      <c r="D65" s="681"/>
      <c r="E65" s="681"/>
      <c r="F65" s="681"/>
      <c r="G65" s="681"/>
      <c r="H65" s="681"/>
      <c r="I65" s="681"/>
      <c r="J65" s="681"/>
    </row>
    <row r="66" spans="1:10" ht="15" customHeight="1">
      <c r="A66" s="679"/>
      <c r="B66" s="677" t="s">
        <v>561</v>
      </c>
      <c r="C66" s="681"/>
      <c r="D66" s="681"/>
      <c r="E66" s="681"/>
      <c r="F66" s="681"/>
      <c r="G66" s="681"/>
      <c r="H66" s="681"/>
      <c r="I66" s="681"/>
      <c r="J66" s="681"/>
    </row>
    <row r="67" spans="1:10" ht="15" customHeight="1">
      <c r="A67" s="679"/>
      <c r="B67" s="677" t="s">
        <v>562</v>
      </c>
      <c r="C67" s="681"/>
      <c r="D67" s="681"/>
      <c r="E67" s="681"/>
      <c r="F67" s="681"/>
      <c r="G67" s="681"/>
      <c r="H67" s="681"/>
      <c r="I67" s="681"/>
      <c r="J67" s="681"/>
    </row>
    <row r="68" spans="1:10" ht="15" customHeight="1">
      <c r="A68" s="679"/>
      <c r="B68" s="677" t="s">
        <v>563</v>
      </c>
      <c r="C68" s="681"/>
      <c r="D68" s="681"/>
      <c r="E68" s="681"/>
      <c r="F68" s="681"/>
      <c r="G68" s="681"/>
      <c r="H68" s="681"/>
      <c r="I68" s="681"/>
      <c r="J68" s="681"/>
    </row>
    <row r="69" spans="1:10" ht="15" customHeight="1">
      <c r="A69" s="679"/>
      <c r="B69" s="677" t="s">
        <v>564</v>
      </c>
      <c r="C69" s="681"/>
      <c r="D69" s="681"/>
      <c r="E69" s="681"/>
      <c r="F69" s="681"/>
      <c r="G69" s="681"/>
      <c r="H69" s="681"/>
      <c r="I69" s="681"/>
      <c r="J69" s="681"/>
    </row>
    <row r="70" spans="1:10" ht="15" customHeight="1">
      <c r="A70" s="679"/>
      <c r="B70" s="677" t="s">
        <v>565</v>
      </c>
      <c r="C70" s="681"/>
      <c r="D70" s="681"/>
      <c r="E70" s="681"/>
      <c r="F70" s="681"/>
      <c r="G70" s="681"/>
      <c r="H70" s="681"/>
      <c r="I70" s="681"/>
      <c r="J70" s="681"/>
    </row>
    <row r="71" spans="1:10" ht="15" customHeight="1">
      <c r="A71" s="679"/>
      <c r="B71" s="677" t="s">
        <v>566</v>
      </c>
      <c r="C71" s="681"/>
      <c r="D71" s="681"/>
      <c r="E71" s="681"/>
      <c r="F71" s="681"/>
      <c r="G71" s="681"/>
      <c r="H71" s="681"/>
      <c r="I71" s="681"/>
      <c r="J71" s="681"/>
    </row>
    <row r="72" spans="1:10" ht="15" customHeight="1">
      <c r="A72" s="679"/>
      <c r="B72" s="677" t="s">
        <v>567</v>
      </c>
      <c r="C72" s="681"/>
      <c r="D72" s="681"/>
      <c r="E72" s="681"/>
      <c r="F72" s="681"/>
      <c r="G72" s="681"/>
      <c r="H72" s="681"/>
      <c r="I72" s="681"/>
      <c r="J72" s="681"/>
    </row>
    <row r="73" spans="1:10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</row>
    <row r="74" spans="1:10" ht="15" customHeight="1">
      <c r="A74" s="677"/>
      <c r="B74" s="677" t="s">
        <v>569</v>
      </c>
      <c r="C74" s="681"/>
      <c r="D74" s="681"/>
      <c r="E74" s="681"/>
      <c r="F74" s="681"/>
      <c r="G74" s="681"/>
      <c r="H74" s="681"/>
      <c r="I74" s="681"/>
      <c r="J74" s="681"/>
    </row>
    <row r="75" spans="1:10" ht="15" customHeight="1">
      <c r="A75" s="679"/>
      <c r="B75" s="677" t="s">
        <v>570</v>
      </c>
      <c r="C75" s="681"/>
      <c r="D75" s="681"/>
      <c r="E75" s="681"/>
      <c r="F75" s="681"/>
      <c r="G75" s="681"/>
      <c r="H75" s="681"/>
      <c r="I75" s="681"/>
      <c r="J75" s="681"/>
    </row>
    <row r="76" spans="1:10" ht="15" customHeight="1">
      <c r="A76" s="679"/>
      <c r="B76" s="677" t="s">
        <v>571</v>
      </c>
      <c r="C76" s="681"/>
      <c r="D76" s="681"/>
      <c r="E76" s="681"/>
      <c r="F76" s="681"/>
      <c r="G76" s="681"/>
      <c r="H76" s="681"/>
      <c r="I76" s="681"/>
      <c r="J76" s="681"/>
    </row>
    <row r="77" spans="1:10" ht="15" customHeight="1">
      <c r="A77" s="679"/>
      <c r="B77" s="677" t="s">
        <v>572</v>
      </c>
      <c r="C77" s="681"/>
      <c r="D77" s="681"/>
      <c r="E77" s="681"/>
      <c r="F77" s="681"/>
      <c r="G77" s="681"/>
      <c r="H77" s="681"/>
      <c r="I77" s="681"/>
      <c r="J77" s="681"/>
    </row>
    <row r="78" spans="1:10" ht="15" customHeight="1">
      <c r="A78" s="679"/>
      <c r="B78" s="677" t="s">
        <v>573</v>
      </c>
      <c r="C78" s="681"/>
      <c r="D78" s="681"/>
      <c r="E78" s="681"/>
      <c r="F78" s="681"/>
      <c r="G78" s="681"/>
      <c r="H78" s="681"/>
      <c r="I78" s="681"/>
      <c r="J78" s="681"/>
    </row>
    <row r="79" spans="1:10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</row>
    <row r="80" spans="1:10" ht="15" customHeight="1">
      <c r="A80" s="677"/>
      <c r="B80" s="677" t="s">
        <v>575</v>
      </c>
      <c r="C80" s="682"/>
      <c r="D80" s="682"/>
      <c r="E80" s="682"/>
      <c r="F80" s="682"/>
      <c r="G80" s="682"/>
      <c r="H80" s="682"/>
      <c r="I80" s="682"/>
      <c r="J80" s="682"/>
    </row>
    <row r="81" spans="1:10" ht="15" customHeight="1">
      <c r="A81" s="679"/>
      <c r="B81" s="677" t="s">
        <v>576</v>
      </c>
      <c r="C81" s="681"/>
      <c r="D81" s="681"/>
      <c r="E81" s="681"/>
      <c r="F81" s="681"/>
      <c r="G81" s="681"/>
      <c r="H81" s="681"/>
      <c r="I81" s="681"/>
      <c r="J81" s="681"/>
    </row>
    <row r="82" spans="1:10" ht="15" customHeight="1">
      <c r="A82" s="679"/>
      <c r="B82" s="677" t="s">
        <v>577</v>
      </c>
      <c r="C82" s="681"/>
      <c r="D82" s="681"/>
      <c r="E82" s="681"/>
      <c r="F82" s="681"/>
      <c r="G82" s="681"/>
      <c r="H82" s="681"/>
      <c r="I82" s="681"/>
      <c r="J82" s="681"/>
    </row>
    <row r="83" spans="1:10" ht="15" customHeight="1">
      <c r="A83" s="679"/>
      <c r="B83" s="677" t="s">
        <v>578</v>
      </c>
      <c r="C83" s="681"/>
      <c r="D83" s="681"/>
      <c r="E83" s="681"/>
      <c r="F83" s="681"/>
      <c r="G83" s="681"/>
      <c r="H83" s="681"/>
      <c r="I83" s="681"/>
      <c r="J83" s="681"/>
    </row>
    <row r="84" spans="1:10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</row>
    <row r="85" spans="1:10" ht="15" customHeight="1">
      <c r="A85" s="679"/>
      <c r="B85" s="677" t="s">
        <v>580</v>
      </c>
      <c r="C85" s="681"/>
      <c r="D85" s="681"/>
      <c r="E85" s="681"/>
      <c r="F85" s="681"/>
      <c r="G85" s="681"/>
      <c r="H85" s="681"/>
      <c r="I85" s="681"/>
      <c r="J85" s="681"/>
    </row>
    <row r="86" spans="1:10" ht="15" customHeight="1">
      <c r="A86" s="679"/>
      <c r="B86" s="677" t="s">
        <v>581</v>
      </c>
      <c r="C86" s="681"/>
      <c r="D86" s="681"/>
      <c r="E86" s="681"/>
      <c r="F86" s="681"/>
      <c r="G86" s="681"/>
      <c r="H86" s="681"/>
      <c r="I86" s="681"/>
      <c r="J86" s="681"/>
    </row>
    <row r="87" spans="1:10" ht="15" customHeight="1">
      <c r="A87" s="679"/>
      <c r="B87" s="677" t="s">
        <v>582</v>
      </c>
      <c r="C87" s="681"/>
      <c r="D87" s="681"/>
      <c r="E87" s="681"/>
      <c r="F87" s="681"/>
      <c r="G87" s="681"/>
      <c r="H87" s="681"/>
      <c r="I87" s="681"/>
      <c r="J87" s="681"/>
    </row>
    <row r="88" spans="1:10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</row>
    <row r="89" spans="1:10" ht="15" customHeight="1">
      <c r="A89" s="679"/>
      <c r="B89" s="677" t="s">
        <v>584</v>
      </c>
      <c r="C89" s="681"/>
      <c r="D89" s="681"/>
      <c r="E89" s="681"/>
      <c r="F89" s="681"/>
      <c r="G89" s="681"/>
      <c r="H89" s="681"/>
      <c r="I89" s="681"/>
      <c r="J89" s="681"/>
    </row>
    <row r="90" spans="1:10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</row>
    <row r="91" spans="1:10" ht="15" customHeight="1">
      <c r="A91" s="679"/>
      <c r="B91" s="677" t="s">
        <v>586</v>
      </c>
      <c r="C91" s="681"/>
      <c r="D91" s="681"/>
      <c r="E91" s="681"/>
      <c r="F91" s="681"/>
      <c r="G91" s="681"/>
      <c r="H91" s="681"/>
      <c r="I91" s="681"/>
      <c r="J91" s="681"/>
    </row>
    <row r="92" spans="1:10" ht="15" customHeight="1">
      <c r="A92" s="679"/>
      <c r="B92" s="677" t="s">
        <v>587</v>
      </c>
      <c r="C92" s="681"/>
      <c r="D92" s="681"/>
      <c r="E92" s="681"/>
      <c r="F92" s="681"/>
      <c r="G92" s="681"/>
      <c r="H92" s="681"/>
      <c r="I92" s="681"/>
      <c r="J92" s="681"/>
    </row>
    <row r="93" spans="1:10" ht="15" customHeight="1">
      <c r="A93" s="679"/>
      <c r="B93" s="677" t="s">
        <v>588</v>
      </c>
      <c r="C93" s="681"/>
      <c r="D93" s="681"/>
      <c r="E93" s="681"/>
      <c r="F93" s="681"/>
      <c r="G93" s="681"/>
      <c r="H93" s="681"/>
      <c r="I93" s="681"/>
      <c r="J93" s="681"/>
    </row>
    <row r="94" spans="1:10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</row>
    <row r="95" spans="1:10" ht="15" customHeight="1">
      <c r="A95" s="677"/>
      <c r="B95" s="677" t="s">
        <v>590</v>
      </c>
      <c r="C95" s="681"/>
      <c r="D95" s="681"/>
      <c r="E95" s="681"/>
      <c r="F95" s="681"/>
      <c r="G95" s="681"/>
      <c r="H95" s="681"/>
      <c r="I95" s="681"/>
      <c r="J95" s="681"/>
    </row>
    <row r="96" spans="1:10" ht="15" customHeight="1">
      <c r="A96" s="677"/>
      <c r="B96" s="677" t="s">
        <v>591</v>
      </c>
      <c r="C96" s="681"/>
      <c r="D96" s="681"/>
      <c r="E96" s="681"/>
      <c r="F96" s="681"/>
      <c r="G96" s="681"/>
      <c r="H96" s="681"/>
      <c r="I96" s="681"/>
      <c r="J96" s="681"/>
    </row>
    <row r="97" spans="1:10" ht="15" customHeight="1">
      <c r="A97" s="677"/>
      <c r="B97" s="677" t="s">
        <v>592</v>
      </c>
      <c r="C97" s="681"/>
      <c r="D97" s="681"/>
      <c r="E97" s="681"/>
      <c r="F97" s="681"/>
      <c r="G97" s="681"/>
      <c r="H97" s="681"/>
      <c r="I97" s="681"/>
      <c r="J97" s="681"/>
    </row>
    <row r="98" spans="1:10" ht="15" customHeight="1">
      <c r="A98" s="677"/>
      <c r="B98" s="677" t="s">
        <v>593</v>
      </c>
      <c r="C98" s="681"/>
      <c r="D98" s="681"/>
      <c r="E98" s="681"/>
      <c r="F98" s="681"/>
      <c r="G98" s="681"/>
      <c r="H98" s="681"/>
      <c r="I98" s="681"/>
      <c r="J98" s="681"/>
    </row>
    <row r="99" spans="1:10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</row>
    <row r="100" spans="1:10" ht="15" customHeight="1">
      <c r="A100" s="679"/>
      <c r="B100" s="677" t="s">
        <v>595</v>
      </c>
      <c r="C100" s="681"/>
      <c r="D100" s="681"/>
      <c r="E100" s="681"/>
      <c r="F100" s="681"/>
      <c r="G100" s="681"/>
      <c r="H100" s="681"/>
      <c r="I100" s="681"/>
      <c r="J100" s="681"/>
    </row>
    <row r="101" spans="1:10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</row>
    <row r="102" spans="1:10" ht="15" customHeight="1">
      <c r="A102" s="677"/>
      <c r="B102" s="677" t="s">
        <v>597</v>
      </c>
      <c r="C102" s="681"/>
      <c r="D102" s="681"/>
      <c r="E102" s="681"/>
      <c r="F102" s="681"/>
      <c r="G102" s="681"/>
      <c r="H102" s="681"/>
      <c r="I102" s="681"/>
      <c r="J102" s="681"/>
    </row>
    <row r="103" spans="1:10" ht="15" customHeight="1">
      <c r="A103" s="679"/>
      <c r="B103" s="677" t="s">
        <v>598</v>
      </c>
      <c r="C103" s="681"/>
      <c r="D103" s="681"/>
      <c r="E103" s="681"/>
      <c r="F103" s="681"/>
      <c r="G103" s="681"/>
      <c r="H103" s="681"/>
      <c r="I103" s="681"/>
      <c r="J103" s="681"/>
    </row>
    <row r="104" spans="1:10" ht="15" customHeight="1">
      <c r="A104" s="679"/>
      <c r="B104" s="677" t="s">
        <v>599</v>
      </c>
      <c r="C104" s="681"/>
      <c r="D104" s="681"/>
      <c r="E104" s="681"/>
      <c r="F104" s="681"/>
      <c r="G104" s="681"/>
      <c r="H104" s="681"/>
      <c r="I104" s="681"/>
      <c r="J104" s="681"/>
    </row>
    <row r="105" spans="1:10" ht="15" customHeight="1">
      <c r="A105" s="679"/>
      <c r="B105" s="677" t="s">
        <v>600</v>
      </c>
      <c r="C105" s="681"/>
      <c r="D105" s="681"/>
      <c r="E105" s="681"/>
      <c r="F105" s="681"/>
      <c r="G105" s="681"/>
      <c r="H105" s="681"/>
      <c r="I105" s="681"/>
      <c r="J105" s="681"/>
    </row>
    <row r="106" spans="1:10" ht="15" customHeight="1">
      <c r="A106" s="679"/>
      <c r="B106" s="677" t="s">
        <v>601</v>
      </c>
      <c r="C106" s="681"/>
      <c r="D106" s="681"/>
      <c r="E106" s="681"/>
      <c r="F106" s="681"/>
      <c r="G106" s="681"/>
      <c r="H106" s="681"/>
      <c r="I106" s="681"/>
      <c r="J106" s="681"/>
    </row>
    <row r="107" spans="1:10" ht="14.25" customHeight="1">
      <c r="A107" s="679"/>
      <c r="B107" s="677" t="s">
        <v>602</v>
      </c>
      <c r="C107" s="681"/>
      <c r="D107" s="681"/>
      <c r="E107" s="681"/>
      <c r="F107" s="681"/>
      <c r="G107" s="681"/>
      <c r="H107" s="681"/>
      <c r="I107" s="681"/>
      <c r="J107" s="681"/>
    </row>
    <row r="108" spans="1:10" ht="14.25" customHeight="1">
      <c r="A108" s="679"/>
      <c r="B108" s="677" t="s">
        <v>603</v>
      </c>
      <c r="C108" s="681"/>
      <c r="D108" s="681"/>
      <c r="E108" s="681"/>
      <c r="F108" s="681"/>
      <c r="G108" s="681"/>
      <c r="H108" s="681"/>
      <c r="I108" s="681"/>
      <c r="J108" s="681"/>
    </row>
    <row r="109" spans="1:10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</row>
    <row r="110" spans="1:10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</row>
    <row r="111" spans="1:10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</row>
  </sheetData>
  <mergeCells count="1">
    <mergeCell ref="A2:B2"/>
  </mergeCells>
  <conditionalFormatting sqref="C2:J2">
    <cfRule type="cellIs" dxfId="685" priority="9" stopIfTrue="1" operator="greaterThan">
      <formula>-1</formula>
    </cfRule>
  </conditionalFormatting>
  <conditionalFormatting sqref="C3:J93">
    <cfRule type="containsBlanks" dxfId="684" priority="3">
      <formula>LEN(TRIM(C3))=0</formula>
    </cfRule>
  </conditionalFormatting>
  <conditionalFormatting sqref="C94:J99">
    <cfRule type="containsBlanks" dxfId="683" priority="5">
      <formula>LEN(TRIM(C94))=0</formula>
    </cfRule>
  </conditionalFormatting>
  <conditionalFormatting sqref="C98:J98">
    <cfRule type="containsBlanks" dxfId="682" priority="4" stopIfTrue="1">
      <formula>LEN(TRIM(C98))=0</formula>
    </cfRule>
  </conditionalFormatting>
  <conditionalFormatting sqref="C100:J108">
    <cfRule type="containsBlanks" dxfId="681" priority="2">
      <formula>LEN(TRIM(C100))=0</formula>
    </cfRule>
  </conditionalFormatting>
  <conditionalFormatting sqref="C110:J110">
    <cfRule type="containsBlanks" dxfId="680" priority="1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9" man="1"/>
    <brk id="93" max="9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Feuil151">
    <tabColor rgb="FFF9FBFA"/>
  </sheetPr>
  <dimension ref="A1:M111"/>
  <sheetViews>
    <sheetView view="pageBreakPreview" zoomScale="70" zoomScaleNormal="100" workbookViewId="0">
      <pane xSplit="2" ySplit="2" topLeftCell="C82" activePane="bottomRight" state="frozen"/>
      <selection activeCell="A28" sqref="A28"/>
      <selection pane="topRight" activeCell="A28" sqref="A28"/>
      <selection pane="bottomLeft" activeCell="A28" sqref="A28"/>
      <selection pane="bottomRight" activeCell="C3" sqref="C3:I111"/>
    </sheetView>
  </sheetViews>
  <sheetFormatPr baseColWidth="10" defaultColWidth="14.3984375" defaultRowHeight="15" customHeight="1"/>
  <cols>
    <col min="1" max="1" width="1.19921875" style="375" customWidth="1"/>
    <col min="2" max="2" width="20.796875" style="375" customWidth="1"/>
    <col min="3" max="3" width="9.19921875" style="375" customWidth="1"/>
    <col min="4" max="4" width="11.796875" style="375" customWidth="1"/>
    <col min="5" max="6" width="11.06640625" style="375" customWidth="1"/>
    <col min="7" max="7" width="14" style="375" customWidth="1"/>
    <col min="8" max="8" width="11" style="375" customWidth="1"/>
    <col min="9" max="9" width="11.06640625" style="375" customWidth="1"/>
    <col min="10" max="13" width="10.796875" style="375" customWidth="1"/>
    <col min="14" max="15" width="14.3984375" style="375" customWidth="1"/>
    <col min="16" max="16384" width="14.3984375" style="375"/>
  </cols>
  <sheetData>
    <row r="1" spans="1:13" ht="14.25" customHeight="1">
      <c r="A1" s="229" t="s">
        <v>1072</v>
      </c>
      <c r="B1" s="378"/>
    </row>
    <row r="2" spans="1:13" ht="41" customHeight="1" thickBot="1">
      <c r="A2" s="976" t="s">
        <v>1045</v>
      </c>
      <c r="B2" s="906"/>
      <c r="C2" s="376" t="s">
        <v>478</v>
      </c>
      <c r="D2" s="376" t="s">
        <v>482</v>
      </c>
      <c r="E2" s="376" t="s">
        <v>483</v>
      </c>
      <c r="F2" s="376" t="s">
        <v>1073</v>
      </c>
      <c r="G2" s="376" t="s">
        <v>1074</v>
      </c>
      <c r="H2" s="376" t="s">
        <v>1075</v>
      </c>
      <c r="I2" s="376" t="s">
        <v>1076</v>
      </c>
    </row>
    <row r="3" spans="1:13" ht="14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30"/>
      <c r="K3" s="230"/>
      <c r="L3" s="230"/>
      <c r="M3" s="230"/>
    </row>
    <row r="4" spans="1:13" ht="15" customHeight="1">
      <c r="A4" s="679"/>
      <c r="B4" s="677" t="s">
        <v>499</v>
      </c>
      <c r="C4" s="682"/>
      <c r="D4" s="682"/>
      <c r="E4" s="682"/>
      <c r="F4" s="682"/>
      <c r="G4" s="682"/>
      <c r="H4" s="682"/>
      <c r="I4" s="682"/>
    </row>
    <row r="5" spans="1:13" ht="15" customHeight="1">
      <c r="A5" s="679"/>
      <c r="B5" s="677" t="s">
        <v>500</v>
      </c>
      <c r="C5" s="681"/>
      <c r="D5" s="681"/>
      <c r="E5" s="681"/>
      <c r="F5" s="681"/>
      <c r="G5" s="681"/>
      <c r="H5" s="681"/>
      <c r="I5" s="681"/>
    </row>
    <row r="6" spans="1:13" ht="15" customHeight="1">
      <c r="A6" s="679"/>
      <c r="B6" s="677" t="s">
        <v>501</v>
      </c>
      <c r="C6" s="681"/>
      <c r="D6" s="681"/>
      <c r="E6" s="681"/>
      <c r="F6" s="681"/>
      <c r="G6" s="681"/>
      <c r="H6" s="681"/>
      <c r="I6" s="681"/>
    </row>
    <row r="7" spans="1:13" ht="15" customHeight="1">
      <c r="A7" s="679"/>
      <c r="B7" s="677" t="s">
        <v>502</v>
      </c>
      <c r="C7" s="681"/>
      <c r="D7" s="681"/>
      <c r="E7" s="681"/>
      <c r="F7" s="681"/>
      <c r="G7" s="681"/>
      <c r="H7" s="681"/>
      <c r="I7" s="681"/>
    </row>
    <row r="8" spans="1:13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</row>
    <row r="9" spans="1:13" ht="15" customHeight="1">
      <c r="A9" s="679"/>
      <c r="B9" s="677" t="s">
        <v>504</v>
      </c>
      <c r="C9" s="681"/>
      <c r="D9" s="681"/>
      <c r="E9" s="681"/>
      <c r="F9" s="681"/>
      <c r="G9" s="681"/>
      <c r="H9" s="681"/>
      <c r="I9" s="681"/>
    </row>
    <row r="10" spans="1:13" ht="15" customHeight="1">
      <c r="A10" s="679"/>
      <c r="B10" s="677" t="s">
        <v>505</v>
      </c>
      <c r="C10" s="681"/>
      <c r="D10" s="681"/>
      <c r="E10" s="681"/>
      <c r="F10" s="681"/>
      <c r="G10" s="681"/>
      <c r="H10" s="681"/>
      <c r="I10" s="681"/>
    </row>
    <row r="11" spans="1:13" ht="15" customHeight="1">
      <c r="A11" s="679"/>
      <c r="B11" s="677" t="s">
        <v>506</v>
      </c>
      <c r="C11" s="681"/>
      <c r="D11" s="681"/>
      <c r="E11" s="681"/>
      <c r="F11" s="681"/>
      <c r="G11" s="681"/>
      <c r="H11" s="681"/>
      <c r="I11" s="681"/>
      <c r="J11" s="230"/>
      <c r="K11" s="230"/>
      <c r="L11" s="230"/>
      <c r="M11" s="230"/>
    </row>
    <row r="12" spans="1:13" ht="15" customHeight="1">
      <c r="A12" s="679"/>
      <c r="B12" s="677" t="s">
        <v>507</v>
      </c>
      <c r="C12" s="681"/>
      <c r="D12" s="681"/>
      <c r="E12" s="681"/>
      <c r="F12" s="681"/>
      <c r="G12" s="681"/>
      <c r="H12" s="681"/>
      <c r="I12" s="681"/>
    </row>
    <row r="13" spans="1:13" ht="15" customHeight="1">
      <c r="A13" s="679"/>
      <c r="B13" s="677" t="s">
        <v>508</v>
      </c>
      <c r="C13" s="681"/>
      <c r="D13" s="681"/>
      <c r="E13" s="681"/>
      <c r="F13" s="681"/>
      <c r="G13" s="681"/>
      <c r="H13" s="681"/>
      <c r="I13" s="681"/>
    </row>
    <row r="14" spans="1:13" ht="15" customHeight="1">
      <c r="A14" s="679"/>
      <c r="B14" s="677" t="s">
        <v>509</v>
      </c>
      <c r="C14" s="681"/>
      <c r="D14" s="681"/>
      <c r="E14" s="681"/>
      <c r="F14" s="681"/>
      <c r="G14" s="681"/>
      <c r="H14" s="681"/>
      <c r="I14" s="681"/>
    </row>
    <row r="15" spans="1:13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</row>
    <row r="16" spans="1:13" ht="15" customHeight="1">
      <c r="A16" s="677"/>
      <c r="B16" s="677" t="s">
        <v>511</v>
      </c>
      <c r="C16" s="681"/>
      <c r="D16" s="681"/>
      <c r="E16" s="681"/>
      <c r="F16" s="681"/>
      <c r="G16" s="681"/>
      <c r="H16" s="681"/>
      <c r="I16" s="681"/>
      <c r="J16" s="230"/>
      <c r="K16" s="230"/>
      <c r="L16" s="230"/>
      <c r="M16" s="230"/>
    </row>
    <row r="17" spans="1:9" ht="15" customHeight="1">
      <c r="A17" s="679"/>
      <c r="B17" s="677" t="s">
        <v>512</v>
      </c>
      <c r="C17" s="681"/>
      <c r="D17" s="681"/>
      <c r="E17" s="681"/>
      <c r="F17" s="681"/>
      <c r="G17" s="681"/>
      <c r="H17" s="681"/>
      <c r="I17" s="681"/>
    </row>
    <row r="18" spans="1:9" ht="15" customHeight="1">
      <c r="A18" s="679"/>
      <c r="B18" s="677" t="s">
        <v>513</v>
      </c>
      <c r="C18" s="681"/>
      <c r="D18" s="681"/>
      <c r="E18" s="681"/>
      <c r="F18" s="681"/>
      <c r="G18" s="681"/>
      <c r="H18" s="681"/>
      <c r="I18" s="681"/>
    </row>
    <row r="19" spans="1:9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</row>
    <row r="20" spans="1:9" ht="15" customHeight="1">
      <c r="A20" s="677"/>
      <c r="B20" s="678" t="s">
        <v>515</v>
      </c>
      <c r="C20" s="682"/>
      <c r="D20" s="682"/>
      <c r="E20" s="682"/>
      <c r="F20" s="682"/>
      <c r="G20" s="682"/>
      <c r="H20" s="682"/>
      <c r="I20" s="682"/>
    </row>
    <row r="21" spans="1:9" ht="15" customHeight="1">
      <c r="A21" s="679"/>
      <c r="B21" s="677" t="s">
        <v>516</v>
      </c>
      <c r="C21" s="681"/>
      <c r="D21" s="681"/>
      <c r="E21" s="681"/>
      <c r="F21" s="681"/>
      <c r="G21" s="681"/>
      <c r="H21" s="681"/>
      <c r="I21" s="681"/>
    </row>
    <row r="22" spans="1:9" ht="15" customHeight="1">
      <c r="A22" s="679"/>
      <c r="B22" s="677" t="s">
        <v>517</v>
      </c>
      <c r="C22" s="681"/>
      <c r="D22" s="681"/>
      <c r="E22" s="681"/>
      <c r="F22" s="681"/>
      <c r="G22" s="681"/>
      <c r="H22" s="681"/>
      <c r="I22" s="681"/>
    </row>
    <row r="23" spans="1:9" ht="15" customHeight="1">
      <c r="A23" s="679"/>
      <c r="B23" s="677" t="s">
        <v>518</v>
      </c>
      <c r="C23" s="681"/>
      <c r="D23" s="681"/>
      <c r="E23" s="681"/>
      <c r="F23" s="681"/>
      <c r="G23" s="681"/>
      <c r="H23" s="681"/>
      <c r="I23" s="681"/>
    </row>
    <row r="24" spans="1:9" ht="15" customHeight="1">
      <c r="A24" s="679"/>
      <c r="B24" s="677" t="s">
        <v>519</v>
      </c>
      <c r="C24" s="681"/>
      <c r="D24" s="681"/>
      <c r="E24" s="681"/>
      <c r="F24" s="681"/>
      <c r="G24" s="681"/>
      <c r="H24" s="681"/>
      <c r="I24" s="681"/>
    </row>
    <row r="25" spans="1:9" ht="15" customHeight="1">
      <c r="A25" s="679"/>
      <c r="B25" s="677" t="s">
        <v>520</v>
      </c>
      <c r="C25" s="681"/>
      <c r="D25" s="681"/>
      <c r="E25" s="681"/>
      <c r="F25" s="681"/>
      <c r="G25" s="681"/>
      <c r="H25" s="681"/>
      <c r="I25" s="681"/>
    </row>
    <row r="26" spans="1:9" ht="15" customHeight="1">
      <c r="A26" s="679"/>
      <c r="B26" s="677" t="s">
        <v>521</v>
      </c>
      <c r="C26" s="681"/>
      <c r="D26" s="681"/>
      <c r="E26" s="681"/>
      <c r="F26" s="681"/>
      <c r="G26" s="681"/>
      <c r="H26" s="681"/>
      <c r="I26" s="681"/>
    </row>
    <row r="27" spans="1:9" ht="15" customHeight="1">
      <c r="A27" s="679"/>
      <c r="B27" s="677" t="s">
        <v>522</v>
      </c>
      <c r="C27" s="681"/>
      <c r="D27" s="681"/>
      <c r="E27" s="681"/>
      <c r="F27" s="681"/>
      <c r="G27" s="681"/>
      <c r="H27" s="681"/>
      <c r="I27" s="681"/>
    </row>
    <row r="28" spans="1:9" ht="15" customHeight="1">
      <c r="A28" s="679"/>
      <c r="B28" s="677" t="s">
        <v>523</v>
      </c>
      <c r="C28" s="681"/>
      <c r="D28" s="681"/>
      <c r="E28" s="681"/>
      <c r="F28" s="681"/>
      <c r="G28" s="681"/>
      <c r="H28" s="681"/>
      <c r="I28" s="681"/>
    </row>
    <row r="29" spans="1:9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</row>
    <row r="30" spans="1:9" ht="15" customHeight="1">
      <c r="A30" s="677"/>
      <c r="B30" s="677" t="s">
        <v>525</v>
      </c>
      <c r="C30" s="682"/>
      <c r="D30" s="682"/>
      <c r="E30" s="682"/>
      <c r="F30" s="682"/>
      <c r="G30" s="682"/>
      <c r="H30" s="682"/>
      <c r="I30" s="682"/>
    </row>
    <row r="31" spans="1:9" ht="15" customHeight="1">
      <c r="A31" s="677"/>
      <c r="B31" s="677" t="s">
        <v>526</v>
      </c>
      <c r="C31" s="681"/>
      <c r="D31" s="681"/>
      <c r="E31" s="681"/>
      <c r="F31" s="681"/>
      <c r="G31" s="681"/>
      <c r="H31" s="681"/>
      <c r="I31" s="681"/>
    </row>
    <row r="32" spans="1:9" ht="15" customHeight="1">
      <c r="A32" s="677"/>
      <c r="B32" s="677" t="s">
        <v>527</v>
      </c>
      <c r="C32" s="681"/>
      <c r="D32" s="681"/>
      <c r="E32" s="681"/>
      <c r="F32" s="681"/>
      <c r="G32" s="681"/>
      <c r="H32" s="681"/>
      <c r="I32" s="681"/>
    </row>
    <row r="33" spans="1:9" ht="15" customHeight="1">
      <c r="A33" s="677"/>
      <c r="B33" s="677" t="s">
        <v>528</v>
      </c>
      <c r="C33" s="681"/>
      <c r="D33" s="681"/>
      <c r="E33" s="681"/>
      <c r="F33" s="681"/>
      <c r="G33" s="681"/>
      <c r="H33" s="681"/>
      <c r="I33" s="681"/>
    </row>
    <row r="34" spans="1:9" ht="15" customHeight="1">
      <c r="A34" s="677"/>
      <c r="B34" s="677" t="s">
        <v>529</v>
      </c>
      <c r="C34" s="681"/>
      <c r="D34" s="681"/>
      <c r="E34" s="681"/>
      <c r="F34" s="681"/>
      <c r="G34" s="681"/>
      <c r="H34" s="681"/>
      <c r="I34" s="681"/>
    </row>
    <row r="35" spans="1:9" ht="15" customHeight="1">
      <c r="A35" s="677"/>
      <c r="B35" s="677" t="s">
        <v>530</v>
      </c>
      <c r="C35" s="681"/>
      <c r="D35" s="681"/>
      <c r="E35" s="681"/>
      <c r="F35" s="681"/>
      <c r="G35" s="681"/>
      <c r="H35" s="681"/>
      <c r="I35" s="681"/>
    </row>
    <row r="36" spans="1:9" ht="15" customHeight="1">
      <c r="A36" s="677"/>
      <c r="B36" s="677" t="s">
        <v>531</v>
      </c>
      <c r="C36" s="681"/>
      <c r="D36" s="681"/>
      <c r="E36" s="681"/>
      <c r="F36" s="681"/>
      <c r="G36" s="681"/>
      <c r="H36" s="681"/>
      <c r="I36" s="681"/>
    </row>
    <row r="37" spans="1:9" ht="15" customHeight="1">
      <c r="A37" s="679"/>
      <c r="B37" s="677" t="s">
        <v>532</v>
      </c>
      <c r="C37" s="681"/>
      <c r="D37" s="681"/>
      <c r="E37" s="681"/>
      <c r="F37" s="681"/>
      <c r="G37" s="681"/>
      <c r="H37" s="681"/>
      <c r="I37" s="681"/>
    </row>
    <row r="38" spans="1:9" ht="15" customHeight="1">
      <c r="A38" s="679"/>
      <c r="B38" s="677" t="s">
        <v>533</v>
      </c>
      <c r="C38" s="681"/>
      <c r="D38" s="681"/>
      <c r="E38" s="681"/>
      <c r="F38" s="681"/>
      <c r="G38" s="681"/>
      <c r="H38" s="681"/>
      <c r="I38" s="681"/>
    </row>
    <row r="39" spans="1:9" ht="15" customHeight="1">
      <c r="A39" s="679"/>
      <c r="B39" s="677" t="s">
        <v>534</v>
      </c>
      <c r="C39" s="681"/>
      <c r="D39" s="681"/>
      <c r="E39" s="681"/>
      <c r="F39" s="681"/>
      <c r="G39" s="681"/>
      <c r="H39" s="681"/>
      <c r="I39" s="681"/>
    </row>
    <row r="40" spans="1:9" ht="15" customHeight="1">
      <c r="A40" s="679"/>
      <c r="B40" s="677" t="s">
        <v>535</v>
      </c>
      <c r="C40" s="681"/>
      <c r="D40" s="681"/>
      <c r="E40" s="681"/>
      <c r="F40" s="681"/>
      <c r="G40" s="681"/>
      <c r="H40" s="681"/>
      <c r="I40" s="681"/>
    </row>
    <row r="41" spans="1:9" ht="15" customHeight="1">
      <c r="A41" s="679"/>
      <c r="B41" s="677" t="s">
        <v>536</v>
      </c>
      <c r="C41" s="681"/>
      <c r="D41" s="681"/>
      <c r="E41" s="681"/>
      <c r="F41" s="681"/>
      <c r="G41" s="681"/>
      <c r="H41" s="681"/>
      <c r="I41" s="681"/>
    </row>
    <row r="42" spans="1:9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</row>
    <row r="43" spans="1:9" ht="15" customHeight="1">
      <c r="A43" s="677"/>
      <c r="B43" s="677" t="s">
        <v>538</v>
      </c>
      <c r="C43" s="681"/>
      <c r="D43" s="681"/>
      <c r="E43" s="681"/>
      <c r="F43" s="681"/>
      <c r="G43" s="681"/>
      <c r="H43" s="681"/>
      <c r="I43" s="681"/>
    </row>
    <row r="44" spans="1:9" ht="15" customHeight="1">
      <c r="A44" s="679"/>
      <c r="B44" s="677" t="s">
        <v>539</v>
      </c>
      <c r="C44" s="681"/>
      <c r="D44" s="681"/>
      <c r="E44" s="681"/>
      <c r="F44" s="681"/>
      <c r="G44" s="681"/>
      <c r="H44" s="681"/>
      <c r="I44" s="681"/>
    </row>
    <row r="45" spans="1:9" ht="15" customHeight="1">
      <c r="A45" s="679"/>
      <c r="B45" s="677" t="s">
        <v>540</v>
      </c>
      <c r="C45" s="681"/>
      <c r="D45" s="681"/>
      <c r="E45" s="681"/>
      <c r="F45" s="681"/>
      <c r="G45" s="681"/>
      <c r="H45" s="681"/>
      <c r="I45" s="681"/>
    </row>
    <row r="46" spans="1:9" ht="15" customHeight="1">
      <c r="A46" s="679"/>
      <c r="B46" s="677" t="s">
        <v>541</v>
      </c>
      <c r="C46" s="681"/>
      <c r="D46" s="681"/>
      <c r="E46" s="681"/>
      <c r="F46" s="681"/>
      <c r="G46" s="681"/>
      <c r="H46" s="681"/>
      <c r="I46" s="681"/>
    </row>
    <row r="47" spans="1:9" ht="15" customHeight="1">
      <c r="A47" s="679"/>
      <c r="B47" s="677" t="s">
        <v>542</v>
      </c>
      <c r="C47" s="681"/>
      <c r="D47" s="681"/>
      <c r="E47" s="681"/>
      <c r="F47" s="681"/>
      <c r="G47" s="681"/>
      <c r="H47" s="681"/>
      <c r="I47" s="681"/>
    </row>
    <row r="48" spans="1:9" ht="15" customHeight="1">
      <c r="A48" s="679"/>
      <c r="B48" s="677" t="s">
        <v>543</v>
      </c>
      <c r="C48" s="681"/>
      <c r="D48" s="681"/>
      <c r="E48" s="681"/>
      <c r="F48" s="681"/>
      <c r="G48" s="681"/>
      <c r="H48" s="681"/>
      <c r="I48" s="681"/>
    </row>
    <row r="49" spans="1:9" ht="15" customHeight="1">
      <c r="A49" s="679"/>
      <c r="B49" s="677" t="s">
        <v>544</v>
      </c>
      <c r="C49" s="681"/>
      <c r="D49" s="681"/>
      <c r="E49" s="681"/>
      <c r="F49" s="681"/>
      <c r="G49" s="681"/>
      <c r="H49" s="681"/>
      <c r="I49" s="681"/>
    </row>
    <row r="50" spans="1:9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</row>
    <row r="51" spans="1:9" ht="15" customHeight="1">
      <c r="A51" s="677"/>
      <c r="B51" s="677" t="s">
        <v>546</v>
      </c>
      <c r="C51" s="681"/>
      <c r="D51" s="681"/>
      <c r="E51" s="681"/>
      <c r="F51" s="681"/>
      <c r="G51" s="681"/>
      <c r="H51" s="681"/>
      <c r="I51" s="681"/>
    </row>
    <row r="52" spans="1:9" ht="15" customHeight="1">
      <c r="A52" s="679"/>
      <c r="B52" s="677" t="s">
        <v>547</v>
      </c>
      <c r="C52" s="681"/>
      <c r="D52" s="681"/>
      <c r="E52" s="681"/>
      <c r="F52" s="681"/>
      <c r="G52" s="681"/>
      <c r="H52" s="681"/>
      <c r="I52" s="681"/>
    </row>
    <row r="53" spans="1:9" ht="15" customHeight="1">
      <c r="A53" s="679"/>
      <c r="B53" s="677" t="s">
        <v>548</v>
      </c>
      <c r="C53" s="681"/>
      <c r="D53" s="681"/>
      <c r="E53" s="681"/>
      <c r="F53" s="681"/>
      <c r="G53" s="681"/>
      <c r="H53" s="681"/>
      <c r="I53" s="681"/>
    </row>
    <row r="54" spans="1:9" ht="15" customHeight="1">
      <c r="A54" s="679"/>
      <c r="B54" s="677" t="s">
        <v>549</v>
      </c>
      <c r="C54" s="681"/>
      <c r="D54" s="681"/>
      <c r="E54" s="681"/>
      <c r="F54" s="681"/>
      <c r="G54" s="681"/>
      <c r="H54" s="681"/>
      <c r="I54" s="681"/>
    </row>
    <row r="55" spans="1:9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</row>
    <row r="56" spans="1:9" ht="15" customHeight="1">
      <c r="A56" s="677"/>
      <c r="B56" s="677" t="s">
        <v>551</v>
      </c>
      <c r="C56" s="682"/>
      <c r="D56" s="682"/>
      <c r="E56" s="682"/>
      <c r="F56" s="682"/>
      <c r="G56" s="682"/>
      <c r="H56" s="682"/>
      <c r="I56" s="682"/>
    </row>
    <row r="57" spans="1:9" ht="15" customHeight="1">
      <c r="A57" s="679"/>
      <c r="B57" s="677" t="s">
        <v>552</v>
      </c>
      <c r="C57" s="681"/>
      <c r="D57" s="681"/>
      <c r="E57" s="681"/>
      <c r="F57" s="681"/>
      <c r="G57" s="681"/>
      <c r="H57" s="681"/>
      <c r="I57" s="681"/>
    </row>
    <row r="58" spans="1:9" ht="15" customHeight="1">
      <c r="A58" s="679"/>
      <c r="B58" s="677" t="s">
        <v>553</v>
      </c>
      <c r="C58" s="681"/>
      <c r="D58" s="681"/>
      <c r="E58" s="681"/>
      <c r="F58" s="681"/>
      <c r="G58" s="681"/>
      <c r="H58" s="681"/>
      <c r="I58" s="681"/>
    </row>
    <row r="59" spans="1:9" ht="15" customHeight="1">
      <c r="A59" s="679"/>
      <c r="B59" s="677" t="s">
        <v>554</v>
      </c>
      <c r="C59" s="681"/>
      <c r="D59" s="681"/>
      <c r="E59" s="681"/>
      <c r="F59" s="681"/>
      <c r="G59" s="681"/>
      <c r="H59" s="681"/>
      <c r="I59" s="681"/>
    </row>
    <row r="60" spans="1:9" ht="15" customHeight="1">
      <c r="A60" s="679"/>
      <c r="B60" s="677" t="s">
        <v>555</v>
      </c>
      <c r="C60" s="681"/>
      <c r="D60" s="681"/>
      <c r="E60" s="681"/>
      <c r="F60" s="681"/>
      <c r="G60" s="681"/>
      <c r="H60" s="681"/>
      <c r="I60" s="681"/>
    </row>
    <row r="61" spans="1:9" ht="15" customHeight="1">
      <c r="A61" s="679"/>
      <c r="B61" s="677" t="s">
        <v>556</v>
      </c>
      <c r="C61" s="681"/>
      <c r="D61" s="681"/>
      <c r="E61" s="681"/>
      <c r="F61" s="681"/>
      <c r="G61" s="681"/>
      <c r="H61" s="681"/>
      <c r="I61" s="681"/>
    </row>
    <row r="62" spans="1:9" ht="15" customHeight="1">
      <c r="A62" s="679"/>
      <c r="B62" s="677" t="s">
        <v>557</v>
      </c>
      <c r="C62" s="681"/>
      <c r="D62" s="681"/>
      <c r="E62" s="681"/>
      <c r="F62" s="681"/>
      <c r="G62" s="681"/>
      <c r="H62" s="681"/>
      <c r="I62" s="681"/>
    </row>
    <row r="63" spans="1:9" ht="15" customHeight="1">
      <c r="A63" s="679"/>
      <c r="B63" s="677" t="s">
        <v>558</v>
      </c>
      <c r="C63" s="681"/>
      <c r="D63" s="681"/>
      <c r="E63" s="681"/>
      <c r="F63" s="681"/>
      <c r="G63" s="681"/>
      <c r="H63" s="681"/>
      <c r="I63" s="681"/>
    </row>
    <row r="64" spans="1:9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</row>
    <row r="65" spans="1:9" ht="15" customHeight="1">
      <c r="A65" s="677"/>
      <c r="B65" s="677" t="s">
        <v>560</v>
      </c>
      <c r="C65" s="681"/>
      <c r="D65" s="681"/>
      <c r="E65" s="681"/>
      <c r="F65" s="681"/>
      <c r="G65" s="681"/>
      <c r="H65" s="681"/>
      <c r="I65" s="681"/>
    </row>
    <row r="66" spans="1:9" ht="15" customHeight="1">
      <c r="A66" s="679"/>
      <c r="B66" s="677" t="s">
        <v>561</v>
      </c>
      <c r="C66" s="681"/>
      <c r="D66" s="681"/>
      <c r="E66" s="681"/>
      <c r="F66" s="681"/>
      <c r="G66" s="681"/>
      <c r="H66" s="681"/>
      <c r="I66" s="681"/>
    </row>
    <row r="67" spans="1:9" ht="15" customHeight="1">
      <c r="A67" s="679"/>
      <c r="B67" s="677" t="s">
        <v>562</v>
      </c>
      <c r="C67" s="681"/>
      <c r="D67" s="681"/>
      <c r="E67" s="681"/>
      <c r="F67" s="681"/>
      <c r="G67" s="681"/>
      <c r="H67" s="681"/>
      <c r="I67" s="681"/>
    </row>
    <row r="68" spans="1:9" ht="15" customHeight="1">
      <c r="A68" s="679"/>
      <c r="B68" s="677" t="s">
        <v>563</v>
      </c>
      <c r="C68" s="681"/>
      <c r="D68" s="681"/>
      <c r="E68" s="681"/>
      <c r="F68" s="681"/>
      <c r="G68" s="681"/>
      <c r="H68" s="681"/>
      <c r="I68" s="681"/>
    </row>
    <row r="69" spans="1:9" ht="15" customHeight="1">
      <c r="A69" s="679"/>
      <c r="B69" s="677" t="s">
        <v>564</v>
      </c>
      <c r="C69" s="681"/>
      <c r="D69" s="681"/>
      <c r="E69" s="681"/>
      <c r="F69" s="681"/>
      <c r="G69" s="681"/>
      <c r="H69" s="681"/>
      <c r="I69" s="681"/>
    </row>
    <row r="70" spans="1:9" ht="15" customHeight="1">
      <c r="A70" s="679"/>
      <c r="B70" s="677" t="s">
        <v>565</v>
      </c>
      <c r="C70" s="681"/>
      <c r="D70" s="681"/>
      <c r="E70" s="681"/>
      <c r="F70" s="681"/>
      <c r="G70" s="681"/>
      <c r="H70" s="681"/>
      <c r="I70" s="681"/>
    </row>
    <row r="71" spans="1:9" ht="15" customHeight="1">
      <c r="A71" s="679"/>
      <c r="B71" s="677" t="s">
        <v>566</v>
      </c>
      <c r="C71" s="681"/>
      <c r="D71" s="681"/>
      <c r="E71" s="681"/>
      <c r="F71" s="681"/>
      <c r="G71" s="681"/>
      <c r="H71" s="681"/>
      <c r="I71" s="681"/>
    </row>
    <row r="72" spans="1:9" ht="15" customHeight="1">
      <c r="A72" s="679"/>
      <c r="B72" s="677" t="s">
        <v>567</v>
      </c>
      <c r="C72" s="681"/>
      <c r="D72" s="681"/>
      <c r="E72" s="681"/>
      <c r="F72" s="681"/>
      <c r="G72" s="681"/>
      <c r="H72" s="681"/>
      <c r="I72" s="681"/>
    </row>
    <row r="73" spans="1:9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</row>
    <row r="74" spans="1:9" ht="15" customHeight="1">
      <c r="A74" s="677"/>
      <c r="B74" s="677" t="s">
        <v>569</v>
      </c>
      <c r="C74" s="681"/>
      <c r="D74" s="681"/>
      <c r="E74" s="681"/>
      <c r="F74" s="681"/>
      <c r="G74" s="681"/>
      <c r="H74" s="681"/>
      <c r="I74" s="681"/>
    </row>
    <row r="75" spans="1:9" ht="15" customHeight="1">
      <c r="A75" s="679"/>
      <c r="B75" s="677" t="s">
        <v>570</v>
      </c>
      <c r="C75" s="681"/>
      <c r="D75" s="681"/>
      <c r="E75" s="681"/>
      <c r="F75" s="681"/>
      <c r="G75" s="681"/>
      <c r="H75" s="681"/>
      <c r="I75" s="681"/>
    </row>
    <row r="76" spans="1:9" ht="15" customHeight="1">
      <c r="A76" s="679"/>
      <c r="B76" s="677" t="s">
        <v>571</v>
      </c>
      <c r="C76" s="681"/>
      <c r="D76" s="681"/>
      <c r="E76" s="681"/>
      <c r="F76" s="681"/>
      <c r="G76" s="681"/>
      <c r="H76" s="681"/>
      <c r="I76" s="681"/>
    </row>
    <row r="77" spans="1:9" ht="15" customHeight="1">
      <c r="A77" s="679"/>
      <c r="B77" s="677" t="s">
        <v>572</v>
      </c>
      <c r="C77" s="681"/>
      <c r="D77" s="681"/>
      <c r="E77" s="681"/>
      <c r="F77" s="681"/>
      <c r="G77" s="681"/>
      <c r="H77" s="681"/>
      <c r="I77" s="681"/>
    </row>
    <row r="78" spans="1:9" ht="15" customHeight="1">
      <c r="A78" s="679"/>
      <c r="B78" s="677" t="s">
        <v>573</v>
      </c>
      <c r="C78" s="681"/>
      <c r="D78" s="681"/>
      <c r="E78" s="681"/>
      <c r="F78" s="681"/>
      <c r="G78" s="681"/>
      <c r="H78" s="681"/>
      <c r="I78" s="681"/>
    </row>
    <row r="79" spans="1:9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</row>
    <row r="80" spans="1:9" ht="15" customHeight="1">
      <c r="A80" s="677"/>
      <c r="B80" s="677" t="s">
        <v>575</v>
      </c>
      <c r="C80" s="682"/>
      <c r="D80" s="682"/>
      <c r="E80" s="682"/>
      <c r="F80" s="682"/>
      <c r="G80" s="682"/>
      <c r="H80" s="682"/>
      <c r="I80" s="682"/>
    </row>
    <row r="81" spans="1:9" ht="15" customHeight="1">
      <c r="A81" s="679"/>
      <c r="B81" s="677" t="s">
        <v>576</v>
      </c>
      <c r="C81" s="681"/>
      <c r="D81" s="681"/>
      <c r="E81" s="681"/>
      <c r="F81" s="681"/>
      <c r="G81" s="681"/>
      <c r="H81" s="681"/>
      <c r="I81" s="681"/>
    </row>
    <row r="82" spans="1:9" ht="15" customHeight="1">
      <c r="A82" s="679"/>
      <c r="B82" s="677" t="s">
        <v>577</v>
      </c>
      <c r="C82" s="681"/>
      <c r="D82" s="681"/>
      <c r="E82" s="681"/>
      <c r="F82" s="681"/>
      <c r="G82" s="681"/>
      <c r="H82" s="681"/>
      <c r="I82" s="681"/>
    </row>
    <row r="83" spans="1:9" ht="15" customHeight="1">
      <c r="A83" s="679"/>
      <c r="B83" s="677" t="s">
        <v>578</v>
      </c>
      <c r="C83" s="681"/>
      <c r="D83" s="681"/>
      <c r="E83" s="681"/>
      <c r="F83" s="681"/>
      <c r="G83" s="681"/>
      <c r="H83" s="681"/>
      <c r="I83" s="681"/>
    </row>
    <row r="84" spans="1:9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</row>
    <row r="85" spans="1:9" ht="15" customHeight="1">
      <c r="A85" s="679"/>
      <c r="B85" s="677" t="s">
        <v>580</v>
      </c>
      <c r="C85" s="681"/>
      <c r="D85" s="681"/>
      <c r="E85" s="681"/>
      <c r="F85" s="681"/>
      <c r="G85" s="681"/>
      <c r="H85" s="681"/>
      <c r="I85" s="681"/>
    </row>
    <row r="86" spans="1:9" ht="15" customHeight="1">
      <c r="A86" s="679"/>
      <c r="B86" s="677" t="s">
        <v>581</v>
      </c>
      <c r="C86" s="681"/>
      <c r="D86" s="681"/>
      <c r="E86" s="681"/>
      <c r="F86" s="681"/>
      <c r="G86" s="681"/>
      <c r="H86" s="681"/>
      <c r="I86" s="681"/>
    </row>
    <row r="87" spans="1:9" ht="15" customHeight="1">
      <c r="A87" s="679"/>
      <c r="B87" s="677" t="s">
        <v>582</v>
      </c>
      <c r="C87" s="681"/>
      <c r="D87" s="681"/>
      <c r="E87" s="681"/>
      <c r="F87" s="681"/>
      <c r="G87" s="681"/>
      <c r="H87" s="681"/>
      <c r="I87" s="681"/>
    </row>
    <row r="88" spans="1:9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</row>
    <row r="89" spans="1:9" ht="15" customHeight="1">
      <c r="A89" s="679"/>
      <c r="B89" s="677" t="s">
        <v>584</v>
      </c>
      <c r="C89" s="681"/>
      <c r="D89" s="681"/>
      <c r="E89" s="681"/>
      <c r="F89" s="681"/>
      <c r="G89" s="681"/>
      <c r="H89" s="681"/>
      <c r="I89" s="681"/>
    </row>
    <row r="90" spans="1:9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</row>
    <row r="91" spans="1:9" ht="15" customHeight="1">
      <c r="A91" s="679"/>
      <c r="B91" s="677" t="s">
        <v>586</v>
      </c>
      <c r="C91" s="681"/>
      <c r="D91" s="681"/>
      <c r="E91" s="681"/>
      <c r="F91" s="681"/>
      <c r="G91" s="681"/>
      <c r="H91" s="681"/>
      <c r="I91" s="681"/>
    </row>
    <row r="92" spans="1:9" ht="15" customHeight="1">
      <c r="A92" s="679"/>
      <c r="B92" s="677" t="s">
        <v>587</v>
      </c>
      <c r="C92" s="681"/>
      <c r="D92" s="681"/>
      <c r="E92" s="681"/>
      <c r="F92" s="681"/>
      <c r="G92" s="681"/>
      <c r="H92" s="681"/>
      <c r="I92" s="681"/>
    </row>
    <row r="93" spans="1:9" ht="15" customHeight="1">
      <c r="A93" s="679"/>
      <c r="B93" s="677" t="s">
        <v>588</v>
      </c>
      <c r="C93" s="681"/>
      <c r="D93" s="681"/>
      <c r="E93" s="681"/>
      <c r="F93" s="681"/>
      <c r="G93" s="681"/>
      <c r="H93" s="681"/>
      <c r="I93" s="681"/>
    </row>
    <row r="94" spans="1:9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</row>
    <row r="95" spans="1:9" ht="15" customHeight="1">
      <c r="A95" s="677"/>
      <c r="B95" s="677" t="s">
        <v>590</v>
      </c>
      <c r="C95" s="681"/>
      <c r="D95" s="681"/>
      <c r="E95" s="681"/>
      <c r="F95" s="681"/>
      <c r="G95" s="681"/>
      <c r="H95" s="681"/>
      <c r="I95" s="681"/>
    </row>
    <row r="96" spans="1:9" ht="15" customHeight="1">
      <c r="A96" s="677"/>
      <c r="B96" s="677" t="s">
        <v>591</v>
      </c>
      <c r="C96" s="681"/>
      <c r="D96" s="681"/>
      <c r="E96" s="681"/>
      <c r="F96" s="681"/>
      <c r="G96" s="681"/>
      <c r="H96" s="681"/>
      <c r="I96" s="681"/>
    </row>
    <row r="97" spans="1:9" ht="15" customHeight="1">
      <c r="A97" s="677"/>
      <c r="B97" s="677" t="s">
        <v>592</v>
      </c>
      <c r="C97" s="681"/>
      <c r="D97" s="681"/>
      <c r="E97" s="681"/>
      <c r="F97" s="681"/>
      <c r="G97" s="681"/>
      <c r="H97" s="681"/>
      <c r="I97" s="681"/>
    </row>
    <row r="98" spans="1:9" ht="15" customHeight="1">
      <c r="A98" s="677"/>
      <c r="B98" s="677" t="s">
        <v>593</v>
      </c>
      <c r="C98" s="681"/>
      <c r="D98" s="681"/>
      <c r="E98" s="681"/>
      <c r="F98" s="681"/>
      <c r="G98" s="681"/>
      <c r="H98" s="681"/>
      <c r="I98" s="681"/>
    </row>
    <row r="99" spans="1:9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</row>
    <row r="100" spans="1:9" ht="15" customHeight="1">
      <c r="A100" s="679"/>
      <c r="B100" s="677" t="s">
        <v>595</v>
      </c>
      <c r="C100" s="681"/>
      <c r="D100" s="681"/>
      <c r="E100" s="681"/>
      <c r="F100" s="681"/>
      <c r="G100" s="681"/>
      <c r="H100" s="681"/>
      <c r="I100" s="681"/>
    </row>
    <row r="101" spans="1:9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</row>
    <row r="102" spans="1:9" ht="15" customHeight="1">
      <c r="A102" s="677"/>
      <c r="B102" s="677" t="s">
        <v>597</v>
      </c>
      <c r="C102" s="681"/>
      <c r="D102" s="681"/>
      <c r="E102" s="681"/>
      <c r="F102" s="681"/>
      <c r="G102" s="681"/>
      <c r="H102" s="681"/>
      <c r="I102" s="681"/>
    </row>
    <row r="103" spans="1:9" ht="15" customHeight="1">
      <c r="A103" s="679"/>
      <c r="B103" s="677" t="s">
        <v>598</v>
      </c>
      <c r="C103" s="681"/>
      <c r="D103" s="681"/>
      <c r="E103" s="681"/>
      <c r="F103" s="681"/>
      <c r="G103" s="681"/>
      <c r="H103" s="681"/>
      <c r="I103" s="681"/>
    </row>
    <row r="104" spans="1:9" ht="15" customHeight="1">
      <c r="A104" s="679"/>
      <c r="B104" s="677" t="s">
        <v>599</v>
      </c>
      <c r="C104" s="681"/>
      <c r="D104" s="681"/>
      <c r="E104" s="681"/>
      <c r="F104" s="681"/>
      <c r="G104" s="681"/>
      <c r="H104" s="681"/>
      <c r="I104" s="681"/>
    </row>
    <row r="105" spans="1:9" ht="15" customHeight="1">
      <c r="A105" s="679"/>
      <c r="B105" s="677" t="s">
        <v>600</v>
      </c>
      <c r="C105" s="681"/>
      <c r="D105" s="681"/>
      <c r="E105" s="681"/>
      <c r="F105" s="681"/>
      <c r="G105" s="681"/>
      <c r="H105" s="681"/>
      <c r="I105" s="681"/>
    </row>
    <row r="106" spans="1:9" ht="15" customHeight="1">
      <c r="A106" s="679"/>
      <c r="B106" s="677" t="s">
        <v>601</v>
      </c>
      <c r="C106" s="681"/>
      <c r="D106" s="681"/>
      <c r="E106" s="681"/>
      <c r="F106" s="681"/>
      <c r="G106" s="681"/>
      <c r="H106" s="681"/>
      <c r="I106" s="681"/>
    </row>
    <row r="107" spans="1:9" ht="14.25" customHeight="1">
      <c r="A107" s="679"/>
      <c r="B107" s="677" t="s">
        <v>602</v>
      </c>
      <c r="C107" s="681"/>
      <c r="D107" s="681"/>
      <c r="E107" s="681"/>
      <c r="F107" s="681"/>
      <c r="G107" s="681"/>
      <c r="H107" s="681"/>
      <c r="I107" s="681"/>
    </row>
    <row r="108" spans="1:9" ht="14.25" customHeight="1">
      <c r="A108" s="679"/>
      <c r="B108" s="677" t="s">
        <v>603</v>
      </c>
      <c r="C108" s="681"/>
      <c r="D108" s="681"/>
      <c r="E108" s="681"/>
      <c r="F108" s="681"/>
      <c r="G108" s="681"/>
      <c r="H108" s="681"/>
      <c r="I108" s="681"/>
    </row>
    <row r="109" spans="1:9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</row>
    <row r="110" spans="1:9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</row>
    <row r="111" spans="1:9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</row>
  </sheetData>
  <mergeCells count="1">
    <mergeCell ref="A2:B2"/>
  </mergeCells>
  <conditionalFormatting sqref="C2:I2">
    <cfRule type="cellIs" dxfId="679" priority="10" stopIfTrue="1" operator="greaterThan">
      <formula>-1</formula>
    </cfRule>
  </conditionalFormatting>
  <conditionalFormatting sqref="C3:I93">
    <cfRule type="containsBlanks" dxfId="678" priority="3">
      <formula>LEN(TRIM(C3))=0</formula>
    </cfRule>
  </conditionalFormatting>
  <conditionalFormatting sqref="C94:I99">
    <cfRule type="containsBlanks" dxfId="677" priority="5">
      <formula>LEN(TRIM(C94))=0</formula>
    </cfRule>
  </conditionalFormatting>
  <conditionalFormatting sqref="C98:I98">
    <cfRule type="containsBlanks" dxfId="676" priority="4" stopIfTrue="1">
      <formula>LEN(TRIM(C98))=0</formula>
    </cfRule>
  </conditionalFormatting>
  <conditionalFormatting sqref="C100:I108">
    <cfRule type="containsBlanks" dxfId="675" priority="2">
      <formula>LEN(TRIM(C100))=0</formula>
    </cfRule>
  </conditionalFormatting>
  <conditionalFormatting sqref="C110:I110">
    <cfRule type="containsBlanks" dxfId="674" priority="1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8" man="1"/>
    <brk id="93" max="8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Feuil66">
    <tabColor rgb="FFFFC000"/>
  </sheetPr>
  <dimension ref="A1:K111"/>
  <sheetViews>
    <sheetView view="pageBreakPreview" zoomScale="90" zoomScaleNormal="100" zoomScaleSheetLayoutView="90" workbookViewId="0">
      <pane ySplit="2" topLeftCell="A3" activePane="bottomLeft" state="frozen"/>
      <selection activeCell="A28" sqref="A28"/>
      <selection pane="bottomLeft" activeCell="C12" sqref="C12"/>
    </sheetView>
  </sheetViews>
  <sheetFormatPr baseColWidth="10" defaultColWidth="14.3984375" defaultRowHeight="15" customHeight="1"/>
  <cols>
    <col min="1" max="1" width="1.19921875" style="375" customWidth="1"/>
    <col min="2" max="2" width="19.3984375" style="375" customWidth="1"/>
    <col min="3" max="3" width="8.3984375" style="375" customWidth="1"/>
    <col min="4" max="4" width="6.796875" style="375" customWidth="1"/>
    <col min="5" max="5" width="9.53125" style="375" customWidth="1"/>
    <col min="6" max="6" width="8" style="375" customWidth="1"/>
    <col min="7" max="7" width="10.19921875" style="375" customWidth="1"/>
    <col min="8" max="8" width="14" style="375" customWidth="1"/>
    <col min="9" max="9" width="12.86328125" style="375" customWidth="1"/>
    <col min="10" max="10" width="11.19921875" style="375" customWidth="1"/>
    <col min="11" max="11" width="11.3984375" style="375" customWidth="1"/>
    <col min="12" max="20" width="10.796875" style="375" customWidth="1"/>
    <col min="21" max="22" width="14.3984375" style="375" customWidth="1"/>
    <col min="23" max="16384" width="14.3984375" style="375"/>
  </cols>
  <sheetData>
    <row r="1" spans="1:11" ht="14" customHeight="1">
      <c r="A1" s="229" t="s">
        <v>1077</v>
      </c>
    </row>
    <row r="2" spans="1:11" ht="52.5" customHeight="1" thickBot="1">
      <c r="A2" s="971" t="s">
        <v>1078</v>
      </c>
      <c r="B2" s="906"/>
      <c r="C2" s="376" t="s">
        <v>1046</v>
      </c>
      <c r="D2" s="376" t="s">
        <v>1047</v>
      </c>
      <c r="E2" s="376" t="s">
        <v>1068</v>
      </c>
      <c r="F2" s="376" t="s">
        <v>1069</v>
      </c>
      <c r="G2" s="376" t="s">
        <v>1070</v>
      </c>
      <c r="H2" s="376" t="s">
        <v>1071</v>
      </c>
      <c r="I2" s="376" t="s">
        <v>1053</v>
      </c>
      <c r="J2" s="376" t="s">
        <v>1052</v>
      </c>
      <c r="K2" s="377"/>
    </row>
    <row r="3" spans="1:11" ht="14" customHeight="1">
      <c r="A3" s="2" t="s">
        <v>498</v>
      </c>
      <c r="B3" s="2"/>
      <c r="C3" s="25">
        <f>+'Produits contraceptifs1'!C3*0.07</f>
        <v>0</v>
      </c>
      <c r="D3" s="25">
        <f>+'Produits contraceptifs1'!D3*0.07</f>
        <v>0</v>
      </c>
      <c r="E3" s="25">
        <f>+'Produits contraceptifs1'!E3*0.25</f>
        <v>0</v>
      </c>
      <c r="F3" s="25">
        <f>+'Produits contraceptifs1'!F3*0.25</f>
        <v>0</v>
      </c>
      <c r="G3" s="25">
        <f>+'Produits contraceptifs1'!G3*3.8</f>
        <v>0</v>
      </c>
      <c r="H3" s="25">
        <f>+'Produits contraceptifs1'!H3*2.5</f>
        <v>0</v>
      </c>
      <c r="I3" s="25">
        <f>+'Produits contraceptifs1'!I3*2.5</f>
        <v>0</v>
      </c>
      <c r="J3" s="25">
        <f>+'Produits contraceptifs1'!J3*2.5</f>
        <v>0</v>
      </c>
    </row>
    <row r="4" spans="1:11" ht="15" customHeight="1">
      <c r="A4" s="679"/>
      <c r="B4" s="677" t="s">
        <v>499</v>
      </c>
      <c r="C4" s="682">
        <f>+'Produits contraceptifs1'!C4*0.07</f>
        <v>0</v>
      </c>
      <c r="D4" s="682">
        <f>+'Produits contraceptifs1'!D4*0.07</f>
        <v>0</v>
      </c>
      <c r="E4" s="682">
        <f>+'Produits contraceptifs1'!E4*0.25</f>
        <v>0</v>
      </c>
      <c r="F4" s="682">
        <f>+'Produits contraceptifs1'!F4*0.25</f>
        <v>0</v>
      </c>
      <c r="G4" s="682">
        <f>+'Produits contraceptifs1'!G4*3.8</f>
        <v>0</v>
      </c>
      <c r="H4" s="682">
        <f>+'Produits contraceptifs1'!H4*2.5</f>
        <v>0</v>
      </c>
      <c r="I4" s="682">
        <f>+'Produits contraceptifs1'!I4*2.5</f>
        <v>0</v>
      </c>
      <c r="J4" s="682">
        <f>+'Produits contraceptifs1'!J4*2.5</f>
        <v>0</v>
      </c>
    </row>
    <row r="5" spans="1:11" ht="15" customHeight="1">
      <c r="A5" s="679"/>
      <c r="B5" s="677" t="s">
        <v>500</v>
      </c>
      <c r="C5" s="681">
        <f>+'Produits contraceptifs1'!C5*0.07</f>
        <v>0</v>
      </c>
      <c r="D5" s="681">
        <f>+'Produits contraceptifs1'!D5*0.07</f>
        <v>0</v>
      </c>
      <c r="E5" s="681">
        <f>+'Produits contraceptifs1'!E5*0.25</f>
        <v>0</v>
      </c>
      <c r="F5" s="681">
        <f>+'Produits contraceptifs1'!F5*0.25</f>
        <v>0</v>
      </c>
      <c r="G5" s="681">
        <f>+'Produits contraceptifs1'!G5*3.8</f>
        <v>0</v>
      </c>
      <c r="H5" s="681">
        <f>+'Produits contraceptifs1'!H5*2.5</f>
        <v>0</v>
      </c>
      <c r="I5" s="681">
        <f>+'Produits contraceptifs1'!I5*2.5</f>
        <v>0</v>
      </c>
      <c r="J5" s="681">
        <f>+'Produits contraceptifs1'!J5*2.5</f>
        <v>0</v>
      </c>
    </row>
    <row r="6" spans="1:11" ht="15" customHeight="1">
      <c r="A6" s="679"/>
      <c r="B6" s="677" t="s">
        <v>501</v>
      </c>
      <c r="C6" s="681">
        <f>+'Produits contraceptifs1'!C6*0.07</f>
        <v>0</v>
      </c>
      <c r="D6" s="681">
        <f>+'Produits contraceptifs1'!D6*0.07</f>
        <v>0</v>
      </c>
      <c r="E6" s="681">
        <f>+'Produits contraceptifs1'!E6*0.25</f>
        <v>0</v>
      </c>
      <c r="F6" s="681">
        <f>+'Produits contraceptifs1'!F6*0.25</f>
        <v>0</v>
      </c>
      <c r="G6" s="681">
        <f>+'Produits contraceptifs1'!G6*3.8</f>
        <v>0</v>
      </c>
      <c r="H6" s="681">
        <f>+'Produits contraceptifs1'!H6*2.5</f>
        <v>0</v>
      </c>
      <c r="I6" s="681">
        <f>+'Produits contraceptifs1'!I6*2.5</f>
        <v>0</v>
      </c>
      <c r="J6" s="681">
        <f>+'Produits contraceptifs1'!J6*2.5</f>
        <v>0</v>
      </c>
    </row>
    <row r="7" spans="1:11" ht="15" customHeight="1">
      <c r="A7" s="679"/>
      <c r="B7" s="677" t="s">
        <v>502</v>
      </c>
      <c r="C7" s="681">
        <f>+'Produits contraceptifs1'!C7*0.07</f>
        <v>0</v>
      </c>
      <c r="D7" s="681">
        <f>+'Produits contraceptifs1'!D7*0.07</f>
        <v>0</v>
      </c>
      <c r="E7" s="681">
        <f>+'Produits contraceptifs1'!E7*0.25</f>
        <v>0</v>
      </c>
      <c r="F7" s="681">
        <f>+'Produits contraceptifs1'!F7*0.25</f>
        <v>0</v>
      </c>
      <c r="G7" s="681">
        <f>+'Produits contraceptifs1'!G7*3.8</f>
        <v>0</v>
      </c>
      <c r="H7" s="681">
        <f>+'Produits contraceptifs1'!H7*2.5</f>
        <v>0</v>
      </c>
      <c r="I7" s="681">
        <f>+'Produits contraceptifs1'!I7*2.5</f>
        <v>0</v>
      </c>
      <c r="J7" s="681">
        <f>+'Produits contraceptifs1'!J7*2.5</f>
        <v>0</v>
      </c>
    </row>
    <row r="8" spans="1:11" ht="15" customHeight="1">
      <c r="A8" s="2" t="s">
        <v>503</v>
      </c>
      <c r="B8" s="2"/>
      <c r="C8" s="25">
        <f>+'Produits contraceptifs1'!C8*0.07</f>
        <v>0</v>
      </c>
      <c r="D8" s="25">
        <f>+'Produits contraceptifs1'!D8*0.07</f>
        <v>0</v>
      </c>
      <c r="E8" s="25">
        <f>+'Produits contraceptifs1'!E8*0.25</f>
        <v>0</v>
      </c>
      <c r="F8" s="25">
        <f>+'Produits contraceptifs1'!F8*0.25</f>
        <v>0</v>
      </c>
      <c r="G8" s="25">
        <f>+'Produits contraceptifs1'!G8*3.8</f>
        <v>0</v>
      </c>
      <c r="H8" s="25">
        <f>+'Produits contraceptifs1'!H8*2.5</f>
        <v>0</v>
      </c>
      <c r="I8" s="25">
        <f>+'Produits contraceptifs1'!I8*2.5</f>
        <v>0</v>
      </c>
      <c r="J8" s="25">
        <f>+'Produits contraceptifs1'!J8*2.5</f>
        <v>0</v>
      </c>
    </row>
    <row r="9" spans="1:11" ht="15" customHeight="1">
      <c r="A9" s="679"/>
      <c r="B9" s="677" t="s">
        <v>504</v>
      </c>
      <c r="C9" s="681">
        <f>+'Produits contraceptifs1'!C9*0.07</f>
        <v>0</v>
      </c>
      <c r="D9" s="681">
        <f>+'Produits contraceptifs1'!D9*0.07</f>
        <v>0</v>
      </c>
      <c r="E9" s="681">
        <f>+'Produits contraceptifs1'!E9*0.25</f>
        <v>0</v>
      </c>
      <c r="F9" s="681">
        <f>+'Produits contraceptifs1'!F9*0.25</f>
        <v>0</v>
      </c>
      <c r="G9" s="681">
        <f>+'Produits contraceptifs1'!G9*3.8</f>
        <v>0</v>
      </c>
      <c r="H9" s="681">
        <f>+'Produits contraceptifs1'!H9*2.5</f>
        <v>0</v>
      </c>
      <c r="I9" s="681">
        <f>+'Produits contraceptifs1'!I9*2.5</f>
        <v>0</v>
      </c>
      <c r="J9" s="681">
        <f>+'Produits contraceptifs1'!J9*2.5</f>
        <v>0</v>
      </c>
    </row>
    <row r="10" spans="1:11" ht="15" customHeight="1">
      <c r="A10" s="679"/>
      <c r="B10" s="677" t="s">
        <v>505</v>
      </c>
      <c r="C10" s="681">
        <f>+'Produits contraceptifs1'!C10*0.07</f>
        <v>0</v>
      </c>
      <c r="D10" s="681">
        <f>+'Produits contraceptifs1'!D10*0.07</f>
        <v>0</v>
      </c>
      <c r="E10" s="681">
        <f>+'Produits contraceptifs1'!E10*0.25</f>
        <v>0</v>
      </c>
      <c r="F10" s="681">
        <f>+'Produits contraceptifs1'!F10*0.25</f>
        <v>0</v>
      </c>
      <c r="G10" s="681">
        <f>+'Produits contraceptifs1'!G10*3.8</f>
        <v>0</v>
      </c>
      <c r="H10" s="681">
        <f>+'Produits contraceptifs1'!H10*2.5</f>
        <v>0</v>
      </c>
      <c r="I10" s="681">
        <f>+'Produits contraceptifs1'!I10*2.5</f>
        <v>0</v>
      </c>
      <c r="J10" s="681">
        <f>+'Produits contraceptifs1'!J10*2.5</f>
        <v>0</v>
      </c>
    </row>
    <row r="11" spans="1:11" ht="15" customHeight="1">
      <c r="A11" s="679"/>
      <c r="B11" s="677" t="s">
        <v>506</v>
      </c>
      <c r="C11" s="681">
        <f>+'Produits contraceptifs1'!C11*0.07</f>
        <v>0</v>
      </c>
      <c r="D11" s="681">
        <f>+'Produits contraceptifs1'!D11*0.07</f>
        <v>0</v>
      </c>
      <c r="E11" s="681">
        <f>+'Produits contraceptifs1'!E11*0.25</f>
        <v>0</v>
      </c>
      <c r="F11" s="681">
        <f>+'Produits contraceptifs1'!F11*0.25</f>
        <v>0</v>
      </c>
      <c r="G11" s="681">
        <f>+'Produits contraceptifs1'!G11*3.8</f>
        <v>0</v>
      </c>
      <c r="H11" s="681">
        <f>+'Produits contraceptifs1'!H11*2.5</f>
        <v>0</v>
      </c>
      <c r="I11" s="681">
        <f>+'Produits contraceptifs1'!I11*2.5</f>
        <v>0</v>
      </c>
      <c r="J11" s="681">
        <f>+'Produits contraceptifs1'!J11*2.5</f>
        <v>0</v>
      </c>
    </row>
    <row r="12" spans="1:11" ht="15" customHeight="1">
      <c r="A12" s="679"/>
      <c r="B12" s="677" t="s">
        <v>507</v>
      </c>
      <c r="C12" s="681">
        <f>+'Produits contraceptifs1'!C12*0.07</f>
        <v>0</v>
      </c>
      <c r="D12" s="681">
        <f>+'Produits contraceptifs1'!D12*0.07</f>
        <v>0</v>
      </c>
      <c r="E12" s="681">
        <f>+'Produits contraceptifs1'!E12*0.25</f>
        <v>0</v>
      </c>
      <c r="F12" s="681">
        <f>+'Produits contraceptifs1'!F12*0.25</f>
        <v>0</v>
      </c>
      <c r="G12" s="681">
        <f>+'Produits contraceptifs1'!G12*3.8</f>
        <v>0</v>
      </c>
      <c r="H12" s="681">
        <f>+'Produits contraceptifs1'!H12*2.5</f>
        <v>0</v>
      </c>
      <c r="I12" s="681">
        <f>+'Produits contraceptifs1'!I12*2.5</f>
        <v>0</v>
      </c>
      <c r="J12" s="681">
        <f>+'Produits contraceptifs1'!J12*2.5</f>
        <v>0</v>
      </c>
    </row>
    <row r="13" spans="1:11" ht="15" customHeight="1">
      <c r="A13" s="679"/>
      <c r="B13" s="677" t="s">
        <v>508</v>
      </c>
      <c r="C13" s="681">
        <f>+'Produits contraceptifs1'!C13*0.07</f>
        <v>0</v>
      </c>
      <c r="D13" s="681">
        <f>+'Produits contraceptifs1'!D13*0.07</f>
        <v>0</v>
      </c>
      <c r="E13" s="681">
        <f>+'Produits contraceptifs1'!E13*0.25</f>
        <v>0</v>
      </c>
      <c r="F13" s="681">
        <f>+'Produits contraceptifs1'!F13*0.25</f>
        <v>0</v>
      </c>
      <c r="G13" s="681">
        <f>+'Produits contraceptifs1'!G13*3.8</f>
        <v>0</v>
      </c>
      <c r="H13" s="681">
        <f>+'Produits contraceptifs1'!H13*2.5</f>
        <v>0</v>
      </c>
      <c r="I13" s="681">
        <f>+'Produits contraceptifs1'!I13*2.5</f>
        <v>0</v>
      </c>
      <c r="J13" s="681">
        <f>+'Produits contraceptifs1'!J13*2.5</f>
        <v>0</v>
      </c>
    </row>
    <row r="14" spans="1:11" ht="15" customHeight="1">
      <c r="A14" s="679"/>
      <c r="B14" s="677" t="s">
        <v>509</v>
      </c>
      <c r="C14" s="681">
        <f>+'Produits contraceptifs1'!C14*0.07</f>
        <v>0</v>
      </c>
      <c r="D14" s="681">
        <f>+'Produits contraceptifs1'!D14*0.07</f>
        <v>0</v>
      </c>
      <c r="E14" s="681">
        <f>+'Produits contraceptifs1'!E14*0.25</f>
        <v>0</v>
      </c>
      <c r="F14" s="681">
        <f>+'Produits contraceptifs1'!F14*0.25</f>
        <v>0</v>
      </c>
      <c r="G14" s="681">
        <f>+'Produits contraceptifs1'!G14*3.8</f>
        <v>0</v>
      </c>
      <c r="H14" s="681">
        <f>+'Produits contraceptifs1'!H14*2.5</f>
        <v>0</v>
      </c>
      <c r="I14" s="681">
        <f>+'Produits contraceptifs1'!I14*2.5</f>
        <v>0</v>
      </c>
      <c r="J14" s="681">
        <f>+'Produits contraceptifs1'!J14*2.5</f>
        <v>0</v>
      </c>
    </row>
    <row r="15" spans="1:11" ht="15" customHeight="1">
      <c r="A15" s="2" t="s">
        <v>510</v>
      </c>
      <c r="B15" s="2"/>
      <c r="C15" s="25">
        <f>+'Produits contraceptifs1'!C15*0.07</f>
        <v>0</v>
      </c>
      <c r="D15" s="25">
        <f>+'Produits contraceptifs1'!D15*0.07</f>
        <v>0</v>
      </c>
      <c r="E15" s="25">
        <f>+'Produits contraceptifs1'!E15*0.25</f>
        <v>0</v>
      </c>
      <c r="F15" s="25">
        <f>+'Produits contraceptifs1'!F15*0.25</f>
        <v>0</v>
      </c>
      <c r="G15" s="25">
        <f>+'Produits contraceptifs1'!G15*3.8</f>
        <v>0</v>
      </c>
      <c r="H15" s="25">
        <f>+'Produits contraceptifs1'!H15*2.5</f>
        <v>0</v>
      </c>
      <c r="I15" s="25">
        <f>+'Produits contraceptifs1'!I15*2.5</f>
        <v>0</v>
      </c>
      <c r="J15" s="25">
        <f>+'Produits contraceptifs1'!J15*2.5</f>
        <v>0</v>
      </c>
    </row>
    <row r="16" spans="1:11" ht="15" customHeight="1">
      <c r="A16" s="677"/>
      <c r="B16" s="677" t="s">
        <v>511</v>
      </c>
      <c r="C16" s="681">
        <f>+'Produits contraceptifs1'!C16*0.07</f>
        <v>0</v>
      </c>
      <c r="D16" s="681">
        <f>+'Produits contraceptifs1'!D16*0.07</f>
        <v>0</v>
      </c>
      <c r="E16" s="681">
        <f>+'Produits contraceptifs1'!E16*0.25</f>
        <v>0</v>
      </c>
      <c r="F16" s="681">
        <f>+'Produits contraceptifs1'!F16*0.25</f>
        <v>0</v>
      </c>
      <c r="G16" s="681">
        <f>+'Produits contraceptifs1'!G16*3.8</f>
        <v>0</v>
      </c>
      <c r="H16" s="681">
        <f>+'Produits contraceptifs1'!H16*2.5</f>
        <v>0</v>
      </c>
      <c r="I16" s="681">
        <f>+'Produits contraceptifs1'!I16*2.5</f>
        <v>0</v>
      </c>
      <c r="J16" s="681">
        <f>+'Produits contraceptifs1'!J16*2.5</f>
        <v>0</v>
      </c>
    </row>
    <row r="17" spans="1:10" ht="15" customHeight="1">
      <c r="A17" s="679"/>
      <c r="B17" s="677" t="s">
        <v>512</v>
      </c>
      <c r="C17" s="681">
        <f>+'Produits contraceptifs1'!C17*0.07</f>
        <v>0</v>
      </c>
      <c r="D17" s="681">
        <f>+'Produits contraceptifs1'!D17*0.07</f>
        <v>0</v>
      </c>
      <c r="E17" s="681">
        <f>+'Produits contraceptifs1'!E17*0.25</f>
        <v>0</v>
      </c>
      <c r="F17" s="681">
        <f>+'Produits contraceptifs1'!F17*0.25</f>
        <v>0</v>
      </c>
      <c r="G17" s="681">
        <f>+'Produits contraceptifs1'!G17*3.8</f>
        <v>0</v>
      </c>
      <c r="H17" s="681">
        <f>+'Produits contraceptifs1'!H17*2.5</f>
        <v>0</v>
      </c>
      <c r="I17" s="681">
        <f>+'Produits contraceptifs1'!I17*2.5</f>
        <v>0</v>
      </c>
      <c r="J17" s="681">
        <f>+'Produits contraceptifs1'!J17*2.5</f>
        <v>0</v>
      </c>
    </row>
    <row r="18" spans="1:10" ht="15" customHeight="1">
      <c r="A18" s="679"/>
      <c r="B18" s="677" t="s">
        <v>513</v>
      </c>
      <c r="C18" s="681">
        <f>+'Produits contraceptifs1'!C18*0.07</f>
        <v>0</v>
      </c>
      <c r="D18" s="681">
        <f>+'Produits contraceptifs1'!D18*0.07</f>
        <v>0</v>
      </c>
      <c r="E18" s="681">
        <f>+'Produits contraceptifs1'!E18*0.25</f>
        <v>0</v>
      </c>
      <c r="F18" s="681">
        <f>+'Produits contraceptifs1'!F18*0.25</f>
        <v>0</v>
      </c>
      <c r="G18" s="681">
        <f>+'Produits contraceptifs1'!G18*3.8</f>
        <v>0</v>
      </c>
      <c r="H18" s="681">
        <f>+'Produits contraceptifs1'!H18*2.5</f>
        <v>0</v>
      </c>
      <c r="I18" s="681">
        <f>+'Produits contraceptifs1'!I18*2.5</f>
        <v>0</v>
      </c>
      <c r="J18" s="681">
        <f>+'Produits contraceptifs1'!J18*2.5</f>
        <v>0</v>
      </c>
    </row>
    <row r="19" spans="1:10" ht="15" customHeight="1">
      <c r="A19" s="2" t="s">
        <v>514</v>
      </c>
      <c r="B19" s="6"/>
      <c r="C19" s="49">
        <f>+'Produits contraceptifs1'!C19*0.07</f>
        <v>0</v>
      </c>
      <c r="D19" s="49">
        <f>+'Produits contraceptifs1'!D19*0.07</f>
        <v>0</v>
      </c>
      <c r="E19" s="49">
        <f>+'Produits contraceptifs1'!E19*0.25</f>
        <v>0</v>
      </c>
      <c r="F19" s="49">
        <f>+'Produits contraceptifs1'!F19*0.25</f>
        <v>0</v>
      </c>
      <c r="G19" s="49">
        <f>+'Produits contraceptifs1'!G19*3.8</f>
        <v>0</v>
      </c>
      <c r="H19" s="49">
        <f>+'Produits contraceptifs1'!H19*2.5</f>
        <v>0</v>
      </c>
      <c r="I19" s="49">
        <f>+'Produits contraceptifs1'!I19*2.5</f>
        <v>0</v>
      </c>
      <c r="J19" s="49">
        <f>+'Produits contraceptifs1'!J19*2.5</f>
        <v>0</v>
      </c>
    </row>
    <row r="20" spans="1:10" ht="15" customHeight="1">
      <c r="A20" s="677"/>
      <c r="B20" s="678" t="s">
        <v>515</v>
      </c>
      <c r="C20" s="682">
        <f>+'Produits contraceptifs1'!C20*0.07</f>
        <v>0</v>
      </c>
      <c r="D20" s="682">
        <f>+'Produits contraceptifs1'!D20*0.07</f>
        <v>0</v>
      </c>
      <c r="E20" s="682">
        <f>+'Produits contraceptifs1'!E20*0.25</f>
        <v>0</v>
      </c>
      <c r="F20" s="682">
        <f>+'Produits contraceptifs1'!F20*0.25</f>
        <v>0</v>
      </c>
      <c r="G20" s="682">
        <f>+'Produits contraceptifs1'!G20*3.8</f>
        <v>0</v>
      </c>
      <c r="H20" s="682">
        <f>+'Produits contraceptifs1'!H20*2.5</f>
        <v>0</v>
      </c>
      <c r="I20" s="682">
        <f>+'Produits contraceptifs1'!I20*2.5</f>
        <v>0</v>
      </c>
      <c r="J20" s="682">
        <f>+'Produits contraceptifs1'!J20*2.5</f>
        <v>0</v>
      </c>
    </row>
    <row r="21" spans="1:10" ht="15" customHeight="1">
      <c r="A21" s="679"/>
      <c r="B21" s="677" t="s">
        <v>516</v>
      </c>
      <c r="C21" s="681">
        <f>+'Produits contraceptifs1'!C21*0.07</f>
        <v>0</v>
      </c>
      <c r="D21" s="681">
        <f>+'Produits contraceptifs1'!D21*0.07</f>
        <v>0</v>
      </c>
      <c r="E21" s="681">
        <f>+'Produits contraceptifs1'!E21*0.25</f>
        <v>0</v>
      </c>
      <c r="F21" s="681">
        <f>+'Produits contraceptifs1'!F21*0.25</f>
        <v>0</v>
      </c>
      <c r="G21" s="681">
        <f>+'Produits contraceptifs1'!G21*3.8</f>
        <v>0</v>
      </c>
      <c r="H21" s="681">
        <f>+'Produits contraceptifs1'!H21*2.5</f>
        <v>0</v>
      </c>
      <c r="I21" s="681">
        <f>+'Produits contraceptifs1'!I21*2.5</f>
        <v>0</v>
      </c>
      <c r="J21" s="681">
        <f>+'Produits contraceptifs1'!J21*2.5</f>
        <v>0</v>
      </c>
    </row>
    <row r="22" spans="1:10" ht="15" customHeight="1">
      <c r="A22" s="679"/>
      <c r="B22" s="677" t="s">
        <v>517</v>
      </c>
      <c r="C22" s="681">
        <f>+'Produits contraceptifs1'!C22*0.07</f>
        <v>0</v>
      </c>
      <c r="D22" s="681">
        <f>+'Produits contraceptifs1'!D22*0.07</f>
        <v>0</v>
      </c>
      <c r="E22" s="681">
        <f>+'Produits contraceptifs1'!E22*0.25</f>
        <v>0</v>
      </c>
      <c r="F22" s="681">
        <f>+'Produits contraceptifs1'!F22*0.25</f>
        <v>0</v>
      </c>
      <c r="G22" s="681">
        <f>+'Produits contraceptifs1'!G22*3.8</f>
        <v>0</v>
      </c>
      <c r="H22" s="681">
        <f>+'Produits contraceptifs1'!H22*2.5</f>
        <v>0</v>
      </c>
      <c r="I22" s="681">
        <f>+'Produits contraceptifs1'!I22*2.5</f>
        <v>0</v>
      </c>
      <c r="J22" s="681">
        <f>+'Produits contraceptifs1'!J22*2.5</f>
        <v>0</v>
      </c>
    </row>
    <row r="23" spans="1:10" ht="15" customHeight="1">
      <c r="A23" s="679"/>
      <c r="B23" s="677" t="s">
        <v>518</v>
      </c>
      <c r="C23" s="681">
        <f>+'Produits contraceptifs1'!C23*0.07</f>
        <v>0</v>
      </c>
      <c r="D23" s="681">
        <f>+'Produits contraceptifs1'!D23*0.07</f>
        <v>0</v>
      </c>
      <c r="E23" s="681">
        <f>+'Produits contraceptifs1'!E23*0.25</f>
        <v>0</v>
      </c>
      <c r="F23" s="681">
        <f>+'Produits contraceptifs1'!F23*0.25</f>
        <v>0</v>
      </c>
      <c r="G23" s="681">
        <f>+'Produits contraceptifs1'!G23*3.8</f>
        <v>0</v>
      </c>
      <c r="H23" s="681">
        <f>+'Produits contraceptifs1'!H23*2.5</f>
        <v>0</v>
      </c>
      <c r="I23" s="681">
        <f>+'Produits contraceptifs1'!I23*2.5</f>
        <v>0</v>
      </c>
      <c r="J23" s="681">
        <f>+'Produits contraceptifs1'!J23*2.5</f>
        <v>0</v>
      </c>
    </row>
    <row r="24" spans="1:10" ht="15" customHeight="1">
      <c r="A24" s="679"/>
      <c r="B24" s="677" t="s">
        <v>519</v>
      </c>
      <c r="C24" s="681">
        <f>+'Produits contraceptifs1'!C24*0.07</f>
        <v>0</v>
      </c>
      <c r="D24" s="681">
        <f>+'Produits contraceptifs1'!D24*0.07</f>
        <v>0</v>
      </c>
      <c r="E24" s="681">
        <f>+'Produits contraceptifs1'!E24*0.25</f>
        <v>0</v>
      </c>
      <c r="F24" s="681">
        <f>+'Produits contraceptifs1'!F24*0.25</f>
        <v>0</v>
      </c>
      <c r="G24" s="681">
        <f>+'Produits contraceptifs1'!G24*3.8</f>
        <v>0</v>
      </c>
      <c r="H24" s="681">
        <f>+'Produits contraceptifs1'!H24*2.5</f>
        <v>0</v>
      </c>
      <c r="I24" s="681">
        <f>+'Produits contraceptifs1'!I24*2.5</f>
        <v>0</v>
      </c>
      <c r="J24" s="681">
        <f>+'Produits contraceptifs1'!J24*2.5</f>
        <v>0</v>
      </c>
    </row>
    <row r="25" spans="1:10" ht="15" customHeight="1">
      <c r="A25" s="679"/>
      <c r="B25" s="677" t="s">
        <v>520</v>
      </c>
      <c r="C25" s="681">
        <f>+'Produits contraceptifs1'!C25*0.07</f>
        <v>0</v>
      </c>
      <c r="D25" s="681">
        <f>+'Produits contraceptifs1'!D25*0.07</f>
        <v>0</v>
      </c>
      <c r="E25" s="681">
        <f>+'Produits contraceptifs1'!E25*0.25</f>
        <v>0</v>
      </c>
      <c r="F25" s="681">
        <f>+'Produits contraceptifs1'!F25*0.25</f>
        <v>0</v>
      </c>
      <c r="G25" s="681">
        <f>+'Produits contraceptifs1'!G25*3.8</f>
        <v>0</v>
      </c>
      <c r="H25" s="681">
        <f>+'Produits contraceptifs1'!H25*2.5</f>
        <v>0</v>
      </c>
      <c r="I25" s="681">
        <f>+'Produits contraceptifs1'!I25*2.5</f>
        <v>0</v>
      </c>
      <c r="J25" s="681">
        <f>+'Produits contraceptifs1'!J25*2.5</f>
        <v>0</v>
      </c>
    </row>
    <row r="26" spans="1:10" ht="15" customHeight="1">
      <c r="A26" s="679"/>
      <c r="B26" s="677" t="s">
        <v>521</v>
      </c>
      <c r="C26" s="681">
        <f>+'Produits contraceptifs1'!C26*0.07</f>
        <v>0</v>
      </c>
      <c r="D26" s="681">
        <f>+'Produits contraceptifs1'!D26*0.07</f>
        <v>0</v>
      </c>
      <c r="E26" s="681">
        <f>+'Produits contraceptifs1'!E26*0.25</f>
        <v>0</v>
      </c>
      <c r="F26" s="681">
        <f>+'Produits contraceptifs1'!F26*0.25</f>
        <v>0</v>
      </c>
      <c r="G26" s="681">
        <f>+'Produits contraceptifs1'!G26*3.8</f>
        <v>0</v>
      </c>
      <c r="H26" s="681">
        <f>+'Produits contraceptifs1'!H26*2.5</f>
        <v>0</v>
      </c>
      <c r="I26" s="681">
        <f>+'Produits contraceptifs1'!I26*2.5</f>
        <v>0</v>
      </c>
      <c r="J26" s="681">
        <f>+'Produits contraceptifs1'!J26*2.5</f>
        <v>0</v>
      </c>
    </row>
    <row r="27" spans="1:10" ht="15" customHeight="1">
      <c r="A27" s="679"/>
      <c r="B27" s="677" t="s">
        <v>522</v>
      </c>
      <c r="C27" s="681">
        <f>+'Produits contraceptifs1'!C27*0.07</f>
        <v>0</v>
      </c>
      <c r="D27" s="681">
        <f>+'Produits contraceptifs1'!D27*0.07</f>
        <v>0</v>
      </c>
      <c r="E27" s="681">
        <f>+'Produits contraceptifs1'!E27*0.25</f>
        <v>0</v>
      </c>
      <c r="F27" s="681">
        <f>+'Produits contraceptifs1'!F27*0.25</f>
        <v>0</v>
      </c>
      <c r="G27" s="681">
        <f>+'Produits contraceptifs1'!G27*3.8</f>
        <v>0</v>
      </c>
      <c r="H27" s="681">
        <f>+'Produits contraceptifs1'!H27*2.5</f>
        <v>0</v>
      </c>
      <c r="I27" s="681">
        <f>+'Produits contraceptifs1'!I27*2.5</f>
        <v>0</v>
      </c>
      <c r="J27" s="681">
        <f>+'Produits contraceptifs1'!J27*2.5</f>
        <v>0</v>
      </c>
    </row>
    <row r="28" spans="1:10" ht="15" customHeight="1">
      <c r="A28" s="679"/>
      <c r="B28" s="677" t="s">
        <v>523</v>
      </c>
      <c r="C28" s="681">
        <f>+'Produits contraceptifs1'!C28*0.07</f>
        <v>0</v>
      </c>
      <c r="D28" s="681">
        <f>+'Produits contraceptifs1'!D28*0.07</f>
        <v>0</v>
      </c>
      <c r="E28" s="681">
        <f>+'Produits contraceptifs1'!E28*0.25</f>
        <v>0</v>
      </c>
      <c r="F28" s="681">
        <f>+'Produits contraceptifs1'!F28*0.25</f>
        <v>0</v>
      </c>
      <c r="G28" s="681">
        <f>+'Produits contraceptifs1'!G28*3.8</f>
        <v>0</v>
      </c>
      <c r="H28" s="681">
        <f>+'Produits contraceptifs1'!H28*2.5</f>
        <v>0</v>
      </c>
      <c r="I28" s="681">
        <f>+'Produits contraceptifs1'!I28*2.5</f>
        <v>0</v>
      </c>
      <c r="J28" s="681">
        <f>+'Produits contraceptifs1'!J28*2.5</f>
        <v>0</v>
      </c>
    </row>
    <row r="29" spans="1:10" ht="15" customHeight="1">
      <c r="A29" s="2" t="s">
        <v>524</v>
      </c>
      <c r="B29" s="2"/>
      <c r="C29" s="25">
        <f>+'Produits contraceptifs1'!C29*0.07</f>
        <v>0</v>
      </c>
      <c r="D29" s="25">
        <f>+'Produits contraceptifs1'!D29*0.07</f>
        <v>0</v>
      </c>
      <c r="E29" s="25">
        <f>+'Produits contraceptifs1'!E29*0.25</f>
        <v>0</v>
      </c>
      <c r="F29" s="25">
        <f>+'Produits contraceptifs1'!F29*0.25</f>
        <v>0</v>
      </c>
      <c r="G29" s="25">
        <f>+'Produits contraceptifs1'!G29*3.8</f>
        <v>0</v>
      </c>
      <c r="H29" s="25">
        <f>+'Produits contraceptifs1'!H29*2.5</f>
        <v>0</v>
      </c>
      <c r="I29" s="25">
        <f>+'Produits contraceptifs1'!I29*2.5</f>
        <v>0</v>
      </c>
      <c r="J29" s="25">
        <f>+'Produits contraceptifs1'!J29*2.5</f>
        <v>0</v>
      </c>
    </row>
    <row r="30" spans="1:10" ht="15" customHeight="1">
      <c r="A30" s="677"/>
      <c r="B30" s="677" t="s">
        <v>525</v>
      </c>
      <c r="C30" s="682">
        <f>+'Produits contraceptifs1'!C30*0.07</f>
        <v>0</v>
      </c>
      <c r="D30" s="682">
        <f>+'Produits contraceptifs1'!D30*0.07</f>
        <v>0</v>
      </c>
      <c r="E30" s="682">
        <f>+'Produits contraceptifs1'!E30*0.25</f>
        <v>0</v>
      </c>
      <c r="F30" s="682">
        <f>+'Produits contraceptifs1'!F30*0.25</f>
        <v>0</v>
      </c>
      <c r="G30" s="682">
        <f>+'Produits contraceptifs1'!G30*3.8</f>
        <v>0</v>
      </c>
      <c r="H30" s="682">
        <f>+'Produits contraceptifs1'!H30*2.5</f>
        <v>0</v>
      </c>
      <c r="I30" s="682">
        <f>+'Produits contraceptifs1'!I30*2.5</f>
        <v>0</v>
      </c>
      <c r="J30" s="682">
        <f>+'Produits contraceptifs1'!J30*2.5</f>
        <v>0</v>
      </c>
    </row>
    <row r="31" spans="1:10" ht="15" customHeight="1">
      <c r="A31" s="677"/>
      <c r="B31" s="677" t="s">
        <v>526</v>
      </c>
      <c r="C31" s="681">
        <f>+'Produits contraceptifs1'!C31*0.07</f>
        <v>0</v>
      </c>
      <c r="D31" s="681">
        <f>+'Produits contraceptifs1'!D31*0.07</f>
        <v>0</v>
      </c>
      <c r="E31" s="681">
        <f>+'Produits contraceptifs1'!E31*0.25</f>
        <v>0</v>
      </c>
      <c r="F31" s="681">
        <f>+'Produits contraceptifs1'!F31*0.25</f>
        <v>0</v>
      </c>
      <c r="G31" s="681">
        <f>+'Produits contraceptifs1'!G31*3.8</f>
        <v>0</v>
      </c>
      <c r="H31" s="681">
        <f>+'Produits contraceptifs1'!H31*2.5</f>
        <v>0</v>
      </c>
      <c r="I31" s="681">
        <f>+'Produits contraceptifs1'!I31*2.5</f>
        <v>0</v>
      </c>
      <c r="J31" s="681">
        <f>+'Produits contraceptifs1'!J31*2.5</f>
        <v>0</v>
      </c>
    </row>
    <row r="32" spans="1:10" ht="15" customHeight="1">
      <c r="A32" s="677"/>
      <c r="B32" s="677" t="s">
        <v>527</v>
      </c>
      <c r="C32" s="681">
        <f>+'Produits contraceptifs1'!C32*0.07</f>
        <v>0</v>
      </c>
      <c r="D32" s="681">
        <f>+'Produits contraceptifs1'!D32*0.07</f>
        <v>0</v>
      </c>
      <c r="E32" s="681">
        <f>+'Produits contraceptifs1'!E32*0.25</f>
        <v>0</v>
      </c>
      <c r="F32" s="681">
        <f>+'Produits contraceptifs1'!F32*0.25</f>
        <v>0</v>
      </c>
      <c r="G32" s="681">
        <f>+'Produits contraceptifs1'!G32*3.8</f>
        <v>0</v>
      </c>
      <c r="H32" s="681">
        <f>+'Produits contraceptifs1'!H32*2.5</f>
        <v>0</v>
      </c>
      <c r="I32" s="681">
        <f>+'Produits contraceptifs1'!I32*2.5</f>
        <v>0</v>
      </c>
      <c r="J32" s="681">
        <f>+'Produits contraceptifs1'!J32*2.5</f>
        <v>0</v>
      </c>
    </row>
    <row r="33" spans="1:10" ht="15" customHeight="1">
      <c r="A33" s="677"/>
      <c r="B33" s="677" t="s">
        <v>528</v>
      </c>
      <c r="C33" s="681">
        <f>+'Produits contraceptifs1'!C33*0.07</f>
        <v>0</v>
      </c>
      <c r="D33" s="681">
        <f>+'Produits contraceptifs1'!D33*0.07</f>
        <v>0</v>
      </c>
      <c r="E33" s="681">
        <f>+'Produits contraceptifs1'!E33*0.25</f>
        <v>0</v>
      </c>
      <c r="F33" s="681">
        <f>+'Produits contraceptifs1'!F33*0.25</f>
        <v>0</v>
      </c>
      <c r="G33" s="681">
        <f>+'Produits contraceptifs1'!G33*3.8</f>
        <v>0</v>
      </c>
      <c r="H33" s="681">
        <f>+'Produits contraceptifs1'!H33*2.5</f>
        <v>0</v>
      </c>
      <c r="I33" s="681">
        <f>+'Produits contraceptifs1'!I33*2.5</f>
        <v>0</v>
      </c>
      <c r="J33" s="681">
        <f>+'Produits contraceptifs1'!J33*2.5</f>
        <v>0</v>
      </c>
    </row>
    <row r="34" spans="1:10" ht="15" customHeight="1">
      <c r="A34" s="677"/>
      <c r="B34" s="677" t="s">
        <v>529</v>
      </c>
      <c r="C34" s="681">
        <f>+'Produits contraceptifs1'!C34*0.07</f>
        <v>0</v>
      </c>
      <c r="D34" s="681">
        <f>+'Produits contraceptifs1'!D34*0.07</f>
        <v>0</v>
      </c>
      <c r="E34" s="681">
        <f>+'Produits contraceptifs1'!E34*0.25</f>
        <v>0</v>
      </c>
      <c r="F34" s="681">
        <f>+'Produits contraceptifs1'!F34*0.25</f>
        <v>0</v>
      </c>
      <c r="G34" s="681">
        <f>+'Produits contraceptifs1'!G34*3.8</f>
        <v>0</v>
      </c>
      <c r="H34" s="681">
        <f>+'Produits contraceptifs1'!H34*2.5</f>
        <v>0</v>
      </c>
      <c r="I34" s="681">
        <f>+'Produits contraceptifs1'!I34*2.5</f>
        <v>0</v>
      </c>
      <c r="J34" s="681">
        <f>+'Produits contraceptifs1'!J34*2.5</f>
        <v>0</v>
      </c>
    </row>
    <row r="35" spans="1:10" ht="15" customHeight="1">
      <c r="A35" s="677"/>
      <c r="B35" s="677" t="s">
        <v>530</v>
      </c>
      <c r="C35" s="681">
        <f>+'Produits contraceptifs1'!C35*0.07</f>
        <v>0</v>
      </c>
      <c r="D35" s="681">
        <f>+'Produits contraceptifs1'!D35*0.07</f>
        <v>0</v>
      </c>
      <c r="E35" s="681">
        <f>+'Produits contraceptifs1'!E35*0.25</f>
        <v>0</v>
      </c>
      <c r="F35" s="681">
        <f>+'Produits contraceptifs1'!F35*0.25</f>
        <v>0</v>
      </c>
      <c r="G35" s="681">
        <f>+'Produits contraceptifs1'!G35*3.8</f>
        <v>0</v>
      </c>
      <c r="H35" s="681">
        <f>+'Produits contraceptifs1'!H35*2.5</f>
        <v>0</v>
      </c>
      <c r="I35" s="681">
        <f>+'Produits contraceptifs1'!I35*2.5</f>
        <v>0</v>
      </c>
      <c r="J35" s="681">
        <f>+'Produits contraceptifs1'!J35*2.5</f>
        <v>0</v>
      </c>
    </row>
    <row r="36" spans="1:10" ht="15" customHeight="1">
      <c r="A36" s="677"/>
      <c r="B36" s="677" t="s">
        <v>531</v>
      </c>
      <c r="C36" s="681">
        <f>+'Produits contraceptifs1'!C36*0.07</f>
        <v>0</v>
      </c>
      <c r="D36" s="681">
        <f>+'Produits contraceptifs1'!D36*0.07</f>
        <v>0</v>
      </c>
      <c r="E36" s="681">
        <f>+'Produits contraceptifs1'!E36*0.25</f>
        <v>0</v>
      </c>
      <c r="F36" s="681">
        <f>+'Produits contraceptifs1'!F36*0.25</f>
        <v>0</v>
      </c>
      <c r="G36" s="681">
        <f>+'Produits contraceptifs1'!G36*3.8</f>
        <v>0</v>
      </c>
      <c r="H36" s="681">
        <f>+'Produits contraceptifs1'!H36*2.5</f>
        <v>0</v>
      </c>
      <c r="I36" s="681">
        <f>+'Produits contraceptifs1'!I36*2.5</f>
        <v>0</v>
      </c>
      <c r="J36" s="681">
        <f>+'Produits contraceptifs1'!J36*2.5</f>
        <v>0</v>
      </c>
    </row>
    <row r="37" spans="1:10" ht="15" customHeight="1">
      <c r="A37" s="679"/>
      <c r="B37" s="677" t="s">
        <v>532</v>
      </c>
      <c r="C37" s="681">
        <f>+'Produits contraceptifs1'!C37*0.07</f>
        <v>0</v>
      </c>
      <c r="D37" s="681">
        <f>+'Produits contraceptifs1'!D37*0.07</f>
        <v>0</v>
      </c>
      <c r="E37" s="681">
        <f>+'Produits contraceptifs1'!E37*0.25</f>
        <v>0</v>
      </c>
      <c r="F37" s="681">
        <f>+'Produits contraceptifs1'!F37*0.25</f>
        <v>0</v>
      </c>
      <c r="G37" s="681">
        <f>+'Produits contraceptifs1'!G37*3.8</f>
        <v>0</v>
      </c>
      <c r="H37" s="681">
        <f>+'Produits contraceptifs1'!H37*2.5</f>
        <v>0</v>
      </c>
      <c r="I37" s="681">
        <f>+'Produits contraceptifs1'!I37*2.5</f>
        <v>0</v>
      </c>
      <c r="J37" s="681">
        <f>+'Produits contraceptifs1'!J37*2.5</f>
        <v>0</v>
      </c>
    </row>
    <row r="38" spans="1:10" ht="15" customHeight="1">
      <c r="A38" s="679"/>
      <c r="B38" s="677" t="s">
        <v>533</v>
      </c>
      <c r="C38" s="681">
        <f>+'Produits contraceptifs1'!C38*0.07</f>
        <v>0</v>
      </c>
      <c r="D38" s="681">
        <f>+'Produits contraceptifs1'!D38*0.07</f>
        <v>0</v>
      </c>
      <c r="E38" s="681">
        <f>+'Produits contraceptifs1'!E38*0.25</f>
        <v>0</v>
      </c>
      <c r="F38" s="681">
        <f>+'Produits contraceptifs1'!F38*0.25</f>
        <v>0</v>
      </c>
      <c r="G38" s="681">
        <f>+'Produits contraceptifs1'!G38*3.8</f>
        <v>0</v>
      </c>
      <c r="H38" s="681">
        <f>+'Produits contraceptifs1'!H38*2.5</f>
        <v>0</v>
      </c>
      <c r="I38" s="681">
        <f>+'Produits contraceptifs1'!I38*2.5</f>
        <v>0</v>
      </c>
      <c r="J38" s="681">
        <f>+'Produits contraceptifs1'!J38*2.5</f>
        <v>0</v>
      </c>
    </row>
    <row r="39" spans="1:10" ht="15" customHeight="1">
      <c r="A39" s="679"/>
      <c r="B39" s="677" t="s">
        <v>534</v>
      </c>
      <c r="C39" s="681">
        <f>+'Produits contraceptifs1'!C39*0.07</f>
        <v>0</v>
      </c>
      <c r="D39" s="681">
        <f>+'Produits contraceptifs1'!D39*0.07</f>
        <v>0</v>
      </c>
      <c r="E39" s="681">
        <f>+'Produits contraceptifs1'!E39*0.25</f>
        <v>0</v>
      </c>
      <c r="F39" s="681">
        <f>+'Produits contraceptifs1'!F39*0.25</f>
        <v>0</v>
      </c>
      <c r="G39" s="681">
        <f>+'Produits contraceptifs1'!G39*3.8</f>
        <v>0</v>
      </c>
      <c r="H39" s="681">
        <f>+'Produits contraceptifs1'!H39*2.5</f>
        <v>0</v>
      </c>
      <c r="I39" s="681">
        <f>+'Produits contraceptifs1'!I39*2.5</f>
        <v>0</v>
      </c>
      <c r="J39" s="681">
        <f>+'Produits contraceptifs1'!J39*2.5</f>
        <v>0</v>
      </c>
    </row>
    <row r="40" spans="1:10" ht="15" customHeight="1">
      <c r="A40" s="679"/>
      <c r="B40" s="677" t="s">
        <v>535</v>
      </c>
      <c r="C40" s="681">
        <f>+'Produits contraceptifs1'!C40*0.07</f>
        <v>0</v>
      </c>
      <c r="D40" s="681">
        <f>+'Produits contraceptifs1'!D40*0.07</f>
        <v>0</v>
      </c>
      <c r="E40" s="681">
        <f>+'Produits contraceptifs1'!E40*0.25</f>
        <v>0</v>
      </c>
      <c r="F40" s="681">
        <f>+'Produits contraceptifs1'!F40*0.25</f>
        <v>0</v>
      </c>
      <c r="G40" s="681">
        <f>+'Produits contraceptifs1'!G40*3.8</f>
        <v>0</v>
      </c>
      <c r="H40" s="681">
        <f>+'Produits contraceptifs1'!H40*2.5</f>
        <v>0</v>
      </c>
      <c r="I40" s="681">
        <f>+'Produits contraceptifs1'!I40*2.5</f>
        <v>0</v>
      </c>
      <c r="J40" s="681">
        <f>+'Produits contraceptifs1'!J40*2.5</f>
        <v>0</v>
      </c>
    </row>
    <row r="41" spans="1:10" ht="15" customHeight="1">
      <c r="A41" s="679"/>
      <c r="B41" s="677" t="s">
        <v>536</v>
      </c>
      <c r="C41" s="681">
        <f>+'Produits contraceptifs1'!C41*0.07</f>
        <v>0</v>
      </c>
      <c r="D41" s="681">
        <f>+'Produits contraceptifs1'!D41*0.07</f>
        <v>0</v>
      </c>
      <c r="E41" s="681">
        <f>+'Produits contraceptifs1'!E41*0.25</f>
        <v>0</v>
      </c>
      <c r="F41" s="681">
        <f>+'Produits contraceptifs1'!F41*0.25</f>
        <v>0</v>
      </c>
      <c r="G41" s="681">
        <f>+'Produits contraceptifs1'!G41*3.8</f>
        <v>0</v>
      </c>
      <c r="H41" s="681">
        <f>+'Produits contraceptifs1'!H41*2.5</f>
        <v>0</v>
      </c>
      <c r="I41" s="681">
        <f>+'Produits contraceptifs1'!I41*2.5</f>
        <v>0</v>
      </c>
      <c r="J41" s="681">
        <f>+'Produits contraceptifs1'!J41*2.5</f>
        <v>0</v>
      </c>
    </row>
    <row r="42" spans="1:10" ht="15" customHeight="1">
      <c r="A42" s="2" t="s">
        <v>537</v>
      </c>
      <c r="B42" s="2"/>
      <c r="C42" s="25">
        <f>+'Produits contraceptifs1'!C42*0.07</f>
        <v>0</v>
      </c>
      <c r="D42" s="25">
        <f>+'Produits contraceptifs1'!D42*0.07</f>
        <v>0</v>
      </c>
      <c r="E42" s="25">
        <f>+'Produits contraceptifs1'!E42*0.25</f>
        <v>0</v>
      </c>
      <c r="F42" s="25">
        <f>+'Produits contraceptifs1'!F42*0.25</f>
        <v>0</v>
      </c>
      <c r="G42" s="25">
        <f>+'Produits contraceptifs1'!G42*3.8</f>
        <v>0</v>
      </c>
      <c r="H42" s="25">
        <f>+'Produits contraceptifs1'!H42*2.5</f>
        <v>0</v>
      </c>
      <c r="I42" s="25">
        <f>+'Produits contraceptifs1'!I42*2.5</f>
        <v>0</v>
      </c>
      <c r="J42" s="25">
        <f>+'Produits contraceptifs1'!J42*2.5</f>
        <v>0</v>
      </c>
    </row>
    <row r="43" spans="1:10" ht="15" customHeight="1">
      <c r="A43" s="677"/>
      <c r="B43" s="677" t="s">
        <v>538</v>
      </c>
      <c r="C43" s="681">
        <f>+'Produits contraceptifs1'!C43*0.07</f>
        <v>0</v>
      </c>
      <c r="D43" s="681">
        <f>+'Produits contraceptifs1'!D43*0.07</f>
        <v>0</v>
      </c>
      <c r="E43" s="681">
        <f>+'Produits contraceptifs1'!E43*0.25</f>
        <v>0</v>
      </c>
      <c r="F43" s="681">
        <f>+'Produits contraceptifs1'!F43*0.25</f>
        <v>0</v>
      </c>
      <c r="G43" s="681">
        <f>+'Produits contraceptifs1'!G43*3.8</f>
        <v>0</v>
      </c>
      <c r="H43" s="681">
        <f>+'Produits contraceptifs1'!H43*2.5</f>
        <v>0</v>
      </c>
      <c r="I43" s="681">
        <f>+'Produits contraceptifs1'!I43*2.5</f>
        <v>0</v>
      </c>
      <c r="J43" s="681">
        <f>+'Produits contraceptifs1'!J43*2.5</f>
        <v>0</v>
      </c>
    </row>
    <row r="44" spans="1:10" ht="15" customHeight="1">
      <c r="A44" s="679"/>
      <c r="B44" s="677" t="s">
        <v>539</v>
      </c>
      <c r="C44" s="681">
        <f>+'Produits contraceptifs1'!C44*0.07</f>
        <v>0</v>
      </c>
      <c r="D44" s="681">
        <f>+'Produits contraceptifs1'!D44*0.07</f>
        <v>0</v>
      </c>
      <c r="E44" s="681">
        <f>+'Produits contraceptifs1'!E44*0.25</f>
        <v>0</v>
      </c>
      <c r="F44" s="681">
        <f>+'Produits contraceptifs1'!F44*0.25</f>
        <v>0</v>
      </c>
      <c r="G44" s="681">
        <f>+'Produits contraceptifs1'!G44*3.8</f>
        <v>0</v>
      </c>
      <c r="H44" s="681">
        <f>+'Produits contraceptifs1'!H44*2.5</f>
        <v>0</v>
      </c>
      <c r="I44" s="681">
        <f>+'Produits contraceptifs1'!I44*2.5</f>
        <v>0</v>
      </c>
      <c r="J44" s="681">
        <f>+'Produits contraceptifs1'!J44*2.5</f>
        <v>0</v>
      </c>
    </row>
    <row r="45" spans="1:10" ht="15" customHeight="1">
      <c r="A45" s="679"/>
      <c r="B45" s="677" t="s">
        <v>540</v>
      </c>
      <c r="C45" s="681">
        <f>+'Produits contraceptifs1'!C45*0.07</f>
        <v>0</v>
      </c>
      <c r="D45" s="681">
        <f>+'Produits contraceptifs1'!D45*0.07</f>
        <v>0</v>
      </c>
      <c r="E45" s="681">
        <f>+'Produits contraceptifs1'!E45*0.25</f>
        <v>0</v>
      </c>
      <c r="F45" s="681">
        <f>+'Produits contraceptifs1'!F45*0.25</f>
        <v>0</v>
      </c>
      <c r="G45" s="681">
        <f>+'Produits contraceptifs1'!G45*3.8</f>
        <v>0</v>
      </c>
      <c r="H45" s="681">
        <f>+'Produits contraceptifs1'!H45*2.5</f>
        <v>0</v>
      </c>
      <c r="I45" s="681">
        <f>+'Produits contraceptifs1'!I45*2.5</f>
        <v>0</v>
      </c>
      <c r="J45" s="681">
        <f>+'Produits contraceptifs1'!J45*2.5</f>
        <v>0</v>
      </c>
    </row>
    <row r="46" spans="1:10" ht="15" customHeight="1">
      <c r="A46" s="679"/>
      <c r="B46" s="677" t="s">
        <v>541</v>
      </c>
      <c r="C46" s="681">
        <f>+'Produits contraceptifs1'!C46*0.07</f>
        <v>0</v>
      </c>
      <c r="D46" s="681">
        <f>+'Produits contraceptifs1'!D46*0.07</f>
        <v>0</v>
      </c>
      <c r="E46" s="681">
        <f>+'Produits contraceptifs1'!E46*0.25</f>
        <v>0</v>
      </c>
      <c r="F46" s="681">
        <f>+'Produits contraceptifs1'!F46*0.25</f>
        <v>0</v>
      </c>
      <c r="G46" s="681">
        <f>+'Produits contraceptifs1'!G46*3.8</f>
        <v>0</v>
      </c>
      <c r="H46" s="681">
        <f>+'Produits contraceptifs1'!H46*2.5</f>
        <v>0</v>
      </c>
      <c r="I46" s="681">
        <f>+'Produits contraceptifs1'!I46*2.5</f>
        <v>0</v>
      </c>
      <c r="J46" s="681">
        <f>+'Produits contraceptifs1'!J46*2.5</f>
        <v>0</v>
      </c>
    </row>
    <row r="47" spans="1:10" ht="15" customHeight="1">
      <c r="A47" s="679"/>
      <c r="B47" s="677" t="s">
        <v>542</v>
      </c>
      <c r="C47" s="681">
        <f>+'Produits contraceptifs1'!C47*0.07</f>
        <v>0</v>
      </c>
      <c r="D47" s="681">
        <f>+'Produits contraceptifs1'!D47*0.07</f>
        <v>0</v>
      </c>
      <c r="E47" s="681">
        <f>+'Produits contraceptifs1'!E47*0.25</f>
        <v>0</v>
      </c>
      <c r="F47" s="681">
        <f>+'Produits contraceptifs1'!F47*0.25</f>
        <v>0</v>
      </c>
      <c r="G47" s="681">
        <f>+'Produits contraceptifs1'!G47*3.8</f>
        <v>0</v>
      </c>
      <c r="H47" s="681">
        <f>+'Produits contraceptifs1'!H47*2.5</f>
        <v>0</v>
      </c>
      <c r="I47" s="681">
        <f>+'Produits contraceptifs1'!I47*2.5</f>
        <v>0</v>
      </c>
      <c r="J47" s="681">
        <f>+'Produits contraceptifs1'!J47*2.5</f>
        <v>0</v>
      </c>
    </row>
    <row r="48" spans="1:10" ht="15" customHeight="1">
      <c r="A48" s="679"/>
      <c r="B48" s="677" t="s">
        <v>543</v>
      </c>
      <c r="C48" s="681">
        <f>+'Produits contraceptifs1'!C48*0.07</f>
        <v>0</v>
      </c>
      <c r="D48" s="681">
        <f>+'Produits contraceptifs1'!D48*0.07</f>
        <v>0</v>
      </c>
      <c r="E48" s="681">
        <f>+'Produits contraceptifs1'!E48*0.25</f>
        <v>0</v>
      </c>
      <c r="F48" s="681">
        <f>+'Produits contraceptifs1'!F48*0.25</f>
        <v>0</v>
      </c>
      <c r="G48" s="681">
        <f>+'Produits contraceptifs1'!G48*3.8</f>
        <v>0</v>
      </c>
      <c r="H48" s="681">
        <f>+'Produits contraceptifs1'!H48*2.5</f>
        <v>0</v>
      </c>
      <c r="I48" s="681">
        <f>+'Produits contraceptifs1'!I48*2.5</f>
        <v>0</v>
      </c>
      <c r="J48" s="681">
        <f>+'Produits contraceptifs1'!J48*2.5</f>
        <v>0</v>
      </c>
    </row>
    <row r="49" spans="1:10" ht="15" customHeight="1">
      <c r="A49" s="679"/>
      <c r="B49" s="677" t="s">
        <v>544</v>
      </c>
      <c r="C49" s="681">
        <f>+'Produits contraceptifs1'!C49*0.07</f>
        <v>0</v>
      </c>
      <c r="D49" s="681">
        <f>+'Produits contraceptifs1'!D49*0.07</f>
        <v>0</v>
      </c>
      <c r="E49" s="681">
        <f>+'Produits contraceptifs1'!E49*0.25</f>
        <v>0</v>
      </c>
      <c r="F49" s="681">
        <f>+'Produits contraceptifs1'!F49*0.25</f>
        <v>0</v>
      </c>
      <c r="G49" s="681">
        <f>+'Produits contraceptifs1'!G49*3.8</f>
        <v>0</v>
      </c>
      <c r="H49" s="681">
        <f>+'Produits contraceptifs1'!H49*2.5</f>
        <v>0</v>
      </c>
      <c r="I49" s="681">
        <f>+'Produits contraceptifs1'!I49*2.5</f>
        <v>0</v>
      </c>
      <c r="J49" s="681">
        <f>+'Produits contraceptifs1'!J49*2.5</f>
        <v>0</v>
      </c>
    </row>
    <row r="50" spans="1:10" ht="15" customHeight="1">
      <c r="A50" s="2" t="s">
        <v>545</v>
      </c>
      <c r="B50" s="2"/>
      <c r="C50" s="25">
        <f>+'Produits contraceptifs1'!C50*0.07</f>
        <v>0</v>
      </c>
      <c r="D50" s="25">
        <f>+'Produits contraceptifs1'!D50*0.07</f>
        <v>0</v>
      </c>
      <c r="E50" s="25">
        <f>+'Produits contraceptifs1'!E50*0.25</f>
        <v>0</v>
      </c>
      <c r="F50" s="25">
        <f>+'Produits contraceptifs1'!F50*0.25</f>
        <v>0</v>
      </c>
      <c r="G50" s="25">
        <f>+'Produits contraceptifs1'!G50*3.8</f>
        <v>0</v>
      </c>
      <c r="H50" s="25">
        <f>+'Produits contraceptifs1'!H50*2.5</f>
        <v>0</v>
      </c>
      <c r="I50" s="25">
        <f>+'Produits contraceptifs1'!I50*2.5</f>
        <v>0</v>
      </c>
      <c r="J50" s="25">
        <f>+'Produits contraceptifs1'!J50*2.5</f>
        <v>0</v>
      </c>
    </row>
    <row r="51" spans="1:10" ht="15" customHeight="1">
      <c r="A51" s="677"/>
      <c r="B51" s="677" t="s">
        <v>546</v>
      </c>
      <c r="C51" s="681">
        <f>+'Produits contraceptifs1'!C51*0.07</f>
        <v>0</v>
      </c>
      <c r="D51" s="681">
        <f>+'Produits contraceptifs1'!D51*0.07</f>
        <v>0</v>
      </c>
      <c r="E51" s="681">
        <f>+'Produits contraceptifs1'!E51*0.25</f>
        <v>0</v>
      </c>
      <c r="F51" s="681">
        <f>+'Produits contraceptifs1'!F51*0.25</f>
        <v>0</v>
      </c>
      <c r="G51" s="681">
        <f>+'Produits contraceptifs1'!G51*3.8</f>
        <v>0</v>
      </c>
      <c r="H51" s="681">
        <f>+'Produits contraceptifs1'!H51*2.5</f>
        <v>0</v>
      </c>
      <c r="I51" s="681">
        <f>+'Produits contraceptifs1'!I51*2.5</f>
        <v>0</v>
      </c>
      <c r="J51" s="681">
        <f>+'Produits contraceptifs1'!J51*2.5</f>
        <v>0</v>
      </c>
    </row>
    <row r="52" spans="1:10" ht="15" customHeight="1">
      <c r="A52" s="679"/>
      <c r="B52" s="677" t="s">
        <v>547</v>
      </c>
      <c r="C52" s="681">
        <f>+'Produits contraceptifs1'!C52*0.07</f>
        <v>0</v>
      </c>
      <c r="D52" s="681">
        <f>+'Produits contraceptifs1'!D52*0.07</f>
        <v>0</v>
      </c>
      <c r="E52" s="681">
        <f>+'Produits contraceptifs1'!E52*0.25</f>
        <v>0</v>
      </c>
      <c r="F52" s="681">
        <f>+'Produits contraceptifs1'!F52*0.25</f>
        <v>0</v>
      </c>
      <c r="G52" s="681">
        <f>+'Produits contraceptifs1'!G52*3.8</f>
        <v>0</v>
      </c>
      <c r="H52" s="681">
        <f>+'Produits contraceptifs1'!H52*2.5</f>
        <v>0</v>
      </c>
      <c r="I52" s="681">
        <f>+'Produits contraceptifs1'!I52*2.5</f>
        <v>0</v>
      </c>
      <c r="J52" s="681">
        <f>+'Produits contraceptifs1'!J52*2.5</f>
        <v>0</v>
      </c>
    </row>
    <row r="53" spans="1:10" ht="15" customHeight="1">
      <c r="A53" s="679"/>
      <c r="B53" s="677" t="s">
        <v>548</v>
      </c>
      <c r="C53" s="681">
        <f>+'Produits contraceptifs1'!C53*0.07</f>
        <v>0</v>
      </c>
      <c r="D53" s="681">
        <f>+'Produits contraceptifs1'!D53*0.07</f>
        <v>0</v>
      </c>
      <c r="E53" s="681">
        <f>+'Produits contraceptifs1'!E53*0.25</f>
        <v>0</v>
      </c>
      <c r="F53" s="681">
        <f>+'Produits contraceptifs1'!F53*0.25</f>
        <v>0</v>
      </c>
      <c r="G53" s="681">
        <f>+'Produits contraceptifs1'!G53*3.8</f>
        <v>0</v>
      </c>
      <c r="H53" s="681">
        <f>+'Produits contraceptifs1'!H53*2.5</f>
        <v>0</v>
      </c>
      <c r="I53" s="681">
        <f>+'Produits contraceptifs1'!I53*2.5</f>
        <v>0</v>
      </c>
      <c r="J53" s="681">
        <f>+'Produits contraceptifs1'!J53*2.5</f>
        <v>0</v>
      </c>
    </row>
    <row r="54" spans="1:10" ht="15" customHeight="1">
      <c r="A54" s="679"/>
      <c r="B54" s="677" t="s">
        <v>549</v>
      </c>
      <c r="C54" s="681">
        <f>+'Produits contraceptifs1'!C54*0.07</f>
        <v>0</v>
      </c>
      <c r="D54" s="681">
        <f>+'Produits contraceptifs1'!D54*0.07</f>
        <v>0</v>
      </c>
      <c r="E54" s="681">
        <f>+'Produits contraceptifs1'!E54*0.25</f>
        <v>0</v>
      </c>
      <c r="F54" s="681">
        <f>+'Produits contraceptifs1'!F54*0.25</f>
        <v>0</v>
      </c>
      <c r="G54" s="681">
        <f>+'Produits contraceptifs1'!G54*3.8</f>
        <v>0</v>
      </c>
      <c r="H54" s="681">
        <f>+'Produits contraceptifs1'!H54*2.5</f>
        <v>0</v>
      </c>
      <c r="I54" s="681">
        <f>+'Produits contraceptifs1'!I54*2.5</f>
        <v>0</v>
      </c>
      <c r="J54" s="681">
        <f>+'Produits contraceptifs1'!J54*2.5</f>
        <v>0</v>
      </c>
    </row>
    <row r="55" spans="1:10" ht="15" customHeight="1">
      <c r="A55" s="2" t="s">
        <v>550</v>
      </c>
      <c r="B55" s="2"/>
      <c r="C55" s="49">
        <f>+'Produits contraceptifs1'!C55*0.07</f>
        <v>0</v>
      </c>
      <c r="D55" s="49">
        <f>+'Produits contraceptifs1'!D55*0.07</f>
        <v>0</v>
      </c>
      <c r="E55" s="49">
        <f>+'Produits contraceptifs1'!E55*0.25</f>
        <v>0</v>
      </c>
      <c r="F55" s="49">
        <f>+'Produits contraceptifs1'!F55*0.25</f>
        <v>0</v>
      </c>
      <c r="G55" s="49">
        <f>+'Produits contraceptifs1'!G55*3.8</f>
        <v>0</v>
      </c>
      <c r="H55" s="49">
        <f>+'Produits contraceptifs1'!H55*2.5</f>
        <v>0</v>
      </c>
      <c r="I55" s="49">
        <f>+'Produits contraceptifs1'!I55*2.5</f>
        <v>0</v>
      </c>
      <c r="J55" s="49">
        <f>+'Produits contraceptifs1'!J55*2.5</f>
        <v>0</v>
      </c>
    </row>
    <row r="56" spans="1:10" ht="15" customHeight="1">
      <c r="A56" s="677"/>
      <c r="B56" s="677" t="s">
        <v>551</v>
      </c>
      <c r="C56" s="682">
        <f>+'Produits contraceptifs1'!C56*0.07</f>
        <v>0</v>
      </c>
      <c r="D56" s="682">
        <f>+'Produits contraceptifs1'!D56*0.07</f>
        <v>0</v>
      </c>
      <c r="E56" s="682">
        <f>+'Produits contraceptifs1'!E56*0.25</f>
        <v>0</v>
      </c>
      <c r="F56" s="682">
        <f>+'Produits contraceptifs1'!F56*0.25</f>
        <v>0</v>
      </c>
      <c r="G56" s="682">
        <f>+'Produits contraceptifs1'!G56*3.8</f>
        <v>0</v>
      </c>
      <c r="H56" s="682">
        <f>+'Produits contraceptifs1'!H56*2.5</f>
        <v>0</v>
      </c>
      <c r="I56" s="682">
        <f>+'Produits contraceptifs1'!I56*2.5</f>
        <v>0</v>
      </c>
      <c r="J56" s="682">
        <f>+'Produits contraceptifs1'!J56*2.5</f>
        <v>0</v>
      </c>
    </row>
    <row r="57" spans="1:10" ht="15" customHeight="1">
      <c r="A57" s="679"/>
      <c r="B57" s="677" t="s">
        <v>552</v>
      </c>
      <c r="C57" s="681">
        <f>+'Produits contraceptifs1'!C57*0.07</f>
        <v>0</v>
      </c>
      <c r="D57" s="681">
        <f>+'Produits contraceptifs1'!D57*0.07</f>
        <v>0</v>
      </c>
      <c r="E57" s="681">
        <f>+'Produits contraceptifs1'!E57*0.25</f>
        <v>0</v>
      </c>
      <c r="F57" s="681">
        <f>+'Produits contraceptifs1'!F57*0.25</f>
        <v>0</v>
      </c>
      <c r="G57" s="681">
        <f>+'Produits contraceptifs1'!G57*3.8</f>
        <v>0</v>
      </c>
      <c r="H57" s="681">
        <f>+'Produits contraceptifs1'!H57*2.5</f>
        <v>0</v>
      </c>
      <c r="I57" s="681">
        <f>+'Produits contraceptifs1'!I57*2.5</f>
        <v>0</v>
      </c>
      <c r="J57" s="681">
        <f>+'Produits contraceptifs1'!J57*2.5</f>
        <v>0</v>
      </c>
    </row>
    <row r="58" spans="1:10" ht="15" customHeight="1">
      <c r="A58" s="679"/>
      <c r="B58" s="677" t="s">
        <v>553</v>
      </c>
      <c r="C58" s="681">
        <f>+'Produits contraceptifs1'!C58*0.07</f>
        <v>0</v>
      </c>
      <c r="D58" s="681">
        <f>+'Produits contraceptifs1'!D58*0.07</f>
        <v>0</v>
      </c>
      <c r="E58" s="681">
        <f>+'Produits contraceptifs1'!E58*0.25</f>
        <v>0</v>
      </c>
      <c r="F58" s="681">
        <f>+'Produits contraceptifs1'!F58*0.25</f>
        <v>0</v>
      </c>
      <c r="G58" s="681">
        <f>+'Produits contraceptifs1'!G58*3.8</f>
        <v>0</v>
      </c>
      <c r="H58" s="681">
        <f>+'Produits contraceptifs1'!H58*2.5</f>
        <v>0</v>
      </c>
      <c r="I58" s="681">
        <f>+'Produits contraceptifs1'!I58*2.5</f>
        <v>0</v>
      </c>
      <c r="J58" s="681">
        <f>+'Produits contraceptifs1'!J58*2.5</f>
        <v>0</v>
      </c>
    </row>
    <row r="59" spans="1:10" ht="15" customHeight="1">
      <c r="A59" s="679"/>
      <c r="B59" s="677" t="s">
        <v>554</v>
      </c>
      <c r="C59" s="681">
        <f>+'Produits contraceptifs1'!C59*0.07</f>
        <v>0</v>
      </c>
      <c r="D59" s="681">
        <f>+'Produits contraceptifs1'!D59*0.07</f>
        <v>0</v>
      </c>
      <c r="E59" s="681">
        <f>+'Produits contraceptifs1'!E59*0.25</f>
        <v>0</v>
      </c>
      <c r="F59" s="681">
        <f>+'Produits contraceptifs1'!F59*0.25</f>
        <v>0</v>
      </c>
      <c r="G59" s="681">
        <f>+'Produits contraceptifs1'!G59*3.8</f>
        <v>0</v>
      </c>
      <c r="H59" s="681">
        <f>+'Produits contraceptifs1'!H59*2.5</f>
        <v>0</v>
      </c>
      <c r="I59" s="681">
        <f>+'Produits contraceptifs1'!I59*2.5</f>
        <v>0</v>
      </c>
      <c r="J59" s="681">
        <f>+'Produits contraceptifs1'!J59*2.5</f>
        <v>0</v>
      </c>
    </row>
    <row r="60" spans="1:10" ht="15" customHeight="1">
      <c r="A60" s="679"/>
      <c r="B60" s="677" t="s">
        <v>555</v>
      </c>
      <c r="C60" s="681">
        <f>+'Produits contraceptifs1'!C60*0.07</f>
        <v>0</v>
      </c>
      <c r="D60" s="681">
        <f>+'Produits contraceptifs1'!D60*0.07</f>
        <v>0</v>
      </c>
      <c r="E60" s="681">
        <f>+'Produits contraceptifs1'!E60*0.25</f>
        <v>0</v>
      </c>
      <c r="F60" s="681">
        <f>+'Produits contraceptifs1'!F60*0.25</f>
        <v>0</v>
      </c>
      <c r="G60" s="681">
        <f>+'Produits contraceptifs1'!G60*3.8</f>
        <v>0</v>
      </c>
      <c r="H60" s="681">
        <f>+'Produits contraceptifs1'!H60*2.5</f>
        <v>0</v>
      </c>
      <c r="I60" s="681">
        <f>+'Produits contraceptifs1'!I60*2.5</f>
        <v>0</v>
      </c>
      <c r="J60" s="681">
        <f>+'Produits contraceptifs1'!J60*2.5</f>
        <v>0</v>
      </c>
    </row>
    <row r="61" spans="1:10" ht="15" customHeight="1">
      <c r="A61" s="679"/>
      <c r="B61" s="677" t="s">
        <v>556</v>
      </c>
      <c r="C61" s="681">
        <f>+'Produits contraceptifs1'!C61*0.07</f>
        <v>0</v>
      </c>
      <c r="D61" s="681">
        <f>+'Produits contraceptifs1'!D61*0.07</f>
        <v>0</v>
      </c>
      <c r="E61" s="681">
        <f>+'Produits contraceptifs1'!E61*0.25</f>
        <v>0</v>
      </c>
      <c r="F61" s="681">
        <f>+'Produits contraceptifs1'!F61*0.25</f>
        <v>0</v>
      </c>
      <c r="G61" s="681">
        <f>+'Produits contraceptifs1'!G61*3.8</f>
        <v>0</v>
      </c>
      <c r="H61" s="681">
        <f>+'Produits contraceptifs1'!H61*2.5</f>
        <v>0</v>
      </c>
      <c r="I61" s="681">
        <f>+'Produits contraceptifs1'!I61*2.5</f>
        <v>0</v>
      </c>
      <c r="J61" s="681">
        <f>+'Produits contraceptifs1'!J61*2.5</f>
        <v>0</v>
      </c>
    </row>
    <row r="62" spans="1:10" ht="15" customHeight="1">
      <c r="A62" s="679"/>
      <c r="B62" s="677" t="s">
        <v>557</v>
      </c>
      <c r="C62" s="681">
        <f>+'Produits contraceptifs1'!C62*0.07</f>
        <v>0</v>
      </c>
      <c r="D62" s="681">
        <f>+'Produits contraceptifs1'!D62*0.07</f>
        <v>0</v>
      </c>
      <c r="E62" s="681">
        <f>+'Produits contraceptifs1'!E62*0.25</f>
        <v>0</v>
      </c>
      <c r="F62" s="681">
        <f>+'Produits contraceptifs1'!F62*0.25</f>
        <v>0</v>
      </c>
      <c r="G62" s="681">
        <f>+'Produits contraceptifs1'!G62*3.8</f>
        <v>0</v>
      </c>
      <c r="H62" s="681">
        <f>+'Produits contraceptifs1'!H62*2.5</f>
        <v>0</v>
      </c>
      <c r="I62" s="681">
        <f>+'Produits contraceptifs1'!I62*2.5</f>
        <v>0</v>
      </c>
      <c r="J62" s="681">
        <f>+'Produits contraceptifs1'!J62*2.5</f>
        <v>0</v>
      </c>
    </row>
    <row r="63" spans="1:10" ht="15" customHeight="1">
      <c r="A63" s="679"/>
      <c r="B63" s="677" t="s">
        <v>558</v>
      </c>
      <c r="C63" s="681">
        <f>+'Produits contraceptifs1'!C63*0.07</f>
        <v>0</v>
      </c>
      <c r="D63" s="681">
        <f>+'Produits contraceptifs1'!D63*0.07</f>
        <v>0</v>
      </c>
      <c r="E63" s="681">
        <f>+'Produits contraceptifs1'!E63*0.25</f>
        <v>0</v>
      </c>
      <c r="F63" s="681">
        <f>+'Produits contraceptifs1'!F63*0.25</f>
        <v>0</v>
      </c>
      <c r="G63" s="681">
        <f>+'Produits contraceptifs1'!G63*3.8</f>
        <v>0</v>
      </c>
      <c r="H63" s="681">
        <f>+'Produits contraceptifs1'!H63*2.5</f>
        <v>0</v>
      </c>
      <c r="I63" s="681">
        <f>+'Produits contraceptifs1'!I63*2.5</f>
        <v>0</v>
      </c>
      <c r="J63" s="681">
        <f>+'Produits contraceptifs1'!J63*2.5</f>
        <v>0</v>
      </c>
    </row>
    <row r="64" spans="1:10" ht="15" customHeight="1">
      <c r="A64" s="2" t="s">
        <v>559</v>
      </c>
      <c r="B64" s="2"/>
      <c r="C64" s="25">
        <f>+'Produits contraceptifs1'!C64*0.07</f>
        <v>0</v>
      </c>
      <c r="D64" s="25">
        <f>+'Produits contraceptifs1'!D64*0.07</f>
        <v>0</v>
      </c>
      <c r="E64" s="25">
        <f>+'Produits contraceptifs1'!E64*0.25</f>
        <v>0</v>
      </c>
      <c r="F64" s="25">
        <f>+'Produits contraceptifs1'!F64*0.25</f>
        <v>0</v>
      </c>
      <c r="G64" s="25">
        <f>+'Produits contraceptifs1'!G64*3.8</f>
        <v>0</v>
      </c>
      <c r="H64" s="25">
        <f>+'Produits contraceptifs1'!H64*2.5</f>
        <v>0</v>
      </c>
      <c r="I64" s="25">
        <f>+'Produits contraceptifs1'!I64*2.5</f>
        <v>0</v>
      </c>
      <c r="J64" s="25">
        <f>+'Produits contraceptifs1'!J64*2.5</f>
        <v>0</v>
      </c>
    </row>
    <row r="65" spans="1:10" ht="15" customHeight="1">
      <c r="A65" s="677"/>
      <c r="B65" s="677" t="s">
        <v>560</v>
      </c>
      <c r="C65" s="681">
        <f>+'Produits contraceptifs1'!C65*0.07</f>
        <v>0</v>
      </c>
      <c r="D65" s="681">
        <f>+'Produits contraceptifs1'!D65*0.07</f>
        <v>0</v>
      </c>
      <c r="E65" s="681">
        <f>+'Produits contraceptifs1'!E65*0.25</f>
        <v>0</v>
      </c>
      <c r="F65" s="681">
        <f>+'Produits contraceptifs1'!F65*0.25</f>
        <v>0</v>
      </c>
      <c r="G65" s="681">
        <f>+'Produits contraceptifs1'!G65*3.8</f>
        <v>0</v>
      </c>
      <c r="H65" s="681">
        <f>+'Produits contraceptifs1'!H65*2.5</f>
        <v>0</v>
      </c>
      <c r="I65" s="681">
        <f>+'Produits contraceptifs1'!I65*2.5</f>
        <v>0</v>
      </c>
      <c r="J65" s="681">
        <f>+'Produits contraceptifs1'!J65*2.5</f>
        <v>0</v>
      </c>
    </row>
    <row r="66" spans="1:10" ht="15" customHeight="1">
      <c r="A66" s="679"/>
      <c r="B66" s="677" t="s">
        <v>561</v>
      </c>
      <c r="C66" s="681">
        <f>+'Produits contraceptifs1'!C66*0.07</f>
        <v>0</v>
      </c>
      <c r="D66" s="681">
        <f>+'Produits contraceptifs1'!D66*0.07</f>
        <v>0</v>
      </c>
      <c r="E66" s="681">
        <f>+'Produits contraceptifs1'!E66*0.25</f>
        <v>0</v>
      </c>
      <c r="F66" s="681">
        <f>+'Produits contraceptifs1'!F66*0.25</f>
        <v>0</v>
      </c>
      <c r="G66" s="681">
        <f>+'Produits contraceptifs1'!G66*3.8</f>
        <v>0</v>
      </c>
      <c r="H66" s="681">
        <f>+'Produits contraceptifs1'!H66*2.5</f>
        <v>0</v>
      </c>
      <c r="I66" s="681">
        <f>+'Produits contraceptifs1'!I66*2.5</f>
        <v>0</v>
      </c>
      <c r="J66" s="681">
        <f>+'Produits contraceptifs1'!J66*2.5</f>
        <v>0</v>
      </c>
    </row>
    <row r="67" spans="1:10" ht="15" customHeight="1">
      <c r="A67" s="679"/>
      <c r="B67" s="677" t="s">
        <v>562</v>
      </c>
      <c r="C67" s="681">
        <f>+'Produits contraceptifs1'!C67*0.07</f>
        <v>0</v>
      </c>
      <c r="D67" s="681">
        <f>+'Produits contraceptifs1'!D67*0.07</f>
        <v>0</v>
      </c>
      <c r="E67" s="681">
        <f>+'Produits contraceptifs1'!E67*0.25</f>
        <v>0</v>
      </c>
      <c r="F67" s="681">
        <f>+'Produits contraceptifs1'!F67*0.25</f>
        <v>0</v>
      </c>
      <c r="G67" s="681">
        <f>+'Produits contraceptifs1'!G67*3.8</f>
        <v>0</v>
      </c>
      <c r="H67" s="681">
        <f>+'Produits contraceptifs1'!H67*2.5</f>
        <v>0</v>
      </c>
      <c r="I67" s="681">
        <f>+'Produits contraceptifs1'!I67*2.5</f>
        <v>0</v>
      </c>
      <c r="J67" s="681">
        <f>+'Produits contraceptifs1'!J67*2.5</f>
        <v>0</v>
      </c>
    </row>
    <row r="68" spans="1:10" ht="15" customHeight="1">
      <c r="A68" s="679"/>
      <c r="B68" s="677" t="s">
        <v>563</v>
      </c>
      <c r="C68" s="681">
        <f>+'Produits contraceptifs1'!C68*0.07</f>
        <v>0</v>
      </c>
      <c r="D68" s="681">
        <f>+'Produits contraceptifs1'!D68*0.07</f>
        <v>0</v>
      </c>
      <c r="E68" s="681">
        <f>+'Produits contraceptifs1'!E68*0.25</f>
        <v>0</v>
      </c>
      <c r="F68" s="681">
        <f>+'Produits contraceptifs1'!F68*0.25</f>
        <v>0</v>
      </c>
      <c r="G68" s="681">
        <f>+'Produits contraceptifs1'!G68*3.8</f>
        <v>0</v>
      </c>
      <c r="H68" s="681">
        <f>+'Produits contraceptifs1'!H68*2.5</f>
        <v>0</v>
      </c>
      <c r="I68" s="681">
        <f>+'Produits contraceptifs1'!I68*2.5</f>
        <v>0</v>
      </c>
      <c r="J68" s="681">
        <f>+'Produits contraceptifs1'!J68*2.5</f>
        <v>0</v>
      </c>
    </row>
    <row r="69" spans="1:10" ht="15" customHeight="1">
      <c r="A69" s="679"/>
      <c r="B69" s="677" t="s">
        <v>564</v>
      </c>
      <c r="C69" s="681">
        <f>+'Produits contraceptifs1'!C69*0.07</f>
        <v>0</v>
      </c>
      <c r="D69" s="681">
        <f>+'Produits contraceptifs1'!D69*0.07</f>
        <v>0</v>
      </c>
      <c r="E69" s="681">
        <f>+'Produits contraceptifs1'!E69*0.25</f>
        <v>0</v>
      </c>
      <c r="F69" s="681">
        <f>+'Produits contraceptifs1'!F69*0.25</f>
        <v>0</v>
      </c>
      <c r="G69" s="681">
        <f>+'Produits contraceptifs1'!G69*3.8</f>
        <v>0</v>
      </c>
      <c r="H69" s="681">
        <f>+'Produits contraceptifs1'!H69*2.5</f>
        <v>0</v>
      </c>
      <c r="I69" s="681">
        <f>+'Produits contraceptifs1'!I69*2.5</f>
        <v>0</v>
      </c>
      <c r="J69" s="681">
        <f>+'Produits contraceptifs1'!J69*2.5</f>
        <v>0</v>
      </c>
    </row>
    <row r="70" spans="1:10" ht="15" customHeight="1">
      <c r="A70" s="679"/>
      <c r="B70" s="677" t="s">
        <v>565</v>
      </c>
      <c r="C70" s="681">
        <f>+'Produits contraceptifs1'!C70*0.07</f>
        <v>0</v>
      </c>
      <c r="D70" s="681">
        <f>+'Produits contraceptifs1'!D70*0.07</f>
        <v>0</v>
      </c>
      <c r="E70" s="681">
        <f>+'Produits contraceptifs1'!E70*0.25</f>
        <v>0</v>
      </c>
      <c r="F70" s="681">
        <f>+'Produits contraceptifs1'!F70*0.25</f>
        <v>0</v>
      </c>
      <c r="G70" s="681">
        <f>+'Produits contraceptifs1'!G70*3.8</f>
        <v>0</v>
      </c>
      <c r="H70" s="681">
        <f>+'Produits contraceptifs1'!H70*2.5</f>
        <v>0</v>
      </c>
      <c r="I70" s="681">
        <f>+'Produits contraceptifs1'!I70*2.5</f>
        <v>0</v>
      </c>
      <c r="J70" s="681">
        <f>+'Produits contraceptifs1'!J70*2.5</f>
        <v>0</v>
      </c>
    </row>
    <row r="71" spans="1:10" ht="15" customHeight="1">
      <c r="A71" s="679"/>
      <c r="B71" s="677" t="s">
        <v>566</v>
      </c>
      <c r="C71" s="681">
        <f>+'Produits contraceptifs1'!C71*0.07</f>
        <v>0</v>
      </c>
      <c r="D71" s="681">
        <f>+'Produits contraceptifs1'!D71*0.07</f>
        <v>0</v>
      </c>
      <c r="E71" s="681">
        <f>+'Produits contraceptifs1'!E71*0.25</f>
        <v>0</v>
      </c>
      <c r="F71" s="681">
        <f>+'Produits contraceptifs1'!F71*0.25</f>
        <v>0</v>
      </c>
      <c r="G71" s="681">
        <f>+'Produits contraceptifs1'!G71*3.8</f>
        <v>0</v>
      </c>
      <c r="H71" s="681">
        <f>+'Produits contraceptifs1'!H71*2.5</f>
        <v>0</v>
      </c>
      <c r="I71" s="681">
        <f>+'Produits contraceptifs1'!I71*2.5</f>
        <v>0</v>
      </c>
      <c r="J71" s="681">
        <f>+'Produits contraceptifs1'!J71*2.5</f>
        <v>0</v>
      </c>
    </row>
    <row r="72" spans="1:10" ht="15" customHeight="1">
      <c r="A72" s="679"/>
      <c r="B72" s="677" t="s">
        <v>567</v>
      </c>
      <c r="C72" s="681">
        <f>+'Produits contraceptifs1'!C72*0.07</f>
        <v>0</v>
      </c>
      <c r="D72" s="681">
        <f>+'Produits contraceptifs1'!D72*0.07</f>
        <v>0</v>
      </c>
      <c r="E72" s="681">
        <f>+'Produits contraceptifs1'!E72*0.25</f>
        <v>0</v>
      </c>
      <c r="F72" s="681">
        <f>+'Produits contraceptifs1'!F72*0.25</f>
        <v>0</v>
      </c>
      <c r="G72" s="681">
        <f>+'Produits contraceptifs1'!G72*3.8</f>
        <v>0</v>
      </c>
      <c r="H72" s="681">
        <f>+'Produits contraceptifs1'!H72*2.5</f>
        <v>0</v>
      </c>
      <c r="I72" s="681">
        <f>+'Produits contraceptifs1'!I72*2.5</f>
        <v>0</v>
      </c>
      <c r="J72" s="681">
        <f>+'Produits contraceptifs1'!J72*2.5</f>
        <v>0</v>
      </c>
    </row>
    <row r="73" spans="1:10" ht="15" customHeight="1">
      <c r="A73" s="2" t="s">
        <v>568</v>
      </c>
      <c r="B73" s="2"/>
      <c r="C73" s="25">
        <f>+'Produits contraceptifs1'!C73*0.07</f>
        <v>0</v>
      </c>
      <c r="D73" s="25">
        <f>+'Produits contraceptifs1'!D73*0.07</f>
        <v>0</v>
      </c>
      <c r="E73" s="25">
        <f>+'Produits contraceptifs1'!E73*0.25</f>
        <v>0</v>
      </c>
      <c r="F73" s="25">
        <f>+'Produits contraceptifs1'!F73*0.25</f>
        <v>0</v>
      </c>
      <c r="G73" s="25">
        <f>+'Produits contraceptifs1'!G73*3.8</f>
        <v>0</v>
      </c>
      <c r="H73" s="25">
        <f>+'Produits contraceptifs1'!H73*2.5</f>
        <v>0</v>
      </c>
      <c r="I73" s="25">
        <f>+'Produits contraceptifs1'!I73*2.5</f>
        <v>0</v>
      </c>
      <c r="J73" s="25">
        <f>+'Produits contraceptifs1'!J73*2.5</f>
        <v>0</v>
      </c>
    </row>
    <row r="74" spans="1:10" ht="15" customHeight="1">
      <c r="A74" s="677"/>
      <c r="B74" s="677" t="s">
        <v>569</v>
      </c>
      <c r="C74" s="681">
        <f>+'Produits contraceptifs1'!C74*0.07</f>
        <v>0</v>
      </c>
      <c r="D74" s="681">
        <f>+'Produits contraceptifs1'!D74*0.07</f>
        <v>0</v>
      </c>
      <c r="E74" s="681">
        <f>+'Produits contraceptifs1'!E74*0.25</f>
        <v>0</v>
      </c>
      <c r="F74" s="681">
        <f>+'Produits contraceptifs1'!F74*0.25</f>
        <v>0</v>
      </c>
      <c r="G74" s="681">
        <f>+'Produits contraceptifs1'!G74*3.8</f>
        <v>0</v>
      </c>
      <c r="H74" s="681">
        <f>+'Produits contraceptifs1'!H74*2.5</f>
        <v>0</v>
      </c>
      <c r="I74" s="681">
        <f>+'Produits contraceptifs1'!I74*2.5</f>
        <v>0</v>
      </c>
      <c r="J74" s="681">
        <f>+'Produits contraceptifs1'!J74*2.5</f>
        <v>0</v>
      </c>
    </row>
    <row r="75" spans="1:10" ht="15" customHeight="1">
      <c r="A75" s="679"/>
      <c r="B75" s="677" t="s">
        <v>570</v>
      </c>
      <c r="C75" s="681">
        <f>+'Produits contraceptifs1'!C75*0.07</f>
        <v>0</v>
      </c>
      <c r="D75" s="681">
        <f>+'Produits contraceptifs1'!D75*0.07</f>
        <v>0</v>
      </c>
      <c r="E75" s="681">
        <f>+'Produits contraceptifs1'!E75*0.25</f>
        <v>0</v>
      </c>
      <c r="F75" s="681">
        <f>+'Produits contraceptifs1'!F75*0.25</f>
        <v>0</v>
      </c>
      <c r="G75" s="681">
        <f>+'Produits contraceptifs1'!G75*3.8</f>
        <v>0</v>
      </c>
      <c r="H75" s="681">
        <f>+'Produits contraceptifs1'!H75*2.5</f>
        <v>0</v>
      </c>
      <c r="I75" s="681">
        <f>+'Produits contraceptifs1'!I75*2.5</f>
        <v>0</v>
      </c>
      <c r="J75" s="681">
        <f>+'Produits contraceptifs1'!J75*2.5</f>
        <v>0</v>
      </c>
    </row>
    <row r="76" spans="1:10" ht="15" customHeight="1">
      <c r="A76" s="679"/>
      <c r="B76" s="677" t="s">
        <v>571</v>
      </c>
      <c r="C76" s="681">
        <f>+'Produits contraceptifs1'!C76*0.07</f>
        <v>0</v>
      </c>
      <c r="D76" s="681">
        <f>+'Produits contraceptifs1'!D76*0.07</f>
        <v>0</v>
      </c>
      <c r="E76" s="681">
        <f>+'Produits contraceptifs1'!E76*0.25</f>
        <v>0</v>
      </c>
      <c r="F76" s="681">
        <f>+'Produits contraceptifs1'!F76*0.25</f>
        <v>0</v>
      </c>
      <c r="G76" s="681">
        <f>+'Produits contraceptifs1'!G76*3.8</f>
        <v>0</v>
      </c>
      <c r="H76" s="681">
        <f>+'Produits contraceptifs1'!H76*2.5</f>
        <v>0</v>
      </c>
      <c r="I76" s="681">
        <f>+'Produits contraceptifs1'!I76*2.5</f>
        <v>0</v>
      </c>
      <c r="J76" s="681">
        <f>+'Produits contraceptifs1'!J76*2.5</f>
        <v>0</v>
      </c>
    </row>
    <row r="77" spans="1:10" ht="15" customHeight="1">
      <c r="A77" s="679"/>
      <c r="B77" s="677" t="s">
        <v>572</v>
      </c>
      <c r="C77" s="681">
        <f>+'Produits contraceptifs1'!C77*0.07</f>
        <v>0</v>
      </c>
      <c r="D77" s="681">
        <f>+'Produits contraceptifs1'!D77*0.07</f>
        <v>0</v>
      </c>
      <c r="E77" s="681">
        <f>+'Produits contraceptifs1'!E77*0.25</f>
        <v>0</v>
      </c>
      <c r="F77" s="681">
        <f>+'Produits contraceptifs1'!F77*0.25</f>
        <v>0</v>
      </c>
      <c r="G77" s="681">
        <f>+'Produits contraceptifs1'!G77*3.8</f>
        <v>0</v>
      </c>
      <c r="H77" s="681">
        <f>+'Produits contraceptifs1'!H77*2.5</f>
        <v>0</v>
      </c>
      <c r="I77" s="681">
        <f>+'Produits contraceptifs1'!I77*2.5</f>
        <v>0</v>
      </c>
      <c r="J77" s="681">
        <f>+'Produits contraceptifs1'!J77*2.5</f>
        <v>0</v>
      </c>
    </row>
    <row r="78" spans="1:10" ht="15" customHeight="1">
      <c r="A78" s="679"/>
      <c r="B78" s="677" t="s">
        <v>573</v>
      </c>
      <c r="C78" s="681">
        <f>+'Produits contraceptifs1'!C78*0.07</f>
        <v>0</v>
      </c>
      <c r="D78" s="681">
        <f>+'Produits contraceptifs1'!D78*0.07</f>
        <v>0</v>
      </c>
      <c r="E78" s="681">
        <f>+'Produits contraceptifs1'!E78*0.25</f>
        <v>0</v>
      </c>
      <c r="F78" s="681">
        <f>+'Produits contraceptifs1'!F78*0.25</f>
        <v>0</v>
      </c>
      <c r="G78" s="681">
        <f>+'Produits contraceptifs1'!G78*3.8</f>
        <v>0</v>
      </c>
      <c r="H78" s="681">
        <f>+'Produits contraceptifs1'!H78*2.5</f>
        <v>0</v>
      </c>
      <c r="I78" s="681">
        <f>+'Produits contraceptifs1'!I78*2.5</f>
        <v>0</v>
      </c>
      <c r="J78" s="681">
        <f>+'Produits contraceptifs1'!J78*2.5</f>
        <v>0</v>
      </c>
    </row>
    <row r="79" spans="1:10" ht="15" customHeight="1">
      <c r="A79" s="2" t="s">
        <v>574</v>
      </c>
      <c r="B79" s="2"/>
      <c r="C79" s="49">
        <f>+'Produits contraceptifs1'!C79*0.07</f>
        <v>0</v>
      </c>
      <c r="D79" s="49">
        <f>+'Produits contraceptifs1'!D79*0.07</f>
        <v>0</v>
      </c>
      <c r="E79" s="49">
        <f>+'Produits contraceptifs1'!E79*0.25</f>
        <v>0</v>
      </c>
      <c r="F79" s="49">
        <f>+'Produits contraceptifs1'!F79*0.25</f>
        <v>0</v>
      </c>
      <c r="G79" s="49">
        <f>+'Produits contraceptifs1'!G79*3.8</f>
        <v>0</v>
      </c>
      <c r="H79" s="49">
        <f>+'Produits contraceptifs1'!H79*2.5</f>
        <v>0</v>
      </c>
      <c r="I79" s="49">
        <f>+'Produits contraceptifs1'!I79*2.5</f>
        <v>0</v>
      </c>
      <c r="J79" s="49">
        <f>+'Produits contraceptifs1'!J79*2.5</f>
        <v>0</v>
      </c>
    </row>
    <row r="80" spans="1:10" ht="15" customHeight="1">
      <c r="A80" s="677"/>
      <c r="B80" s="677" t="s">
        <v>575</v>
      </c>
      <c r="C80" s="682">
        <f>+'Produits contraceptifs1'!C80*0.07</f>
        <v>0</v>
      </c>
      <c r="D80" s="682">
        <f>+'Produits contraceptifs1'!D80*0.07</f>
        <v>0</v>
      </c>
      <c r="E80" s="682">
        <f>+'Produits contraceptifs1'!E80*0.25</f>
        <v>0</v>
      </c>
      <c r="F80" s="682">
        <f>+'Produits contraceptifs1'!F80*0.25</f>
        <v>0</v>
      </c>
      <c r="G80" s="682">
        <f>+'Produits contraceptifs1'!G80*3.8</f>
        <v>0</v>
      </c>
      <c r="H80" s="682">
        <f>+'Produits contraceptifs1'!H80*2.5</f>
        <v>0</v>
      </c>
      <c r="I80" s="682">
        <f>+'Produits contraceptifs1'!I80*2.5</f>
        <v>0</v>
      </c>
      <c r="J80" s="682">
        <f>+'Produits contraceptifs1'!J80*2.5</f>
        <v>0</v>
      </c>
    </row>
    <row r="81" spans="1:10" ht="15" customHeight="1">
      <c r="A81" s="679"/>
      <c r="B81" s="677" t="s">
        <v>576</v>
      </c>
      <c r="C81" s="681">
        <f>+'Produits contraceptifs1'!C81*0.07</f>
        <v>0</v>
      </c>
      <c r="D81" s="681">
        <f>+'Produits contraceptifs1'!D81*0.07</f>
        <v>0</v>
      </c>
      <c r="E81" s="681">
        <f>+'Produits contraceptifs1'!E81*0.25</f>
        <v>0</v>
      </c>
      <c r="F81" s="681">
        <f>+'Produits contraceptifs1'!F81*0.25</f>
        <v>0</v>
      </c>
      <c r="G81" s="681">
        <f>+'Produits contraceptifs1'!G81*3.8</f>
        <v>0</v>
      </c>
      <c r="H81" s="681">
        <f>+'Produits contraceptifs1'!H81*2.5</f>
        <v>0</v>
      </c>
      <c r="I81" s="681">
        <f>+'Produits contraceptifs1'!I81*2.5</f>
        <v>0</v>
      </c>
      <c r="J81" s="681">
        <f>+'Produits contraceptifs1'!J81*2.5</f>
        <v>0</v>
      </c>
    </row>
    <row r="82" spans="1:10" ht="15" customHeight="1">
      <c r="A82" s="679"/>
      <c r="B82" s="677" t="s">
        <v>577</v>
      </c>
      <c r="C82" s="681">
        <f>+'Produits contraceptifs1'!C82*0.07</f>
        <v>0</v>
      </c>
      <c r="D82" s="681">
        <f>+'Produits contraceptifs1'!D82*0.07</f>
        <v>0</v>
      </c>
      <c r="E82" s="681">
        <f>+'Produits contraceptifs1'!E82*0.25</f>
        <v>0</v>
      </c>
      <c r="F82" s="681">
        <f>+'Produits contraceptifs1'!F82*0.25</f>
        <v>0</v>
      </c>
      <c r="G82" s="681">
        <f>+'Produits contraceptifs1'!G82*3.8</f>
        <v>0</v>
      </c>
      <c r="H82" s="681">
        <f>+'Produits contraceptifs1'!H82*2.5</f>
        <v>0</v>
      </c>
      <c r="I82" s="681">
        <f>+'Produits contraceptifs1'!I82*2.5</f>
        <v>0</v>
      </c>
      <c r="J82" s="681">
        <f>+'Produits contraceptifs1'!J82*2.5</f>
        <v>0</v>
      </c>
    </row>
    <row r="83" spans="1:10" ht="15" customHeight="1">
      <c r="A83" s="679"/>
      <c r="B83" s="677" t="s">
        <v>578</v>
      </c>
      <c r="C83" s="681">
        <f>+'Produits contraceptifs1'!C83*0.07</f>
        <v>0</v>
      </c>
      <c r="D83" s="681">
        <f>+'Produits contraceptifs1'!D83*0.07</f>
        <v>0</v>
      </c>
      <c r="E83" s="681">
        <f>+'Produits contraceptifs1'!E83*0.25</f>
        <v>0</v>
      </c>
      <c r="F83" s="681">
        <f>+'Produits contraceptifs1'!F83*0.25</f>
        <v>0</v>
      </c>
      <c r="G83" s="681">
        <f>+'Produits contraceptifs1'!G83*3.8</f>
        <v>0</v>
      </c>
      <c r="H83" s="681">
        <f>+'Produits contraceptifs1'!H83*2.5</f>
        <v>0</v>
      </c>
      <c r="I83" s="681">
        <f>+'Produits contraceptifs1'!I83*2.5</f>
        <v>0</v>
      </c>
      <c r="J83" s="681">
        <f>+'Produits contraceptifs1'!J83*2.5</f>
        <v>0</v>
      </c>
    </row>
    <row r="84" spans="1:10" ht="15" customHeight="1">
      <c r="A84" s="2" t="s">
        <v>579</v>
      </c>
      <c r="B84" s="2"/>
      <c r="C84" s="25">
        <f>+'Produits contraceptifs1'!C84*0.07</f>
        <v>0</v>
      </c>
      <c r="D84" s="25">
        <f>+'Produits contraceptifs1'!D84*0.07</f>
        <v>0</v>
      </c>
      <c r="E84" s="25">
        <f>+'Produits contraceptifs1'!E84*0.25</f>
        <v>0</v>
      </c>
      <c r="F84" s="25">
        <f>+'Produits contraceptifs1'!F84*0.25</f>
        <v>0</v>
      </c>
      <c r="G84" s="25">
        <f>+'Produits contraceptifs1'!G84*3.8</f>
        <v>0</v>
      </c>
      <c r="H84" s="25">
        <f>+'Produits contraceptifs1'!H84*2.5</f>
        <v>0</v>
      </c>
      <c r="I84" s="25">
        <f>+'Produits contraceptifs1'!I84*2.5</f>
        <v>0</v>
      </c>
      <c r="J84" s="25">
        <f>+'Produits contraceptifs1'!J84*2.5</f>
        <v>0</v>
      </c>
    </row>
    <row r="85" spans="1:10" ht="15" customHeight="1">
      <c r="A85" s="679"/>
      <c r="B85" s="677" t="s">
        <v>580</v>
      </c>
      <c r="C85" s="681">
        <f>+'Produits contraceptifs1'!C85*0.07</f>
        <v>0</v>
      </c>
      <c r="D85" s="681">
        <f>+'Produits contraceptifs1'!D85*0.07</f>
        <v>0</v>
      </c>
      <c r="E85" s="681">
        <f>+'Produits contraceptifs1'!E85*0.25</f>
        <v>0</v>
      </c>
      <c r="F85" s="681">
        <f>+'Produits contraceptifs1'!F85*0.25</f>
        <v>0</v>
      </c>
      <c r="G85" s="681">
        <f>+'Produits contraceptifs1'!G85*3.8</f>
        <v>0</v>
      </c>
      <c r="H85" s="681">
        <f>+'Produits contraceptifs1'!H85*2.5</f>
        <v>0</v>
      </c>
      <c r="I85" s="681">
        <f>+'Produits contraceptifs1'!I85*2.5</f>
        <v>0</v>
      </c>
      <c r="J85" s="681">
        <f>+'Produits contraceptifs1'!J85*2.5</f>
        <v>0</v>
      </c>
    </row>
    <row r="86" spans="1:10" ht="15" customHeight="1">
      <c r="A86" s="679"/>
      <c r="B86" s="677" t="s">
        <v>581</v>
      </c>
      <c r="C86" s="681">
        <f>+'Produits contraceptifs1'!C86*0.07</f>
        <v>0</v>
      </c>
      <c r="D86" s="681">
        <f>+'Produits contraceptifs1'!D86*0.07</f>
        <v>0</v>
      </c>
      <c r="E86" s="681">
        <f>+'Produits contraceptifs1'!E86*0.25</f>
        <v>0</v>
      </c>
      <c r="F86" s="681">
        <f>+'Produits contraceptifs1'!F86*0.25</f>
        <v>0</v>
      </c>
      <c r="G86" s="681">
        <f>+'Produits contraceptifs1'!G86*3.8</f>
        <v>0</v>
      </c>
      <c r="H86" s="681">
        <f>+'Produits contraceptifs1'!H86*2.5</f>
        <v>0</v>
      </c>
      <c r="I86" s="681">
        <f>+'Produits contraceptifs1'!I86*2.5</f>
        <v>0</v>
      </c>
      <c r="J86" s="681">
        <f>+'Produits contraceptifs1'!J86*2.5</f>
        <v>0</v>
      </c>
    </row>
    <row r="87" spans="1:10" ht="15" customHeight="1">
      <c r="A87" s="679"/>
      <c r="B87" s="677" t="s">
        <v>582</v>
      </c>
      <c r="C87" s="681">
        <f>+'Produits contraceptifs1'!C87*0.07</f>
        <v>0</v>
      </c>
      <c r="D87" s="681">
        <f>+'Produits contraceptifs1'!D87*0.07</f>
        <v>0</v>
      </c>
      <c r="E87" s="681">
        <f>+'Produits contraceptifs1'!E87*0.25</f>
        <v>0</v>
      </c>
      <c r="F87" s="681">
        <f>+'Produits contraceptifs1'!F87*0.25</f>
        <v>0</v>
      </c>
      <c r="G87" s="681">
        <f>+'Produits contraceptifs1'!G87*3.8</f>
        <v>0</v>
      </c>
      <c r="H87" s="681">
        <f>+'Produits contraceptifs1'!H87*2.5</f>
        <v>0</v>
      </c>
      <c r="I87" s="681">
        <f>+'Produits contraceptifs1'!I87*2.5</f>
        <v>0</v>
      </c>
      <c r="J87" s="681">
        <f>+'Produits contraceptifs1'!J87*2.5</f>
        <v>0</v>
      </c>
    </row>
    <row r="88" spans="1:10" ht="15" customHeight="1">
      <c r="A88" s="2" t="s">
        <v>583</v>
      </c>
      <c r="B88" s="2"/>
      <c r="C88" s="49">
        <f>+'Produits contraceptifs1'!C88*0.07</f>
        <v>0</v>
      </c>
      <c r="D88" s="49">
        <f>+'Produits contraceptifs1'!D88*0.07</f>
        <v>0</v>
      </c>
      <c r="E88" s="49">
        <f>+'Produits contraceptifs1'!E88*0.25</f>
        <v>0</v>
      </c>
      <c r="F88" s="49">
        <f>+'Produits contraceptifs1'!F88*0.25</f>
        <v>0</v>
      </c>
      <c r="G88" s="49">
        <f>+'Produits contraceptifs1'!G88*3.8</f>
        <v>0</v>
      </c>
      <c r="H88" s="49">
        <f>+'Produits contraceptifs1'!H88*2.5</f>
        <v>0</v>
      </c>
      <c r="I88" s="49">
        <f>+'Produits contraceptifs1'!I88*2.5</f>
        <v>0</v>
      </c>
      <c r="J88" s="49">
        <f>+'Produits contraceptifs1'!J88*2.5</f>
        <v>0</v>
      </c>
    </row>
    <row r="89" spans="1:10" ht="15" customHeight="1">
      <c r="A89" s="679"/>
      <c r="B89" s="677" t="s">
        <v>584</v>
      </c>
      <c r="C89" s="681">
        <f>+'Produits contraceptifs1'!C89*0.07</f>
        <v>0</v>
      </c>
      <c r="D89" s="681">
        <f>+'Produits contraceptifs1'!D89*0.07</f>
        <v>0</v>
      </c>
      <c r="E89" s="681">
        <f>+'Produits contraceptifs1'!E89*0.25</f>
        <v>0</v>
      </c>
      <c r="F89" s="681">
        <f>+'Produits contraceptifs1'!F89*0.25</f>
        <v>0</v>
      </c>
      <c r="G89" s="681">
        <f>+'Produits contraceptifs1'!G89*3.8</f>
        <v>0</v>
      </c>
      <c r="H89" s="681">
        <f>+'Produits contraceptifs1'!H89*2.5</f>
        <v>0</v>
      </c>
      <c r="I89" s="681">
        <f>+'Produits contraceptifs1'!I89*2.5</f>
        <v>0</v>
      </c>
      <c r="J89" s="681">
        <f>+'Produits contraceptifs1'!J89*2.5</f>
        <v>0</v>
      </c>
    </row>
    <row r="90" spans="1:10" ht="15" customHeight="1">
      <c r="A90" s="2" t="s">
        <v>585</v>
      </c>
      <c r="B90" s="2"/>
      <c r="C90" s="25">
        <f>+'Produits contraceptifs1'!C90*0.07</f>
        <v>0</v>
      </c>
      <c r="D90" s="25">
        <f>+'Produits contraceptifs1'!D90*0.07</f>
        <v>0</v>
      </c>
      <c r="E90" s="25">
        <f>+'Produits contraceptifs1'!E90*0.25</f>
        <v>0</v>
      </c>
      <c r="F90" s="25">
        <f>+'Produits contraceptifs1'!F90*0.25</f>
        <v>0</v>
      </c>
      <c r="G90" s="25">
        <f>+'Produits contraceptifs1'!G90*3.8</f>
        <v>0</v>
      </c>
      <c r="H90" s="25">
        <f>+'Produits contraceptifs1'!H90*2.5</f>
        <v>0</v>
      </c>
      <c r="I90" s="25">
        <f>+'Produits contraceptifs1'!I90*2.5</f>
        <v>0</v>
      </c>
      <c r="J90" s="25">
        <f>+'Produits contraceptifs1'!J90*2.5</f>
        <v>0</v>
      </c>
    </row>
    <row r="91" spans="1:10" ht="15" customHeight="1">
      <c r="A91" s="679"/>
      <c r="B91" s="677" t="s">
        <v>586</v>
      </c>
      <c r="C91" s="681">
        <f>+'Produits contraceptifs1'!C91*0.07</f>
        <v>0</v>
      </c>
      <c r="D91" s="681">
        <f>+'Produits contraceptifs1'!D91*0.07</f>
        <v>0</v>
      </c>
      <c r="E91" s="681">
        <f>+'Produits contraceptifs1'!E91*0.25</f>
        <v>0</v>
      </c>
      <c r="F91" s="681">
        <f>+'Produits contraceptifs1'!F91*0.25</f>
        <v>0</v>
      </c>
      <c r="G91" s="681">
        <f>+'Produits contraceptifs1'!G91*3.8</f>
        <v>0</v>
      </c>
      <c r="H91" s="681">
        <f>+'Produits contraceptifs1'!H91*2.5</f>
        <v>0</v>
      </c>
      <c r="I91" s="681">
        <f>+'Produits contraceptifs1'!I91*2.5</f>
        <v>0</v>
      </c>
      <c r="J91" s="681">
        <f>+'Produits contraceptifs1'!J91*2.5</f>
        <v>0</v>
      </c>
    </row>
    <row r="92" spans="1:10" ht="15" customHeight="1">
      <c r="A92" s="679"/>
      <c r="B92" s="677" t="s">
        <v>587</v>
      </c>
      <c r="C92" s="681">
        <f>+'Produits contraceptifs1'!C92*0.07</f>
        <v>0</v>
      </c>
      <c r="D92" s="681">
        <f>+'Produits contraceptifs1'!D92*0.07</f>
        <v>0</v>
      </c>
      <c r="E92" s="681">
        <f>+'Produits contraceptifs1'!E92*0.25</f>
        <v>0</v>
      </c>
      <c r="F92" s="681">
        <f>+'Produits contraceptifs1'!F92*0.25</f>
        <v>0</v>
      </c>
      <c r="G92" s="681">
        <f>+'Produits contraceptifs1'!G92*3.8</f>
        <v>0</v>
      </c>
      <c r="H92" s="681">
        <f>+'Produits contraceptifs1'!H92*2.5</f>
        <v>0</v>
      </c>
      <c r="I92" s="681">
        <f>+'Produits contraceptifs1'!I92*2.5</f>
        <v>0</v>
      </c>
      <c r="J92" s="681">
        <f>+'Produits contraceptifs1'!J92*2.5</f>
        <v>0</v>
      </c>
    </row>
    <row r="93" spans="1:10" ht="15" customHeight="1">
      <c r="A93" s="679"/>
      <c r="B93" s="677" t="s">
        <v>588</v>
      </c>
      <c r="C93" s="681">
        <f>+'Produits contraceptifs1'!C93*0.07</f>
        <v>0</v>
      </c>
      <c r="D93" s="681">
        <f>+'Produits contraceptifs1'!D93*0.07</f>
        <v>0</v>
      </c>
      <c r="E93" s="681">
        <f>+'Produits contraceptifs1'!E93*0.25</f>
        <v>0</v>
      </c>
      <c r="F93" s="681">
        <f>+'Produits contraceptifs1'!F93*0.25</f>
        <v>0</v>
      </c>
      <c r="G93" s="681">
        <f>+'Produits contraceptifs1'!G93*3.8</f>
        <v>0</v>
      </c>
      <c r="H93" s="681">
        <f>+'Produits contraceptifs1'!H93*2.5</f>
        <v>0</v>
      </c>
      <c r="I93" s="681">
        <f>+'Produits contraceptifs1'!I93*2.5</f>
        <v>0</v>
      </c>
      <c r="J93" s="681">
        <f>+'Produits contraceptifs1'!J93*2.5</f>
        <v>0</v>
      </c>
    </row>
    <row r="94" spans="1:10" ht="15" customHeight="1">
      <c r="A94" s="2" t="s">
        <v>589</v>
      </c>
      <c r="B94" s="2"/>
      <c r="C94" s="25">
        <f>+'Produits contraceptifs1'!C94*0.07</f>
        <v>0</v>
      </c>
      <c r="D94" s="25">
        <f>+'Produits contraceptifs1'!D94*0.07</f>
        <v>0</v>
      </c>
      <c r="E94" s="25">
        <f>+'Produits contraceptifs1'!E94*0.25</f>
        <v>0</v>
      </c>
      <c r="F94" s="25">
        <f>+'Produits contraceptifs1'!F94*0.25</f>
        <v>0</v>
      </c>
      <c r="G94" s="25">
        <f>+'Produits contraceptifs1'!G94*3.8</f>
        <v>0</v>
      </c>
      <c r="H94" s="25">
        <f>+'Produits contraceptifs1'!H94*2.5</f>
        <v>0</v>
      </c>
      <c r="I94" s="25">
        <f>+'Produits contraceptifs1'!I94*2.5</f>
        <v>0</v>
      </c>
      <c r="J94" s="25">
        <f>+'Produits contraceptifs1'!J94*2.5</f>
        <v>0</v>
      </c>
    </row>
    <row r="95" spans="1:10" ht="15" customHeight="1">
      <c r="A95" s="677"/>
      <c r="B95" s="677" t="s">
        <v>590</v>
      </c>
      <c r="C95" s="681">
        <f>+'Produits contraceptifs1'!C95*0.07</f>
        <v>0</v>
      </c>
      <c r="D95" s="681">
        <f>+'Produits contraceptifs1'!D95*0.07</f>
        <v>0</v>
      </c>
      <c r="E95" s="681">
        <f>+'Produits contraceptifs1'!E95*0.25</f>
        <v>0</v>
      </c>
      <c r="F95" s="681">
        <f>+'Produits contraceptifs1'!F95*0.25</f>
        <v>0</v>
      </c>
      <c r="G95" s="681">
        <f>+'Produits contraceptifs1'!G95*3.8</f>
        <v>0</v>
      </c>
      <c r="H95" s="681">
        <f>+'Produits contraceptifs1'!H95*2.5</f>
        <v>0</v>
      </c>
      <c r="I95" s="681">
        <f>+'Produits contraceptifs1'!I95*2.5</f>
        <v>0</v>
      </c>
      <c r="J95" s="681">
        <f>+'Produits contraceptifs1'!J95*2.5</f>
        <v>0</v>
      </c>
    </row>
    <row r="96" spans="1:10" ht="15" customHeight="1">
      <c r="A96" s="677"/>
      <c r="B96" s="677" t="s">
        <v>591</v>
      </c>
      <c r="C96" s="681">
        <f>+'Produits contraceptifs1'!C96*0.07</f>
        <v>0</v>
      </c>
      <c r="D96" s="681">
        <f>+'Produits contraceptifs1'!D96*0.07</f>
        <v>0</v>
      </c>
      <c r="E96" s="681">
        <f>+'Produits contraceptifs1'!E96*0.25</f>
        <v>0</v>
      </c>
      <c r="F96" s="681">
        <f>+'Produits contraceptifs1'!F96*0.25</f>
        <v>0</v>
      </c>
      <c r="G96" s="681">
        <f>+'Produits contraceptifs1'!G96*3.8</f>
        <v>0</v>
      </c>
      <c r="H96" s="681">
        <f>+'Produits contraceptifs1'!H96*2.5</f>
        <v>0</v>
      </c>
      <c r="I96" s="681">
        <f>+'Produits contraceptifs1'!I96*2.5</f>
        <v>0</v>
      </c>
      <c r="J96" s="681">
        <f>+'Produits contraceptifs1'!J96*2.5</f>
        <v>0</v>
      </c>
    </row>
    <row r="97" spans="1:10" ht="15" customHeight="1">
      <c r="A97" s="677"/>
      <c r="B97" s="677" t="s">
        <v>592</v>
      </c>
      <c r="C97" s="681">
        <f>+'Produits contraceptifs1'!C97*0.07</f>
        <v>0</v>
      </c>
      <c r="D97" s="681">
        <f>+'Produits contraceptifs1'!D97*0.07</f>
        <v>0</v>
      </c>
      <c r="E97" s="681">
        <f>+'Produits contraceptifs1'!E97*0.25</f>
        <v>0</v>
      </c>
      <c r="F97" s="681">
        <f>+'Produits contraceptifs1'!F97*0.25</f>
        <v>0</v>
      </c>
      <c r="G97" s="681">
        <f>+'Produits contraceptifs1'!G97*3.8</f>
        <v>0</v>
      </c>
      <c r="H97" s="681">
        <f>+'Produits contraceptifs1'!H97*2.5</f>
        <v>0</v>
      </c>
      <c r="I97" s="681">
        <f>+'Produits contraceptifs1'!I97*2.5</f>
        <v>0</v>
      </c>
      <c r="J97" s="681">
        <f>+'Produits contraceptifs1'!J97*2.5</f>
        <v>0</v>
      </c>
    </row>
    <row r="98" spans="1:10" ht="15" customHeight="1">
      <c r="A98" s="677"/>
      <c r="B98" s="677" t="s">
        <v>593</v>
      </c>
      <c r="C98" s="681">
        <f>+'Produits contraceptifs1'!C98*0.07</f>
        <v>0</v>
      </c>
      <c r="D98" s="681">
        <f>+'Produits contraceptifs1'!D98*0.07</f>
        <v>0</v>
      </c>
      <c r="E98" s="681">
        <f>+'Produits contraceptifs1'!E98*0.25</f>
        <v>0</v>
      </c>
      <c r="F98" s="681">
        <f>+'Produits contraceptifs1'!F98*0.25</f>
        <v>0</v>
      </c>
      <c r="G98" s="681">
        <f>+'Produits contraceptifs1'!G98*3.8</f>
        <v>0</v>
      </c>
      <c r="H98" s="681">
        <f>+'Produits contraceptifs1'!H98*2.5</f>
        <v>0</v>
      </c>
      <c r="I98" s="681">
        <f>+'Produits contraceptifs1'!I98*2.5</f>
        <v>0</v>
      </c>
      <c r="J98" s="681">
        <f>+'Produits contraceptifs1'!J98*2.5</f>
        <v>0</v>
      </c>
    </row>
    <row r="99" spans="1:10" ht="15" customHeight="1">
      <c r="A99" s="2" t="s">
        <v>594</v>
      </c>
      <c r="B99" s="2"/>
      <c r="C99" s="49">
        <f>+'Produits contraceptifs1'!C99*0.07</f>
        <v>0</v>
      </c>
      <c r="D99" s="49">
        <f>+'Produits contraceptifs1'!D99*0.07</f>
        <v>0</v>
      </c>
      <c r="E99" s="49">
        <f>+'Produits contraceptifs1'!E99*0.25</f>
        <v>0</v>
      </c>
      <c r="F99" s="49">
        <f>+'Produits contraceptifs1'!F99*0.25</f>
        <v>0</v>
      </c>
      <c r="G99" s="49">
        <f>+'Produits contraceptifs1'!G99*3.8</f>
        <v>0</v>
      </c>
      <c r="H99" s="49">
        <f>+'Produits contraceptifs1'!H99*2.5</f>
        <v>0</v>
      </c>
      <c r="I99" s="49">
        <f>+'Produits contraceptifs1'!I99*2.5</f>
        <v>0</v>
      </c>
      <c r="J99" s="49">
        <f>+'Produits contraceptifs1'!J99*2.5</f>
        <v>0</v>
      </c>
    </row>
    <row r="100" spans="1:10" ht="15" customHeight="1">
      <c r="A100" s="679"/>
      <c r="B100" s="677" t="s">
        <v>595</v>
      </c>
      <c r="C100" s="681">
        <f>+'Produits contraceptifs1'!C100*0.07</f>
        <v>0</v>
      </c>
      <c r="D100" s="681">
        <f>+'Produits contraceptifs1'!D100*0.07</f>
        <v>0</v>
      </c>
      <c r="E100" s="681">
        <f>+'Produits contraceptifs1'!E100*0.25</f>
        <v>0</v>
      </c>
      <c r="F100" s="681">
        <f>+'Produits contraceptifs1'!F100*0.25</f>
        <v>0</v>
      </c>
      <c r="G100" s="681">
        <f>+'Produits contraceptifs1'!G100*3.8</f>
        <v>0</v>
      </c>
      <c r="H100" s="681">
        <f>+'Produits contraceptifs1'!H100*2.5</f>
        <v>0</v>
      </c>
      <c r="I100" s="681">
        <f>+'Produits contraceptifs1'!I100*2.5</f>
        <v>0</v>
      </c>
      <c r="J100" s="681">
        <f>+'Produits contraceptifs1'!J100*2.5</f>
        <v>0</v>
      </c>
    </row>
    <row r="101" spans="1:10" ht="15" customHeight="1">
      <c r="A101" s="2" t="s">
        <v>596</v>
      </c>
      <c r="B101" s="2"/>
      <c r="C101" s="25">
        <f>+'Produits contraceptifs1'!C101*0.07</f>
        <v>0</v>
      </c>
      <c r="D101" s="25">
        <f>+'Produits contraceptifs1'!D101*0.07</f>
        <v>0</v>
      </c>
      <c r="E101" s="25">
        <f>+'Produits contraceptifs1'!E101*0.25</f>
        <v>0</v>
      </c>
      <c r="F101" s="25">
        <f>+'Produits contraceptifs1'!F101*0.25</f>
        <v>0</v>
      </c>
      <c r="G101" s="25">
        <f>+'Produits contraceptifs1'!G101*3.8</f>
        <v>0</v>
      </c>
      <c r="H101" s="25">
        <f>+'Produits contraceptifs1'!H101*2.5</f>
        <v>0</v>
      </c>
      <c r="I101" s="25">
        <f>+'Produits contraceptifs1'!I101*2.5</f>
        <v>0</v>
      </c>
      <c r="J101" s="25">
        <f>+'Produits contraceptifs1'!J101*2.5</f>
        <v>0</v>
      </c>
    </row>
    <row r="102" spans="1:10" ht="15" customHeight="1">
      <c r="A102" s="677"/>
      <c r="B102" s="677" t="s">
        <v>597</v>
      </c>
      <c r="C102" s="681">
        <f>+'Produits contraceptifs1'!C102*0.07</f>
        <v>0</v>
      </c>
      <c r="D102" s="681">
        <f>+'Produits contraceptifs1'!D102*0.07</f>
        <v>0</v>
      </c>
      <c r="E102" s="681">
        <f>+'Produits contraceptifs1'!E102*0.25</f>
        <v>0</v>
      </c>
      <c r="F102" s="681">
        <f>+'Produits contraceptifs1'!F102*0.25</f>
        <v>0</v>
      </c>
      <c r="G102" s="681">
        <f>+'Produits contraceptifs1'!G102*3.8</f>
        <v>0</v>
      </c>
      <c r="H102" s="681">
        <f>+'Produits contraceptifs1'!H102*2.5</f>
        <v>0</v>
      </c>
      <c r="I102" s="681">
        <f>+'Produits contraceptifs1'!I102*2.5</f>
        <v>0</v>
      </c>
      <c r="J102" s="681">
        <f>+'Produits contraceptifs1'!J102*2.5</f>
        <v>0</v>
      </c>
    </row>
    <row r="103" spans="1:10" ht="15" customHeight="1">
      <c r="A103" s="679"/>
      <c r="B103" s="677" t="s">
        <v>598</v>
      </c>
      <c r="C103" s="681">
        <f>+'Produits contraceptifs1'!C103*0.07</f>
        <v>0</v>
      </c>
      <c r="D103" s="681">
        <f>+'Produits contraceptifs1'!D103*0.07</f>
        <v>0</v>
      </c>
      <c r="E103" s="681">
        <f>+'Produits contraceptifs1'!E103*0.25</f>
        <v>0</v>
      </c>
      <c r="F103" s="681">
        <f>+'Produits contraceptifs1'!F103*0.25</f>
        <v>0</v>
      </c>
      <c r="G103" s="681">
        <f>+'Produits contraceptifs1'!G103*3.8</f>
        <v>0</v>
      </c>
      <c r="H103" s="681">
        <f>+'Produits contraceptifs1'!H103*2.5</f>
        <v>0</v>
      </c>
      <c r="I103" s="681">
        <f>+'Produits contraceptifs1'!I103*2.5</f>
        <v>0</v>
      </c>
      <c r="J103" s="681">
        <f>+'Produits contraceptifs1'!J103*2.5</f>
        <v>0</v>
      </c>
    </row>
    <row r="104" spans="1:10" ht="15" customHeight="1">
      <c r="A104" s="679"/>
      <c r="B104" s="677" t="s">
        <v>599</v>
      </c>
      <c r="C104" s="681">
        <f>+'Produits contraceptifs1'!C104*0.07</f>
        <v>0</v>
      </c>
      <c r="D104" s="681">
        <f>+'Produits contraceptifs1'!D104*0.07</f>
        <v>0</v>
      </c>
      <c r="E104" s="681">
        <f>+'Produits contraceptifs1'!E104*0.25</f>
        <v>0</v>
      </c>
      <c r="F104" s="681">
        <f>+'Produits contraceptifs1'!F104*0.25</f>
        <v>0</v>
      </c>
      <c r="G104" s="681">
        <f>+'Produits contraceptifs1'!G104*3.8</f>
        <v>0</v>
      </c>
      <c r="H104" s="681">
        <f>+'Produits contraceptifs1'!H104*2.5</f>
        <v>0</v>
      </c>
      <c r="I104" s="681">
        <f>+'Produits contraceptifs1'!I104*2.5</f>
        <v>0</v>
      </c>
      <c r="J104" s="681">
        <f>+'Produits contraceptifs1'!J104*2.5</f>
        <v>0</v>
      </c>
    </row>
    <row r="105" spans="1:10" ht="15" customHeight="1">
      <c r="A105" s="679"/>
      <c r="B105" s="677" t="s">
        <v>600</v>
      </c>
      <c r="C105" s="681">
        <f>+'Produits contraceptifs1'!C105*0.07</f>
        <v>0</v>
      </c>
      <c r="D105" s="681">
        <f>+'Produits contraceptifs1'!D105*0.07</f>
        <v>0</v>
      </c>
      <c r="E105" s="681">
        <f>+'Produits contraceptifs1'!E105*0.25</f>
        <v>0</v>
      </c>
      <c r="F105" s="681">
        <f>+'Produits contraceptifs1'!F105*0.25</f>
        <v>0</v>
      </c>
      <c r="G105" s="681">
        <f>+'Produits contraceptifs1'!G105*3.8</f>
        <v>0</v>
      </c>
      <c r="H105" s="681">
        <f>+'Produits contraceptifs1'!H105*2.5</f>
        <v>0</v>
      </c>
      <c r="I105" s="681">
        <f>+'Produits contraceptifs1'!I105*2.5</f>
        <v>0</v>
      </c>
      <c r="J105" s="681">
        <f>+'Produits contraceptifs1'!J105*2.5</f>
        <v>0</v>
      </c>
    </row>
    <row r="106" spans="1:10" ht="15.75" customHeight="1">
      <c r="A106" s="679"/>
      <c r="B106" s="677" t="s">
        <v>601</v>
      </c>
      <c r="C106" s="681">
        <f>+'Produits contraceptifs1'!C106*0.07</f>
        <v>0</v>
      </c>
      <c r="D106" s="681">
        <f>+'Produits contraceptifs1'!D106*0.07</f>
        <v>0</v>
      </c>
      <c r="E106" s="681">
        <f>+'Produits contraceptifs1'!E106*0.25</f>
        <v>0</v>
      </c>
      <c r="F106" s="681">
        <f>+'Produits contraceptifs1'!F106*0.25</f>
        <v>0</v>
      </c>
      <c r="G106" s="681">
        <f>+'Produits contraceptifs1'!G106*3.8</f>
        <v>0</v>
      </c>
      <c r="H106" s="681">
        <f>+'Produits contraceptifs1'!H106*2.5</f>
        <v>0</v>
      </c>
      <c r="I106" s="681">
        <f>+'Produits contraceptifs1'!I106*2.5</f>
        <v>0</v>
      </c>
      <c r="J106" s="681">
        <f>+'Produits contraceptifs1'!J106*2.5</f>
        <v>0</v>
      </c>
    </row>
    <row r="107" spans="1:10" ht="15.75" customHeight="1">
      <c r="A107" s="679"/>
      <c r="B107" s="677" t="s">
        <v>602</v>
      </c>
      <c r="C107" s="681">
        <f>+'Produits contraceptifs1'!C107*0.07</f>
        <v>0</v>
      </c>
      <c r="D107" s="681">
        <f>+'Produits contraceptifs1'!D107*0.07</f>
        <v>0</v>
      </c>
      <c r="E107" s="681">
        <f>+'Produits contraceptifs1'!E107*0.25</f>
        <v>0</v>
      </c>
      <c r="F107" s="681">
        <f>+'Produits contraceptifs1'!F107*0.25</f>
        <v>0</v>
      </c>
      <c r="G107" s="681">
        <f>+'Produits contraceptifs1'!G107*3.8</f>
        <v>0</v>
      </c>
      <c r="H107" s="681">
        <f>+'Produits contraceptifs1'!H107*2.5</f>
        <v>0</v>
      </c>
      <c r="I107" s="681">
        <f>+'Produits contraceptifs1'!I107*2.5</f>
        <v>0</v>
      </c>
      <c r="J107" s="681">
        <f>+'Produits contraceptifs1'!J107*2.5</f>
        <v>0</v>
      </c>
    </row>
    <row r="108" spans="1:10" ht="15.75" customHeight="1">
      <c r="A108" s="679"/>
      <c r="B108" s="677" t="s">
        <v>603</v>
      </c>
      <c r="C108" s="681">
        <f>+'Produits contraceptifs1'!C108*0.07</f>
        <v>0</v>
      </c>
      <c r="D108" s="681">
        <f>+'Produits contraceptifs1'!D108*0.07</f>
        <v>0</v>
      </c>
      <c r="E108" s="681">
        <f>+'Produits contraceptifs1'!E108*0.25</f>
        <v>0</v>
      </c>
      <c r="F108" s="681">
        <f>+'Produits contraceptifs1'!F108*0.25</f>
        <v>0</v>
      </c>
      <c r="G108" s="681">
        <f>+'Produits contraceptifs1'!G108*3.8</f>
        <v>0</v>
      </c>
      <c r="H108" s="681">
        <f>+'Produits contraceptifs1'!H108*2.5</f>
        <v>0</v>
      </c>
      <c r="I108" s="681">
        <f>+'Produits contraceptifs1'!I108*2.5</f>
        <v>0</v>
      </c>
      <c r="J108" s="681">
        <f>+'Produits contraceptifs1'!J108*2.5</f>
        <v>0</v>
      </c>
    </row>
    <row r="109" spans="1:10" ht="15.75" customHeight="1">
      <c r="A109" s="2" t="s">
        <v>604</v>
      </c>
      <c r="B109" s="2"/>
      <c r="C109" s="683">
        <f>+'Produits contraceptifs1'!C109*0.07</f>
        <v>0</v>
      </c>
      <c r="D109" s="683">
        <f>+'Produits contraceptifs1'!D109*0.07</f>
        <v>0</v>
      </c>
      <c r="E109" s="683">
        <f>+'Produits contraceptifs1'!E109*0.25</f>
        <v>0</v>
      </c>
      <c r="F109" s="683">
        <f>+'Produits contraceptifs1'!F109*0.25</f>
        <v>0</v>
      </c>
      <c r="G109" s="683">
        <f>+'Produits contraceptifs1'!G109*3.8</f>
        <v>0</v>
      </c>
      <c r="H109" s="683">
        <f>+'Produits contraceptifs1'!H109*2.5</f>
        <v>0</v>
      </c>
      <c r="I109" s="683">
        <f>+'Produits contraceptifs1'!I109*2.5</f>
        <v>0</v>
      </c>
      <c r="J109" s="683">
        <f>+'Produits contraceptifs1'!J109*2.5</f>
        <v>0</v>
      </c>
    </row>
    <row r="110" spans="1:10" ht="15.75" customHeight="1">
      <c r="A110" s="2" t="s">
        <v>605</v>
      </c>
      <c r="B110" s="2"/>
      <c r="C110" s="25">
        <f>+'Produits contraceptifs1'!C110*0.07</f>
        <v>0</v>
      </c>
      <c r="D110" s="25">
        <f>+'Produits contraceptifs1'!D110*0.07</f>
        <v>0</v>
      </c>
      <c r="E110" s="25">
        <f>+'Produits contraceptifs1'!E110*0.25</f>
        <v>0</v>
      </c>
      <c r="F110" s="25">
        <f>+'Produits contraceptifs1'!F110*0.25</f>
        <v>0</v>
      </c>
      <c r="G110" s="25">
        <f>+'Produits contraceptifs1'!G110*3.8</f>
        <v>0</v>
      </c>
      <c r="H110" s="25">
        <f>+'Produits contraceptifs1'!H110*2.5</f>
        <v>0</v>
      </c>
      <c r="I110" s="25">
        <f>+'Produits contraceptifs1'!I110*2.5</f>
        <v>0</v>
      </c>
      <c r="J110" s="25">
        <f>+'Produits contraceptifs1'!J110*2.5</f>
        <v>0</v>
      </c>
    </row>
    <row r="111" spans="1:10" ht="15.75" customHeight="1" thickBot="1">
      <c r="A111" s="282" t="s">
        <v>606</v>
      </c>
      <c r="B111" s="282"/>
      <c r="C111" s="206">
        <f>+'Produits contraceptifs1'!C111*0.07</f>
        <v>0</v>
      </c>
      <c r="D111" s="206">
        <f>+'Produits contraceptifs1'!D111*0.07</f>
        <v>0</v>
      </c>
      <c r="E111" s="206">
        <f>+'Produits contraceptifs1'!E111*0.25</f>
        <v>0</v>
      </c>
      <c r="F111" s="206">
        <f>+'Produits contraceptifs1'!F111*0.25</f>
        <v>0</v>
      </c>
      <c r="G111" s="206">
        <f>+'Produits contraceptifs1'!G111*3.8</f>
        <v>0</v>
      </c>
      <c r="H111" s="206">
        <f>+'Produits contraceptifs1'!H111*2.5</f>
        <v>0</v>
      </c>
      <c r="I111" s="206">
        <f>+'Produits contraceptifs1'!I111*2.5</f>
        <v>0</v>
      </c>
      <c r="J111" s="206">
        <f>+'Produits contraceptifs1'!J111*2.5</f>
        <v>0</v>
      </c>
    </row>
  </sheetData>
  <mergeCells count="1">
    <mergeCell ref="A2:B2"/>
  </mergeCells>
  <conditionalFormatting sqref="C3:J93">
    <cfRule type="containsBlanks" dxfId="673" priority="3">
      <formula>LEN(TRIM(C3))=0</formula>
    </cfRule>
  </conditionalFormatting>
  <conditionalFormatting sqref="C94:J99">
    <cfRule type="containsBlanks" dxfId="672" priority="5">
      <formula>LEN(TRIM(C94))=0</formula>
    </cfRule>
  </conditionalFormatting>
  <conditionalFormatting sqref="C98:J98">
    <cfRule type="containsBlanks" dxfId="671" priority="4" stopIfTrue="1">
      <formula>LEN(TRIM(C98))=0</formula>
    </cfRule>
  </conditionalFormatting>
  <conditionalFormatting sqref="C100:J108">
    <cfRule type="containsBlanks" dxfId="670" priority="2">
      <formula>LEN(TRIM(C100))=0</formula>
    </cfRule>
  </conditionalFormatting>
  <conditionalFormatting sqref="C110:J110">
    <cfRule type="containsBlanks" dxfId="669" priority="1">
      <formula>LEN(TRIM(C110))=0</formula>
    </cfRule>
  </conditionalFormatting>
  <conditionalFormatting sqref="I2:J2">
    <cfRule type="cellIs" dxfId="668" priority="9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Feuil154">
    <tabColor rgb="FFFFC000"/>
  </sheetPr>
  <dimension ref="A1:K111"/>
  <sheetViews>
    <sheetView view="pageBreakPreview" zoomScale="94" zoomScaleNormal="100" zoomScaleSheetLayoutView="94" workbookViewId="0">
      <pane ySplit="2" topLeftCell="A87" activePane="bottomLeft" state="frozen"/>
      <selection activeCell="A28" sqref="A28"/>
      <selection pane="bottomLeft" activeCell="C97" sqref="C97"/>
    </sheetView>
  </sheetViews>
  <sheetFormatPr baseColWidth="10" defaultColWidth="14.3984375" defaultRowHeight="15" customHeight="1"/>
  <cols>
    <col min="1" max="1" width="1.19921875" style="375" customWidth="1"/>
    <col min="2" max="2" width="19.3984375" style="375" customWidth="1"/>
    <col min="3" max="3" width="8.53125" style="375" customWidth="1"/>
    <col min="4" max="4" width="9.3984375" style="375" customWidth="1"/>
    <col min="5" max="5" width="8.19921875" style="375" customWidth="1"/>
    <col min="6" max="6" width="10.796875" style="375" customWidth="1"/>
    <col min="7" max="7" width="12.796875" style="375" customWidth="1"/>
    <col min="8" max="8" width="9" style="375" customWidth="1"/>
    <col min="9" max="9" width="9.53125" style="375" customWidth="1"/>
    <col min="10" max="10" width="11.53125" style="375" customWidth="1"/>
    <col min="11" max="11" width="11.3984375" style="375" customWidth="1"/>
    <col min="12" max="20" width="10.796875" style="375" customWidth="1"/>
    <col min="21" max="22" width="14.3984375" style="375" customWidth="1"/>
    <col min="23" max="16384" width="14.3984375" style="375"/>
  </cols>
  <sheetData>
    <row r="1" spans="1:11" ht="14" customHeight="1">
      <c r="A1" s="229" t="s">
        <v>1079</v>
      </c>
    </row>
    <row r="2" spans="1:11" ht="52.5" customHeight="1" thickBot="1">
      <c r="A2" s="971" t="s">
        <v>1078</v>
      </c>
      <c r="B2" s="906"/>
      <c r="C2" s="376" t="s">
        <v>478</v>
      </c>
      <c r="D2" s="376" t="s">
        <v>482</v>
      </c>
      <c r="E2" s="376" t="s">
        <v>483</v>
      </c>
      <c r="F2" s="376" t="s">
        <v>1073</v>
      </c>
      <c r="G2" s="376" t="s">
        <v>1074</v>
      </c>
      <c r="H2" s="376" t="s">
        <v>1075</v>
      </c>
      <c r="I2" s="376" t="s">
        <v>1076</v>
      </c>
      <c r="J2" s="376" t="s">
        <v>1080</v>
      </c>
      <c r="K2" s="377"/>
    </row>
    <row r="3" spans="1:11" ht="14" customHeight="1">
      <c r="A3" s="2" t="s">
        <v>498</v>
      </c>
      <c r="B3" s="2"/>
      <c r="C3" s="25">
        <f>+'Produits contraceptifs2'!C3*4.6</f>
        <v>0</v>
      </c>
      <c r="D3" s="25">
        <f>'Produits contraceptifs2'!D3*0.008</f>
        <v>0</v>
      </c>
      <c r="E3" s="25">
        <f>'Produits contraceptifs2'!E3*0.008</f>
        <v>0</v>
      </c>
      <c r="F3" s="25">
        <f>+'Produits contraceptifs2'!F3*10</f>
        <v>0</v>
      </c>
      <c r="G3" s="25">
        <f>+'Produits contraceptifs2'!G3*10</f>
        <v>0</v>
      </c>
      <c r="H3" s="25">
        <f>'Produits contraceptifs2'!H3*2</f>
        <v>0</v>
      </c>
      <c r="I3" s="25">
        <f>+'Produits contraceptifs2'!I3*2</f>
        <v>0</v>
      </c>
      <c r="J3" s="25">
        <f>SUM('Couple années par structure1'!C3:J3)+SUM(C3:I3)</f>
        <v>0</v>
      </c>
    </row>
    <row r="4" spans="1:11" ht="15" customHeight="1">
      <c r="A4" s="679"/>
      <c r="B4" s="677" t="s">
        <v>499</v>
      </c>
      <c r="C4" s="682">
        <f>+'Produits contraceptifs2'!C4*4.6</f>
        <v>0</v>
      </c>
      <c r="D4" s="682">
        <f>'Produits contraceptifs2'!D4*0.008</f>
        <v>0</v>
      </c>
      <c r="E4" s="682">
        <f>'Produits contraceptifs2'!E4*0.008</f>
        <v>0</v>
      </c>
      <c r="F4" s="682">
        <f>+'Produits contraceptifs2'!F4*10</f>
        <v>0</v>
      </c>
      <c r="G4" s="682">
        <f>+'Produits contraceptifs2'!G4*10</f>
        <v>0</v>
      </c>
      <c r="H4" s="682">
        <f>'Produits contraceptifs2'!H4*2</f>
        <v>0</v>
      </c>
      <c r="I4" s="682">
        <f>+'Produits contraceptifs2'!I4*2</f>
        <v>0</v>
      </c>
      <c r="J4" s="682">
        <f>SUM('Couple années par structure1'!C4:J4)+SUM(C4:I4)</f>
        <v>0</v>
      </c>
    </row>
    <row r="5" spans="1:11" ht="15" customHeight="1">
      <c r="A5" s="679"/>
      <c r="B5" s="677" t="s">
        <v>500</v>
      </c>
      <c r="C5" s="681">
        <f>+'Produits contraceptifs2'!C5*4.6</f>
        <v>0</v>
      </c>
      <c r="D5" s="681">
        <f>'Produits contraceptifs2'!D5*0.008</f>
        <v>0</v>
      </c>
      <c r="E5" s="681">
        <f>'Produits contraceptifs2'!E5*0.008</f>
        <v>0</v>
      </c>
      <c r="F5" s="681">
        <f>+'Produits contraceptifs2'!F5*10</f>
        <v>0</v>
      </c>
      <c r="G5" s="681">
        <f>+'Produits contraceptifs2'!G5*10</f>
        <v>0</v>
      </c>
      <c r="H5" s="681">
        <f>'Produits contraceptifs2'!H5*2</f>
        <v>0</v>
      </c>
      <c r="I5" s="681">
        <f>+'Produits contraceptifs2'!I5*2</f>
        <v>0</v>
      </c>
      <c r="J5" s="681">
        <f>SUM('Couple années par structure1'!C5:J5)+SUM(C5:I5)</f>
        <v>0</v>
      </c>
    </row>
    <row r="6" spans="1:11" ht="15" customHeight="1">
      <c r="A6" s="679"/>
      <c r="B6" s="677" t="s">
        <v>501</v>
      </c>
      <c r="C6" s="681">
        <f>+'Produits contraceptifs2'!C6*4.6</f>
        <v>0</v>
      </c>
      <c r="D6" s="681">
        <f>'Produits contraceptifs2'!D6*0.008</f>
        <v>0</v>
      </c>
      <c r="E6" s="681">
        <f>'Produits contraceptifs2'!E6*0.008</f>
        <v>0</v>
      </c>
      <c r="F6" s="681">
        <f>+'Produits contraceptifs2'!F6*10</f>
        <v>0</v>
      </c>
      <c r="G6" s="681">
        <f>+'Produits contraceptifs2'!G6*10</f>
        <v>0</v>
      </c>
      <c r="H6" s="681">
        <f>'Produits contraceptifs2'!H6*2</f>
        <v>0</v>
      </c>
      <c r="I6" s="681">
        <f>+'Produits contraceptifs2'!I6*2</f>
        <v>0</v>
      </c>
      <c r="J6" s="681">
        <f>SUM('Couple années par structure1'!C6:J6)+SUM(C6:I6)</f>
        <v>0</v>
      </c>
    </row>
    <row r="7" spans="1:11" ht="15" customHeight="1">
      <c r="A7" s="679"/>
      <c r="B7" s="677" t="s">
        <v>502</v>
      </c>
      <c r="C7" s="681">
        <f>+'Produits contraceptifs2'!C7*4.6</f>
        <v>0</v>
      </c>
      <c r="D7" s="681">
        <f>'Produits contraceptifs2'!D7*0.008</f>
        <v>0</v>
      </c>
      <c r="E7" s="681">
        <f>'Produits contraceptifs2'!E7*0.008</f>
        <v>0</v>
      </c>
      <c r="F7" s="681">
        <f>+'Produits contraceptifs2'!F7*10</f>
        <v>0</v>
      </c>
      <c r="G7" s="681">
        <f>+'Produits contraceptifs2'!G7*10</f>
        <v>0</v>
      </c>
      <c r="H7" s="681">
        <f>'Produits contraceptifs2'!H7*2</f>
        <v>0</v>
      </c>
      <c r="I7" s="681">
        <f>+'Produits contraceptifs2'!I7*2</f>
        <v>0</v>
      </c>
      <c r="J7" s="681">
        <f>SUM('Couple années par structure1'!C7:J7)+SUM(C7:I7)</f>
        <v>0</v>
      </c>
    </row>
    <row r="8" spans="1:11" ht="15" customHeight="1">
      <c r="A8" s="2" t="s">
        <v>503</v>
      </c>
      <c r="B8" s="2"/>
      <c r="C8" s="25">
        <f>+'Produits contraceptifs2'!C8*4.6</f>
        <v>0</v>
      </c>
      <c r="D8" s="25">
        <f>'Produits contraceptifs2'!D8*0.008</f>
        <v>0</v>
      </c>
      <c r="E8" s="25">
        <f>'Produits contraceptifs2'!E8*0.008</f>
        <v>0</v>
      </c>
      <c r="F8" s="25">
        <f>+'Produits contraceptifs2'!F8*10</f>
        <v>0</v>
      </c>
      <c r="G8" s="25">
        <f>+'Produits contraceptifs2'!G8*10</f>
        <v>0</v>
      </c>
      <c r="H8" s="25">
        <f>'Produits contraceptifs2'!H8*2</f>
        <v>0</v>
      </c>
      <c r="I8" s="25">
        <f>+'Produits contraceptifs2'!I8*2</f>
        <v>0</v>
      </c>
      <c r="J8" s="25">
        <f>SUM('Couple années par structure1'!C8:J8)+SUM(C8:I8)</f>
        <v>0</v>
      </c>
    </row>
    <row r="9" spans="1:11" ht="15" customHeight="1">
      <c r="A9" s="679"/>
      <c r="B9" s="677" t="s">
        <v>504</v>
      </c>
      <c r="C9" s="681">
        <f>+'Produits contraceptifs2'!C9*4.6</f>
        <v>0</v>
      </c>
      <c r="D9" s="681">
        <f>'Produits contraceptifs2'!D9*0.008</f>
        <v>0</v>
      </c>
      <c r="E9" s="681">
        <f>'Produits contraceptifs2'!E9*0.008</f>
        <v>0</v>
      </c>
      <c r="F9" s="681">
        <f>+'Produits contraceptifs2'!F9*10</f>
        <v>0</v>
      </c>
      <c r="G9" s="681">
        <f>+'Produits contraceptifs2'!G9*10</f>
        <v>0</v>
      </c>
      <c r="H9" s="681">
        <f>'Produits contraceptifs2'!H9*2</f>
        <v>0</v>
      </c>
      <c r="I9" s="681">
        <f>+'Produits contraceptifs2'!I9*2</f>
        <v>0</v>
      </c>
      <c r="J9" s="681">
        <f>SUM('Couple années par structure1'!C9:J9)+SUM(C9:I9)</f>
        <v>0</v>
      </c>
    </row>
    <row r="10" spans="1:11" ht="15" customHeight="1">
      <c r="A10" s="679"/>
      <c r="B10" s="677" t="s">
        <v>505</v>
      </c>
      <c r="C10" s="681">
        <f>+'Produits contraceptifs2'!C10*4.6</f>
        <v>0</v>
      </c>
      <c r="D10" s="681">
        <f>'Produits contraceptifs2'!D10*0.008</f>
        <v>0</v>
      </c>
      <c r="E10" s="681">
        <f>'Produits contraceptifs2'!E10*0.008</f>
        <v>0</v>
      </c>
      <c r="F10" s="681">
        <f>+'Produits contraceptifs2'!F10*10</f>
        <v>0</v>
      </c>
      <c r="G10" s="681">
        <f>+'Produits contraceptifs2'!G10*10</f>
        <v>0</v>
      </c>
      <c r="H10" s="681">
        <f>'Produits contraceptifs2'!H10*2</f>
        <v>0</v>
      </c>
      <c r="I10" s="681">
        <f>+'Produits contraceptifs2'!I10*2</f>
        <v>0</v>
      </c>
      <c r="J10" s="681">
        <f>SUM('Couple années par structure1'!C10:J10)+SUM(C10:I10)</f>
        <v>0</v>
      </c>
    </row>
    <row r="11" spans="1:11" ht="15" customHeight="1">
      <c r="A11" s="679"/>
      <c r="B11" s="677" t="s">
        <v>506</v>
      </c>
      <c r="C11" s="681">
        <f>+'Produits contraceptifs2'!C11*4.6</f>
        <v>0</v>
      </c>
      <c r="D11" s="681">
        <f>'Produits contraceptifs2'!D11*0.008</f>
        <v>0</v>
      </c>
      <c r="E11" s="681">
        <f>'Produits contraceptifs2'!E11*0.008</f>
        <v>0</v>
      </c>
      <c r="F11" s="681">
        <f>+'Produits contraceptifs2'!F11*10</f>
        <v>0</v>
      </c>
      <c r="G11" s="681">
        <f>+'Produits contraceptifs2'!G11*10</f>
        <v>0</v>
      </c>
      <c r="H11" s="681">
        <f>'Produits contraceptifs2'!H11*2</f>
        <v>0</v>
      </c>
      <c r="I11" s="681">
        <f>+'Produits contraceptifs2'!I11*2</f>
        <v>0</v>
      </c>
      <c r="J11" s="681">
        <f>SUM('Couple années par structure1'!C11:J11)+SUM(C11:I11)</f>
        <v>0</v>
      </c>
    </row>
    <row r="12" spans="1:11" ht="15" customHeight="1">
      <c r="A12" s="679"/>
      <c r="B12" s="677" t="s">
        <v>507</v>
      </c>
      <c r="C12" s="681">
        <f>+'Produits contraceptifs2'!C12*4.6</f>
        <v>0</v>
      </c>
      <c r="D12" s="681">
        <f>'Produits contraceptifs2'!D12*0.008</f>
        <v>0</v>
      </c>
      <c r="E12" s="681">
        <f>'Produits contraceptifs2'!E12*0.008</f>
        <v>0</v>
      </c>
      <c r="F12" s="681">
        <f>+'Produits contraceptifs2'!F12*10</f>
        <v>0</v>
      </c>
      <c r="G12" s="681">
        <f>+'Produits contraceptifs2'!G12*10</f>
        <v>0</v>
      </c>
      <c r="H12" s="681">
        <f>'Produits contraceptifs2'!H12*2</f>
        <v>0</v>
      </c>
      <c r="I12" s="681">
        <f>+'Produits contraceptifs2'!I12*2</f>
        <v>0</v>
      </c>
      <c r="J12" s="681">
        <f>SUM('Couple années par structure1'!C12:J12)+SUM(C12:I12)</f>
        <v>0</v>
      </c>
    </row>
    <row r="13" spans="1:11" ht="15" customHeight="1">
      <c r="A13" s="679"/>
      <c r="B13" s="677" t="s">
        <v>508</v>
      </c>
      <c r="C13" s="681">
        <f>+'Produits contraceptifs2'!C13*4.6</f>
        <v>0</v>
      </c>
      <c r="D13" s="681">
        <f>'Produits contraceptifs2'!D13*0.008</f>
        <v>0</v>
      </c>
      <c r="E13" s="681">
        <f>'Produits contraceptifs2'!E13*0.008</f>
        <v>0</v>
      </c>
      <c r="F13" s="681">
        <f>+'Produits contraceptifs2'!F13*10</f>
        <v>0</v>
      </c>
      <c r="G13" s="681">
        <f>+'Produits contraceptifs2'!G13*10</f>
        <v>0</v>
      </c>
      <c r="H13" s="681">
        <f>'Produits contraceptifs2'!H13*2</f>
        <v>0</v>
      </c>
      <c r="I13" s="681">
        <f>+'Produits contraceptifs2'!I13*2</f>
        <v>0</v>
      </c>
      <c r="J13" s="681">
        <f>SUM('Couple années par structure1'!C13:J13)+SUM(C13:I13)</f>
        <v>0</v>
      </c>
    </row>
    <row r="14" spans="1:11" ht="15" customHeight="1">
      <c r="A14" s="679"/>
      <c r="B14" s="677" t="s">
        <v>509</v>
      </c>
      <c r="C14" s="681">
        <f>+'Produits contraceptifs2'!C14*4.6</f>
        <v>0</v>
      </c>
      <c r="D14" s="681">
        <f>'Produits contraceptifs2'!D14*0.008</f>
        <v>0</v>
      </c>
      <c r="E14" s="681">
        <f>'Produits contraceptifs2'!E14*0.008</f>
        <v>0</v>
      </c>
      <c r="F14" s="681">
        <f>+'Produits contraceptifs2'!F14*10</f>
        <v>0</v>
      </c>
      <c r="G14" s="681">
        <f>+'Produits contraceptifs2'!G14*10</f>
        <v>0</v>
      </c>
      <c r="H14" s="681">
        <f>'Produits contraceptifs2'!H14*2</f>
        <v>0</v>
      </c>
      <c r="I14" s="681">
        <f>+'Produits contraceptifs2'!I14*2</f>
        <v>0</v>
      </c>
      <c r="J14" s="681">
        <f>SUM('Couple années par structure1'!C14:J14)+SUM(C14:I14)</f>
        <v>0</v>
      </c>
    </row>
    <row r="15" spans="1:11" ht="15" customHeight="1">
      <c r="A15" s="2" t="s">
        <v>510</v>
      </c>
      <c r="B15" s="2"/>
      <c r="C15" s="25">
        <f>+'Produits contraceptifs2'!C15*4.6</f>
        <v>0</v>
      </c>
      <c r="D15" s="25">
        <f>'Produits contraceptifs2'!D15*0.008</f>
        <v>0</v>
      </c>
      <c r="E15" s="25">
        <f>'Produits contraceptifs2'!E15*0.008</f>
        <v>0</v>
      </c>
      <c r="F15" s="25">
        <f>+'Produits contraceptifs2'!F15*10</f>
        <v>0</v>
      </c>
      <c r="G15" s="25">
        <f>+'Produits contraceptifs2'!G15*10</f>
        <v>0</v>
      </c>
      <c r="H15" s="25">
        <f>'Produits contraceptifs2'!H15*2</f>
        <v>0</v>
      </c>
      <c r="I15" s="25">
        <f>+'Produits contraceptifs2'!I15*2</f>
        <v>0</v>
      </c>
      <c r="J15" s="25">
        <f>SUM('Couple années par structure1'!C15:J15)+SUM(C15:I15)</f>
        <v>0</v>
      </c>
    </row>
    <row r="16" spans="1:11" ht="15" customHeight="1">
      <c r="A16" s="677"/>
      <c r="B16" s="677" t="s">
        <v>511</v>
      </c>
      <c r="C16" s="681">
        <f>+'Produits contraceptifs2'!C16*4.6</f>
        <v>0</v>
      </c>
      <c r="D16" s="681">
        <f>'Produits contraceptifs2'!D16*0.008</f>
        <v>0</v>
      </c>
      <c r="E16" s="681">
        <f>'Produits contraceptifs2'!E16*0.008</f>
        <v>0</v>
      </c>
      <c r="F16" s="681">
        <f>+'Produits contraceptifs2'!F16*10</f>
        <v>0</v>
      </c>
      <c r="G16" s="681">
        <f>+'Produits contraceptifs2'!G16*10</f>
        <v>0</v>
      </c>
      <c r="H16" s="681">
        <f>'Produits contraceptifs2'!H16*2</f>
        <v>0</v>
      </c>
      <c r="I16" s="681">
        <f>+'Produits contraceptifs2'!I16*2</f>
        <v>0</v>
      </c>
      <c r="J16" s="681">
        <f>SUM('Couple années par structure1'!C16:J16)+SUM(C16:I16)</f>
        <v>0</v>
      </c>
    </row>
    <row r="17" spans="1:10" ht="15" customHeight="1">
      <c r="A17" s="679"/>
      <c r="B17" s="677" t="s">
        <v>512</v>
      </c>
      <c r="C17" s="681">
        <f>+'Produits contraceptifs2'!C17*4.6</f>
        <v>0</v>
      </c>
      <c r="D17" s="681">
        <f>'Produits contraceptifs2'!D17*0.008</f>
        <v>0</v>
      </c>
      <c r="E17" s="681">
        <f>'Produits contraceptifs2'!E17*0.008</f>
        <v>0</v>
      </c>
      <c r="F17" s="681">
        <f>+'Produits contraceptifs2'!F17*10</f>
        <v>0</v>
      </c>
      <c r="G17" s="681">
        <f>+'Produits contraceptifs2'!G17*10</f>
        <v>0</v>
      </c>
      <c r="H17" s="681">
        <f>'Produits contraceptifs2'!H17*2</f>
        <v>0</v>
      </c>
      <c r="I17" s="681">
        <f>+'Produits contraceptifs2'!I17*2</f>
        <v>0</v>
      </c>
      <c r="J17" s="681">
        <f>SUM('Couple années par structure1'!C17:J17)+SUM(C17:I17)</f>
        <v>0</v>
      </c>
    </row>
    <row r="18" spans="1:10" ht="15" customHeight="1">
      <c r="A18" s="679"/>
      <c r="B18" s="677" t="s">
        <v>513</v>
      </c>
      <c r="C18" s="681">
        <f>+'Produits contraceptifs2'!C18*4.6</f>
        <v>0</v>
      </c>
      <c r="D18" s="681">
        <f>'Produits contraceptifs2'!D18*0.008</f>
        <v>0</v>
      </c>
      <c r="E18" s="681">
        <f>'Produits contraceptifs2'!E18*0.008</f>
        <v>0</v>
      </c>
      <c r="F18" s="681">
        <f>+'Produits contraceptifs2'!F18*10</f>
        <v>0</v>
      </c>
      <c r="G18" s="681">
        <f>+'Produits contraceptifs2'!G18*10</f>
        <v>0</v>
      </c>
      <c r="H18" s="681">
        <f>'Produits contraceptifs2'!H18*2</f>
        <v>0</v>
      </c>
      <c r="I18" s="681">
        <f>+'Produits contraceptifs2'!I18*2</f>
        <v>0</v>
      </c>
      <c r="J18" s="681">
        <f>SUM('Couple années par structure1'!C18:J18)+SUM(C18:I18)</f>
        <v>0</v>
      </c>
    </row>
    <row r="19" spans="1:10" ht="15" customHeight="1">
      <c r="A19" s="2" t="s">
        <v>514</v>
      </c>
      <c r="B19" s="6"/>
      <c r="C19" s="49">
        <f>+'Produits contraceptifs2'!C19*4.6</f>
        <v>0</v>
      </c>
      <c r="D19" s="49">
        <f>'Produits contraceptifs2'!D19*0.008</f>
        <v>0</v>
      </c>
      <c r="E19" s="49">
        <f>'Produits contraceptifs2'!E19*0.008</f>
        <v>0</v>
      </c>
      <c r="F19" s="49">
        <f>+'Produits contraceptifs2'!F19*10</f>
        <v>0</v>
      </c>
      <c r="G19" s="49">
        <f>+'Produits contraceptifs2'!G19*10</f>
        <v>0</v>
      </c>
      <c r="H19" s="49">
        <f>'Produits contraceptifs2'!H19*2</f>
        <v>0</v>
      </c>
      <c r="I19" s="49">
        <f>+'Produits contraceptifs2'!I19*2</f>
        <v>0</v>
      </c>
      <c r="J19" s="49">
        <f>SUM('Couple années par structure1'!C19:J19)+SUM(C19:I19)</f>
        <v>0</v>
      </c>
    </row>
    <row r="20" spans="1:10" ht="15" customHeight="1">
      <c r="A20" s="677"/>
      <c r="B20" s="678" t="s">
        <v>515</v>
      </c>
      <c r="C20" s="682">
        <f>+'Produits contraceptifs2'!C20*4.6</f>
        <v>0</v>
      </c>
      <c r="D20" s="682">
        <f>'Produits contraceptifs2'!D20*0.008</f>
        <v>0</v>
      </c>
      <c r="E20" s="682">
        <f>'Produits contraceptifs2'!E20*0.008</f>
        <v>0</v>
      </c>
      <c r="F20" s="682">
        <f>+'Produits contraceptifs2'!F20*10</f>
        <v>0</v>
      </c>
      <c r="G20" s="682">
        <f>+'Produits contraceptifs2'!G20*10</f>
        <v>0</v>
      </c>
      <c r="H20" s="682">
        <f>'Produits contraceptifs2'!H20*2</f>
        <v>0</v>
      </c>
      <c r="I20" s="682">
        <f>+'Produits contraceptifs2'!I20*2</f>
        <v>0</v>
      </c>
      <c r="J20" s="682">
        <f>SUM('Couple années par structure1'!C20:J20)+SUM(C20:I20)</f>
        <v>0</v>
      </c>
    </row>
    <row r="21" spans="1:10" ht="15" customHeight="1">
      <c r="A21" s="679"/>
      <c r="B21" s="677" t="s">
        <v>516</v>
      </c>
      <c r="C21" s="681">
        <f>+'Produits contraceptifs2'!C21*4.6</f>
        <v>0</v>
      </c>
      <c r="D21" s="681">
        <f>'Produits contraceptifs2'!D21*0.008</f>
        <v>0</v>
      </c>
      <c r="E21" s="681">
        <f>'Produits contraceptifs2'!E21*0.008</f>
        <v>0</v>
      </c>
      <c r="F21" s="681">
        <f>+'Produits contraceptifs2'!F21*10</f>
        <v>0</v>
      </c>
      <c r="G21" s="681">
        <f>+'Produits contraceptifs2'!G21*10</f>
        <v>0</v>
      </c>
      <c r="H21" s="681">
        <f>'Produits contraceptifs2'!H21*2</f>
        <v>0</v>
      </c>
      <c r="I21" s="681">
        <f>+'Produits contraceptifs2'!I21*2</f>
        <v>0</v>
      </c>
      <c r="J21" s="681">
        <f>SUM('Couple années par structure1'!C21:J21)+SUM(C21:I21)</f>
        <v>0</v>
      </c>
    </row>
    <row r="22" spans="1:10" ht="15" customHeight="1">
      <c r="A22" s="679"/>
      <c r="B22" s="677" t="s">
        <v>517</v>
      </c>
      <c r="C22" s="681">
        <f>+'Produits contraceptifs2'!C22*4.6</f>
        <v>0</v>
      </c>
      <c r="D22" s="681">
        <f>'Produits contraceptifs2'!D22*0.008</f>
        <v>0</v>
      </c>
      <c r="E22" s="681">
        <f>'Produits contraceptifs2'!E22*0.008</f>
        <v>0</v>
      </c>
      <c r="F22" s="681">
        <f>+'Produits contraceptifs2'!F22*10</f>
        <v>0</v>
      </c>
      <c r="G22" s="681">
        <f>+'Produits contraceptifs2'!G22*10</f>
        <v>0</v>
      </c>
      <c r="H22" s="681">
        <f>'Produits contraceptifs2'!H22*2</f>
        <v>0</v>
      </c>
      <c r="I22" s="681">
        <f>+'Produits contraceptifs2'!I22*2</f>
        <v>0</v>
      </c>
      <c r="J22" s="681">
        <f>SUM('Couple années par structure1'!C22:J22)+SUM(C22:I22)</f>
        <v>0</v>
      </c>
    </row>
    <row r="23" spans="1:10" ht="15" customHeight="1">
      <c r="A23" s="679"/>
      <c r="B23" s="677" t="s">
        <v>518</v>
      </c>
      <c r="C23" s="681">
        <f>+'Produits contraceptifs2'!C23*4.6</f>
        <v>0</v>
      </c>
      <c r="D23" s="681">
        <f>'Produits contraceptifs2'!D23*0.008</f>
        <v>0</v>
      </c>
      <c r="E23" s="681">
        <f>'Produits contraceptifs2'!E23*0.008</f>
        <v>0</v>
      </c>
      <c r="F23" s="681">
        <f>+'Produits contraceptifs2'!F23*10</f>
        <v>0</v>
      </c>
      <c r="G23" s="681">
        <f>+'Produits contraceptifs2'!G23*10</f>
        <v>0</v>
      </c>
      <c r="H23" s="681">
        <f>'Produits contraceptifs2'!H23*2</f>
        <v>0</v>
      </c>
      <c r="I23" s="681">
        <f>+'Produits contraceptifs2'!I23*2</f>
        <v>0</v>
      </c>
      <c r="J23" s="681">
        <f>SUM('Couple années par structure1'!C23:J23)+SUM(C23:I23)</f>
        <v>0</v>
      </c>
    </row>
    <row r="24" spans="1:10" ht="15" customHeight="1">
      <c r="A24" s="679"/>
      <c r="B24" s="677" t="s">
        <v>519</v>
      </c>
      <c r="C24" s="681">
        <f>+'Produits contraceptifs2'!C24*4.6</f>
        <v>0</v>
      </c>
      <c r="D24" s="681">
        <f>'Produits contraceptifs2'!D24*0.008</f>
        <v>0</v>
      </c>
      <c r="E24" s="681">
        <f>'Produits contraceptifs2'!E24*0.008</f>
        <v>0</v>
      </c>
      <c r="F24" s="681">
        <f>+'Produits contraceptifs2'!F24*10</f>
        <v>0</v>
      </c>
      <c r="G24" s="681">
        <f>+'Produits contraceptifs2'!G24*10</f>
        <v>0</v>
      </c>
      <c r="H24" s="681">
        <f>'Produits contraceptifs2'!H24*2</f>
        <v>0</v>
      </c>
      <c r="I24" s="681">
        <f>+'Produits contraceptifs2'!I24*2</f>
        <v>0</v>
      </c>
      <c r="J24" s="681">
        <f>SUM('Couple années par structure1'!C24:J24)+SUM(C24:I24)</f>
        <v>0</v>
      </c>
    </row>
    <row r="25" spans="1:10" ht="15" customHeight="1">
      <c r="A25" s="679"/>
      <c r="B25" s="677" t="s">
        <v>520</v>
      </c>
      <c r="C25" s="681">
        <f>+'Produits contraceptifs2'!C25*4.6</f>
        <v>0</v>
      </c>
      <c r="D25" s="681">
        <f>'Produits contraceptifs2'!D25*0.008</f>
        <v>0</v>
      </c>
      <c r="E25" s="681">
        <f>'Produits contraceptifs2'!E25*0.008</f>
        <v>0</v>
      </c>
      <c r="F25" s="681">
        <f>+'Produits contraceptifs2'!F25*10</f>
        <v>0</v>
      </c>
      <c r="G25" s="681">
        <f>+'Produits contraceptifs2'!G25*10</f>
        <v>0</v>
      </c>
      <c r="H25" s="681">
        <f>'Produits contraceptifs2'!H25*2</f>
        <v>0</v>
      </c>
      <c r="I25" s="681">
        <f>+'Produits contraceptifs2'!I25*2</f>
        <v>0</v>
      </c>
      <c r="J25" s="681">
        <f>SUM('Couple années par structure1'!C25:J25)+SUM(C25:I25)</f>
        <v>0</v>
      </c>
    </row>
    <row r="26" spans="1:10" ht="15" customHeight="1">
      <c r="A26" s="679"/>
      <c r="B26" s="677" t="s">
        <v>521</v>
      </c>
      <c r="C26" s="681">
        <f>+'Produits contraceptifs2'!C26*4.6</f>
        <v>0</v>
      </c>
      <c r="D26" s="681">
        <f>'Produits contraceptifs2'!D26*0.008</f>
        <v>0</v>
      </c>
      <c r="E26" s="681">
        <f>'Produits contraceptifs2'!E26*0.008</f>
        <v>0</v>
      </c>
      <c r="F26" s="681">
        <f>+'Produits contraceptifs2'!F26*10</f>
        <v>0</v>
      </c>
      <c r="G26" s="681">
        <f>+'Produits contraceptifs2'!G26*10</f>
        <v>0</v>
      </c>
      <c r="H26" s="681">
        <f>'Produits contraceptifs2'!H26*2</f>
        <v>0</v>
      </c>
      <c r="I26" s="681">
        <f>+'Produits contraceptifs2'!I26*2</f>
        <v>0</v>
      </c>
      <c r="J26" s="681">
        <f>SUM('Couple années par structure1'!C26:J26)+SUM(C26:I26)</f>
        <v>0</v>
      </c>
    </row>
    <row r="27" spans="1:10" ht="15" customHeight="1">
      <c r="A27" s="679"/>
      <c r="B27" s="677" t="s">
        <v>522</v>
      </c>
      <c r="C27" s="681">
        <f>+'Produits contraceptifs2'!C27*4.6</f>
        <v>0</v>
      </c>
      <c r="D27" s="681">
        <f>'Produits contraceptifs2'!D27*0.008</f>
        <v>0</v>
      </c>
      <c r="E27" s="681">
        <f>'Produits contraceptifs2'!E27*0.008</f>
        <v>0</v>
      </c>
      <c r="F27" s="681">
        <f>+'Produits contraceptifs2'!F27*10</f>
        <v>0</v>
      </c>
      <c r="G27" s="681">
        <f>+'Produits contraceptifs2'!G27*10</f>
        <v>0</v>
      </c>
      <c r="H27" s="681">
        <f>'Produits contraceptifs2'!H27*2</f>
        <v>0</v>
      </c>
      <c r="I27" s="681">
        <f>+'Produits contraceptifs2'!I27*2</f>
        <v>0</v>
      </c>
      <c r="J27" s="681">
        <f>SUM('Couple années par structure1'!C27:J27)+SUM(C27:I27)</f>
        <v>0</v>
      </c>
    </row>
    <row r="28" spans="1:10" ht="15" customHeight="1">
      <c r="A28" s="679"/>
      <c r="B28" s="677" t="s">
        <v>523</v>
      </c>
      <c r="C28" s="681">
        <f>+'Produits contraceptifs2'!C28*4.6</f>
        <v>0</v>
      </c>
      <c r="D28" s="681">
        <f>'Produits contraceptifs2'!D28*0.008</f>
        <v>0</v>
      </c>
      <c r="E28" s="681">
        <f>'Produits contraceptifs2'!E28*0.008</f>
        <v>0</v>
      </c>
      <c r="F28" s="681">
        <f>+'Produits contraceptifs2'!F28*10</f>
        <v>0</v>
      </c>
      <c r="G28" s="681">
        <f>+'Produits contraceptifs2'!G28*10</f>
        <v>0</v>
      </c>
      <c r="H28" s="681">
        <f>'Produits contraceptifs2'!H28*2</f>
        <v>0</v>
      </c>
      <c r="I28" s="681">
        <f>+'Produits contraceptifs2'!I28*2</f>
        <v>0</v>
      </c>
      <c r="J28" s="681">
        <f>SUM('Couple années par structure1'!C28:J28)+SUM(C28:I28)</f>
        <v>0</v>
      </c>
    </row>
    <row r="29" spans="1:10" ht="15" customHeight="1">
      <c r="A29" s="2" t="s">
        <v>524</v>
      </c>
      <c r="B29" s="2"/>
      <c r="C29" s="25">
        <f>+'Produits contraceptifs2'!C29*4.6</f>
        <v>0</v>
      </c>
      <c r="D29" s="25">
        <f>'Produits contraceptifs2'!D29*0.008</f>
        <v>0</v>
      </c>
      <c r="E29" s="25">
        <f>'Produits contraceptifs2'!E29*0.008</f>
        <v>0</v>
      </c>
      <c r="F29" s="25">
        <f>+'Produits contraceptifs2'!F29*10</f>
        <v>0</v>
      </c>
      <c r="G29" s="25">
        <f>+'Produits contraceptifs2'!G29*10</f>
        <v>0</v>
      </c>
      <c r="H29" s="25">
        <f>'Produits contraceptifs2'!H29*2</f>
        <v>0</v>
      </c>
      <c r="I29" s="25">
        <f>+'Produits contraceptifs2'!I29*2</f>
        <v>0</v>
      </c>
      <c r="J29" s="25">
        <f>SUM('Couple années par structure1'!C29:J29)+SUM(C29:I29)</f>
        <v>0</v>
      </c>
    </row>
    <row r="30" spans="1:10" ht="15" customHeight="1">
      <c r="A30" s="677"/>
      <c r="B30" s="677" t="s">
        <v>525</v>
      </c>
      <c r="C30" s="682">
        <f>+'Produits contraceptifs2'!C30*4.6</f>
        <v>0</v>
      </c>
      <c r="D30" s="682">
        <f>'Produits contraceptifs2'!D30*0.008</f>
        <v>0</v>
      </c>
      <c r="E30" s="682">
        <f>'Produits contraceptifs2'!E30*0.008</f>
        <v>0</v>
      </c>
      <c r="F30" s="682">
        <f>+'Produits contraceptifs2'!F30*10</f>
        <v>0</v>
      </c>
      <c r="G30" s="682">
        <f>+'Produits contraceptifs2'!G30*10</f>
        <v>0</v>
      </c>
      <c r="H30" s="682">
        <f>'Produits contraceptifs2'!H30*2</f>
        <v>0</v>
      </c>
      <c r="I30" s="682">
        <f>+'Produits contraceptifs2'!I30*2</f>
        <v>0</v>
      </c>
      <c r="J30" s="682">
        <f>SUM('Couple années par structure1'!C30:J30)+SUM(C30:I30)</f>
        <v>0</v>
      </c>
    </row>
    <row r="31" spans="1:10" ht="15" customHeight="1">
      <c r="A31" s="677"/>
      <c r="B31" s="677" t="s">
        <v>526</v>
      </c>
      <c r="C31" s="681">
        <f>+'Produits contraceptifs2'!C31*4.6</f>
        <v>0</v>
      </c>
      <c r="D31" s="681">
        <f>'Produits contraceptifs2'!D31*0.008</f>
        <v>0</v>
      </c>
      <c r="E31" s="681">
        <f>'Produits contraceptifs2'!E31*0.008</f>
        <v>0</v>
      </c>
      <c r="F31" s="681">
        <f>+'Produits contraceptifs2'!F31*10</f>
        <v>0</v>
      </c>
      <c r="G31" s="681">
        <f>+'Produits contraceptifs2'!G31*10</f>
        <v>0</v>
      </c>
      <c r="H31" s="681">
        <f>'Produits contraceptifs2'!H31*2</f>
        <v>0</v>
      </c>
      <c r="I31" s="681">
        <f>+'Produits contraceptifs2'!I31*2</f>
        <v>0</v>
      </c>
      <c r="J31" s="681">
        <f>SUM('Couple années par structure1'!C31:J31)+SUM(C31:I31)</f>
        <v>0</v>
      </c>
    </row>
    <row r="32" spans="1:10" ht="15" customHeight="1">
      <c r="A32" s="677"/>
      <c r="B32" s="677" t="s">
        <v>527</v>
      </c>
      <c r="C32" s="681">
        <f>+'Produits contraceptifs2'!C32*4.6</f>
        <v>0</v>
      </c>
      <c r="D32" s="681">
        <f>'Produits contraceptifs2'!D32*0.008</f>
        <v>0</v>
      </c>
      <c r="E32" s="681">
        <f>'Produits contraceptifs2'!E32*0.008</f>
        <v>0</v>
      </c>
      <c r="F32" s="681">
        <f>+'Produits contraceptifs2'!F32*10</f>
        <v>0</v>
      </c>
      <c r="G32" s="681">
        <f>+'Produits contraceptifs2'!G32*10</f>
        <v>0</v>
      </c>
      <c r="H32" s="681">
        <f>'Produits contraceptifs2'!H32*2</f>
        <v>0</v>
      </c>
      <c r="I32" s="681">
        <f>+'Produits contraceptifs2'!I32*2</f>
        <v>0</v>
      </c>
      <c r="J32" s="681">
        <f>SUM('Couple années par structure1'!C32:J32)+SUM(C32:I32)</f>
        <v>0</v>
      </c>
    </row>
    <row r="33" spans="1:10" ht="15" customHeight="1">
      <c r="A33" s="677"/>
      <c r="B33" s="677" t="s">
        <v>528</v>
      </c>
      <c r="C33" s="681">
        <f>+'Produits contraceptifs2'!C33*4.6</f>
        <v>0</v>
      </c>
      <c r="D33" s="681">
        <f>'Produits contraceptifs2'!D33*0.008</f>
        <v>0</v>
      </c>
      <c r="E33" s="681">
        <f>'Produits contraceptifs2'!E33*0.008</f>
        <v>0</v>
      </c>
      <c r="F33" s="681">
        <f>+'Produits contraceptifs2'!F33*10</f>
        <v>0</v>
      </c>
      <c r="G33" s="681">
        <f>+'Produits contraceptifs2'!G33*10</f>
        <v>0</v>
      </c>
      <c r="H33" s="681">
        <f>'Produits contraceptifs2'!H33*2</f>
        <v>0</v>
      </c>
      <c r="I33" s="681">
        <f>+'Produits contraceptifs2'!I33*2</f>
        <v>0</v>
      </c>
      <c r="J33" s="681">
        <f>SUM('Couple années par structure1'!C33:J33)+SUM(C33:I33)</f>
        <v>0</v>
      </c>
    </row>
    <row r="34" spans="1:10" ht="15" customHeight="1">
      <c r="A34" s="677"/>
      <c r="B34" s="677" t="s">
        <v>529</v>
      </c>
      <c r="C34" s="681">
        <f>+'Produits contraceptifs2'!C34*4.6</f>
        <v>0</v>
      </c>
      <c r="D34" s="681">
        <f>'Produits contraceptifs2'!D34*0.008</f>
        <v>0</v>
      </c>
      <c r="E34" s="681">
        <f>'Produits contraceptifs2'!E34*0.008</f>
        <v>0</v>
      </c>
      <c r="F34" s="681">
        <f>+'Produits contraceptifs2'!F34*10</f>
        <v>0</v>
      </c>
      <c r="G34" s="681">
        <f>+'Produits contraceptifs2'!G34*10</f>
        <v>0</v>
      </c>
      <c r="H34" s="681">
        <f>'Produits contraceptifs2'!H34*2</f>
        <v>0</v>
      </c>
      <c r="I34" s="681">
        <f>+'Produits contraceptifs2'!I34*2</f>
        <v>0</v>
      </c>
      <c r="J34" s="681">
        <f>SUM('Couple années par structure1'!C34:J34)+SUM(C34:I34)</f>
        <v>0</v>
      </c>
    </row>
    <row r="35" spans="1:10" ht="15" customHeight="1">
      <c r="A35" s="677"/>
      <c r="B35" s="677" t="s">
        <v>530</v>
      </c>
      <c r="C35" s="681">
        <f>+'Produits contraceptifs2'!C35*4.6</f>
        <v>0</v>
      </c>
      <c r="D35" s="681">
        <f>'Produits contraceptifs2'!D35*0.008</f>
        <v>0</v>
      </c>
      <c r="E35" s="681">
        <f>'Produits contraceptifs2'!E35*0.008</f>
        <v>0</v>
      </c>
      <c r="F35" s="681">
        <f>+'Produits contraceptifs2'!F35*10</f>
        <v>0</v>
      </c>
      <c r="G35" s="681">
        <f>+'Produits contraceptifs2'!G35*10</f>
        <v>0</v>
      </c>
      <c r="H35" s="681">
        <f>'Produits contraceptifs2'!H35*2</f>
        <v>0</v>
      </c>
      <c r="I35" s="681">
        <f>+'Produits contraceptifs2'!I35*2</f>
        <v>0</v>
      </c>
      <c r="J35" s="681">
        <f>SUM('Couple années par structure1'!C35:J35)+SUM(C35:I35)</f>
        <v>0</v>
      </c>
    </row>
    <row r="36" spans="1:10" ht="15" customHeight="1">
      <c r="A36" s="677"/>
      <c r="B36" s="677" t="s">
        <v>531</v>
      </c>
      <c r="C36" s="681">
        <f>+'Produits contraceptifs2'!C36*4.6</f>
        <v>0</v>
      </c>
      <c r="D36" s="681">
        <f>'Produits contraceptifs2'!D36*0.008</f>
        <v>0</v>
      </c>
      <c r="E36" s="681">
        <f>'Produits contraceptifs2'!E36*0.008</f>
        <v>0</v>
      </c>
      <c r="F36" s="681">
        <f>+'Produits contraceptifs2'!F36*10</f>
        <v>0</v>
      </c>
      <c r="G36" s="681">
        <f>+'Produits contraceptifs2'!G36*10</f>
        <v>0</v>
      </c>
      <c r="H36" s="681">
        <f>'Produits contraceptifs2'!H36*2</f>
        <v>0</v>
      </c>
      <c r="I36" s="681">
        <f>+'Produits contraceptifs2'!I36*2</f>
        <v>0</v>
      </c>
      <c r="J36" s="681">
        <f>SUM('Couple années par structure1'!C36:J36)+SUM(C36:I36)</f>
        <v>0</v>
      </c>
    </row>
    <row r="37" spans="1:10" ht="15" customHeight="1">
      <c r="A37" s="679"/>
      <c r="B37" s="677" t="s">
        <v>532</v>
      </c>
      <c r="C37" s="681">
        <f>+'Produits contraceptifs2'!C37*4.6</f>
        <v>0</v>
      </c>
      <c r="D37" s="681">
        <f>'Produits contraceptifs2'!D37*0.008</f>
        <v>0</v>
      </c>
      <c r="E37" s="681">
        <f>'Produits contraceptifs2'!E37*0.008</f>
        <v>0</v>
      </c>
      <c r="F37" s="681">
        <f>+'Produits contraceptifs2'!F37*10</f>
        <v>0</v>
      </c>
      <c r="G37" s="681">
        <f>+'Produits contraceptifs2'!G37*10</f>
        <v>0</v>
      </c>
      <c r="H37" s="681">
        <f>'Produits contraceptifs2'!H37*2</f>
        <v>0</v>
      </c>
      <c r="I37" s="681">
        <f>+'Produits contraceptifs2'!I37*2</f>
        <v>0</v>
      </c>
      <c r="J37" s="681">
        <f>SUM('Couple années par structure1'!C37:J37)+SUM(C37:I37)</f>
        <v>0</v>
      </c>
    </row>
    <row r="38" spans="1:10" ht="15" customHeight="1">
      <c r="A38" s="679"/>
      <c r="B38" s="677" t="s">
        <v>533</v>
      </c>
      <c r="C38" s="681">
        <f>+'Produits contraceptifs2'!C38*4.6</f>
        <v>0</v>
      </c>
      <c r="D38" s="681">
        <f>'Produits contraceptifs2'!D38*0.008</f>
        <v>0</v>
      </c>
      <c r="E38" s="681">
        <f>'Produits contraceptifs2'!E38*0.008</f>
        <v>0</v>
      </c>
      <c r="F38" s="681">
        <f>+'Produits contraceptifs2'!F38*10</f>
        <v>0</v>
      </c>
      <c r="G38" s="681">
        <f>+'Produits contraceptifs2'!G38*10</f>
        <v>0</v>
      </c>
      <c r="H38" s="681">
        <f>'Produits contraceptifs2'!H38*2</f>
        <v>0</v>
      </c>
      <c r="I38" s="681">
        <f>+'Produits contraceptifs2'!I38*2</f>
        <v>0</v>
      </c>
      <c r="J38" s="681">
        <f>SUM('Couple années par structure1'!C38:J38)+SUM(C38:I38)</f>
        <v>0</v>
      </c>
    </row>
    <row r="39" spans="1:10" ht="15" customHeight="1">
      <c r="A39" s="679"/>
      <c r="B39" s="677" t="s">
        <v>534</v>
      </c>
      <c r="C39" s="681">
        <f>+'Produits contraceptifs2'!C39*4.6</f>
        <v>0</v>
      </c>
      <c r="D39" s="681">
        <f>'Produits contraceptifs2'!D39*0.008</f>
        <v>0</v>
      </c>
      <c r="E39" s="681">
        <f>'Produits contraceptifs2'!E39*0.008</f>
        <v>0</v>
      </c>
      <c r="F39" s="681">
        <f>+'Produits contraceptifs2'!F39*10</f>
        <v>0</v>
      </c>
      <c r="G39" s="681">
        <f>+'Produits contraceptifs2'!G39*10</f>
        <v>0</v>
      </c>
      <c r="H39" s="681">
        <f>'Produits contraceptifs2'!H39*2</f>
        <v>0</v>
      </c>
      <c r="I39" s="681">
        <f>+'Produits contraceptifs2'!I39*2</f>
        <v>0</v>
      </c>
      <c r="J39" s="681">
        <f>SUM('Couple années par structure1'!C39:J39)+SUM(C39:I39)</f>
        <v>0</v>
      </c>
    </row>
    <row r="40" spans="1:10" ht="15" customHeight="1">
      <c r="A40" s="679"/>
      <c r="B40" s="677" t="s">
        <v>535</v>
      </c>
      <c r="C40" s="681">
        <f>+'Produits contraceptifs2'!C40*4.6</f>
        <v>0</v>
      </c>
      <c r="D40" s="681">
        <f>'Produits contraceptifs2'!D40*0.008</f>
        <v>0</v>
      </c>
      <c r="E40" s="681">
        <f>'Produits contraceptifs2'!E40*0.008</f>
        <v>0</v>
      </c>
      <c r="F40" s="681">
        <f>+'Produits contraceptifs2'!F40*10</f>
        <v>0</v>
      </c>
      <c r="G40" s="681">
        <f>+'Produits contraceptifs2'!G40*10</f>
        <v>0</v>
      </c>
      <c r="H40" s="681">
        <f>'Produits contraceptifs2'!H40*2</f>
        <v>0</v>
      </c>
      <c r="I40" s="681">
        <f>+'Produits contraceptifs2'!I40*2</f>
        <v>0</v>
      </c>
      <c r="J40" s="681">
        <f>SUM('Couple années par structure1'!C40:J40)+SUM(C40:I40)</f>
        <v>0</v>
      </c>
    </row>
    <row r="41" spans="1:10" ht="15" customHeight="1">
      <c r="A41" s="679"/>
      <c r="B41" s="677" t="s">
        <v>536</v>
      </c>
      <c r="C41" s="681">
        <f>+'Produits contraceptifs2'!C41*4.6</f>
        <v>0</v>
      </c>
      <c r="D41" s="681">
        <f>'Produits contraceptifs2'!D41*0.008</f>
        <v>0</v>
      </c>
      <c r="E41" s="681">
        <f>'Produits contraceptifs2'!E41*0.008</f>
        <v>0</v>
      </c>
      <c r="F41" s="681">
        <f>+'Produits contraceptifs2'!F41*10</f>
        <v>0</v>
      </c>
      <c r="G41" s="681">
        <f>+'Produits contraceptifs2'!G41*10</f>
        <v>0</v>
      </c>
      <c r="H41" s="681">
        <f>'Produits contraceptifs2'!H41*2</f>
        <v>0</v>
      </c>
      <c r="I41" s="681">
        <f>+'Produits contraceptifs2'!I41*2</f>
        <v>0</v>
      </c>
      <c r="J41" s="681">
        <f>SUM('Couple années par structure1'!C41:J41)+SUM(C41:I41)</f>
        <v>0</v>
      </c>
    </row>
    <row r="42" spans="1:10" ht="15" customHeight="1">
      <c r="A42" s="2" t="s">
        <v>537</v>
      </c>
      <c r="B42" s="2"/>
      <c r="C42" s="25">
        <f>+'Produits contraceptifs2'!C42*4.6</f>
        <v>0</v>
      </c>
      <c r="D42" s="25">
        <f>'Produits contraceptifs2'!D42*0.008</f>
        <v>0</v>
      </c>
      <c r="E42" s="25">
        <f>'Produits contraceptifs2'!E42*0.008</f>
        <v>0</v>
      </c>
      <c r="F42" s="25">
        <f>+'Produits contraceptifs2'!F42*10</f>
        <v>0</v>
      </c>
      <c r="G42" s="25">
        <f>+'Produits contraceptifs2'!G42*10</f>
        <v>0</v>
      </c>
      <c r="H42" s="25">
        <f>'Produits contraceptifs2'!H42*2</f>
        <v>0</v>
      </c>
      <c r="I42" s="25">
        <f>+'Produits contraceptifs2'!I42*2</f>
        <v>0</v>
      </c>
      <c r="J42" s="25">
        <f>SUM('Couple années par structure1'!C42:J42)+SUM(C42:I42)</f>
        <v>0</v>
      </c>
    </row>
    <row r="43" spans="1:10" ht="15" customHeight="1">
      <c r="A43" s="677"/>
      <c r="B43" s="677" t="s">
        <v>538</v>
      </c>
      <c r="C43" s="681">
        <f>+'Produits contraceptifs2'!C43*4.6</f>
        <v>0</v>
      </c>
      <c r="D43" s="681">
        <f>'Produits contraceptifs2'!D43*0.008</f>
        <v>0</v>
      </c>
      <c r="E43" s="681">
        <f>'Produits contraceptifs2'!E43*0.008</f>
        <v>0</v>
      </c>
      <c r="F43" s="681">
        <f>+'Produits contraceptifs2'!F43*10</f>
        <v>0</v>
      </c>
      <c r="G43" s="681">
        <f>+'Produits contraceptifs2'!G43*10</f>
        <v>0</v>
      </c>
      <c r="H43" s="681">
        <f>'Produits contraceptifs2'!H43*2</f>
        <v>0</v>
      </c>
      <c r="I43" s="681">
        <f>+'Produits contraceptifs2'!I43*2</f>
        <v>0</v>
      </c>
      <c r="J43" s="681">
        <f>SUM('Couple années par structure1'!C43:J43)+SUM(C43:I43)</f>
        <v>0</v>
      </c>
    </row>
    <row r="44" spans="1:10" ht="15" customHeight="1">
      <c r="A44" s="679"/>
      <c r="B44" s="677" t="s">
        <v>539</v>
      </c>
      <c r="C44" s="681">
        <f>+'Produits contraceptifs2'!C44*4.6</f>
        <v>0</v>
      </c>
      <c r="D44" s="681">
        <f>'Produits contraceptifs2'!D44*0.008</f>
        <v>0</v>
      </c>
      <c r="E44" s="681">
        <f>'Produits contraceptifs2'!E44*0.008</f>
        <v>0</v>
      </c>
      <c r="F44" s="681">
        <f>+'Produits contraceptifs2'!F44*10</f>
        <v>0</v>
      </c>
      <c r="G44" s="681">
        <f>+'Produits contraceptifs2'!G44*10</f>
        <v>0</v>
      </c>
      <c r="H44" s="681">
        <f>'Produits contraceptifs2'!H44*2</f>
        <v>0</v>
      </c>
      <c r="I44" s="681">
        <f>+'Produits contraceptifs2'!I44*2</f>
        <v>0</v>
      </c>
      <c r="J44" s="681">
        <f>SUM('Couple années par structure1'!C44:J44)+SUM(C44:I44)</f>
        <v>0</v>
      </c>
    </row>
    <row r="45" spans="1:10" ht="15" customHeight="1">
      <c r="A45" s="679"/>
      <c r="B45" s="677" t="s">
        <v>540</v>
      </c>
      <c r="C45" s="681">
        <f>+'Produits contraceptifs2'!C45*4.6</f>
        <v>0</v>
      </c>
      <c r="D45" s="681">
        <f>'Produits contraceptifs2'!D45*0.008</f>
        <v>0</v>
      </c>
      <c r="E45" s="681">
        <f>'Produits contraceptifs2'!E45*0.008</f>
        <v>0</v>
      </c>
      <c r="F45" s="681">
        <f>+'Produits contraceptifs2'!F45*10</f>
        <v>0</v>
      </c>
      <c r="G45" s="681">
        <f>+'Produits contraceptifs2'!G45*10</f>
        <v>0</v>
      </c>
      <c r="H45" s="681">
        <f>'Produits contraceptifs2'!H45*2</f>
        <v>0</v>
      </c>
      <c r="I45" s="681">
        <f>+'Produits contraceptifs2'!I45*2</f>
        <v>0</v>
      </c>
      <c r="J45" s="681">
        <f>SUM('Couple années par structure1'!C45:J45)+SUM(C45:I45)</f>
        <v>0</v>
      </c>
    </row>
    <row r="46" spans="1:10" ht="15" customHeight="1">
      <c r="A46" s="679"/>
      <c r="B46" s="677" t="s">
        <v>541</v>
      </c>
      <c r="C46" s="681">
        <f>+'Produits contraceptifs2'!C46*4.6</f>
        <v>0</v>
      </c>
      <c r="D46" s="681">
        <f>'Produits contraceptifs2'!D46*0.008</f>
        <v>0</v>
      </c>
      <c r="E46" s="681">
        <f>'Produits contraceptifs2'!E46*0.008</f>
        <v>0</v>
      </c>
      <c r="F46" s="681">
        <f>+'Produits contraceptifs2'!F46*10</f>
        <v>0</v>
      </c>
      <c r="G46" s="681">
        <f>+'Produits contraceptifs2'!G46*10</f>
        <v>0</v>
      </c>
      <c r="H46" s="681">
        <f>'Produits contraceptifs2'!H46*2</f>
        <v>0</v>
      </c>
      <c r="I46" s="681">
        <f>+'Produits contraceptifs2'!I46*2</f>
        <v>0</v>
      </c>
      <c r="J46" s="681">
        <f>SUM('Couple années par structure1'!C46:J46)+SUM(C46:I46)</f>
        <v>0</v>
      </c>
    </row>
    <row r="47" spans="1:10" ht="15" customHeight="1">
      <c r="A47" s="679"/>
      <c r="B47" s="677" t="s">
        <v>542</v>
      </c>
      <c r="C47" s="681">
        <f>+'Produits contraceptifs2'!C47*4.6</f>
        <v>0</v>
      </c>
      <c r="D47" s="681">
        <f>'Produits contraceptifs2'!D47*0.008</f>
        <v>0</v>
      </c>
      <c r="E47" s="681">
        <f>'Produits contraceptifs2'!E47*0.008</f>
        <v>0</v>
      </c>
      <c r="F47" s="681">
        <f>+'Produits contraceptifs2'!F47*10</f>
        <v>0</v>
      </c>
      <c r="G47" s="681">
        <f>+'Produits contraceptifs2'!G47*10</f>
        <v>0</v>
      </c>
      <c r="H47" s="681">
        <f>'Produits contraceptifs2'!H47*2</f>
        <v>0</v>
      </c>
      <c r="I47" s="681">
        <f>+'Produits contraceptifs2'!I47*2</f>
        <v>0</v>
      </c>
      <c r="J47" s="681">
        <f>SUM('Couple années par structure1'!C47:J47)+SUM(C47:I47)</f>
        <v>0</v>
      </c>
    </row>
    <row r="48" spans="1:10" ht="15" customHeight="1">
      <c r="A48" s="679"/>
      <c r="B48" s="677" t="s">
        <v>543</v>
      </c>
      <c r="C48" s="681">
        <f>+'Produits contraceptifs2'!C48*4.6</f>
        <v>0</v>
      </c>
      <c r="D48" s="681">
        <f>'Produits contraceptifs2'!D48*0.008</f>
        <v>0</v>
      </c>
      <c r="E48" s="681">
        <f>'Produits contraceptifs2'!E48*0.008</f>
        <v>0</v>
      </c>
      <c r="F48" s="681">
        <f>+'Produits contraceptifs2'!F48*10</f>
        <v>0</v>
      </c>
      <c r="G48" s="681">
        <f>+'Produits contraceptifs2'!G48*10</f>
        <v>0</v>
      </c>
      <c r="H48" s="681">
        <f>'Produits contraceptifs2'!H48*2</f>
        <v>0</v>
      </c>
      <c r="I48" s="681">
        <f>+'Produits contraceptifs2'!I48*2</f>
        <v>0</v>
      </c>
      <c r="J48" s="681">
        <f>SUM('Couple années par structure1'!C48:J48)+SUM(C48:I48)</f>
        <v>0</v>
      </c>
    </row>
    <row r="49" spans="1:10" ht="15" customHeight="1">
      <c r="A49" s="679"/>
      <c r="B49" s="677" t="s">
        <v>544</v>
      </c>
      <c r="C49" s="681">
        <f>+'Produits contraceptifs2'!C49*4.6</f>
        <v>0</v>
      </c>
      <c r="D49" s="681">
        <f>'Produits contraceptifs2'!D49*0.008</f>
        <v>0</v>
      </c>
      <c r="E49" s="681">
        <f>'Produits contraceptifs2'!E49*0.008</f>
        <v>0</v>
      </c>
      <c r="F49" s="681">
        <f>+'Produits contraceptifs2'!F49*10</f>
        <v>0</v>
      </c>
      <c r="G49" s="681">
        <f>+'Produits contraceptifs2'!G49*10</f>
        <v>0</v>
      </c>
      <c r="H49" s="681">
        <f>'Produits contraceptifs2'!H49*2</f>
        <v>0</v>
      </c>
      <c r="I49" s="681">
        <f>+'Produits contraceptifs2'!I49*2</f>
        <v>0</v>
      </c>
      <c r="J49" s="681">
        <f>SUM('Couple années par structure1'!C49:J49)+SUM(C49:I49)</f>
        <v>0</v>
      </c>
    </row>
    <row r="50" spans="1:10" ht="15" customHeight="1">
      <c r="A50" s="2" t="s">
        <v>545</v>
      </c>
      <c r="B50" s="2"/>
      <c r="C50" s="25">
        <f>+'Produits contraceptifs2'!C50*4.6</f>
        <v>0</v>
      </c>
      <c r="D50" s="25">
        <f>'Produits contraceptifs2'!D50*0.008</f>
        <v>0</v>
      </c>
      <c r="E50" s="25">
        <f>'Produits contraceptifs2'!E50*0.008</f>
        <v>0</v>
      </c>
      <c r="F50" s="25">
        <f>+'Produits contraceptifs2'!F50*10</f>
        <v>0</v>
      </c>
      <c r="G50" s="25">
        <f>+'Produits contraceptifs2'!G50*10</f>
        <v>0</v>
      </c>
      <c r="H50" s="25">
        <f>'Produits contraceptifs2'!H50*2</f>
        <v>0</v>
      </c>
      <c r="I50" s="25">
        <f>+'Produits contraceptifs2'!I50*2</f>
        <v>0</v>
      </c>
      <c r="J50" s="25">
        <f>SUM('Couple années par structure1'!C50:J50)+SUM(C50:I50)</f>
        <v>0</v>
      </c>
    </row>
    <row r="51" spans="1:10" ht="15" customHeight="1">
      <c r="A51" s="677"/>
      <c r="B51" s="677" t="s">
        <v>546</v>
      </c>
      <c r="C51" s="681">
        <f>+'Produits contraceptifs2'!C51*4.6</f>
        <v>0</v>
      </c>
      <c r="D51" s="681">
        <f>'Produits contraceptifs2'!D51*0.008</f>
        <v>0</v>
      </c>
      <c r="E51" s="681">
        <f>'Produits contraceptifs2'!E51*0.008</f>
        <v>0</v>
      </c>
      <c r="F51" s="681">
        <f>+'Produits contraceptifs2'!F51*10</f>
        <v>0</v>
      </c>
      <c r="G51" s="681">
        <f>+'Produits contraceptifs2'!G51*10</f>
        <v>0</v>
      </c>
      <c r="H51" s="681">
        <f>'Produits contraceptifs2'!H51*2</f>
        <v>0</v>
      </c>
      <c r="I51" s="681">
        <f>+'Produits contraceptifs2'!I51*2</f>
        <v>0</v>
      </c>
      <c r="J51" s="681">
        <f>SUM('Couple années par structure1'!C51:J51)+SUM(C51:I51)</f>
        <v>0</v>
      </c>
    </row>
    <row r="52" spans="1:10" ht="15" customHeight="1">
      <c r="A52" s="679"/>
      <c r="B52" s="677" t="s">
        <v>547</v>
      </c>
      <c r="C52" s="681">
        <f>+'Produits contraceptifs2'!C52*4.6</f>
        <v>0</v>
      </c>
      <c r="D52" s="681">
        <f>'Produits contraceptifs2'!D52*0.008</f>
        <v>0</v>
      </c>
      <c r="E52" s="681">
        <f>'Produits contraceptifs2'!E52*0.008</f>
        <v>0</v>
      </c>
      <c r="F52" s="681">
        <f>+'Produits contraceptifs2'!F52*10</f>
        <v>0</v>
      </c>
      <c r="G52" s="681">
        <f>+'Produits contraceptifs2'!G52*10</f>
        <v>0</v>
      </c>
      <c r="H52" s="681">
        <f>'Produits contraceptifs2'!H52*2</f>
        <v>0</v>
      </c>
      <c r="I52" s="681">
        <f>+'Produits contraceptifs2'!I52*2</f>
        <v>0</v>
      </c>
      <c r="J52" s="681">
        <f>SUM('Couple années par structure1'!C52:J52)+SUM(C52:I52)</f>
        <v>0</v>
      </c>
    </row>
    <row r="53" spans="1:10" ht="15" customHeight="1">
      <c r="A53" s="679"/>
      <c r="B53" s="677" t="s">
        <v>548</v>
      </c>
      <c r="C53" s="681">
        <f>+'Produits contraceptifs2'!C53*4.6</f>
        <v>0</v>
      </c>
      <c r="D53" s="681">
        <f>'Produits contraceptifs2'!D53*0.008</f>
        <v>0</v>
      </c>
      <c r="E53" s="681">
        <f>'Produits contraceptifs2'!E53*0.008</f>
        <v>0</v>
      </c>
      <c r="F53" s="681">
        <f>+'Produits contraceptifs2'!F53*10</f>
        <v>0</v>
      </c>
      <c r="G53" s="681">
        <f>+'Produits contraceptifs2'!G53*10</f>
        <v>0</v>
      </c>
      <c r="H53" s="681">
        <f>'Produits contraceptifs2'!H53*2</f>
        <v>0</v>
      </c>
      <c r="I53" s="681">
        <f>+'Produits contraceptifs2'!I53*2</f>
        <v>0</v>
      </c>
      <c r="J53" s="681">
        <f>SUM('Couple années par structure1'!C53:J53)+SUM(C53:I53)</f>
        <v>0</v>
      </c>
    </row>
    <row r="54" spans="1:10" ht="15" customHeight="1">
      <c r="A54" s="679"/>
      <c r="B54" s="677" t="s">
        <v>549</v>
      </c>
      <c r="C54" s="681">
        <f>+'Produits contraceptifs2'!C54*4.6</f>
        <v>0</v>
      </c>
      <c r="D54" s="681">
        <f>'Produits contraceptifs2'!D54*0.008</f>
        <v>0</v>
      </c>
      <c r="E54" s="681">
        <f>'Produits contraceptifs2'!E54*0.008</f>
        <v>0</v>
      </c>
      <c r="F54" s="681">
        <f>+'Produits contraceptifs2'!F54*10</f>
        <v>0</v>
      </c>
      <c r="G54" s="681">
        <f>+'Produits contraceptifs2'!G54*10</f>
        <v>0</v>
      </c>
      <c r="H54" s="681">
        <f>'Produits contraceptifs2'!H54*2</f>
        <v>0</v>
      </c>
      <c r="I54" s="681">
        <f>+'Produits contraceptifs2'!I54*2</f>
        <v>0</v>
      </c>
      <c r="J54" s="681">
        <f>SUM('Couple années par structure1'!C54:J54)+SUM(C54:I54)</f>
        <v>0</v>
      </c>
    </row>
    <row r="55" spans="1:10" ht="15" customHeight="1">
      <c r="A55" s="2" t="s">
        <v>550</v>
      </c>
      <c r="B55" s="2"/>
      <c r="C55" s="49">
        <f>+'Produits contraceptifs2'!C55*4.6</f>
        <v>0</v>
      </c>
      <c r="D55" s="49">
        <f>'Produits contraceptifs2'!D55*0.008</f>
        <v>0</v>
      </c>
      <c r="E55" s="49">
        <f>'Produits contraceptifs2'!E55*0.008</f>
        <v>0</v>
      </c>
      <c r="F55" s="49">
        <f>+'Produits contraceptifs2'!F55*10</f>
        <v>0</v>
      </c>
      <c r="G55" s="49">
        <f>+'Produits contraceptifs2'!G55*10</f>
        <v>0</v>
      </c>
      <c r="H55" s="49">
        <f>'Produits contraceptifs2'!H55*2</f>
        <v>0</v>
      </c>
      <c r="I55" s="49">
        <f>+'Produits contraceptifs2'!I55*2</f>
        <v>0</v>
      </c>
      <c r="J55" s="49">
        <f>SUM('Couple années par structure1'!C55:J55)+SUM(C55:I55)</f>
        <v>0</v>
      </c>
    </row>
    <row r="56" spans="1:10" ht="15" customHeight="1">
      <c r="A56" s="677"/>
      <c r="B56" s="677" t="s">
        <v>551</v>
      </c>
      <c r="C56" s="682">
        <f>+'Produits contraceptifs2'!C56*4.6</f>
        <v>0</v>
      </c>
      <c r="D56" s="682">
        <f>'Produits contraceptifs2'!D56*0.008</f>
        <v>0</v>
      </c>
      <c r="E56" s="682">
        <f>'Produits contraceptifs2'!E56*0.008</f>
        <v>0</v>
      </c>
      <c r="F56" s="682">
        <f>+'Produits contraceptifs2'!F56*10</f>
        <v>0</v>
      </c>
      <c r="G56" s="682">
        <f>+'Produits contraceptifs2'!G56*10</f>
        <v>0</v>
      </c>
      <c r="H56" s="682">
        <f>'Produits contraceptifs2'!H56*2</f>
        <v>0</v>
      </c>
      <c r="I56" s="682">
        <f>+'Produits contraceptifs2'!I56*2</f>
        <v>0</v>
      </c>
      <c r="J56" s="682">
        <f>SUM('Couple années par structure1'!C56:J56)+SUM(C56:I56)</f>
        <v>0</v>
      </c>
    </row>
    <row r="57" spans="1:10" ht="15" customHeight="1">
      <c r="A57" s="679"/>
      <c r="B57" s="677" t="s">
        <v>552</v>
      </c>
      <c r="C57" s="681">
        <f>+'Produits contraceptifs2'!C57*4.6</f>
        <v>0</v>
      </c>
      <c r="D57" s="681">
        <f>'Produits contraceptifs2'!D57*0.008</f>
        <v>0</v>
      </c>
      <c r="E57" s="681">
        <f>'Produits contraceptifs2'!E57*0.008</f>
        <v>0</v>
      </c>
      <c r="F57" s="681">
        <f>+'Produits contraceptifs2'!F57*10</f>
        <v>0</v>
      </c>
      <c r="G57" s="681">
        <f>+'Produits contraceptifs2'!G57*10</f>
        <v>0</v>
      </c>
      <c r="H57" s="681">
        <f>'Produits contraceptifs2'!H57*2</f>
        <v>0</v>
      </c>
      <c r="I57" s="681">
        <f>+'Produits contraceptifs2'!I57*2</f>
        <v>0</v>
      </c>
      <c r="J57" s="681">
        <f>SUM('Couple années par structure1'!C57:J57)+SUM(C57:I57)</f>
        <v>0</v>
      </c>
    </row>
    <row r="58" spans="1:10" ht="15" customHeight="1">
      <c r="A58" s="679"/>
      <c r="B58" s="677" t="s">
        <v>553</v>
      </c>
      <c r="C58" s="681">
        <f>+'Produits contraceptifs2'!C58*4.6</f>
        <v>0</v>
      </c>
      <c r="D58" s="681">
        <f>'Produits contraceptifs2'!D58*0.008</f>
        <v>0</v>
      </c>
      <c r="E58" s="681">
        <f>'Produits contraceptifs2'!E58*0.008</f>
        <v>0</v>
      </c>
      <c r="F58" s="681">
        <f>+'Produits contraceptifs2'!F58*10</f>
        <v>0</v>
      </c>
      <c r="G58" s="681">
        <f>+'Produits contraceptifs2'!G58*10</f>
        <v>0</v>
      </c>
      <c r="H58" s="681">
        <f>'Produits contraceptifs2'!H58*2</f>
        <v>0</v>
      </c>
      <c r="I58" s="681">
        <f>+'Produits contraceptifs2'!I58*2</f>
        <v>0</v>
      </c>
      <c r="J58" s="681">
        <f>SUM('Couple années par structure1'!C58:J58)+SUM(C58:I58)</f>
        <v>0</v>
      </c>
    </row>
    <row r="59" spans="1:10" ht="15" customHeight="1">
      <c r="A59" s="679"/>
      <c r="B59" s="677" t="s">
        <v>554</v>
      </c>
      <c r="C59" s="681">
        <f>+'Produits contraceptifs2'!C59*4.6</f>
        <v>0</v>
      </c>
      <c r="D59" s="681">
        <f>'Produits contraceptifs2'!D59*0.008</f>
        <v>0</v>
      </c>
      <c r="E59" s="681">
        <f>'Produits contraceptifs2'!E59*0.008</f>
        <v>0</v>
      </c>
      <c r="F59" s="681">
        <f>+'Produits contraceptifs2'!F59*10</f>
        <v>0</v>
      </c>
      <c r="G59" s="681">
        <f>+'Produits contraceptifs2'!G59*10</f>
        <v>0</v>
      </c>
      <c r="H59" s="681">
        <f>'Produits contraceptifs2'!H59*2</f>
        <v>0</v>
      </c>
      <c r="I59" s="681">
        <f>+'Produits contraceptifs2'!I59*2</f>
        <v>0</v>
      </c>
      <c r="J59" s="681">
        <f>SUM('Couple années par structure1'!C59:J59)+SUM(C59:I59)</f>
        <v>0</v>
      </c>
    </row>
    <row r="60" spans="1:10" ht="15" customHeight="1">
      <c r="A60" s="679"/>
      <c r="B60" s="677" t="s">
        <v>555</v>
      </c>
      <c r="C60" s="681">
        <f>+'Produits contraceptifs2'!C60*4.6</f>
        <v>0</v>
      </c>
      <c r="D60" s="681">
        <f>'Produits contraceptifs2'!D60*0.008</f>
        <v>0</v>
      </c>
      <c r="E60" s="681">
        <f>'Produits contraceptifs2'!E60*0.008</f>
        <v>0</v>
      </c>
      <c r="F60" s="681">
        <f>+'Produits contraceptifs2'!F60*10</f>
        <v>0</v>
      </c>
      <c r="G60" s="681">
        <f>+'Produits contraceptifs2'!G60*10</f>
        <v>0</v>
      </c>
      <c r="H60" s="681">
        <f>'Produits contraceptifs2'!H60*2</f>
        <v>0</v>
      </c>
      <c r="I60" s="681">
        <f>+'Produits contraceptifs2'!I60*2</f>
        <v>0</v>
      </c>
      <c r="J60" s="681">
        <f>SUM('Couple années par structure1'!C60:J60)+SUM(C60:I60)</f>
        <v>0</v>
      </c>
    </row>
    <row r="61" spans="1:10" ht="15" customHeight="1">
      <c r="A61" s="679"/>
      <c r="B61" s="677" t="s">
        <v>556</v>
      </c>
      <c r="C61" s="681">
        <f>+'Produits contraceptifs2'!C61*4.6</f>
        <v>0</v>
      </c>
      <c r="D61" s="681">
        <f>'Produits contraceptifs2'!D61*0.008</f>
        <v>0</v>
      </c>
      <c r="E61" s="681">
        <f>'Produits contraceptifs2'!E61*0.008</f>
        <v>0</v>
      </c>
      <c r="F61" s="681">
        <f>+'Produits contraceptifs2'!F61*10</f>
        <v>0</v>
      </c>
      <c r="G61" s="681">
        <f>+'Produits contraceptifs2'!G61*10</f>
        <v>0</v>
      </c>
      <c r="H61" s="681">
        <f>'Produits contraceptifs2'!H61*2</f>
        <v>0</v>
      </c>
      <c r="I61" s="681">
        <f>+'Produits contraceptifs2'!I61*2</f>
        <v>0</v>
      </c>
      <c r="J61" s="681">
        <f>SUM('Couple années par structure1'!C61:J61)+SUM(C61:I61)</f>
        <v>0</v>
      </c>
    </row>
    <row r="62" spans="1:10" ht="15" customHeight="1">
      <c r="A62" s="679"/>
      <c r="B62" s="677" t="s">
        <v>557</v>
      </c>
      <c r="C62" s="681">
        <f>+'Produits contraceptifs2'!C62*4.6</f>
        <v>0</v>
      </c>
      <c r="D62" s="681">
        <f>'Produits contraceptifs2'!D62*0.008</f>
        <v>0</v>
      </c>
      <c r="E62" s="681">
        <f>'Produits contraceptifs2'!E62*0.008</f>
        <v>0</v>
      </c>
      <c r="F62" s="681">
        <f>+'Produits contraceptifs2'!F62*10</f>
        <v>0</v>
      </c>
      <c r="G62" s="681">
        <f>+'Produits contraceptifs2'!G62*10</f>
        <v>0</v>
      </c>
      <c r="H62" s="681">
        <f>'Produits contraceptifs2'!H62*2</f>
        <v>0</v>
      </c>
      <c r="I62" s="681">
        <f>+'Produits contraceptifs2'!I62*2</f>
        <v>0</v>
      </c>
      <c r="J62" s="681">
        <f>SUM('Couple années par structure1'!C62:J62)+SUM(C62:I62)</f>
        <v>0</v>
      </c>
    </row>
    <row r="63" spans="1:10" ht="15" customHeight="1">
      <c r="A63" s="679"/>
      <c r="B63" s="677" t="s">
        <v>558</v>
      </c>
      <c r="C63" s="681">
        <f>+'Produits contraceptifs2'!C63*4.6</f>
        <v>0</v>
      </c>
      <c r="D63" s="681">
        <f>'Produits contraceptifs2'!D63*0.008</f>
        <v>0</v>
      </c>
      <c r="E63" s="681">
        <f>'Produits contraceptifs2'!E63*0.008</f>
        <v>0</v>
      </c>
      <c r="F63" s="681">
        <f>+'Produits contraceptifs2'!F63*10</f>
        <v>0</v>
      </c>
      <c r="G63" s="681">
        <f>+'Produits contraceptifs2'!G63*10</f>
        <v>0</v>
      </c>
      <c r="H63" s="681">
        <f>'Produits contraceptifs2'!H63*2</f>
        <v>0</v>
      </c>
      <c r="I63" s="681">
        <f>+'Produits contraceptifs2'!I63*2</f>
        <v>0</v>
      </c>
      <c r="J63" s="681">
        <f>SUM('Couple années par structure1'!C63:J63)+SUM(C63:I63)</f>
        <v>0</v>
      </c>
    </row>
    <row r="64" spans="1:10" ht="15" customHeight="1">
      <c r="A64" s="2" t="s">
        <v>559</v>
      </c>
      <c r="B64" s="2"/>
      <c r="C64" s="25">
        <f>+'Produits contraceptifs2'!C64*4.6</f>
        <v>0</v>
      </c>
      <c r="D64" s="25">
        <f>'Produits contraceptifs2'!D64*0.008</f>
        <v>0</v>
      </c>
      <c r="E64" s="25">
        <f>'Produits contraceptifs2'!E64*0.008</f>
        <v>0</v>
      </c>
      <c r="F64" s="25">
        <f>+'Produits contraceptifs2'!F64*10</f>
        <v>0</v>
      </c>
      <c r="G64" s="25">
        <f>+'Produits contraceptifs2'!G64*10</f>
        <v>0</v>
      </c>
      <c r="H64" s="25">
        <f>'Produits contraceptifs2'!H64*2</f>
        <v>0</v>
      </c>
      <c r="I64" s="25">
        <f>+'Produits contraceptifs2'!I64*2</f>
        <v>0</v>
      </c>
      <c r="J64" s="25">
        <f>SUM('Couple années par structure1'!C64:J64)+SUM(C64:I64)</f>
        <v>0</v>
      </c>
    </row>
    <row r="65" spans="1:10" ht="15" customHeight="1">
      <c r="A65" s="677"/>
      <c r="B65" s="677" t="s">
        <v>560</v>
      </c>
      <c r="C65" s="681">
        <f>+'Produits contraceptifs2'!C65*4.6</f>
        <v>0</v>
      </c>
      <c r="D65" s="681">
        <f>'Produits contraceptifs2'!D65*0.008</f>
        <v>0</v>
      </c>
      <c r="E65" s="681">
        <f>'Produits contraceptifs2'!E65*0.008</f>
        <v>0</v>
      </c>
      <c r="F65" s="681">
        <f>+'Produits contraceptifs2'!F65*10</f>
        <v>0</v>
      </c>
      <c r="G65" s="681">
        <f>+'Produits contraceptifs2'!G65*10</f>
        <v>0</v>
      </c>
      <c r="H65" s="681">
        <f>'Produits contraceptifs2'!H65*2</f>
        <v>0</v>
      </c>
      <c r="I65" s="681">
        <f>+'Produits contraceptifs2'!I65*2</f>
        <v>0</v>
      </c>
      <c r="J65" s="681">
        <f>SUM('Couple années par structure1'!C65:J65)+SUM(C65:I65)</f>
        <v>0</v>
      </c>
    </row>
    <row r="66" spans="1:10" ht="15" customHeight="1">
      <c r="A66" s="679"/>
      <c r="B66" s="677" t="s">
        <v>561</v>
      </c>
      <c r="C66" s="681">
        <f>+'Produits contraceptifs2'!C66*4.6</f>
        <v>0</v>
      </c>
      <c r="D66" s="681">
        <f>'Produits contraceptifs2'!D66*0.008</f>
        <v>0</v>
      </c>
      <c r="E66" s="681">
        <f>'Produits contraceptifs2'!E66*0.008</f>
        <v>0</v>
      </c>
      <c r="F66" s="681">
        <f>+'Produits contraceptifs2'!F66*10</f>
        <v>0</v>
      </c>
      <c r="G66" s="681">
        <f>+'Produits contraceptifs2'!G66*10</f>
        <v>0</v>
      </c>
      <c r="H66" s="681">
        <f>'Produits contraceptifs2'!H66*2</f>
        <v>0</v>
      </c>
      <c r="I66" s="681">
        <f>+'Produits contraceptifs2'!I66*2</f>
        <v>0</v>
      </c>
      <c r="J66" s="681">
        <f>SUM('Couple années par structure1'!C66:J66)+SUM(C66:I66)</f>
        <v>0</v>
      </c>
    </row>
    <row r="67" spans="1:10" ht="15" customHeight="1">
      <c r="A67" s="679"/>
      <c r="B67" s="677" t="s">
        <v>562</v>
      </c>
      <c r="C67" s="681">
        <f>+'Produits contraceptifs2'!C67*4.6</f>
        <v>0</v>
      </c>
      <c r="D67" s="681">
        <f>'Produits contraceptifs2'!D67*0.008</f>
        <v>0</v>
      </c>
      <c r="E67" s="681">
        <f>'Produits contraceptifs2'!E67*0.008</f>
        <v>0</v>
      </c>
      <c r="F67" s="681">
        <f>+'Produits contraceptifs2'!F67*10</f>
        <v>0</v>
      </c>
      <c r="G67" s="681">
        <f>+'Produits contraceptifs2'!G67*10</f>
        <v>0</v>
      </c>
      <c r="H67" s="681">
        <f>'Produits contraceptifs2'!H67*2</f>
        <v>0</v>
      </c>
      <c r="I67" s="681">
        <f>+'Produits contraceptifs2'!I67*2</f>
        <v>0</v>
      </c>
      <c r="J67" s="681">
        <f>SUM('Couple années par structure1'!C67:J67)+SUM(C67:I67)</f>
        <v>0</v>
      </c>
    </row>
    <row r="68" spans="1:10" ht="15" customHeight="1">
      <c r="A68" s="679"/>
      <c r="B68" s="677" t="s">
        <v>563</v>
      </c>
      <c r="C68" s="681">
        <f>+'Produits contraceptifs2'!C68*4.6</f>
        <v>0</v>
      </c>
      <c r="D68" s="681">
        <f>'Produits contraceptifs2'!D68*0.008</f>
        <v>0</v>
      </c>
      <c r="E68" s="681">
        <f>'Produits contraceptifs2'!E68*0.008</f>
        <v>0</v>
      </c>
      <c r="F68" s="681">
        <f>+'Produits contraceptifs2'!F68*10</f>
        <v>0</v>
      </c>
      <c r="G68" s="681">
        <f>+'Produits contraceptifs2'!G68*10</f>
        <v>0</v>
      </c>
      <c r="H68" s="681">
        <f>'Produits contraceptifs2'!H68*2</f>
        <v>0</v>
      </c>
      <c r="I68" s="681">
        <f>+'Produits contraceptifs2'!I68*2</f>
        <v>0</v>
      </c>
      <c r="J68" s="681">
        <f>SUM('Couple années par structure1'!C68:J68)+SUM(C68:I68)</f>
        <v>0</v>
      </c>
    </row>
    <row r="69" spans="1:10" ht="15" customHeight="1">
      <c r="A69" s="679"/>
      <c r="B69" s="677" t="s">
        <v>564</v>
      </c>
      <c r="C69" s="681">
        <f>+'Produits contraceptifs2'!C69*4.6</f>
        <v>0</v>
      </c>
      <c r="D69" s="681">
        <f>'Produits contraceptifs2'!D69*0.008</f>
        <v>0</v>
      </c>
      <c r="E69" s="681">
        <f>'Produits contraceptifs2'!E69*0.008</f>
        <v>0</v>
      </c>
      <c r="F69" s="681">
        <f>+'Produits contraceptifs2'!F69*10</f>
        <v>0</v>
      </c>
      <c r="G69" s="681">
        <f>+'Produits contraceptifs2'!G69*10</f>
        <v>0</v>
      </c>
      <c r="H69" s="681">
        <f>'Produits contraceptifs2'!H69*2</f>
        <v>0</v>
      </c>
      <c r="I69" s="681">
        <f>+'Produits contraceptifs2'!I69*2</f>
        <v>0</v>
      </c>
      <c r="J69" s="681">
        <f>SUM('Couple années par structure1'!C69:J69)+SUM(C69:I69)</f>
        <v>0</v>
      </c>
    </row>
    <row r="70" spans="1:10" ht="15" customHeight="1">
      <c r="A70" s="679"/>
      <c r="B70" s="677" t="s">
        <v>565</v>
      </c>
      <c r="C70" s="681">
        <f>+'Produits contraceptifs2'!C70*4.6</f>
        <v>0</v>
      </c>
      <c r="D70" s="681">
        <f>'Produits contraceptifs2'!D70*0.008</f>
        <v>0</v>
      </c>
      <c r="E70" s="681">
        <f>'Produits contraceptifs2'!E70*0.008</f>
        <v>0</v>
      </c>
      <c r="F70" s="681">
        <f>+'Produits contraceptifs2'!F70*10</f>
        <v>0</v>
      </c>
      <c r="G70" s="681">
        <f>+'Produits contraceptifs2'!G70*10</f>
        <v>0</v>
      </c>
      <c r="H70" s="681">
        <f>'Produits contraceptifs2'!H70*2</f>
        <v>0</v>
      </c>
      <c r="I70" s="681">
        <f>+'Produits contraceptifs2'!I70*2</f>
        <v>0</v>
      </c>
      <c r="J70" s="681">
        <f>SUM('Couple années par structure1'!C70:J70)+SUM(C70:I70)</f>
        <v>0</v>
      </c>
    </row>
    <row r="71" spans="1:10" ht="15" customHeight="1">
      <c r="A71" s="679"/>
      <c r="B71" s="677" t="s">
        <v>566</v>
      </c>
      <c r="C71" s="681">
        <f>+'Produits contraceptifs2'!C71*4.6</f>
        <v>0</v>
      </c>
      <c r="D71" s="681">
        <f>'Produits contraceptifs2'!D71*0.008</f>
        <v>0</v>
      </c>
      <c r="E71" s="681">
        <f>'Produits contraceptifs2'!E71*0.008</f>
        <v>0</v>
      </c>
      <c r="F71" s="681">
        <f>+'Produits contraceptifs2'!F71*10</f>
        <v>0</v>
      </c>
      <c r="G71" s="681">
        <f>+'Produits contraceptifs2'!G71*10</f>
        <v>0</v>
      </c>
      <c r="H71" s="681">
        <f>'Produits contraceptifs2'!H71*2</f>
        <v>0</v>
      </c>
      <c r="I71" s="681">
        <f>+'Produits contraceptifs2'!I71*2</f>
        <v>0</v>
      </c>
      <c r="J71" s="681">
        <f>SUM('Couple années par structure1'!C71:J71)+SUM(C71:I71)</f>
        <v>0</v>
      </c>
    </row>
    <row r="72" spans="1:10" ht="15" customHeight="1">
      <c r="A72" s="679"/>
      <c r="B72" s="677" t="s">
        <v>567</v>
      </c>
      <c r="C72" s="681">
        <f>+'Produits contraceptifs2'!C72*4.6</f>
        <v>0</v>
      </c>
      <c r="D72" s="681">
        <f>'Produits contraceptifs2'!D72*0.008</f>
        <v>0</v>
      </c>
      <c r="E72" s="681">
        <f>'Produits contraceptifs2'!E72*0.008</f>
        <v>0</v>
      </c>
      <c r="F72" s="681">
        <f>+'Produits contraceptifs2'!F72*10</f>
        <v>0</v>
      </c>
      <c r="G72" s="681">
        <f>+'Produits contraceptifs2'!G72*10</f>
        <v>0</v>
      </c>
      <c r="H72" s="681">
        <f>'Produits contraceptifs2'!H72*2</f>
        <v>0</v>
      </c>
      <c r="I72" s="681">
        <f>+'Produits contraceptifs2'!I72*2</f>
        <v>0</v>
      </c>
      <c r="J72" s="681">
        <f>SUM('Couple années par structure1'!C72:J72)+SUM(C72:I72)</f>
        <v>0</v>
      </c>
    </row>
    <row r="73" spans="1:10" ht="15" customHeight="1">
      <c r="A73" s="2" t="s">
        <v>568</v>
      </c>
      <c r="B73" s="2"/>
      <c r="C73" s="25">
        <f>+'Produits contraceptifs2'!C73*4.6</f>
        <v>0</v>
      </c>
      <c r="D73" s="25">
        <f>'Produits contraceptifs2'!D73*0.008</f>
        <v>0</v>
      </c>
      <c r="E73" s="25">
        <f>'Produits contraceptifs2'!E73*0.008</f>
        <v>0</v>
      </c>
      <c r="F73" s="25">
        <f>+'Produits contraceptifs2'!F73*10</f>
        <v>0</v>
      </c>
      <c r="G73" s="25">
        <f>+'Produits contraceptifs2'!G73*10</f>
        <v>0</v>
      </c>
      <c r="H73" s="25">
        <f>'Produits contraceptifs2'!H73*2</f>
        <v>0</v>
      </c>
      <c r="I73" s="25">
        <f>+'Produits contraceptifs2'!I73*2</f>
        <v>0</v>
      </c>
      <c r="J73" s="25">
        <f>SUM('Couple années par structure1'!C73:J73)+SUM(C73:I73)</f>
        <v>0</v>
      </c>
    </row>
    <row r="74" spans="1:10" ht="15" customHeight="1">
      <c r="A74" s="677"/>
      <c r="B74" s="677" t="s">
        <v>569</v>
      </c>
      <c r="C74" s="681">
        <f>+'Produits contraceptifs2'!C74*4.6</f>
        <v>0</v>
      </c>
      <c r="D74" s="681">
        <f>'Produits contraceptifs2'!D74*0.008</f>
        <v>0</v>
      </c>
      <c r="E74" s="681">
        <f>'Produits contraceptifs2'!E74*0.008</f>
        <v>0</v>
      </c>
      <c r="F74" s="681">
        <f>+'Produits contraceptifs2'!F74*10</f>
        <v>0</v>
      </c>
      <c r="G74" s="681">
        <f>+'Produits contraceptifs2'!G74*10</f>
        <v>0</v>
      </c>
      <c r="H74" s="681">
        <f>'Produits contraceptifs2'!H74*2</f>
        <v>0</v>
      </c>
      <c r="I74" s="681">
        <f>+'Produits contraceptifs2'!I74*2</f>
        <v>0</v>
      </c>
      <c r="J74" s="681">
        <f>SUM('Couple années par structure1'!C74:J74)+SUM(C74:I74)</f>
        <v>0</v>
      </c>
    </row>
    <row r="75" spans="1:10" ht="15" customHeight="1">
      <c r="A75" s="679"/>
      <c r="B75" s="677" t="s">
        <v>570</v>
      </c>
      <c r="C75" s="681">
        <f>+'Produits contraceptifs2'!C75*4.6</f>
        <v>0</v>
      </c>
      <c r="D75" s="681">
        <f>'Produits contraceptifs2'!D75*0.008</f>
        <v>0</v>
      </c>
      <c r="E75" s="681">
        <f>'Produits contraceptifs2'!E75*0.008</f>
        <v>0</v>
      </c>
      <c r="F75" s="681">
        <f>+'Produits contraceptifs2'!F75*10</f>
        <v>0</v>
      </c>
      <c r="G75" s="681">
        <f>+'Produits contraceptifs2'!G75*10</f>
        <v>0</v>
      </c>
      <c r="H75" s="681">
        <f>'Produits contraceptifs2'!H75*2</f>
        <v>0</v>
      </c>
      <c r="I75" s="681">
        <f>+'Produits contraceptifs2'!I75*2</f>
        <v>0</v>
      </c>
      <c r="J75" s="681">
        <f>SUM('Couple années par structure1'!C75:J75)+SUM(C75:I75)</f>
        <v>0</v>
      </c>
    </row>
    <row r="76" spans="1:10" ht="15" customHeight="1">
      <c r="A76" s="679"/>
      <c r="B76" s="677" t="s">
        <v>571</v>
      </c>
      <c r="C76" s="681">
        <f>+'Produits contraceptifs2'!C76*4.6</f>
        <v>0</v>
      </c>
      <c r="D76" s="681">
        <f>'Produits contraceptifs2'!D76*0.008</f>
        <v>0</v>
      </c>
      <c r="E76" s="681">
        <f>'Produits contraceptifs2'!E76*0.008</f>
        <v>0</v>
      </c>
      <c r="F76" s="681">
        <f>+'Produits contraceptifs2'!F76*10</f>
        <v>0</v>
      </c>
      <c r="G76" s="681">
        <f>+'Produits contraceptifs2'!G76*10</f>
        <v>0</v>
      </c>
      <c r="H76" s="681">
        <f>'Produits contraceptifs2'!H76*2</f>
        <v>0</v>
      </c>
      <c r="I76" s="681">
        <f>+'Produits contraceptifs2'!I76*2</f>
        <v>0</v>
      </c>
      <c r="J76" s="681">
        <f>SUM('Couple années par structure1'!C76:J76)+SUM(C76:I76)</f>
        <v>0</v>
      </c>
    </row>
    <row r="77" spans="1:10" ht="15" customHeight="1">
      <c r="A77" s="679"/>
      <c r="B77" s="677" t="s">
        <v>572</v>
      </c>
      <c r="C77" s="681">
        <f>+'Produits contraceptifs2'!C77*4.6</f>
        <v>0</v>
      </c>
      <c r="D77" s="681">
        <f>'Produits contraceptifs2'!D77*0.008</f>
        <v>0</v>
      </c>
      <c r="E77" s="681">
        <f>'Produits contraceptifs2'!E77*0.008</f>
        <v>0</v>
      </c>
      <c r="F77" s="681">
        <f>+'Produits contraceptifs2'!F77*10</f>
        <v>0</v>
      </c>
      <c r="G77" s="681">
        <f>+'Produits contraceptifs2'!G77*10</f>
        <v>0</v>
      </c>
      <c r="H77" s="681">
        <f>'Produits contraceptifs2'!H77*2</f>
        <v>0</v>
      </c>
      <c r="I77" s="681">
        <f>+'Produits contraceptifs2'!I77*2</f>
        <v>0</v>
      </c>
      <c r="J77" s="681">
        <f>SUM('Couple années par structure1'!C77:J77)+SUM(C77:I77)</f>
        <v>0</v>
      </c>
    </row>
    <row r="78" spans="1:10" ht="15" customHeight="1">
      <c r="A78" s="679"/>
      <c r="B78" s="677" t="s">
        <v>573</v>
      </c>
      <c r="C78" s="681">
        <f>+'Produits contraceptifs2'!C78*4.6</f>
        <v>0</v>
      </c>
      <c r="D78" s="681">
        <f>'Produits contraceptifs2'!D78*0.008</f>
        <v>0</v>
      </c>
      <c r="E78" s="681">
        <f>'Produits contraceptifs2'!E78*0.008</f>
        <v>0</v>
      </c>
      <c r="F78" s="681">
        <f>+'Produits contraceptifs2'!F78*10</f>
        <v>0</v>
      </c>
      <c r="G78" s="681">
        <f>+'Produits contraceptifs2'!G78*10</f>
        <v>0</v>
      </c>
      <c r="H78" s="681">
        <f>'Produits contraceptifs2'!H78*2</f>
        <v>0</v>
      </c>
      <c r="I78" s="681">
        <f>+'Produits contraceptifs2'!I78*2</f>
        <v>0</v>
      </c>
      <c r="J78" s="681">
        <f>SUM('Couple années par structure1'!C78:J78)+SUM(C78:I78)</f>
        <v>0</v>
      </c>
    </row>
    <row r="79" spans="1:10" ht="15" customHeight="1">
      <c r="A79" s="2" t="s">
        <v>574</v>
      </c>
      <c r="B79" s="2"/>
      <c r="C79" s="49">
        <f>+'Produits contraceptifs2'!C79*4.6</f>
        <v>0</v>
      </c>
      <c r="D79" s="49">
        <f>'Produits contraceptifs2'!D79*0.008</f>
        <v>0</v>
      </c>
      <c r="E79" s="49">
        <f>'Produits contraceptifs2'!E79*0.008</f>
        <v>0</v>
      </c>
      <c r="F79" s="49">
        <f>+'Produits contraceptifs2'!F79*10</f>
        <v>0</v>
      </c>
      <c r="G79" s="49">
        <f>+'Produits contraceptifs2'!G79*10</f>
        <v>0</v>
      </c>
      <c r="H79" s="49">
        <f>'Produits contraceptifs2'!H79*2</f>
        <v>0</v>
      </c>
      <c r="I79" s="49">
        <f>+'Produits contraceptifs2'!I79*2</f>
        <v>0</v>
      </c>
      <c r="J79" s="49">
        <f>SUM('Couple années par structure1'!C79:J79)+SUM(C79:I79)</f>
        <v>0</v>
      </c>
    </row>
    <row r="80" spans="1:10" ht="15" customHeight="1">
      <c r="A80" s="677"/>
      <c r="B80" s="677" t="s">
        <v>575</v>
      </c>
      <c r="C80" s="682">
        <f>+'Produits contraceptifs2'!C80*4.6</f>
        <v>0</v>
      </c>
      <c r="D80" s="682">
        <f>'Produits contraceptifs2'!D80*0.008</f>
        <v>0</v>
      </c>
      <c r="E80" s="682">
        <f>'Produits contraceptifs2'!E80*0.008</f>
        <v>0</v>
      </c>
      <c r="F80" s="682">
        <f>+'Produits contraceptifs2'!F80*10</f>
        <v>0</v>
      </c>
      <c r="G80" s="682">
        <f>+'Produits contraceptifs2'!G80*10</f>
        <v>0</v>
      </c>
      <c r="H80" s="682">
        <f>'Produits contraceptifs2'!H80*2</f>
        <v>0</v>
      </c>
      <c r="I80" s="682">
        <f>+'Produits contraceptifs2'!I80*2</f>
        <v>0</v>
      </c>
      <c r="J80" s="682">
        <f>SUM('Couple années par structure1'!C80:J80)+SUM(C80:I80)</f>
        <v>0</v>
      </c>
    </row>
    <row r="81" spans="1:10" ht="15" customHeight="1">
      <c r="A81" s="679"/>
      <c r="B81" s="677" t="s">
        <v>576</v>
      </c>
      <c r="C81" s="681">
        <f>+'Produits contraceptifs2'!C81*4.6</f>
        <v>0</v>
      </c>
      <c r="D81" s="681">
        <f>'Produits contraceptifs2'!D81*0.008</f>
        <v>0</v>
      </c>
      <c r="E81" s="681">
        <f>'Produits contraceptifs2'!E81*0.008</f>
        <v>0</v>
      </c>
      <c r="F81" s="681">
        <f>+'Produits contraceptifs2'!F81*10</f>
        <v>0</v>
      </c>
      <c r="G81" s="681">
        <f>+'Produits contraceptifs2'!G81*10</f>
        <v>0</v>
      </c>
      <c r="H81" s="681">
        <f>'Produits contraceptifs2'!H81*2</f>
        <v>0</v>
      </c>
      <c r="I81" s="681">
        <f>+'Produits contraceptifs2'!I81*2</f>
        <v>0</v>
      </c>
      <c r="J81" s="681">
        <f>SUM('Couple années par structure1'!C81:J81)+SUM(C81:I81)</f>
        <v>0</v>
      </c>
    </row>
    <row r="82" spans="1:10" ht="15" customHeight="1">
      <c r="A82" s="679"/>
      <c r="B82" s="677" t="s">
        <v>577</v>
      </c>
      <c r="C82" s="681">
        <f>+'Produits contraceptifs2'!C82*4.6</f>
        <v>0</v>
      </c>
      <c r="D82" s="681">
        <f>'Produits contraceptifs2'!D82*0.008</f>
        <v>0</v>
      </c>
      <c r="E82" s="681">
        <f>'Produits contraceptifs2'!E82*0.008</f>
        <v>0</v>
      </c>
      <c r="F82" s="681">
        <f>+'Produits contraceptifs2'!F82*10</f>
        <v>0</v>
      </c>
      <c r="G82" s="681">
        <f>+'Produits contraceptifs2'!G82*10</f>
        <v>0</v>
      </c>
      <c r="H82" s="681">
        <f>'Produits contraceptifs2'!H82*2</f>
        <v>0</v>
      </c>
      <c r="I82" s="681">
        <f>+'Produits contraceptifs2'!I82*2</f>
        <v>0</v>
      </c>
      <c r="J82" s="681">
        <f>SUM('Couple années par structure1'!C82:J82)+SUM(C82:I82)</f>
        <v>0</v>
      </c>
    </row>
    <row r="83" spans="1:10" ht="15" customHeight="1">
      <c r="A83" s="679"/>
      <c r="B83" s="677" t="s">
        <v>578</v>
      </c>
      <c r="C83" s="681">
        <f>+'Produits contraceptifs2'!C83*4.6</f>
        <v>0</v>
      </c>
      <c r="D83" s="681">
        <f>'Produits contraceptifs2'!D83*0.008</f>
        <v>0</v>
      </c>
      <c r="E83" s="681">
        <f>'Produits contraceptifs2'!E83*0.008</f>
        <v>0</v>
      </c>
      <c r="F83" s="681">
        <f>+'Produits contraceptifs2'!F83*10</f>
        <v>0</v>
      </c>
      <c r="G83" s="681">
        <f>+'Produits contraceptifs2'!G83*10</f>
        <v>0</v>
      </c>
      <c r="H83" s="681">
        <f>'Produits contraceptifs2'!H83*2</f>
        <v>0</v>
      </c>
      <c r="I83" s="681">
        <f>+'Produits contraceptifs2'!I83*2</f>
        <v>0</v>
      </c>
      <c r="J83" s="681">
        <f>SUM('Couple années par structure1'!C83:J83)+SUM(C83:I83)</f>
        <v>0</v>
      </c>
    </row>
    <row r="84" spans="1:10" ht="15" customHeight="1">
      <c r="A84" s="2" t="s">
        <v>579</v>
      </c>
      <c r="B84" s="2"/>
      <c r="C84" s="25">
        <f>+'Produits contraceptifs2'!C84*4.6</f>
        <v>0</v>
      </c>
      <c r="D84" s="25">
        <f>'Produits contraceptifs2'!D84*0.008</f>
        <v>0</v>
      </c>
      <c r="E84" s="25">
        <f>'Produits contraceptifs2'!E84*0.008</f>
        <v>0</v>
      </c>
      <c r="F84" s="25">
        <f>+'Produits contraceptifs2'!F84*10</f>
        <v>0</v>
      </c>
      <c r="G84" s="25">
        <f>+'Produits contraceptifs2'!G84*10</f>
        <v>0</v>
      </c>
      <c r="H84" s="25">
        <f>'Produits contraceptifs2'!H84*2</f>
        <v>0</v>
      </c>
      <c r="I84" s="25">
        <f>+'Produits contraceptifs2'!I84*2</f>
        <v>0</v>
      </c>
      <c r="J84" s="25">
        <f>SUM('Couple années par structure1'!C84:J84)+SUM(C84:I84)</f>
        <v>0</v>
      </c>
    </row>
    <row r="85" spans="1:10" ht="15" customHeight="1">
      <c r="A85" s="679"/>
      <c r="B85" s="677" t="s">
        <v>580</v>
      </c>
      <c r="C85" s="681">
        <f>+'Produits contraceptifs2'!C85*4.6</f>
        <v>0</v>
      </c>
      <c r="D85" s="681">
        <f>'Produits contraceptifs2'!D85*0.008</f>
        <v>0</v>
      </c>
      <c r="E85" s="681">
        <f>'Produits contraceptifs2'!E85*0.008</f>
        <v>0</v>
      </c>
      <c r="F85" s="681">
        <f>+'Produits contraceptifs2'!F85*10</f>
        <v>0</v>
      </c>
      <c r="G85" s="681">
        <f>+'Produits contraceptifs2'!G85*10</f>
        <v>0</v>
      </c>
      <c r="H85" s="681">
        <f>'Produits contraceptifs2'!H85*2</f>
        <v>0</v>
      </c>
      <c r="I85" s="681">
        <f>+'Produits contraceptifs2'!I85*2</f>
        <v>0</v>
      </c>
      <c r="J85" s="681">
        <f>SUM('Couple années par structure1'!C85:J85)+SUM(C85:I85)</f>
        <v>0</v>
      </c>
    </row>
    <row r="86" spans="1:10" ht="15" customHeight="1">
      <c r="A86" s="679"/>
      <c r="B86" s="677" t="s">
        <v>581</v>
      </c>
      <c r="C86" s="681">
        <f>+'Produits contraceptifs2'!C86*4.6</f>
        <v>0</v>
      </c>
      <c r="D86" s="681">
        <f>'Produits contraceptifs2'!D86*0.008</f>
        <v>0</v>
      </c>
      <c r="E86" s="681">
        <f>'Produits contraceptifs2'!E86*0.008</f>
        <v>0</v>
      </c>
      <c r="F86" s="681">
        <f>+'Produits contraceptifs2'!F86*10</f>
        <v>0</v>
      </c>
      <c r="G86" s="681">
        <f>+'Produits contraceptifs2'!G86*10</f>
        <v>0</v>
      </c>
      <c r="H86" s="681">
        <f>'Produits contraceptifs2'!H86*2</f>
        <v>0</v>
      </c>
      <c r="I86" s="681">
        <f>+'Produits contraceptifs2'!I86*2</f>
        <v>0</v>
      </c>
      <c r="J86" s="681">
        <f>SUM('Couple années par structure1'!C86:J86)+SUM(C86:I86)</f>
        <v>0</v>
      </c>
    </row>
    <row r="87" spans="1:10" ht="15" customHeight="1">
      <c r="A87" s="679"/>
      <c r="B87" s="677" t="s">
        <v>582</v>
      </c>
      <c r="C87" s="681">
        <f>+'Produits contraceptifs2'!C87*4.6</f>
        <v>0</v>
      </c>
      <c r="D87" s="681">
        <f>'Produits contraceptifs2'!D87*0.008</f>
        <v>0</v>
      </c>
      <c r="E87" s="681">
        <f>'Produits contraceptifs2'!E87*0.008</f>
        <v>0</v>
      </c>
      <c r="F87" s="681">
        <f>+'Produits contraceptifs2'!F87*10</f>
        <v>0</v>
      </c>
      <c r="G87" s="681">
        <f>+'Produits contraceptifs2'!G87*10</f>
        <v>0</v>
      </c>
      <c r="H87" s="681">
        <f>'Produits contraceptifs2'!H87*2</f>
        <v>0</v>
      </c>
      <c r="I87" s="681">
        <f>+'Produits contraceptifs2'!I87*2</f>
        <v>0</v>
      </c>
      <c r="J87" s="681">
        <f>SUM('Couple années par structure1'!C87:J87)+SUM(C87:I87)</f>
        <v>0</v>
      </c>
    </row>
    <row r="88" spans="1:10" ht="15" customHeight="1">
      <c r="A88" s="2" t="s">
        <v>583</v>
      </c>
      <c r="B88" s="2"/>
      <c r="C88" s="49">
        <f>+'Produits contraceptifs2'!C88*4.6</f>
        <v>0</v>
      </c>
      <c r="D88" s="49">
        <f>'Produits contraceptifs2'!D88*0.008</f>
        <v>0</v>
      </c>
      <c r="E88" s="49">
        <f>'Produits contraceptifs2'!E88*0.008</f>
        <v>0</v>
      </c>
      <c r="F88" s="49">
        <f>+'Produits contraceptifs2'!F88*10</f>
        <v>0</v>
      </c>
      <c r="G88" s="49">
        <f>+'Produits contraceptifs2'!G88*10</f>
        <v>0</v>
      </c>
      <c r="H88" s="49">
        <f>'Produits contraceptifs2'!H88*2</f>
        <v>0</v>
      </c>
      <c r="I88" s="49">
        <f>+'Produits contraceptifs2'!I88*2</f>
        <v>0</v>
      </c>
      <c r="J88" s="49">
        <f>SUM('Couple années par structure1'!C88:J88)+SUM(C88:I88)</f>
        <v>0</v>
      </c>
    </row>
    <row r="89" spans="1:10" ht="15" customHeight="1">
      <c r="A89" s="679"/>
      <c r="B89" s="677" t="s">
        <v>584</v>
      </c>
      <c r="C89" s="681">
        <f>+'Produits contraceptifs2'!C89*4.6</f>
        <v>0</v>
      </c>
      <c r="D89" s="681">
        <f>'Produits contraceptifs2'!D89*0.008</f>
        <v>0</v>
      </c>
      <c r="E89" s="681">
        <f>'Produits contraceptifs2'!E89*0.008</f>
        <v>0</v>
      </c>
      <c r="F89" s="681">
        <f>+'Produits contraceptifs2'!F89*10</f>
        <v>0</v>
      </c>
      <c r="G89" s="681">
        <f>+'Produits contraceptifs2'!G89*10</f>
        <v>0</v>
      </c>
      <c r="H89" s="681">
        <f>'Produits contraceptifs2'!H89*2</f>
        <v>0</v>
      </c>
      <c r="I89" s="681">
        <f>+'Produits contraceptifs2'!I89*2</f>
        <v>0</v>
      </c>
      <c r="J89" s="681">
        <f>SUM('Couple années par structure1'!C89:J89)+SUM(C89:I89)</f>
        <v>0</v>
      </c>
    </row>
    <row r="90" spans="1:10" ht="15" customHeight="1">
      <c r="A90" s="2" t="s">
        <v>585</v>
      </c>
      <c r="B90" s="2"/>
      <c r="C90" s="25">
        <f>+'Produits contraceptifs2'!C90*4.6</f>
        <v>0</v>
      </c>
      <c r="D90" s="25">
        <f>'Produits contraceptifs2'!D90*0.008</f>
        <v>0</v>
      </c>
      <c r="E90" s="25">
        <f>'Produits contraceptifs2'!E90*0.008</f>
        <v>0</v>
      </c>
      <c r="F90" s="25">
        <f>+'Produits contraceptifs2'!F90*10</f>
        <v>0</v>
      </c>
      <c r="G90" s="25">
        <f>+'Produits contraceptifs2'!G90*10</f>
        <v>0</v>
      </c>
      <c r="H90" s="25">
        <f>'Produits contraceptifs2'!H90*2</f>
        <v>0</v>
      </c>
      <c r="I90" s="25">
        <f>+'Produits contraceptifs2'!I90*2</f>
        <v>0</v>
      </c>
      <c r="J90" s="25">
        <f>SUM('Couple années par structure1'!C90:J90)+SUM(C90:I90)</f>
        <v>0</v>
      </c>
    </row>
    <row r="91" spans="1:10" ht="15" customHeight="1">
      <c r="A91" s="679"/>
      <c r="B91" s="677" t="s">
        <v>586</v>
      </c>
      <c r="C91" s="681">
        <f>+'Produits contraceptifs2'!C91*4.6</f>
        <v>0</v>
      </c>
      <c r="D91" s="681">
        <f>'Produits contraceptifs2'!D91*0.008</f>
        <v>0</v>
      </c>
      <c r="E91" s="681">
        <f>'Produits contraceptifs2'!E91*0.008</f>
        <v>0</v>
      </c>
      <c r="F91" s="681">
        <f>+'Produits contraceptifs2'!F91*10</f>
        <v>0</v>
      </c>
      <c r="G91" s="681">
        <f>+'Produits contraceptifs2'!G91*10</f>
        <v>0</v>
      </c>
      <c r="H91" s="681">
        <f>'Produits contraceptifs2'!H91*2</f>
        <v>0</v>
      </c>
      <c r="I91" s="681">
        <f>+'Produits contraceptifs2'!I91*2</f>
        <v>0</v>
      </c>
      <c r="J91" s="681">
        <f>SUM('Couple années par structure1'!C91:J91)+SUM(C91:I91)</f>
        <v>0</v>
      </c>
    </row>
    <row r="92" spans="1:10" ht="15" customHeight="1">
      <c r="A92" s="679"/>
      <c r="B92" s="677" t="s">
        <v>587</v>
      </c>
      <c r="C92" s="681">
        <f>+'Produits contraceptifs2'!C92*4.6</f>
        <v>0</v>
      </c>
      <c r="D92" s="681">
        <f>'Produits contraceptifs2'!D92*0.008</f>
        <v>0</v>
      </c>
      <c r="E92" s="681">
        <f>'Produits contraceptifs2'!E92*0.008</f>
        <v>0</v>
      </c>
      <c r="F92" s="681">
        <f>+'Produits contraceptifs2'!F92*10</f>
        <v>0</v>
      </c>
      <c r="G92" s="681">
        <f>+'Produits contraceptifs2'!G92*10</f>
        <v>0</v>
      </c>
      <c r="H92" s="681">
        <f>'Produits contraceptifs2'!H92*2</f>
        <v>0</v>
      </c>
      <c r="I92" s="681">
        <f>+'Produits contraceptifs2'!I92*2</f>
        <v>0</v>
      </c>
      <c r="J92" s="681">
        <f>SUM('Couple années par structure1'!C92:J92)+SUM(C92:I92)</f>
        <v>0</v>
      </c>
    </row>
    <row r="93" spans="1:10" ht="15" customHeight="1">
      <c r="A93" s="679"/>
      <c r="B93" s="677" t="s">
        <v>588</v>
      </c>
      <c r="C93" s="681">
        <f>+'Produits contraceptifs2'!C93*4.6</f>
        <v>0</v>
      </c>
      <c r="D93" s="681">
        <f>'Produits contraceptifs2'!D93*0.008</f>
        <v>0</v>
      </c>
      <c r="E93" s="681">
        <f>'Produits contraceptifs2'!E93*0.008</f>
        <v>0</v>
      </c>
      <c r="F93" s="681">
        <f>+'Produits contraceptifs2'!F93*10</f>
        <v>0</v>
      </c>
      <c r="G93" s="681">
        <f>+'Produits contraceptifs2'!G93*10</f>
        <v>0</v>
      </c>
      <c r="H93" s="681">
        <f>'Produits contraceptifs2'!H93*2</f>
        <v>0</v>
      </c>
      <c r="I93" s="681">
        <f>+'Produits contraceptifs2'!I93*2</f>
        <v>0</v>
      </c>
      <c r="J93" s="681">
        <f>SUM('Couple années par structure1'!C93:J93)+SUM(C93:I93)</f>
        <v>0</v>
      </c>
    </row>
    <row r="94" spans="1:10" ht="15" customHeight="1">
      <c r="A94" s="2" t="s">
        <v>589</v>
      </c>
      <c r="B94" s="2"/>
      <c r="C94" s="25">
        <f>+'Produits contraceptifs2'!C94*4.6</f>
        <v>0</v>
      </c>
      <c r="D94" s="25">
        <f>'Produits contraceptifs2'!D94*0.008</f>
        <v>0</v>
      </c>
      <c r="E94" s="25">
        <f>'Produits contraceptifs2'!E94*0.008</f>
        <v>0</v>
      </c>
      <c r="F94" s="25">
        <f>+'Produits contraceptifs2'!F94*10</f>
        <v>0</v>
      </c>
      <c r="G94" s="25">
        <f>+'Produits contraceptifs2'!G94*10</f>
        <v>0</v>
      </c>
      <c r="H94" s="25">
        <f>'Produits contraceptifs2'!H94*2</f>
        <v>0</v>
      </c>
      <c r="I94" s="25">
        <f>+'Produits contraceptifs2'!I94*2</f>
        <v>0</v>
      </c>
      <c r="J94" s="25">
        <f>SUM('Couple années par structure1'!C94:J94)+SUM(C94:I94)</f>
        <v>0</v>
      </c>
    </row>
    <row r="95" spans="1:10" ht="15" customHeight="1">
      <c r="A95" s="677"/>
      <c r="B95" s="677" t="s">
        <v>590</v>
      </c>
      <c r="C95" s="681">
        <f>+'Produits contraceptifs2'!C95*4.6</f>
        <v>0</v>
      </c>
      <c r="D95" s="681">
        <f>'Produits contraceptifs2'!D95*0.008</f>
        <v>0</v>
      </c>
      <c r="E95" s="681">
        <f>'Produits contraceptifs2'!E95*0.008</f>
        <v>0</v>
      </c>
      <c r="F95" s="681">
        <f>+'Produits contraceptifs2'!F95*10</f>
        <v>0</v>
      </c>
      <c r="G95" s="681">
        <f>+'Produits contraceptifs2'!G95*10</f>
        <v>0</v>
      </c>
      <c r="H95" s="681">
        <f>'Produits contraceptifs2'!H95*2</f>
        <v>0</v>
      </c>
      <c r="I95" s="681">
        <f>+'Produits contraceptifs2'!I95*2</f>
        <v>0</v>
      </c>
      <c r="J95" s="681">
        <f>SUM('Couple années par structure1'!C95:J95)+SUM(C95:I95)</f>
        <v>0</v>
      </c>
    </row>
    <row r="96" spans="1:10" ht="15" customHeight="1">
      <c r="A96" s="677"/>
      <c r="B96" s="677" t="s">
        <v>591</v>
      </c>
      <c r="C96" s="681">
        <f>+'Produits contraceptifs2'!C96*4.6</f>
        <v>0</v>
      </c>
      <c r="D96" s="681">
        <f>'Produits contraceptifs2'!D96*0.008</f>
        <v>0</v>
      </c>
      <c r="E96" s="681">
        <f>'Produits contraceptifs2'!E96*0.008</f>
        <v>0</v>
      </c>
      <c r="F96" s="681">
        <f>+'Produits contraceptifs2'!F96*10</f>
        <v>0</v>
      </c>
      <c r="G96" s="681">
        <f>+'Produits contraceptifs2'!G96*10</f>
        <v>0</v>
      </c>
      <c r="H96" s="681">
        <f>'Produits contraceptifs2'!H96*2</f>
        <v>0</v>
      </c>
      <c r="I96" s="681">
        <f>+'Produits contraceptifs2'!I96*2</f>
        <v>0</v>
      </c>
      <c r="J96" s="681">
        <f>SUM('Couple années par structure1'!C96:J96)+SUM(C96:I96)</f>
        <v>0</v>
      </c>
    </row>
    <row r="97" spans="1:10" ht="15" customHeight="1">
      <c r="A97" s="677"/>
      <c r="B97" s="677" t="s">
        <v>592</v>
      </c>
      <c r="C97" s="681">
        <f>+'Produits contraceptifs2'!C97*4.6</f>
        <v>0</v>
      </c>
      <c r="D97" s="681">
        <f>'Produits contraceptifs2'!D97*0.008</f>
        <v>0</v>
      </c>
      <c r="E97" s="681">
        <f>'Produits contraceptifs2'!E97*0.008</f>
        <v>0</v>
      </c>
      <c r="F97" s="681">
        <f>+'Produits contraceptifs2'!F97*10</f>
        <v>0</v>
      </c>
      <c r="G97" s="681">
        <f>+'Produits contraceptifs2'!G97*10</f>
        <v>0</v>
      </c>
      <c r="H97" s="681">
        <f>'Produits contraceptifs2'!H97*2</f>
        <v>0</v>
      </c>
      <c r="I97" s="681">
        <f>+'Produits contraceptifs2'!I97*2</f>
        <v>0</v>
      </c>
      <c r="J97" s="681">
        <f>SUM('Couple années par structure1'!C97:J97)+SUM(C97:I97)</f>
        <v>0</v>
      </c>
    </row>
    <row r="98" spans="1:10" ht="15" customHeight="1">
      <c r="A98" s="677"/>
      <c r="B98" s="677" t="s">
        <v>593</v>
      </c>
      <c r="C98" s="681">
        <f>+'Produits contraceptifs2'!C98*4.6</f>
        <v>0</v>
      </c>
      <c r="D98" s="681">
        <f>'Produits contraceptifs2'!D98*0.008</f>
        <v>0</v>
      </c>
      <c r="E98" s="681">
        <f>'Produits contraceptifs2'!E98*0.008</f>
        <v>0</v>
      </c>
      <c r="F98" s="681">
        <f>+'Produits contraceptifs2'!F98*10</f>
        <v>0</v>
      </c>
      <c r="G98" s="681">
        <f>+'Produits contraceptifs2'!G98*10</f>
        <v>0</v>
      </c>
      <c r="H98" s="681">
        <f>'Produits contraceptifs2'!H98*2</f>
        <v>0</v>
      </c>
      <c r="I98" s="681">
        <f>+'Produits contraceptifs2'!I98*2</f>
        <v>0</v>
      </c>
      <c r="J98" s="681">
        <f>SUM('Couple années par structure1'!C98:J98)+SUM(C98:I98)</f>
        <v>0</v>
      </c>
    </row>
    <row r="99" spans="1:10" ht="15" customHeight="1">
      <c r="A99" s="2" t="s">
        <v>594</v>
      </c>
      <c r="B99" s="2"/>
      <c r="C99" s="49">
        <f>+'Produits contraceptifs2'!C99*4.6</f>
        <v>0</v>
      </c>
      <c r="D99" s="49">
        <f>'Produits contraceptifs2'!D99*0.008</f>
        <v>0</v>
      </c>
      <c r="E99" s="49">
        <f>'Produits contraceptifs2'!E99*0.008</f>
        <v>0</v>
      </c>
      <c r="F99" s="49">
        <f>+'Produits contraceptifs2'!F99*10</f>
        <v>0</v>
      </c>
      <c r="G99" s="49">
        <f>+'Produits contraceptifs2'!G99*10</f>
        <v>0</v>
      </c>
      <c r="H99" s="49">
        <f>'Produits contraceptifs2'!H99*2</f>
        <v>0</v>
      </c>
      <c r="I99" s="49">
        <f>+'Produits contraceptifs2'!I99*2</f>
        <v>0</v>
      </c>
      <c r="J99" s="49">
        <f>SUM('Couple années par structure1'!C99:J99)+SUM(C99:I99)</f>
        <v>0</v>
      </c>
    </row>
    <row r="100" spans="1:10" ht="15" customHeight="1">
      <c r="A100" s="679"/>
      <c r="B100" s="677" t="s">
        <v>595</v>
      </c>
      <c r="C100" s="681">
        <f>+'Produits contraceptifs2'!C100*4.6</f>
        <v>0</v>
      </c>
      <c r="D100" s="681">
        <f>'Produits contraceptifs2'!D100*0.008</f>
        <v>0</v>
      </c>
      <c r="E100" s="681">
        <f>'Produits contraceptifs2'!E100*0.008</f>
        <v>0</v>
      </c>
      <c r="F100" s="681">
        <f>+'Produits contraceptifs2'!F100*10</f>
        <v>0</v>
      </c>
      <c r="G100" s="681">
        <f>+'Produits contraceptifs2'!G100*10</f>
        <v>0</v>
      </c>
      <c r="H100" s="681">
        <f>'Produits contraceptifs2'!H100*2</f>
        <v>0</v>
      </c>
      <c r="I100" s="681">
        <f>+'Produits contraceptifs2'!I100*2</f>
        <v>0</v>
      </c>
      <c r="J100" s="681">
        <f>SUM('Couple années par structure1'!C100:J100)+SUM(C100:I100)</f>
        <v>0</v>
      </c>
    </row>
    <row r="101" spans="1:10" ht="15" customHeight="1">
      <c r="A101" s="2" t="s">
        <v>596</v>
      </c>
      <c r="B101" s="2"/>
      <c r="C101" s="25">
        <f>+'Produits contraceptifs2'!C101*4.6</f>
        <v>0</v>
      </c>
      <c r="D101" s="25">
        <f>'Produits contraceptifs2'!D101*0.008</f>
        <v>0</v>
      </c>
      <c r="E101" s="25">
        <f>'Produits contraceptifs2'!E101*0.008</f>
        <v>0</v>
      </c>
      <c r="F101" s="25">
        <f>+'Produits contraceptifs2'!F101*10</f>
        <v>0</v>
      </c>
      <c r="G101" s="25">
        <f>+'Produits contraceptifs2'!G101*10</f>
        <v>0</v>
      </c>
      <c r="H101" s="25">
        <f>'Produits contraceptifs2'!H101*2</f>
        <v>0</v>
      </c>
      <c r="I101" s="25">
        <f>+'Produits contraceptifs2'!I101*2</f>
        <v>0</v>
      </c>
      <c r="J101" s="25">
        <f>SUM('Couple années par structure1'!C101:J101)+SUM(C101:I101)</f>
        <v>0</v>
      </c>
    </row>
    <row r="102" spans="1:10" ht="15" customHeight="1">
      <c r="A102" s="677"/>
      <c r="B102" s="677" t="s">
        <v>597</v>
      </c>
      <c r="C102" s="681">
        <f>+'Produits contraceptifs2'!C102*4.6</f>
        <v>0</v>
      </c>
      <c r="D102" s="681">
        <f>'Produits contraceptifs2'!D102*0.008</f>
        <v>0</v>
      </c>
      <c r="E102" s="681">
        <f>'Produits contraceptifs2'!E102*0.008</f>
        <v>0</v>
      </c>
      <c r="F102" s="681">
        <f>+'Produits contraceptifs2'!F102*10</f>
        <v>0</v>
      </c>
      <c r="G102" s="681">
        <f>+'Produits contraceptifs2'!G102*10</f>
        <v>0</v>
      </c>
      <c r="H102" s="681">
        <f>'Produits contraceptifs2'!H102*2</f>
        <v>0</v>
      </c>
      <c r="I102" s="681">
        <f>+'Produits contraceptifs2'!I102*2</f>
        <v>0</v>
      </c>
      <c r="J102" s="681">
        <f>SUM('Couple années par structure1'!C102:J102)+SUM(C102:I102)</f>
        <v>0</v>
      </c>
    </row>
    <row r="103" spans="1:10" ht="15" customHeight="1">
      <c r="A103" s="679"/>
      <c r="B103" s="677" t="s">
        <v>598</v>
      </c>
      <c r="C103" s="681">
        <f>+'Produits contraceptifs2'!C103*4.6</f>
        <v>0</v>
      </c>
      <c r="D103" s="681">
        <f>'Produits contraceptifs2'!D103*0.008</f>
        <v>0</v>
      </c>
      <c r="E103" s="681">
        <f>'Produits contraceptifs2'!E103*0.008</f>
        <v>0</v>
      </c>
      <c r="F103" s="681">
        <f>+'Produits contraceptifs2'!F103*10</f>
        <v>0</v>
      </c>
      <c r="G103" s="681">
        <f>+'Produits contraceptifs2'!G103*10</f>
        <v>0</v>
      </c>
      <c r="H103" s="681">
        <f>'Produits contraceptifs2'!H103*2</f>
        <v>0</v>
      </c>
      <c r="I103" s="681">
        <f>+'Produits contraceptifs2'!I103*2</f>
        <v>0</v>
      </c>
      <c r="J103" s="681">
        <f>SUM('Couple années par structure1'!C103:J103)+SUM(C103:I103)</f>
        <v>0</v>
      </c>
    </row>
    <row r="104" spans="1:10" ht="15" customHeight="1">
      <c r="A104" s="679"/>
      <c r="B104" s="677" t="s">
        <v>599</v>
      </c>
      <c r="C104" s="681">
        <f>+'Produits contraceptifs2'!C104*4.6</f>
        <v>0</v>
      </c>
      <c r="D104" s="681">
        <f>'Produits contraceptifs2'!D104*0.008</f>
        <v>0</v>
      </c>
      <c r="E104" s="681">
        <f>'Produits contraceptifs2'!E104*0.008</f>
        <v>0</v>
      </c>
      <c r="F104" s="681">
        <f>+'Produits contraceptifs2'!F104*10</f>
        <v>0</v>
      </c>
      <c r="G104" s="681">
        <f>+'Produits contraceptifs2'!G104*10</f>
        <v>0</v>
      </c>
      <c r="H104" s="681">
        <f>'Produits contraceptifs2'!H104*2</f>
        <v>0</v>
      </c>
      <c r="I104" s="681">
        <f>+'Produits contraceptifs2'!I104*2</f>
        <v>0</v>
      </c>
      <c r="J104" s="681">
        <f>SUM('Couple années par structure1'!C104:J104)+SUM(C104:I104)</f>
        <v>0</v>
      </c>
    </row>
    <row r="105" spans="1:10" ht="15" customHeight="1">
      <c r="A105" s="679"/>
      <c r="B105" s="677" t="s">
        <v>600</v>
      </c>
      <c r="C105" s="681">
        <f>+'Produits contraceptifs2'!C105*4.6</f>
        <v>0</v>
      </c>
      <c r="D105" s="681">
        <f>'Produits contraceptifs2'!D105*0.008</f>
        <v>0</v>
      </c>
      <c r="E105" s="681">
        <f>'Produits contraceptifs2'!E105*0.008</f>
        <v>0</v>
      </c>
      <c r="F105" s="681">
        <f>+'Produits contraceptifs2'!F105*10</f>
        <v>0</v>
      </c>
      <c r="G105" s="681">
        <f>+'Produits contraceptifs2'!G105*10</f>
        <v>0</v>
      </c>
      <c r="H105" s="681">
        <f>'Produits contraceptifs2'!H105*2</f>
        <v>0</v>
      </c>
      <c r="I105" s="681">
        <f>+'Produits contraceptifs2'!I105*2</f>
        <v>0</v>
      </c>
      <c r="J105" s="681">
        <f>SUM('Couple années par structure1'!C105:J105)+SUM(C105:I105)</f>
        <v>0</v>
      </c>
    </row>
    <row r="106" spans="1:10" ht="15.75" customHeight="1">
      <c r="A106" s="679"/>
      <c r="B106" s="677" t="s">
        <v>601</v>
      </c>
      <c r="C106" s="681">
        <f>+'Produits contraceptifs2'!C106*4.6</f>
        <v>0</v>
      </c>
      <c r="D106" s="681">
        <f>'Produits contraceptifs2'!D106*0.008</f>
        <v>0</v>
      </c>
      <c r="E106" s="681">
        <f>'Produits contraceptifs2'!E106*0.008</f>
        <v>0</v>
      </c>
      <c r="F106" s="681">
        <f>+'Produits contraceptifs2'!F106*10</f>
        <v>0</v>
      </c>
      <c r="G106" s="681">
        <f>+'Produits contraceptifs2'!G106*10</f>
        <v>0</v>
      </c>
      <c r="H106" s="681">
        <f>'Produits contraceptifs2'!H106*2</f>
        <v>0</v>
      </c>
      <c r="I106" s="681">
        <f>+'Produits contraceptifs2'!I106*2</f>
        <v>0</v>
      </c>
      <c r="J106" s="681">
        <f>SUM('Couple années par structure1'!C106:J106)+SUM(C106:I106)</f>
        <v>0</v>
      </c>
    </row>
    <row r="107" spans="1:10" ht="15.75" customHeight="1">
      <c r="A107" s="679"/>
      <c r="B107" s="677" t="s">
        <v>602</v>
      </c>
      <c r="C107" s="681">
        <f>+'Produits contraceptifs2'!C107*4.6</f>
        <v>0</v>
      </c>
      <c r="D107" s="681">
        <f>'Produits contraceptifs2'!D107*0.008</f>
        <v>0</v>
      </c>
      <c r="E107" s="681">
        <f>'Produits contraceptifs2'!E107*0.008</f>
        <v>0</v>
      </c>
      <c r="F107" s="681">
        <f>+'Produits contraceptifs2'!F107*10</f>
        <v>0</v>
      </c>
      <c r="G107" s="681">
        <f>+'Produits contraceptifs2'!G107*10</f>
        <v>0</v>
      </c>
      <c r="H107" s="681">
        <f>'Produits contraceptifs2'!H107*2</f>
        <v>0</v>
      </c>
      <c r="I107" s="681">
        <f>+'Produits contraceptifs2'!I107*2</f>
        <v>0</v>
      </c>
      <c r="J107" s="681">
        <f>SUM('Couple années par structure1'!C107:J107)+SUM(C107:I107)</f>
        <v>0</v>
      </c>
    </row>
    <row r="108" spans="1:10" ht="15.75" customHeight="1">
      <c r="A108" s="679"/>
      <c r="B108" s="677" t="s">
        <v>603</v>
      </c>
      <c r="C108" s="681">
        <f>+'Produits contraceptifs2'!C108*4.6</f>
        <v>0</v>
      </c>
      <c r="D108" s="681">
        <f>'Produits contraceptifs2'!D108*0.008</f>
        <v>0</v>
      </c>
      <c r="E108" s="681">
        <f>'Produits contraceptifs2'!E108*0.008</f>
        <v>0</v>
      </c>
      <c r="F108" s="681">
        <f>+'Produits contraceptifs2'!F108*10</f>
        <v>0</v>
      </c>
      <c r="G108" s="681">
        <f>+'Produits contraceptifs2'!G108*10</f>
        <v>0</v>
      </c>
      <c r="H108" s="681">
        <f>'Produits contraceptifs2'!H108*2</f>
        <v>0</v>
      </c>
      <c r="I108" s="681">
        <f>+'Produits contraceptifs2'!I108*2</f>
        <v>0</v>
      </c>
      <c r="J108" s="681">
        <f>SUM('Couple années par structure1'!C108:J108)+SUM(C108:I108)</f>
        <v>0</v>
      </c>
    </row>
    <row r="109" spans="1:10" ht="15.75" customHeight="1">
      <c r="A109" s="2" t="s">
        <v>604</v>
      </c>
      <c r="B109" s="2"/>
      <c r="C109" s="683">
        <f>+'Produits contraceptifs2'!C109*4.6</f>
        <v>0</v>
      </c>
      <c r="D109" s="683">
        <f>'Produits contraceptifs2'!D109*0.008</f>
        <v>0</v>
      </c>
      <c r="E109" s="683">
        <f>'Produits contraceptifs2'!E109*0.008</f>
        <v>0</v>
      </c>
      <c r="F109" s="683">
        <f>+'Produits contraceptifs2'!F109*10</f>
        <v>0</v>
      </c>
      <c r="G109" s="683">
        <f>+'Produits contraceptifs2'!G109*10</f>
        <v>0</v>
      </c>
      <c r="H109" s="683">
        <f>'Produits contraceptifs2'!H109*2</f>
        <v>0</v>
      </c>
      <c r="I109" s="683">
        <f>+'Produits contraceptifs2'!I109*2</f>
        <v>0</v>
      </c>
      <c r="J109" s="683">
        <f>SUM('Couple années par structure1'!C109:J109)+SUM(C109:I109)</f>
        <v>0</v>
      </c>
    </row>
    <row r="110" spans="1:10" ht="15.75" customHeight="1">
      <c r="A110" s="2" t="s">
        <v>605</v>
      </c>
      <c r="B110" s="2"/>
      <c r="C110" s="25">
        <f>+'Produits contraceptifs2'!C110*4.6</f>
        <v>0</v>
      </c>
      <c r="D110" s="25">
        <f>'Produits contraceptifs2'!D110*0.008</f>
        <v>0</v>
      </c>
      <c r="E110" s="25">
        <f>'Produits contraceptifs2'!E110*0.008</f>
        <v>0</v>
      </c>
      <c r="F110" s="25">
        <f>+'Produits contraceptifs2'!F110*10</f>
        <v>0</v>
      </c>
      <c r="G110" s="25">
        <f>+'Produits contraceptifs2'!G110*10</f>
        <v>0</v>
      </c>
      <c r="H110" s="25">
        <f>'Produits contraceptifs2'!H110*2</f>
        <v>0</v>
      </c>
      <c r="I110" s="25">
        <f>+'Produits contraceptifs2'!I110*2</f>
        <v>0</v>
      </c>
      <c r="J110" s="25">
        <f>SUM('Couple années par structure1'!C110:J110)+SUM(C110:I110)</f>
        <v>0</v>
      </c>
    </row>
    <row r="111" spans="1:10" ht="15.75" customHeight="1" thickBot="1">
      <c r="A111" s="282" t="s">
        <v>606</v>
      </c>
      <c r="B111" s="282"/>
      <c r="C111" s="206">
        <f>+'Produits contraceptifs2'!C111*4.6</f>
        <v>0</v>
      </c>
      <c r="D111" s="206">
        <f>'Produits contraceptifs2'!D111*0.008</f>
        <v>0</v>
      </c>
      <c r="E111" s="206">
        <f>'Produits contraceptifs2'!E111*0.008</f>
        <v>0</v>
      </c>
      <c r="F111" s="206">
        <f>+'Produits contraceptifs2'!F111*10</f>
        <v>0</v>
      </c>
      <c r="G111" s="206">
        <f>+'Produits contraceptifs2'!G111*10</f>
        <v>0</v>
      </c>
      <c r="H111" s="206">
        <f>'Produits contraceptifs2'!H111*2</f>
        <v>0</v>
      </c>
      <c r="I111" s="206">
        <f>+'Produits contraceptifs2'!I111*2</f>
        <v>0</v>
      </c>
      <c r="J111" s="206">
        <f>SUM('Couple années par structure1'!C111:J111)+SUM(C111:I111)</f>
        <v>0</v>
      </c>
    </row>
  </sheetData>
  <mergeCells count="1">
    <mergeCell ref="A2:B2"/>
  </mergeCells>
  <conditionalFormatting sqref="C3:J93">
    <cfRule type="containsBlanks" dxfId="667" priority="3">
      <formula>LEN(TRIM(C3))=0</formula>
    </cfRule>
  </conditionalFormatting>
  <conditionalFormatting sqref="C94:J99">
    <cfRule type="containsBlanks" dxfId="666" priority="5">
      <formula>LEN(TRIM(C94))=0</formula>
    </cfRule>
  </conditionalFormatting>
  <conditionalFormatting sqref="C98:J98">
    <cfRule type="containsBlanks" dxfId="665" priority="4" stopIfTrue="1">
      <formula>LEN(TRIM(C98))=0</formula>
    </cfRule>
  </conditionalFormatting>
  <conditionalFormatting sqref="C100:J108">
    <cfRule type="containsBlanks" dxfId="664" priority="2">
      <formula>LEN(TRIM(C100))=0</formula>
    </cfRule>
  </conditionalFormatting>
  <conditionalFormatting sqref="C110:J110">
    <cfRule type="containsBlanks" dxfId="663" priority="1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Feuil49">
    <tabColor rgb="FFF9FBFA"/>
  </sheetPr>
  <dimension ref="A1:J111"/>
  <sheetViews>
    <sheetView view="pageBreakPreview" zoomScale="80" zoomScaleNormal="100" zoomScaleSheetLayoutView="80" workbookViewId="0">
      <pane ySplit="2" topLeftCell="A88" activePane="bottomLeft" state="frozen"/>
      <selection activeCell="A28" sqref="A28"/>
      <selection pane="bottomLeft" activeCell="C3" sqref="C3:F111"/>
    </sheetView>
  </sheetViews>
  <sheetFormatPr baseColWidth="10" defaultColWidth="14.3984375" defaultRowHeight="15" customHeight="1"/>
  <cols>
    <col min="1" max="1" width="2.59765625" style="366" customWidth="1"/>
    <col min="2" max="2" width="21.06640625" style="366" customWidth="1"/>
    <col min="3" max="3" width="11.3984375" style="366" customWidth="1"/>
    <col min="4" max="4" width="13.796875" style="366" customWidth="1"/>
    <col min="5" max="5" width="12.9296875" style="366" bestFit="1" customWidth="1"/>
    <col min="6" max="6" width="17.796875" style="366" customWidth="1"/>
    <col min="7" max="7" width="14.3984375" style="366" customWidth="1"/>
    <col min="8" max="8" width="23.19921875" style="366" customWidth="1"/>
    <col min="9" max="9" width="13.3984375" style="366" customWidth="1"/>
    <col min="10" max="10" width="22.796875" style="366" customWidth="1"/>
    <col min="11" max="21" width="10.796875" style="366" customWidth="1"/>
    <col min="22" max="23" width="14.3984375" style="366" customWidth="1"/>
    <col min="24" max="16384" width="14.3984375" style="366"/>
  </cols>
  <sheetData>
    <row r="1" spans="1:10" ht="21.5" customHeight="1">
      <c r="A1" s="14" t="s">
        <v>1081</v>
      </c>
      <c r="B1" s="371"/>
      <c r="C1" s="215"/>
      <c r="D1" s="215"/>
      <c r="E1" s="215"/>
      <c r="F1" s="215"/>
      <c r="G1" s="228"/>
      <c r="H1" s="228"/>
    </row>
    <row r="2" spans="1:10" ht="54.4" thickBot="1">
      <c r="A2" s="969" t="s">
        <v>1082</v>
      </c>
      <c r="B2" s="970"/>
      <c r="C2" s="370" t="s">
        <v>1083</v>
      </c>
      <c r="D2" s="370" t="s">
        <v>1084</v>
      </c>
      <c r="E2" s="370" t="s">
        <v>1085</v>
      </c>
      <c r="F2" s="368" t="s">
        <v>1086</v>
      </c>
      <c r="G2" s="370" t="s">
        <v>1087</v>
      </c>
      <c r="H2" s="370" t="s">
        <v>1088</v>
      </c>
      <c r="I2" s="370" t="s">
        <v>1089</v>
      </c>
      <c r="J2" s="368" t="s">
        <v>1090</v>
      </c>
    </row>
    <row r="3" spans="1:10" ht="15" customHeight="1">
      <c r="A3" s="2" t="s">
        <v>498</v>
      </c>
      <c r="B3" s="2"/>
      <c r="C3" s="25"/>
      <c r="D3" s="25"/>
      <c r="E3" s="25"/>
      <c r="F3" s="25"/>
      <c r="G3" s="103" t="str">
        <f>IF(Pop_cible!D3="","",'Couverture CPN'!C3/Pop_cible!D3*100)</f>
        <v/>
      </c>
      <c r="H3" s="103" t="str">
        <f t="shared" ref="H3:H34" si="0">IFERROR(D3/C3*100,"")</f>
        <v/>
      </c>
      <c r="I3" s="103" t="str">
        <f>IF(Pop_cible!D3="","",'Couverture CPN'!E3/Pop_cible!D3*100)</f>
        <v/>
      </c>
      <c r="J3" s="103" t="str">
        <f t="shared" ref="J3:J34" si="1">IFERROR(F3/C3*100,"")</f>
        <v/>
      </c>
    </row>
    <row r="4" spans="1:10" ht="15" customHeight="1">
      <c r="A4" s="679"/>
      <c r="B4" s="677" t="s">
        <v>499</v>
      </c>
      <c r="C4" s="682"/>
      <c r="D4" s="682"/>
      <c r="E4" s="682"/>
      <c r="F4" s="682"/>
      <c r="G4" s="719" t="str">
        <f>IF(Pop_cible!D4="","",'Couverture CPN'!C4/Pop_cible!D4*100)</f>
        <v/>
      </c>
      <c r="H4" s="719" t="str">
        <f t="shared" si="0"/>
        <v/>
      </c>
      <c r="I4" s="719" t="str">
        <f>IF(Pop_cible!D4="","",'Couverture CPN'!E4/Pop_cible!D4*100)</f>
        <v/>
      </c>
      <c r="J4" s="719" t="str">
        <f t="shared" si="1"/>
        <v/>
      </c>
    </row>
    <row r="5" spans="1:10" ht="15" customHeight="1">
      <c r="A5" s="679"/>
      <c r="B5" s="677" t="s">
        <v>500</v>
      </c>
      <c r="C5" s="681"/>
      <c r="D5" s="681"/>
      <c r="E5" s="681"/>
      <c r="F5" s="681"/>
      <c r="G5" s="685" t="str">
        <f>IF(Pop_cible!D5="","",'Couverture CPN'!C5/Pop_cible!D5*100)</f>
        <v/>
      </c>
      <c r="H5" s="685" t="str">
        <f t="shared" si="0"/>
        <v/>
      </c>
      <c r="I5" s="685" t="str">
        <f>IF(Pop_cible!D5="","",'Couverture CPN'!E5/Pop_cible!D5*100)</f>
        <v/>
      </c>
      <c r="J5" s="685" t="str">
        <f t="shared" si="1"/>
        <v/>
      </c>
    </row>
    <row r="6" spans="1:10" ht="15" customHeight="1">
      <c r="A6" s="679"/>
      <c r="B6" s="677" t="s">
        <v>501</v>
      </c>
      <c r="C6" s="681"/>
      <c r="D6" s="681"/>
      <c r="E6" s="681"/>
      <c r="F6" s="681"/>
      <c r="G6" s="685" t="str">
        <f>IF(Pop_cible!D6="","",'Couverture CPN'!C6/Pop_cible!D6*100)</f>
        <v/>
      </c>
      <c r="H6" s="685" t="str">
        <f t="shared" si="0"/>
        <v/>
      </c>
      <c r="I6" s="685" t="str">
        <f>IF(Pop_cible!D6="","",'Couverture CPN'!E6/Pop_cible!D6*100)</f>
        <v/>
      </c>
      <c r="J6" s="685" t="str">
        <f t="shared" si="1"/>
        <v/>
      </c>
    </row>
    <row r="7" spans="1:10" ht="15" customHeight="1">
      <c r="A7" s="679"/>
      <c r="B7" s="677" t="s">
        <v>502</v>
      </c>
      <c r="C7" s="681"/>
      <c r="D7" s="681"/>
      <c r="E7" s="681"/>
      <c r="F7" s="681"/>
      <c r="G7" s="685" t="str">
        <f>IF(Pop_cible!D7="","",'Couverture CPN'!C7/Pop_cible!D7*100)</f>
        <v/>
      </c>
      <c r="H7" s="685" t="str">
        <f t="shared" si="0"/>
        <v/>
      </c>
      <c r="I7" s="685" t="str">
        <f>IF(Pop_cible!D7="","",'Couverture CPN'!E7/Pop_cible!D7*100)</f>
        <v/>
      </c>
      <c r="J7" s="685" t="str">
        <f t="shared" si="1"/>
        <v/>
      </c>
    </row>
    <row r="8" spans="1:10" ht="15" customHeight="1">
      <c r="A8" s="2" t="s">
        <v>503</v>
      </c>
      <c r="B8" s="2"/>
      <c r="C8" s="25"/>
      <c r="D8" s="25"/>
      <c r="E8" s="25"/>
      <c r="F8" s="25"/>
      <c r="G8" s="103" t="str">
        <f>IF(Pop_cible!D8="","",'Couverture CPN'!C8/Pop_cible!D8*100)</f>
        <v/>
      </c>
      <c r="H8" s="103" t="str">
        <f t="shared" si="0"/>
        <v/>
      </c>
      <c r="I8" s="103" t="str">
        <f>IF(Pop_cible!D8="","",'Couverture CPN'!E8/Pop_cible!D8*100)</f>
        <v/>
      </c>
      <c r="J8" s="103" t="str">
        <f t="shared" si="1"/>
        <v/>
      </c>
    </row>
    <row r="9" spans="1:10" ht="15" customHeight="1">
      <c r="A9" s="679"/>
      <c r="B9" s="677" t="s">
        <v>504</v>
      </c>
      <c r="C9" s="681"/>
      <c r="D9" s="681"/>
      <c r="E9" s="681"/>
      <c r="F9" s="681"/>
      <c r="G9" s="685" t="str">
        <f>IF(Pop_cible!D9="","",'Couverture CPN'!C9/Pop_cible!D9*100)</f>
        <v/>
      </c>
      <c r="H9" s="685" t="str">
        <f t="shared" si="0"/>
        <v/>
      </c>
      <c r="I9" s="685" t="str">
        <f>IF(Pop_cible!D9="","",'Couverture CPN'!E9/Pop_cible!D9*100)</f>
        <v/>
      </c>
      <c r="J9" s="685" t="str">
        <f t="shared" si="1"/>
        <v/>
      </c>
    </row>
    <row r="10" spans="1:10" ht="15" customHeight="1">
      <c r="A10" s="679"/>
      <c r="B10" s="677" t="s">
        <v>505</v>
      </c>
      <c r="C10" s="681"/>
      <c r="D10" s="681"/>
      <c r="E10" s="681"/>
      <c r="F10" s="681"/>
      <c r="G10" s="685" t="str">
        <f>IF(Pop_cible!D10="","",'Couverture CPN'!C10/Pop_cible!D10*100)</f>
        <v/>
      </c>
      <c r="H10" s="685" t="str">
        <f t="shared" si="0"/>
        <v/>
      </c>
      <c r="I10" s="685" t="str">
        <f>IF(Pop_cible!D10="","",'Couverture CPN'!E10/Pop_cible!D10*100)</f>
        <v/>
      </c>
      <c r="J10" s="685" t="str">
        <f t="shared" si="1"/>
        <v/>
      </c>
    </row>
    <row r="11" spans="1:10" ht="15" customHeight="1">
      <c r="A11" s="679"/>
      <c r="B11" s="677" t="s">
        <v>506</v>
      </c>
      <c r="C11" s="681"/>
      <c r="D11" s="681"/>
      <c r="E11" s="681"/>
      <c r="F11" s="681"/>
      <c r="G11" s="685" t="str">
        <f>IF(Pop_cible!D11="","",'Couverture CPN'!C11/Pop_cible!D11*100)</f>
        <v/>
      </c>
      <c r="H11" s="685" t="str">
        <f t="shared" si="0"/>
        <v/>
      </c>
      <c r="I11" s="685" t="str">
        <f>IF(Pop_cible!D11="","",'Couverture CPN'!E11/Pop_cible!D11*100)</f>
        <v/>
      </c>
      <c r="J11" s="685" t="str">
        <f t="shared" si="1"/>
        <v/>
      </c>
    </row>
    <row r="12" spans="1:10" ht="15" customHeight="1">
      <c r="A12" s="679"/>
      <c r="B12" s="677" t="s">
        <v>507</v>
      </c>
      <c r="C12" s="681"/>
      <c r="D12" s="681"/>
      <c r="E12" s="681"/>
      <c r="F12" s="681"/>
      <c r="G12" s="685" t="str">
        <f>IF(Pop_cible!D12="","",'Couverture CPN'!C12/Pop_cible!D12*100)</f>
        <v/>
      </c>
      <c r="H12" s="685" t="str">
        <f t="shared" si="0"/>
        <v/>
      </c>
      <c r="I12" s="685" t="str">
        <f>IF(Pop_cible!D12="","",'Couverture CPN'!E12/Pop_cible!D12*100)</f>
        <v/>
      </c>
      <c r="J12" s="685" t="str">
        <f t="shared" si="1"/>
        <v/>
      </c>
    </row>
    <row r="13" spans="1:10" ht="15" customHeight="1">
      <c r="A13" s="679"/>
      <c r="B13" s="677" t="s">
        <v>508</v>
      </c>
      <c r="C13" s="681"/>
      <c r="D13" s="681"/>
      <c r="E13" s="681"/>
      <c r="F13" s="681"/>
      <c r="G13" s="685" t="str">
        <f>IF(Pop_cible!D13="","",'Couverture CPN'!C13/Pop_cible!D13*100)</f>
        <v/>
      </c>
      <c r="H13" s="685" t="str">
        <f t="shared" si="0"/>
        <v/>
      </c>
      <c r="I13" s="685" t="str">
        <f>IF(Pop_cible!D13="","",'Couverture CPN'!E13/Pop_cible!D13*100)</f>
        <v/>
      </c>
      <c r="J13" s="685" t="str">
        <f t="shared" si="1"/>
        <v/>
      </c>
    </row>
    <row r="14" spans="1:10" ht="15" customHeight="1">
      <c r="A14" s="679"/>
      <c r="B14" s="677" t="s">
        <v>509</v>
      </c>
      <c r="C14" s="681"/>
      <c r="D14" s="681"/>
      <c r="E14" s="681"/>
      <c r="F14" s="681"/>
      <c r="G14" s="685" t="str">
        <f>IF(Pop_cible!D14="","",'Couverture CPN'!C14/Pop_cible!D14*100)</f>
        <v/>
      </c>
      <c r="H14" s="685" t="str">
        <f t="shared" si="0"/>
        <v/>
      </c>
      <c r="I14" s="685" t="str">
        <f>IF(Pop_cible!D14="","",'Couverture CPN'!E14/Pop_cible!D14*100)</f>
        <v/>
      </c>
      <c r="J14" s="685" t="str">
        <f t="shared" si="1"/>
        <v/>
      </c>
    </row>
    <row r="15" spans="1:10" ht="15" customHeight="1">
      <c r="A15" s="2" t="s">
        <v>510</v>
      </c>
      <c r="B15" s="2"/>
      <c r="C15" s="25"/>
      <c r="D15" s="25"/>
      <c r="E15" s="25"/>
      <c r="F15" s="25"/>
      <c r="G15" s="103" t="str">
        <f>IF(Pop_cible!D15="","",'Couverture CPN'!C15/Pop_cible!D15*100)</f>
        <v/>
      </c>
      <c r="H15" s="103" t="str">
        <f t="shared" si="0"/>
        <v/>
      </c>
      <c r="I15" s="103" t="str">
        <f>IF(Pop_cible!D15="","",'Couverture CPN'!E15/Pop_cible!D15*100)</f>
        <v/>
      </c>
      <c r="J15" s="103" t="str">
        <f t="shared" si="1"/>
        <v/>
      </c>
    </row>
    <row r="16" spans="1:10" ht="15" customHeight="1">
      <c r="A16" s="677"/>
      <c r="B16" s="677" t="s">
        <v>511</v>
      </c>
      <c r="C16" s="681"/>
      <c r="D16" s="681"/>
      <c r="E16" s="681"/>
      <c r="F16" s="681"/>
      <c r="G16" s="685" t="str">
        <f>IF(Pop_cible!D16="","",'Couverture CPN'!C16/Pop_cible!D16*100)</f>
        <v/>
      </c>
      <c r="H16" s="685" t="str">
        <f t="shared" si="0"/>
        <v/>
      </c>
      <c r="I16" s="685" t="str">
        <f>IF(Pop_cible!D16="","",'Couverture CPN'!E16/Pop_cible!D16*100)</f>
        <v/>
      </c>
      <c r="J16" s="685" t="str">
        <f t="shared" si="1"/>
        <v/>
      </c>
    </row>
    <row r="17" spans="1:10" ht="15" customHeight="1">
      <c r="A17" s="679"/>
      <c r="B17" s="677" t="s">
        <v>512</v>
      </c>
      <c r="C17" s="681"/>
      <c r="D17" s="681"/>
      <c r="E17" s="681"/>
      <c r="F17" s="681"/>
      <c r="G17" s="685" t="str">
        <f>IF(Pop_cible!D17="","",'Couverture CPN'!C17/Pop_cible!D17*100)</f>
        <v/>
      </c>
      <c r="H17" s="685" t="str">
        <f t="shared" si="0"/>
        <v/>
      </c>
      <c r="I17" s="685" t="str">
        <f>IF(Pop_cible!D17="","",'Couverture CPN'!E17/Pop_cible!D17*100)</f>
        <v/>
      </c>
      <c r="J17" s="685" t="str">
        <f t="shared" si="1"/>
        <v/>
      </c>
    </row>
    <row r="18" spans="1:10" ht="15" customHeight="1">
      <c r="A18" s="679"/>
      <c r="B18" s="677" t="s">
        <v>513</v>
      </c>
      <c r="C18" s="681"/>
      <c r="D18" s="681"/>
      <c r="E18" s="681"/>
      <c r="F18" s="681"/>
      <c r="G18" s="685" t="str">
        <f>IF(Pop_cible!D18="","",'Couverture CPN'!C18/Pop_cible!D18*100)</f>
        <v/>
      </c>
      <c r="H18" s="685" t="str">
        <f t="shared" si="0"/>
        <v/>
      </c>
      <c r="I18" s="685" t="str">
        <f>IF(Pop_cible!D18="","",'Couverture CPN'!E18/Pop_cible!D18*100)</f>
        <v/>
      </c>
      <c r="J18" s="685" t="str">
        <f t="shared" si="1"/>
        <v/>
      </c>
    </row>
    <row r="19" spans="1:10" ht="15" customHeight="1">
      <c r="A19" s="2" t="s">
        <v>514</v>
      </c>
      <c r="B19" s="6"/>
      <c r="C19" s="49"/>
      <c r="D19" s="49"/>
      <c r="E19" s="49"/>
      <c r="F19" s="49"/>
      <c r="G19" s="686" t="str">
        <f>IF(Pop_cible!D19="","",'Couverture CPN'!C19/Pop_cible!D19*100)</f>
        <v/>
      </c>
      <c r="H19" s="686" t="str">
        <f t="shared" si="0"/>
        <v/>
      </c>
      <c r="I19" s="686" t="str">
        <f>IF(Pop_cible!D19="","",'Couverture CPN'!E19/Pop_cible!D19*100)</f>
        <v/>
      </c>
      <c r="J19" s="686" t="str">
        <f t="shared" si="1"/>
        <v/>
      </c>
    </row>
    <row r="20" spans="1:10" ht="15" customHeight="1">
      <c r="A20" s="677"/>
      <c r="B20" s="678" t="s">
        <v>515</v>
      </c>
      <c r="C20" s="682"/>
      <c r="D20" s="682"/>
      <c r="E20" s="682"/>
      <c r="F20" s="682"/>
      <c r="G20" s="719" t="str">
        <f>IF(Pop_cible!D20="","",'Couverture CPN'!C20/Pop_cible!D20*100)</f>
        <v/>
      </c>
      <c r="H20" s="719" t="str">
        <f t="shared" si="0"/>
        <v/>
      </c>
      <c r="I20" s="719" t="str">
        <f>IF(Pop_cible!D20="","",'Couverture CPN'!E20/Pop_cible!D20*100)</f>
        <v/>
      </c>
      <c r="J20" s="719" t="str">
        <f t="shared" si="1"/>
        <v/>
      </c>
    </row>
    <row r="21" spans="1:10" ht="15" customHeight="1">
      <c r="A21" s="679"/>
      <c r="B21" s="677" t="s">
        <v>516</v>
      </c>
      <c r="C21" s="681"/>
      <c r="D21" s="681"/>
      <c r="E21" s="681"/>
      <c r="F21" s="681"/>
      <c r="G21" s="685" t="str">
        <f>IF(Pop_cible!D21="","",'Couverture CPN'!C21/Pop_cible!D21*100)</f>
        <v/>
      </c>
      <c r="H21" s="685" t="str">
        <f t="shared" si="0"/>
        <v/>
      </c>
      <c r="I21" s="685" t="str">
        <f>IF(Pop_cible!D21="","",'Couverture CPN'!E21/Pop_cible!D21*100)</f>
        <v/>
      </c>
      <c r="J21" s="685" t="str">
        <f t="shared" si="1"/>
        <v/>
      </c>
    </row>
    <row r="22" spans="1:10" ht="15" customHeight="1">
      <c r="A22" s="679"/>
      <c r="B22" s="677" t="s">
        <v>517</v>
      </c>
      <c r="C22" s="681"/>
      <c r="D22" s="681"/>
      <c r="E22" s="681"/>
      <c r="F22" s="681"/>
      <c r="G22" s="685" t="str">
        <f>IF(Pop_cible!D22="","",'Couverture CPN'!C22/Pop_cible!D22*100)</f>
        <v/>
      </c>
      <c r="H22" s="685" t="str">
        <f t="shared" si="0"/>
        <v/>
      </c>
      <c r="I22" s="685" t="str">
        <f>IF(Pop_cible!D22="","",'Couverture CPN'!E22/Pop_cible!D22*100)</f>
        <v/>
      </c>
      <c r="J22" s="685" t="str">
        <f t="shared" si="1"/>
        <v/>
      </c>
    </row>
    <row r="23" spans="1:10" ht="15" customHeight="1">
      <c r="A23" s="679"/>
      <c r="B23" s="677" t="s">
        <v>518</v>
      </c>
      <c r="C23" s="681"/>
      <c r="D23" s="681"/>
      <c r="E23" s="681"/>
      <c r="F23" s="681"/>
      <c r="G23" s="685" t="str">
        <f>IF(Pop_cible!D23="","",'Couverture CPN'!C23/Pop_cible!D23*100)</f>
        <v/>
      </c>
      <c r="H23" s="685" t="str">
        <f t="shared" si="0"/>
        <v/>
      </c>
      <c r="I23" s="685" t="str">
        <f>IF(Pop_cible!D23="","",'Couverture CPN'!E23/Pop_cible!D23*100)</f>
        <v/>
      </c>
      <c r="J23" s="685" t="str">
        <f t="shared" si="1"/>
        <v/>
      </c>
    </row>
    <row r="24" spans="1:10" ht="15" customHeight="1">
      <c r="A24" s="679"/>
      <c r="B24" s="677" t="s">
        <v>519</v>
      </c>
      <c r="C24" s="681"/>
      <c r="D24" s="681"/>
      <c r="E24" s="681"/>
      <c r="F24" s="681"/>
      <c r="G24" s="685" t="str">
        <f>IF(Pop_cible!D24="","",'Couverture CPN'!C24/Pop_cible!D24*100)</f>
        <v/>
      </c>
      <c r="H24" s="685" t="str">
        <f t="shared" si="0"/>
        <v/>
      </c>
      <c r="I24" s="685" t="str">
        <f>IF(Pop_cible!D24="","",'Couverture CPN'!E24/Pop_cible!D24*100)</f>
        <v/>
      </c>
      <c r="J24" s="685" t="str">
        <f t="shared" si="1"/>
        <v/>
      </c>
    </row>
    <row r="25" spans="1:10" ht="15" customHeight="1">
      <c r="A25" s="679"/>
      <c r="B25" s="677" t="s">
        <v>520</v>
      </c>
      <c r="C25" s="681"/>
      <c r="D25" s="681"/>
      <c r="E25" s="681"/>
      <c r="F25" s="681"/>
      <c r="G25" s="685" t="str">
        <f>IF(Pop_cible!D25="","",'Couverture CPN'!C25/Pop_cible!D25*100)</f>
        <v/>
      </c>
      <c r="H25" s="685" t="str">
        <f t="shared" si="0"/>
        <v/>
      </c>
      <c r="I25" s="685" t="str">
        <f>IF(Pop_cible!D25="","",'Couverture CPN'!E25/Pop_cible!D25*100)</f>
        <v/>
      </c>
      <c r="J25" s="685" t="str">
        <f t="shared" si="1"/>
        <v/>
      </c>
    </row>
    <row r="26" spans="1:10" ht="15" customHeight="1">
      <c r="A26" s="679"/>
      <c r="B26" s="677" t="s">
        <v>521</v>
      </c>
      <c r="C26" s="681"/>
      <c r="D26" s="681"/>
      <c r="E26" s="681"/>
      <c r="F26" s="681"/>
      <c r="G26" s="685" t="str">
        <f>IF(Pop_cible!D26="","",'Couverture CPN'!C26/Pop_cible!D26*100)</f>
        <v/>
      </c>
      <c r="H26" s="685" t="str">
        <f t="shared" si="0"/>
        <v/>
      </c>
      <c r="I26" s="685" t="str">
        <f>IF(Pop_cible!D26="","",'Couverture CPN'!E26/Pop_cible!D26*100)</f>
        <v/>
      </c>
      <c r="J26" s="685" t="str">
        <f t="shared" si="1"/>
        <v/>
      </c>
    </row>
    <row r="27" spans="1:10" ht="15" customHeight="1">
      <c r="A27" s="679"/>
      <c r="B27" s="677" t="s">
        <v>522</v>
      </c>
      <c r="C27" s="681"/>
      <c r="D27" s="681"/>
      <c r="E27" s="681"/>
      <c r="F27" s="681"/>
      <c r="G27" s="685" t="str">
        <f>IF(Pop_cible!D27="","",'Couverture CPN'!C27/Pop_cible!D27*100)</f>
        <v/>
      </c>
      <c r="H27" s="685" t="str">
        <f t="shared" si="0"/>
        <v/>
      </c>
      <c r="I27" s="685" t="str">
        <f>IF(Pop_cible!D27="","",'Couverture CPN'!E27/Pop_cible!D27*100)</f>
        <v/>
      </c>
      <c r="J27" s="685" t="str">
        <f t="shared" si="1"/>
        <v/>
      </c>
    </row>
    <row r="28" spans="1:10" ht="15" customHeight="1">
      <c r="A28" s="679"/>
      <c r="B28" s="677" t="s">
        <v>523</v>
      </c>
      <c r="C28" s="681"/>
      <c r="D28" s="681"/>
      <c r="E28" s="681"/>
      <c r="F28" s="681"/>
      <c r="G28" s="685" t="str">
        <f>IF(Pop_cible!D28="","",'Couverture CPN'!C28/Pop_cible!D28*100)</f>
        <v/>
      </c>
      <c r="H28" s="685" t="str">
        <f t="shared" si="0"/>
        <v/>
      </c>
      <c r="I28" s="685" t="str">
        <f>IF(Pop_cible!D28="","",'Couverture CPN'!E28/Pop_cible!D28*100)</f>
        <v/>
      </c>
      <c r="J28" s="685" t="str">
        <f t="shared" si="1"/>
        <v/>
      </c>
    </row>
    <row r="29" spans="1:10" s="6" customFormat="1" ht="15" customHeight="1">
      <c r="A29" s="2" t="s">
        <v>524</v>
      </c>
      <c r="B29" s="2"/>
      <c r="C29" s="25"/>
      <c r="D29" s="25"/>
      <c r="E29" s="25"/>
      <c r="F29" s="25"/>
      <c r="G29" s="103" t="str">
        <f>IF(Pop_cible!D29="","",'Couverture CPN'!C29/Pop_cible!D29*100)</f>
        <v/>
      </c>
      <c r="H29" s="103" t="str">
        <f t="shared" si="0"/>
        <v/>
      </c>
      <c r="I29" s="103" t="str">
        <f>IF(Pop_cible!D29="","",'Couverture CPN'!E29/Pop_cible!D29*100)</f>
        <v/>
      </c>
      <c r="J29" s="103" t="str">
        <f t="shared" si="1"/>
        <v/>
      </c>
    </row>
    <row r="30" spans="1:10" ht="15" customHeight="1">
      <c r="A30" s="677"/>
      <c r="B30" s="677" t="s">
        <v>525</v>
      </c>
      <c r="C30" s="682"/>
      <c r="D30" s="682"/>
      <c r="E30" s="682"/>
      <c r="F30" s="682"/>
      <c r="G30" s="719" t="str">
        <f>IF(Pop_cible!D30="","",'Couverture CPN'!C30/Pop_cible!D30*100)</f>
        <v/>
      </c>
      <c r="H30" s="719" t="str">
        <f t="shared" si="0"/>
        <v/>
      </c>
      <c r="I30" s="719" t="str">
        <f>IF(Pop_cible!D30="","",'Couverture CPN'!E30/Pop_cible!D30*100)</f>
        <v/>
      </c>
      <c r="J30" s="719" t="str">
        <f t="shared" si="1"/>
        <v/>
      </c>
    </row>
    <row r="31" spans="1:10" ht="15" customHeight="1">
      <c r="A31" s="677"/>
      <c r="B31" s="677" t="s">
        <v>526</v>
      </c>
      <c r="C31" s="681"/>
      <c r="D31" s="681"/>
      <c r="E31" s="681"/>
      <c r="F31" s="681"/>
      <c r="G31" s="685" t="str">
        <f>IF(Pop_cible!D31="","",'Couverture CPN'!C31/Pop_cible!D31*100)</f>
        <v/>
      </c>
      <c r="H31" s="685" t="str">
        <f t="shared" si="0"/>
        <v/>
      </c>
      <c r="I31" s="685" t="str">
        <f>IF(Pop_cible!D31="","",'Couverture CPN'!E31/Pop_cible!D31*100)</f>
        <v/>
      </c>
      <c r="J31" s="685" t="str">
        <f t="shared" si="1"/>
        <v/>
      </c>
    </row>
    <row r="32" spans="1:10" ht="15" customHeight="1">
      <c r="A32" s="677"/>
      <c r="B32" s="677" t="s">
        <v>527</v>
      </c>
      <c r="C32" s="681"/>
      <c r="D32" s="681"/>
      <c r="E32" s="681"/>
      <c r="F32" s="681"/>
      <c r="G32" s="685" t="str">
        <f>IF(Pop_cible!D32="","",'Couverture CPN'!C32/Pop_cible!D32*100)</f>
        <v/>
      </c>
      <c r="H32" s="685" t="str">
        <f t="shared" si="0"/>
        <v/>
      </c>
      <c r="I32" s="685" t="str">
        <f>IF(Pop_cible!D32="","",'Couverture CPN'!E32/Pop_cible!D32*100)</f>
        <v/>
      </c>
      <c r="J32" s="685" t="str">
        <f t="shared" si="1"/>
        <v/>
      </c>
    </row>
    <row r="33" spans="1:10" ht="15" customHeight="1">
      <c r="A33" s="677"/>
      <c r="B33" s="677" t="s">
        <v>528</v>
      </c>
      <c r="C33" s="681"/>
      <c r="D33" s="681"/>
      <c r="E33" s="681"/>
      <c r="F33" s="681"/>
      <c r="G33" s="685" t="str">
        <f>IF(Pop_cible!D33="","",'Couverture CPN'!C33/Pop_cible!D33*100)</f>
        <v/>
      </c>
      <c r="H33" s="685" t="str">
        <f t="shared" si="0"/>
        <v/>
      </c>
      <c r="I33" s="685" t="str">
        <f>IF(Pop_cible!D33="","",'Couverture CPN'!E33/Pop_cible!D33*100)</f>
        <v/>
      </c>
      <c r="J33" s="685" t="str">
        <f t="shared" si="1"/>
        <v/>
      </c>
    </row>
    <row r="34" spans="1:10" ht="15" customHeight="1">
      <c r="A34" s="677"/>
      <c r="B34" s="677" t="s">
        <v>529</v>
      </c>
      <c r="C34" s="681"/>
      <c r="D34" s="681"/>
      <c r="E34" s="681"/>
      <c r="F34" s="681"/>
      <c r="G34" s="685" t="str">
        <f>IF(Pop_cible!D34="","",'Couverture CPN'!C34/Pop_cible!D34*100)</f>
        <v/>
      </c>
      <c r="H34" s="685" t="str">
        <f t="shared" si="0"/>
        <v/>
      </c>
      <c r="I34" s="685" t="str">
        <f>IF(Pop_cible!D34="","",'Couverture CPN'!E34/Pop_cible!D34*100)</f>
        <v/>
      </c>
      <c r="J34" s="685" t="str">
        <f t="shared" si="1"/>
        <v/>
      </c>
    </row>
    <row r="35" spans="1:10" ht="15" customHeight="1">
      <c r="A35" s="677"/>
      <c r="B35" s="677" t="s">
        <v>530</v>
      </c>
      <c r="C35" s="681"/>
      <c r="D35" s="681"/>
      <c r="E35" s="681"/>
      <c r="F35" s="681"/>
      <c r="G35" s="685" t="str">
        <f>IF(Pop_cible!D35="","",'Couverture CPN'!C35/Pop_cible!D35*100)</f>
        <v/>
      </c>
      <c r="H35" s="685" t="str">
        <f t="shared" ref="H35:H66" si="2">IFERROR(D35/C35*100,"")</f>
        <v/>
      </c>
      <c r="I35" s="685" t="str">
        <f>IF(Pop_cible!D35="","",'Couverture CPN'!E35/Pop_cible!D35*100)</f>
        <v/>
      </c>
      <c r="J35" s="685" t="str">
        <f t="shared" ref="J35:J66" si="3">IFERROR(F35/C35*100,"")</f>
        <v/>
      </c>
    </row>
    <row r="36" spans="1:10" ht="15" customHeight="1">
      <c r="A36" s="677"/>
      <c r="B36" s="677" t="s">
        <v>531</v>
      </c>
      <c r="C36" s="681"/>
      <c r="D36" s="681"/>
      <c r="E36" s="681"/>
      <c r="F36" s="681"/>
      <c r="G36" s="685" t="str">
        <f>IF(Pop_cible!D36="","",'Couverture CPN'!C36/Pop_cible!D36*100)</f>
        <v/>
      </c>
      <c r="H36" s="685" t="str">
        <f t="shared" si="2"/>
        <v/>
      </c>
      <c r="I36" s="685" t="str">
        <f>IF(Pop_cible!D36="","",'Couverture CPN'!E36/Pop_cible!D36*100)</f>
        <v/>
      </c>
      <c r="J36" s="685" t="str">
        <f t="shared" si="3"/>
        <v/>
      </c>
    </row>
    <row r="37" spans="1:10" ht="15" customHeight="1">
      <c r="A37" s="679"/>
      <c r="B37" s="677" t="s">
        <v>532</v>
      </c>
      <c r="C37" s="681"/>
      <c r="D37" s="681"/>
      <c r="E37" s="681"/>
      <c r="F37" s="681"/>
      <c r="G37" s="685" t="str">
        <f>IF(Pop_cible!D37="","",'Couverture CPN'!C37/Pop_cible!D37*100)</f>
        <v/>
      </c>
      <c r="H37" s="685" t="str">
        <f t="shared" si="2"/>
        <v/>
      </c>
      <c r="I37" s="685" t="str">
        <f>IF(Pop_cible!D37="","",'Couverture CPN'!E37/Pop_cible!D37*100)</f>
        <v/>
      </c>
      <c r="J37" s="685" t="str">
        <f t="shared" si="3"/>
        <v/>
      </c>
    </row>
    <row r="38" spans="1:10" s="6" customFormat="1" ht="15" customHeight="1">
      <c r="A38" s="679"/>
      <c r="B38" s="677" t="s">
        <v>533</v>
      </c>
      <c r="C38" s="681"/>
      <c r="D38" s="681"/>
      <c r="E38" s="681"/>
      <c r="F38" s="681"/>
      <c r="G38" s="685" t="str">
        <f>IF(Pop_cible!D38="","",'Couverture CPN'!C38/Pop_cible!D38*100)</f>
        <v/>
      </c>
      <c r="H38" s="685" t="str">
        <f t="shared" si="2"/>
        <v/>
      </c>
      <c r="I38" s="685" t="str">
        <f>IF(Pop_cible!D38="","",'Couverture CPN'!E38/Pop_cible!D38*100)</f>
        <v/>
      </c>
      <c r="J38" s="685" t="str">
        <f t="shared" si="3"/>
        <v/>
      </c>
    </row>
    <row r="39" spans="1:10" ht="15" customHeight="1">
      <c r="A39" s="679"/>
      <c r="B39" s="677" t="s">
        <v>534</v>
      </c>
      <c r="C39" s="681"/>
      <c r="D39" s="681"/>
      <c r="E39" s="681"/>
      <c r="F39" s="681"/>
      <c r="G39" s="685" t="str">
        <f>IF(Pop_cible!D39="","",'Couverture CPN'!C39/Pop_cible!D39*100)</f>
        <v/>
      </c>
      <c r="H39" s="685" t="str">
        <f t="shared" si="2"/>
        <v/>
      </c>
      <c r="I39" s="685" t="str">
        <f>IF(Pop_cible!D39="","",'Couverture CPN'!E39/Pop_cible!D39*100)</f>
        <v/>
      </c>
      <c r="J39" s="685" t="str">
        <f t="shared" si="3"/>
        <v/>
      </c>
    </row>
    <row r="40" spans="1:10" ht="15" customHeight="1">
      <c r="A40" s="679"/>
      <c r="B40" s="677" t="s">
        <v>535</v>
      </c>
      <c r="C40" s="681"/>
      <c r="D40" s="681"/>
      <c r="E40" s="681"/>
      <c r="F40" s="681"/>
      <c r="G40" s="685" t="str">
        <f>IF(Pop_cible!D40="","",'Couverture CPN'!C40/Pop_cible!D40*100)</f>
        <v/>
      </c>
      <c r="H40" s="685" t="str">
        <f t="shared" si="2"/>
        <v/>
      </c>
      <c r="I40" s="685" t="str">
        <f>IF(Pop_cible!D40="","",'Couverture CPN'!E40/Pop_cible!D40*100)</f>
        <v/>
      </c>
      <c r="J40" s="685" t="str">
        <f t="shared" si="3"/>
        <v/>
      </c>
    </row>
    <row r="41" spans="1:10" ht="15" customHeight="1">
      <c r="A41" s="679"/>
      <c r="B41" s="677" t="s">
        <v>536</v>
      </c>
      <c r="C41" s="681"/>
      <c r="D41" s="681"/>
      <c r="E41" s="681"/>
      <c r="F41" s="681"/>
      <c r="G41" s="685" t="str">
        <f>IF(Pop_cible!D41="","",'Couverture CPN'!C41/Pop_cible!D41*100)</f>
        <v/>
      </c>
      <c r="H41" s="685" t="str">
        <f t="shared" si="2"/>
        <v/>
      </c>
      <c r="I41" s="685" t="str">
        <f>IF(Pop_cible!D41="","",'Couverture CPN'!E41/Pop_cible!D41*100)</f>
        <v/>
      </c>
      <c r="J41" s="685" t="str">
        <f t="shared" si="3"/>
        <v/>
      </c>
    </row>
    <row r="42" spans="1:10" ht="15" customHeight="1">
      <c r="A42" s="2" t="s">
        <v>537</v>
      </c>
      <c r="B42" s="2"/>
      <c r="C42" s="25"/>
      <c r="D42" s="25"/>
      <c r="E42" s="25"/>
      <c r="F42" s="25"/>
      <c r="G42" s="103" t="str">
        <f>IF(Pop_cible!D42="","",'Couverture CPN'!C42/Pop_cible!D42*100)</f>
        <v/>
      </c>
      <c r="H42" s="103" t="str">
        <f t="shared" si="2"/>
        <v/>
      </c>
      <c r="I42" s="103" t="str">
        <f>IF(Pop_cible!D42="","",'Couverture CPN'!E42/Pop_cible!D42*100)</f>
        <v/>
      </c>
      <c r="J42" s="103" t="str">
        <f t="shared" si="3"/>
        <v/>
      </c>
    </row>
    <row r="43" spans="1:10" ht="15" customHeight="1">
      <c r="A43" s="677"/>
      <c r="B43" s="677" t="s">
        <v>538</v>
      </c>
      <c r="C43" s="681"/>
      <c r="D43" s="681"/>
      <c r="E43" s="681"/>
      <c r="F43" s="681"/>
      <c r="G43" s="685" t="str">
        <f>IF(Pop_cible!D43="","",'Couverture CPN'!C43/Pop_cible!D43*100)</f>
        <v/>
      </c>
      <c r="H43" s="685" t="str">
        <f t="shared" si="2"/>
        <v/>
      </c>
      <c r="I43" s="685" t="str">
        <f>IF(Pop_cible!D43="","",'Couverture CPN'!E43/Pop_cible!D43*100)</f>
        <v/>
      </c>
      <c r="J43" s="685" t="str">
        <f t="shared" si="3"/>
        <v/>
      </c>
    </row>
    <row r="44" spans="1:10" ht="15" customHeight="1">
      <c r="A44" s="679"/>
      <c r="B44" s="677" t="s">
        <v>539</v>
      </c>
      <c r="C44" s="681"/>
      <c r="D44" s="681"/>
      <c r="E44" s="681"/>
      <c r="F44" s="681"/>
      <c r="G44" s="685" t="str">
        <f>IF(Pop_cible!D44="","",'Couverture CPN'!C44/Pop_cible!D44*100)</f>
        <v/>
      </c>
      <c r="H44" s="685" t="str">
        <f t="shared" si="2"/>
        <v/>
      </c>
      <c r="I44" s="685" t="str">
        <f>IF(Pop_cible!D44="","",'Couverture CPN'!E44/Pop_cible!D44*100)</f>
        <v/>
      </c>
      <c r="J44" s="685" t="str">
        <f t="shared" si="3"/>
        <v/>
      </c>
    </row>
    <row r="45" spans="1:10" ht="15" customHeight="1">
      <c r="A45" s="679"/>
      <c r="B45" s="677" t="s">
        <v>540</v>
      </c>
      <c r="C45" s="681"/>
      <c r="D45" s="681"/>
      <c r="E45" s="681"/>
      <c r="F45" s="681"/>
      <c r="G45" s="685" t="str">
        <f>IF(Pop_cible!D45="","",'Couverture CPN'!C45/Pop_cible!D45*100)</f>
        <v/>
      </c>
      <c r="H45" s="685" t="str">
        <f t="shared" si="2"/>
        <v/>
      </c>
      <c r="I45" s="685" t="str">
        <f>IF(Pop_cible!D45="","",'Couverture CPN'!E45/Pop_cible!D45*100)</f>
        <v/>
      </c>
      <c r="J45" s="685" t="str">
        <f t="shared" si="3"/>
        <v/>
      </c>
    </row>
    <row r="46" spans="1:10" s="6" customFormat="1" ht="15" customHeight="1">
      <c r="A46" s="679"/>
      <c r="B46" s="677" t="s">
        <v>541</v>
      </c>
      <c r="C46" s="681"/>
      <c r="D46" s="681"/>
      <c r="E46" s="681"/>
      <c r="F46" s="681"/>
      <c r="G46" s="685" t="str">
        <f>IF(Pop_cible!D46="","",'Couverture CPN'!C46/Pop_cible!D46*100)</f>
        <v/>
      </c>
      <c r="H46" s="685" t="str">
        <f t="shared" si="2"/>
        <v/>
      </c>
      <c r="I46" s="685" t="str">
        <f>IF(Pop_cible!D46="","",'Couverture CPN'!E46/Pop_cible!D46*100)</f>
        <v/>
      </c>
      <c r="J46" s="685" t="str">
        <f t="shared" si="3"/>
        <v/>
      </c>
    </row>
    <row r="47" spans="1:10" ht="15" customHeight="1">
      <c r="A47" s="679"/>
      <c r="B47" s="677" t="s">
        <v>542</v>
      </c>
      <c r="C47" s="681"/>
      <c r="D47" s="681"/>
      <c r="E47" s="681"/>
      <c r="F47" s="681"/>
      <c r="G47" s="685" t="str">
        <f>IF(Pop_cible!D47="","",'Couverture CPN'!C47/Pop_cible!D47*100)</f>
        <v/>
      </c>
      <c r="H47" s="685" t="str">
        <f t="shared" si="2"/>
        <v/>
      </c>
      <c r="I47" s="685" t="str">
        <f>IF(Pop_cible!D47="","",'Couverture CPN'!E47/Pop_cible!D47*100)</f>
        <v/>
      </c>
      <c r="J47" s="685" t="str">
        <f t="shared" si="3"/>
        <v/>
      </c>
    </row>
    <row r="48" spans="1:10" ht="15" customHeight="1">
      <c r="A48" s="679"/>
      <c r="B48" s="677" t="s">
        <v>543</v>
      </c>
      <c r="C48" s="681"/>
      <c r="D48" s="681"/>
      <c r="E48" s="681"/>
      <c r="F48" s="681"/>
      <c r="G48" s="685" t="str">
        <f>IF(Pop_cible!D48="","",'Couverture CPN'!C48/Pop_cible!D48*100)</f>
        <v/>
      </c>
      <c r="H48" s="685" t="str">
        <f t="shared" si="2"/>
        <v/>
      </c>
      <c r="I48" s="685" t="str">
        <f>IF(Pop_cible!D48="","",'Couverture CPN'!E48/Pop_cible!D48*100)</f>
        <v/>
      </c>
      <c r="J48" s="685" t="str">
        <f t="shared" si="3"/>
        <v/>
      </c>
    </row>
    <row r="49" spans="1:10" ht="15" customHeight="1">
      <c r="A49" s="679"/>
      <c r="B49" s="677" t="s">
        <v>544</v>
      </c>
      <c r="C49" s="681"/>
      <c r="D49" s="681"/>
      <c r="E49" s="681"/>
      <c r="F49" s="681"/>
      <c r="G49" s="685" t="str">
        <f>IF(Pop_cible!D49="","",'Couverture CPN'!C49/Pop_cible!D49*100)</f>
        <v/>
      </c>
      <c r="H49" s="685" t="str">
        <f t="shared" si="2"/>
        <v/>
      </c>
      <c r="I49" s="685" t="str">
        <f>IF(Pop_cible!D49="","",'Couverture CPN'!E49/Pop_cible!D49*100)</f>
        <v/>
      </c>
      <c r="J49" s="685" t="str">
        <f t="shared" si="3"/>
        <v/>
      </c>
    </row>
    <row r="50" spans="1:10" ht="15" customHeight="1">
      <c r="A50" s="2" t="s">
        <v>545</v>
      </c>
      <c r="B50" s="2"/>
      <c r="C50" s="25"/>
      <c r="D50" s="25"/>
      <c r="E50" s="25"/>
      <c r="F50" s="25"/>
      <c r="G50" s="103" t="str">
        <f>IF(Pop_cible!D50="","",'Couverture CPN'!C50/Pop_cible!D50*100)</f>
        <v/>
      </c>
      <c r="H50" s="103" t="str">
        <f t="shared" si="2"/>
        <v/>
      </c>
      <c r="I50" s="103" t="str">
        <f>IF(Pop_cible!D50="","",'Couverture CPN'!E50/Pop_cible!D50*100)</f>
        <v/>
      </c>
      <c r="J50" s="103" t="str">
        <f t="shared" si="3"/>
        <v/>
      </c>
    </row>
    <row r="51" spans="1:10" ht="15" customHeight="1">
      <c r="A51" s="677"/>
      <c r="B51" s="677" t="s">
        <v>546</v>
      </c>
      <c r="C51" s="681"/>
      <c r="D51" s="681"/>
      <c r="E51" s="681"/>
      <c r="F51" s="681"/>
      <c r="G51" s="685" t="str">
        <f>IF(Pop_cible!D51="","",'Couverture CPN'!C51/Pop_cible!D51*100)</f>
        <v/>
      </c>
      <c r="H51" s="685" t="str">
        <f t="shared" si="2"/>
        <v/>
      </c>
      <c r="I51" s="685" t="str">
        <f>IF(Pop_cible!D51="","",'Couverture CPN'!E51/Pop_cible!D51*100)</f>
        <v/>
      </c>
      <c r="J51" s="685" t="str">
        <f t="shared" si="3"/>
        <v/>
      </c>
    </row>
    <row r="52" spans="1:10" ht="15" customHeight="1">
      <c r="A52" s="679"/>
      <c r="B52" s="677" t="s">
        <v>547</v>
      </c>
      <c r="C52" s="681"/>
      <c r="D52" s="681"/>
      <c r="E52" s="681"/>
      <c r="F52" s="681"/>
      <c r="G52" s="685" t="str">
        <f>IF(Pop_cible!D52="","",'Couverture CPN'!C52/Pop_cible!D52*100)</f>
        <v/>
      </c>
      <c r="H52" s="685" t="str">
        <f t="shared" si="2"/>
        <v/>
      </c>
      <c r="I52" s="685" t="str">
        <f>IF(Pop_cible!D52="","",'Couverture CPN'!E52/Pop_cible!D52*100)</f>
        <v/>
      </c>
      <c r="J52" s="685" t="str">
        <f t="shared" si="3"/>
        <v/>
      </c>
    </row>
    <row r="53" spans="1:10" ht="15" customHeight="1">
      <c r="A53" s="679"/>
      <c r="B53" s="677" t="s">
        <v>548</v>
      </c>
      <c r="C53" s="681"/>
      <c r="D53" s="681"/>
      <c r="E53" s="681"/>
      <c r="F53" s="681"/>
      <c r="G53" s="685" t="str">
        <f>IF(Pop_cible!D53="","",'Couverture CPN'!C53/Pop_cible!D53*100)</f>
        <v/>
      </c>
      <c r="H53" s="685" t="str">
        <f t="shared" si="2"/>
        <v/>
      </c>
      <c r="I53" s="685" t="str">
        <f>IF(Pop_cible!D53="","",'Couverture CPN'!E53/Pop_cible!D53*100)</f>
        <v/>
      </c>
      <c r="J53" s="685" t="str">
        <f t="shared" si="3"/>
        <v/>
      </c>
    </row>
    <row r="54" spans="1:10" ht="15" customHeight="1">
      <c r="A54" s="679"/>
      <c r="B54" s="677" t="s">
        <v>549</v>
      </c>
      <c r="C54" s="681"/>
      <c r="D54" s="681"/>
      <c r="E54" s="681"/>
      <c r="F54" s="681"/>
      <c r="G54" s="685" t="str">
        <f>IF(Pop_cible!D54="","",'Couverture CPN'!C54/Pop_cible!D54*100)</f>
        <v/>
      </c>
      <c r="H54" s="685" t="str">
        <f t="shared" si="2"/>
        <v/>
      </c>
      <c r="I54" s="685" t="str">
        <f>IF(Pop_cible!D54="","",'Couverture CPN'!E54/Pop_cible!D54*100)</f>
        <v/>
      </c>
      <c r="J54" s="685" t="str">
        <f t="shared" si="3"/>
        <v/>
      </c>
    </row>
    <row r="55" spans="1:10" s="6" customFormat="1" ht="15" customHeight="1">
      <c r="A55" s="2" t="s">
        <v>550</v>
      </c>
      <c r="B55" s="2"/>
      <c r="C55" s="49"/>
      <c r="D55" s="49"/>
      <c r="E55" s="49"/>
      <c r="F55" s="49"/>
      <c r="G55" s="686" t="str">
        <f>IF(Pop_cible!D55="","",'Couverture CPN'!C55/Pop_cible!D55*100)</f>
        <v/>
      </c>
      <c r="H55" s="686" t="str">
        <f t="shared" si="2"/>
        <v/>
      </c>
      <c r="I55" s="686" t="str">
        <f>IF(Pop_cible!D55="","",'Couverture CPN'!E55/Pop_cible!D55*100)</f>
        <v/>
      </c>
      <c r="J55" s="686" t="str">
        <f t="shared" si="3"/>
        <v/>
      </c>
    </row>
    <row r="56" spans="1:10" ht="15" customHeight="1">
      <c r="A56" s="677"/>
      <c r="B56" s="677" t="s">
        <v>551</v>
      </c>
      <c r="C56" s="682"/>
      <c r="D56" s="682"/>
      <c r="E56" s="682"/>
      <c r="F56" s="682"/>
      <c r="G56" s="719" t="str">
        <f>IF(Pop_cible!D56="","",'Couverture CPN'!C56/Pop_cible!D56*100)</f>
        <v/>
      </c>
      <c r="H56" s="719" t="str">
        <f t="shared" si="2"/>
        <v/>
      </c>
      <c r="I56" s="719" t="str">
        <f>IF(Pop_cible!D56="","",'Couverture CPN'!E56/Pop_cible!D56*100)</f>
        <v/>
      </c>
      <c r="J56" s="719" t="str">
        <f t="shared" si="3"/>
        <v/>
      </c>
    </row>
    <row r="57" spans="1:10" ht="15" customHeight="1">
      <c r="A57" s="679"/>
      <c r="B57" s="677" t="s">
        <v>552</v>
      </c>
      <c r="C57" s="681"/>
      <c r="D57" s="681"/>
      <c r="E57" s="681"/>
      <c r="F57" s="681"/>
      <c r="G57" s="685" t="str">
        <f>IF(Pop_cible!D57="","",'Couverture CPN'!C57/Pop_cible!D57*100)</f>
        <v/>
      </c>
      <c r="H57" s="685" t="str">
        <f t="shared" si="2"/>
        <v/>
      </c>
      <c r="I57" s="685" t="str">
        <f>IF(Pop_cible!D57="","",'Couverture CPN'!E57/Pop_cible!D57*100)</f>
        <v/>
      </c>
      <c r="J57" s="685" t="str">
        <f t="shared" si="3"/>
        <v/>
      </c>
    </row>
    <row r="58" spans="1:10" ht="15" customHeight="1">
      <c r="A58" s="679"/>
      <c r="B58" s="677" t="s">
        <v>553</v>
      </c>
      <c r="C58" s="681"/>
      <c r="D58" s="681"/>
      <c r="E58" s="681"/>
      <c r="F58" s="681"/>
      <c r="G58" s="685" t="str">
        <f>IF(Pop_cible!D58="","",'Couverture CPN'!C58/Pop_cible!D58*100)</f>
        <v/>
      </c>
      <c r="H58" s="685" t="str">
        <f t="shared" si="2"/>
        <v/>
      </c>
      <c r="I58" s="685" t="str">
        <f>IF(Pop_cible!D58="","",'Couverture CPN'!E58/Pop_cible!D58*100)</f>
        <v/>
      </c>
      <c r="J58" s="685" t="str">
        <f t="shared" si="3"/>
        <v/>
      </c>
    </row>
    <row r="59" spans="1:10" ht="15" customHeight="1">
      <c r="A59" s="679"/>
      <c r="B59" s="677" t="s">
        <v>554</v>
      </c>
      <c r="C59" s="681"/>
      <c r="D59" s="681"/>
      <c r="E59" s="681"/>
      <c r="F59" s="681"/>
      <c r="G59" s="685" t="str">
        <f>IF(Pop_cible!D59="","",'Couverture CPN'!C59/Pop_cible!D59*100)</f>
        <v/>
      </c>
      <c r="H59" s="685" t="str">
        <f t="shared" si="2"/>
        <v/>
      </c>
      <c r="I59" s="685" t="str">
        <f>IF(Pop_cible!D59="","",'Couverture CPN'!E59/Pop_cible!D59*100)</f>
        <v/>
      </c>
      <c r="J59" s="685" t="str">
        <f t="shared" si="3"/>
        <v/>
      </c>
    </row>
    <row r="60" spans="1:10" ht="15" customHeight="1">
      <c r="A60" s="679"/>
      <c r="B60" s="677" t="s">
        <v>555</v>
      </c>
      <c r="C60" s="681"/>
      <c r="D60" s="681"/>
      <c r="E60" s="681"/>
      <c r="F60" s="681"/>
      <c r="G60" s="685" t="str">
        <f>IF(Pop_cible!D60="","",'Couverture CPN'!C60/Pop_cible!D60*100)</f>
        <v/>
      </c>
      <c r="H60" s="685" t="str">
        <f t="shared" si="2"/>
        <v/>
      </c>
      <c r="I60" s="685" t="str">
        <f>IF(Pop_cible!D60="","",'Couverture CPN'!E60/Pop_cible!D60*100)</f>
        <v/>
      </c>
      <c r="J60" s="685" t="str">
        <f t="shared" si="3"/>
        <v/>
      </c>
    </row>
    <row r="61" spans="1:10" ht="15" customHeight="1">
      <c r="A61" s="679"/>
      <c r="B61" s="677" t="s">
        <v>556</v>
      </c>
      <c r="C61" s="681"/>
      <c r="D61" s="681"/>
      <c r="E61" s="681"/>
      <c r="F61" s="681"/>
      <c r="G61" s="685" t="str">
        <f>IF(Pop_cible!D61="","",'Couverture CPN'!C61/Pop_cible!D61*100)</f>
        <v/>
      </c>
      <c r="H61" s="685" t="str">
        <f t="shared" si="2"/>
        <v/>
      </c>
      <c r="I61" s="685" t="str">
        <f>IF(Pop_cible!D61="","",'Couverture CPN'!E61/Pop_cible!D61*100)</f>
        <v/>
      </c>
      <c r="J61" s="685" t="str">
        <f t="shared" si="3"/>
        <v/>
      </c>
    </row>
    <row r="62" spans="1:10" ht="15" customHeight="1">
      <c r="A62" s="679"/>
      <c r="B62" s="677" t="s">
        <v>557</v>
      </c>
      <c r="C62" s="681"/>
      <c r="D62" s="681"/>
      <c r="E62" s="681"/>
      <c r="F62" s="681"/>
      <c r="G62" s="685" t="str">
        <f>IF(Pop_cible!D62="","",'Couverture CPN'!C62/Pop_cible!D62*100)</f>
        <v/>
      </c>
      <c r="H62" s="685" t="str">
        <f t="shared" si="2"/>
        <v/>
      </c>
      <c r="I62" s="685" t="str">
        <f>IF(Pop_cible!D62="","",'Couverture CPN'!E62/Pop_cible!D62*100)</f>
        <v/>
      </c>
      <c r="J62" s="685" t="str">
        <f t="shared" si="3"/>
        <v/>
      </c>
    </row>
    <row r="63" spans="1:10" ht="15" customHeight="1">
      <c r="A63" s="679"/>
      <c r="B63" s="677" t="s">
        <v>558</v>
      </c>
      <c r="C63" s="681"/>
      <c r="D63" s="681"/>
      <c r="E63" s="681"/>
      <c r="F63" s="681"/>
      <c r="G63" s="685" t="str">
        <f>IF(Pop_cible!D63="","",'Couverture CPN'!C63/Pop_cible!D63*100)</f>
        <v/>
      </c>
      <c r="H63" s="685" t="str">
        <f t="shared" si="2"/>
        <v/>
      </c>
      <c r="I63" s="685" t="str">
        <f>IF(Pop_cible!D63="","",'Couverture CPN'!E63/Pop_cible!D63*100)</f>
        <v/>
      </c>
      <c r="J63" s="685" t="str">
        <f t="shared" si="3"/>
        <v/>
      </c>
    </row>
    <row r="64" spans="1:10" ht="15" customHeight="1">
      <c r="A64" s="2" t="s">
        <v>559</v>
      </c>
      <c r="B64" s="2"/>
      <c r="C64" s="25"/>
      <c r="D64" s="25"/>
      <c r="E64" s="25"/>
      <c r="F64" s="25"/>
      <c r="G64" s="103" t="str">
        <f>IF(Pop_cible!D64="","",'Couverture CPN'!C64/Pop_cible!D64*100)</f>
        <v/>
      </c>
      <c r="H64" s="103" t="str">
        <f t="shared" si="2"/>
        <v/>
      </c>
      <c r="I64" s="103" t="str">
        <f>IF(Pop_cible!D64="","",'Couverture CPN'!E64/Pop_cible!D64*100)</f>
        <v/>
      </c>
      <c r="J64" s="103" t="str">
        <f t="shared" si="3"/>
        <v/>
      </c>
    </row>
    <row r="65" spans="1:10" ht="15" customHeight="1">
      <c r="A65" s="677"/>
      <c r="B65" s="677" t="s">
        <v>560</v>
      </c>
      <c r="C65" s="681"/>
      <c r="D65" s="681"/>
      <c r="E65" s="681"/>
      <c r="F65" s="681"/>
      <c r="G65" s="685" t="str">
        <f>IF(Pop_cible!D65="","",'Couverture CPN'!C65/Pop_cible!D65*100)</f>
        <v/>
      </c>
      <c r="H65" s="685" t="str">
        <f t="shared" si="2"/>
        <v/>
      </c>
      <c r="I65" s="685" t="str">
        <f>IF(Pop_cible!D65="","",'Couverture CPN'!E65/Pop_cible!D65*100)</f>
        <v/>
      </c>
      <c r="J65" s="685" t="str">
        <f t="shared" si="3"/>
        <v/>
      </c>
    </row>
    <row r="66" spans="1:10" ht="15" customHeight="1">
      <c r="A66" s="679"/>
      <c r="B66" s="677" t="s">
        <v>561</v>
      </c>
      <c r="C66" s="681"/>
      <c r="D66" s="681"/>
      <c r="E66" s="681"/>
      <c r="F66" s="681"/>
      <c r="G66" s="685" t="str">
        <f>IF(Pop_cible!D66="","",'Couverture CPN'!C66/Pop_cible!D66*100)</f>
        <v/>
      </c>
      <c r="H66" s="685" t="str">
        <f t="shared" si="2"/>
        <v/>
      </c>
      <c r="I66" s="685" t="str">
        <f>IF(Pop_cible!D66="","",'Couverture CPN'!E66/Pop_cible!D66*100)</f>
        <v/>
      </c>
      <c r="J66" s="685" t="str">
        <f t="shared" si="3"/>
        <v/>
      </c>
    </row>
    <row r="67" spans="1:10" ht="15" customHeight="1">
      <c r="A67" s="679"/>
      <c r="B67" s="677" t="s">
        <v>562</v>
      </c>
      <c r="C67" s="681"/>
      <c r="D67" s="681"/>
      <c r="E67" s="681"/>
      <c r="F67" s="681"/>
      <c r="G67" s="685" t="str">
        <f>IF(Pop_cible!D67="","",'Couverture CPN'!C67/Pop_cible!D67*100)</f>
        <v/>
      </c>
      <c r="H67" s="685" t="str">
        <f t="shared" ref="H67:H98" si="4">IFERROR(D67/C67*100,"")</f>
        <v/>
      </c>
      <c r="I67" s="685" t="str">
        <f>IF(Pop_cible!D67="","",'Couverture CPN'!E67/Pop_cible!D67*100)</f>
        <v/>
      </c>
      <c r="J67" s="685" t="str">
        <f t="shared" ref="J67:J98" si="5">IFERROR(F67/C67*100,"")</f>
        <v/>
      </c>
    </row>
    <row r="68" spans="1:10" ht="15" customHeight="1">
      <c r="A68" s="679"/>
      <c r="B68" s="677" t="s">
        <v>563</v>
      </c>
      <c r="C68" s="681"/>
      <c r="D68" s="681"/>
      <c r="E68" s="681"/>
      <c r="F68" s="681"/>
      <c r="G68" s="685" t="str">
        <f>IF(Pop_cible!D68="","",'Couverture CPN'!C68/Pop_cible!D68*100)</f>
        <v/>
      </c>
      <c r="H68" s="685" t="str">
        <f t="shared" si="4"/>
        <v/>
      </c>
      <c r="I68" s="685" t="str">
        <f>IF(Pop_cible!D68="","",'Couverture CPN'!E68/Pop_cible!D68*100)</f>
        <v/>
      </c>
      <c r="J68" s="685" t="str">
        <f t="shared" si="5"/>
        <v/>
      </c>
    </row>
    <row r="69" spans="1:10" s="6" customFormat="1" ht="15" customHeight="1">
      <c r="A69" s="679"/>
      <c r="B69" s="677" t="s">
        <v>564</v>
      </c>
      <c r="C69" s="681"/>
      <c r="D69" s="681"/>
      <c r="E69" s="681"/>
      <c r="F69" s="681"/>
      <c r="G69" s="685" t="str">
        <f>IF(Pop_cible!D69="","",'Couverture CPN'!C69/Pop_cible!D69*100)</f>
        <v/>
      </c>
      <c r="H69" s="685" t="str">
        <f t="shared" si="4"/>
        <v/>
      </c>
      <c r="I69" s="685" t="str">
        <f>IF(Pop_cible!D69="","",'Couverture CPN'!E69/Pop_cible!D69*100)</f>
        <v/>
      </c>
      <c r="J69" s="685" t="str">
        <f t="shared" si="5"/>
        <v/>
      </c>
    </row>
    <row r="70" spans="1:10" ht="15" customHeight="1">
      <c r="A70" s="679"/>
      <c r="B70" s="677" t="s">
        <v>565</v>
      </c>
      <c r="C70" s="681"/>
      <c r="D70" s="681"/>
      <c r="E70" s="681"/>
      <c r="F70" s="681"/>
      <c r="G70" s="685" t="str">
        <f>IF(Pop_cible!D70="","",'Couverture CPN'!C70/Pop_cible!D70*100)</f>
        <v/>
      </c>
      <c r="H70" s="685" t="str">
        <f t="shared" si="4"/>
        <v/>
      </c>
      <c r="I70" s="685" t="str">
        <f>IF(Pop_cible!D70="","",'Couverture CPN'!E70/Pop_cible!D70*100)</f>
        <v/>
      </c>
      <c r="J70" s="685" t="str">
        <f t="shared" si="5"/>
        <v/>
      </c>
    </row>
    <row r="71" spans="1:10" ht="15" customHeight="1">
      <c r="A71" s="679"/>
      <c r="B71" s="677" t="s">
        <v>566</v>
      </c>
      <c r="C71" s="681"/>
      <c r="D71" s="681"/>
      <c r="E71" s="681"/>
      <c r="F71" s="681"/>
      <c r="G71" s="685" t="str">
        <f>IF(Pop_cible!D71="","",'Couverture CPN'!C71/Pop_cible!D71*100)</f>
        <v/>
      </c>
      <c r="H71" s="685" t="str">
        <f t="shared" si="4"/>
        <v/>
      </c>
      <c r="I71" s="685" t="str">
        <f>IF(Pop_cible!D71="","",'Couverture CPN'!E71/Pop_cible!D71*100)</f>
        <v/>
      </c>
      <c r="J71" s="685" t="str">
        <f t="shared" si="5"/>
        <v/>
      </c>
    </row>
    <row r="72" spans="1:10" ht="15" customHeight="1">
      <c r="A72" s="679"/>
      <c r="B72" s="677" t="s">
        <v>567</v>
      </c>
      <c r="C72" s="681"/>
      <c r="D72" s="681"/>
      <c r="E72" s="681"/>
      <c r="F72" s="681"/>
      <c r="G72" s="685" t="str">
        <f>IF(Pop_cible!D72="","",'Couverture CPN'!C72/Pop_cible!D72*100)</f>
        <v/>
      </c>
      <c r="H72" s="685" t="str">
        <f t="shared" si="4"/>
        <v/>
      </c>
      <c r="I72" s="685" t="str">
        <f>IF(Pop_cible!D72="","",'Couverture CPN'!E72/Pop_cible!D72*100)</f>
        <v/>
      </c>
      <c r="J72" s="685" t="str">
        <f t="shared" si="5"/>
        <v/>
      </c>
    </row>
    <row r="73" spans="1:10" ht="15" customHeight="1">
      <c r="A73" s="2" t="s">
        <v>568</v>
      </c>
      <c r="B73" s="2"/>
      <c r="C73" s="25"/>
      <c r="D73" s="25"/>
      <c r="E73" s="25"/>
      <c r="F73" s="25"/>
      <c r="G73" s="103" t="str">
        <f>IF(Pop_cible!D73="","",'Couverture CPN'!C73/Pop_cible!D73*100)</f>
        <v/>
      </c>
      <c r="H73" s="103" t="str">
        <f t="shared" si="4"/>
        <v/>
      </c>
      <c r="I73" s="103" t="str">
        <f>IF(Pop_cible!D73="","",'Couverture CPN'!E73/Pop_cible!D73*100)</f>
        <v/>
      </c>
      <c r="J73" s="103" t="str">
        <f t="shared" si="5"/>
        <v/>
      </c>
    </row>
    <row r="74" spans="1:10" ht="15" customHeight="1">
      <c r="A74" s="677"/>
      <c r="B74" s="677" t="s">
        <v>569</v>
      </c>
      <c r="C74" s="681"/>
      <c r="D74" s="681"/>
      <c r="E74" s="681"/>
      <c r="F74" s="681"/>
      <c r="G74" s="685" t="str">
        <f>IF(Pop_cible!D74="","",'Couverture CPN'!C74/Pop_cible!D74*100)</f>
        <v/>
      </c>
      <c r="H74" s="685" t="str">
        <f t="shared" si="4"/>
        <v/>
      </c>
      <c r="I74" s="685" t="str">
        <f>IF(Pop_cible!D74="","",'Couverture CPN'!E74/Pop_cible!D74*100)</f>
        <v/>
      </c>
      <c r="J74" s="685" t="str">
        <f t="shared" si="5"/>
        <v/>
      </c>
    </row>
    <row r="75" spans="1:10" ht="15" customHeight="1">
      <c r="A75" s="679"/>
      <c r="B75" s="677" t="s">
        <v>570</v>
      </c>
      <c r="C75" s="681"/>
      <c r="D75" s="681"/>
      <c r="E75" s="681"/>
      <c r="F75" s="681"/>
      <c r="G75" s="685" t="str">
        <f>IF(Pop_cible!D75="","",'Couverture CPN'!C75/Pop_cible!D75*100)</f>
        <v/>
      </c>
      <c r="H75" s="685" t="str">
        <f t="shared" si="4"/>
        <v/>
      </c>
      <c r="I75" s="685" t="str">
        <f>IF(Pop_cible!D75="","",'Couverture CPN'!E75/Pop_cible!D75*100)</f>
        <v/>
      </c>
      <c r="J75" s="685" t="str">
        <f t="shared" si="5"/>
        <v/>
      </c>
    </row>
    <row r="76" spans="1:10" ht="15" customHeight="1">
      <c r="A76" s="679"/>
      <c r="B76" s="677" t="s">
        <v>571</v>
      </c>
      <c r="C76" s="681"/>
      <c r="D76" s="681"/>
      <c r="E76" s="681"/>
      <c r="F76" s="681"/>
      <c r="G76" s="685" t="str">
        <f>IF(Pop_cible!D76="","",'Couverture CPN'!C76/Pop_cible!D76*100)</f>
        <v/>
      </c>
      <c r="H76" s="685" t="str">
        <f t="shared" si="4"/>
        <v/>
      </c>
      <c r="I76" s="685" t="str">
        <f>IF(Pop_cible!D76="","",'Couverture CPN'!E76/Pop_cible!D76*100)</f>
        <v/>
      </c>
      <c r="J76" s="685" t="str">
        <f t="shared" si="5"/>
        <v/>
      </c>
    </row>
    <row r="77" spans="1:10" ht="15" customHeight="1">
      <c r="A77" s="679"/>
      <c r="B77" s="677" t="s">
        <v>572</v>
      </c>
      <c r="C77" s="681"/>
      <c r="D77" s="681"/>
      <c r="E77" s="681"/>
      <c r="F77" s="681"/>
      <c r="G77" s="685" t="str">
        <f>IF(Pop_cible!D77="","",'Couverture CPN'!C77/Pop_cible!D77*100)</f>
        <v/>
      </c>
      <c r="H77" s="685" t="str">
        <f t="shared" si="4"/>
        <v/>
      </c>
      <c r="I77" s="685" t="str">
        <f>IF(Pop_cible!D77="","",'Couverture CPN'!E77/Pop_cible!D77*100)</f>
        <v/>
      </c>
      <c r="J77" s="685" t="str">
        <f t="shared" si="5"/>
        <v/>
      </c>
    </row>
    <row r="78" spans="1:10" ht="15" customHeight="1">
      <c r="A78" s="679"/>
      <c r="B78" s="677" t="s">
        <v>573</v>
      </c>
      <c r="C78" s="681"/>
      <c r="D78" s="681"/>
      <c r="E78" s="681"/>
      <c r="F78" s="681"/>
      <c r="G78" s="685" t="str">
        <f>IF(Pop_cible!D78="","",'Couverture CPN'!C78/Pop_cible!D78*100)</f>
        <v/>
      </c>
      <c r="H78" s="685" t="str">
        <f t="shared" si="4"/>
        <v/>
      </c>
      <c r="I78" s="685" t="str">
        <f>IF(Pop_cible!D78="","",'Couverture CPN'!E78/Pop_cible!D78*100)</f>
        <v/>
      </c>
      <c r="J78" s="685" t="str">
        <f t="shared" si="5"/>
        <v/>
      </c>
    </row>
    <row r="79" spans="1:10" s="6" customFormat="1" ht="15" customHeight="1">
      <c r="A79" s="2" t="s">
        <v>574</v>
      </c>
      <c r="B79" s="2"/>
      <c r="C79" s="49"/>
      <c r="D79" s="49"/>
      <c r="E79" s="49"/>
      <c r="F79" s="49"/>
      <c r="G79" s="686" t="str">
        <f>IF(Pop_cible!D79="","",'Couverture CPN'!C79/Pop_cible!D79*100)</f>
        <v/>
      </c>
      <c r="H79" s="686" t="str">
        <f t="shared" si="4"/>
        <v/>
      </c>
      <c r="I79" s="686" t="str">
        <f>IF(Pop_cible!D79="","",'Couverture CPN'!E79/Pop_cible!D79*100)</f>
        <v/>
      </c>
      <c r="J79" s="686" t="str">
        <f t="shared" si="5"/>
        <v/>
      </c>
    </row>
    <row r="80" spans="1:10" ht="15" customHeight="1">
      <c r="A80" s="677"/>
      <c r="B80" s="677" t="s">
        <v>575</v>
      </c>
      <c r="C80" s="682"/>
      <c r="D80" s="682"/>
      <c r="E80" s="682"/>
      <c r="F80" s="682"/>
      <c r="G80" s="719" t="str">
        <f>IF(Pop_cible!D80="","",'Couverture CPN'!C80/Pop_cible!D80*100)</f>
        <v/>
      </c>
      <c r="H80" s="719" t="str">
        <f t="shared" si="4"/>
        <v/>
      </c>
      <c r="I80" s="719" t="str">
        <f>IF(Pop_cible!D80="","",'Couverture CPN'!E80/Pop_cible!D80*100)</f>
        <v/>
      </c>
      <c r="J80" s="719" t="str">
        <f t="shared" si="5"/>
        <v/>
      </c>
    </row>
    <row r="81" spans="1:10" ht="15" customHeight="1">
      <c r="A81" s="679"/>
      <c r="B81" s="677" t="s">
        <v>576</v>
      </c>
      <c r="C81" s="681"/>
      <c r="D81" s="681"/>
      <c r="E81" s="681"/>
      <c r="F81" s="681"/>
      <c r="G81" s="685" t="str">
        <f>IF(Pop_cible!D81="","",'Couverture CPN'!C81/Pop_cible!D81*100)</f>
        <v/>
      </c>
      <c r="H81" s="685" t="str">
        <f t="shared" si="4"/>
        <v/>
      </c>
      <c r="I81" s="685" t="str">
        <f>IF(Pop_cible!D81="","",'Couverture CPN'!E81/Pop_cible!D81*100)</f>
        <v/>
      </c>
      <c r="J81" s="685" t="str">
        <f t="shared" si="5"/>
        <v/>
      </c>
    </row>
    <row r="82" spans="1:10" ht="15" customHeight="1">
      <c r="A82" s="679"/>
      <c r="B82" s="677" t="s">
        <v>577</v>
      </c>
      <c r="C82" s="681"/>
      <c r="D82" s="681"/>
      <c r="E82" s="681"/>
      <c r="F82" s="681"/>
      <c r="G82" s="685" t="str">
        <f>IF(Pop_cible!D82="","",'Couverture CPN'!C82/Pop_cible!D82*100)</f>
        <v/>
      </c>
      <c r="H82" s="685" t="str">
        <f t="shared" si="4"/>
        <v/>
      </c>
      <c r="I82" s="685" t="str">
        <f>IF(Pop_cible!D82="","",'Couverture CPN'!E82/Pop_cible!D82*100)</f>
        <v/>
      </c>
      <c r="J82" s="685" t="str">
        <f t="shared" si="5"/>
        <v/>
      </c>
    </row>
    <row r="83" spans="1:10" ht="15" customHeight="1">
      <c r="A83" s="679"/>
      <c r="B83" s="677" t="s">
        <v>578</v>
      </c>
      <c r="C83" s="681"/>
      <c r="D83" s="681"/>
      <c r="E83" s="681"/>
      <c r="F83" s="681"/>
      <c r="G83" s="685" t="str">
        <f>IF(Pop_cible!D83="","",'Couverture CPN'!C83/Pop_cible!D83*100)</f>
        <v/>
      </c>
      <c r="H83" s="685" t="str">
        <f t="shared" si="4"/>
        <v/>
      </c>
      <c r="I83" s="685" t="str">
        <f>IF(Pop_cible!D83="","",'Couverture CPN'!E83/Pop_cible!D83*100)</f>
        <v/>
      </c>
      <c r="J83" s="685" t="str">
        <f t="shared" si="5"/>
        <v/>
      </c>
    </row>
    <row r="84" spans="1:10" ht="15" customHeight="1">
      <c r="A84" s="2" t="s">
        <v>579</v>
      </c>
      <c r="B84" s="2"/>
      <c r="C84" s="25"/>
      <c r="D84" s="25"/>
      <c r="E84" s="25"/>
      <c r="F84" s="25"/>
      <c r="G84" s="103" t="str">
        <f>IF(Pop_cible!D84="","",'Couverture CPN'!C84/Pop_cible!D84*100)</f>
        <v/>
      </c>
      <c r="H84" s="103" t="str">
        <f t="shared" si="4"/>
        <v/>
      </c>
      <c r="I84" s="103" t="str">
        <f>IF(Pop_cible!D84="","",'Couverture CPN'!E84/Pop_cible!D84*100)</f>
        <v/>
      </c>
      <c r="J84" s="103" t="str">
        <f t="shared" si="5"/>
        <v/>
      </c>
    </row>
    <row r="85" spans="1:10" ht="15" customHeight="1">
      <c r="A85" s="679"/>
      <c r="B85" s="677" t="s">
        <v>580</v>
      </c>
      <c r="C85" s="681"/>
      <c r="D85" s="681"/>
      <c r="E85" s="681"/>
      <c r="F85" s="681"/>
      <c r="G85" s="685" t="str">
        <f>IF(Pop_cible!D85="","",'Couverture CPN'!C85/Pop_cible!D85*100)</f>
        <v/>
      </c>
      <c r="H85" s="685" t="str">
        <f t="shared" si="4"/>
        <v/>
      </c>
      <c r="I85" s="685" t="str">
        <f>IF(Pop_cible!D85="","",'Couverture CPN'!E85/Pop_cible!D85*100)</f>
        <v/>
      </c>
      <c r="J85" s="685" t="str">
        <f t="shared" si="5"/>
        <v/>
      </c>
    </row>
    <row r="86" spans="1:10" ht="15" customHeight="1">
      <c r="A86" s="679"/>
      <c r="B86" s="677" t="s">
        <v>581</v>
      </c>
      <c r="C86" s="681"/>
      <c r="D86" s="681"/>
      <c r="E86" s="681"/>
      <c r="F86" s="681"/>
      <c r="G86" s="685" t="str">
        <f>IF(Pop_cible!D86="","",'Couverture CPN'!C86/Pop_cible!D86*100)</f>
        <v/>
      </c>
      <c r="H86" s="685" t="str">
        <f t="shared" si="4"/>
        <v/>
      </c>
      <c r="I86" s="685" t="str">
        <f>IF(Pop_cible!D86="","",'Couverture CPN'!E86/Pop_cible!D86*100)</f>
        <v/>
      </c>
      <c r="J86" s="685" t="str">
        <f t="shared" si="5"/>
        <v/>
      </c>
    </row>
    <row r="87" spans="1:10" s="6" customFormat="1" ht="15" customHeight="1">
      <c r="A87" s="679"/>
      <c r="B87" s="677" t="s">
        <v>582</v>
      </c>
      <c r="C87" s="681"/>
      <c r="D87" s="681"/>
      <c r="E87" s="681"/>
      <c r="F87" s="681"/>
      <c r="G87" s="685" t="str">
        <f>IF(Pop_cible!D87="","",'Couverture CPN'!C87/Pop_cible!D87*100)</f>
        <v/>
      </c>
      <c r="H87" s="685" t="str">
        <f t="shared" si="4"/>
        <v/>
      </c>
      <c r="I87" s="685" t="str">
        <f>IF(Pop_cible!D87="","",'Couverture CPN'!E87/Pop_cible!D87*100)</f>
        <v/>
      </c>
      <c r="J87" s="685" t="str">
        <f t="shared" si="5"/>
        <v/>
      </c>
    </row>
    <row r="88" spans="1:10" ht="15" customHeight="1">
      <c r="A88" s="2" t="s">
        <v>583</v>
      </c>
      <c r="B88" s="2"/>
      <c r="C88" s="49"/>
      <c r="D88" s="49"/>
      <c r="E88" s="49"/>
      <c r="F88" s="49"/>
      <c r="G88" s="686" t="str">
        <f>IF(Pop_cible!D88="","",'Couverture CPN'!C88/Pop_cible!D88*100)</f>
        <v/>
      </c>
      <c r="H88" s="686" t="str">
        <f t="shared" si="4"/>
        <v/>
      </c>
      <c r="I88" s="686" t="str">
        <f>IF(Pop_cible!D88="","",'Couverture CPN'!E88/Pop_cible!D88*100)</f>
        <v/>
      </c>
      <c r="J88" s="686" t="str">
        <f t="shared" si="5"/>
        <v/>
      </c>
    </row>
    <row r="89" spans="1:10" ht="15" customHeight="1">
      <c r="A89" s="679"/>
      <c r="B89" s="677" t="s">
        <v>584</v>
      </c>
      <c r="C89" s="681"/>
      <c r="D89" s="681"/>
      <c r="E89" s="681"/>
      <c r="F89" s="681"/>
      <c r="G89" s="685" t="str">
        <f>IF(Pop_cible!D89="","",'Couverture CPN'!C89/Pop_cible!D89*100)</f>
        <v/>
      </c>
      <c r="H89" s="685" t="str">
        <f t="shared" si="4"/>
        <v/>
      </c>
      <c r="I89" s="685" t="str">
        <f>IF(Pop_cible!D89="","",'Couverture CPN'!E89/Pop_cible!D89*100)</f>
        <v/>
      </c>
      <c r="J89" s="685" t="str">
        <f t="shared" si="5"/>
        <v/>
      </c>
    </row>
    <row r="90" spans="1:10" ht="15" customHeight="1">
      <c r="A90" s="2" t="s">
        <v>585</v>
      </c>
      <c r="B90" s="2"/>
      <c r="C90" s="25"/>
      <c r="D90" s="25"/>
      <c r="E90" s="25"/>
      <c r="F90" s="25"/>
      <c r="G90" s="103" t="str">
        <f>IF(Pop_cible!D90="","",'Couverture CPN'!C90/Pop_cible!D90*100)</f>
        <v/>
      </c>
      <c r="H90" s="103" t="str">
        <f t="shared" si="4"/>
        <v/>
      </c>
      <c r="I90" s="103" t="str">
        <f>IF(Pop_cible!D90="","",'Couverture CPN'!E90/Pop_cible!D90*100)</f>
        <v/>
      </c>
      <c r="J90" s="103" t="str">
        <f t="shared" si="5"/>
        <v/>
      </c>
    </row>
    <row r="91" spans="1:10" ht="15" customHeight="1">
      <c r="A91" s="679"/>
      <c r="B91" s="677" t="s">
        <v>586</v>
      </c>
      <c r="C91" s="681"/>
      <c r="D91" s="681"/>
      <c r="E91" s="681"/>
      <c r="F91" s="681"/>
      <c r="G91" s="685" t="str">
        <f>IF(Pop_cible!D91="","",'Couverture CPN'!C91/Pop_cible!D91*100)</f>
        <v/>
      </c>
      <c r="H91" s="685" t="str">
        <f t="shared" si="4"/>
        <v/>
      </c>
      <c r="I91" s="685" t="str">
        <f>IF(Pop_cible!D91="","",'Couverture CPN'!E91/Pop_cible!D91*100)</f>
        <v/>
      </c>
      <c r="J91" s="685" t="str">
        <f t="shared" si="5"/>
        <v/>
      </c>
    </row>
    <row r="92" spans="1:10" s="6" customFormat="1" ht="15" customHeight="1">
      <c r="A92" s="679"/>
      <c r="B92" s="677" t="s">
        <v>587</v>
      </c>
      <c r="C92" s="681"/>
      <c r="D92" s="681"/>
      <c r="E92" s="681"/>
      <c r="F92" s="681"/>
      <c r="G92" s="685" t="str">
        <f>IF(Pop_cible!D92="","",'Couverture CPN'!C92/Pop_cible!D92*100)</f>
        <v/>
      </c>
      <c r="H92" s="685" t="str">
        <f t="shared" si="4"/>
        <v/>
      </c>
      <c r="I92" s="685" t="str">
        <f>IF(Pop_cible!D92="","",'Couverture CPN'!E92/Pop_cible!D92*100)</f>
        <v/>
      </c>
      <c r="J92" s="685" t="str">
        <f t="shared" si="5"/>
        <v/>
      </c>
    </row>
    <row r="93" spans="1:10" ht="15" customHeight="1">
      <c r="A93" s="679"/>
      <c r="B93" s="677" t="s">
        <v>588</v>
      </c>
      <c r="C93" s="681"/>
      <c r="D93" s="681"/>
      <c r="E93" s="681"/>
      <c r="F93" s="681"/>
      <c r="G93" s="685" t="str">
        <f>IF(Pop_cible!D93="","",'Couverture CPN'!C93/Pop_cible!D93*100)</f>
        <v/>
      </c>
      <c r="H93" s="685" t="str">
        <f t="shared" si="4"/>
        <v/>
      </c>
      <c r="I93" s="685" t="str">
        <f>IF(Pop_cible!D93="","",'Couverture CPN'!E93/Pop_cible!D93*100)</f>
        <v/>
      </c>
      <c r="J93" s="685" t="str">
        <f t="shared" si="5"/>
        <v/>
      </c>
    </row>
    <row r="94" spans="1:10" ht="15" customHeight="1">
      <c r="A94" s="2" t="s">
        <v>589</v>
      </c>
      <c r="B94" s="2"/>
      <c r="C94" s="25"/>
      <c r="D94" s="25"/>
      <c r="E94" s="25"/>
      <c r="F94" s="25"/>
      <c r="G94" s="103" t="str">
        <f>IF(Pop_cible!D94="","",'Couverture CPN'!C94/Pop_cible!D94*100)</f>
        <v/>
      </c>
      <c r="H94" s="103" t="str">
        <f t="shared" si="4"/>
        <v/>
      </c>
      <c r="I94" s="103" t="str">
        <f>IF(Pop_cible!D94="","",'Couverture CPN'!E94/Pop_cible!D94*100)</f>
        <v/>
      </c>
      <c r="J94" s="103" t="str">
        <f t="shared" si="5"/>
        <v/>
      </c>
    </row>
    <row r="95" spans="1:10" ht="15" customHeight="1">
      <c r="A95" s="677"/>
      <c r="B95" s="677" t="s">
        <v>590</v>
      </c>
      <c r="C95" s="681"/>
      <c r="D95" s="681"/>
      <c r="E95" s="681"/>
      <c r="F95" s="681"/>
      <c r="G95" s="685" t="str">
        <f>IF(Pop_cible!D95="","",'Couverture CPN'!C95/Pop_cible!D95*100)</f>
        <v/>
      </c>
      <c r="H95" s="685" t="str">
        <f t="shared" si="4"/>
        <v/>
      </c>
      <c r="I95" s="685" t="str">
        <f>IF(Pop_cible!D95="","",'Couverture CPN'!E95/Pop_cible!D95*100)</f>
        <v/>
      </c>
      <c r="J95" s="685" t="str">
        <f t="shared" si="5"/>
        <v/>
      </c>
    </row>
    <row r="96" spans="1:10" ht="15" customHeight="1">
      <c r="A96" s="677"/>
      <c r="B96" s="677" t="s">
        <v>591</v>
      </c>
      <c r="C96" s="681"/>
      <c r="D96" s="681"/>
      <c r="E96" s="681"/>
      <c r="F96" s="681"/>
      <c r="G96" s="685" t="str">
        <f>IF(Pop_cible!D96="","",'Couverture CPN'!C96/Pop_cible!D96*100)</f>
        <v/>
      </c>
      <c r="H96" s="685" t="str">
        <f t="shared" si="4"/>
        <v/>
      </c>
      <c r="I96" s="685" t="str">
        <f>IF(Pop_cible!D96="","",'Couverture CPN'!E96/Pop_cible!D96*100)</f>
        <v/>
      </c>
      <c r="J96" s="685" t="str">
        <f t="shared" si="5"/>
        <v/>
      </c>
    </row>
    <row r="97" spans="1:10" ht="15" customHeight="1">
      <c r="A97" s="677"/>
      <c r="B97" s="677" t="s">
        <v>592</v>
      </c>
      <c r="C97" s="681"/>
      <c r="D97" s="681"/>
      <c r="E97" s="681"/>
      <c r="F97" s="681"/>
      <c r="G97" s="685" t="str">
        <f>IF(Pop_cible!D97="","",'Couverture CPN'!C97/Pop_cible!D97*100)</f>
        <v/>
      </c>
      <c r="H97" s="685" t="str">
        <f t="shared" si="4"/>
        <v/>
      </c>
      <c r="I97" s="685" t="str">
        <f>IF(Pop_cible!D97="","",'Couverture CPN'!E97/Pop_cible!D97*100)</f>
        <v/>
      </c>
      <c r="J97" s="685" t="str">
        <f t="shared" si="5"/>
        <v/>
      </c>
    </row>
    <row r="98" spans="1:10" s="6" customFormat="1" ht="15" customHeight="1">
      <c r="A98" s="677"/>
      <c r="B98" s="677" t="s">
        <v>593</v>
      </c>
      <c r="C98" s="681"/>
      <c r="D98" s="681"/>
      <c r="E98" s="681"/>
      <c r="F98" s="681"/>
      <c r="G98" s="685" t="str">
        <f>IF(Pop_cible!D98="","",'Couverture CPN'!C98/Pop_cible!D98*100)</f>
        <v/>
      </c>
      <c r="H98" s="685" t="str">
        <f t="shared" si="4"/>
        <v/>
      </c>
      <c r="I98" s="685" t="str">
        <f>IF(Pop_cible!D98="","",'Couverture CPN'!E98/Pop_cible!D98*100)</f>
        <v/>
      </c>
      <c r="J98" s="685" t="str">
        <f t="shared" si="5"/>
        <v/>
      </c>
    </row>
    <row r="99" spans="1:10" ht="15" customHeight="1">
      <c r="A99" s="2" t="s">
        <v>594</v>
      </c>
      <c r="B99" s="2"/>
      <c r="C99" s="49"/>
      <c r="D99" s="49"/>
      <c r="E99" s="49"/>
      <c r="F99" s="49"/>
      <c r="G99" s="686" t="str">
        <f>IF(Pop_cible!D99="","",'Couverture CPN'!C99/Pop_cible!D99*100)</f>
        <v/>
      </c>
      <c r="H99" s="686" t="str">
        <f t="shared" ref="H99:H111" si="6">IFERROR(D99/C99*100,"")</f>
        <v/>
      </c>
      <c r="I99" s="686" t="str">
        <f>IF(Pop_cible!D99="","",'Couverture CPN'!E99/Pop_cible!D99*100)</f>
        <v/>
      </c>
      <c r="J99" s="686" t="str">
        <f t="shared" ref="J99:J111" si="7">IFERROR(F99/C99*100,"")</f>
        <v/>
      </c>
    </row>
    <row r="100" spans="1:10" ht="15" customHeight="1">
      <c r="A100" s="679"/>
      <c r="B100" s="677" t="s">
        <v>595</v>
      </c>
      <c r="C100" s="681"/>
      <c r="D100" s="681"/>
      <c r="E100" s="681"/>
      <c r="F100" s="681"/>
      <c r="G100" s="685" t="str">
        <f>IF(Pop_cible!D100="","",'Couverture CPN'!C100/Pop_cible!D100*100)</f>
        <v/>
      </c>
      <c r="H100" s="685" t="str">
        <f t="shared" si="6"/>
        <v/>
      </c>
      <c r="I100" s="685" t="str">
        <f>IF(Pop_cible!D100="","",'Couverture CPN'!E100/Pop_cible!D100*100)</f>
        <v/>
      </c>
      <c r="J100" s="685" t="str">
        <f t="shared" si="7"/>
        <v/>
      </c>
    </row>
    <row r="101" spans="1:10" ht="15" customHeight="1">
      <c r="A101" s="2" t="s">
        <v>596</v>
      </c>
      <c r="B101" s="2"/>
      <c r="C101" s="25"/>
      <c r="D101" s="25"/>
      <c r="E101" s="25"/>
      <c r="F101" s="25"/>
      <c r="G101" s="103" t="str">
        <f>IF(Pop_cible!D101="","",'Couverture CPN'!C101/Pop_cible!D101*100)</f>
        <v/>
      </c>
      <c r="H101" s="103" t="str">
        <f t="shared" si="6"/>
        <v/>
      </c>
      <c r="I101" s="103" t="str">
        <f>IF(Pop_cible!D101="","",'Couverture CPN'!E101/Pop_cible!D101*100)</f>
        <v/>
      </c>
      <c r="J101" s="103" t="str">
        <f t="shared" si="7"/>
        <v/>
      </c>
    </row>
    <row r="102" spans="1:10" ht="15" customHeight="1">
      <c r="A102" s="677"/>
      <c r="B102" s="677" t="s">
        <v>597</v>
      </c>
      <c r="C102" s="681"/>
      <c r="D102" s="681"/>
      <c r="E102" s="681"/>
      <c r="F102" s="681"/>
      <c r="G102" s="685" t="str">
        <f>IF(Pop_cible!D102="","",'Couverture CPN'!C102/Pop_cible!D102*100)</f>
        <v/>
      </c>
      <c r="H102" s="685" t="str">
        <f t="shared" si="6"/>
        <v/>
      </c>
      <c r="I102" s="685" t="str">
        <f>IF(Pop_cible!D102="","",'Couverture CPN'!E102/Pop_cible!D102*100)</f>
        <v/>
      </c>
      <c r="J102" s="685" t="str">
        <f t="shared" si="7"/>
        <v/>
      </c>
    </row>
    <row r="103" spans="1:10" ht="15" customHeight="1">
      <c r="A103" s="679"/>
      <c r="B103" s="677" t="s">
        <v>598</v>
      </c>
      <c r="C103" s="681"/>
      <c r="D103" s="681"/>
      <c r="E103" s="681"/>
      <c r="F103" s="681"/>
      <c r="G103" s="685" t="str">
        <f>IF(Pop_cible!D103="","",'Couverture CPN'!C103/Pop_cible!D103*100)</f>
        <v/>
      </c>
      <c r="H103" s="685" t="str">
        <f t="shared" si="6"/>
        <v/>
      </c>
      <c r="I103" s="685" t="str">
        <f>IF(Pop_cible!D103="","",'Couverture CPN'!E103/Pop_cible!D103*100)</f>
        <v/>
      </c>
      <c r="J103" s="685" t="str">
        <f t="shared" si="7"/>
        <v/>
      </c>
    </row>
    <row r="104" spans="1:10" ht="15" customHeight="1">
      <c r="A104" s="679"/>
      <c r="B104" s="677" t="s">
        <v>599</v>
      </c>
      <c r="C104" s="681"/>
      <c r="D104" s="681"/>
      <c r="E104" s="681"/>
      <c r="F104" s="681"/>
      <c r="G104" s="685" t="str">
        <f>IF(Pop_cible!D104="","",'Couverture CPN'!C104/Pop_cible!D104*100)</f>
        <v/>
      </c>
      <c r="H104" s="685" t="str">
        <f t="shared" si="6"/>
        <v/>
      </c>
      <c r="I104" s="685" t="str">
        <f>IF(Pop_cible!D104="","",'Couverture CPN'!E104/Pop_cible!D104*100)</f>
        <v/>
      </c>
      <c r="J104" s="685" t="str">
        <f t="shared" si="7"/>
        <v/>
      </c>
    </row>
    <row r="105" spans="1:10" ht="15" customHeight="1">
      <c r="A105" s="679"/>
      <c r="B105" s="677" t="s">
        <v>600</v>
      </c>
      <c r="C105" s="681"/>
      <c r="D105" s="681"/>
      <c r="E105" s="681"/>
      <c r="F105" s="681"/>
      <c r="G105" s="685" t="str">
        <f>IF(Pop_cible!D105="","",'Couverture CPN'!C105/Pop_cible!D105*100)</f>
        <v/>
      </c>
      <c r="H105" s="685" t="str">
        <f t="shared" si="6"/>
        <v/>
      </c>
      <c r="I105" s="685" t="str">
        <f>IF(Pop_cible!D105="","",'Couverture CPN'!E105/Pop_cible!D105*100)</f>
        <v/>
      </c>
      <c r="J105" s="685" t="str">
        <f t="shared" si="7"/>
        <v/>
      </c>
    </row>
    <row r="106" spans="1:10" ht="15.75" customHeight="1">
      <c r="A106" s="679"/>
      <c r="B106" s="677" t="s">
        <v>601</v>
      </c>
      <c r="C106" s="681"/>
      <c r="D106" s="681"/>
      <c r="E106" s="681"/>
      <c r="F106" s="681"/>
      <c r="G106" s="685" t="str">
        <f>IF(Pop_cible!D106="","",'Couverture CPN'!C106/Pop_cible!D106*100)</f>
        <v/>
      </c>
      <c r="H106" s="685" t="str">
        <f t="shared" si="6"/>
        <v/>
      </c>
      <c r="I106" s="685" t="str">
        <f>IF(Pop_cible!D106="","",'Couverture CPN'!E106/Pop_cible!D106*100)</f>
        <v/>
      </c>
      <c r="J106" s="685" t="str">
        <f t="shared" si="7"/>
        <v/>
      </c>
    </row>
    <row r="107" spans="1:10" ht="15.75" customHeight="1">
      <c r="A107" s="679"/>
      <c r="B107" s="677" t="s">
        <v>602</v>
      </c>
      <c r="C107" s="681"/>
      <c r="D107" s="681"/>
      <c r="E107" s="681"/>
      <c r="F107" s="681"/>
      <c r="G107" s="685" t="str">
        <f>IF(Pop_cible!D107="","",'Couverture CPN'!C107/Pop_cible!D107*100)</f>
        <v/>
      </c>
      <c r="H107" s="685" t="str">
        <f t="shared" si="6"/>
        <v/>
      </c>
      <c r="I107" s="685" t="str">
        <f>IF(Pop_cible!D107="","",'Couverture CPN'!E107/Pop_cible!D107*100)</f>
        <v/>
      </c>
      <c r="J107" s="685" t="str">
        <f t="shared" si="7"/>
        <v/>
      </c>
    </row>
    <row r="108" spans="1:10" ht="15.75" customHeight="1">
      <c r="A108" s="679"/>
      <c r="B108" s="677" t="s">
        <v>603</v>
      </c>
      <c r="C108" s="681"/>
      <c r="D108" s="681"/>
      <c r="E108" s="681"/>
      <c r="F108" s="681"/>
      <c r="G108" s="685" t="str">
        <f>IF(Pop_cible!D108="","",'Couverture CPN'!C108/Pop_cible!D108*100)</f>
        <v/>
      </c>
      <c r="H108" s="685" t="str">
        <f t="shared" si="6"/>
        <v/>
      </c>
      <c r="I108" s="685" t="str">
        <f>IF(Pop_cible!D108="","",'Couverture CPN'!E108/Pop_cible!D108*100)</f>
        <v/>
      </c>
      <c r="J108" s="685" t="str">
        <f t="shared" si="7"/>
        <v/>
      </c>
    </row>
    <row r="109" spans="1:10" ht="15.75" customHeight="1">
      <c r="A109" s="2" t="s">
        <v>604</v>
      </c>
      <c r="B109" s="2"/>
      <c r="C109" s="683"/>
      <c r="D109" s="683"/>
      <c r="E109" s="683"/>
      <c r="F109" s="683"/>
      <c r="G109" s="687" t="str">
        <f>IF(Pop_cible!D109="","",'Couverture CPN'!C109/Pop_cible!D109*100)</f>
        <v/>
      </c>
      <c r="H109" s="687" t="str">
        <f t="shared" si="6"/>
        <v/>
      </c>
      <c r="I109" s="687" t="str">
        <f>IF(Pop_cible!D109="","",'Couverture CPN'!E109/Pop_cible!D109*100)</f>
        <v/>
      </c>
      <c r="J109" s="687" t="str">
        <f t="shared" si="7"/>
        <v/>
      </c>
    </row>
    <row r="110" spans="1:10" ht="15.75" customHeight="1">
      <c r="A110" s="2" t="s">
        <v>605</v>
      </c>
      <c r="B110" s="2"/>
      <c r="C110" s="25"/>
      <c r="D110" s="25"/>
      <c r="E110" s="25"/>
      <c r="F110" s="25"/>
      <c r="G110" s="103" t="str">
        <f>IF(Pop_cible!D110="","",'Couverture CPN'!C110/Pop_cible!D110*100)</f>
        <v/>
      </c>
      <c r="H110" s="103" t="str">
        <f t="shared" si="6"/>
        <v/>
      </c>
      <c r="I110" s="103" t="str">
        <f>IF(Pop_cible!D110="","",'Couverture CPN'!E110/Pop_cible!D110*100)</f>
        <v/>
      </c>
      <c r="J110" s="103" t="str">
        <f t="shared" si="7"/>
        <v/>
      </c>
    </row>
    <row r="111" spans="1:10" ht="15.75" customHeight="1" thickBot="1">
      <c r="A111" s="282" t="s">
        <v>606</v>
      </c>
      <c r="B111" s="282"/>
      <c r="C111" s="206"/>
      <c r="D111" s="206"/>
      <c r="E111" s="206"/>
      <c r="F111" s="206"/>
      <c r="G111" s="688" t="str">
        <f>IF(Pop_cible!D111="","",'Couverture CPN'!C111/Pop_cible!D111*100)</f>
        <v/>
      </c>
      <c r="H111" s="688" t="str">
        <f t="shared" si="6"/>
        <v/>
      </c>
      <c r="I111" s="688" t="str">
        <f>IF(Pop_cible!D111="","",'Couverture CPN'!E111/Pop_cible!D111*100)</f>
        <v/>
      </c>
      <c r="J111" s="688" t="str">
        <f t="shared" si="7"/>
        <v/>
      </c>
    </row>
  </sheetData>
  <mergeCells count="1">
    <mergeCell ref="A2:B2"/>
  </mergeCells>
  <conditionalFormatting sqref="C3:J93">
    <cfRule type="containsBlanks" dxfId="662" priority="3">
      <formula>LEN(TRIM(C3))=0</formula>
    </cfRule>
  </conditionalFormatting>
  <conditionalFormatting sqref="C94:J99">
    <cfRule type="containsBlanks" dxfId="661" priority="5">
      <formula>LEN(TRIM(C94))=0</formula>
    </cfRule>
  </conditionalFormatting>
  <conditionalFormatting sqref="C98:J98">
    <cfRule type="containsBlanks" dxfId="660" priority="4" stopIfTrue="1">
      <formula>LEN(TRIM(C98))=0</formula>
    </cfRule>
  </conditionalFormatting>
  <conditionalFormatting sqref="C100:J108">
    <cfRule type="containsBlanks" dxfId="659" priority="2">
      <formula>LEN(TRIM(C100))=0</formula>
    </cfRule>
  </conditionalFormatting>
  <conditionalFormatting sqref="C110:J110">
    <cfRule type="containsBlanks" dxfId="658" priority="1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9" man="1"/>
    <brk id="54" max="9" man="1"/>
    <brk id="83" max="9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Feuil50"/>
  <dimension ref="A1:H111"/>
  <sheetViews>
    <sheetView view="pageBreakPreview" zoomScale="85" zoomScaleNormal="100" zoomScaleSheetLayoutView="85" workbookViewId="0">
      <pane ySplit="2" topLeftCell="A3" activePane="bottomLeft" state="frozen"/>
      <selection activeCell="A28" sqref="A28"/>
      <selection pane="bottomLeft" activeCell="C6" sqref="C6"/>
    </sheetView>
  </sheetViews>
  <sheetFormatPr baseColWidth="10" defaultColWidth="14.3984375" defaultRowHeight="15" customHeight="1"/>
  <cols>
    <col min="1" max="1" width="1.06640625" style="366" customWidth="1"/>
    <col min="2" max="2" width="20.06640625" style="366" customWidth="1"/>
    <col min="3" max="3" width="9.46484375" style="366" customWidth="1"/>
    <col min="4" max="4" width="12.19921875" style="366" customWidth="1"/>
    <col min="5" max="5" width="16.19921875" style="366" customWidth="1"/>
    <col min="6" max="6" width="16.796875" style="366" customWidth="1"/>
    <col min="7" max="7" width="19.33203125" style="366" customWidth="1"/>
    <col min="8" max="8" width="20.46484375" style="366" customWidth="1"/>
    <col min="9" max="24" width="10.796875" style="366" customWidth="1"/>
    <col min="25" max="26" width="14.3984375" style="366" customWidth="1"/>
    <col min="27" max="16384" width="14.3984375" style="366"/>
  </cols>
  <sheetData>
    <row r="1" spans="1:8" s="371" customFormat="1" ht="18.75" customHeight="1">
      <c r="A1" s="14" t="s">
        <v>1091</v>
      </c>
      <c r="C1" s="372"/>
      <c r="D1" s="372"/>
    </row>
    <row r="2" spans="1:8" ht="107.75" customHeight="1" thickBot="1">
      <c r="A2" s="977" t="s">
        <v>624</v>
      </c>
      <c r="B2" s="906"/>
      <c r="C2" s="368" t="s">
        <v>1092</v>
      </c>
      <c r="D2" s="374" t="s">
        <v>1093</v>
      </c>
      <c r="E2" s="368" t="s">
        <v>1094</v>
      </c>
      <c r="F2" s="368" t="s">
        <v>1095</v>
      </c>
      <c r="G2" s="374" t="s">
        <v>1096</v>
      </c>
      <c r="H2" s="368" t="s">
        <v>1097</v>
      </c>
    </row>
    <row r="3" spans="1:8" ht="15" customHeight="1">
      <c r="A3" s="2" t="s">
        <v>498</v>
      </c>
      <c r="B3" s="2"/>
      <c r="C3" s="25"/>
      <c r="D3" s="25"/>
      <c r="E3" s="103"/>
      <c r="F3" s="25"/>
      <c r="G3" s="25"/>
      <c r="H3" s="103"/>
    </row>
    <row r="4" spans="1:8" ht="15" customHeight="1">
      <c r="A4" s="679"/>
      <c r="B4" s="677" t="s">
        <v>499</v>
      </c>
      <c r="C4" s="682"/>
      <c r="D4" s="682"/>
      <c r="E4" s="719"/>
      <c r="F4" s="682"/>
      <c r="G4" s="682"/>
      <c r="H4" s="719"/>
    </row>
    <row r="5" spans="1:8" ht="15" customHeight="1">
      <c r="A5" s="679"/>
      <c r="B5" s="677" t="s">
        <v>500</v>
      </c>
      <c r="C5" s="681"/>
      <c r="D5" s="681"/>
      <c r="E5" s="685"/>
      <c r="F5" s="681"/>
      <c r="G5" s="681"/>
      <c r="H5" s="685"/>
    </row>
    <row r="6" spans="1:8" ht="15" customHeight="1">
      <c r="A6" s="679"/>
      <c r="B6" s="677" t="s">
        <v>501</v>
      </c>
      <c r="C6" s="681"/>
      <c r="D6" s="681"/>
      <c r="E6" s="685"/>
      <c r="F6" s="681"/>
      <c r="G6" s="681"/>
      <c r="H6" s="685"/>
    </row>
    <row r="7" spans="1:8" ht="15" customHeight="1">
      <c r="A7" s="679"/>
      <c r="B7" s="677" t="s">
        <v>502</v>
      </c>
      <c r="C7" s="681"/>
      <c r="D7" s="681"/>
      <c r="E7" s="685"/>
      <c r="F7" s="681"/>
      <c r="G7" s="681"/>
      <c r="H7" s="685"/>
    </row>
    <row r="8" spans="1:8" ht="15" customHeight="1">
      <c r="A8" s="2" t="s">
        <v>503</v>
      </c>
      <c r="B8" s="2"/>
      <c r="C8" s="25"/>
      <c r="D8" s="25"/>
      <c r="E8" s="103"/>
      <c r="F8" s="25"/>
      <c r="G8" s="25"/>
      <c r="H8" s="103"/>
    </row>
    <row r="9" spans="1:8" ht="15" customHeight="1">
      <c r="A9" s="679"/>
      <c r="B9" s="677" t="s">
        <v>504</v>
      </c>
      <c r="C9" s="681"/>
      <c r="D9" s="681"/>
      <c r="E9" s="685"/>
      <c r="F9" s="681"/>
      <c r="G9" s="681"/>
      <c r="H9" s="685"/>
    </row>
    <row r="10" spans="1:8" ht="15" customHeight="1">
      <c r="A10" s="679"/>
      <c r="B10" s="677" t="s">
        <v>505</v>
      </c>
      <c r="C10" s="681"/>
      <c r="D10" s="681"/>
      <c r="E10" s="685"/>
      <c r="F10" s="681"/>
      <c r="G10" s="681"/>
      <c r="H10" s="685"/>
    </row>
    <row r="11" spans="1:8" ht="15" customHeight="1">
      <c r="A11" s="679"/>
      <c r="B11" s="677" t="s">
        <v>506</v>
      </c>
      <c r="C11" s="681"/>
      <c r="D11" s="681"/>
      <c r="E11" s="685"/>
      <c r="F11" s="681"/>
      <c r="G11" s="681"/>
      <c r="H11" s="685"/>
    </row>
    <row r="12" spans="1:8" ht="15" customHeight="1">
      <c r="A12" s="679"/>
      <c r="B12" s="677" t="s">
        <v>507</v>
      </c>
      <c r="C12" s="681"/>
      <c r="D12" s="681"/>
      <c r="E12" s="685"/>
      <c r="F12" s="681"/>
      <c r="G12" s="681"/>
      <c r="H12" s="685"/>
    </row>
    <row r="13" spans="1:8" ht="15" customHeight="1">
      <c r="A13" s="679"/>
      <c r="B13" s="677" t="s">
        <v>508</v>
      </c>
      <c r="C13" s="681"/>
      <c r="D13" s="681"/>
      <c r="E13" s="685"/>
      <c r="F13" s="681"/>
      <c r="G13" s="681"/>
      <c r="H13" s="685"/>
    </row>
    <row r="14" spans="1:8" ht="15" customHeight="1">
      <c r="A14" s="679"/>
      <c r="B14" s="677" t="s">
        <v>509</v>
      </c>
      <c r="C14" s="681"/>
      <c r="D14" s="681"/>
      <c r="E14" s="685"/>
      <c r="F14" s="681"/>
      <c r="G14" s="681"/>
      <c r="H14" s="685"/>
    </row>
    <row r="15" spans="1:8" ht="15" customHeight="1">
      <c r="A15" s="2" t="s">
        <v>510</v>
      </c>
      <c r="B15" s="2"/>
      <c r="C15" s="25"/>
      <c r="D15" s="25"/>
      <c r="E15" s="103"/>
      <c r="F15" s="25"/>
      <c r="G15" s="25"/>
      <c r="H15" s="103"/>
    </row>
    <row r="16" spans="1:8" ht="15" customHeight="1">
      <c r="A16" s="677"/>
      <c r="B16" s="677" t="s">
        <v>511</v>
      </c>
      <c r="C16" s="681"/>
      <c r="D16" s="681"/>
      <c r="E16" s="685"/>
      <c r="F16" s="681"/>
      <c r="G16" s="681"/>
      <c r="H16" s="685"/>
    </row>
    <row r="17" spans="1:8" ht="15" customHeight="1">
      <c r="A17" s="679"/>
      <c r="B17" s="677" t="s">
        <v>512</v>
      </c>
      <c r="C17" s="681"/>
      <c r="D17" s="681"/>
      <c r="E17" s="685"/>
      <c r="F17" s="681"/>
      <c r="G17" s="681"/>
      <c r="H17" s="685"/>
    </row>
    <row r="18" spans="1:8" ht="15" customHeight="1">
      <c r="A18" s="679"/>
      <c r="B18" s="677" t="s">
        <v>513</v>
      </c>
      <c r="C18" s="681"/>
      <c r="D18" s="681"/>
      <c r="E18" s="685"/>
      <c r="F18" s="681"/>
      <c r="G18" s="681"/>
      <c r="H18" s="685"/>
    </row>
    <row r="19" spans="1:8" ht="15" customHeight="1">
      <c r="A19" s="2" t="s">
        <v>514</v>
      </c>
      <c r="B19" s="6"/>
      <c r="C19" s="49"/>
      <c r="D19" s="49"/>
      <c r="E19" s="686"/>
      <c r="F19" s="49"/>
      <c r="G19" s="49"/>
      <c r="H19" s="686"/>
    </row>
    <row r="20" spans="1:8" ht="15" customHeight="1">
      <c r="A20" s="677"/>
      <c r="B20" s="678" t="s">
        <v>515</v>
      </c>
      <c r="C20" s="682"/>
      <c r="D20" s="682"/>
      <c r="E20" s="719"/>
      <c r="F20" s="682"/>
      <c r="G20" s="682"/>
      <c r="H20" s="719"/>
    </row>
    <row r="21" spans="1:8" ht="15" customHeight="1">
      <c r="A21" s="679"/>
      <c r="B21" s="677" t="s">
        <v>516</v>
      </c>
      <c r="C21" s="681"/>
      <c r="D21" s="681"/>
      <c r="E21" s="685"/>
      <c r="F21" s="681"/>
      <c r="G21" s="681"/>
      <c r="H21" s="685"/>
    </row>
    <row r="22" spans="1:8" ht="15" customHeight="1">
      <c r="A22" s="679"/>
      <c r="B22" s="677" t="s">
        <v>517</v>
      </c>
      <c r="C22" s="681"/>
      <c r="D22" s="681"/>
      <c r="E22" s="685"/>
      <c r="F22" s="681"/>
      <c r="G22" s="681"/>
      <c r="H22" s="685"/>
    </row>
    <row r="23" spans="1:8" ht="15" customHeight="1">
      <c r="A23" s="679"/>
      <c r="B23" s="677" t="s">
        <v>518</v>
      </c>
      <c r="C23" s="681"/>
      <c r="D23" s="681"/>
      <c r="E23" s="685"/>
      <c r="F23" s="681"/>
      <c r="G23" s="681"/>
      <c r="H23" s="685"/>
    </row>
    <row r="24" spans="1:8" ht="15" customHeight="1">
      <c r="A24" s="679"/>
      <c r="B24" s="677" t="s">
        <v>519</v>
      </c>
      <c r="C24" s="681"/>
      <c r="D24" s="681"/>
      <c r="E24" s="685"/>
      <c r="F24" s="681"/>
      <c r="G24" s="681"/>
      <c r="H24" s="685"/>
    </row>
    <row r="25" spans="1:8" ht="15" customHeight="1">
      <c r="A25" s="679"/>
      <c r="B25" s="677" t="s">
        <v>520</v>
      </c>
      <c r="C25" s="681"/>
      <c r="D25" s="681"/>
      <c r="E25" s="685"/>
      <c r="F25" s="681"/>
      <c r="G25" s="681"/>
      <c r="H25" s="685"/>
    </row>
    <row r="26" spans="1:8" ht="15" customHeight="1">
      <c r="A26" s="679"/>
      <c r="B26" s="677" t="s">
        <v>521</v>
      </c>
      <c r="C26" s="681"/>
      <c r="D26" s="681"/>
      <c r="E26" s="685"/>
      <c r="F26" s="681"/>
      <c r="G26" s="681"/>
      <c r="H26" s="685"/>
    </row>
    <row r="27" spans="1:8" ht="15" customHeight="1">
      <c r="A27" s="679"/>
      <c r="B27" s="677" t="s">
        <v>522</v>
      </c>
      <c r="C27" s="681"/>
      <c r="D27" s="681"/>
      <c r="E27" s="685"/>
      <c r="F27" s="681"/>
      <c r="G27" s="681"/>
      <c r="H27" s="685"/>
    </row>
    <row r="28" spans="1:8" ht="15" customHeight="1">
      <c r="A28" s="679"/>
      <c r="B28" s="677" t="s">
        <v>523</v>
      </c>
      <c r="C28" s="681"/>
      <c r="D28" s="681"/>
      <c r="E28" s="685"/>
      <c r="F28" s="681"/>
      <c r="G28" s="681"/>
      <c r="H28" s="685"/>
    </row>
    <row r="29" spans="1:8" s="6" customFormat="1" ht="15" customHeight="1">
      <c r="A29" s="2" t="s">
        <v>524</v>
      </c>
      <c r="B29" s="2"/>
      <c r="C29" s="25"/>
      <c r="D29" s="25"/>
      <c r="E29" s="103"/>
      <c r="F29" s="25"/>
      <c r="G29" s="25"/>
      <c r="H29" s="103"/>
    </row>
    <row r="30" spans="1:8" ht="15" customHeight="1">
      <c r="A30" s="677"/>
      <c r="B30" s="677" t="s">
        <v>525</v>
      </c>
      <c r="C30" s="682"/>
      <c r="D30" s="682"/>
      <c r="E30" s="719"/>
      <c r="F30" s="682"/>
      <c r="G30" s="682"/>
      <c r="H30" s="719"/>
    </row>
    <row r="31" spans="1:8" ht="15" customHeight="1">
      <c r="A31" s="677"/>
      <c r="B31" s="677" t="s">
        <v>526</v>
      </c>
      <c r="C31" s="681"/>
      <c r="D31" s="681"/>
      <c r="E31" s="685"/>
      <c r="F31" s="681"/>
      <c r="G31" s="681"/>
      <c r="H31" s="685"/>
    </row>
    <row r="32" spans="1:8" ht="15" customHeight="1">
      <c r="A32" s="677"/>
      <c r="B32" s="677" t="s">
        <v>527</v>
      </c>
      <c r="C32" s="681"/>
      <c r="D32" s="681"/>
      <c r="E32" s="685"/>
      <c r="F32" s="681"/>
      <c r="G32" s="681"/>
      <c r="H32" s="685"/>
    </row>
    <row r="33" spans="1:8" ht="15" customHeight="1">
      <c r="A33" s="677"/>
      <c r="B33" s="677" t="s">
        <v>528</v>
      </c>
      <c r="C33" s="681"/>
      <c r="D33" s="681"/>
      <c r="E33" s="685"/>
      <c r="F33" s="681"/>
      <c r="G33" s="681"/>
      <c r="H33" s="685"/>
    </row>
    <row r="34" spans="1:8" ht="15" customHeight="1">
      <c r="A34" s="677"/>
      <c r="B34" s="677" t="s">
        <v>529</v>
      </c>
      <c r="C34" s="681"/>
      <c r="D34" s="681"/>
      <c r="E34" s="685"/>
      <c r="F34" s="681"/>
      <c r="G34" s="681"/>
      <c r="H34" s="685"/>
    </row>
    <row r="35" spans="1:8" ht="15" customHeight="1">
      <c r="A35" s="677"/>
      <c r="B35" s="677" t="s">
        <v>530</v>
      </c>
      <c r="C35" s="681"/>
      <c r="D35" s="681"/>
      <c r="E35" s="685"/>
      <c r="F35" s="681"/>
      <c r="G35" s="681"/>
      <c r="H35" s="685"/>
    </row>
    <row r="36" spans="1:8" ht="15" customHeight="1">
      <c r="A36" s="677"/>
      <c r="B36" s="677" t="s">
        <v>531</v>
      </c>
      <c r="C36" s="681"/>
      <c r="D36" s="681"/>
      <c r="E36" s="685"/>
      <c r="F36" s="681"/>
      <c r="G36" s="681"/>
      <c r="H36" s="685"/>
    </row>
    <row r="37" spans="1:8" ht="15" customHeight="1">
      <c r="A37" s="679"/>
      <c r="B37" s="677" t="s">
        <v>532</v>
      </c>
      <c r="C37" s="681"/>
      <c r="D37" s="681"/>
      <c r="E37" s="685"/>
      <c r="F37" s="681"/>
      <c r="G37" s="681"/>
      <c r="H37" s="685"/>
    </row>
    <row r="38" spans="1:8" s="6" customFormat="1" ht="15" customHeight="1">
      <c r="A38" s="679"/>
      <c r="B38" s="677" t="s">
        <v>533</v>
      </c>
      <c r="C38" s="681"/>
      <c r="D38" s="681"/>
      <c r="E38" s="685"/>
      <c r="F38" s="681"/>
      <c r="G38" s="681"/>
      <c r="H38" s="685"/>
    </row>
    <row r="39" spans="1:8" ht="15" customHeight="1">
      <c r="A39" s="679"/>
      <c r="B39" s="677" t="s">
        <v>534</v>
      </c>
      <c r="C39" s="681"/>
      <c r="D39" s="681"/>
      <c r="E39" s="685"/>
      <c r="F39" s="681"/>
      <c r="G39" s="681"/>
      <c r="H39" s="685"/>
    </row>
    <row r="40" spans="1:8" ht="15" customHeight="1">
      <c r="A40" s="679"/>
      <c r="B40" s="677" t="s">
        <v>535</v>
      </c>
      <c r="C40" s="681"/>
      <c r="D40" s="681"/>
      <c r="E40" s="685"/>
      <c r="F40" s="681"/>
      <c r="G40" s="681"/>
      <c r="H40" s="685"/>
    </row>
    <row r="41" spans="1:8" ht="15" customHeight="1">
      <c r="A41" s="679"/>
      <c r="B41" s="677" t="s">
        <v>536</v>
      </c>
      <c r="C41" s="681"/>
      <c r="D41" s="681"/>
      <c r="E41" s="685"/>
      <c r="F41" s="681"/>
      <c r="G41" s="681"/>
      <c r="H41" s="685"/>
    </row>
    <row r="42" spans="1:8" ht="15" customHeight="1">
      <c r="A42" s="2" t="s">
        <v>537</v>
      </c>
      <c r="B42" s="2"/>
      <c r="C42" s="25"/>
      <c r="D42" s="25"/>
      <c r="E42" s="103"/>
      <c r="F42" s="25"/>
      <c r="G42" s="25"/>
      <c r="H42" s="103"/>
    </row>
    <row r="43" spans="1:8" ht="15" customHeight="1">
      <c r="A43" s="677"/>
      <c r="B43" s="677" t="s">
        <v>538</v>
      </c>
      <c r="C43" s="681"/>
      <c r="D43" s="681"/>
      <c r="E43" s="685"/>
      <c r="F43" s="681"/>
      <c r="G43" s="681"/>
      <c r="H43" s="685"/>
    </row>
    <row r="44" spans="1:8" ht="15" customHeight="1">
      <c r="A44" s="679"/>
      <c r="B44" s="677" t="s">
        <v>539</v>
      </c>
      <c r="C44" s="681"/>
      <c r="D44" s="681"/>
      <c r="E44" s="685"/>
      <c r="F44" s="681"/>
      <c r="G44" s="681"/>
      <c r="H44" s="685"/>
    </row>
    <row r="45" spans="1:8" ht="15" customHeight="1">
      <c r="A45" s="679"/>
      <c r="B45" s="677" t="s">
        <v>540</v>
      </c>
      <c r="C45" s="681"/>
      <c r="D45" s="681"/>
      <c r="E45" s="685"/>
      <c r="F45" s="681"/>
      <c r="G45" s="681"/>
      <c r="H45" s="685"/>
    </row>
    <row r="46" spans="1:8" s="6" customFormat="1" ht="15" customHeight="1">
      <c r="A46" s="679"/>
      <c r="B46" s="677" t="s">
        <v>541</v>
      </c>
      <c r="C46" s="681"/>
      <c r="D46" s="681"/>
      <c r="E46" s="685"/>
      <c r="F46" s="681"/>
      <c r="G46" s="681"/>
      <c r="H46" s="685"/>
    </row>
    <row r="47" spans="1:8" ht="15" customHeight="1">
      <c r="A47" s="679"/>
      <c r="B47" s="677" t="s">
        <v>542</v>
      </c>
      <c r="C47" s="681"/>
      <c r="D47" s="681"/>
      <c r="E47" s="685"/>
      <c r="F47" s="681"/>
      <c r="G47" s="681"/>
      <c r="H47" s="685"/>
    </row>
    <row r="48" spans="1:8" ht="15" customHeight="1">
      <c r="A48" s="679"/>
      <c r="B48" s="677" t="s">
        <v>543</v>
      </c>
      <c r="C48" s="681"/>
      <c r="D48" s="681"/>
      <c r="E48" s="685"/>
      <c r="F48" s="681"/>
      <c r="G48" s="681"/>
      <c r="H48" s="685"/>
    </row>
    <row r="49" spans="1:8" ht="15" customHeight="1">
      <c r="A49" s="679"/>
      <c r="B49" s="677" t="s">
        <v>544</v>
      </c>
      <c r="C49" s="681"/>
      <c r="D49" s="681"/>
      <c r="E49" s="685"/>
      <c r="F49" s="681"/>
      <c r="G49" s="681"/>
      <c r="H49" s="685"/>
    </row>
    <row r="50" spans="1:8" ht="15" customHeight="1">
      <c r="A50" s="2" t="s">
        <v>545</v>
      </c>
      <c r="B50" s="2"/>
      <c r="C50" s="25"/>
      <c r="D50" s="25"/>
      <c r="E50" s="103"/>
      <c r="F50" s="25"/>
      <c r="G50" s="25"/>
      <c r="H50" s="103"/>
    </row>
    <row r="51" spans="1:8" ht="15" customHeight="1">
      <c r="A51" s="677"/>
      <c r="B51" s="677" t="s">
        <v>546</v>
      </c>
      <c r="C51" s="681"/>
      <c r="D51" s="681"/>
      <c r="E51" s="685"/>
      <c r="F51" s="681"/>
      <c r="G51" s="681"/>
      <c r="H51" s="685"/>
    </row>
    <row r="52" spans="1:8" ht="15" customHeight="1">
      <c r="A52" s="679"/>
      <c r="B52" s="677" t="s">
        <v>547</v>
      </c>
      <c r="C52" s="681"/>
      <c r="D52" s="681"/>
      <c r="E52" s="685"/>
      <c r="F52" s="681"/>
      <c r="G52" s="681"/>
      <c r="H52" s="685"/>
    </row>
    <row r="53" spans="1:8" ht="15" customHeight="1">
      <c r="A53" s="679"/>
      <c r="B53" s="677" t="s">
        <v>548</v>
      </c>
      <c r="C53" s="681"/>
      <c r="D53" s="681"/>
      <c r="E53" s="685"/>
      <c r="F53" s="681"/>
      <c r="G53" s="681"/>
      <c r="H53" s="685"/>
    </row>
    <row r="54" spans="1:8" ht="15" customHeight="1">
      <c r="A54" s="679"/>
      <c r="B54" s="677" t="s">
        <v>549</v>
      </c>
      <c r="C54" s="681"/>
      <c r="D54" s="681"/>
      <c r="E54" s="685"/>
      <c r="F54" s="681"/>
      <c r="G54" s="681"/>
      <c r="H54" s="685"/>
    </row>
    <row r="55" spans="1:8" s="6" customFormat="1" ht="15" customHeight="1">
      <c r="A55" s="2" t="s">
        <v>550</v>
      </c>
      <c r="B55" s="2"/>
      <c r="C55" s="49"/>
      <c r="D55" s="49"/>
      <c r="E55" s="686"/>
      <c r="F55" s="49"/>
      <c r="G55" s="49"/>
      <c r="H55" s="686"/>
    </row>
    <row r="56" spans="1:8" ht="15" customHeight="1">
      <c r="A56" s="677"/>
      <c r="B56" s="677" t="s">
        <v>551</v>
      </c>
      <c r="C56" s="682"/>
      <c r="D56" s="682"/>
      <c r="E56" s="719"/>
      <c r="F56" s="682"/>
      <c r="G56" s="682"/>
      <c r="H56" s="719"/>
    </row>
    <row r="57" spans="1:8" ht="15" customHeight="1">
      <c r="A57" s="679"/>
      <c r="B57" s="677" t="s">
        <v>552</v>
      </c>
      <c r="C57" s="681"/>
      <c r="D57" s="681"/>
      <c r="E57" s="685"/>
      <c r="F57" s="681"/>
      <c r="G57" s="681"/>
      <c r="H57" s="685"/>
    </row>
    <row r="58" spans="1:8" ht="15" customHeight="1">
      <c r="A58" s="679"/>
      <c r="B58" s="677" t="s">
        <v>553</v>
      </c>
      <c r="C58" s="681"/>
      <c r="D58" s="681"/>
      <c r="E58" s="685"/>
      <c r="F58" s="681"/>
      <c r="G58" s="681"/>
      <c r="H58" s="685"/>
    </row>
    <row r="59" spans="1:8" ht="15" customHeight="1">
      <c r="A59" s="679"/>
      <c r="B59" s="677" t="s">
        <v>554</v>
      </c>
      <c r="C59" s="681"/>
      <c r="D59" s="681"/>
      <c r="E59" s="685"/>
      <c r="F59" s="681"/>
      <c r="G59" s="681"/>
      <c r="H59" s="685"/>
    </row>
    <row r="60" spans="1:8" ht="15" customHeight="1">
      <c r="A60" s="679"/>
      <c r="B60" s="677" t="s">
        <v>555</v>
      </c>
      <c r="C60" s="681"/>
      <c r="D60" s="681"/>
      <c r="E60" s="685"/>
      <c r="F60" s="681"/>
      <c r="G60" s="681"/>
      <c r="H60" s="685"/>
    </row>
    <row r="61" spans="1:8" s="6" customFormat="1" ht="15" customHeight="1">
      <c r="A61" s="679"/>
      <c r="B61" s="677" t="s">
        <v>556</v>
      </c>
      <c r="C61" s="681"/>
      <c r="D61" s="681"/>
      <c r="E61" s="685"/>
      <c r="F61" s="681"/>
      <c r="G61" s="681"/>
      <c r="H61" s="685"/>
    </row>
    <row r="62" spans="1:8" ht="15" customHeight="1">
      <c r="A62" s="679"/>
      <c r="B62" s="677" t="s">
        <v>557</v>
      </c>
      <c r="C62" s="681"/>
      <c r="D62" s="681"/>
      <c r="E62" s="685"/>
      <c r="F62" s="681"/>
      <c r="G62" s="681"/>
      <c r="H62" s="685"/>
    </row>
    <row r="63" spans="1:8" ht="15" customHeight="1">
      <c r="A63" s="679"/>
      <c r="B63" s="677" t="s">
        <v>558</v>
      </c>
      <c r="C63" s="681"/>
      <c r="D63" s="681"/>
      <c r="E63" s="685"/>
      <c r="F63" s="681"/>
      <c r="G63" s="681"/>
      <c r="H63" s="685"/>
    </row>
    <row r="64" spans="1:8" ht="15" customHeight="1">
      <c r="A64" s="2" t="s">
        <v>559</v>
      </c>
      <c r="B64" s="2"/>
      <c r="C64" s="25"/>
      <c r="D64" s="25"/>
      <c r="E64" s="103"/>
      <c r="F64" s="25"/>
      <c r="G64" s="25"/>
      <c r="H64" s="103"/>
    </row>
    <row r="65" spans="1:8" ht="15" customHeight="1">
      <c r="A65" s="677"/>
      <c r="B65" s="677" t="s">
        <v>560</v>
      </c>
      <c r="C65" s="681"/>
      <c r="D65" s="681"/>
      <c r="E65" s="685"/>
      <c r="F65" s="681"/>
      <c r="G65" s="681"/>
      <c r="H65" s="685"/>
    </row>
    <row r="66" spans="1:8" ht="15" customHeight="1">
      <c r="A66" s="679"/>
      <c r="B66" s="677" t="s">
        <v>561</v>
      </c>
      <c r="C66" s="681"/>
      <c r="D66" s="681"/>
      <c r="E66" s="685"/>
      <c r="F66" s="681"/>
      <c r="G66" s="681"/>
      <c r="H66" s="685"/>
    </row>
    <row r="67" spans="1:8" ht="15" customHeight="1">
      <c r="A67" s="679"/>
      <c r="B67" s="677" t="s">
        <v>562</v>
      </c>
      <c r="C67" s="681"/>
      <c r="D67" s="681"/>
      <c r="E67" s="685"/>
      <c r="F67" s="681"/>
      <c r="G67" s="681"/>
      <c r="H67" s="685"/>
    </row>
    <row r="68" spans="1:8" ht="15" customHeight="1">
      <c r="A68" s="679"/>
      <c r="B68" s="677" t="s">
        <v>563</v>
      </c>
      <c r="C68" s="681"/>
      <c r="D68" s="681"/>
      <c r="E68" s="685"/>
      <c r="F68" s="681"/>
      <c r="G68" s="681"/>
      <c r="H68" s="685"/>
    </row>
    <row r="69" spans="1:8" s="6" customFormat="1" ht="15" customHeight="1">
      <c r="A69" s="679"/>
      <c r="B69" s="677" t="s">
        <v>564</v>
      </c>
      <c r="C69" s="681"/>
      <c r="D69" s="681"/>
      <c r="E69" s="685"/>
      <c r="F69" s="681"/>
      <c r="G69" s="681"/>
      <c r="H69" s="685"/>
    </row>
    <row r="70" spans="1:8" ht="15" customHeight="1">
      <c r="A70" s="679"/>
      <c r="B70" s="677" t="s">
        <v>565</v>
      </c>
      <c r="C70" s="681"/>
      <c r="D70" s="681"/>
      <c r="E70" s="685"/>
      <c r="F70" s="681"/>
      <c r="G70" s="681"/>
      <c r="H70" s="685"/>
    </row>
    <row r="71" spans="1:8" ht="15" customHeight="1">
      <c r="A71" s="679"/>
      <c r="B71" s="677" t="s">
        <v>566</v>
      </c>
      <c r="C71" s="681"/>
      <c r="D71" s="681"/>
      <c r="E71" s="685"/>
      <c r="F71" s="681"/>
      <c r="G71" s="681"/>
      <c r="H71" s="685"/>
    </row>
    <row r="72" spans="1:8" ht="15" customHeight="1">
      <c r="A72" s="679"/>
      <c r="B72" s="677" t="s">
        <v>567</v>
      </c>
      <c r="C72" s="681"/>
      <c r="D72" s="681"/>
      <c r="E72" s="685"/>
      <c r="F72" s="681"/>
      <c r="G72" s="681"/>
      <c r="H72" s="685"/>
    </row>
    <row r="73" spans="1:8" ht="15" customHeight="1">
      <c r="A73" s="2" t="s">
        <v>568</v>
      </c>
      <c r="B73" s="2"/>
      <c r="C73" s="25"/>
      <c r="D73" s="25"/>
      <c r="E73" s="103"/>
      <c r="F73" s="25"/>
      <c r="G73" s="25"/>
      <c r="H73" s="103"/>
    </row>
    <row r="74" spans="1:8" ht="15" customHeight="1">
      <c r="A74" s="677"/>
      <c r="B74" s="677" t="s">
        <v>569</v>
      </c>
      <c r="C74" s="681"/>
      <c r="D74" s="681"/>
      <c r="E74" s="685"/>
      <c r="F74" s="681"/>
      <c r="G74" s="681"/>
      <c r="H74" s="685"/>
    </row>
    <row r="75" spans="1:8" ht="15" customHeight="1">
      <c r="A75" s="679"/>
      <c r="B75" s="677" t="s">
        <v>570</v>
      </c>
      <c r="C75" s="681"/>
      <c r="D75" s="681"/>
      <c r="E75" s="685"/>
      <c r="F75" s="681"/>
      <c r="G75" s="681"/>
      <c r="H75" s="685"/>
    </row>
    <row r="76" spans="1:8" ht="15" customHeight="1">
      <c r="A76" s="679"/>
      <c r="B76" s="677" t="s">
        <v>571</v>
      </c>
      <c r="C76" s="681"/>
      <c r="D76" s="681"/>
      <c r="E76" s="685"/>
      <c r="F76" s="681"/>
      <c r="G76" s="681"/>
      <c r="H76" s="685"/>
    </row>
    <row r="77" spans="1:8" ht="15" customHeight="1">
      <c r="A77" s="679"/>
      <c r="B77" s="677" t="s">
        <v>572</v>
      </c>
      <c r="C77" s="681"/>
      <c r="D77" s="681"/>
      <c r="E77" s="685"/>
      <c r="F77" s="681"/>
      <c r="G77" s="681"/>
      <c r="H77" s="685"/>
    </row>
    <row r="78" spans="1:8" ht="15" customHeight="1">
      <c r="A78" s="679"/>
      <c r="B78" s="677" t="s">
        <v>573</v>
      </c>
      <c r="C78" s="681"/>
      <c r="D78" s="681"/>
      <c r="E78" s="685"/>
      <c r="F78" s="681"/>
      <c r="G78" s="681"/>
      <c r="H78" s="685"/>
    </row>
    <row r="79" spans="1:8" s="6" customFormat="1" ht="15" customHeight="1">
      <c r="A79" s="2" t="s">
        <v>574</v>
      </c>
      <c r="B79" s="2"/>
      <c r="C79" s="49"/>
      <c r="D79" s="49"/>
      <c r="E79" s="686"/>
      <c r="F79" s="49"/>
      <c r="G79" s="49"/>
      <c r="H79" s="686"/>
    </row>
    <row r="80" spans="1:8" ht="15" customHeight="1">
      <c r="A80" s="677"/>
      <c r="B80" s="677" t="s">
        <v>575</v>
      </c>
      <c r="C80" s="682"/>
      <c r="D80" s="682"/>
      <c r="E80" s="719"/>
      <c r="F80" s="682"/>
      <c r="G80" s="682"/>
      <c r="H80" s="719"/>
    </row>
    <row r="81" spans="1:8" ht="15" customHeight="1">
      <c r="A81" s="679"/>
      <c r="B81" s="677" t="s">
        <v>576</v>
      </c>
      <c r="C81" s="681"/>
      <c r="D81" s="681"/>
      <c r="E81" s="685"/>
      <c r="F81" s="681"/>
      <c r="G81" s="681"/>
      <c r="H81" s="685"/>
    </row>
    <row r="82" spans="1:8" ht="15" customHeight="1">
      <c r="A82" s="679"/>
      <c r="B82" s="677" t="s">
        <v>577</v>
      </c>
      <c r="C82" s="681"/>
      <c r="D82" s="681"/>
      <c r="E82" s="685"/>
      <c r="F82" s="681"/>
      <c r="G82" s="681"/>
      <c r="H82" s="685"/>
    </row>
    <row r="83" spans="1:8" ht="15" customHeight="1">
      <c r="A83" s="679"/>
      <c r="B83" s="677" t="s">
        <v>578</v>
      </c>
      <c r="C83" s="681"/>
      <c r="D83" s="681"/>
      <c r="E83" s="685"/>
      <c r="F83" s="681"/>
      <c r="G83" s="681"/>
      <c r="H83" s="685"/>
    </row>
    <row r="84" spans="1:8" ht="15" customHeight="1">
      <c r="A84" s="2" t="s">
        <v>579</v>
      </c>
      <c r="B84" s="2"/>
      <c r="C84" s="25"/>
      <c r="D84" s="25"/>
      <c r="E84" s="103"/>
      <c r="F84" s="25"/>
      <c r="G84" s="25"/>
      <c r="H84" s="103"/>
    </row>
    <row r="85" spans="1:8" ht="15" customHeight="1">
      <c r="A85" s="679"/>
      <c r="B85" s="677" t="s">
        <v>580</v>
      </c>
      <c r="C85" s="681"/>
      <c r="D85" s="681"/>
      <c r="E85" s="685"/>
      <c r="F85" s="681"/>
      <c r="G85" s="681"/>
      <c r="H85" s="685"/>
    </row>
    <row r="86" spans="1:8" ht="15" customHeight="1">
      <c r="A86" s="679"/>
      <c r="B86" s="677" t="s">
        <v>581</v>
      </c>
      <c r="C86" s="681"/>
      <c r="D86" s="681"/>
      <c r="E86" s="685"/>
      <c r="F86" s="681"/>
      <c r="G86" s="681"/>
      <c r="H86" s="685"/>
    </row>
    <row r="87" spans="1:8" s="6" customFormat="1" ht="15" customHeight="1">
      <c r="A87" s="679"/>
      <c r="B87" s="677" t="s">
        <v>582</v>
      </c>
      <c r="C87" s="681"/>
      <c r="D87" s="681"/>
      <c r="E87" s="685"/>
      <c r="F87" s="681"/>
      <c r="G87" s="681"/>
      <c r="H87" s="685"/>
    </row>
    <row r="88" spans="1:8" ht="15" customHeight="1">
      <c r="A88" s="2" t="s">
        <v>583</v>
      </c>
      <c r="B88" s="2"/>
      <c r="C88" s="49"/>
      <c r="D88" s="49"/>
      <c r="E88" s="686"/>
      <c r="F88" s="49"/>
      <c r="G88" s="49"/>
      <c r="H88" s="686"/>
    </row>
    <row r="89" spans="1:8" ht="15" customHeight="1">
      <c r="A89" s="679"/>
      <c r="B89" s="677" t="s">
        <v>584</v>
      </c>
      <c r="C89" s="681"/>
      <c r="D89" s="681"/>
      <c r="E89" s="685"/>
      <c r="F89" s="681"/>
      <c r="G89" s="681"/>
      <c r="H89" s="685"/>
    </row>
    <row r="90" spans="1:8" ht="15" customHeight="1">
      <c r="A90" s="2" t="s">
        <v>585</v>
      </c>
      <c r="B90" s="2"/>
      <c r="C90" s="25"/>
      <c r="D90" s="25"/>
      <c r="E90" s="103"/>
      <c r="F90" s="25"/>
      <c r="G90" s="25"/>
      <c r="H90" s="103"/>
    </row>
    <row r="91" spans="1:8" ht="15" customHeight="1">
      <c r="A91" s="679"/>
      <c r="B91" s="677" t="s">
        <v>586</v>
      </c>
      <c r="C91" s="681"/>
      <c r="D91" s="681"/>
      <c r="E91" s="685"/>
      <c r="F91" s="681"/>
      <c r="G91" s="681"/>
      <c r="H91" s="685"/>
    </row>
    <row r="92" spans="1:8" s="6" customFormat="1" ht="15" customHeight="1">
      <c r="A92" s="679"/>
      <c r="B92" s="677" t="s">
        <v>587</v>
      </c>
      <c r="C92" s="681"/>
      <c r="D92" s="681"/>
      <c r="E92" s="685"/>
      <c r="F92" s="681"/>
      <c r="G92" s="681"/>
      <c r="H92" s="685"/>
    </row>
    <row r="93" spans="1:8" ht="15" customHeight="1">
      <c r="A93" s="679"/>
      <c r="B93" s="677" t="s">
        <v>588</v>
      </c>
      <c r="C93" s="681"/>
      <c r="D93" s="681"/>
      <c r="E93" s="685"/>
      <c r="F93" s="681"/>
      <c r="G93" s="681"/>
      <c r="H93" s="685"/>
    </row>
    <row r="94" spans="1:8" ht="15" customHeight="1">
      <c r="A94" s="2" t="s">
        <v>589</v>
      </c>
      <c r="B94" s="2"/>
      <c r="C94" s="25"/>
      <c r="D94" s="25"/>
      <c r="E94" s="103"/>
      <c r="F94" s="25"/>
      <c r="G94" s="25"/>
      <c r="H94" s="103"/>
    </row>
    <row r="95" spans="1:8" ht="15" customHeight="1">
      <c r="A95" s="677"/>
      <c r="B95" s="677" t="s">
        <v>590</v>
      </c>
      <c r="C95" s="681"/>
      <c r="D95" s="681"/>
      <c r="E95" s="685"/>
      <c r="F95" s="681"/>
      <c r="G95" s="681"/>
      <c r="H95" s="685"/>
    </row>
    <row r="96" spans="1:8" ht="15" customHeight="1">
      <c r="A96" s="677"/>
      <c r="B96" s="677" t="s">
        <v>591</v>
      </c>
      <c r="C96" s="681"/>
      <c r="D96" s="681"/>
      <c r="E96" s="685"/>
      <c r="F96" s="681"/>
      <c r="G96" s="681"/>
      <c r="H96" s="685"/>
    </row>
    <row r="97" spans="1:8" ht="15" customHeight="1">
      <c r="A97" s="677"/>
      <c r="B97" s="677" t="s">
        <v>592</v>
      </c>
      <c r="C97" s="681"/>
      <c r="D97" s="681"/>
      <c r="E97" s="685"/>
      <c r="F97" s="681"/>
      <c r="G97" s="681"/>
      <c r="H97" s="685"/>
    </row>
    <row r="98" spans="1:8" s="6" customFormat="1" ht="15" customHeight="1">
      <c r="A98" s="677"/>
      <c r="B98" s="677" t="s">
        <v>593</v>
      </c>
      <c r="C98" s="681"/>
      <c r="D98" s="681"/>
      <c r="E98" s="685"/>
      <c r="F98" s="681"/>
      <c r="G98" s="681"/>
      <c r="H98" s="685"/>
    </row>
    <row r="99" spans="1:8" ht="15" customHeight="1">
      <c r="A99" s="2" t="s">
        <v>594</v>
      </c>
      <c r="B99" s="2"/>
      <c r="C99" s="49"/>
      <c r="D99" s="49"/>
      <c r="E99" s="686"/>
      <c r="F99" s="49"/>
      <c r="G99" s="49"/>
      <c r="H99" s="686"/>
    </row>
    <row r="100" spans="1:8" ht="15" customHeight="1">
      <c r="A100" s="679"/>
      <c r="B100" s="677" t="s">
        <v>595</v>
      </c>
      <c r="C100" s="681"/>
      <c r="D100" s="681"/>
      <c r="E100" s="685"/>
      <c r="F100" s="681"/>
      <c r="G100" s="681"/>
      <c r="H100" s="685"/>
    </row>
    <row r="101" spans="1:8" ht="15" customHeight="1">
      <c r="A101" s="2" t="s">
        <v>596</v>
      </c>
      <c r="B101" s="2"/>
      <c r="C101" s="25"/>
      <c r="D101" s="25"/>
      <c r="E101" s="103"/>
      <c r="F101" s="25"/>
      <c r="G101" s="25"/>
      <c r="H101" s="103"/>
    </row>
    <row r="102" spans="1:8" ht="15" customHeight="1">
      <c r="A102" s="677"/>
      <c r="B102" s="677" t="s">
        <v>597</v>
      </c>
      <c r="C102" s="681"/>
      <c r="D102" s="681"/>
      <c r="E102" s="685"/>
      <c r="F102" s="681"/>
      <c r="G102" s="681"/>
      <c r="H102" s="685"/>
    </row>
    <row r="103" spans="1:8" ht="15" customHeight="1">
      <c r="A103" s="679"/>
      <c r="B103" s="677" t="s">
        <v>598</v>
      </c>
      <c r="C103" s="681"/>
      <c r="D103" s="681"/>
      <c r="E103" s="685"/>
      <c r="F103" s="681"/>
      <c r="G103" s="681"/>
      <c r="H103" s="685"/>
    </row>
    <row r="104" spans="1:8" ht="15" customHeight="1">
      <c r="A104" s="679"/>
      <c r="B104" s="677" t="s">
        <v>599</v>
      </c>
      <c r="C104" s="681"/>
      <c r="D104" s="681"/>
      <c r="E104" s="685"/>
      <c r="F104" s="681"/>
      <c r="G104" s="681"/>
      <c r="H104" s="685"/>
    </row>
    <row r="105" spans="1:8" ht="15" customHeight="1">
      <c r="A105" s="679"/>
      <c r="B105" s="677" t="s">
        <v>600</v>
      </c>
      <c r="C105" s="681"/>
      <c r="D105" s="681"/>
      <c r="E105" s="685"/>
      <c r="F105" s="681"/>
      <c r="G105" s="681"/>
      <c r="H105" s="685"/>
    </row>
    <row r="106" spans="1:8" ht="15.75" customHeight="1">
      <c r="A106" s="679"/>
      <c r="B106" s="677" t="s">
        <v>601</v>
      </c>
      <c r="C106" s="681"/>
      <c r="D106" s="681"/>
      <c r="E106" s="685"/>
      <c r="F106" s="681"/>
      <c r="G106" s="681"/>
      <c r="H106" s="685"/>
    </row>
    <row r="107" spans="1:8" ht="15.75" customHeight="1">
      <c r="A107" s="679"/>
      <c r="B107" s="677" t="s">
        <v>602</v>
      </c>
      <c r="C107" s="681"/>
      <c r="D107" s="681"/>
      <c r="E107" s="685"/>
      <c r="F107" s="681"/>
      <c r="G107" s="681"/>
      <c r="H107" s="685"/>
    </row>
    <row r="108" spans="1:8" ht="15.75" customHeight="1">
      <c r="A108" s="679"/>
      <c r="B108" s="677" t="s">
        <v>603</v>
      </c>
      <c r="C108" s="681"/>
      <c r="D108" s="681"/>
      <c r="E108" s="685"/>
      <c r="F108" s="681"/>
      <c r="G108" s="681"/>
      <c r="H108" s="685"/>
    </row>
    <row r="109" spans="1:8" ht="15.75" customHeight="1">
      <c r="A109" s="2" t="s">
        <v>604</v>
      </c>
      <c r="B109" s="2"/>
      <c r="C109" s="683"/>
      <c r="D109" s="683"/>
      <c r="E109" s="687"/>
      <c r="F109" s="683"/>
      <c r="G109" s="683"/>
      <c r="H109" s="687"/>
    </row>
    <row r="110" spans="1:8" ht="15.75" customHeight="1">
      <c r="A110" s="2" t="s">
        <v>605</v>
      </c>
      <c r="B110" s="2"/>
      <c r="C110" s="25"/>
      <c r="D110" s="25"/>
      <c r="E110" s="103"/>
      <c r="F110" s="25"/>
      <c r="G110" s="25"/>
      <c r="H110" s="103"/>
    </row>
    <row r="111" spans="1:8" ht="15.75" customHeight="1" thickBot="1">
      <c r="A111" s="282" t="s">
        <v>606</v>
      </c>
      <c r="B111" s="282"/>
      <c r="C111" s="206"/>
      <c r="D111" s="206"/>
      <c r="E111" s="688"/>
      <c r="F111" s="206"/>
      <c r="G111" s="206"/>
      <c r="H111" s="688"/>
    </row>
  </sheetData>
  <mergeCells count="1">
    <mergeCell ref="A2:B2"/>
  </mergeCells>
  <conditionalFormatting sqref="C3:D93 F3:G93">
    <cfRule type="containsBlanks" dxfId="657" priority="7">
      <formula>LEN(TRIM(C3))=0</formula>
    </cfRule>
  </conditionalFormatting>
  <conditionalFormatting sqref="C94:D99 F94:G99">
    <cfRule type="containsBlanks" dxfId="656" priority="9">
      <formula>LEN(TRIM(C94))=0</formula>
    </cfRule>
  </conditionalFormatting>
  <conditionalFormatting sqref="C100:D108 F100:G108">
    <cfRule type="containsBlanks" dxfId="655" priority="6">
      <formula>LEN(TRIM(C100))=0</formula>
    </cfRule>
  </conditionalFormatting>
  <conditionalFormatting sqref="C98:H98">
    <cfRule type="containsBlanks" dxfId="654" priority="8" stopIfTrue="1">
      <formula>LEN(TRIM(C98))=0</formula>
    </cfRule>
  </conditionalFormatting>
  <conditionalFormatting sqref="C110:H110">
    <cfRule type="containsBlanks" dxfId="653" priority="5">
      <formula>LEN(TRIM(C110))=0</formula>
    </cfRule>
  </conditionalFormatting>
  <conditionalFormatting sqref="E3:E108">
    <cfRule type="containsBlanks" dxfId="652" priority="1">
      <formula>LEN(TRIM(E3))=0</formula>
    </cfRule>
  </conditionalFormatting>
  <conditionalFormatting sqref="H3:H108">
    <cfRule type="containsBlanks" dxfId="651" priority="2">
      <formula>LEN(TRIM(H3))=0</formula>
    </cfRule>
  </conditionalFormatting>
  <conditionalFormatting sqref="I3:X3">
    <cfRule type="cellIs" dxfId="650" priority="395" stopIfTrue="1" operator="greaterThan">
      <formula>-1</formula>
    </cfRule>
  </conditionalFormatting>
  <conditionalFormatting sqref="K105">
    <cfRule type="containsBlanks" dxfId="649" priority="17">
      <formula>LEN(TRIM(K105))=0</formula>
    </cfRule>
    <cfRule type="cellIs" dxfId="648" priority="18" stopIfTrue="1" operator="greaterThan">
      <formula>-1</formula>
    </cfRule>
    <cfRule type="containsBlanks" dxfId="647" priority="20">
      <formula>LEN(TRIM(K105))=0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5" orientation="portrait" r:id="rId1"/>
  <headerFooter>
    <oddFooter>&amp;LAnnuaire Statistique&amp;CMinistère de la Santé&amp;R&amp;P</oddFooter>
  </headerFooter>
  <rowBreaks count="2" manualBreakCount="2">
    <brk id="49" max="7" man="1"/>
    <brk id="93" max="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Feuil51">
    <tabColor rgb="FFF9FBFA"/>
  </sheetPr>
  <dimension ref="A1:G111"/>
  <sheetViews>
    <sheetView view="pageBreakPreview" zoomScale="85" zoomScaleNormal="100" zoomScaleSheetLayoutView="85" workbookViewId="0">
      <pane ySplit="2" topLeftCell="A3" activePane="bottomLeft" state="frozen"/>
      <selection activeCell="A28" sqref="A28"/>
      <selection pane="bottomLeft" activeCell="F15" sqref="F15"/>
    </sheetView>
  </sheetViews>
  <sheetFormatPr baseColWidth="10" defaultColWidth="14.3984375" defaultRowHeight="15" customHeight="1"/>
  <cols>
    <col min="1" max="1" width="1.06640625" style="366" customWidth="1"/>
    <col min="2" max="2" width="22.53125" style="366" customWidth="1"/>
    <col min="3" max="3" width="22.3984375" style="366" customWidth="1"/>
    <col min="4" max="5" width="27.53125" style="366" customWidth="1"/>
    <col min="6" max="6" width="11.3984375" style="366" customWidth="1"/>
    <col min="7" max="25" width="10.796875" style="366" customWidth="1"/>
    <col min="26" max="27" width="14.3984375" style="366" customWidth="1"/>
    <col min="28" max="16384" width="14.3984375" style="366"/>
  </cols>
  <sheetData>
    <row r="1" spans="1:7" ht="15.75" customHeight="1">
      <c r="A1" s="6" t="s">
        <v>1098</v>
      </c>
      <c r="C1" s="369"/>
      <c r="D1" s="369"/>
    </row>
    <row r="2" spans="1:7" ht="20.25" customHeight="1" thickBot="1">
      <c r="A2" s="978" t="s">
        <v>1082</v>
      </c>
      <c r="B2" s="970"/>
      <c r="C2" s="361" t="s">
        <v>610</v>
      </c>
      <c r="D2" s="361" t="s">
        <v>1099</v>
      </c>
      <c r="E2" s="370" t="s">
        <v>1100</v>
      </c>
    </row>
    <row r="3" spans="1:7" s="6" customFormat="1" ht="15" customHeight="1">
      <c r="A3" s="2" t="s">
        <v>498</v>
      </c>
      <c r="B3" s="2"/>
      <c r="C3" s="25" t="str">
        <f>IF(Pop_cible!D3="","",+Pop_cible!D3)</f>
        <v/>
      </c>
      <c r="D3" s="25"/>
      <c r="E3" s="103" t="str">
        <f t="shared" ref="E3:E34" si="0">IFERROR(D3/C3*100,"")</f>
        <v/>
      </c>
    </row>
    <row r="4" spans="1:7" ht="15" customHeight="1">
      <c r="A4" s="679"/>
      <c r="B4" s="677" t="s">
        <v>499</v>
      </c>
      <c r="C4" s="682" t="str">
        <f>IF(Pop_cible!D4="","",+Pop_cible!D4)</f>
        <v/>
      </c>
      <c r="D4" s="682"/>
      <c r="E4" s="719" t="str">
        <f t="shared" si="0"/>
        <v/>
      </c>
    </row>
    <row r="5" spans="1:7" ht="15" customHeight="1">
      <c r="A5" s="679"/>
      <c r="B5" s="677" t="s">
        <v>500</v>
      </c>
      <c r="C5" s="681" t="str">
        <f>IF(Pop_cible!D5="","",+Pop_cible!D5)</f>
        <v/>
      </c>
      <c r="D5" s="681"/>
      <c r="E5" s="685" t="str">
        <f t="shared" si="0"/>
        <v/>
      </c>
    </row>
    <row r="6" spans="1:7" ht="15" customHeight="1">
      <c r="A6" s="679"/>
      <c r="B6" s="677" t="s">
        <v>501</v>
      </c>
      <c r="C6" s="681" t="str">
        <f>IF(Pop_cible!D6="","",+Pop_cible!D6)</f>
        <v/>
      </c>
      <c r="D6" s="681"/>
      <c r="E6" s="685" t="str">
        <f t="shared" si="0"/>
        <v/>
      </c>
    </row>
    <row r="7" spans="1:7" ht="15" customHeight="1">
      <c r="A7" s="679"/>
      <c r="B7" s="677" t="s">
        <v>502</v>
      </c>
      <c r="C7" s="681" t="str">
        <f>IF(Pop_cible!D7="","",+Pop_cible!D7)</f>
        <v/>
      </c>
      <c r="D7" s="681"/>
      <c r="E7" s="685" t="str">
        <f t="shared" si="0"/>
        <v/>
      </c>
      <c r="G7" s="227"/>
    </row>
    <row r="8" spans="1:7" ht="15" customHeight="1">
      <c r="A8" s="2" t="s">
        <v>503</v>
      </c>
      <c r="B8" s="2"/>
      <c r="C8" s="25" t="str">
        <f>IF(Pop_cible!D8="","",+Pop_cible!D8)</f>
        <v/>
      </c>
      <c r="D8" s="25"/>
      <c r="E8" s="103" t="str">
        <f t="shared" si="0"/>
        <v/>
      </c>
    </row>
    <row r="9" spans="1:7" ht="15" customHeight="1">
      <c r="A9" s="679"/>
      <c r="B9" s="677" t="s">
        <v>504</v>
      </c>
      <c r="C9" s="681" t="str">
        <f>IF(Pop_cible!D9="","",+Pop_cible!D9)</f>
        <v/>
      </c>
      <c r="D9" s="681"/>
      <c r="E9" s="685" t="str">
        <f t="shared" si="0"/>
        <v/>
      </c>
    </row>
    <row r="10" spans="1:7" ht="15" customHeight="1">
      <c r="A10" s="679"/>
      <c r="B10" s="677" t="s">
        <v>505</v>
      </c>
      <c r="C10" s="681" t="str">
        <f>IF(Pop_cible!D10="","",+Pop_cible!D10)</f>
        <v/>
      </c>
      <c r="D10" s="681"/>
      <c r="E10" s="685" t="str">
        <f t="shared" si="0"/>
        <v/>
      </c>
    </row>
    <row r="11" spans="1:7" s="6" customFormat="1" ht="15" customHeight="1">
      <c r="A11" s="679"/>
      <c r="B11" s="677" t="s">
        <v>506</v>
      </c>
      <c r="C11" s="681" t="str">
        <f>IF(Pop_cible!D11="","",+Pop_cible!D11)</f>
        <v/>
      </c>
      <c r="D11" s="681"/>
      <c r="E11" s="685" t="str">
        <f t="shared" si="0"/>
        <v/>
      </c>
    </row>
    <row r="12" spans="1:7" ht="15" customHeight="1">
      <c r="A12" s="679"/>
      <c r="B12" s="677" t="s">
        <v>507</v>
      </c>
      <c r="C12" s="681" t="str">
        <f>IF(Pop_cible!D12="","",+Pop_cible!D12)</f>
        <v/>
      </c>
      <c r="D12" s="681"/>
      <c r="E12" s="685" t="str">
        <f t="shared" si="0"/>
        <v/>
      </c>
    </row>
    <row r="13" spans="1:7" ht="15" customHeight="1">
      <c r="A13" s="679"/>
      <c r="B13" s="677" t="s">
        <v>508</v>
      </c>
      <c r="C13" s="681" t="str">
        <f>IF(Pop_cible!D13="","",+Pop_cible!D13)</f>
        <v/>
      </c>
      <c r="D13" s="681"/>
      <c r="E13" s="685" t="str">
        <f t="shared" si="0"/>
        <v/>
      </c>
    </row>
    <row r="14" spans="1:7" ht="15" customHeight="1">
      <c r="A14" s="679"/>
      <c r="B14" s="677" t="s">
        <v>509</v>
      </c>
      <c r="C14" s="681" t="str">
        <f>IF(Pop_cible!D14="","",+Pop_cible!D14)</f>
        <v/>
      </c>
      <c r="D14" s="681"/>
      <c r="E14" s="685" t="str">
        <f t="shared" si="0"/>
        <v/>
      </c>
    </row>
    <row r="15" spans="1:7" ht="15" customHeight="1">
      <c r="A15" s="2" t="s">
        <v>510</v>
      </c>
      <c r="B15" s="2"/>
      <c r="C15" s="25" t="str">
        <f>IF(Pop_cible!D15="","",+Pop_cible!D15)</f>
        <v/>
      </c>
      <c r="D15" s="25"/>
      <c r="E15" s="103" t="str">
        <f t="shared" si="0"/>
        <v/>
      </c>
    </row>
    <row r="16" spans="1:7" s="6" customFormat="1" ht="15" customHeight="1">
      <c r="A16" s="677"/>
      <c r="B16" s="677" t="s">
        <v>511</v>
      </c>
      <c r="C16" s="681" t="str">
        <f>IF(Pop_cible!D16="","",+Pop_cible!D16)</f>
        <v/>
      </c>
      <c r="D16" s="681"/>
      <c r="E16" s="685" t="str">
        <f t="shared" si="0"/>
        <v/>
      </c>
    </row>
    <row r="17" spans="1:5" ht="15" customHeight="1">
      <c r="A17" s="679"/>
      <c r="B17" s="677" t="s">
        <v>512</v>
      </c>
      <c r="C17" s="681" t="str">
        <f>IF(Pop_cible!D17="","",+Pop_cible!D17)</f>
        <v/>
      </c>
      <c r="D17" s="681"/>
      <c r="E17" s="685" t="str">
        <f t="shared" si="0"/>
        <v/>
      </c>
    </row>
    <row r="18" spans="1:5" ht="15" customHeight="1">
      <c r="A18" s="679"/>
      <c r="B18" s="677" t="s">
        <v>513</v>
      </c>
      <c r="C18" s="681" t="str">
        <f>IF(Pop_cible!D18="","",+Pop_cible!D18)</f>
        <v/>
      </c>
      <c r="D18" s="681"/>
      <c r="E18" s="685" t="str">
        <f t="shared" si="0"/>
        <v/>
      </c>
    </row>
    <row r="19" spans="1:5" ht="15" customHeight="1">
      <c r="A19" s="2" t="s">
        <v>514</v>
      </c>
      <c r="B19" s="6"/>
      <c r="C19" s="49" t="str">
        <f>IF(Pop_cible!D19="","",+Pop_cible!D19)</f>
        <v/>
      </c>
      <c r="D19" s="49"/>
      <c r="E19" s="686" t="str">
        <f t="shared" si="0"/>
        <v/>
      </c>
    </row>
    <row r="20" spans="1:5" ht="15" customHeight="1">
      <c r="A20" s="677"/>
      <c r="B20" s="678" t="s">
        <v>515</v>
      </c>
      <c r="C20" s="682" t="str">
        <f>IF(Pop_cible!D20="","",+Pop_cible!D20)</f>
        <v/>
      </c>
      <c r="D20" s="682"/>
      <c r="E20" s="719" t="str">
        <f t="shared" si="0"/>
        <v/>
      </c>
    </row>
    <row r="21" spans="1:5" ht="15" customHeight="1">
      <c r="A21" s="679"/>
      <c r="B21" s="677" t="s">
        <v>516</v>
      </c>
      <c r="C21" s="681" t="str">
        <f>IF(Pop_cible!D21="","",+Pop_cible!D21)</f>
        <v/>
      </c>
      <c r="D21" s="681"/>
      <c r="E21" s="685" t="str">
        <f t="shared" si="0"/>
        <v/>
      </c>
    </row>
    <row r="22" spans="1:5" ht="15" customHeight="1">
      <c r="A22" s="679"/>
      <c r="B22" s="677" t="s">
        <v>517</v>
      </c>
      <c r="C22" s="681" t="str">
        <f>IF(Pop_cible!D22="","",+Pop_cible!D22)</f>
        <v/>
      </c>
      <c r="D22" s="681"/>
      <c r="E22" s="685" t="str">
        <f t="shared" si="0"/>
        <v/>
      </c>
    </row>
    <row r="23" spans="1:5" ht="15" customHeight="1">
      <c r="A23" s="679"/>
      <c r="B23" s="677" t="s">
        <v>518</v>
      </c>
      <c r="C23" s="681" t="str">
        <f>IF(Pop_cible!D23="","",+Pop_cible!D23)</f>
        <v/>
      </c>
      <c r="D23" s="681"/>
      <c r="E23" s="685" t="str">
        <f t="shared" si="0"/>
        <v/>
      </c>
    </row>
    <row r="24" spans="1:5" ht="15" customHeight="1">
      <c r="A24" s="679"/>
      <c r="B24" s="677" t="s">
        <v>519</v>
      </c>
      <c r="C24" s="681" t="str">
        <f>IF(Pop_cible!D24="","",+Pop_cible!D24)</f>
        <v/>
      </c>
      <c r="D24" s="681"/>
      <c r="E24" s="685" t="str">
        <f t="shared" si="0"/>
        <v/>
      </c>
    </row>
    <row r="25" spans="1:5" ht="15" customHeight="1">
      <c r="A25" s="679"/>
      <c r="B25" s="677" t="s">
        <v>520</v>
      </c>
      <c r="C25" s="681" t="str">
        <f>IF(Pop_cible!D25="","",+Pop_cible!D25)</f>
        <v/>
      </c>
      <c r="D25" s="681"/>
      <c r="E25" s="685" t="str">
        <f t="shared" si="0"/>
        <v/>
      </c>
    </row>
    <row r="26" spans="1:5" ht="15" customHeight="1">
      <c r="A26" s="679"/>
      <c r="B26" s="677" t="s">
        <v>521</v>
      </c>
      <c r="C26" s="681" t="str">
        <f>IF(Pop_cible!D26="","",+Pop_cible!D26)</f>
        <v/>
      </c>
      <c r="D26" s="681"/>
      <c r="E26" s="685" t="str">
        <f t="shared" si="0"/>
        <v/>
      </c>
    </row>
    <row r="27" spans="1:5" ht="15" customHeight="1">
      <c r="A27" s="679"/>
      <c r="B27" s="677" t="s">
        <v>522</v>
      </c>
      <c r="C27" s="681" t="str">
        <f>IF(Pop_cible!D27="","",+Pop_cible!D27)</f>
        <v/>
      </c>
      <c r="D27" s="681"/>
      <c r="E27" s="685" t="str">
        <f t="shared" si="0"/>
        <v/>
      </c>
    </row>
    <row r="28" spans="1:5" ht="15" customHeight="1">
      <c r="A28" s="679"/>
      <c r="B28" s="677" t="s">
        <v>523</v>
      </c>
      <c r="C28" s="681" t="str">
        <f>IF(Pop_cible!D28="","",+Pop_cible!D28)</f>
        <v/>
      </c>
      <c r="D28" s="681"/>
      <c r="E28" s="685" t="str">
        <f t="shared" si="0"/>
        <v/>
      </c>
    </row>
    <row r="29" spans="1:5" s="6" customFormat="1" ht="15" customHeight="1">
      <c r="A29" s="2" t="s">
        <v>524</v>
      </c>
      <c r="B29" s="2"/>
      <c r="C29" s="25" t="str">
        <f>IF(Pop_cible!D29="","",+Pop_cible!D29)</f>
        <v/>
      </c>
      <c r="D29" s="25"/>
      <c r="E29" s="103" t="str">
        <f t="shared" si="0"/>
        <v/>
      </c>
    </row>
    <row r="30" spans="1:5" ht="15" customHeight="1">
      <c r="A30" s="677"/>
      <c r="B30" s="677" t="s">
        <v>525</v>
      </c>
      <c r="C30" s="682" t="str">
        <f>IF(Pop_cible!D30="","",+Pop_cible!D30)</f>
        <v/>
      </c>
      <c r="D30" s="682"/>
      <c r="E30" s="719" t="str">
        <f t="shared" si="0"/>
        <v/>
      </c>
    </row>
    <row r="31" spans="1:5" ht="15" customHeight="1">
      <c r="A31" s="677"/>
      <c r="B31" s="677" t="s">
        <v>526</v>
      </c>
      <c r="C31" s="681" t="str">
        <f>IF(Pop_cible!D31="","",+Pop_cible!D31)</f>
        <v/>
      </c>
      <c r="D31" s="681"/>
      <c r="E31" s="685" t="str">
        <f t="shared" si="0"/>
        <v/>
      </c>
    </row>
    <row r="32" spans="1:5" ht="15" customHeight="1">
      <c r="A32" s="677"/>
      <c r="B32" s="677" t="s">
        <v>527</v>
      </c>
      <c r="C32" s="681" t="str">
        <f>IF(Pop_cible!D32="","",+Pop_cible!D32)</f>
        <v/>
      </c>
      <c r="D32" s="681"/>
      <c r="E32" s="685" t="str">
        <f t="shared" si="0"/>
        <v/>
      </c>
    </row>
    <row r="33" spans="1:5" ht="15" customHeight="1">
      <c r="A33" s="677"/>
      <c r="B33" s="677" t="s">
        <v>528</v>
      </c>
      <c r="C33" s="681" t="str">
        <f>IF(Pop_cible!D33="","",+Pop_cible!D33)</f>
        <v/>
      </c>
      <c r="D33" s="681"/>
      <c r="E33" s="685" t="str">
        <f t="shared" si="0"/>
        <v/>
      </c>
    </row>
    <row r="34" spans="1:5" ht="15" customHeight="1">
      <c r="A34" s="677"/>
      <c r="B34" s="677" t="s">
        <v>529</v>
      </c>
      <c r="C34" s="681" t="str">
        <f>IF(Pop_cible!D34="","",+Pop_cible!D34)</f>
        <v/>
      </c>
      <c r="D34" s="681"/>
      <c r="E34" s="685" t="str">
        <f t="shared" si="0"/>
        <v/>
      </c>
    </row>
    <row r="35" spans="1:5" ht="15" customHeight="1">
      <c r="A35" s="677"/>
      <c r="B35" s="677" t="s">
        <v>530</v>
      </c>
      <c r="C35" s="681" t="str">
        <f>IF(Pop_cible!D35="","",+Pop_cible!D35)</f>
        <v/>
      </c>
      <c r="D35" s="681"/>
      <c r="E35" s="685" t="str">
        <f t="shared" ref="E35:E66" si="1">IFERROR(D35/C35*100,"")</f>
        <v/>
      </c>
    </row>
    <row r="36" spans="1:5" ht="15" customHeight="1">
      <c r="A36" s="677"/>
      <c r="B36" s="677" t="s">
        <v>531</v>
      </c>
      <c r="C36" s="681" t="str">
        <f>IF(Pop_cible!D36="","",+Pop_cible!D36)</f>
        <v/>
      </c>
      <c r="D36" s="681"/>
      <c r="E36" s="685" t="str">
        <f t="shared" si="1"/>
        <v/>
      </c>
    </row>
    <row r="37" spans="1:5" ht="15" customHeight="1">
      <c r="A37" s="679"/>
      <c r="B37" s="677" t="s">
        <v>532</v>
      </c>
      <c r="C37" s="681" t="str">
        <f>IF(Pop_cible!D37="","",+Pop_cible!D37)</f>
        <v/>
      </c>
      <c r="D37" s="681"/>
      <c r="E37" s="685" t="str">
        <f t="shared" si="1"/>
        <v/>
      </c>
    </row>
    <row r="38" spans="1:5" s="6" customFormat="1" ht="15" customHeight="1">
      <c r="A38" s="679"/>
      <c r="B38" s="677" t="s">
        <v>533</v>
      </c>
      <c r="C38" s="681" t="str">
        <f>IF(Pop_cible!D38="","",+Pop_cible!D38)</f>
        <v/>
      </c>
      <c r="D38" s="681"/>
      <c r="E38" s="685" t="str">
        <f t="shared" si="1"/>
        <v/>
      </c>
    </row>
    <row r="39" spans="1:5" ht="15" customHeight="1">
      <c r="A39" s="679"/>
      <c r="B39" s="677" t="s">
        <v>534</v>
      </c>
      <c r="C39" s="681" t="str">
        <f>IF(Pop_cible!D39="","",+Pop_cible!D39)</f>
        <v/>
      </c>
      <c r="D39" s="681"/>
      <c r="E39" s="685" t="str">
        <f t="shared" si="1"/>
        <v/>
      </c>
    </row>
    <row r="40" spans="1:5" ht="15" customHeight="1">
      <c r="A40" s="679"/>
      <c r="B40" s="677" t="s">
        <v>535</v>
      </c>
      <c r="C40" s="681" t="str">
        <f>IF(Pop_cible!D40="","",+Pop_cible!D40)</f>
        <v/>
      </c>
      <c r="D40" s="681"/>
      <c r="E40" s="685" t="str">
        <f t="shared" si="1"/>
        <v/>
      </c>
    </row>
    <row r="41" spans="1:5" ht="15" customHeight="1">
      <c r="A41" s="679"/>
      <c r="B41" s="677" t="s">
        <v>536</v>
      </c>
      <c r="C41" s="681" t="str">
        <f>IF(Pop_cible!D41="","",+Pop_cible!D41)</f>
        <v/>
      </c>
      <c r="D41" s="681"/>
      <c r="E41" s="685" t="str">
        <f t="shared" si="1"/>
        <v/>
      </c>
    </row>
    <row r="42" spans="1:5" ht="15" customHeight="1">
      <c r="A42" s="2" t="s">
        <v>537</v>
      </c>
      <c r="B42" s="2"/>
      <c r="C42" s="25" t="str">
        <f>IF(Pop_cible!D42="","",+Pop_cible!D42)</f>
        <v/>
      </c>
      <c r="D42" s="25"/>
      <c r="E42" s="103" t="str">
        <f t="shared" si="1"/>
        <v/>
      </c>
    </row>
    <row r="43" spans="1:5" ht="15" customHeight="1">
      <c r="A43" s="677"/>
      <c r="B43" s="677" t="s">
        <v>538</v>
      </c>
      <c r="C43" s="681" t="str">
        <f>IF(Pop_cible!D43="","",+Pop_cible!D43)</f>
        <v/>
      </c>
      <c r="D43" s="681"/>
      <c r="E43" s="685" t="str">
        <f t="shared" si="1"/>
        <v/>
      </c>
    </row>
    <row r="44" spans="1:5" ht="15" customHeight="1">
      <c r="A44" s="679"/>
      <c r="B44" s="677" t="s">
        <v>539</v>
      </c>
      <c r="C44" s="681" t="str">
        <f>IF(Pop_cible!D44="","",+Pop_cible!D44)</f>
        <v/>
      </c>
      <c r="D44" s="681"/>
      <c r="E44" s="685" t="str">
        <f t="shared" si="1"/>
        <v/>
      </c>
    </row>
    <row r="45" spans="1:5" ht="15" customHeight="1">
      <c r="A45" s="679"/>
      <c r="B45" s="677" t="s">
        <v>540</v>
      </c>
      <c r="C45" s="681" t="str">
        <f>IF(Pop_cible!D45="","",+Pop_cible!D45)</f>
        <v/>
      </c>
      <c r="D45" s="681"/>
      <c r="E45" s="685" t="str">
        <f t="shared" si="1"/>
        <v/>
      </c>
    </row>
    <row r="46" spans="1:5" s="6" customFormat="1" ht="15" customHeight="1">
      <c r="A46" s="679"/>
      <c r="B46" s="677" t="s">
        <v>541</v>
      </c>
      <c r="C46" s="681" t="str">
        <f>IF(Pop_cible!D46="","",+Pop_cible!D46)</f>
        <v/>
      </c>
      <c r="D46" s="681"/>
      <c r="E46" s="685" t="str">
        <f t="shared" si="1"/>
        <v/>
      </c>
    </row>
    <row r="47" spans="1:5" ht="15" customHeight="1">
      <c r="A47" s="679"/>
      <c r="B47" s="677" t="s">
        <v>542</v>
      </c>
      <c r="C47" s="681" t="str">
        <f>IF(Pop_cible!D47="","",+Pop_cible!D47)</f>
        <v/>
      </c>
      <c r="D47" s="681"/>
      <c r="E47" s="685" t="str">
        <f t="shared" si="1"/>
        <v/>
      </c>
    </row>
    <row r="48" spans="1:5" ht="15" customHeight="1">
      <c r="A48" s="679"/>
      <c r="B48" s="677" t="s">
        <v>543</v>
      </c>
      <c r="C48" s="681" t="str">
        <f>IF(Pop_cible!D48="","",+Pop_cible!D48)</f>
        <v/>
      </c>
      <c r="D48" s="681"/>
      <c r="E48" s="685" t="str">
        <f t="shared" si="1"/>
        <v/>
      </c>
    </row>
    <row r="49" spans="1:5" ht="15" customHeight="1">
      <c r="A49" s="679"/>
      <c r="B49" s="677" t="s">
        <v>544</v>
      </c>
      <c r="C49" s="681" t="str">
        <f>IF(Pop_cible!D49="","",+Pop_cible!D49)</f>
        <v/>
      </c>
      <c r="D49" s="681"/>
      <c r="E49" s="685" t="str">
        <f t="shared" si="1"/>
        <v/>
      </c>
    </row>
    <row r="50" spans="1:5" ht="15" customHeight="1">
      <c r="A50" s="2" t="s">
        <v>545</v>
      </c>
      <c r="B50" s="2"/>
      <c r="C50" s="25" t="str">
        <f>IF(Pop_cible!D50="","",+Pop_cible!D50)</f>
        <v/>
      </c>
      <c r="D50" s="25"/>
      <c r="E50" s="103" t="str">
        <f t="shared" si="1"/>
        <v/>
      </c>
    </row>
    <row r="51" spans="1:5" ht="15" customHeight="1">
      <c r="A51" s="677"/>
      <c r="B51" s="677" t="s">
        <v>546</v>
      </c>
      <c r="C51" s="681" t="str">
        <f>IF(Pop_cible!D51="","",+Pop_cible!D51)</f>
        <v/>
      </c>
      <c r="D51" s="681"/>
      <c r="E51" s="685" t="str">
        <f t="shared" si="1"/>
        <v/>
      </c>
    </row>
    <row r="52" spans="1:5" ht="15" customHeight="1">
      <c r="A52" s="679"/>
      <c r="B52" s="677" t="s">
        <v>547</v>
      </c>
      <c r="C52" s="681" t="str">
        <f>IF(Pop_cible!D52="","",+Pop_cible!D52)</f>
        <v/>
      </c>
      <c r="D52" s="681"/>
      <c r="E52" s="685" t="str">
        <f t="shared" si="1"/>
        <v/>
      </c>
    </row>
    <row r="53" spans="1:5" ht="15" customHeight="1">
      <c r="A53" s="679"/>
      <c r="B53" s="677" t="s">
        <v>548</v>
      </c>
      <c r="C53" s="681" t="str">
        <f>IF(Pop_cible!D53="","",+Pop_cible!D53)</f>
        <v/>
      </c>
      <c r="D53" s="681"/>
      <c r="E53" s="685" t="str">
        <f t="shared" si="1"/>
        <v/>
      </c>
    </row>
    <row r="54" spans="1:5" ht="15" customHeight="1">
      <c r="A54" s="679"/>
      <c r="B54" s="677" t="s">
        <v>549</v>
      </c>
      <c r="C54" s="681" t="str">
        <f>IF(Pop_cible!D54="","",+Pop_cible!D54)</f>
        <v/>
      </c>
      <c r="D54" s="681"/>
      <c r="E54" s="685" t="str">
        <f t="shared" si="1"/>
        <v/>
      </c>
    </row>
    <row r="55" spans="1:5" s="6" customFormat="1" ht="15" customHeight="1">
      <c r="A55" s="2" t="s">
        <v>550</v>
      </c>
      <c r="B55" s="2"/>
      <c r="C55" s="49" t="str">
        <f>IF(Pop_cible!D55="","",+Pop_cible!D55)</f>
        <v/>
      </c>
      <c r="D55" s="49"/>
      <c r="E55" s="686" t="str">
        <f t="shared" si="1"/>
        <v/>
      </c>
    </row>
    <row r="56" spans="1:5" ht="15" customHeight="1">
      <c r="A56" s="677"/>
      <c r="B56" s="677" t="s">
        <v>551</v>
      </c>
      <c r="C56" s="682" t="str">
        <f>IF(Pop_cible!D56="","",+Pop_cible!D56)</f>
        <v/>
      </c>
      <c r="D56" s="682"/>
      <c r="E56" s="719" t="str">
        <f t="shared" si="1"/>
        <v/>
      </c>
    </row>
    <row r="57" spans="1:5" ht="15" customHeight="1">
      <c r="A57" s="679"/>
      <c r="B57" s="677" t="s">
        <v>552</v>
      </c>
      <c r="C57" s="681" t="str">
        <f>IF(Pop_cible!D57="","",+Pop_cible!D57)</f>
        <v/>
      </c>
      <c r="D57" s="681"/>
      <c r="E57" s="685" t="str">
        <f t="shared" si="1"/>
        <v/>
      </c>
    </row>
    <row r="58" spans="1:5" ht="15" customHeight="1">
      <c r="A58" s="679"/>
      <c r="B58" s="677" t="s">
        <v>553</v>
      </c>
      <c r="C58" s="681" t="str">
        <f>IF(Pop_cible!D58="","",+Pop_cible!D58)</f>
        <v/>
      </c>
      <c r="D58" s="681"/>
      <c r="E58" s="685" t="str">
        <f t="shared" si="1"/>
        <v/>
      </c>
    </row>
    <row r="59" spans="1:5" ht="15" customHeight="1">
      <c r="A59" s="679"/>
      <c r="B59" s="677" t="s">
        <v>554</v>
      </c>
      <c r="C59" s="681" t="str">
        <f>IF(Pop_cible!D59="","",+Pop_cible!D59)</f>
        <v/>
      </c>
      <c r="D59" s="681"/>
      <c r="E59" s="685" t="str">
        <f t="shared" si="1"/>
        <v/>
      </c>
    </row>
    <row r="60" spans="1:5" ht="15" customHeight="1">
      <c r="A60" s="679"/>
      <c r="B60" s="677" t="s">
        <v>555</v>
      </c>
      <c r="C60" s="681" t="str">
        <f>IF(Pop_cible!D60="","",+Pop_cible!D60)</f>
        <v/>
      </c>
      <c r="D60" s="681"/>
      <c r="E60" s="685" t="str">
        <f t="shared" si="1"/>
        <v/>
      </c>
    </row>
    <row r="61" spans="1:5" s="6" customFormat="1" ht="15" customHeight="1">
      <c r="A61" s="679"/>
      <c r="B61" s="677" t="s">
        <v>556</v>
      </c>
      <c r="C61" s="681" t="str">
        <f>IF(Pop_cible!D61="","",+Pop_cible!D61)</f>
        <v/>
      </c>
      <c r="D61" s="681"/>
      <c r="E61" s="685" t="str">
        <f t="shared" si="1"/>
        <v/>
      </c>
    </row>
    <row r="62" spans="1:5" ht="15" customHeight="1">
      <c r="A62" s="679"/>
      <c r="B62" s="677" t="s">
        <v>557</v>
      </c>
      <c r="C62" s="681" t="str">
        <f>IF(Pop_cible!D62="","",+Pop_cible!D62)</f>
        <v/>
      </c>
      <c r="D62" s="681"/>
      <c r="E62" s="685" t="str">
        <f t="shared" si="1"/>
        <v/>
      </c>
    </row>
    <row r="63" spans="1:5" ht="15" customHeight="1">
      <c r="A63" s="679"/>
      <c r="B63" s="677" t="s">
        <v>558</v>
      </c>
      <c r="C63" s="681" t="str">
        <f>IF(Pop_cible!D63="","",+Pop_cible!D63)</f>
        <v/>
      </c>
      <c r="D63" s="681"/>
      <c r="E63" s="685" t="str">
        <f t="shared" si="1"/>
        <v/>
      </c>
    </row>
    <row r="64" spans="1:5" ht="15" customHeight="1">
      <c r="A64" s="2" t="s">
        <v>559</v>
      </c>
      <c r="B64" s="2"/>
      <c r="C64" s="25" t="str">
        <f>IF(Pop_cible!D64="","",+Pop_cible!D64)</f>
        <v/>
      </c>
      <c r="D64" s="25"/>
      <c r="E64" s="103" t="str">
        <f t="shared" si="1"/>
        <v/>
      </c>
    </row>
    <row r="65" spans="1:5" ht="15" customHeight="1">
      <c r="A65" s="677"/>
      <c r="B65" s="677" t="s">
        <v>560</v>
      </c>
      <c r="C65" s="681" t="str">
        <f>IF(Pop_cible!D65="","",+Pop_cible!D65)</f>
        <v/>
      </c>
      <c r="D65" s="681"/>
      <c r="E65" s="685" t="str">
        <f t="shared" si="1"/>
        <v/>
      </c>
    </row>
    <row r="66" spans="1:5" ht="15" customHeight="1">
      <c r="A66" s="679"/>
      <c r="B66" s="677" t="s">
        <v>561</v>
      </c>
      <c r="C66" s="681" t="str">
        <f>IF(Pop_cible!D66="","",+Pop_cible!D66)</f>
        <v/>
      </c>
      <c r="D66" s="681"/>
      <c r="E66" s="685" t="str">
        <f t="shared" si="1"/>
        <v/>
      </c>
    </row>
    <row r="67" spans="1:5" ht="15" customHeight="1">
      <c r="A67" s="679"/>
      <c r="B67" s="677" t="s">
        <v>562</v>
      </c>
      <c r="C67" s="681" t="str">
        <f>IF(Pop_cible!D67="","",+Pop_cible!D67)</f>
        <v/>
      </c>
      <c r="D67" s="681"/>
      <c r="E67" s="685" t="str">
        <f t="shared" ref="E67:E98" si="2">IFERROR(D67/C67*100,"")</f>
        <v/>
      </c>
    </row>
    <row r="68" spans="1:5" ht="15" customHeight="1">
      <c r="A68" s="679"/>
      <c r="B68" s="677" t="s">
        <v>563</v>
      </c>
      <c r="C68" s="681" t="str">
        <f>IF(Pop_cible!D68="","",+Pop_cible!D68)</f>
        <v/>
      </c>
      <c r="D68" s="681"/>
      <c r="E68" s="685" t="str">
        <f t="shared" si="2"/>
        <v/>
      </c>
    </row>
    <row r="69" spans="1:5" s="6" customFormat="1" ht="15" customHeight="1">
      <c r="A69" s="679"/>
      <c r="B69" s="677" t="s">
        <v>564</v>
      </c>
      <c r="C69" s="681" t="str">
        <f>IF(Pop_cible!D69="","",+Pop_cible!D69)</f>
        <v/>
      </c>
      <c r="D69" s="681"/>
      <c r="E69" s="685" t="str">
        <f t="shared" si="2"/>
        <v/>
      </c>
    </row>
    <row r="70" spans="1:5" ht="15" customHeight="1">
      <c r="A70" s="679"/>
      <c r="B70" s="677" t="s">
        <v>565</v>
      </c>
      <c r="C70" s="681" t="str">
        <f>IF(Pop_cible!D70="","",+Pop_cible!D70)</f>
        <v/>
      </c>
      <c r="D70" s="681"/>
      <c r="E70" s="685" t="str">
        <f t="shared" si="2"/>
        <v/>
      </c>
    </row>
    <row r="71" spans="1:5" ht="15" customHeight="1">
      <c r="A71" s="679"/>
      <c r="B71" s="677" t="s">
        <v>566</v>
      </c>
      <c r="C71" s="681" t="str">
        <f>IF(Pop_cible!D71="","",+Pop_cible!D71)</f>
        <v/>
      </c>
      <c r="D71" s="681"/>
      <c r="E71" s="685" t="str">
        <f t="shared" si="2"/>
        <v/>
      </c>
    </row>
    <row r="72" spans="1:5" ht="15" customHeight="1">
      <c r="A72" s="679"/>
      <c r="B72" s="677" t="s">
        <v>567</v>
      </c>
      <c r="C72" s="681" t="str">
        <f>IF(Pop_cible!D72="","",+Pop_cible!D72)</f>
        <v/>
      </c>
      <c r="D72" s="681"/>
      <c r="E72" s="685" t="str">
        <f t="shared" si="2"/>
        <v/>
      </c>
    </row>
    <row r="73" spans="1:5" ht="15" customHeight="1">
      <c r="A73" s="2" t="s">
        <v>568</v>
      </c>
      <c r="B73" s="2"/>
      <c r="C73" s="25" t="str">
        <f>IF(Pop_cible!D73="","",+Pop_cible!D73)</f>
        <v/>
      </c>
      <c r="D73" s="25"/>
      <c r="E73" s="103" t="str">
        <f t="shared" si="2"/>
        <v/>
      </c>
    </row>
    <row r="74" spans="1:5" ht="15" customHeight="1">
      <c r="A74" s="677"/>
      <c r="B74" s="677" t="s">
        <v>569</v>
      </c>
      <c r="C74" s="681" t="str">
        <f>IF(Pop_cible!D74="","",+Pop_cible!D74)</f>
        <v/>
      </c>
      <c r="D74" s="681"/>
      <c r="E74" s="685" t="str">
        <f t="shared" si="2"/>
        <v/>
      </c>
    </row>
    <row r="75" spans="1:5" ht="15" customHeight="1">
      <c r="A75" s="679"/>
      <c r="B75" s="677" t="s">
        <v>570</v>
      </c>
      <c r="C75" s="681" t="str">
        <f>IF(Pop_cible!D75="","",+Pop_cible!D75)</f>
        <v/>
      </c>
      <c r="D75" s="681"/>
      <c r="E75" s="685" t="str">
        <f t="shared" si="2"/>
        <v/>
      </c>
    </row>
    <row r="76" spans="1:5" ht="15" customHeight="1">
      <c r="A76" s="679"/>
      <c r="B76" s="677" t="s">
        <v>571</v>
      </c>
      <c r="C76" s="681" t="str">
        <f>IF(Pop_cible!D76="","",+Pop_cible!D76)</f>
        <v/>
      </c>
      <c r="D76" s="681"/>
      <c r="E76" s="685" t="str">
        <f t="shared" si="2"/>
        <v/>
      </c>
    </row>
    <row r="77" spans="1:5" ht="15" customHeight="1">
      <c r="A77" s="679"/>
      <c r="B77" s="677" t="s">
        <v>572</v>
      </c>
      <c r="C77" s="681" t="str">
        <f>IF(Pop_cible!D77="","",+Pop_cible!D77)</f>
        <v/>
      </c>
      <c r="D77" s="681"/>
      <c r="E77" s="685" t="str">
        <f t="shared" si="2"/>
        <v/>
      </c>
    </row>
    <row r="78" spans="1:5" ht="15" customHeight="1">
      <c r="A78" s="679"/>
      <c r="B78" s="677" t="s">
        <v>573</v>
      </c>
      <c r="C78" s="681" t="str">
        <f>IF(Pop_cible!D78="","",+Pop_cible!D78)</f>
        <v/>
      </c>
      <c r="D78" s="681"/>
      <c r="E78" s="685" t="str">
        <f t="shared" si="2"/>
        <v/>
      </c>
    </row>
    <row r="79" spans="1:5" s="6" customFormat="1" ht="15" customHeight="1">
      <c r="A79" s="2" t="s">
        <v>574</v>
      </c>
      <c r="B79" s="2"/>
      <c r="C79" s="49" t="str">
        <f>IF(Pop_cible!D79="","",+Pop_cible!D79)</f>
        <v/>
      </c>
      <c r="D79" s="49"/>
      <c r="E79" s="686" t="str">
        <f t="shared" si="2"/>
        <v/>
      </c>
    </row>
    <row r="80" spans="1:5" ht="15" customHeight="1">
      <c r="A80" s="677"/>
      <c r="B80" s="677" t="s">
        <v>575</v>
      </c>
      <c r="C80" s="682" t="str">
        <f>IF(Pop_cible!D80="","",+Pop_cible!D80)</f>
        <v/>
      </c>
      <c r="D80" s="682"/>
      <c r="E80" s="719" t="str">
        <f t="shared" si="2"/>
        <v/>
      </c>
    </row>
    <row r="81" spans="1:5" ht="15" customHeight="1">
      <c r="A81" s="679"/>
      <c r="B81" s="677" t="s">
        <v>576</v>
      </c>
      <c r="C81" s="681" t="str">
        <f>IF(Pop_cible!D81="","",+Pop_cible!D81)</f>
        <v/>
      </c>
      <c r="D81" s="681"/>
      <c r="E81" s="685" t="str">
        <f t="shared" si="2"/>
        <v/>
      </c>
    </row>
    <row r="82" spans="1:5" ht="15" customHeight="1">
      <c r="A82" s="679"/>
      <c r="B82" s="677" t="s">
        <v>577</v>
      </c>
      <c r="C82" s="681" t="str">
        <f>IF(Pop_cible!D82="","",+Pop_cible!D82)</f>
        <v/>
      </c>
      <c r="D82" s="681"/>
      <c r="E82" s="685" t="str">
        <f t="shared" si="2"/>
        <v/>
      </c>
    </row>
    <row r="83" spans="1:5" ht="15" customHeight="1">
      <c r="A83" s="679"/>
      <c r="B83" s="677" t="s">
        <v>578</v>
      </c>
      <c r="C83" s="681" t="str">
        <f>IF(Pop_cible!D83="","",+Pop_cible!D83)</f>
        <v/>
      </c>
      <c r="D83" s="681"/>
      <c r="E83" s="685" t="str">
        <f t="shared" si="2"/>
        <v/>
      </c>
    </row>
    <row r="84" spans="1:5" ht="15" customHeight="1">
      <c r="A84" s="2" t="s">
        <v>579</v>
      </c>
      <c r="B84" s="2"/>
      <c r="C84" s="25" t="str">
        <f>IF(Pop_cible!D84="","",+Pop_cible!D84)</f>
        <v/>
      </c>
      <c r="D84" s="25"/>
      <c r="E84" s="103" t="str">
        <f t="shared" si="2"/>
        <v/>
      </c>
    </row>
    <row r="85" spans="1:5" ht="15" customHeight="1">
      <c r="A85" s="679"/>
      <c r="B85" s="677" t="s">
        <v>580</v>
      </c>
      <c r="C85" s="681" t="str">
        <f>IF(Pop_cible!D85="","",+Pop_cible!D85)</f>
        <v/>
      </c>
      <c r="D85" s="681"/>
      <c r="E85" s="685" t="str">
        <f t="shared" si="2"/>
        <v/>
      </c>
    </row>
    <row r="86" spans="1:5" ht="15" customHeight="1">
      <c r="A86" s="679"/>
      <c r="B86" s="677" t="s">
        <v>581</v>
      </c>
      <c r="C86" s="681" t="str">
        <f>IF(Pop_cible!D86="","",+Pop_cible!D86)</f>
        <v/>
      </c>
      <c r="D86" s="681"/>
      <c r="E86" s="685" t="str">
        <f t="shared" si="2"/>
        <v/>
      </c>
    </row>
    <row r="87" spans="1:5" s="6" customFormat="1" ht="15" customHeight="1">
      <c r="A87" s="679"/>
      <c r="B87" s="677" t="s">
        <v>582</v>
      </c>
      <c r="C87" s="681" t="str">
        <f>IF(Pop_cible!D87="","",+Pop_cible!D87)</f>
        <v/>
      </c>
      <c r="D87" s="681"/>
      <c r="E87" s="685" t="str">
        <f t="shared" si="2"/>
        <v/>
      </c>
    </row>
    <row r="88" spans="1:5" ht="15" customHeight="1">
      <c r="A88" s="2" t="s">
        <v>583</v>
      </c>
      <c r="B88" s="2"/>
      <c r="C88" s="49" t="str">
        <f>IF(Pop_cible!D88="","",+Pop_cible!D88)</f>
        <v/>
      </c>
      <c r="D88" s="49"/>
      <c r="E88" s="686" t="str">
        <f t="shared" si="2"/>
        <v/>
      </c>
    </row>
    <row r="89" spans="1:5" ht="15" customHeight="1">
      <c r="A89" s="679"/>
      <c r="B89" s="677" t="s">
        <v>584</v>
      </c>
      <c r="C89" s="681" t="str">
        <f>IF(Pop_cible!D89="","",+Pop_cible!D89)</f>
        <v/>
      </c>
      <c r="D89" s="681"/>
      <c r="E89" s="685" t="str">
        <f t="shared" si="2"/>
        <v/>
      </c>
    </row>
    <row r="90" spans="1:5" ht="15" customHeight="1">
      <c r="A90" s="2" t="s">
        <v>585</v>
      </c>
      <c r="B90" s="2"/>
      <c r="C90" s="25" t="str">
        <f>IF(Pop_cible!D90="","",+Pop_cible!D90)</f>
        <v/>
      </c>
      <c r="D90" s="25"/>
      <c r="E90" s="103" t="str">
        <f t="shared" si="2"/>
        <v/>
      </c>
    </row>
    <row r="91" spans="1:5" ht="15" customHeight="1">
      <c r="A91" s="679"/>
      <c r="B91" s="677" t="s">
        <v>586</v>
      </c>
      <c r="C91" s="681" t="str">
        <f>IF(Pop_cible!D91="","",+Pop_cible!D91)</f>
        <v/>
      </c>
      <c r="D91" s="681"/>
      <c r="E91" s="685" t="str">
        <f t="shared" si="2"/>
        <v/>
      </c>
    </row>
    <row r="92" spans="1:5" s="6" customFormat="1" ht="15" customHeight="1">
      <c r="A92" s="679"/>
      <c r="B92" s="677" t="s">
        <v>587</v>
      </c>
      <c r="C92" s="681" t="str">
        <f>IF(Pop_cible!D92="","",+Pop_cible!D92)</f>
        <v/>
      </c>
      <c r="D92" s="681"/>
      <c r="E92" s="685" t="str">
        <f t="shared" si="2"/>
        <v/>
      </c>
    </row>
    <row r="93" spans="1:5" ht="15" customHeight="1">
      <c r="A93" s="679"/>
      <c r="B93" s="677" t="s">
        <v>588</v>
      </c>
      <c r="C93" s="681" t="str">
        <f>IF(Pop_cible!D93="","",+Pop_cible!D93)</f>
        <v/>
      </c>
      <c r="D93" s="681"/>
      <c r="E93" s="685" t="str">
        <f t="shared" si="2"/>
        <v/>
      </c>
    </row>
    <row r="94" spans="1:5" ht="15" customHeight="1">
      <c r="A94" s="2" t="s">
        <v>589</v>
      </c>
      <c r="B94" s="2"/>
      <c r="C94" s="25" t="str">
        <f>IF(Pop_cible!D94="","",+Pop_cible!D94)</f>
        <v/>
      </c>
      <c r="D94" s="25"/>
      <c r="E94" s="103" t="str">
        <f t="shared" si="2"/>
        <v/>
      </c>
    </row>
    <row r="95" spans="1:5" ht="15" customHeight="1">
      <c r="A95" s="677"/>
      <c r="B95" s="677" t="s">
        <v>590</v>
      </c>
      <c r="C95" s="681" t="str">
        <f>IF(Pop_cible!D95="","",+Pop_cible!D95)</f>
        <v/>
      </c>
      <c r="D95" s="681"/>
      <c r="E95" s="685" t="str">
        <f t="shared" si="2"/>
        <v/>
      </c>
    </row>
    <row r="96" spans="1:5" ht="15" customHeight="1">
      <c r="A96" s="677"/>
      <c r="B96" s="677" t="s">
        <v>591</v>
      </c>
      <c r="C96" s="681" t="str">
        <f>IF(Pop_cible!D96="","",+Pop_cible!D96)</f>
        <v/>
      </c>
      <c r="D96" s="681"/>
      <c r="E96" s="685" t="str">
        <f t="shared" si="2"/>
        <v/>
      </c>
    </row>
    <row r="97" spans="1:5" ht="15" customHeight="1">
      <c r="A97" s="677"/>
      <c r="B97" s="677" t="s">
        <v>592</v>
      </c>
      <c r="C97" s="681" t="str">
        <f>IF(Pop_cible!D97="","",+Pop_cible!D97)</f>
        <v/>
      </c>
      <c r="D97" s="681"/>
      <c r="E97" s="685" t="str">
        <f t="shared" si="2"/>
        <v/>
      </c>
    </row>
    <row r="98" spans="1:5" s="6" customFormat="1" ht="15" customHeight="1">
      <c r="A98" s="677"/>
      <c r="B98" s="677" t="s">
        <v>593</v>
      </c>
      <c r="C98" s="681" t="str">
        <f>IF(Pop_cible!D98="","",+Pop_cible!D98)</f>
        <v/>
      </c>
      <c r="D98" s="681"/>
      <c r="E98" s="685" t="str">
        <f t="shared" si="2"/>
        <v/>
      </c>
    </row>
    <row r="99" spans="1:5" ht="15" customHeight="1">
      <c r="A99" s="2" t="s">
        <v>594</v>
      </c>
      <c r="B99" s="2"/>
      <c r="C99" s="49" t="str">
        <f>IF(Pop_cible!D99="","",+Pop_cible!D99)</f>
        <v/>
      </c>
      <c r="D99" s="49"/>
      <c r="E99" s="686" t="str">
        <f t="shared" ref="E99:E111" si="3">IFERROR(D99/C99*100,"")</f>
        <v/>
      </c>
    </row>
    <row r="100" spans="1:5" ht="15" customHeight="1">
      <c r="A100" s="679"/>
      <c r="B100" s="677" t="s">
        <v>595</v>
      </c>
      <c r="C100" s="681" t="str">
        <f>IF(Pop_cible!D100="","",+Pop_cible!D100)</f>
        <v/>
      </c>
      <c r="D100" s="681"/>
      <c r="E100" s="685" t="str">
        <f t="shared" si="3"/>
        <v/>
      </c>
    </row>
    <row r="101" spans="1:5" ht="15" customHeight="1">
      <c r="A101" s="2" t="s">
        <v>596</v>
      </c>
      <c r="B101" s="2"/>
      <c r="C101" s="25" t="str">
        <f>IF(Pop_cible!D101="","",+Pop_cible!D101)</f>
        <v/>
      </c>
      <c r="D101" s="25"/>
      <c r="E101" s="103" t="str">
        <f t="shared" si="3"/>
        <v/>
      </c>
    </row>
    <row r="102" spans="1:5" ht="15" customHeight="1">
      <c r="A102" s="677"/>
      <c r="B102" s="677" t="s">
        <v>597</v>
      </c>
      <c r="C102" s="681" t="str">
        <f>IF(Pop_cible!D102="","",+Pop_cible!D102)</f>
        <v/>
      </c>
      <c r="D102" s="681"/>
      <c r="E102" s="685" t="str">
        <f t="shared" si="3"/>
        <v/>
      </c>
    </row>
    <row r="103" spans="1:5" ht="15" customHeight="1">
      <c r="A103" s="679"/>
      <c r="B103" s="677" t="s">
        <v>598</v>
      </c>
      <c r="C103" s="681" t="str">
        <f>IF(Pop_cible!D103="","",+Pop_cible!D103)</f>
        <v/>
      </c>
      <c r="D103" s="681"/>
      <c r="E103" s="685" t="str">
        <f t="shared" si="3"/>
        <v/>
      </c>
    </row>
    <row r="104" spans="1:5" ht="15" customHeight="1">
      <c r="A104" s="679"/>
      <c r="B104" s="677" t="s">
        <v>599</v>
      </c>
      <c r="C104" s="681" t="str">
        <f>IF(Pop_cible!D104="","",+Pop_cible!D104)</f>
        <v/>
      </c>
      <c r="D104" s="681"/>
      <c r="E104" s="685" t="str">
        <f t="shared" si="3"/>
        <v/>
      </c>
    </row>
    <row r="105" spans="1:5" ht="15" customHeight="1">
      <c r="A105" s="679"/>
      <c r="B105" s="677" t="s">
        <v>600</v>
      </c>
      <c r="C105" s="681" t="str">
        <f>IF(Pop_cible!D105="","",+Pop_cible!D105)</f>
        <v/>
      </c>
      <c r="D105" s="681"/>
      <c r="E105" s="685" t="str">
        <f t="shared" si="3"/>
        <v/>
      </c>
    </row>
    <row r="106" spans="1:5" ht="15.75" customHeight="1">
      <c r="A106" s="679"/>
      <c r="B106" s="677" t="s">
        <v>601</v>
      </c>
      <c r="C106" s="681" t="str">
        <f>IF(Pop_cible!D106="","",+Pop_cible!D106)</f>
        <v/>
      </c>
      <c r="D106" s="681"/>
      <c r="E106" s="685" t="str">
        <f t="shared" si="3"/>
        <v/>
      </c>
    </row>
    <row r="107" spans="1:5" ht="15.75" customHeight="1">
      <c r="A107" s="679"/>
      <c r="B107" s="677" t="s">
        <v>602</v>
      </c>
      <c r="C107" s="681" t="str">
        <f>IF(Pop_cible!D107="","",+Pop_cible!D107)</f>
        <v/>
      </c>
      <c r="D107" s="681"/>
      <c r="E107" s="685" t="str">
        <f t="shared" si="3"/>
        <v/>
      </c>
    </row>
    <row r="108" spans="1:5" ht="15.75" customHeight="1">
      <c r="A108" s="679"/>
      <c r="B108" s="677" t="s">
        <v>603</v>
      </c>
      <c r="C108" s="681" t="str">
        <f>IF(Pop_cible!D108="","",+Pop_cible!D108)</f>
        <v/>
      </c>
      <c r="D108" s="681"/>
      <c r="E108" s="685" t="str">
        <f t="shared" si="3"/>
        <v/>
      </c>
    </row>
    <row r="109" spans="1:5" ht="15.75" customHeight="1">
      <c r="A109" s="2" t="s">
        <v>604</v>
      </c>
      <c r="B109" s="2"/>
      <c r="C109" s="683" t="str">
        <f>IF(Pop_cible!D109="","",+Pop_cible!D109)</f>
        <v/>
      </c>
      <c r="D109" s="683"/>
      <c r="E109" s="687" t="str">
        <f t="shared" si="3"/>
        <v/>
      </c>
    </row>
    <row r="110" spans="1:5" ht="15.75" customHeight="1">
      <c r="A110" s="2" t="s">
        <v>605</v>
      </c>
      <c r="B110" s="2"/>
      <c r="C110" s="25" t="str">
        <f>IF(Pop_cible!D110="","",+Pop_cible!D110)</f>
        <v/>
      </c>
      <c r="D110" s="25"/>
      <c r="E110" s="103" t="str">
        <f t="shared" si="3"/>
        <v/>
      </c>
    </row>
    <row r="111" spans="1:5" ht="15.75" customHeight="1" thickBot="1">
      <c r="A111" s="282" t="s">
        <v>606</v>
      </c>
      <c r="B111" s="282"/>
      <c r="C111" s="206" t="str">
        <f>IF(Pop_cible!D111="","",+Pop_cible!D111)</f>
        <v/>
      </c>
      <c r="D111" s="206"/>
      <c r="E111" s="688" t="str">
        <f t="shared" si="3"/>
        <v/>
      </c>
    </row>
  </sheetData>
  <mergeCells count="1">
    <mergeCell ref="A2:B2"/>
  </mergeCells>
  <conditionalFormatting sqref="C3:D93">
    <cfRule type="containsBlanks" dxfId="646" priority="4">
      <formula>LEN(TRIM(C3))=0</formula>
    </cfRule>
  </conditionalFormatting>
  <conditionalFormatting sqref="C94:D99">
    <cfRule type="containsBlanks" dxfId="645" priority="6">
      <formula>LEN(TRIM(C94))=0</formula>
    </cfRule>
  </conditionalFormatting>
  <conditionalFormatting sqref="C100:D108">
    <cfRule type="containsBlanks" dxfId="644" priority="3">
      <formula>LEN(TRIM(C100))=0</formula>
    </cfRule>
  </conditionalFormatting>
  <conditionalFormatting sqref="C98:E98">
    <cfRule type="containsBlanks" dxfId="643" priority="5" stopIfTrue="1">
      <formula>LEN(TRIM(C98))=0</formula>
    </cfRule>
  </conditionalFormatting>
  <conditionalFormatting sqref="C110:E110">
    <cfRule type="containsBlanks" dxfId="642" priority="2">
      <formula>LEN(TRIM(C110))=0</formula>
    </cfRule>
  </conditionalFormatting>
  <conditionalFormatting sqref="E3:E108">
    <cfRule type="containsBlanks" dxfId="641" priority="1">
      <formula>LEN(TRIM(E3))=0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3" manualBreakCount="3">
    <brk id="49" max="4" man="1"/>
    <brk id="93" max="4" man="1"/>
    <brk id="111" max="4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Feuil52">
    <tabColor rgb="FFF9FBFA"/>
  </sheetPr>
  <dimension ref="A1:P111"/>
  <sheetViews>
    <sheetView view="pageBreakPreview" zoomScaleNormal="100" zoomScaleSheetLayoutView="100" workbookViewId="0">
      <selection activeCell="C3" sqref="C3:G111"/>
    </sheetView>
  </sheetViews>
  <sheetFormatPr baseColWidth="10" defaultColWidth="14.3984375" defaultRowHeight="15" customHeight="1"/>
  <cols>
    <col min="1" max="1" width="1.796875" style="366" customWidth="1"/>
    <col min="2" max="2" width="20" style="366" customWidth="1"/>
    <col min="3" max="3" width="8.796875" style="366" customWidth="1"/>
    <col min="4" max="4" width="16.265625" style="366" customWidth="1"/>
    <col min="5" max="5" width="12.53125" style="366" customWidth="1"/>
    <col min="6" max="6" width="13.46484375" style="366" customWidth="1"/>
    <col min="7" max="7" width="15.33203125" style="366" customWidth="1"/>
    <col min="8" max="8" width="14.33203125" style="366" customWidth="1"/>
    <col min="9" max="16" width="10.796875" style="366" customWidth="1"/>
    <col min="17" max="18" width="14.3984375" style="366" customWidth="1"/>
    <col min="19" max="16384" width="14.3984375" style="366"/>
  </cols>
  <sheetData>
    <row r="1" spans="1:16" ht="17.75" customHeight="1">
      <c r="A1" s="14" t="s">
        <v>1101</v>
      </c>
      <c r="C1" s="14"/>
      <c r="D1" s="14"/>
      <c r="E1" s="14"/>
      <c r="F1" s="13"/>
      <c r="G1" s="13"/>
      <c r="H1" s="13"/>
      <c r="I1" s="14"/>
      <c r="J1" s="14"/>
      <c r="K1" s="14"/>
      <c r="L1" s="14"/>
      <c r="M1" s="14"/>
      <c r="N1" s="14"/>
      <c r="O1" s="14"/>
      <c r="P1" s="14"/>
    </row>
    <row r="2" spans="1:16" ht="59.65" customHeight="1" thickBot="1">
      <c r="A2" s="979" t="s">
        <v>629</v>
      </c>
      <c r="B2" s="906"/>
      <c r="C2" s="368" t="s">
        <v>1102</v>
      </c>
      <c r="D2" s="368" t="s">
        <v>1103</v>
      </c>
      <c r="E2" s="368" t="s">
        <v>1104</v>
      </c>
      <c r="F2" s="368" t="s">
        <v>1105</v>
      </c>
      <c r="G2" s="368" t="s">
        <v>1106</v>
      </c>
      <c r="H2" s="368" t="s">
        <v>298</v>
      </c>
    </row>
    <row r="3" spans="1:16" ht="15" customHeight="1">
      <c r="A3" s="2" t="s">
        <v>498</v>
      </c>
      <c r="B3" s="2"/>
      <c r="C3" s="25"/>
      <c r="D3" s="25"/>
      <c r="E3" s="25"/>
      <c r="F3" s="25"/>
      <c r="G3" s="25"/>
      <c r="H3" s="103" t="str">
        <f>IF(Pop_cible!E3="","",Accouchement!F3/Pop_cible!E3*100)</f>
        <v/>
      </c>
    </row>
    <row r="4" spans="1:16" ht="15" customHeight="1">
      <c r="A4" s="679"/>
      <c r="B4" s="677" t="s">
        <v>499</v>
      </c>
      <c r="C4" s="682"/>
      <c r="D4" s="682"/>
      <c r="E4" s="682"/>
      <c r="F4" s="682"/>
      <c r="G4" s="682"/>
      <c r="H4" s="719" t="str">
        <f>IF(Pop_cible!E4="","",Accouchement!F4/Pop_cible!E4*100)</f>
        <v/>
      </c>
    </row>
    <row r="5" spans="1:16" ht="15" customHeight="1">
      <c r="A5" s="679"/>
      <c r="B5" s="677" t="s">
        <v>500</v>
      </c>
      <c r="C5" s="681"/>
      <c r="D5" s="681"/>
      <c r="E5" s="681"/>
      <c r="F5" s="681"/>
      <c r="G5" s="681"/>
      <c r="H5" s="685" t="str">
        <f>IF(Pop_cible!E5="","",Accouchement!F5/Pop_cible!E5*100)</f>
        <v/>
      </c>
    </row>
    <row r="6" spans="1:16" ht="15" customHeight="1">
      <c r="A6" s="679"/>
      <c r="B6" s="677" t="s">
        <v>501</v>
      </c>
      <c r="C6" s="681"/>
      <c r="D6" s="681"/>
      <c r="E6" s="681"/>
      <c r="F6" s="681"/>
      <c r="G6" s="681"/>
      <c r="H6" s="685" t="str">
        <f>IF(Pop_cible!E6="","",Accouchement!F6/Pop_cible!E6*100)</f>
        <v/>
      </c>
    </row>
    <row r="7" spans="1:16" ht="15" customHeight="1">
      <c r="A7" s="679"/>
      <c r="B7" s="677" t="s">
        <v>502</v>
      </c>
      <c r="C7" s="681"/>
      <c r="D7" s="681"/>
      <c r="E7" s="681"/>
      <c r="F7" s="681"/>
      <c r="G7" s="681"/>
      <c r="H7" s="685" t="str">
        <f>IF(Pop_cible!E7="","",Accouchement!F7/Pop_cible!E7*100)</f>
        <v/>
      </c>
    </row>
    <row r="8" spans="1:16" ht="15" customHeight="1">
      <c r="A8" s="2" t="s">
        <v>503</v>
      </c>
      <c r="B8" s="2"/>
      <c r="C8" s="25"/>
      <c r="D8" s="25"/>
      <c r="E8" s="25"/>
      <c r="F8" s="25"/>
      <c r="G8" s="25"/>
      <c r="H8" s="103" t="str">
        <f>IF(Pop_cible!E8="","",Accouchement!F8/Pop_cible!E8*100)</f>
        <v/>
      </c>
    </row>
    <row r="9" spans="1:16" ht="15" customHeight="1">
      <c r="A9" s="679"/>
      <c r="B9" s="677" t="s">
        <v>504</v>
      </c>
      <c r="C9" s="681"/>
      <c r="D9" s="681"/>
      <c r="E9" s="681"/>
      <c r="F9" s="681"/>
      <c r="G9" s="681"/>
      <c r="H9" s="685" t="str">
        <f>IF(Pop_cible!E9="","",Accouchement!F9/Pop_cible!E9*100)</f>
        <v/>
      </c>
    </row>
    <row r="10" spans="1:16" ht="15" customHeight="1">
      <c r="A10" s="679"/>
      <c r="B10" s="677" t="s">
        <v>505</v>
      </c>
      <c r="C10" s="681"/>
      <c r="D10" s="681"/>
      <c r="E10" s="681"/>
      <c r="F10" s="681"/>
      <c r="G10" s="681"/>
      <c r="H10" s="685" t="str">
        <f>IF(Pop_cible!E10="","",Accouchement!F10/Pop_cible!E10*100)</f>
        <v/>
      </c>
    </row>
    <row r="11" spans="1:16" ht="15" customHeight="1">
      <c r="A11" s="679"/>
      <c r="B11" s="677" t="s">
        <v>506</v>
      </c>
      <c r="C11" s="681"/>
      <c r="D11" s="681"/>
      <c r="E11" s="681"/>
      <c r="F11" s="681"/>
      <c r="G11" s="681"/>
      <c r="H11" s="685" t="str">
        <f>IF(Pop_cible!E11="","",Accouchement!F11/Pop_cible!E11*100)</f>
        <v/>
      </c>
    </row>
    <row r="12" spans="1:16" ht="15" customHeight="1">
      <c r="A12" s="679"/>
      <c r="B12" s="677" t="s">
        <v>507</v>
      </c>
      <c r="C12" s="681"/>
      <c r="D12" s="681"/>
      <c r="E12" s="681"/>
      <c r="F12" s="681"/>
      <c r="G12" s="681"/>
      <c r="H12" s="685" t="str">
        <f>IF(Pop_cible!E12="","",Accouchement!F12/Pop_cible!E12*100)</f>
        <v/>
      </c>
    </row>
    <row r="13" spans="1:16" ht="15" customHeight="1">
      <c r="A13" s="679"/>
      <c r="B13" s="677" t="s">
        <v>508</v>
      </c>
      <c r="C13" s="681"/>
      <c r="D13" s="681"/>
      <c r="E13" s="681"/>
      <c r="F13" s="681"/>
      <c r="G13" s="681"/>
      <c r="H13" s="685" t="str">
        <f>IF(Pop_cible!E13="","",Accouchement!F13/Pop_cible!E13*100)</f>
        <v/>
      </c>
    </row>
    <row r="14" spans="1:16" ht="15" customHeight="1">
      <c r="A14" s="679"/>
      <c r="B14" s="677" t="s">
        <v>509</v>
      </c>
      <c r="C14" s="681"/>
      <c r="D14" s="681"/>
      <c r="E14" s="681"/>
      <c r="F14" s="681"/>
      <c r="G14" s="681"/>
      <c r="H14" s="685" t="str">
        <f>IF(Pop_cible!E14="","",Accouchement!F14/Pop_cible!E14*100)</f>
        <v/>
      </c>
    </row>
    <row r="15" spans="1:16" ht="15" customHeight="1">
      <c r="A15" s="2" t="s">
        <v>510</v>
      </c>
      <c r="B15" s="2"/>
      <c r="C15" s="25"/>
      <c r="D15" s="25"/>
      <c r="E15" s="25"/>
      <c r="F15" s="25"/>
      <c r="G15" s="25"/>
      <c r="H15" s="103" t="str">
        <f>IF(Pop_cible!E15="","",Accouchement!F15/Pop_cible!E15*100)</f>
        <v/>
      </c>
    </row>
    <row r="16" spans="1:16" ht="15" customHeight="1">
      <c r="A16" s="677"/>
      <c r="B16" s="677" t="s">
        <v>511</v>
      </c>
      <c r="C16" s="681"/>
      <c r="D16" s="681"/>
      <c r="E16" s="681"/>
      <c r="F16" s="681"/>
      <c r="G16" s="681"/>
      <c r="H16" s="685" t="str">
        <f>IF(Pop_cible!E16="","",Accouchement!F16/Pop_cible!E16*100)</f>
        <v/>
      </c>
    </row>
    <row r="17" spans="1:8" ht="15" customHeight="1">
      <c r="A17" s="679"/>
      <c r="B17" s="677" t="s">
        <v>512</v>
      </c>
      <c r="C17" s="681"/>
      <c r="D17" s="681"/>
      <c r="E17" s="681"/>
      <c r="F17" s="681"/>
      <c r="G17" s="681"/>
      <c r="H17" s="685" t="str">
        <f>IF(Pop_cible!E17="","",Accouchement!F17/Pop_cible!E17*100)</f>
        <v/>
      </c>
    </row>
    <row r="18" spans="1:8" ht="15" customHeight="1">
      <c r="A18" s="679"/>
      <c r="B18" s="677" t="s">
        <v>513</v>
      </c>
      <c r="C18" s="681"/>
      <c r="D18" s="681"/>
      <c r="E18" s="681"/>
      <c r="F18" s="681"/>
      <c r="G18" s="681"/>
      <c r="H18" s="685" t="str">
        <f>IF(Pop_cible!E18="","",Accouchement!F18/Pop_cible!E18*100)</f>
        <v/>
      </c>
    </row>
    <row r="19" spans="1:8" ht="15" customHeight="1">
      <c r="A19" s="2" t="s">
        <v>514</v>
      </c>
      <c r="B19" s="6"/>
      <c r="C19" s="49"/>
      <c r="D19" s="49"/>
      <c r="E19" s="49"/>
      <c r="F19" s="49"/>
      <c r="G19" s="49"/>
      <c r="H19" s="686" t="str">
        <f>IF(Pop_cible!E19="","",Accouchement!F19/Pop_cible!E19*100)</f>
        <v/>
      </c>
    </row>
    <row r="20" spans="1:8" ht="15" customHeight="1">
      <c r="A20" s="677"/>
      <c r="B20" s="678" t="s">
        <v>515</v>
      </c>
      <c r="C20" s="682"/>
      <c r="D20" s="682"/>
      <c r="E20" s="682"/>
      <c r="F20" s="682"/>
      <c r="G20" s="682"/>
      <c r="H20" s="719" t="str">
        <f>IF(Pop_cible!E20="","",Accouchement!F20/Pop_cible!E20*100)</f>
        <v/>
      </c>
    </row>
    <row r="21" spans="1:8" ht="15" customHeight="1">
      <c r="A21" s="679"/>
      <c r="B21" s="677" t="s">
        <v>516</v>
      </c>
      <c r="C21" s="681"/>
      <c r="D21" s="681"/>
      <c r="E21" s="681"/>
      <c r="F21" s="681"/>
      <c r="G21" s="681"/>
      <c r="H21" s="685" t="str">
        <f>IF(Pop_cible!E21="","",Accouchement!F21/Pop_cible!E21*100)</f>
        <v/>
      </c>
    </row>
    <row r="22" spans="1:8" ht="15" customHeight="1">
      <c r="A22" s="679"/>
      <c r="B22" s="677" t="s">
        <v>517</v>
      </c>
      <c r="C22" s="681"/>
      <c r="D22" s="681"/>
      <c r="E22" s="681"/>
      <c r="F22" s="681"/>
      <c r="G22" s="681"/>
      <c r="H22" s="685" t="str">
        <f>IF(Pop_cible!E22="","",Accouchement!F22/Pop_cible!E22*100)</f>
        <v/>
      </c>
    </row>
    <row r="23" spans="1:8" ht="15" customHeight="1">
      <c r="A23" s="679"/>
      <c r="B23" s="677" t="s">
        <v>518</v>
      </c>
      <c r="C23" s="681"/>
      <c r="D23" s="681"/>
      <c r="E23" s="681"/>
      <c r="F23" s="681"/>
      <c r="G23" s="681"/>
      <c r="H23" s="685" t="str">
        <f>IF(Pop_cible!E23="","",Accouchement!F23/Pop_cible!E23*100)</f>
        <v/>
      </c>
    </row>
    <row r="24" spans="1:8" ht="15" customHeight="1">
      <c r="A24" s="679"/>
      <c r="B24" s="677" t="s">
        <v>519</v>
      </c>
      <c r="C24" s="681"/>
      <c r="D24" s="681"/>
      <c r="E24" s="681"/>
      <c r="F24" s="681"/>
      <c r="G24" s="681"/>
      <c r="H24" s="685" t="str">
        <f>IF(Pop_cible!E24="","",Accouchement!F24/Pop_cible!E24*100)</f>
        <v/>
      </c>
    </row>
    <row r="25" spans="1:8" ht="15" customHeight="1">
      <c r="A25" s="679"/>
      <c r="B25" s="677" t="s">
        <v>520</v>
      </c>
      <c r="C25" s="681"/>
      <c r="D25" s="681"/>
      <c r="E25" s="681"/>
      <c r="F25" s="681"/>
      <c r="G25" s="681"/>
      <c r="H25" s="685" t="str">
        <f>IF(Pop_cible!E25="","",Accouchement!F25/Pop_cible!E25*100)</f>
        <v/>
      </c>
    </row>
    <row r="26" spans="1:8" ht="15" customHeight="1">
      <c r="A26" s="679"/>
      <c r="B26" s="677" t="s">
        <v>521</v>
      </c>
      <c r="C26" s="681"/>
      <c r="D26" s="681"/>
      <c r="E26" s="681"/>
      <c r="F26" s="681"/>
      <c r="G26" s="681"/>
      <c r="H26" s="685" t="str">
        <f>IF(Pop_cible!E26="","",Accouchement!F26/Pop_cible!E26*100)</f>
        <v/>
      </c>
    </row>
    <row r="27" spans="1:8" ht="15" customHeight="1">
      <c r="A27" s="679"/>
      <c r="B27" s="677" t="s">
        <v>522</v>
      </c>
      <c r="C27" s="681"/>
      <c r="D27" s="681"/>
      <c r="E27" s="681"/>
      <c r="F27" s="681"/>
      <c r="G27" s="681"/>
      <c r="H27" s="685" t="str">
        <f>IF(Pop_cible!E27="","",Accouchement!F27/Pop_cible!E27*100)</f>
        <v/>
      </c>
    </row>
    <row r="28" spans="1:8" ht="15" customHeight="1">
      <c r="A28" s="679"/>
      <c r="B28" s="677" t="s">
        <v>523</v>
      </c>
      <c r="C28" s="681"/>
      <c r="D28" s="681"/>
      <c r="E28" s="681"/>
      <c r="F28" s="681"/>
      <c r="G28" s="681"/>
      <c r="H28" s="685" t="str">
        <f>IF(Pop_cible!E28="","",Accouchement!F28/Pop_cible!E28*100)</f>
        <v/>
      </c>
    </row>
    <row r="29" spans="1:8" ht="15" customHeight="1">
      <c r="A29" s="2" t="s">
        <v>524</v>
      </c>
      <c r="B29" s="2"/>
      <c r="C29" s="25"/>
      <c r="D29" s="25"/>
      <c r="E29" s="25"/>
      <c r="F29" s="25"/>
      <c r="G29" s="25"/>
      <c r="H29" s="103" t="str">
        <f>IF(Pop_cible!E29="","",Accouchement!F29/Pop_cible!E29*100)</f>
        <v/>
      </c>
    </row>
    <row r="30" spans="1:8" ht="15" customHeight="1">
      <c r="A30" s="677"/>
      <c r="B30" s="677" t="s">
        <v>525</v>
      </c>
      <c r="C30" s="682"/>
      <c r="D30" s="682"/>
      <c r="E30" s="682"/>
      <c r="F30" s="682"/>
      <c r="G30" s="682"/>
      <c r="H30" s="719" t="str">
        <f>IF(Pop_cible!E30="","",Accouchement!F30/Pop_cible!E30*100)</f>
        <v/>
      </c>
    </row>
    <row r="31" spans="1:8" ht="15" customHeight="1">
      <c r="A31" s="677"/>
      <c r="B31" s="677" t="s">
        <v>526</v>
      </c>
      <c r="C31" s="681"/>
      <c r="D31" s="681"/>
      <c r="E31" s="681"/>
      <c r="F31" s="681"/>
      <c r="G31" s="681"/>
      <c r="H31" s="685" t="str">
        <f>IF(Pop_cible!E31="","",Accouchement!F31/Pop_cible!E31*100)</f>
        <v/>
      </c>
    </row>
    <row r="32" spans="1:8" ht="15" customHeight="1">
      <c r="A32" s="677"/>
      <c r="B32" s="677" t="s">
        <v>527</v>
      </c>
      <c r="C32" s="681"/>
      <c r="D32" s="681"/>
      <c r="E32" s="681"/>
      <c r="F32" s="681"/>
      <c r="G32" s="681"/>
      <c r="H32" s="685" t="str">
        <f>IF(Pop_cible!E32="","",Accouchement!F32/Pop_cible!E32*100)</f>
        <v/>
      </c>
    </row>
    <row r="33" spans="1:8" ht="15" customHeight="1">
      <c r="A33" s="677"/>
      <c r="B33" s="677" t="s">
        <v>528</v>
      </c>
      <c r="C33" s="681"/>
      <c r="D33" s="681"/>
      <c r="E33" s="681"/>
      <c r="F33" s="681"/>
      <c r="G33" s="681"/>
      <c r="H33" s="685" t="str">
        <f>IF(Pop_cible!E33="","",Accouchement!F33/Pop_cible!E33*100)</f>
        <v/>
      </c>
    </row>
    <row r="34" spans="1:8" ht="15" customHeight="1">
      <c r="A34" s="677"/>
      <c r="B34" s="677" t="s">
        <v>529</v>
      </c>
      <c r="C34" s="681"/>
      <c r="D34" s="681"/>
      <c r="E34" s="681"/>
      <c r="F34" s="681"/>
      <c r="G34" s="681"/>
      <c r="H34" s="685" t="str">
        <f>IF(Pop_cible!E34="","",Accouchement!F34/Pop_cible!E34*100)</f>
        <v/>
      </c>
    </row>
    <row r="35" spans="1:8" ht="15" customHeight="1">
      <c r="A35" s="677"/>
      <c r="B35" s="677" t="s">
        <v>530</v>
      </c>
      <c r="C35" s="681"/>
      <c r="D35" s="681"/>
      <c r="E35" s="681"/>
      <c r="F35" s="681"/>
      <c r="G35" s="681"/>
      <c r="H35" s="685" t="str">
        <f>IF(Pop_cible!E35="","",Accouchement!F35/Pop_cible!E35*100)</f>
        <v/>
      </c>
    </row>
    <row r="36" spans="1:8" ht="15" customHeight="1">
      <c r="A36" s="677"/>
      <c r="B36" s="677" t="s">
        <v>531</v>
      </c>
      <c r="C36" s="681"/>
      <c r="D36" s="681"/>
      <c r="E36" s="681"/>
      <c r="F36" s="681"/>
      <c r="G36" s="681"/>
      <c r="H36" s="685" t="str">
        <f>IF(Pop_cible!E36="","",Accouchement!F36/Pop_cible!E36*100)</f>
        <v/>
      </c>
    </row>
    <row r="37" spans="1:8" ht="15" customHeight="1">
      <c r="A37" s="679"/>
      <c r="B37" s="677" t="s">
        <v>532</v>
      </c>
      <c r="C37" s="681"/>
      <c r="D37" s="681"/>
      <c r="E37" s="681"/>
      <c r="F37" s="681"/>
      <c r="G37" s="681"/>
      <c r="H37" s="685" t="str">
        <f>IF(Pop_cible!E37="","",Accouchement!F37/Pop_cible!E37*100)</f>
        <v/>
      </c>
    </row>
    <row r="38" spans="1:8" ht="15" customHeight="1">
      <c r="A38" s="679"/>
      <c r="B38" s="677" t="s">
        <v>533</v>
      </c>
      <c r="C38" s="681"/>
      <c r="D38" s="681"/>
      <c r="E38" s="681"/>
      <c r="F38" s="681"/>
      <c r="G38" s="681"/>
      <c r="H38" s="685" t="str">
        <f>IF(Pop_cible!E38="","",Accouchement!F38/Pop_cible!E38*100)</f>
        <v/>
      </c>
    </row>
    <row r="39" spans="1:8" ht="15" customHeight="1">
      <c r="A39" s="679"/>
      <c r="B39" s="677" t="s">
        <v>534</v>
      </c>
      <c r="C39" s="681"/>
      <c r="D39" s="681"/>
      <c r="E39" s="681"/>
      <c r="F39" s="681"/>
      <c r="G39" s="681"/>
      <c r="H39" s="685" t="str">
        <f>IF(Pop_cible!E39="","",Accouchement!F39/Pop_cible!E39*100)</f>
        <v/>
      </c>
    </row>
    <row r="40" spans="1:8" ht="15" customHeight="1">
      <c r="A40" s="679"/>
      <c r="B40" s="677" t="s">
        <v>535</v>
      </c>
      <c r="C40" s="681"/>
      <c r="D40" s="681"/>
      <c r="E40" s="681"/>
      <c r="F40" s="681"/>
      <c r="G40" s="681"/>
      <c r="H40" s="685" t="str">
        <f>IF(Pop_cible!E40="","",Accouchement!F40/Pop_cible!E40*100)</f>
        <v/>
      </c>
    </row>
    <row r="41" spans="1:8" ht="15" customHeight="1">
      <c r="A41" s="679"/>
      <c r="B41" s="677" t="s">
        <v>536</v>
      </c>
      <c r="C41" s="681"/>
      <c r="D41" s="681"/>
      <c r="E41" s="681"/>
      <c r="F41" s="681"/>
      <c r="G41" s="681"/>
      <c r="H41" s="685" t="str">
        <f>IF(Pop_cible!E41="","",Accouchement!F41/Pop_cible!E41*100)</f>
        <v/>
      </c>
    </row>
    <row r="42" spans="1:8" ht="15" customHeight="1">
      <c r="A42" s="2" t="s">
        <v>537</v>
      </c>
      <c r="B42" s="2"/>
      <c r="C42" s="25"/>
      <c r="D42" s="25"/>
      <c r="E42" s="25"/>
      <c r="F42" s="25"/>
      <c r="G42" s="25"/>
      <c r="H42" s="103" t="str">
        <f>IF(Pop_cible!E42="","",Accouchement!F42/Pop_cible!E42*100)</f>
        <v/>
      </c>
    </row>
    <row r="43" spans="1:8" ht="15" customHeight="1">
      <c r="A43" s="677"/>
      <c r="B43" s="677" t="s">
        <v>538</v>
      </c>
      <c r="C43" s="681"/>
      <c r="D43" s="681"/>
      <c r="E43" s="681"/>
      <c r="F43" s="681"/>
      <c r="G43" s="681"/>
      <c r="H43" s="685" t="str">
        <f>IF(Pop_cible!E43="","",Accouchement!F43/Pop_cible!E43*100)</f>
        <v/>
      </c>
    </row>
    <row r="44" spans="1:8" ht="15" customHeight="1">
      <c r="A44" s="679"/>
      <c r="B44" s="677" t="s">
        <v>539</v>
      </c>
      <c r="C44" s="681"/>
      <c r="D44" s="681"/>
      <c r="E44" s="681"/>
      <c r="F44" s="681"/>
      <c r="G44" s="681"/>
      <c r="H44" s="685" t="str">
        <f>IF(Pop_cible!E44="","",Accouchement!F44/Pop_cible!E44*100)</f>
        <v/>
      </c>
    </row>
    <row r="45" spans="1:8" ht="15" customHeight="1">
      <c r="A45" s="679"/>
      <c r="B45" s="677" t="s">
        <v>540</v>
      </c>
      <c r="C45" s="681"/>
      <c r="D45" s="681"/>
      <c r="E45" s="681"/>
      <c r="F45" s="681"/>
      <c r="G45" s="681"/>
      <c r="H45" s="685" t="str">
        <f>IF(Pop_cible!E45="","",Accouchement!F45/Pop_cible!E45*100)</f>
        <v/>
      </c>
    </row>
    <row r="46" spans="1:8" ht="15" customHeight="1">
      <c r="A46" s="679"/>
      <c r="B46" s="677" t="s">
        <v>541</v>
      </c>
      <c r="C46" s="681"/>
      <c r="D46" s="681"/>
      <c r="E46" s="681"/>
      <c r="F46" s="681"/>
      <c r="G46" s="681"/>
      <c r="H46" s="685" t="str">
        <f>IF(Pop_cible!E46="","",Accouchement!F46/Pop_cible!E46*100)</f>
        <v/>
      </c>
    </row>
    <row r="47" spans="1:8" ht="15" customHeight="1">
      <c r="A47" s="679"/>
      <c r="B47" s="677" t="s">
        <v>542</v>
      </c>
      <c r="C47" s="681"/>
      <c r="D47" s="681"/>
      <c r="E47" s="681"/>
      <c r="F47" s="681"/>
      <c r="G47" s="681"/>
      <c r="H47" s="685" t="str">
        <f>IF(Pop_cible!E47="","",Accouchement!F47/Pop_cible!E47*100)</f>
        <v/>
      </c>
    </row>
    <row r="48" spans="1:8" ht="15" customHeight="1">
      <c r="A48" s="679"/>
      <c r="B48" s="677" t="s">
        <v>543</v>
      </c>
      <c r="C48" s="681"/>
      <c r="D48" s="681"/>
      <c r="E48" s="681"/>
      <c r="F48" s="681"/>
      <c r="G48" s="681"/>
      <c r="H48" s="685" t="str">
        <f>IF(Pop_cible!E48="","",Accouchement!F48/Pop_cible!E48*100)</f>
        <v/>
      </c>
    </row>
    <row r="49" spans="1:8" ht="15" customHeight="1">
      <c r="A49" s="679"/>
      <c r="B49" s="677" t="s">
        <v>544</v>
      </c>
      <c r="C49" s="681"/>
      <c r="D49" s="681"/>
      <c r="E49" s="681"/>
      <c r="F49" s="681"/>
      <c r="G49" s="681"/>
      <c r="H49" s="685" t="str">
        <f>IF(Pop_cible!E49="","",Accouchement!F49/Pop_cible!E49*100)</f>
        <v/>
      </c>
    </row>
    <row r="50" spans="1:8" ht="15" customHeight="1">
      <c r="A50" s="2" t="s">
        <v>545</v>
      </c>
      <c r="B50" s="2"/>
      <c r="C50" s="25"/>
      <c r="D50" s="25"/>
      <c r="E50" s="25"/>
      <c r="F50" s="25"/>
      <c r="G50" s="25"/>
      <c r="H50" s="103" t="str">
        <f>IF(Pop_cible!E50="","",Accouchement!F50/Pop_cible!E50*100)</f>
        <v/>
      </c>
    </row>
    <row r="51" spans="1:8" ht="15" customHeight="1">
      <c r="A51" s="677"/>
      <c r="B51" s="677" t="s">
        <v>546</v>
      </c>
      <c r="C51" s="681"/>
      <c r="D51" s="681"/>
      <c r="E51" s="681"/>
      <c r="F51" s="681"/>
      <c r="G51" s="681"/>
      <c r="H51" s="685" t="str">
        <f>IF(Pop_cible!E51="","",Accouchement!F51/Pop_cible!E51*100)</f>
        <v/>
      </c>
    </row>
    <row r="52" spans="1:8" ht="15" customHeight="1">
      <c r="A52" s="679"/>
      <c r="B52" s="677" t="s">
        <v>547</v>
      </c>
      <c r="C52" s="681"/>
      <c r="D52" s="681"/>
      <c r="E52" s="681"/>
      <c r="F52" s="681"/>
      <c r="G52" s="681"/>
      <c r="H52" s="685" t="str">
        <f>IF(Pop_cible!E52="","",Accouchement!F52/Pop_cible!E52*100)</f>
        <v/>
      </c>
    </row>
    <row r="53" spans="1:8" ht="15" customHeight="1">
      <c r="A53" s="679"/>
      <c r="B53" s="677" t="s">
        <v>548</v>
      </c>
      <c r="C53" s="681"/>
      <c r="D53" s="681"/>
      <c r="E53" s="681"/>
      <c r="F53" s="681"/>
      <c r="G53" s="681"/>
      <c r="H53" s="685" t="str">
        <f>IF(Pop_cible!E53="","",Accouchement!F53/Pop_cible!E53*100)</f>
        <v/>
      </c>
    </row>
    <row r="54" spans="1:8" ht="15" customHeight="1">
      <c r="A54" s="679"/>
      <c r="B54" s="677" t="s">
        <v>549</v>
      </c>
      <c r="C54" s="681"/>
      <c r="D54" s="681"/>
      <c r="E54" s="681"/>
      <c r="F54" s="681"/>
      <c r="G54" s="681"/>
      <c r="H54" s="685" t="str">
        <f>IF(Pop_cible!E54="","",Accouchement!F54/Pop_cible!E54*100)</f>
        <v/>
      </c>
    </row>
    <row r="55" spans="1:8" ht="15" customHeight="1">
      <c r="A55" s="2" t="s">
        <v>550</v>
      </c>
      <c r="B55" s="2"/>
      <c r="C55" s="49"/>
      <c r="D55" s="49"/>
      <c r="E55" s="49"/>
      <c r="F55" s="49"/>
      <c r="G55" s="49"/>
      <c r="H55" s="686" t="str">
        <f>IF(Pop_cible!E55="","",Accouchement!F55/Pop_cible!E55*100)</f>
        <v/>
      </c>
    </row>
    <row r="56" spans="1:8" ht="15" customHeight="1">
      <c r="A56" s="677"/>
      <c r="B56" s="677" t="s">
        <v>551</v>
      </c>
      <c r="C56" s="682"/>
      <c r="D56" s="682"/>
      <c r="E56" s="682"/>
      <c r="F56" s="682"/>
      <c r="G56" s="682"/>
      <c r="H56" s="719" t="str">
        <f>IF(Pop_cible!E56="","",Accouchement!F56/Pop_cible!E56*100)</f>
        <v/>
      </c>
    </row>
    <row r="57" spans="1:8" ht="15" customHeight="1">
      <c r="A57" s="679"/>
      <c r="B57" s="677" t="s">
        <v>552</v>
      </c>
      <c r="C57" s="681"/>
      <c r="D57" s="681"/>
      <c r="E57" s="681"/>
      <c r="F57" s="681"/>
      <c r="G57" s="681"/>
      <c r="H57" s="685" t="str">
        <f>IF(Pop_cible!E57="","",Accouchement!F57/Pop_cible!E57*100)</f>
        <v/>
      </c>
    </row>
    <row r="58" spans="1:8" ht="15" customHeight="1">
      <c r="A58" s="679"/>
      <c r="B58" s="677" t="s">
        <v>553</v>
      </c>
      <c r="C58" s="681"/>
      <c r="D58" s="681"/>
      <c r="E58" s="681"/>
      <c r="F58" s="681"/>
      <c r="G58" s="681"/>
      <c r="H58" s="685" t="str">
        <f>IF(Pop_cible!E58="","",Accouchement!F58/Pop_cible!E58*100)</f>
        <v/>
      </c>
    </row>
    <row r="59" spans="1:8" ht="15" customHeight="1">
      <c r="A59" s="679"/>
      <c r="B59" s="677" t="s">
        <v>554</v>
      </c>
      <c r="C59" s="681"/>
      <c r="D59" s="681"/>
      <c r="E59" s="681"/>
      <c r="F59" s="681"/>
      <c r="G59" s="681"/>
      <c r="H59" s="685" t="str">
        <f>IF(Pop_cible!E59="","",Accouchement!F59/Pop_cible!E59*100)</f>
        <v/>
      </c>
    </row>
    <row r="60" spans="1:8" ht="15" customHeight="1">
      <c r="A60" s="679"/>
      <c r="B60" s="677" t="s">
        <v>555</v>
      </c>
      <c r="C60" s="681"/>
      <c r="D60" s="681"/>
      <c r="E60" s="681"/>
      <c r="F60" s="681"/>
      <c r="G60" s="681"/>
      <c r="H60" s="685" t="str">
        <f>IF(Pop_cible!E60="","",Accouchement!F60/Pop_cible!E60*100)</f>
        <v/>
      </c>
    </row>
    <row r="61" spans="1:8" s="6" customFormat="1" ht="15" customHeight="1">
      <c r="A61" s="679"/>
      <c r="B61" s="677" t="s">
        <v>556</v>
      </c>
      <c r="C61" s="681"/>
      <c r="D61" s="681"/>
      <c r="E61" s="681"/>
      <c r="F61" s="681"/>
      <c r="G61" s="681"/>
      <c r="H61" s="685" t="str">
        <f>IF(Pop_cible!E61="","",Accouchement!F61/Pop_cible!E61*100)</f>
        <v/>
      </c>
    </row>
    <row r="62" spans="1:8" ht="15" customHeight="1">
      <c r="A62" s="679"/>
      <c r="B62" s="677" t="s">
        <v>557</v>
      </c>
      <c r="C62" s="681"/>
      <c r="D62" s="681"/>
      <c r="E62" s="681"/>
      <c r="F62" s="681"/>
      <c r="G62" s="681"/>
      <c r="H62" s="685" t="str">
        <f>IF(Pop_cible!E62="","",Accouchement!F62/Pop_cible!E62*100)</f>
        <v/>
      </c>
    </row>
    <row r="63" spans="1:8" ht="15" customHeight="1">
      <c r="A63" s="679"/>
      <c r="B63" s="677" t="s">
        <v>558</v>
      </c>
      <c r="C63" s="681"/>
      <c r="D63" s="681"/>
      <c r="E63" s="681"/>
      <c r="F63" s="681"/>
      <c r="G63" s="681"/>
      <c r="H63" s="685" t="str">
        <f>IF(Pop_cible!E63="","",Accouchement!F63/Pop_cible!E63*100)</f>
        <v/>
      </c>
    </row>
    <row r="64" spans="1:8" ht="15" customHeight="1">
      <c r="A64" s="2" t="s">
        <v>559</v>
      </c>
      <c r="B64" s="2"/>
      <c r="C64" s="25"/>
      <c r="D64" s="25"/>
      <c r="E64" s="25"/>
      <c r="F64" s="25"/>
      <c r="G64" s="25"/>
      <c r="H64" s="103" t="str">
        <f>IF(Pop_cible!E64="","",Accouchement!F64/Pop_cible!E64*100)</f>
        <v/>
      </c>
    </row>
    <row r="65" spans="1:8" ht="15" customHeight="1">
      <c r="A65" s="677"/>
      <c r="B65" s="677" t="s">
        <v>560</v>
      </c>
      <c r="C65" s="681"/>
      <c r="D65" s="681"/>
      <c r="E65" s="681"/>
      <c r="F65" s="681"/>
      <c r="G65" s="681"/>
      <c r="H65" s="685" t="str">
        <f>IF(Pop_cible!E65="","",Accouchement!F65/Pop_cible!E65*100)</f>
        <v/>
      </c>
    </row>
    <row r="66" spans="1:8" ht="15" customHeight="1">
      <c r="A66" s="679"/>
      <c r="B66" s="677" t="s">
        <v>561</v>
      </c>
      <c r="C66" s="681"/>
      <c r="D66" s="681"/>
      <c r="E66" s="681"/>
      <c r="F66" s="681"/>
      <c r="G66" s="681"/>
      <c r="H66" s="685" t="str">
        <f>IF(Pop_cible!E66="","",Accouchement!F66/Pop_cible!E66*100)</f>
        <v/>
      </c>
    </row>
    <row r="67" spans="1:8" ht="15" customHeight="1">
      <c r="A67" s="679"/>
      <c r="B67" s="677" t="s">
        <v>562</v>
      </c>
      <c r="C67" s="681"/>
      <c r="D67" s="681"/>
      <c r="E67" s="681"/>
      <c r="F67" s="681"/>
      <c r="G67" s="681"/>
      <c r="H67" s="685" t="str">
        <f>IF(Pop_cible!E67="","",Accouchement!F67/Pop_cible!E67*100)</f>
        <v/>
      </c>
    </row>
    <row r="68" spans="1:8" ht="15" customHeight="1">
      <c r="A68" s="679"/>
      <c r="B68" s="677" t="s">
        <v>563</v>
      </c>
      <c r="C68" s="681"/>
      <c r="D68" s="681"/>
      <c r="E68" s="681"/>
      <c r="F68" s="681"/>
      <c r="G68" s="681"/>
      <c r="H68" s="685" t="str">
        <f>IF(Pop_cible!E68="","",Accouchement!F68/Pop_cible!E68*100)</f>
        <v/>
      </c>
    </row>
    <row r="69" spans="1:8" s="6" customFormat="1" ht="15" customHeight="1">
      <c r="A69" s="679"/>
      <c r="B69" s="677" t="s">
        <v>564</v>
      </c>
      <c r="C69" s="681"/>
      <c r="D69" s="681"/>
      <c r="E69" s="681"/>
      <c r="F69" s="681"/>
      <c r="G69" s="681"/>
      <c r="H69" s="685" t="str">
        <f>IF(Pop_cible!E69="","",Accouchement!F69/Pop_cible!E69*100)</f>
        <v/>
      </c>
    </row>
    <row r="70" spans="1:8" ht="15" customHeight="1">
      <c r="A70" s="679"/>
      <c r="B70" s="677" t="s">
        <v>565</v>
      </c>
      <c r="C70" s="681"/>
      <c r="D70" s="681"/>
      <c r="E70" s="681"/>
      <c r="F70" s="681"/>
      <c r="G70" s="681"/>
      <c r="H70" s="685" t="str">
        <f>IF(Pop_cible!E70="","",Accouchement!F70/Pop_cible!E70*100)</f>
        <v/>
      </c>
    </row>
    <row r="71" spans="1:8" ht="15" customHeight="1">
      <c r="A71" s="679"/>
      <c r="B71" s="677" t="s">
        <v>566</v>
      </c>
      <c r="C71" s="681"/>
      <c r="D71" s="681"/>
      <c r="E71" s="681"/>
      <c r="F71" s="681"/>
      <c r="G71" s="681"/>
      <c r="H71" s="685" t="str">
        <f>IF(Pop_cible!E71="","",Accouchement!F71/Pop_cible!E71*100)</f>
        <v/>
      </c>
    </row>
    <row r="72" spans="1:8" ht="15" customHeight="1">
      <c r="A72" s="679"/>
      <c r="B72" s="677" t="s">
        <v>567</v>
      </c>
      <c r="C72" s="681"/>
      <c r="D72" s="681"/>
      <c r="E72" s="681"/>
      <c r="F72" s="681"/>
      <c r="G72" s="681"/>
      <c r="H72" s="685" t="str">
        <f>IF(Pop_cible!E72="","",Accouchement!F72/Pop_cible!E72*100)</f>
        <v/>
      </c>
    </row>
    <row r="73" spans="1:8" ht="15" customHeight="1">
      <c r="A73" s="2" t="s">
        <v>568</v>
      </c>
      <c r="B73" s="2"/>
      <c r="C73" s="25"/>
      <c r="D73" s="25"/>
      <c r="E73" s="25"/>
      <c r="F73" s="25"/>
      <c r="G73" s="25"/>
      <c r="H73" s="103" t="str">
        <f>IF(Pop_cible!E73="","",Accouchement!F73/Pop_cible!E73*100)</f>
        <v/>
      </c>
    </row>
    <row r="74" spans="1:8" ht="15" customHeight="1">
      <c r="A74" s="677"/>
      <c r="B74" s="677" t="s">
        <v>569</v>
      </c>
      <c r="C74" s="681"/>
      <c r="D74" s="681"/>
      <c r="E74" s="681"/>
      <c r="F74" s="681"/>
      <c r="G74" s="681"/>
      <c r="H74" s="685" t="str">
        <f>IF(Pop_cible!E74="","",Accouchement!F74/Pop_cible!E74*100)</f>
        <v/>
      </c>
    </row>
    <row r="75" spans="1:8" ht="15" customHeight="1">
      <c r="A75" s="679"/>
      <c r="B75" s="677" t="s">
        <v>570</v>
      </c>
      <c r="C75" s="681"/>
      <c r="D75" s="681"/>
      <c r="E75" s="681"/>
      <c r="F75" s="681"/>
      <c r="G75" s="681"/>
      <c r="H75" s="685" t="str">
        <f>IF(Pop_cible!E75="","",Accouchement!F75/Pop_cible!E75*100)</f>
        <v/>
      </c>
    </row>
    <row r="76" spans="1:8" ht="15" customHeight="1">
      <c r="A76" s="679"/>
      <c r="B76" s="677" t="s">
        <v>571</v>
      </c>
      <c r="C76" s="681"/>
      <c r="D76" s="681"/>
      <c r="E76" s="681"/>
      <c r="F76" s="681"/>
      <c r="G76" s="681"/>
      <c r="H76" s="685" t="str">
        <f>IF(Pop_cible!E76="","",Accouchement!F76/Pop_cible!E76*100)</f>
        <v/>
      </c>
    </row>
    <row r="77" spans="1:8" ht="15" customHeight="1">
      <c r="A77" s="679"/>
      <c r="B77" s="677" t="s">
        <v>572</v>
      </c>
      <c r="C77" s="681"/>
      <c r="D77" s="681"/>
      <c r="E77" s="681"/>
      <c r="F77" s="681"/>
      <c r="G77" s="681"/>
      <c r="H77" s="685" t="str">
        <f>IF(Pop_cible!E77="","",Accouchement!F77/Pop_cible!E77*100)</f>
        <v/>
      </c>
    </row>
    <row r="78" spans="1:8" ht="15" customHeight="1">
      <c r="A78" s="679"/>
      <c r="B78" s="677" t="s">
        <v>573</v>
      </c>
      <c r="C78" s="681"/>
      <c r="D78" s="681"/>
      <c r="E78" s="681"/>
      <c r="F78" s="681"/>
      <c r="G78" s="681"/>
      <c r="H78" s="685" t="str">
        <f>IF(Pop_cible!E78="","",Accouchement!F78/Pop_cible!E78*100)</f>
        <v/>
      </c>
    </row>
    <row r="79" spans="1:8" s="6" customFormat="1" ht="15" customHeight="1">
      <c r="A79" s="2" t="s">
        <v>574</v>
      </c>
      <c r="B79" s="2"/>
      <c r="C79" s="49"/>
      <c r="D79" s="49"/>
      <c r="E79" s="49"/>
      <c r="F79" s="49"/>
      <c r="G79" s="49"/>
      <c r="H79" s="686" t="str">
        <f>IF(Pop_cible!E79="","",Accouchement!F79/Pop_cible!E79*100)</f>
        <v/>
      </c>
    </row>
    <row r="80" spans="1:8" ht="15" customHeight="1">
      <c r="A80" s="677"/>
      <c r="B80" s="677" t="s">
        <v>575</v>
      </c>
      <c r="C80" s="682"/>
      <c r="D80" s="682"/>
      <c r="E80" s="682"/>
      <c r="F80" s="682"/>
      <c r="G80" s="682"/>
      <c r="H80" s="719" t="str">
        <f>IF(Pop_cible!E80="","",Accouchement!F80/Pop_cible!E80*100)</f>
        <v/>
      </c>
    </row>
    <row r="81" spans="1:8" ht="15" customHeight="1">
      <c r="A81" s="679"/>
      <c r="B81" s="677" t="s">
        <v>576</v>
      </c>
      <c r="C81" s="681"/>
      <c r="D81" s="681"/>
      <c r="E81" s="681"/>
      <c r="F81" s="681"/>
      <c r="G81" s="681"/>
      <c r="H81" s="685" t="str">
        <f>IF(Pop_cible!E81="","",Accouchement!F81/Pop_cible!E81*100)</f>
        <v/>
      </c>
    </row>
    <row r="82" spans="1:8" ht="15" customHeight="1">
      <c r="A82" s="679"/>
      <c r="B82" s="677" t="s">
        <v>577</v>
      </c>
      <c r="C82" s="681"/>
      <c r="D82" s="681"/>
      <c r="E82" s="681"/>
      <c r="F82" s="681"/>
      <c r="G82" s="681"/>
      <c r="H82" s="685" t="str">
        <f>IF(Pop_cible!E82="","",Accouchement!F82/Pop_cible!E82*100)</f>
        <v/>
      </c>
    </row>
    <row r="83" spans="1:8" ht="15" customHeight="1">
      <c r="A83" s="679"/>
      <c r="B83" s="677" t="s">
        <v>578</v>
      </c>
      <c r="C83" s="681"/>
      <c r="D83" s="681"/>
      <c r="E83" s="681"/>
      <c r="F83" s="681"/>
      <c r="G83" s="681"/>
      <c r="H83" s="685" t="str">
        <f>IF(Pop_cible!E83="","",Accouchement!F83/Pop_cible!E83*100)</f>
        <v/>
      </c>
    </row>
    <row r="84" spans="1:8" ht="15" customHeight="1">
      <c r="A84" s="2" t="s">
        <v>579</v>
      </c>
      <c r="B84" s="2"/>
      <c r="C84" s="25"/>
      <c r="D84" s="25"/>
      <c r="E84" s="25"/>
      <c r="F84" s="25"/>
      <c r="G84" s="25"/>
      <c r="H84" s="103" t="str">
        <f>IF(Pop_cible!E84="","",Accouchement!F84/Pop_cible!E84*100)</f>
        <v/>
      </c>
    </row>
    <row r="85" spans="1:8" ht="15" customHeight="1">
      <c r="A85" s="679"/>
      <c r="B85" s="677" t="s">
        <v>580</v>
      </c>
      <c r="C85" s="681"/>
      <c r="D85" s="681"/>
      <c r="E85" s="681"/>
      <c r="F85" s="681"/>
      <c r="G85" s="681"/>
      <c r="H85" s="685" t="str">
        <f>IF(Pop_cible!E85="","",Accouchement!F85/Pop_cible!E85*100)</f>
        <v/>
      </c>
    </row>
    <row r="86" spans="1:8" ht="15" customHeight="1">
      <c r="A86" s="679"/>
      <c r="B86" s="677" t="s">
        <v>581</v>
      </c>
      <c r="C86" s="681"/>
      <c r="D86" s="681"/>
      <c r="E86" s="681"/>
      <c r="F86" s="681"/>
      <c r="G86" s="681"/>
      <c r="H86" s="685" t="str">
        <f>IF(Pop_cible!E86="","",Accouchement!F86/Pop_cible!E86*100)</f>
        <v/>
      </c>
    </row>
    <row r="87" spans="1:8" s="6" customFormat="1" ht="15" customHeight="1">
      <c r="A87" s="679"/>
      <c r="B87" s="677" t="s">
        <v>582</v>
      </c>
      <c r="C87" s="681"/>
      <c r="D87" s="681"/>
      <c r="E87" s="681"/>
      <c r="F87" s="681"/>
      <c r="G87" s="681"/>
      <c r="H87" s="685" t="str">
        <f>IF(Pop_cible!E87="","",Accouchement!F87/Pop_cible!E87*100)</f>
        <v/>
      </c>
    </row>
    <row r="88" spans="1:8" ht="15" customHeight="1">
      <c r="A88" s="2" t="s">
        <v>583</v>
      </c>
      <c r="B88" s="2"/>
      <c r="C88" s="49"/>
      <c r="D88" s="49"/>
      <c r="E88" s="49"/>
      <c r="F88" s="49"/>
      <c r="G88" s="49"/>
      <c r="H88" s="686" t="str">
        <f>IF(Pop_cible!E88="","",Accouchement!F88/Pop_cible!E88*100)</f>
        <v/>
      </c>
    </row>
    <row r="89" spans="1:8" ht="15" customHeight="1">
      <c r="A89" s="679"/>
      <c r="B89" s="677" t="s">
        <v>584</v>
      </c>
      <c r="C89" s="681"/>
      <c r="D89" s="681"/>
      <c r="E89" s="681"/>
      <c r="F89" s="681"/>
      <c r="G89" s="681"/>
      <c r="H89" s="685" t="str">
        <f>IF(Pop_cible!E89="","",Accouchement!F89/Pop_cible!E89*100)</f>
        <v/>
      </c>
    </row>
    <row r="90" spans="1:8" ht="15" customHeight="1">
      <c r="A90" s="2" t="s">
        <v>585</v>
      </c>
      <c r="B90" s="2"/>
      <c r="C90" s="25"/>
      <c r="D90" s="25"/>
      <c r="E90" s="25"/>
      <c r="F90" s="25"/>
      <c r="G90" s="25"/>
      <c r="H90" s="103" t="str">
        <f>IF(Pop_cible!E90="","",Accouchement!F90/Pop_cible!E90*100)</f>
        <v/>
      </c>
    </row>
    <row r="91" spans="1:8" ht="15" customHeight="1">
      <c r="A91" s="679"/>
      <c r="B91" s="677" t="s">
        <v>586</v>
      </c>
      <c r="C91" s="681"/>
      <c r="D91" s="681"/>
      <c r="E91" s="681"/>
      <c r="F91" s="681"/>
      <c r="G91" s="681"/>
      <c r="H91" s="685" t="str">
        <f>IF(Pop_cible!E91="","",Accouchement!F91/Pop_cible!E91*100)</f>
        <v/>
      </c>
    </row>
    <row r="92" spans="1:8" s="6" customFormat="1" ht="15" customHeight="1">
      <c r="A92" s="679"/>
      <c r="B92" s="677" t="s">
        <v>587</v>
      </c>
      <c r="C92" s="681"/>
      <c r="D92" s="681"/>
      <c r="E92" s="681"/>
      <c r="F92" s="681"/>
      <c r="G92" s="681"/>
      <c r="H92" s="685" t="str">
        <f>IF(Pop_cible!E92="","",Accouchement!F92/Pop_cible!E92*100)</f>
        <v/>
      </c>
    </row>
    <row r="93" spans="1:8" ht="15" customHeight="1">
      <c r="A93" s="679"/>
      <c r="B93" s="677" t="s">
        <v>588</v>
      </c>
      <c r="C93" s="681"/>
      <c r="D93" s="681"/>
      <c r="E93" s="681"/>
      <c r="F93" s="681"/>
      <c r="G93" s="681"/>
      <c r="H93" s="685" t="str">
        <f>IF(Pop_cible!E93="","",Accouchement!F93/Pop_cible!E93*100)</f>
        <v/>
      </c>
    </row>
    <row r="94" spans="1:8" ht="15" customHeight="1">
      <c r="A94" s="2" t="s">
        <v>589</v>
      </c>
      <c r="B94" s="2"/>
      <c r="C94" s="25"/>
      <c r="D94" s="25"/>
      <c r="E94" s="25"/>
      <c r="F94" s="25"/>
      <c r="G94" s="25"/>
      <c r="H94" s="103" t="str">
        <f>IF(Pop_cible!E94="","",Accouchement!F94/Pop_cible!E94*100)</f>
        <v/>
      </c>
    </row>
    <row r="95" spans="1:8" ht="15" customHeight="1">
      <c r="A95" s="677"/>
      <c r="B95" s="677" t="s">
        <v>590</v>
      </c>
      <c r="C95" s="681"/>
      <c r="D95" s="681"/>
      <c r="E95" s="681"/>
      <c r="F95" s="681"/>
      <c r="G95" s="681"/>
      <c r="H95" s="685" t="str">
        <f>IF(Pop_cible!E95="","",Accouchement!F95/Pop_cible!E95*100)</f>
        <v/>
      </c>
    </row>
    <row r="96" spans="1:8" ht="15" customHeight="1">
      <c r="A96" s="677"/>
      <c r="B96" s="677" t="s">
        <v>591</v>
      </c>
      <c r="C96" s="681"/>
      <c r="D96" s="681"/>
      <c r="E96" s="681"/>
      <c r="F96" s="681"/>
      <c r="G96" s="681"/>
      <c r="H96" s="685" t="str">
        <f>IF(Pop_cible!E96="","",Accouchement!F96/Pop_cible!E96*100)</f>
        <v/>
      </c>
    </row>
    <row r="97" spans="1:8" ht="15" customHeight="1">
      <c r="A97" s="677"/>
      <c r="B97" s="677" t="s">
        <v>592</v>
      </c>
      <c r="C97" s="681"/>
      <c r="D97" s="681"/>
      <c r="E97" s="681"/>
      <c r="F97" s="681"/>
      <c r="G97" s="681"/>
      <c r="H97" s="685" t="str">
        <f>IF(Pop_cible!E97="","",Accouchement!F97/Pop_cible!E97*100)</f>
        <v/>
      </c>
    </row>
    <row r="98" spans="1:8" s="6" customFormat="1" ht="15" customHeight="1">
      <c r="A98" s="677"/>
      <c r="B98" s="677" t="s">
        <v>593</v>
      </c>
      <c r="C98" s="681"/>
      <c r="D98" s="681"/>
      <c r="E98" s="681"/>
      <c r="F98" s="681"/>
      <c r="G98" s="681"/>
      <c r="H98" s="685" t="str">
        <f>IF(Pop_cible!E98="","",Accouchement!F98/Pop_cible!E98*100)</f>
        <v/>
      </c>
    </row>
    <row r="99" spans="1:8" ht="15" customHeight="1">
      <c r="A99" s="2" t="s">
        <v>594</v>
      </c>
      <c r="B99" s="2"/>
      <c r="C99" s="49"/>
      <c r="D99" s="49"/>
      <c r="E99" s="49"/>
      <c r="F99" s="49"/>
      <c r="G99" s="49"/>
      <c r="H99" s="686" t="str">
        <f>IF(Pop_cible!E99="","",Accouchement!F99/Pop_cible!E99*100)</f>
        <v/>
      </c>
    </row>
    <row r="100" spans="1:8" ht="15" customHeight="1">
      <c r="A100" s="679"/>
      <c r="B100" s="677" t="s">
        <v>595</v>
      </c>
      <c r="C100" s="681"/>
      <c r="D100" s="681"/>
      <c r="E100" s="681"/>
      <c r="F100" s="681"/>
      <c r="G100" s="681"/>
      <c r="H100" s="685" t="str">
        <f>IF(Pop_cible!E100="","",Accouchement!F100/Pop_cible!E100*100)</f>
        <v/>
      </c>
    </row>
    <row r="101" spans="1:8" ht="15" customHeight="1">
      <c r="A101" s="2" t="s">
        <v>596</v>
      </c>
      <c r="B101" s="2"/>
      <c r="C101" s="25"/>
      <c r="D101" s="25"/>
      <c r="E101" s="25"/>
      <c r="F101" s="25"/>
      <c r="G101" s="25"/>
      <c r="H101" s="103" t="str">
        <f>IF(Pop_cible!E101="","",Accouchement!F101/Pop_cible!E101*100)</f>
        <v/>
      </c>
    </row>
    <row r="102" spans="1:8" ht="15" customHeight="1">
      <c r="A102" s="677"/>
      <c r="B102" s="677" t="s">
        <v>597</v>
      </c>
      <c r="C102" s="681"/>
      <c r="D102" s="681"/>
      <c r="E102" s="681"/>
      <c r="F102" s="681"/>
      <c r="G102" s="681"/>
      <c r="H102" s="685" t="str">
        <f>IF(Pop_cible!E102="","",Accouchement!F102/Pop_cible!E102*100)</f>
        <v/>
      </c>
    </row>
    <row r="103" spans="1:8" ht="15" customHeight="1">
      <c r="A103" s="679"/>
      <c r="B103" s="677" t="s">
        <v>598</v>
      </c>
      <c r="C103" s="681"/>
      <c r="D103" s="681"/>
      <c r="E103" s="681"/>
      <c r="F103" s="681"/>
      <c r="G103" s="681"/>
      <c r="H103" s="685" t="str">
        <f>IF(Pop_cible!E103="","",Accouchement!F103/Pop_cible!E103*100)</f>
        <v/>
      </c>
    </row>
    <row r="104" spans="1:8" ht="15" customHeight="1">
      <c r="A104" s="679"/>
      <c r="B104" s="677" t="s">
        <v>599</v>
      </c>
      <c r="C104" s="681"/>
      <c r="D104" s="681"/>
      <c r="E104" s="681"/>
      <c r="F104" s="681"/>
      <c r="G104" s="681"/>
      <c r="H104" s="685" t="str">
        <f>IF(Pop_cible!E104="","",Accouchement!F104/Pop_cible!E104*100)</f>
        <v/>
      </c>
    </row>
    <row r="105" spans="1:8" ht="15" customHeight="1">
      <c r="A105" s="679"/>
      <c r="B105" s="677" t="s">
        <v>600</v>
      </c>
      <c r="C105" s="681"/>
      <c r="D105" s="681"/>
      <c r="E105" s="681"/>
      <c r="F105" s="681"/>
      <c r="G105" s="681"/>
      <c r="H105" s="685" t="str">
        <f>IF(Pop_cible!E105="","",Accouchement!F105/Pop_cible!E105*100)</f>
        <v/>
      </c>
    </row>
    <row r="106" spans="1:8" ht="11" customHeight="1">
      <c r="A106" s="679"/>
      <c r="B106" s="677" t="s">
        <v>601</v>
      </c>
      <c r="C106" s="681"/>
      <c r="D106" s="681"/>
      <c r="E106" s="681"/>
      <c r="F106" s="681"/>
      <c r="G106" s="681"/>
      <c r="H106" s="685" t="str">
        <f>IF(Pop_cible!E106="","",Accouchement!F106/Pop_cible!E106*100)</f>
        <v/>
      </c>
    </row>
    <row r="107" spans="1:8" ht="15.75" customHeight="1">
      <c r="A107" s="679"/>
      <c r="B107" s="677" t="s">
        <v>602</v>
      </c>
      <c r="C107" s="681"/>
      <c r="D107" s="681"/>
      <c r="E107" s="681"/>
      <c r="F107" s="681"/>
      <c r="G107" s="681"/>
      <c r="H107" s="685" t="str">
        <f>IF(Pop_cible!E107="","",Accouchement!F107/Pop_cible!E107*100)</f>
        <v/>
      </c>
    </row>
    <row r="108" spans="1:8" ht="15.75" customHeight="1">
      <c r="A108" s="679"/>
      <c r="B108" s="677" t="s">
        <v>603</v>
      </c>
      <c r="C108" s="681"/>
      <c r="D108" s="681"/>
      <c r="E108" s="681"/>
      <c r="F108" s="681"/>
      <c r="G108" s="681"/>
      <c r="H108" s="685" t="str">
        <f>IF(Pop_cible!E108="","",Accouchement!F108/Pop_cible!E108*100)</f>
        <v/>
      </c>
    </row>
    <row r="109" spans="1:8" ht="15.75" customHeight="1">
      <c r="A109" s="2" t="s">
        <v>604</v>
      </c>
      <c r="B109" s="2"/>
      <c r="C109" s="683"/>
      <c r="D109" s="683"/>
      <c r="E109" s="683"/>
      <c r="F109" s="683"/>
      <c r="G109" s="683"/>
      <c r="H109" s="687" t="str">
        <f>IF(Pop_cible!E109="","",Accouchement!F109/Pop_cible!E109*100)</f>
        <v/>
      </c>
    </row>
    <row r="110" spans="1:8" ht="15.75" customHeight="1">
      <c r="A110" s="2" t="s">
        <v>605</v>
      </c>
      <c r="B110" s="2"/>
      <c r="C110" s="25"/>
      <c r="D110" s="25"/>
      <c r="E110" s="25"/>
      <c r="F110" s="25"/>
      <c r="G110" s="25"/>
      <c r="H110" s="103" t="str">
        <f>IF(Pop_cible!E110="","",Accouchement!F110/Pop_cible!E110*100)</f>
        <v/>
      </c>
    </row>
    <row r="111" spans="1:8" ht="15.7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688" t="str">
        <f>IF(Pop_cible!E111="","",Accouchement!F111/Pop_cible!E111*100)</f>
        <v/>
      </c>
    </row>
  </sheetData>
  <mergeCells count="1">
    <mergeCell ref="A2:B2"/>
  </mergeCells>
  <conditionalFormatting sqref="C3:D93">
    <cfRule type="containsBlanks" dxfId="640" priority="6">
      <formula>LEN(TRIM(C3))=0</formula>
    </cfRule>
  </conditionalFormatting>
  <conditionalFormatting sqref="C94:D99">
    <cfRule type="containsBlanks" dxfId="639" priority="8">
      <formula>LEN(TRIM(C94))=0</formula>
    </cfRule>
  </conditionalFormatting>
  <conditionalFormatting sqref="C100:D108">
    <cfRule type="containsBlanks" dxfId="638" priority="5">
      <formula>LEN(TRIM(C100))=0</formula>
    </cfRule>
  </conditionalFormatting>
  <conditionalFormatting sqref="C98:H98">
    <cfRule type="containsBlanks" dxfId="637" priority="7" stopIfTrue="1">
      <formula>LEN(TRIM(C98))=0</formula>
    </cfRule>
  </conditionalFormatting>
  <conditionalFormatting sqref="C110:H110">
    <cfRule type="containsBlanks" dxfId="636" priority="4">
      <formula>LEN(TRIM(C110))=0</formula>
    </cfRule>
  </conditionalFormatting>
  <conditionalFormatting sqref="E3:H108">
    <cfRule type="containsBlanks" dxfId="635" priority="1">
      <formula>LEN(TRIM(E3))=0</formula>
    </cfRule>
  </conditionalFormatting>
  <conditionalFormatting sqref="I23:K23">
    <cfRule type="containsBlanks" dxfId="634" priority="20">
      <formula>LEN(TRIM(I23))=0</formula>
    </cfRule>
    <cfRule type="containsBlanks" dxfId="633" priority="21">
      <formula>LEN(TRIM(I23))=0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4" orientation="portrait" r:id="rId1"/>
  <headerFooter>
    <oddFooter>&amp;LAnnuaire Statistique&amp;CMinistère de la Santé&amp;R&amp;P</oddFooter>
  </headerFooter>
  <rowBreaks count="2" manualBreakCount="2">
    <brk id="49" max="7" man="1"/>
    <brk id="93" max="7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Feuil53">
    <tabColor rgb="FFF9FBFA"/>
  </sheetPr>
  <dimension ref="A1:S111"/>
  <sheetViews>
    <sheetView view="pageBreakPreview" zoomScale="117" zoomScaleNormal="100" zoomScaleSheetLayoutView="100" workbookViewId="0">
      <pane xSplit="2" ySplit="2" topLeftCell="C3" activePane="bottomRight" state="frozen"/>
      <selection activeCell="A28" sqref="A28"/>
      <selection pane="topRight" activeCell="A28" sqref="A28"/>
      <selection pane="bottomLeft" activeCell="A28" sqref="A28"/>
      <selection pane="bottomRight" activeCell="C6" sqref="C6"/>
    </sheetView>
  </sheetViews>
  <sheetFormatPr baseColWidth="10" defaultColWidth="14.3984375" defaultRowHeight="15" customHeight="1"/>
  <cols>
    <col min="1" max="1" width="1" customWidth="1"/>
    <col min="2" max="2" width="20.06640625" customWidth="1"/>
    <col min="3" max="3" width="13.3984375" customWidth="1"/>
    <col min="4" max="4" width="11" customWidth="1"/>
    <col min="5" max="5" width="22" customWidth="1"/>
    <col min="6" max="6" width="8.796875" customWidth="1"/>
    <col min="7" max="7" width="10.796875" customWidth="1"/>
    <col min="8" max="8" width="14.19921875" customWidth="1"/>
    <col min="9" max="19" width="10.796875" customWidth="1"/>
  </cols>
  <sheetData>
    <row r="1" spans="1:19" s="12" customFormat="1" ht="14.25" customHeight="1">
      <c r="A1" s="224" t="s">
        <v>1107</v>
      </c>
      <c r="B1" s="224"/>
      <c r="C1" s="224"/>
      <c r="D1" s="3"/>
      <c r="E1" s="22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4.5" customHeight="1" thickBot="1">
      <c r="A2" s="96" t="s">
        <v>629</v>
      </c>
      <c r="B2" s="96"/>
      <c r="C2" s="225" t="s">
        <v>1105</v>
      </c>
      <c r="D2" s="223" t="s">
        <v>1108</v>
      </c>
      <c r="E2" s="225" t="s">
        <v>299</v>
      </c>
      <c r="F2" s="223" t="s">
        <v>1109</v>
      </c>
      <c r="G2" s="223" t="s">
        <v>1110</v>
      </c>
      <c r="H2" s="54" t="s">
        <v>1111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5" customHeight="1">
      <c r="A3" s="2" t="s">
        <v>498</v>
      </c>
      <c r="B3" s="2"/>
      <c r="C3" s="25">
        <f>Accouchement!F3</f>
        <v>0</v>
      </c>
      <c r="D3" s="25"/>
      <c r="E3" s="103"/>
      <c r="F3" s="25"/>
      <c r="G3" s="25"/>
      <c r="H3" s="103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" customHeight="1">
      <c r="A4" s="679"/>
      <c r="B4" s="677" t="s">
        <v>499</v>
      </c>
      <c r="C4" s="682">
        <f>Accouchement!F4</f>
        <v>0</v>
      </c>
      <c r="D4" s="682"/>
      <c r="E4" s="722"/>
      <c r="F4" s="682"/>
      <c r="G4" s="682"/>
      <c r="H4" s="722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5" customHeight="1">
      <c r="A5" s="679"/>
      <c r="B5" s="677" t="s">
        <v>500</v>
      </c>
      <c r="C5" s="681">
        <f>Accouchement!F5</f>
        <v>0</v>
      </c>
      <c r="D5" s="681"/>
      <c r="E5" s="723"/>
      <c r="F5" s="681"/>
      <c r="G5" s="681"/>
      <c r="H5" s="723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" customHeight="1">
      <c r="A6" s="679"/>
      <c r="B6" s="677" t="s">
        <v>501</v>
      </c>
      <c r="C6" s="681">
        <f>Accouchement!F6</f>
        <v>0</v>
      </c>
      <c r="D6" s="681"/>
      <c r="E6" s="723"/>
      <c r="F6" s="681"/>
      <c r="G6" s="681"/>
      <c r="H6" s="723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5" customHeight="1">
      <c r="A7" s="679"/>
      <c r="B7" s="677" t="s">
        <v>502</v>
      </c>
      <c r="C7" s="681">
        <f>Accouchement!F7</f>
        <v>0</v>
      </c>
      <c r="D7" s="681"/>
      <c r="E7" s="723"/>
      <c r="F7" s="681"/>
      <c r="G7" s="681"/>
      <c r="H7" s="723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5" customHeight="1">
      <c r="A8" s="2" t="s">
        <v>503</v>
      </c>
      <c r="B8" s="2"/>
      <c r="C8" s="25">
        <f>Accouchement!F8</f>
        <v>0</v>
      </c>
      <c r="D8" s="25"/>
      <c r="E8" s="103"/>
      <c r="F8" s="25"/>
      <c r="G8" s="25"/>
      <c r="H8" s="103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5" customHeight="1">
      <c r="A9" s="679"/>
      <c r="B9" s="677" t="s">
        <v>504</v>
      </c>
      <c r="C9" s="681">
        <f>Accouchement!F9</f>
        <v>0</v>
      </c>
      <c r="D9" s="681"/>
      <c r="E9" s="723"/>
      <c r="F9" s="681"/>
      <c r="G9" s="681"/>
      <c r="H9" s="723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" customHeight="1">
      <c r="A10" s="679"/>
      <c r="B10" s="677" t="s">
        <v>505</v>
      </c>
      <c r="C10" s="681">
        <f>Accouchement!F10</f>
        <v>0</v>
      </c>
      <c r="D10" s="681"/>
      <c r="E10" s="723"/>
      <c r="F10" s="681"/>
      <c r="G10" s="681"/>
      <c r="H10" s="723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>
      <c r="A11" s="679"/>
      <c r="B11" s="677" t="s">
        <v>506</v>
      </c>
      <c r="C11" s="681">
        <f>Accouchement!F11</f>
        <v>0</v>
      </c>
      <c r="D11" s="681"/>
      <c r="E11" s="723"/>
      <c r="F11" s="681"/>
      <c r="G11" s="681"/>
      <c r="H11" s="72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ht="15" customHeight="1">
      <c r="A12" s="679"/>
      <c r="B12" s="677" t="s">
        <v>507</v>
      </c>
      <c r="C12" s="681">
        <f>Accouchement!F12</f>
        <v>0</v>
      </c>
      <c r="D12" s="681"/>
      <c r="E12" s="723"/>
      <c r="F12" s="681"/>
      <c r="G12" s="681"/>
      <c r="H12" s="72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>
      <c r="A13" s="679"/>
      <c r="B13" s="677" t="s">
        <v>508</v>
      </c>
      <c r="C13" s="681">
        <f>Accouchement!F13</f>
        <v>0</v>
      </c>
      <c r="D13" s="681"/>
      <c r="E13" s="723"/>
      <c r="F13" s="681"/>
      <c r="G13" s="681"/>
      <c r="H13" s="72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5" customHeight="1">
      <c r="A14" s="679"/>
      <c r="B14" s="677" t="s">
        <v>509</v>
      </c>
      <c r="C14" s="681">
        <f>Accouchement!F14</f>
        <v>0</v>
      </c>
      <c r="D14" s="681"/>
      <c r="E14" s="723"/>
      <c r="F14" s="681"/>
      <c r="G14" s="681"/>
      <c r="H14" s="72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 customHeight="1">
      <c r="A15" s="2" t="s">
        <v>510</v>
      </c>
      <c r="B15" s="2"/>
      <c r="C15" s="25">
        <f>Accouchement!F15</f>
        <v>0</v>
      </c>
      <c r="D15" s="25"/>
      <c r="E15" s="103"/>
      <c r="F15" s="25"/>
      <c r="G15" s="25"/>
      <c r="H15" s="10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 customHeight="1">
      <c r="A16" s="677"/>
      <c r="B16" s="677" t="s">
        <v>511</v>
      </c>
      <c r="C16" s="681">
        <f>Accouchement!F16</f>
        <v>0</v>
      </c>
      <c r="D16" s="681"/>
      <c r="E16" s="723"/>
      <c r="F16" s="681"/>
      <c r="G16" s="681"/>
      <c r="H16" s="723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8" ht="15" customHeight="1">
      <c r="A17" s="679"/>
      <c r="B17" s="677" t="s">
        <v>512</v>
      </c>
      <c r="C17" s="681">
        <f>Accouchement!F17</f>
        <v>0</v>
      </c>
      <c r="D17" s="681"/>
      <c r="E17" s="723"/>
      <c r="F17" s="681"/>
      <c r="G17" s="681"/>
      <c r="H17" s="723"/>
    </row>
    <row r="18" spans="1:8" ht="15" customHeight="1">
      <c r="A18" s="679"/>
      <c r="B18" s="677" t="s">
        <v>513</v>
      </c>
      <c r="C18" s="681">
        <f>Accouchement!F18</f>
        <v>0</v>
      </c>
      <c r="D18" s="681"/>
      <c r="E18" s="723"/>
      <c r="F18" s="681"/>
      <c r="G18" s="681"/>
      <c r="H18" s="723"/>
    </row>
    <row r="19" spans="1:8" ht="15" customHeight="1">
      <c r="A19" s="2" t="s">
        <v>514</v>
      </c>
      <c r="B19" s="6"/>
      <c r="C19" s="49">
        <f>Accouchement!F19</f>
        <v>0</v>
      </c>
      <c r="D19" s="49"/>
      <c r="E19" s="686"/>
      <c r="F19" s="49"/>
      <c r="G19" s="49"/>
      <c r="H19" s="686"/>
    </row>
    <row r="20" spans="1:8" ht="15" customHeight="1">
      <c r="A20" s="677"/>
      <c r="B20" s="678" t="s">
        <v>515</v>
      </c>
      <c r="C20" s="682">
        <f>Accouchement!F20</f>
        <v>0</v>
      </c>
      <c r="D20" s="682"/>
      <c r="E20" s="722"/>
      <c r="F20" s="682"/>
      <c r="G20" s="682"/>
      <c r="H20" s="722"/>
    </row>
    <row r="21" spans="1:8" ht="15" customHeight="1">
      <c r="A21" s="679"/>
      <c r="B21" s="677" t="s">
        <v>516</v>
      </c>
      <c r="C21" s="681">
        <f>Accouchement!F21</f>
        <v>0</v>
      </c>
      <c r="D21" s="681"/>
      <c r="E21" s="723"/>
      <c r="F21" s="681"/>
      <c r="G21" s="681"/>
      <c r="H21" s="723"/>
    </row>
    <row r="22" spans="1:8" ht="15" customHeight="1">
      <c r="A22" s="679"/>
      <c r="B22" s="677" t="s">
        <v>517</v>
      </c>
      <c r="C22" s="681">
        <f>Accouchement!F22</f>
        <v>0</v>
      </c>
      <c r="D22" s="681"/>
      <c r="E22" s="723"/>
      <c r="F22" s="681"/>
      <c r="G22" s="681"/>
      <c r="H22" s="723"/>
    </row>
    <row r="23" spans="1:8" ht="15" customHeight="1">
      <c r="A23" s="679"/>
      <c r="B23" s="677" t="s">
        <v>518</v>
      </c>
      <c r="C23" s="681">
        <f>Accouchement!F23</f>
        <v>0</v>
      </c>
      <c r="D23" s="681"/>
      <c r="E23" s="723"/>
      <c r="F23" s="681"/>
      <c r="G23" s="681"/>
      <c r="H23" s="723"/>
    </row>
    <row r="24" spans="1:8" ht="15" customHeight="1">
      <c r="A24" s="679"/>
      <c r="B24" s="677" t="s">
        <v>519</v>
      </c>
      <c r="C24" s="681">
        <f>Accouchement!F24</f>
        <v>0</v>
      </c>
      <c r="D24" s="681"/>
      <c r="E24" s="723"/>
      <c r="F24" s="681"/>
      <c r="G24" s="681"/>
      <c r="H24" s="723"/>
    </row>
    <row r="25" spans="1:8" ht="15" customHeight="1">
      <c r="A25" s="679"/>
      <c r="B25" s="677" t="s">
        <v>520</v>
      </c>
      <c r="C25" s="681">
        <f>Accouchement!F25</f>
        <v>0</v>
      </c>
      <c r="D25" s="681"/>
      <c r="E25" s="723"/>
      <c r="F25" s="681"/>
      <c r="G25" s="681"/>
      <c r="H25" s="723"/>
    </row>
    <row r="26" spans="1:8" ht="15" customHeight="1">
      <c r="A26" s="679"/>
      <c r="B26" s="677" t="s">
        <v>521</v>
      </c>
      <c r="C26" s="681">
        <f>Accouchement!F26</f>
        <v>0</v>
      </c>
      <c r="D26" s="681"/>
      <c r="E26" s="723"/>
      <c r="F26" s="681"/>
      <c r="G26" s="681"/>
      <c r="H26" s="723"/>
    </row>
    <row r="27" spans="1:8" ht="15" customHeight="1">
      <c r="A27" s="679"/>
      <c r="B27" s="677" t="s">
        <v>522</v>
      </c>
      <c r="C27" s="681">
        <f>Accouchement!F27</f>
        <v>0</v>
      </c>
      <c r="D27" s="681"/>
      <c r="E27" s="723"/>
      <c r="F27" s="681"/>
      <c r="G27" s="681"/>
      <c r="H27" s="723"/>
    </row>
    <row r="28" spans="1:8" ht="15" customHeight="1">
      <c r="A28" s="679"/>
      <c r="B28" s="677" t="s">
        <v>523</v>
      </c>
      <c r="C28" s="681">
        <f>Accouchement!F28</f>
        <v>0</v>
      </c>
      <c r="D28" s="681"/>
      <c r="E28" s="723"/>
      <c r="F28" s="681"/>
      <c r="G28" s="681"/>
      <c r="H28" s="723"/>
    </row>
    <row r="29" spans="1:8" s="87" customFormat="1" ht="15" customHeight="1">
      <c r="A29" s="2" t="s">
        <v>524</v>
      </c>
      <c r="B29" s="2"/>
      <c r="C29" s="25">
        <f>Accouchement!F29</f>
        <v>0</v>
      </c>
      <c r="D29" s="25"/>
      <c r="E29" s="103"/>
      <c r="F29" s="25"/>
      <c r="G29" s="25"/>
      <c r="H29" s="103"/>
    </row>
    <row r="30" spans="1:8" ht="15" customHeight="1">
      <c r="A30" s="677"/>
      <c r="B30" s="677" t="s">
        <v>525</v>
      </c>
      <c r="C30" s="682">
        <f>Accouchement!F30</f>
        <v>0</v>
      </c>
      <c r="D30" s="682"/>
      <c r="E30" s="722"/>
      <c r="F30" s="682"/>
      <c r="G30" s="682"/>
      <c r="H30" s="722"/>
    </row>
    <row r="31" spans="1:8" ht="15" customHeight="1">
      <c r="A31" s="677"/>
      <c r="B31" s="677" t="s">
        <v>526</v>
      </c>
      <c r="C31" s="681">
        <f>Accouchement!F31</f>
        <v>0</v>
      </c>
      <c r="D31" s="681"/>
      <c r="E31" s="723"/>
      <c r="F31" s="681"/>
      <c r="G31" s="681"/>
      <c r="H31" s="723"/>
    </row>
    <row r="32" spans="1:8" ht="15" customHeight="1">
      <c r="A32" s="677"/>
      <c r="B32" s="677" t="s">
        <v>527</v>
      </c>
      <c r="C32" s="681">
        <f>Accouchement!F32</f>
        <v>0</v>
      </c>
      <c r="D32" s="681"/>
      <c r="E32" s="723"/>
      <c r="F32" s="681"/>
      <c r="G32" s="681"/>
      <c r="H32" s="723"/>
    </row>
    <row r="33" spans="1:8" ht="15" customHeight="1">
      <c r="A33" s="677"/>
      <c r="B33" s="677" t="s">
        <v>528</v>
      </c>
      <c r="C33" s="681">
        <f>Accouchement!F33</f>
        <v>0</v>
      </c>
      <c r="D33" s="681"/>
      <c r="E33" s="723"/>
      <c r="F33" s="681"/>
      <c r="G33" s="681"/>
      <c r="H33" s="723"/>
    </row>
    <row r="34" spans="1:8" ht="15" customHeight="1">
      <c r="A34" s="677"/>
      <c r="B34" s="677" t="s">
        <v>529</v>
      </c>
      <c r="C34" s="681">
        <f>Accouchement!F34</f>
        <v>0</v>
      </c>
      <c r="D34" s="681"/>
      <c r="E34" s="723"/>
      <c r="F34" s="681"/>
      <c r="G34" s="681"/>
      <c r="H34" s="723"/>
    </row>
    <row r="35" spans="1:8" ht="15" customHeight="1">
      <c r="A35" s="677"/>
      <c r="B35" s="677" t="s">
        <v>530</v>
      </c>
      <c r="C35" s="681">
        <f>Accouchement!F35</f>
        <v>0</v>
      </c>
      <c r="D35" s="681"/>
      <c r="E35" s="723"/>
      <c r="F35" s="681"/>
      <c r="G35" s="681"/>
      <c r="H35" s="723"/>
    </row>
    <row r="36" spans="1:8" ht="15" customHeight="1">
      <c r="A36" s="677"/>
      <c r="B36" s="677" t="s">
        <v>531</v>
      </c>
      <c r="C36" s="681">
        <f>Accouchement!F36</f>
        <v>0</v>
      </c>
      <c r="D36" s="681"/>
      <c r="E36" s="723"/>
      <c r="F36" s="681"/>
      <c r="G36" s="681"/>
      <c r="H36" s="723"/>
    </row>
    <row r="37" spans="1:8" ht="15" customHeight="1">
      <c r="A37" s="679"/>
      <c r="B37" s="677" t="s">
        <v>532</v>
      </c>
      <c r="C37" s="681">
        <f>Accouchement!F37</f>
        <v>0</v>
      </c>
      <c r="D37" s="681"/>
      <c r="E37" s="723"/>
      <c r="F37" s="681"/>
      <c r="G37" s="681"/>
      <c r="H37" s="723"/>
    </row>
    <row r="38" spans="1:8" s="87" customFormat="1" ht="15" customHeight="1">
      <c r="A38" s="679"/>
      <c r="B38" s="677" t="s">
        <v>533</v>
      </c>
      <c r="C38" s="681">
        <f>Accouchement!F38</f>
        <v>0</v>
      </c>
      <c r="D38" s="681"/>
      <c r="E38" s="723"/>
      <c r="F38" s="681"/>
      <c r="G38" s="681"/>
      <c r="H38" s="723"/>
    </row>
    <row r="39" spans="1:8" ht="15" customHeight="1">
      <c r="A39" s="679"/>
      <c r="B39" s="677" t="s">
        <v>534</v>
      </c>
      <c r="C39" s="681">
        <f>Accouchement!F39</f>
        <v>0</v>
      </c>
      <c r="D39" s="681"/>
      <c r="E39" s="723"/>
      <c r="F39" s="681"/>
      <c r="G39" s="681"/>
      <c r="H39" s="723"/>
    </row>
    <row r="40" spans="1:8" ht="15" customHeight="1">
      <c r="A40" s="679"/>
      <c r="B40" s="677" t="s">
        <v>535</v>
      </c>
      <c r="C40" s="681">
        <f>Accouchement!F40</f>
        <v>0</v>
      </c>
      <c r="D40" s="681"/>
      <c r="E40" s="723"/>
      <c r="F40" s="681"/>
      <c r="G40" s="681"/>
      <c r="H40" s="723"/>
    </row>
    <row r="41" spans="1:8" ht="15" customHeight="1">
      <c r="A41" s="679"/>
      <c r="B41" s="677" t="s">
        <v>536</v>
      </c>
      <c r="C41" s="681">
        <f>Accouchement!F41</f>
        <v>0</v>
      </c>
      <c r="D41" s="681"/>
      <c r="E41" s="723"/>
      <c r="F41" s="681"/>
      <c r="G41" s="681"/>
      <c r="H41" s="723"/>
    </row>
    <row r="42" spans="1:8" ht="15" customHeight="1">
      <c r="A42" s="2" t="s">
        <v>537</v>
      </c>
      <c r="B42" s="2"/>
      <c r="C42" s="25">
        <f>Accouchement!F42</f>
        <v>0</v>
      </c>
      <c r="D42" s="25"/>
      <c r="E42" s="103"/>
      <c r="F42" s="25"/>
      <c r="G42" s="25"/>
      <c r="H42" s="103"/>
    </row>
    <row r="43" spans="1:8" ht="15" customHeight="1">
      <c r="A43" s="677"/>
      <c r="B43" s="677" t="s">
        <v>538</v>
      </c>
      <c r="C43" s="681">
        <f>Accouchement!F43</f>
        <v>0</v>
      </c>
      <c r="D43" s="681"/>
      <c r="E43" s="723"/>
      <c r="F43" s="681"/>
      <c r="G43" s="681"/>
      <c r="H43" s="723"/>
    </row>
    <row r="44" spans="1:8" ht="15" customHeight="1">
      <c r="A44" s="679"/>
      <c r="B44" s="677" t="s">
        <v>539</v>
      </c>
      <c r="C44" s="681">
        <f>Accouchement!F44</f>
        <v>0</v>
      </c>
      <c r="D44" s="681"/>
      <c r="E44" s="723"/>
      <c r="F44" s="681"/>
      <c r="G44" s="681"/>
      <c r="H44" s="723"/>
    </row>
    <row r="45" spans="1:8" ht="15" customHeight="1">
      <c r="A45" s="679"/>
      <c r="B45" s="677" t="s">
        <v>540</v>
      </c>
      <c r="C45" s="681">
        <f>Accouchement!F45</f>
        <v>0</v>
      </c>
      <c r="D45" s="681"/>
      <c r="E45" s="723"/>
      <c r="F45" s="681"/>
      <c r="G45" s="681"/>
      <c r="H45" s="723"/>
    </row>
    <row r="46" spans="1:8" s="87" customFormat="1" ht="15" customHeight="1">
      <c r="A46" s="679"/>
      <c r="B46" s="677" t="s">
        <v>541</v>
      </c>
      <c r="C46" s="681">
        <f>Accouchement!F46</f>
        <v>0</v>
      </c>
      <c r="D46" s="681"/>
      <c r="E46" s="723"/>
      <c r="F46" s="681"/>
      <c r="G46" s="681"/>
      <c r="H46" s="723"/>
    </row>
    <row r="47" spans="1:8" ht="15" customHeight="1">
      <c r="A47" s="679"/>
      <c r="B47" s="677" t="s">
        <v>542</v>
      </c>
      <c r="C47" s="681">
        <f>Accouchement!F47</f>
        <v>0</v>
      </c>
      <c r="D47" s="681"/>
      <c r="E47" s="723"/>
      <c r="F47" s="681"/>
      <c r="G47" s="681"/>
      <c r="H47" s="723"/>
    </row>
    <row r="48" spans="1:8" ht="15" customHeight="1">
      <c r="A48" s="679"/>
      <c r="B48" s="677" t="s">
        <v>543</v>
      </c>
      <c r="C48" s="681">
        <f>Accouchement!F48</f>
        <v>0</v>
      </c>
      <c r="D48" s="681"/>
      <c r="E48" s="723"/>
      <c r="F48" s="681"/>
      <c r="G48" s="681"/>
      <c r="H48" s="723"/>
    </row>
    <row r="49" spans="1:8" ht="15" customHeight="1">
      <c r="A49" s="679"/>
      <c r="B49" s="677" t="s">
        <v>544</v>
      </c>
      <c r="C49" s="681">
        <f>Accouchement!F49</f>
        <v>0</v>
      </c>
      <c r="D49" s="681"/>
      <c r="E49" s="723"/>
      <c r="F49" s="681"/>
      <c r="G49" s="681"/>
      <c r="H49" s="723"/>
    </row>
    <row r="50" spans="1:8" ht="15" customHeight="1">
      <c r="A50" s="2" t="s">
        <v>545</v>
      </c>
      <c r="B50" s="2"/>
      <c r="C50" s="25">
        <f>Accouchement!F50</f>
        <v>0</v>
      </c>
      <c r="D50" s="25"/>
      <c r="E50" s="103"/>
      <c r="F50" s="25"/>
      <c r="G50" s="25"/>
      <c r="H50" s="103"/>
    </row>
    <row r="51" spans="1:8" ht="15" customHeight="1">
      <c r="A51" s="677"/>
      <c r="B51" s="677" t="s">
        <v>546</v>
      </c>
      <c r="C51" s="681">
        <f>Accouchement!F51</f>
        <v>0</v>
      </c>
      <c r="D51" s="681"/>
      <c r="E51" s="723"/>
      <c r="F51" s="681"/>
      <c r="G51" s="681"/>
      <c r="H51" s="723"/>
    </row>
    <row r="52" spans="1:8" ht="15" customHeight="1">
      <c r="A52" s="679"/>
      <c r="B52" s="677" t="s">
        <v>547</v>
      </c>
      <c r="C52" s="681">
        <f>Accouchement!F52</f>
        <v>0</v>
      </c>
      <c r="D52" s="681"/>
      <c r="E52" s="723"/>
      <c r="F52" s="681"/>
      <c r="G52" s="681"/>
      <c r="H52" s="723"/>
    </row>
    <row r="53" spans="1:8" ht="14.25" customHeight="1">
      <c r="A53" s="679"/>
      <c r="B53" s="677" t="s">
        <v>548</v>
      </c>
      <c r="C53" s="681">
        <f>Accouchement!F53</f>
        <v>0</v>
      </c>
      <c r="D53" s="681"/>
      <c r="E53" s="723"/>
      <c r="F53" s="681"/>
      <c r="G53" s="681"/>
      <c r="H53" s="723"/>
    </row>
    <row r="54" spans="1:8" ht="14.25" customHeight="1">
      <c r="A54" s="679"/>
      <c r="B54" s="677" t="s">
        <v>549</v>
      </c>
      <c r="C54" s="681">
        <f>Accouchement!F54</f>
        <v>0</v>
      </c>
      <c r="D54" s="681"/>
      <c r="E54" s="723"/>
      <c r="F54" s="681"/>
      <c r="G54" s="681"/>
      <c r="H54" s="723"/>
    </row>
    <row r="55" spans="1:8" s="87" customFormat="1" ht="15" customHeight="1">
      <c r="A55" s="2" t="s">
        <v>550</v>
      </c>
      <c r="B55" s="2"/>
      <c r="C55" s="49">
        <f>Accouchement!F55</f>
        <v>0</v>
      </c>
      <c r="D55" s="49"/>
      <c r="E55" s="686"/>
      <c r="F55" s="49"/>
      <c r="G55" s="49"/>
      <c r="H55" s="686"/>
    </row>
    <row r="56" spans="1:8" ht="15" customHeight="1">
      <c r="A56" s="677"/>
      <c r="B56" s="677" t="s">
        <v>551</v>
      </c>
      <c r="C56" s="682">
        <f>Accouchement!F56</f>
        <v>0</v>
      </c>
      <c r="D56" s="682"/>
      <c r="E56" s="722"/>
      <c r="F56" s="682"/>
      <c r="G56" s="682"/>
      <c r="H56" s="722"/>
    </row>
    <row r="57" spans="1:8" ht="15" customHeight="1">
      <c r="A57" s="679"/>
      <c r="B57" s="677" t="s">
        <v>552</v>
      </c>
      <c r="C57" s="681">
        <f>Accouchement!F57</f>
        <v>0</v>
      </c>
      <c r="D57" s="681"/>
      <c r="E57" s="723"/>
      <c r="F57" s="681"/>
      <c r="G57" s="681"/>
      <c r="H57" s="723"/>
    </row>
    <row r="58" spans="1:8" ht="15" customHeight="1">
      <c r="A58" s="679"/>
      <c r="B58" s="677" t="s">
        <v>553</v>
      </c>
      <c r="C58" s="681">
        <f>Accouchement!F58</f>
        <v>0</v>
      </c>
      <c r="D58" s="681"/>
      <c r="E58" s="723"/>
      <c r="F58" s="681"/>
      <c r="G58" s="681"/>
      <c r="H58" s="723"/>
    </row>
    <row r="59" spans="1:8" ht="15" customHeight="1">
      <c r="A59" s="679"/>
      <c r="B59" s="677" t="s">
        <v>554</v>
      </c>
      <c r="C59" s="681">
        <f>Accouchement!F59</f>
        <v>0</v>
      </c>
      <c r="D59" s="681"/>
      <c r="E59" s="723"/>
      <c r="F59" s="681"/>
      <c r="G59" s="681"/>
      <c r="H59" s="723"/>
    </row>
    <row r="60" spans="1:8" ht="15" customHeight="1">
      <c r="A60" s="679"/>
      <c r="B60" s="677" t="s">
        <v>555</v>
      </c>
      <c r="C60" s="681">
        <f>Accouchement!F60</f>
        <v>0</v>
      </c>
      <c r="D60" s="681"/>
      <c r="E60" s="723"/>
      <c r="F60" s="681"/>
      <c r="G60" s="681"/>
      <c r="H60" s="723"/>
    </row>
    <row r="61" spans="1:8" s="87" customFormat="1" ht="15" customHeight="1">
      <c r="A61" s="679"/>
      <c r="B61" s="677" t="s">
        <v>556</v>
      </c>
      <c r="C61" s="681">
        <f>Accouchement!F61</f>
        <v>0</v>
      </c>
      <c r="D61" s="681"/>
      <c r="E61" s="723"/>
      <c r="F61" s="681"/>
      <c r="G61" s="681"/>
      <c r="H61" s="723"/>
    </row>
    <row r="62" spans="1:8" ht="15" customHeight="1">
      <c r="A62" s="679"/>
      <c r="B62" s="677" t="s">
        <v>557</v>
      </c>
      <c r="C62" s="681">
        <f>Accouchement!F62</f>
        <v>0</v>
      </c>
      <c r="D62" s="681"/>
      <c r="E62" s="723"/>
      <c r="F62" s="681"/>
      <c r="G62" s="681"/>
      <c r="H62" s="723"/>
    </row>
    <row r="63" spans="1:8" ht="15" customHeight="1">
      <c r="A63" s="679"/>
      <c r="B63" s="677" t="s">
        <v>558</v>
      </c>
      <c r="C63" s="681">
        <f>Accouchement!F63</f>
        <v>0</v>
      </c>
      <c r="D63" s="681"/>
      <c r="E63" s="723"/>
      <c r="F63" s="681"/>
      <c r="G63" s="681"/>
      <c r="H63" s="723"/>
    </row>
    <row r="64" spans="1:8" ht="15" customHeight="1">
      <c r="A64" s="2" t="s">
        <v>559</v>
      </c>
      <c r="B64" s="2"/>
      <c r="C64" s="25">
        <f>Accouchement!F64</f>
        <v>0</v>
      </c>
      <c r="D64" s="25"/>
      <c r="E64" s="103"/>
      <c r="F64" s="25"/>
      <c r="G64" s="25"/>
      <c r="H64" s="103"/>
    </row>
    <row r="65" spans="1:8" ht="15" customHeight="1">
      <c r="A65" s="677"/>
      <c r="B65" s="677" t="s">
        <v>560</v>
      </c>
      <c r="C65" s="681">
        <f>Accouchement!F65</f>
        <v>0</v>
      </c>
      <c r="D65" s="681"/>
      <c r="E65" s="723"/>
      <c r="F65" s="681"/>
      <c r="G65" s="681"/>
      <c r="H65" s="723"/>
    </row>
    <row r="66" spans="1:8" ht="15" customHeight="1">
      <c r="A66" s="679"/>
      <c r="B66" s="677" t="s">
        <v>561</v>
      </c>
      <c r="C66" s="681">
        <f>Accouchement!F66</f>
        <v>0</v>
      </c>
      <c r="D66" s="681"/>
      <c r="E66" s="723"/>
      <c r="F66" s="681"/>
      <c r="G66" s="681"/>
      <c r="H66" s="723"/>
    </row>
    <row r="67" spans="1:8" ht="15" customHeight="1">
      <c r="A67" s="679"/>
      <c r="B67" s="677" t="s">
        <v>562</v>
      </c>
      <c r="C67" s="681">
        <f>Accouchement!F67</f>
        <v>0</v>
      </c>
      <c r="D67" s="681"/>
      <c r="E67" s="723"/>
      <c r="F67" s="681"/>
      <c r="G67" s="681"/>
      <c r="H67" s="723"/>
    </row>
    <row r="68" spans="1:8" ht="15" customHeight="1">
      <c r="A68" s="679"/>
      <c r="B68" s="677" t="s">
        <v>563</v>
      </c>
      <c r="C68" s="681">
        <f>Accouchement!F68</f>
        <v>0</v>
      </c>
      <c r="D68" s="681"/>
      <c r="E68" s="723"/>
      <c r="F68" s="681"/>
      <c r="G68" s="681"/>
      <c r="H68" s="723"/>
    </row>
    <row r="69" spans="1:8" s="87" customFormat="1" ht="15" customHeight="1">
      <c r="A69" s="679"/>
      <c r="B69" s="677" t="s">
        <v>564</v>
      </c>
      <c r="C69" s="681">
        <f>Accouchement!F69</f>
        <v>0</v>
      </c>
      <c r="D69" s="681"/>
      <c r="E69" s="723"/>
      <c r="F69" s="681"/>
      <c r="G69" s="681"/>
      <c r="H69" s="723"/>
    </row>
    <row r="70" spans="1:8" ht="15" customHeight="1">
      <c r="A70" s="679"/>
      <c r="B70" s="677" t="s">
        <v>565</v>
      </c>
      <c r="C70" s="681">
        <f>Accouchement!F70</f>
        <v>0</v>
      </c>
      <c r="D70" s="681"/>
      <c r="E70" s="723"/>
      <c r="F70" s="681"/>
      <c r="G70" s="681"/>
      <c r="H70" s="723"/>
    </row>
    <row r="71" spans="1:8" ht="15" customHeight="1">
      <c r="A71" s="679"/>
      <c r="B71" s="677" t="s">
        <v>566</v>
      </c>
      <c r="C71" s="681">
        <f>Accouchement!F71</f>
        <v>0</v>
      </c>
      <c r="D71" s="681"/>
      <c r="E71" s="723"/>
      <c r="F71" s="681"/>
      <c r="G71" s="681"/>
      <c r="H71" s="723"/>
    </row>
    <row r="72" spans="1:8" ht="15" customHeight="1">
      <c r="A72" s="679"/>
      <c r="B72" s="677" t="s">
        <v>567</v>
      </c>
      <c r="C72" s="681">
        <f>Accouchement!F72</f>
        <v>0</v>
      </c>
      <c r="D72" s="681"/>
      <c r="E72" s="723"/>
      <c r="F72" s="681"/>
      <c r="G72" s="681"/>
      <c r="H72" s="723"/>
    </row>
    <row r="73" spans="1:8" ht="15" customHeight="1">
      <c r="A73" s="2" t="s">
        <v>568</v>
      </c>
      <c r="B73" s="2"/>
      <c r="C73" s="25">
        <f>Accouchement!F73</f>
        <v>0</v>
      </c>
      <c r="D73" s="25"/>
      <c r="E73" s="103"/>
      <c r="F73" s="25"/>
      <c r="G73" s="25"/>
      <c r="H73" s="103"/>
    </row>
    <row r="74" spans="1:8" ht="15" customHeight="1">
      <c r="A74" s="677"/>
      <c r="B74" s="677" t="s">
        <v>569</v>
      </c>
      <c r="C74" s="681">
        <f>Accouchement!F74</f>
        <v>0</v>
      </c>
      <c r="D74" s="681"/>
      <c r="E74" s="723"/>
      <c r="F74" s="681"/>
      <c r="G74" s="681"/>
      <c r="H74" s="723"/>
    </row>
    <row r="75" spans="1:8" ht="15" customHeight="1">
      <c r="A75" s="679"/>
      <c r="B75" s="677" t="s">
        <v>570</v>
      </c>
      <c r="C75" s="681">
        <f>Accouchement!F75</f>
        <v>0</v>
      </c>
      <c r="D75" s="681"/>
      <c r="E75" s="723"/>
      <c r="F75" s="681"/>
      <c r="G75" s="681"/>
      <c r="H75" s="723"/>
    </row>
    <row r="76" spans="1:8" ht="15" customHeight="1">
      <c r="A76" s="679"/>
      <c r="B76" s="677" t="s">
        <v>571</v>
      </c>
      <c r="C76" s="681">
        <f>Accouchement!F76</f>
        <v>0</v>
      </c>
      <c r="D76" s="681"/>
      <c r="E76" s="723"/>
      <c r="F76" s="681"/>
      <c r="G76" s="681"/>
      <c r="H76" s="723"/>
    </row>
    <row r="77" spans="1:8" ht="15" customHeight="1">
      <c r="A77" s="679"/>
      <c r="B77" s="677" t="s">
        <v>572</v>
      </c>
      <c r="C77" s="681">
        <f>Accouchement!F77</f>
        <v>0</v>
      </c>
      <c r="D77" s="681"/>
      <c r="E77" s="723"/>
      <c r="F77" s="681"/>
      <c r="G77" s="681"/>
      <c r="H77" s="723"/>
    </row>
    <row r="78" spans="1:8" ht="15" customHeight="1">
      <c r="A78" s="679"/>
      <c r="B78" s="677" t="s">
        <v>573</v>
      </c>
      <c r="C78" s="681">
        <f>Accouchement!F78</f>
        <v>0</v>
      </c>
      <c r="D78" s="681"/>
      <c r="E78" s="723"/>
      <c r="F78" s="681"/>
      <c r="G78" s="681"/>
      <c r="H78" s="723"/>
    </row>
    <row r="79" spans="1:8" s="87" customFormat="1" ht="15" customHeight="1">
      <c r="A79" s="2" t="s">
        <v>574</v>
      </c>
      <c r="B79" s="2"/>
      <c r="C79" s="49">
        <f>Accouchement!F79</f>
        <v>0</v>
      </c>
      <c r="D79" s="49"/>
      <c r="E79" s="686"/>
      <c r="F79" s="49"/>
      <c r="G79" s="49"/>
      <c r="H79" s="686"/>
    </row>
    <row r="80" spans="1:8" ht="15" customHeight="1">
      <c r="A80" s="677"/>
      <c r="B80" s="677" t="s">
        <v>575</v>
      </c>
      <c r="C80" s="682">
        <f>Accouchement!F80</f>
        <v>0</v>
      </c>
      <c r="D80" s="682"/>
      <c r="E80" s="722"/>
      <c r="F80" s="682"/>
      <c r="G80" s="682"/>
      <c r="H80" s="722"/>
    </row>
    <row r="81" spans="1:8" ht="15" customHeight="1">
      <c r="A81" s="679"/>
      <c r="B81" s="677" t="s">
        <v>576</v>
      </c>
      <c r="C81" s="681">
        <f>Accouchement!F81</f>
        <v>0</v>
      </c>
      <c r="D81" s="681"/>
      <c r="E81" s="723"/>
      <c r="F81" s="681"/>
      <c r="G81" s="681"/>
      <c r="H81" s="723"/>
    </row>
    <row r="82" spans="1:8" ht="15" customHeight="1">
      <c r="A82" s="679"/>
      <c r="B82" s="677" t="s">
        <v>577</v>
      </c>
      <c r="C82" s="681">
        <f>Accouchement!F82</f>
        <v>0</v>
      </c>
      <c r="D82" s="681"/>
      <c r="E82" s="723"/>
      <c r="F82" s="681"/>
      <c r="G82" s="681"/>
      <c r="H82" s="723"/>
    </row>
    <row r="83" spans="1:8" ht="15" customHeight="1">
      <c r="A83" s="679"/>
      <c r="B83" s="677" t="s">
        <v>578</v>
      </c>
      <c r="C83" s="681">
        <f>Accouchement!F83</f>
        <v>0</v>
      </c>
      <c r="D83" s="681"/>
      <c r="E83" s="723"/>
      <c r="F83" s="681"/>
      <c r="G83" s="681"/>
      <c r="H83" s="723"/>
    </row>
    <row r="84" spans="1:8" ht="15" customHeight="1">
      <c r="A84" s="2" t="s">
        <v>579</v>
      </c>
      <c r="B84" s="2"/>
      <c r="C84" s="25">
        <f>Accouchement!F84</f>
        <v>0</v>
      </c>
      <c r="D84" s="25"/>
      <c r="E84" s="103"/>
      <c r="F84" s="25"/>
      <c r="G84" s="25"/>
      <c r="H84" s="103"/>
    </row>
    <row r="85" spans="1:8" ht="15" customHeight="1">
      <c r="A85" s="679"/>
      <c r="B85" s="677" t="s">
        <v>580</v>
      </c>
      <c r="C85" s="681">
        <f>Accouchement!F85</f>
        <v>0</v>
      </c>
      <c r="D85" s="681"/>
      <c r="E85" s="723"/>
      <c r="F85" s="681"/>
      <c r="G85" s="681"/>
      <c r="H85" s="723"/>
    </row>
    <row r="86" spans="1:8" ht="15" customHeight="1">
      <c r="A86" s="679"/>
      <c r="B86" s="677" t="s">
        <v>581</v>
      </c>
      <c r="C86" s="681">
        <f>Accouchement!F86</f>
        <v>0</v>
      </c>
      <c r="D86" s="681"/>
      <c r="E86" s="723"/>
      <c r="F86" s="681"/>
      <c r="G86" s="681"/>
      <c r="H86" s="723"/>
    </row>
    <row r="87" spans="1:8" s="87" customFormat="1" ht="15" customHeight="1">
      <c r="A87" s="679"/>
      <c r="B87" s="677" t="s">
        <v>582</v>
      </c>
      <c r="C87" s="681">
        <f>Accouchement!F87</f>
        <v>0</v>
      </c>
      <c r="D87" s="681"/>
      <c r="E87" s="723"/>
      <c r="F87" s="681"/>
      <c r="G87" s="681"/>
      <c r="H87" s="723"/>
    </row>
    <row r="88" spans="1:8" ht="15" customHeight="1">
      <c r="A88" s="2" t="s">
        <v>583</v>
      </c>
      <c r="B88" s="2"/>
      <c r="C88" s="49">
        <f>Accouchement!F88</f>
        <v>0</v>
      </c>
      <c r="D88" s="49"/>
      <c r="E88" s="686"/>
      <c r="F88" s="49"/>
      <c r="G88" s="49"/>
      <c r="H88" s="686"/>
    </row>
    <row r="89" spans="1:8" ht="15" customHeight="1">
      <c r="A89" s="679"/>
      <c r="B89" s="677" t="s">
        <v>584</v>
      </c>
      <c r="C89" s="681">
        <f>Accouchement!F89</f>
        <v>0</v>
      </c>
      <c r="D89" s="681"/>
      <c r="E89" s="723"/>
      <c r="F89" s="681"/>
      <c r="G89" s="681"/>
      <c r="H89" s="723"/>
    </row>
    <row r="90" spans="1:8" ht="15" customHeight="1">
      <c r="A90" s="2" t="s">
        <v>585</v>
      </c>
      <c r="B90" s="2"/>
      <c r="C90" s="25">
        <f>Accouchement!F90</f>
        <v>0</v>
      </c>
      <c r="D90" s="25"/>
      <c r="E90" s="103"/>
      <c r="F90" s="25"/>
      <c r="G90" s="25"/>
      <c r="H90" s="103"/>
    </row>
    <row r="91" spans="1:8" ht="15" customHeight="1">
      <c r="A91" s="679"/>
      <c r="B91" s="677" t="s">
        <v>586</v>
      </c>
      <c r="C91" s="681">
        <f>Accouchement!F91</f>
        <v>0</v>
      </c>
      <c r="D91" s="681"/>
      <c r="E91" s="723"/>
      <c r="F91" s="681"/>
      <c r="G91" s="681"/>
      <c r="H91" s="723"/>
    </row>
    <row r="92" spans="1:8" s="87" customFormat="1" ht="15" customHeight="1">
      <c r="A92" s="679"/>
      <c r="B92" s="677" t="s">
        <v>587</v>
      </c>
      <c r="C92" s="681">
        <f>Accouchement!F92</f>
        <v>0</v>
      </c>
      <c r="D92" s="681"/>
      <c r="E92" s="723"/>
      <c r="F92" s="681"/>
      <c r="G92" s="681"/>
      <c r="H92" s="723"/>
    </row>
    <row r="93" spans="1:8" ht="15" customHeight="1">
      <c r="A93" s="679"/>
      <c r="B93" s="677" t="s">
        <v>588</v>
      </c>
      <c r="C93" s="681">
        <f>Accouchement!F93</f>
        <v>0</v>
      </c>
      <c r="D93" s="681"/>
      <c r="E93" s="723"/>
      <c r="F93" s="681"/>
      <c r="G93" s="681"/>
      <c r="H93" s="723"/>
    </row>
    <row r="94" spans="1:8" ht="15" customHeight="1">
      <c r="A94" s="2" t="s">
        <v>589</v>
      </c>
      <c r="B94" s="2"/>
      <c r="C94" s="25">
        <f>Accouchement!F94</f>
        <v>0</v>
      </c>
      <c r="D94" s="25"/>
      <c r="E94" s="103"/>
      <c r="F94" s="25"/>
      <c r="G94" s="25"/>
      <c r="H94" s="103"/>
    </row>
    <row r="95" spans="1:8" ht="15" customHeight="1">
      <c r="A95" s="677"/>
      <c r="B95" s="677" t="s">
        <v>590</v>
      </c>
      <c r="C95" s="681">
        <f>Accouchement!F95</f>
        <v>0</v>
      </c>
      <c r="D95" s="681"/>
      <c r="E95" s="723"/>
      <c r="F95" s="681"/>
      <c r="G95" s="681"/>
      <c r="H95" s="723"/>
    </row>
    <row r="96" spans="1:8" ht="15" customHeight="1">
      <c r="A96" s="677"/>
      <c r="B96" s="677" t="s">
        <v>591</v>
      </c>
      <c r="C96" s="681">
        <f>Accouchement!F96</f>
        <v>0</v>
      </c>
      <c r="D96" s="681"/>
      <c r="E96" s="723"/>
      <c r="F96" s="681"/>
      <c r="G96" s="681"/>
      <c r="H96" s="723"/>
    </row>
    <row r="97" spans="1:8" ht="15" customHeight="1">
      <c r="A97" s="677"/>
      <c r="B97" s="677" t="s">
        <v>592</v>
      </c>
      <c r="C97" s="681">
        <f>Accouchement!F97</f>
        <v>0</v>
      </c>
      <c r="D97" s="681"/>
      <c r="E97" s="723"/>
      <c r="F97" s="681"/>
      <c r="G97" s="681"/>
      <c r="H97" s="723"/>
    </row>
    <row r="98" spans="1:8" s="87" customFormat="1" ht="15" customHeight="1">
      <c r="A98" s="677"/>
      <c r="B98" s="677" t="s">
        <v>593</v>
      </c>
      <c r="C98" s="681">
        <f>Accouchement!F98</f>
        <v>0</v>
      </c>
      <c r="D98" s="681"/>
      <c r="E98" s="723"/>
      <c r="F98" s="681"/>
      <c r="G98" s="681"/>
      <c r="H98" s="723"/>
    </row>
    <row r="99" spans="1:8" ht="15" customHeight="1">
      <c r="A99" s="2" t="s">
        <v>594</v>
      </c>
      <c r="B99" s="2"/>
      <c r="C99" s="49">
        <f>Accouchement!F99</f>
        <v>0</v>
      </c>
      <c r="D99" s="49"/>
      <c r="E99" s="686"/>
      <c r="F99" s="49"/>
      <c r="G99" s="49"/>
      <c r="H99" s="686"/>
    </row>
    <row r="100" spans="1:8" ht="15" customHeight="1">
      <c r="A100" s="679"/>
      <c r="B100" s="677" t="s">
        <v>595</v>
      </c>
      <c r="C100" s="681">
        <f>Accouchement!F100</f>
        <v>0</v>
      </c>
      <c r="D100" s="681"/>
      <c r="E100" s="723"/>
      <c r="F100" s="681"/>
      <c r="G100" s="681"/>
      <c r="H100" s="723"/>
    </row>
    <row r="101" spans="1:8" ht="15" customHeight="1">
      <c r="A101" s="2" t="s">
        <v>596</v>
      </c>
      <c r="B101" s="2"/>
      <c r="C101" s="25">
        <f>Accouchement!F101</f>
        <v>0</v>
      </c>
      <c r="D101" s="25"/>
      <c r="E101" s="103"/>
      <c r="F101" s="25"/>
      <c r="G101" s="25"/>
      <c r="H101" s="103"/>
    </row>
    <row r="102" spans="1:8" ht="15" customHeight="1">
      <c r="A102" s="677"/>
      <c r="B102" s="677" t="s">
        <v>597</v>
      </c>
      <c r="C102" s="681">
        <f>Accouchement!F102</f>
        <v>0</v>
      </c>
      <c r="D102" s="681"/>
      <c r="E102" s="723"/>
      <c r="F102" s="681"/>
      <c r="G102" s="681"/>
      <c r="H102" s="723"/>
    </row>
    <row r="103" spans="1:8" ht="15" customHeight="1">
      <c r="A103" s="679"/>
      <c r="B103" s="677" t="s">
        <v>598</v>
      </c>
      <c r="C103" s="681">
        <f>Accouchement!F103</f>
        <v>0</v>
      </c>
      <c r="D103" s="681"/>
      <c r="E103" s="723"/>
      <c r="F103" s="681"/>
      <c r="G103" s="681"/>
      <c r="H103" s="723"/>
    </row>
    <row r="104" spans="1:8" ht="15" customHeight="1">
      <c r="A104" s="679"/>
      <c r="B104" s="677" t="s">
        <v>599</v>
      </c>
      <c r="C104" s="681">
        <f>Accouchement!F104</f>
        <v>0</v>
      </c>
      <c r="D104" s="681"/>
      <c r="E104" s="723"/>
      <c r="F104" s="681"/>
      <c r="G104" s="681"/>
      <c r="H104" s="723"/>
    </row>
    <row r="105" spans="1:8" ht="15" customHeight="1">
      <c r="A105" s="679"/>
      <c r="B105" s="677" t="s">
        <v>600</v>
      </c>
      <c r="C105" s="681">
        <f>Accouchement!F105</f>
        <v>0</v>
      </c>
      <c r="D105" s="681"/>
      <c r="E105" s="723"/>
      <c r="F105" s="681"/>
      <c r="G105" s="681"/>
      <c r="H105" s="723"/>
    </row>
    <row r="106" spans="1:8" ht="14.25" customHeight="1">
      <c r="A106" s="679"/>
      <c r="B106" s="677" t="s">
        <v>601</v>
      </c>
      <c r="C106" s="681">
        <f>Accouchement!F106</f>
        <v>0</v>
      </c>
      <c r="D106" s="681"/>
      <c r="E106" s="723"/>
      <c r="F106" s="681"/>
      <c r="G106" s="681"/>
      <c r="H106" s="723"/>
    </row>
    <row r="107" spans="1:8" ht="14.25" customHeight="1">
      <c r="A107" s="679"/>
      <c r="B107" s="677" t="s">
        <v>602</v>
      </c>
      <c r="C107" s="681">
        <f>Accouchement!F107</f>
        <v>0</v>
      </c>
      <c r="D107" s="681"/>
      <c r="E107" s="723"/>
      <c r="F107" s="681"/>
      <c r="G107" s="681"/>
      <c r="H107" s="723"/>
    </row>
    <row r="108" spans="1:8" ht="14.25" customHeight="1">
      <c r="A108" s="679"/>
      <c r="B108" s="677" t="s">
        <v>603</v>
      </c>
      <c r="C108" s="681">
        <f>Accouchement!F108</f>
        <v>0</v>
      </c>
      <c r="D108" s="681"/>
      <c r="E108" s="723"/>
      <c r="F108" s="681"/>
      <c r="G108" s="681"/>
      <c r="H108" s="723"/>
    </row>
    <row r="109" spans="1:8" ht="14.25" customHeight="1">
      <c r="A109" s="2" t="s">
        <v>604</v>
      </c>
      <c r="B109" s="2"/>
      <c r="C109" s="683">
        <f>Accouchement!F109</f>
        <v>0</v>
      </c>
      <c r="D109" s="683"/>
      <c r="E109" s="687"/>
      <c r="F109" s="683"/>
      <c r="G109" s="683"/>
      <c r="H109" s="687"/>
    </row>
    <row r="110" spans="1:8" ht="14.25" customHeight="1">
      <c r="A110" s="2" t="s">
        <v>605</v>
      </c>
      <c r="B110" s="2"/>
      <c r="C110" s="25">
        <f>Accouchement!F110</f>
        <v>0</v>
      </c>
      <c r="D110" s="25"/>
      <c r="E110" s="103"/>
      <c r="F110" s="25"/>
      <c r="G110" s="25"/>
      <c r="H110" s="103"/>
    </row>
    <row r="111" spans="1:8" ht="14.25" customHeight="1" thickBot="1">
      <c r="A111" s="282" t="s">
        <v>606</v>
      </c>
      <c r="B111" s="282"/>
      <c r="C111" s="206">
        <f>Accouchement!F111</f>
        <v>0</v>
      </c>
      <c r="D111" s="206"/>
      <c r="E111" s="688"/>
      <c r="F111" s="206"/>
      <c r="G111" s="206"/>
      <c r="H111" s="688"/>
    </row>
  </sheetData>
  <conditionalFormatting sqref="C3:D108">
    <cfRule type="containsBlanks" dxfId="632" priority="20">
      <formula>LEN(TRIM(C3))=0</formula>
    </cfRule>
  </conditionalFormatting>
  <conditionalFormatting sqref="C98:G98">
    <cfRule type="containsBlanks" dxfId="631" priority="10" stopIfTrue="1">
      <formula>LEN(TRIM(C98))=0</formula>
    </cfRule>
  </conditionalFormatting>
  <conditionalFormatting sqref="C110:H110">
    <cfRule type="containsBlanks" dxfId="630" priority="4">
      <formula>LEN(TRIM(C110))=0</formula>
    </cfRule>
  </conditionalFormatting>
  <conditionalFormatting sqref="E3:E108">
    <cfRule type="containsBlanks" dxfId="629" priority="6">
      <formula>LEN(TRIM(E3))=0</formula>
    </cfRule>
  </conditionalFormatting>
  <conditionalFormatting sqref="F3:F108">
    <cfRule type="containsBlanks" dxfId="628" priority="15">
      <formula>LEN(TRIM(F3))=0</formula>
    </cfRule>
  </conditionalFormatting>
  <conditionalFormatting sqref="G3:H108">
    <cfRule type="containsBlanks" dxfId="627" priority="1">
      <formula>LEN(TRIM(G3))=0</formula>
    </cfRule>
  </conditionalFormatting>
  <conditionalFormatting sqref="H98">
    <cfRule type="containsBlanks" dxfId="626" priority="5" stopIfTrue="1">
      <formula>LEN(TRIM(H98))=0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7" man="1"/>
    <brk id="93" max="7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Feuil54">
    <tabColor rgb="FFF9FBFA"/>
  </sheetPr>
  <dimension ref="A1:T111"/>
  <sheetViews>
    <sheetView view="pageBreakPreview" zoomScale="90" zoomScaleNormal="100" zoomScaleSheetLayoutView="90" workbookViewId="0">
      <selection activeCell="D22" sqref="D22"/>
    </sheetView>
  </sheetViews>
  <sheetFormatPr baseColWidth="10" defaultColWidth="14.3984375" defaultRowHeight="15" customHeight="1"/>
  <cols>
    <col min="1" max="1" width="1" customWidth="1"/>
    <col min="2" max="2" width="20.19921875" customWidth="1"/>
    <col min="3" max="3" width="16.1328125" customWidth="1"/>
    <col min="4" max="5" width="13.3984375" customWidth="1"/>
    <col min="6" max="6" width="18.59765625" customWidth="1"/>
    <col min="7" max="8" width="16.1328125" customWidth="1"/>
    <col min="9" max="9" width="21.53125" customWidth="1"/>
    <col min="10" max="10" width="16.1328125" customWidth="1"/>
    <col min="11" max="20" width="10.796875" customWidth="1"/>
  </cols>
  <sheetData>
    <row r="1" spans="1:20" ht="16.5" customHeight="1">
      <c r="A1" s="14" t="s">
        <v>1112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54.4" thickBot="1">
      <c r="A2" s="96"/>
      <c r="B2" s="96"/>
      <c r="C2" s="363" t="s">
        <v>1113</v>
      </c>
      <c r="D2" s="363" t="s">
        <v>1114</v>
      </c>
      <c r="E2" s="726" t="s">
        <v>1115</v>
      </c>
      <c r="F2" s="363" t="s">
        <v>1116</v>
      </c>
      <c r="G2" s="363" t="s">
        <v>1117</v>
      </c>
      <c r="H2" s="613" t="s">
        <v>1118</v>
      </c>
      <c r="I2" s="726" t="s">
        <v>1119</v>
      </c>
      <c r="J2" s="613" t="s">
        <v>301</v>
      </c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5" customHeight="1">
      <c r="A3" s="2" t="s">
        <v>498</v>
      </c>
      <c r="B3" s="2"/>
      <c r="C3" s="25"/>
      <c r="D3" s="25"/>
      <c r="E3" s="25"/>
      <c r="F3" s="25"/>
      <c r="G3" s="25"/>
      <c r="H3" s="103" t="str">
        <f t="shared" ref="H3:H34" si="0">IF(C3=0," ",D3*100/C3)</f>
        <v xml:space="preserve"> </v>
      </c>
      <c r="I3" s="103" t="str">
        <f t="shared" ref="I3:I34" si="1">IFERROR(F3/(D3+E3)*100,"")</f>
        <v/>
      </c>
      <c r="J3" s="103" t="str">
        <f t="shared" ref="J3:J34" si="2">IF(C3=0," ",G3*100/C3)</f>
        <v xml:space="preserve"> 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679"/>
      <c r="B4" s="677" t="s">
        <v>499</v>
      </c>
      <c r="C4" s="724"/>
      <c r="D4" s="724"/>
      <c r="E4" s="724"/>
      <c r="F4" s="724"/>
      <c r="G4" s="724"/>
      <c r="H4" s="722" t="str">
        <f t="shared" si="0"/>
        <v xml:space="preserve"> </v>
      </c>
      <c r="I4" s="722" t="str">
        <f t="shared" si="1"/>
        <v/>
      </c>
      <c r="J4" s="722" t="str">
        <f t="shared" si="2"/>
        <v xml:space="preserve"> 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5" customHeight="1">
      <c r="A5" s="679"/>
      <c r="B5" s="677" t="s">
        <v>500</v>
      </c>
      <c r="C5" s="725"/>
      <c r="D5" s="725"/>
      <c r="E5" s="725"/>
      <c r="F5" s="725"/>
      <c r="G5" s="725"/>
      <c r="H5" s="723" t="str">
        <f t="shared" si="0"/>
        <v xml:space="preserve"> </v>
      </c>
      <c r="I5" s="723" t="str">
        <f t="shared" si="1"/>
        <v/>
      </c>
      <c r="J5" s="723" t="str">
        <f t="shared" si="2"/>
        <v xml:space="preserve"> 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679"/>
      <c r="B6" s="677" t="s">
        <v>501</v>
      </c>
      <c r="C6" s="725"/>
      <c r="D6" s="725"/>
      <c r="E6" s="725"/>
      <c r="F6" s="725"/>
      <c r="G6" s="725"/>
      <c r="H6" s="723" t="str">
        <f t="shared" si="0"/>
        <v xml:space="preserve"> </v>
      </c>
      <c r="I6" s="723" t="str">
        <f t="shared" si="1"/>
        <v/>
      </c>
      <c r="J6" s="723" t="str">
        <f t="shared" si="2"/>
        <v xml:space="preserve"> 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679"/>
      <c r="B7" s="677" t="s">
        <v>502</v>
      </c>
      <c r="C7" s="725"/>
      <c r="D7" s="725"/>
      <c r="E7" s="725"/>
      <c r="F7" s="725"/>
      <c r="G7" s="725"/>
      <c r="H7" s="723" t="str">
        <f t="shared" si="0"/>
        <v xml:space="preserve"> </v>
      </c>
      <c r="I7" s="723" t="str">
        <f t="shared" si="1"/>
        <v/>
      </c>
      <c r="J7" s="723" t="str">
        <f t="shared" si="2"/>
        <v xml:space="preserve"> 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2" t="s">
        <v>503</v>
      </c>
      <c r="B8" s="2"/>
      <c r="C8" s="25"/>
      <c r="D8" s="25"/>
      <c r="E8" s="25"/>
      <c r="F8" s="25"/>
      <c r="G8" s="25"/>
      <c r="H8" s="103" t="str">
        <f t="shared" si="0"/>
        <v xml:space="preserve"> </v>
      </c>
      <c r="I8" s="103" t="str">
        <f t="shared" si="1"/>
        <v/>
      </c>
      <c r="J8" s="103" t="str">
        <f t="shared" si="2"/>
        <v xml:space="preserve"> 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679"/>
      <c r="B9" s="677" t="s">
        <v>504</v>
      </c>
      <c r="C9" s="725"/>
      <c r="D9" s="725"/>
      <c r="E9" s="725"/>
      <c r="F9" s="725"/>
      <c r="G9" s="725"/>
      <c r="H9" s="723" t="str">
        <f t="shared" si="0"/>
        <v xml:space="preserve"> </v>
      </c>
      <c r="I9" s="723" t="str">
        <f t="shared" si="1"/>
        <v/>
      </c>
      <c r="J9" s="723" t="str">
        <f t="shared" si="2"/>
        <v xml:space="preserve"> 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679"/>
      <c r="B10" s="677" t="s">
        <v>505</v>
      </c>
      <c r="C10" s="725"/>
      <c r="D10" s="725"/>
      <c r="E10" s="725"/>
      <c r="F10" s="725"/>
      <c r="G10" s="725"/>
      <c r="H10" s="723" t="str">
        <f t="shared" si="0"/>
        <v xml:space="preserve"> </v>
      </c>
      <c r="I10" s="723" t="str">
        <f t="shared" si="1"/>
        <v/>
      </c>
      <c r="J10" s="723" t="str">
        <f t="shared" si="2"/>
        <v xml:space="preserve"> </v>
      </c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15" customHeight="1">
      <c r="A11" s="679"/>
      <c r="B11" s="677" t="s">
        <v>506</v>
      </c>
      <c r="C11" s="725"/>
      <c r="D11" s="725"/>
      <c r="E11" s="725"/>
      <c r="F11" s="725"/>
      <c r="G11" s="725"/>
      <c r="H11" s="723" t="str">
        <f t="shared" si="0"/>
        <v xml:space="preserve"> </v>
      </c>
      <c r="I11" s="723" t="str">
        <f t="shared" si="1"/>
        <v/>
      </c>
      <c r="J11" s="723" t="str">
        <f t="shared" si="2"/>
        <v xml:space="preserve"> 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679"/>
      <c r="B12" s="677" t="s">
        <v>507</v>
      </c>
      <c r="C12" s="725"/>
      <c r="D12" s="725"/>
      <c r="E12" s="725"/>
      <c r="F12" s="725"/>
      <c r="G12" s="725"/>
      <c r="H12" s="723" t="str">
        <f t="shared" si="0"/>
        <v xml:space="preserve"> </v>
      </c>
      <c r="I12" s="723" t="str">
        <f t="shared" si="1"/>
        <v/>
      </c>
      <c r="J12" s="723" t="str">
        <f t="shared" si="2"/>
        <v xml:space="preserve"> 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679"/>
      <c r="B13" s="677" t="s">
        <v>508</v>
      </c>
      <c r="C13" s="725"/>
      <c r="D13" s="725"/>
      <c r="E13" s="725"/>
      <c r="F13" s="725"/>
      <c r="G13" s="725"/>
      <c r="H13" s="723" t="str">
        <f t="shared" si="0"/>
        <v xml:space="preserve"> </v>
      </c>
      <c r="I13" s="723" t="str">
        <f t="shared" si="1"/>
        <v/>
      </c>
      <c r="J13" s="723" t="str">
        <f t="shared" si="2"/>
        <v xml:space="preserve"> 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679"/>
      <c r="B14" s="677" t="s">
        <v>509</v>
      </c>
      <c r="C14" s="725"/>
      <c r="D14" s="725"/>
      <c r="E14" s="725"/>
      <c r="F14" s="725"/>
      <c r="G14" s="725"/>
      <c r="H14" s="723" t="str">
        <f t="shared" si="0"/>
        <v xml:space="preserve"> </v>
      </c>
      <c r="I14" s="723" t="str">
        <f t="shared" si="1"/>
        <v/>
      </c>
      <c r="J14" s="723" t="str">
        <f t="shared" si="2"/>
        <v xml:space="preserve"> 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2" t="s">
        <v>510</v>
      </c>
      <c r="B15" s="2"/>
      <c r="C15" s="25"/>
      <c r="D15" s="25"/>
      <c r="E15" s="25"/>
      <c r="F15" s="25"/>
      <c r="G15" s="25"/>
      <c r="H15" s="103" t="str">
        <f t="shared" si="0"/>
        <v xml:space="preserve"> </v>
      </c>
      <c r="I15" s="103" t="str">
        <f t="shared" si="1"/>
        <v/>
      </c>
      <c r="J15" s="103" t="str">
        <f t="shared" si="2"/>
        <v xml:space="preserve"> </v>
      </c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15" customHeight="1">
      <c r="A16" s="677"/>
      <c r="B16" s="677" t="s">
        <v>511</v>
      </c>
      <c r="C16" s="725"/>
      <c r="D16" s="725"/>
      <c r="E16" s="725"/>
      <c r="F16" s="725"/>
      <c r="G16" s="725"/>
      <c r="H16" s="723" t="str">
        <f t="shared" si="0"/>
        <v xml:space="preserve"> </v>
      </c>
      <c r="I16" s="723" t="str">
        <f t="shared" si="1"/>
        <v/>
      </c>
      <c r="J16" s="723" t="str">
        <f t="shared" si="2"/>
        <v xml:space="preserve"> 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10" ht="15" customHeight="1">
      <c r="A17" s="679"/>
      <c r="B17" s="677" t="s">
        <v>512</v>
      </c>
      <c r="C17" s="725"/>
      <c r="D17" s="725"/>
      <c r="E17" s="725"/>
      <c r="F17" s="725"/>
      <c r="G17" s="725"/>
      <c r="H17" s="723" t="str">
        <f t="shared" si="0"/>
        <v xml:space="preserve"> </v>
      </c>
      <c r="I17" s="723" t="str">
        <f t="shared" si="1"/>
        <v/>
      </c>
      <c r="J17" s="723" t="str">
        <f t="shared" si="2"/>
        <v xml:space="preserve"> </v>
      </c>
    </row>
    <row r="18" spans="1:10" ht="15" customHeight="1">
      <c r="A18" s="679"/>
      <c r="B18" s="677" t="s">
        <v>513</v>
      </c>
      <c r="C18" s="725"/>
      <c r="D18" s="725"/>
      <c r="E18" s="725"/>
      <c r="F18" s="725"/>
      <c r="G18" s="725"/>
      <c r="H18" s="723" t="str">
        <f t="shared" si="0"/>
        <v xml:space="preserve"> </v>
      </c>
      <c r="I18" s="723" t="str">
        <f t="shared" si="1"/>
        <v/>
      </c>
      <c r="J18" s="723" t="str">
        <f t="shared" si="2"/>
        <v xml:space="preserve"> </v>
      </c>
    </row>
    <row r="19" spans="1:10" ht="15" customHeight="1">
      <c r="A19" s="2" t="s">
        <v>514</v>
      </c>
      <c r="B19" s="6"/>
      <c r="C19" s="49"/>
      <c r="D19" s="49"/>
      <c r="E19" s="49"/>
      <c r="F19" s="49"/>
      <c r="G19" s="49"/>
      <c r="H19" s="686" t="str">
        <f t="shared" si="0"/>
        <v xml:space="preserve"> </v>
      </c>
      <c r="I19" s="686" t="str">
        <f t="shared" si="1"/>
        <v/>
      </c>
      <c r="J19" s="686" t="str">
        <f t="shared" si="2"/>
        <v xml:space="preserve"> </v>
      </c>
    </row>
    <row r="20" spans="1:10" ht="15" customHeight="1">
      <c r="A20" s="677"/>
      <c r="B20" s="678" t="s">
        <v>515</v>
      </c>
      <c r="C20" s="724"/>
      <c r="D20" s="724"/>
      <c r="E20" s="724"/>
      <c r="F20" s="724"/>
      <c r="G20" s="724"/>
      <c r="H20" s="722" t="str">
        <f t="shared" si="0"/>
        <v xml:space="preserve"> </v>
      </c>
      <c r="I20" s="722" t="str">
        <f t="shared" si="1"/>
        <v/>
      </c>
      <c r="J20" s="722" t="str">
        <f t="shared" si="2"/>
        <v xml:space="preserve"> </v>
      </c>
    </row>
    <row r="21" spans="1:10" ht="15" customHeight="1">
      <c r="A21" s="679"/>
      <c r="B21" s="677" t="s">
        <v>516</v>
      </c>
      <c r="C21" s="725"/>
      <c r="D21" s="725"/>
      <c r="E21" s="725"/>
      <c r="F21" s="725"/>
      <c r="G21" s="725"/>
      <c r="H21" s="723" t="str">
        <f t="shared" si="0"/>
        <v xml:space="preserve"> </v>
      </c>
      <c r="I21" s="723" t="str">
        <f t="shared" si="1"/>
        <v/>
      </c>
      <c r="J21" s="723" t="str">
        <f t="shared" si="2"/>
        <v xml:space="preserve"> </v>
      </c>
    </row>
    <row r="22" spans="1:10" ht="15" customHeight="1">
      <c r="A22" s="679"/>
      <c r="B22" s="677" t="s">
        <v>517</v>
      </c>
      <c r="C22" s="725"/>
      <c r="D22" s="725"/>
      <c r="E22" s="725"/>
      <c r="F22" s="725"/>
      <c r="G22" s="725"/>
      <c r="H22" s="723" t="str">
        <f t="shared" si="0"/>
        <v xml:space="preserve"> </v>
      </c>
      <c r="I22" s="723" t="str">
        <f t="shared" si="1"/>
        <v/>
      </c>
      <c r="J22" s="723" t="str">
        <f t="shared" si="2"/>
        <v xml:space="preserve"> </v>
      </c>
    </row>
    <row r="23" spans="1:10" ht="15" customHeight="1">
      <c r="A23" s="679"/>
      <c r="B23" s="677" t="s">
        <v>518</v>
      </c>
      <c r="C23" s="725"/>
      <c r="D23" s="725"/>
      <c r="E23" s="725"/>
      <c r="F23" s="725"/>
      <c r="G23" s="725"/>
      <c r="H23" s="723" t="str">
        <f t="shared" si="0"/>
        <v xml:space="preserve"> </v>
      </c>
      <c r="I23" s="723" t="str">
        <f t="shared" si="1"/>
        <v/>
      </c>
      <c r="J23" s="723" t="str">
        <f t="shared" si="2"/>
        <v xml:space="preserve"> </v>
      </c>
    </row>
    <row r="24" spans="1:10" ht="15" customHeight="1">
      <c r="A24" s="679"/>
      <c r="B24" s="677" t="s">
        <v>519</v>
      </c>
      <c r="C24" s="725"/>
      <c r="D24" s="725"/>
      <c r="E24" s="725"/>
      <c r="F24" s="725"/>
      <c r="G24" s="725"/>
      <c r="H24" s="723" t="str">
        <f t="shared" si="0"/>
        <v xml:space="preserve"> </v>
      </c>
      <c r="I24" s="723" t="str">
        <f t="shared" si="1"/>
        <v/>
      </c>
      <c r="J24" s="723" t="str">
        <f t="shared" si="2"/>
        <v xml:space="preserve"> </v>
      </c>
    </row>
    <row r="25" spans="1:10" ht="15" customHeight="1">
      <c r="A25" s="679"/>
      <c r="B25" s="677" t="s">
        <v>520</v>
      </c>
      <c r="C25" s="725"/>
      <c r="D25" s="725"/>
      <c r="E25" s="725"/>
      <c r="F25" s="725"/>
      <c r="G25" s="725"/>
      <c r="H25" s="723" t="str">
        <f t="shared" si="0"/>
        <v xml:space="preserve"> </v>
      </c>
      <c r="I25" s="723" t="str">
        <f t="shared" si="1"/>
        <v/>
      </c>
      <c r="J25" s="723" t="str">
        <f t="shared" si="2"/>
        <v xml:space="preserve"> </v>
      </c>
    </row>
    <row r="26" spans="1:10" ht="15" customHeight="1">
      <c r="A26" s="679"/>
      <c r="B26" s="677" t="s">
        <v>521</v>
      </c>
      <c r="C26" s="725"/>
      <c r="D26" s="725"/>
      <c r="E26" s="725"/>
      <c r="F26" s="725"/>
      <c r="G26" s="725"/>
      <c r="H26" s="723" t="str">
        <f t="shared" si="0"/>
        <v xml:space="preserve"> </v>
      </c>
      <c r="I26" s="723" t="str">
        <f t="shared" si="1"/>
        <v/>
      </c>
      <c r="J26" s="723" t="str">
        <f t="shared" si="2"/>
        <v xml:space="preserve"> </v>
      </c>
    </row>
    <row r="27" spans="1:10" ht="15" customHeight="1">
      <c r="A27" s="679"/>
      <c r="B27" s="677" t="s">
        <v>522</v>
      </c>
      <c r="C27" s="725"/>
      <c r="D27" s="725"/>
      <c r="E27" s="725"/>
      <c r="F27" s="725"/>
      <c r="G27" s="725"/>
      <c r="H27" s="723" t="str">
        <f t="shared" si="0"/>
        <v xml:space="preserve"> </v>
      </c>
      <c r="I27" s="723" t="str">
        <f t="shared" si="1"/>
        <v/>
      </c>
      <c r="J27" s="723" t="str">
        <f t="shared" si="2"/>
        <v xml:space="preserve"> </v>
      </c>
    </row>
    <row r="28" spans="1:10" ht="15" customHeight="1">
      <c r="A28" s="679"/>
      <c r="B28" s="677" t="s">
        <v>523</v>
      </c>
      <c r="C28" s="725"/>
      <c r="D28" s="725"/>
      <c r="E28" s="725"/>
      <c r="F28" s="725"/>
      <c r="G28" s="725"/>
      <c r="H28" s="723" t="str">
        <f t="shared" si="0"/>
        <v xml:space="preserve"> </v>
      </c>
      <c r="I28" s="723" t="str">
        <f t="shared" si="1"/>
        <v/>
      </c>
      <c r="J28" s="723" t="str">
        <f t="shared" si="2"/>
        <v xml:space="preserve"> </v>
      </c>
    </row>
    <row r="29" spans="1:10" s="87" customFormat="1" ht="15" customHeight="1">
      <c r="A29" s="2" t="s">
        <v>524</v>
      </c>
      <c r="B29" s="2"/>
      <c r="C29" s="25"/>
      <c r="D29" s="25"/>
      <c r="E29" s="25"/>
      <c r="F29" s="25"/>
      <c r="G29" s="25"/>
      <c r="H29" s="103" t="str">
        <f t="shared" si="0"/>
        <v xml:space="preserve"> </v>
      </c>
      <c r="I29" s="103" t="str">
        <f t="shared" si="1"/>
        <v/>
      </c>
      <c r="J29" s="103" t="str">
        <f t="shared" si="2"/>
        <v xml:space="preserve"> </v>
      </c>
    </row>
    <row r="30" spans="1:10" ht="15" customHeight="1">
      <c r="A30" s="677"/>
      <c r="B30" s="677" t="s">
        <v>525</v>
      </c>
      <c r="C30" s="724"/>
      <c r="D30" s="724"/>
      <c r="E30" s="724"/>
      <c r="F30" s="724"/>
      <c r="G30" s="724"/>
      <c r="H30" s="722" t="str">
        <f t="shared" si="0"/>
        <v xml:space="preserve"> </v>
      </c>
      <c r="I30" s="722" t="str">
        <f t="shared" si="1"/>
        <v/>
      </c>
      <c r="J30" s="722" t="str">
        <f t="shared" si="2"/>
        <v xml:space="preserve"> </v>
      </c>
    </row>
    <row r="31" spans="1:10" ht="15" customHeight="1">
      <c r="A31" s="677"/>
      <c r="B31" s="677" t="s">
        <v>526</v>
      </c>
      <c r="C31" s="725"/>
      <c r="D31" s="725"/>
      <c r="E31" s="725"/>
      <c r="F31" s="725"/>
      <c r="G31" s="725"/>
      <c r="H31" s="723" t="str">
        <f t="shared" si="0"/>
        <v xml:space="preserve"> </v>
      </c>
      <c r="I31" s="723" t="str">
        <f t="shared" si="1"/>
        <v/>
      </c>
      <c r="J31" s="723" t="str">
        <f t="shared" si="2"/>
        <v xml:space="preserve"> </v>
      </c>
    </row>
    <row r="32" spans="1:10" ht="15" customHeight="1">
      <c r="A32" s="677"/>
      <c r="B32" s="677" t="s">
        <v>527</v>
      </c>
      <c r="C32" s="725"/>
      <c r="D32" s="725"/>
      <c r="E32" s="725"/>
      <c r="F32" s="725"/>
      <c r="G32" s="725"/>
      <c r="H32" s="723" t="str">
        <f t="shared" si="0"/>
        <v xml:space="preserve"> </v>
      </c>
      <c r="I32" s="723" t="str">
        <f t="shared" si="1"/>
        <v/>
      </c>
      <c r="J32" s="723" t="str">
        <f t="shared" si="2"/>
        <v xml:space="preserve"> </v>
      </c>
    </row>
    <row r="33" spans="1:10" ht="15" customHeight="1">
      <c r="A33" s="677"/>
      <c r="B33" s="677" t="s">
        <v>528</v>
      </c>
      <c r="C33" s="725"/>
      <c r="D33" s="725"/>
      <c r="E33" s="725"/>
      <c r="F33" s="725"/>
      <c r="G33" s="725"/>
      <c r="H33" s="723" t="str">
        <f t="shared" si="0"/>
        <v xml:space="preserve"> </v>
      </c>
      <c r="I33" s="723" t="str">
        <f t="shared" si="1"/>
        <v/>
      </c>
      <c r="J33" s="723" t="str">
        <f t="shared" si="2"/>
        <v xml:space="preserve"> </v>
      </c>
    </row>
    <row r="34" spans="1:10" ht="15" customHeight="1">
      <c r="A34" s="677"/>
      <c r="B34" s="677" t="s">
        <v>529</v>
      </c>
      <c r="C34" s="725"/>
      <c r="D34" s="725"/>
      <c r="E34" s="725"/>
      <c r="F34" s="725"/>
      <c r="G34" s="725"/>
      <c r="H34" s="723" t="str">
        <f t="shared" si="0"/>
        <v xml:space="preserve"> </v>
      </c>
      <c r="I34" s="723" t="str">
        <f t="shared" si="1"/>
        <v/>
      </c>
      <c r="J34" s="723" t="str">
        <f t="shared" si="2"/>
        <v xml:space="preserve"> </v>
      </c>
    </row>
    <row r="35" spans="1:10" ht="15" customHeight="1">
      <c r="A35" s="677"/>
      <c r="B35" s="677" t="s">
        <v>530</v>
      </c>
      <c r="C35" s="725"/>
      <c r="D35" s="725"/>
      <c r="E35" s="725"/>
      <c r="F35" s="725"/>
      <c r="G35" s="725"/>
      <c r="H35" s="723" t="str">
        <f t="shared" ref="H35:H66" si="3">IF(C35=0," ",D35*100/C35)</f>
        <v xml:space="preserve"> </v>
      </c>
      <c r="I35" s="723" t="str">
        <f t="shared" ref="I35:I66" si="4">IFERROR(F35/(D35+E35)*100,"")</f>
        <v/>
      </c>
      <c r="J35" s="723" t="str">
        <f t="shared" ref="J35:J66" si="5">IF(C35=0," ",G35*100/C35)</f>
        <v xml:space="preserve"> </v>
      </c>
    </row>
    <row r="36" spans="1:10" ht="15" customHeight="1">
      <c r="A36" s="677"/>
      <c r="B36" s="677" t="s">
        <v>531</v>
      </c>
      <c r="C36" s="725"/>
      <c r="D36" s="725"/>
      <c r="E36" s="725"/>
      <c r="F36" s="725"/>
      <c r="G36" s="725"/>
      <c r="H36" s="723" t="str">
        <f t="shared" si="3"/>
        <v xml:space="preserve"> </v>
      </c>
      <c r="I36" s="723" t="str">
        <f t="shared" si="4"/>
        <v/>
      </c>
      <c r="J36" s="723" t="str">
        <f t="shared" si="5"/>
        <v xml:space="preserve"> </v>
      </c>
    </row>
    <row r="37" spans="1:10" ht="15" customHeight="1">
      <c r="A37" s="679"/>
      <c r="B37" s="677" t="s">
        <v>532</v>
      </c>
      <c r="C37" s="725"/>
      <c r="D37" s="725"/>
      <c r="E37" s="725"/>
      <c r="F37" s="725"/>
      <c r="G37" s="725"/>
      <c r="H37" s="723" t="str">
        <f t="shared" si="3"/>
        <v xml:space="preserve"> </v>
      </c>
      <c r="I37" s="723" t="str">
        <f t="shared" si="4"/>
        <v/>
      </c>
      <c r="J37" s="723" t="str">
        <f t="shared" si="5"/>
        <v xml:space="preserve"> </v>
      </c>
    </row>
    <row r="38" spans="1:10" s="87" customFormat="1" ht="15" customHeight="1">
      <c r="A38" s="679"/>
      <c r="B38" s="677" t="s">
        <v>533</v>
      </c>
      <c r="C38" s="725"/>
      <c r="D38" s="725"/>
      <c r="E38" s="725"/>
      <c r="F38" s="725"/>
      <c r="G38" s="725"/>
      <c r="H38" s="723" t="str">
        <f t="shared" si="3"/>
        <v xml:space="preserve"> </v>
      </c>
      <c r="I38" s="723" t="str">
        <f t="shared" si="4"/>
        <v/>
      </c>
      <c r="J38" s="723" t="str">
        <f t="shared" si="5"/>
        <v xml:space="preserve"> </v>
      </c>
    </row>
    <row r="39" spans="1:10" ht="15" customHeight="1">
      <c r="A39" s="679"/>
      <c r="B39" s="677" t="s">
        <v>534</v>
      </c>
      <c r="C39" s="725"/>
      <c r="D39" s="725"/>
      <c r="E39" s="725"/>
      <c r="F39" s="725"/>
      <c r="G39" s="725"/>
      <c r="H39" s="723" t="str">
        <f t="shared" si="3"/>
        <v xml:space="preserve"> </v>
      </c>
      <c r="I39" s="723" t="str">
        <f t="shared" si="4"/>
        <v/>
      </c>
      <c r="J39" s="723" t="str">
        <f t="shared" si="5"/>
        <v xml:space="preserve"> </v>
      </c>
    </row>
    <row r="40" spans="1:10" ht="15" customHeight="1">
      <c r="A40" s="679"/>
      <c r="B40" s="677" t="s">
        <v>535</v>
      </c>
      <c r="C40" s="725"/>
      <c r="D40" s="725"/>
      <c r="E40" s="725"/>
      <c r="F40" s="725"/>
      <c r="G40" s="725"/>
      <c r="H40" s="723" t="str">
        <f t="shared" si="3"/>
        <v xml:space="preserve"> </v>
      </c>
      <c r="I40" s="723" t="str">
        <f t="shared" si="4"/>
        <v/>
      </c>
      <c r="J40" s="723" t="str">
        <f t="shared" si="5"/>
        <v xml:space="preserve"> </v>
      </c>
    </row>
    <row r="41" spans="1:10" ht="15" customHeight="1">
      <c r="A41" s="679"/>
      <c r="B41" s="677" t="s">
        <v>536</v>
      </c>
      <c r="C41" s="725"/>
      <c r="D41" s="725"/>
      <c r="E41" s="725"/>
      <c r="F41" s="725"/>
      <c r="G41" s="725"/>
      <c r="H41" s="723" t="str">
        <f t="shared" si="3"/>
        <v xml:space="preserve"> </v>
      </c>
      <c r="I41" s="723" t="str">
        <f t="shared" si="4"/>
        <v/>
      </c>
      <c r="J41" s="723" t="str">
        <f t="shared" si="5"/>
        <v xml:space="preserve"> </v>
      </c>
    </row>
    <row r="42" spans="1:10" ht="15" customHeight="1">
      <c r="A42" s="2" t="s">
        <v>537</v>
      </c>
      <c r="B42" s="2"/>
      <c r="C42" s="25"/>
      <c r="D42" s="25"/>
      <c r="E42" s="25"/>
      <c r="F42" s="25"/>
      <c r="G42" s="25"/>
      <c r="H42" s="103" t="str">
        <f t="shared" si="3"/>
        <v xml:space="preserve"> </v>
      </c>
      <c r="I42" s="103" t="str">
        <f t="shared" si="4"/>
        <v/>
      </c>
      <c r="J42" s="103" t="str">
        <f t="shared" si="5"/>
        <v xml:space="preserve"> </v>
      </c>
    </row>
    <row r="43" spans="1:10" ht="15" customHeight="1">
      <c r="A43" s="677"/>
      <c r="B43" s="677" t="s">
        <v>538</v>
      </c>
      <c r="C43" s="725"/>
      <c r="D43" s="725"/>
      <c r="E43" s="725"/>
      <c r="F43" s="725"/>
      <c r="G43" s="725"/>
      <c r="H43" s="723" t="str">
        <f t="shared" si="3"/>
        <v xml:space="preserve"> </v>
      </c>
      <c r="I43" s="723" t="str">
        <f t="shared" si="4"/>
        <v/>
      </c>
      <c r="J43" s="723" t="str">
        <f t="shared" si="5"/>
        <v xml:space="preserve"> </v>
      </c>
    </row>
    <row r="44" spans="1:10" ht="15" customHeight="1">
      <c r="A44" s="679"/>
      <c r="B44" s="677" t="s">
        <v>539</v>
      </c>
      <c r="C44" s="725"/>
      <c r="D44" s="725"/>
      <c r="E44" s="725"/>
      <c r="F44" s="725"/>
      <c r="G44" s="725"/>
      <c r="H44" s="723" t="str">
        <f t="shared" si="3"/>
        <v xml:space="preserve"> </v>
      </c>
      <c r="I44" s="723" t="str">
        <f t="shared" si="4"/>
        <v/>
      </c>
      <c r="J44" s="723" t="str">
        <f t="shared" si="5"/>
        <v xml:space="preserve"> </v>
      </c>
    </row>
    <row r="45" spans="1:10" ht="15" customHeight="1">
      <c r="A45" s="679"/>
      <c r="B45" s="677" t="s">
        <v>540</v>
      </c>
      <c r="C45" s="725"/>
      <c r="D45" s="725"/>
      <c r="E45" s="725"/>
      <c r="F45" s="725"/>
      <c r="G45" s="725"/>
      <c r="H45" s="723" t="str">
        <f t="shared" si="3"/>
        <v xml:space="preserve"> </v>
      </c>
      <c r="I45" s="723" t="str">
        <f t="shared" si="4"/>
        <v/>
      </c>
      <c r="J45" s="723" t="str">
        <f t="shared" si="5"/>
        <v xml:space="preserve"> </v>
      </c>
    </row>
    <row r="46" spans="1:10" s="87" customFormat="1" ht="15" customHeight="1">
      <c r="A46" s="679"/>
      <c r="B46" s="677" t="s">
        <v>541</v>
      </c>
      <c r="C46" s="725"/>
      <c r="D46" s="725"/>
      <c r="E46" s="725"/>
      <c r="F46" s="725"/>
      <c r="G46" s="725"/>
      <c r="H46" s="723" t="str">
        <f t="shared" si="3"/>
        <v xml:space="preserve"> </v>
      </c>
      <c r="I46" s="723" t="str">
        <f t="shared" si="4"/>
        <v/>
      </c>
      <c r="J46" s="723" t="str">
        <f t="shared" si="5"/>
        <v xml:space="preserve"> </v>
      </c>
    </row>
    <row r="47" spans="1:10" ht="15" customHeight="1">
      <c r="A47" s="679"/>
      <c r="B47" s="677" t="s">
        <v>542</v>
      </c>
      <c r="C47" s="725"/>
      <c r="D47" s="725"/>
      <c r="E47" s="725"/>
      <c r="F47" s="725"/>
      <c r="G47" s="725"/>
      <c r="H47" s="723" t="str">
        <f t="shared" si="3"/>
        <v xml:space="preserve"> </v>
      </c>
      <c r="I47" s="723" t="str">
        <f t="shared" si="4"/>
        <v/>
      </c>
      <c r="J47" s="723" t="str">
        <f t="shared" si="5"/>
        <v xml:space="preserve"> </v>
      </c>
    </row>
    <row r="48" spans="1:10" ht="15" customHeight="1">
      <c r="A48" s="679"/>
      <c r="B48" s="677" t="s">
        <v>543</v>
      </c>
      <c r="C48" s="725"/>
      <c r="D48" s="725"/>
      <c r="E48" s="725"/>
      <c r="F48" s="725"/>
      <c r="G48" s="725"/>
      <c r="H48" s="723" t="str">
        <f t="shared" si="3"/>
        <v xml:space="preserve"> </v>
      </c>
      <c r="I48" s="723" t="str">
        <f t="shared" si="4"/>
        <v/>
      </c>
      <c r="J48" s="723" t="str">
        <f t="shared" si="5"/>
        <v xml:space="preserve"> </v>
      </c>
    </row>
    <row r="49" spans="1:10" ht="15" customHeight="1">
      <c r="A49" s="679"/>
      <c r="B49" s="677" t="s">
        <v>544</v>
      </c>
      <c r="C49" s="725"/>
      <c r="D49" s="725"/>
      <c r="E49" s="725"/>
      <c r="F49" s="725"/>
      <c r="G49" s="725"/>
      <c r="H49" s="723" t="str">
        <f t="shared" si="3"/>
        <v xml:space="preserve"> </v>
      </c>
      <c r="I49" s="723" t="str">
        <f t="shared" si="4"/>
        <v/>
      </c>
      <c r="J49" s="723" t="str">
        <f t="shared" si="5"/>
        <v xml:space="preserve"> </v>
      </c>
    </row>
    <row r="50" spans="1:10" ht="15" customHeight="1">
      <c r="A50" s="2" t="s">
        <v>545</v>
      </c>
      <c r="B50" s="2"/>
      <c r="C50" s="25"/>
      <c r="D50" s="25"/>
      <c r="E50" s="25"/>
      <c r="F50" s="25"/>
      <c r="G50" s="25"/>
      <c r="H50" s="103" t="str">
        <f t="shared" si="3"/>
        <v xml:space="preserve"> </v>
      </c>
      <c r="I50" s="103" t="str">
        <f t="shared" si="4"/>
        <v/>
      </c>
      <c r="J50" s="103" t="str">
        <f t="shared" si="5"/>
        <v xml:space="preserve"> </v>
      </c>
    </row>
    <row r="51" spans="1:10" ht="15" customHeight="1">
      <c r="A51" s="677"/>
      <c r="B51" s="677" t="s">
        <v>546</v>
      </c>
      <c r="C51" s="725"/>
      <c r="D51" s="725"/>
      <c r="E51" s="725"/>
      <c r="F51" s="725"/>
      <c r="G51" s="725"/>
      <c r="H51" s="723" t="str">
        <f t="shared" si="3"/>
        <v xml:space="preserve"> </v>
      </c>
      <c r="I51" s="723" t="str">
        <f t="shared" si="4"/>
        <v/>
      </c>
      <c r="J51" s="723" t="str">
        <f t="shared" si="5"/>
        <v xml:space="preserve"> </v>
      </c>
    </row>
    <row r="52" spans="1:10" ht="15" customHeight="1">
      <c r="A52" s="679"/>
      <c r="B52" s="677" t="s">
        <v>547</v>
      </c>
      <c r="C52" s="725"/>
      <c r="D52" s="725"/>
      <c r="E52" s="725"/>
      <c r="F52" s="725"/>
      <c r="G52" s="725"/>
      <c r="H52" s="723" t="str">
        <f t="shared" si="3"/>
        <v xml:space="preserve"> </v>
      </c>
      <c r="I52" s="723" t="str">
        <f t="shared" si="4"/>
        <v/>
      </c>
      <c r="J52" s="723" t="str">
        <f t="shared" si="5"/>
        <v xml:space="preserve"> </v>
      </c>
    </row>
    <row r="53" spans="1:10" ht="15" customHeight="1">
      <c r="A53" s="679"/>
      <c r="B53" s="677" t="s">
        <v>548</v>
      </c>
      <c r="C53" s="725"/>
      <c r="D53" s="725"/>
      <c r="E53" s="725"/>
      <c r="F53" s="725"/>
      <c r="G53" s="725"/>
      <c r="H53" s="723" t="str">
        <f t="shared" si="3"/>
        <v xml:space="preserve"> </v>
      </c>
      <c r="I53" s="723" t="str">
        <f t="shared" si="4"/>
        <v/>
      </c>
      <c r="J53" s="723" t="str">
        <f t="shared" si="5"/>
        <v xml:space="preserve"> </v>
      </c>
    </row>
    <row r="54" spans="1:10" ht="15" customHeight="1">
      <c r="A54" s="679"/>
      <c r="B54" s="677" t="s">
        <v>549</v>
      </c>
      <c r="C54" s="725"/>
      <c r="D54" s="725"/>
      <c r="E54" s="725"/>
      <c r="F54" s="725"/>
      <c r="G54" s="725"/>
      <c r="H54" s="723" t="str">
        <f t="shared" si="3"/>
        <v xml:space="preserve"> </v>
      </c>
      <c r="I54" s="723" t="str">
        <f t="shared" si="4"/>
        <v/>
      </c>
      <c r="J54" s="723" t="str">
        <f t="shared" si="5"/>
        <v xml:space="preserve"> </v>
      </c>
    </row>
    <row r="55" spans="1:10" s="87" customFormat="1" ht="15" customHeight="1">
      <c r="A55" s="2" t="s">
        <v>550</v>
      </c>
      <c r="B55" s="2"/>
      <c r="C55" s="49"/>
      <c r="D55" s="49"/>
      <c r="E55" s="49"/>
      <c r="F55" s="49"/>
      <c r="G55" s="49"/>
      <c r="H55" s="686" t="str">
        <f t="shared" si="3"/>
        <v xml:space="preserve"> </v>
      </c>
      <c r="I55" s="686" t="str">
        <f t="shared" si="4"/>
        <v/>
      </c>
      <c r="J55" s="686" t="str">
        <f t="shared" si="5"/>
        <v xml:space="preserve"> </v>
      </c>
    </row>
    <row r="56" spans="1:10" ht="15" customHeight="1">
      <c r="A56" s="677"/>
      <c r="B56" s="677" t="s">
        <v>551</v>
      </c>
      <c r="C56" s="724"/>
      <c r="D56" s="724"/>
      <c r="E56" s="724"/>
      <c r="F56" s="724"/>
      <c r="G56" s="724"/>
      <c r="H56" s="722" t="str">
        <f t="shared" si="3"/>
        <v xml:space="preserve"> </v>
      </c>
      <c r="I56" s="722" t="str">
        <f t="shared" si="4"/>
        <v/>
      </c>
      <c r="J56" s="722" t="str">
        <f t="shared" si="5"/>
        <v xml:space="preserve"> </v>
      </c>
    </row>
    <row r="57" spans="1:10" ht="15" customHeight="1">
      <c r="A57" s="679"/>
      <c r="B57" s="677" t="s">
        <v>552</v>
      </c>
      <c r="C57" s="725"/>
      <c r="D57" s="725"/>
      <c r="E57" s="725"/>
      <c r="F57" s="725"/>
      <c r="G57" s="725"/>
      <c r="H57" s="723" t="str">
        <f t="shared" si="3"/>
        <v xml:space="preserve"> </v>
      </c>
      <c r="I57" s="723" t="str">
        <f t="shared" si="4"/>
        <v/>
      </c>
      <c r="J57" s="723" t="str">
        <f t="shared" si="5"/>
        <v xml:space="preserve"> </v>
      </c>
    </row>
    <row r="58" spans="1:10" ht="15" customHeight="1">
      <c r="A58" s="679"/>
      <c r="B58" s="677" t="s">
        <v>553</v>
      </c>
      <c r="C58" s="725"/>
      <c r="D58" s="725"/>
      <c r="E58" s="725"/>
      <c r="F58" s="725"/>
      <c r="G58" s="725"/>
      <c r="H58" s="723" t="str">
        <f t="shared" si="3"/>
        <v xml:space="preserve"> </v>
      </c>
      <c r="I58" s="723" t="str">
        <f t="shared" si="4"/>
        <v/>
      </c>
      <c r="J58" s="723" t="str">
        <f t="shared" si="5"/>
        <v xml:space="preserve"> </v>
      </c>
    </row>
    <row r="59" spans="1:10" ht="15" customHeight="1">
      <c r="A59" s="679"/>
      <c r="B59" s="677" t="s">
        <v>554</v>
      </c>
      <c r="C59" s="725"/>
      <c r="D59" s="725"/>
      <c r="E59" s="725"/>
      <c r="F59" s="725"/>
      <c r="G59" s="725"/>
      <c r="H59" s="723" t="str">
        <f t="shared" si="3"/>
        <v xml:space="preserve"> </v>
      </c>
      <c r="I59" s="723" t="str">
        <f t="shared" si="4"/>
        <v/>
      </c>
      <c r="J59" s="723" t="str">
        <f t="shared" si="5"/>
        <v xml:space="preserve"> </v>
      </c>
    </row>
    <row r="60" spans="1:10" ht="15" customHeight="1">
      <c r="A60" s="679"/>
      <c r="B60" s="677" t="s">
        <v>555</v>
      </c>
      <c r="C60" s="725"/>
      <c r="D60" s="725"/>
      <c r="E60" s="725"/>
      <c r="F60" s="725"/>
      <c r="G60" s="725"/>
      <c r="H60" s="723" t="str">
        <f t="shared" si="3"/>
        <v xml:space="preserve"> </v>
      </c>
      <c r="I60" s="723" t="str">
        <f t="shared" si="4"/>
        <v/>
      </c>
      <c r="J60" s="723" t="str">
        <f t="shared" si="5"/>
        <v xml:space="preserve"> </v>
      </c>
    </row>
    <row r="61" spans="1:10" s="87" customFormat="1" ht="15" customHeight="1">
      <c r="A61" s="679"/>
      <c r="B61" s="677" t="s">
        <v>556</v>
      </c>
      <c r="C61" s="725"/>
      <c r="D61" s="725"/>
      <c r="E61" s="725"/>
      <c r="F61" s="725"/>
      <c r="G61" s="725"/>
      <c r="H61" s="723" t="str">
        <f t="shared" si="3"/>
        <v xml:space="preserve"> </v>
      </c>
      <c r="I61" s="723" t="str">
        <f t="shared" si="4"/>
        <v/>
      </c>
      <c r="J61" s="723" t="str">
        <f t="shared" si="5"/>
        <v xml:space="preserve"> </v>
      </c>
    </row>
    <row r="62" spans="1:10" ht="15" customHeight="1">
      <c r="A62" s="679"/>
      <c r="B62" s="677" t="s">
        <v>557</v>
      </c>
      <c r="C62" s="725"/>
      <c r="D62" s="725"/>
      <c r="E62" s="725"/>
      <c r="F62" s="725"/>
      <c r="G62" s="725"/>
      <c r="H62" s="723" t="str">
        <f t="shared" si="3"/>
        <v xml:space="preserve"> </v>
      </c>
      <c r="I62" s="723" t="str">
        <f t="shared" si="4"/>
        <v/>
      </c>
      <c r="J62" s="723" t="str">
        <f t="shared" si="5"/>
        <v xml:space="preserve"> </v>
      </c>
    </row>
    <row r="63" spans="1:10" ht="15" customHeight="1">
      <c r="A63" s="679"/>
      <c r="B63" s="677" t="s">
        <v>558</v>
      </c>
      <c r="C63" s="725"/>
      <c r="D63" s="725"/>
      <c r="E63" s="725"/>
      <c r="F63" s="725"/>
      <c r="G63" s="725"/>
      <c r="H63" s="723" t="str">
        <f t="shared" si="3"/>
        <v xml:space="preserve"> </v>
      </c>
      <c r="I63" s="723" t="str">
        <f t="shared" si="4"/>
        <v/>
      </c>
      <c r="J63" s="723" t="str">
        <f t="shared" si="5"/>
        <v xml:space="preserve"> </v>
      </c>
    </row>
    <row r="64" spans="1:10" ht="15" customHeight="1">
      <c r="A64" s="2" t="s">
        <v>559</v>
      </c>
      <c r="B64" s="2"/>
      <c r="C64" s="25"/>
      <c r="D64" s="25"/>
      <c r="E64" s="25"/>
      <c r="F64" s="25"/>
      <c r="G64" s="25"/>
      <c r="H64" s="103" t="str">
        <f t="shared" si="3"/>
        <v xml:space="preserve"> </v>
      </c>
      <c r="I64" s="103" t="str">
        <f t="shared" si="4"/>
        <v/>
      </c>
      <c r="J64" s="103" t="str">
        <f t="shared" si="5"/>
        <v xml:space="preserve"> </v>
      </c>
    </row>
    <row r="65" spans="1:10" ht="15" customHeight="1">
      <c r="A65" s="677"/>
      <c r="B65" s="677" t="s">
        <v>560</v>
      </c>
      <c r="C65" s="725"/>
      <c r="D65" s="725"/>
      <c r="E65" s="725"/>
      <c r="F65" s="725"/>
      <c r="G65" s="725"/>
      <c r="H65" s="723" t="str">
        <f t="shared" si="3"/>
        <v xml:space="preserve"> </v>
      </c>
      <c r="I65" s="723" t="str">
        <f t="shared" si="4"/>
        <v/>
      </c>
      <c r="J65" s="723" t="str">
        <f t="shared" si="5"/>
        <v xml:space="preserve"> </v>
      </c>
    </row>
    <row r="66" spans="1:10" ht="15" customHeight="1">
      <c r="A66" s="679"/>
      <c r="B66" s="677" t="s">
        <v>561</v>
      </c>
      <c r="C66" s="725"/>
      <c r="D66" s="725"/>
      <c r="E66" s="725"/>
      <c r="F66" s="725"/>
      <c r="G66" s="725"/>
      <c r="H66" s="723" t="str">
        <f t="shared" si="3"/>
        <v xml:space="preserve"> </v>
      </c>
      <c r="I66" s="723" t="str">
        <f t="shared" si="4"/>
        <v/>
      </c>
      <c r="J66" s="723" t="str">
        <f t="shared" si="5"/>
        <v xml:space="preserve"> </v>
      </c>
    </row>
    <row r="67" spans="1:10" ht="15" customHeight="1">
      <c r="A67" s="679"/>
      <c r="B67" s="677" t="s">
        <v>562</v>
      </c>
      <c r="C67" s="725"/>
      <c r="D67" s="725"/>
      <c r="E67" s="725"/>
      <c r="F67" s="725"/>
      <c r="G67" s="725"/>
      <c r="H67" s="723" t="str">
        <f t="shared" ref="H67:H98" si="6">IF(C67=0," ",D67*100/C67)</f>
        <v xml:space="preserve"> </v>
      </c>
      <c r="I67" s="723" t="str">
        <f t="shared" ref="I67:I98" si="7">IFERROR(F67/(D67+E67)*100,"")</f>
        <v/>
      </c>
      <c r="J67" s="723" t="str">
        <f t="shared" ref="J67:J98" si="8">IF(C67=0," ",G67*100/C67)</f>
        <v xml:space="preserve"> </v>
      </c>
    </row>
    <row r="68" spans="1:10" ht="15" customHeight="1">
      <c r="A68" s="679"/>
      <c r="B68" s="677" t="s">
        <v>563</v>
      </c>
      <c r="C68" s="725"/>
      <c r="D68" s="725"/>
      <c r="E68" s="725"/>
      <c r="F68" s="725"/>
      <c r="G68" s="725"/>
      <c r="H68" s="723" t="str">
        <f t="shared" si="6"/>
        <v xml:space="preserve"> </v>
      </c>
      <c r="I68" s="723" t="str">
        <f t="shared" si="7"/>
        <v/>
      </c>
      <c r="J68" s="723" t="str">
        <f t="shared" si="8"/>
        <v xml:space="preserve"> </v>
      </c>
    </row>
    <row r="69" spans="1:10" s="87" customFormat="1" ht="15" customHeight="1">
      <c r="A69" s="679"/>
      <c r="B69" s="677" t="s">
        <v>564</v>
      </c>
      <c r="C69" s="725"/>
      <c r="D69" s="725"/>
      <c r="E69" s="725"/>
      <c r="F69" s="725"/>
      <c r="G69" s="725"/>
      <c r="H69" s="723" t="str">
        <f t="shared" si="6"/>
        <v xml:space="preserve"> </v>
      </c>
      <c r="I69" s="723" t="str">
        <f t="shared" si="7"/>
        <v/>
      </c>
      <c r="J69" s="723" t="str">
        <f t="shared" si="8"/>
        <v xml:space="preserve"> </v>
      </c>
    </row>
    <row r="70" spans="1:10" ht="15" customHeight="1">
      <c r="A70" s="679"/>
      <c r="B70" s="677" t="s">
        <v>565</v>
      </c>
      <c r="C70" s="725"/>
      <c r="D70" s="725"/>
      <c r="E70" s="725"/>
      <c r="F70" s="725"/>
      <c r="G70" s="725"/>
      <c r="H70" s="723" t="str">
        <f t="shared" si="6"/>
        <v xml:space="preserve"> </v>
      </c>
      <c r="I70" s="723" t="str">
        <f t="shared" si="7"/>
        <v/>
      </c>
      <c r="J70" s="723" t="str">
        <f t="shared" si="8"/>
        <v xml:space="preserve"> </v>
      </c>
    </row>
    <row r="71" spans="1:10" ht="15" customHeight="1">
      <c r="A71" s="679"/>
      <c r="B71" s="677" t="s">
        <v>566</v>
      </c>
      <c r="C71" s="725"/>
      <c r="D71" s="725"/>
      <c r="E71" s="725"/>
      <c r="F71" s="725"/>
      <c r="G71" s="725"/>
      <c r="H71" s="723" t="str">
        <f t="shared" si="6"/>
        <v xml:space="preserve"> </v>
      </c>
      <c r="I71" s="723" t="str">
        <f t="shared" si="7"/>
        <v/>
      </c>
      <c r="J71" s="723" t="str">
        <f t="shared" si="8"/>
        <v xml:space="preserve"> </v>
      </c>
    </row>
    <row r="72" spans="1:10" ht="15" customHeight="1">
      <c r="A72" s="679"/>
      <c r="B72" s="677" t="s">
        <v>567</v>
      </c>
      <c r="C72" s="725"/>
      <c r="D72" s="725"/>
      <c r="E72" s="725"/>
      <c r="F72" s="725"/>
      <c r="G72" s="725"/>
      <c r="H72" s="723" t="str">
        <f t="shared" si="6"/>
        <v xml:space="preserve"> </v>
      </c>
      <c r="I72" s="723" t="str">
        <f t="shared" si="7"/>
        <v/>
      </c>
      <c r="J72" s="723" t="str">
        <f t="shared" si="8"/>
        <v xml:space="preserve"> </v>
      </c>
    </row>
    <row r="73" spans="1:10" ht="15" customHeight="1">
      <c r="A73" s="2" t="s">
        <v>568</v>
      </c>
      <c r="B73" s="2"/>
      <c r="C73" s="25"/>
      <c r="D73" s="25"/>
      <c r="E73" s="25"/>
      <c r="F73" s="25"/>
      <c r="G73" s="25"/>
      <c r="H73" s="103" t="str">
        <f t="shared" si="6"/>
        <v xml:space="preserve"> </v>
      </c>
      <c r="I73" s="103" t="str">
        <f t="shared" si="7"/>
        <v/>
      </c>
      <c r="J73" s="103" t="str">
        <f t="shared" si="8"/>
        <v xml:space="preserve"> </v>
      </c>
    </row>
    <row r="74" spans="1:10" ht="15" customHeight="1">
      <c r="A74" s="677"/>
      <c r="B74" s="677" t="s">
        <v>569</v>
      </c>
      <c r="C74" s="725"/>
      <c r="D74" s="725"/>
      <c r="E74" s="725"/>
      <c r="F74" s="725"/>
      <c r="G74" s="725"/>
      <c r="H74" s="723" t="str">
        <f t="shared" si="6"/>
        <v xml:space="preserve"> </v>
      </c>
      <c r="I74" s="723" t="str">
        <f t="shared" si="7"/>
        <v/>
      </c>
      <c r="J74" s="723" t="str">
        <f t="shared" si="8"/>
        <v xml:space="preserve"> </v>
      </c>
    </row>
    <row r="75" spans="1:10" ht="15" customHeight="1">
      <c r="A75" s="679"/>
      <c r="B75" s="677" t="s">
        <v>570</v>
      </c>
      <c r="C75" s="725"/>
      <c r="D75" s="725"/>
      <c r="E75" s="725"/>
      <c r="F75" s="725"/>
      <c r="G75" s="725"/>
      <c r="H75" s="723" t="str">
        <f t="shared" si="6"/>
        <v xml:space="preserve"> </v>
      </c>
      <c r="I75" s="723" t="str">
        <f t="shared" si="7"/>
        <v/>
      </c>
      <c r="J75" s="723" t="str">
        <f t="shared" si="8"/>
        <v xml:space="preserve"> </v>
      </c>
    </row>
    <row r="76" spans="1:10" ht="15" customHeight="1">
      <c r="A76" s="679"/>
      <c r="B76" s="677" t="s">
        <v>571</v>
      </c>
      <c r="C76" s="725"/>
      <c r="D76" s="725"/>
      <c r="E76" s="725"/>
      <c r="F76" s="725"/>
      <c r="G76" s="725"/>
      <c r="H76" s="723" t="str">
        <f t="shared" si="6"/>
        <v xml:space="preserve"> </v>
      </c>
      <c r="I76" s="723" t="str">
        <f t="shared" si="7"/>
        <v/>
      </c>
      <c r="J76" s="723" t="str">
        <f t="shared" si="8"/>
        <v xml:space="preserve"> </v>
      </c>
    </row>
    <row r="77" spans="1:10" ht="15" customHeight="1">
      <c r="A77" s="679"/>
      <c r="B77" s="677" t="s">
        <v>572</v>
      </c>
      <c r="C77" s="725"/>
      <c r="D77" s="725"/>
      <c r="E77" s="725"/>
      <c r="F77" s="725"/>
      <c r="G77" s="725"/>
      <c r="H77" s="723" t="str">
        <f t="shared" si="6"/>
        <v xml:space="preserve"> </v>
      </c>
      <c r="I77" s="723" t="str">
        <f t="shared" si="7"/>
        <v/>
      </c>
      <c r="J77" s="723" t="str">
        <f t="shared" si="8"/>
        <v xml:space="preserve"> </v>
      </c>
    </row>
    <row r="78" spans="1:10" ht="15" customHeight="1">
      <c r="A78" s="679"/>
      <c r="B78" s="677" t="s">
        <v>573</v>
      </c>
      <c r="C78" s="725"/>
      <c r="D78" s="725"/>
      <c r="E78" s="725"/>
      <c r="F78" s="725"/>
      <c r="G78" s="725"/>
      <c r="H78" s="723" t="str">
        <f t="shared" si="6"/>
        <v xml:space="preserve"> </v>
      </c>
      <c r="I78" s="723" t="str">
        <f t="shared" si="7"/>
        <v/>
      </c>
      <c r="J78" s="723" t="str">
        <f t="shared" si="8"/>
        <v xml:space="preserve"> </v>
      </c>
    </row>
    <row r="79" spans="1:10" s="87" customFormat="1" ht="15" customHeight="1">
      <c r="A79" s="2" t="s">
        <v>574</v>
      </c>
      <c r="B79" s="2"/>
      <c r="C79" s="49"/>
      <c r="D79" s="49"/>
      <c r="E79" s="49"/>
      <c r="F79" s="49"/>
      <c r="G79" s="49"/>
      <c r="H79" s="686" t="str">
        <f t="shared" si="6"/>
        <v xml:space="preserve"> </v>
      </c>
      <c r="I79" s="686" t="str">
        <f t="shared" si="7"/>
        <v/>
      </c>
      <c r="J79" s="686" t="str">
        <f t="shared" si="8"/>
        <v xml:space="preserve"> </v>
      </c>
    </row>
    <row r="80" spans="1:10" ht="15" customHeight="1">
      <c r="A80" s="677"/>
      <c r="B80" s="677" t="s">
        <v>575</v>
      </c>
      <c r="C80" s="724"/>
      <c r="D80" s="724"/>
      <c r="E80" s="724"/>
      <c r="F80" s="724"/>
      <c r="G80" s="724"/>
      <c r="H80" s="722" t="str">
        <f t="shared" si="6"/>
        <v xml:space="preserve"> </v>
      </c>
      <c r="I80" s="722" t="str">
        <f t="shared" si="7"/>
        <v/>
      </c>
      <c r="J80" s="722" t="str">
        <f t="shared" si="8"/>
        <v xml:space="preserve"> </v>
      </c>
    </row>
    <row r="81" spans="1:10" ht="15" customHeight="1">
      <c r="A81" s="679"/>
      <c r="B81" s="677" t="s">
        <v>576</v>
      </c>
      <c r="C81" s="725"/>
      <c r="D81" s="725"/>
      <c r="E81" s="725"/>
      <c r="F81" s="725"/>
      <c r="G81" s="725"/>
      <c r="H81" s="723" t="str">
        <f t="shared" si="6"/>
        <v xml:space="preserve"> </v>
      </c>
      <c r="I81" s="723" t="str">
        <f t="shared" si="7"/>
        <v/>
      </c>
      <c r="J81" s="723" t="str">
        <f t="shared" si="8"/>
        <v xml:space="preserve"> </v>
      </c>
    </row>
    <row r="82" spans="1:10" ht="15" customHeight="1">
      <c r="A82" s="679"/>
      <c r="B82" s="677" t="s">
        <v>577</v>
      </c>
      <c r="C82" s="725"/>
      <c r="D82" s="725"/>
      <c r="E82" s="725"/>
      <c r="F82" s="725"/>
      <c r="G82" s="725"/>
      <c r="H82" s="723" t="str">
        <f t="shared" si="6"/>
        <v xml:space="preserve"> </v>
      </c>
      <c r="I82" s="723" t="str">
        <f t="shared" si="7"/>
        <v/>
      </c>
      <c r="J82" s="723" t="str">
        <f t="shared" si="8"/>
        <v xml:space="preserve"> </v>
      </c>
    </row>
    <row r="83" spans="1:10" ht="15" customHeight="1">
      <c r="A83" s="679"/>
      <c r="B83" s="677" t="s">
        <v>578</v>
      </c>
      <c r="C83" s="725"/>
      <c r="D83" s="725"/>
      <c r="E83" s="725"/>
      <c r="F83" s="725"/>
      <c r="G83" s="725"/>
      <c r="H83" s="723" t="str">
        <f t="shared" si="6"/>
        <v xml:space="preserve"> </v>
      </c>
      <c r="I83" s="723" t="str">
        <f t="shared" si="7"/>
        <v/>
      </c>
      <c r="J83" s="723" t="str">
        <f t="shared" si="8"/>
        <v xml:space="preserve"> </v>
      </c>
    </row>
    <row r="84" spans="1:10" ht="15" customHeight="1">
      <c r="A84" s="2" t="s">
        <v>579</v>
      </c>
      <c r="B84" s="2"/>
      <c r="C84" s="25"/>
      <c r="D84" s="25"/>
      <c r="E84" s="25"/>
      <c r="F84" s="25"/>
      <c r="G84" s="25"/>
      <c r="H84" s="103" t="str">
        <f t="shared" si="6"/>
        <v xml:space="preserve"> </v>
      </c>
      <c r="I84" s="103" t="str">
        <f t="shared" si="7"/>
        <v/>
      </c>
      <c r="J84" s="103" t="str">
        <f t="shared" si="8"/>
        <v xml:space="preserve"> </v>
      </c>
    </row>
    <row r="85" spans="1:10" ht="15" customHeight="1">
      <c r="A85" s="679"/>
      <c r="B85" s="677" t="s">
        <v>580</v>
      </c>
      <c r="C85" s="725"/>
      <c r="D85" s="725"/>
      <c r="E85" s="725"/>
      <c r="F85" s="725"/>
      <c r="G85" s="725"/>
      <c r="H85" s="723" t="str">
        <f t="shared" si="6"/>
        <v xml:space="preserve"> </v>
      </c>
      <c r="I85" s="723" t="str">
        <f t="shared" si="7"/>
        <v/>
      </c>
      <c r="J85" s="723" t="str">
        <f t="shared" si="8"/>
        <v xml:space="preserve"> </v>
      </c>
    </row>
    <row r="86" spans="1:10" ht="15" customHeight="1">
      <c r="A86" s="679"/>
      <c r="B86" s="677" t="s">
        <v>581</v>
      </c>
      <c r="C86" s="725"/>
      <c r="D86" s="725"/>
      <c r="E86" s="725"/>
      <c r="F86" s="725"/>
      <c r="G86" s="725"/>
      <c r="H86" s="723" t="str">
        <f t="shared" si="6"/>
        <v xml:space="preserve"> </v>
      </c>
      <c r="I86" s="723" t="str">
        <f t="shared" si="7"/>
        <v/>
      </c>
      <c r="J86" s="723" t="str">
        <f t="shared" si="8"/>
        <v xml:space="preserve"> </v>
      </c>
    </row>
    <row r="87" spans="1:10" s="87" customFormat="1" ht="15" customHeight="1">
      <c r="A87" s="679"/>
      <c r="B87" s="677" t="s">
        <v>582</v>
      </c>
      <c r="C87" s="725"/>
      <c r="D87" s="725"/>
      <c r="E87" s="725"/>
      <c r="F87" s="725"/>
      <c r="G87" s="725"/>
      <c r="H87" s="723" t="str">
        <f t="shared" si="6"/>
        <v xml:space="preserve"> </v>
      </c>
      <c r="I87" s="723" t="str">
        <f t="shared" si="7"/>
        <v/>
      </c>
      <c r="J87" s="723" t="str">
        <f t="shared" si="8"/>
        <v xml:space="preserve"> </v>
      </c>
    </row>
    <row r="88" spans="1:10" ht="15" customHeight="1">
      <c r="A88" s="2" t="s">
        <v>583</v>
      </c>
      <c r="B88" s="2"/>
      <c r="C88" s="49"/>
      <c r="D88" s="49"/>
      <c r="E88" s="49"/>
      <c r="F88" s="49"/>
      <c r="G88" s="49"/>
      <c r="H88" s="686" t="str">
        <f t="shared" si="6"/>
        <v xml:space="preserve"> </v>
      </c>
      <c r="I88" s="686" t="str">
        <f t="shared" si="7"/>
        <v/>
      </c>
      <c r="J88" s="686" t="str">
        <f t="shared" si="8"/>
        <v xml:space="preserve"> </v>
      </c>
    </row>
    <row r="89" spans="1:10" ht="15" customHeight="1">
      <c r="A89" s="679"/>
      <c r="B89" s="677" t="s">
        <v>584</v>
      </c>
      <c r="C89" s="725"/>
      <c r="D89" s="725"/>
      <c r="E89" s="725"/>
      <c r="F89" s="725"/>
      <c r="G89" s="725"/>
      <c r="H89" s="723" t="str">
        <f t="shared" si="6"/>
        <v xml:space="preserve"> </v>
      </c>
      <c r="I89" s="723" t="str">
        <f t="shared" si="7"/>
        <v/>
      </c>
      <c r="J89" s="723" t="str">
        <f t="shared" si="8"/>
        <v xml:space="preserve"> </v>
      </c>
    </row>
    <row r="90" spans="1:10" ht="15" customHeight="1">
      <c r="A90" s="2" t="s">
        <v>585</v>
      </c>
      <c r="B90" s="2"/>
      <c r="C90" s="25"/>
      <c r="D90" s="25"/>
      <c r="E90" s="25"/>
      <c r="F90" s="25"/>
      <c r="G90" s="25"/>
      <c r="H90" s="103" t="str">
        <f t="shared" si="6"/>
        <v xml:space="preserve"> </v>
      </c>
      <c r="I90" s="103" t="str">
        <f t="shared" si="7"/>
        <v/>
      </c>
      <c r="J90" s="103" t="str">
        <f t="shared" si="8"/>
        <v xml:space="preserve"> </v>
      </c>
    </row>
    <row r="91" spans="1:10" ht="15" customHeight="1">
      <c r="A91" s="679"/>
      <c r="B91" s="677" t="s">
        <v>586</v>
      </c>
      <c r="C91" s="725"/>
      <c r="D91" s="725"/>
      <c r="E91" s="725"/>
      <c r="F91" s="725"/>
      <c r="G91" s="725"/>
      <c r="H91" s="723" t="str">
        <f t="shared" si="6"/>
        <v xml:space="preserve"> </v>
      </c>
      <c r="I91" s="723" t="str">
        <f t="shared" si="7"/>
        <v/>
      </c>
      <c r="J91" s="723" t="str">
        <f t="shared" si="8"/>
        <v xml:space="preserve"> </v>
      </c>
    </row>
    <row r="92" spans="1:10" s="87" customFormat="1" ht="15" customHeight="1">
      <c r="A92" s="679"/>
      <c r="B92" s="677" t="s">
        <v>587</v>
      </c>
      <c r="C92" s="725"/>
      <c r="D92" s="725"/>
      <c r="E92" s="725"/>
      <c r="F92" s="725"/>
      <c r="G92" s="725"/>
      <c r="H92" s="723" t="str">
        <f t="shared" si="6"/>
        <v xml:space="preserve"> </v>
      </c>
      <c r="I92" s="723" t="str">
        <f t="shared" si="7"/>
        <v/>
      </c>
      <c r="J92" s="723" t="str">
        <f t="shared" si="8"/>
        <v xml:space="preserve"> </v>
      </c>
    </row>
    <row r="93" spans="1:10" ht="15" customHeight="1">
      <c r="A93" s="679"/>
      <c r="B93" s="677" t="s">
        <v>588</v>
      </c>
      <c r="C93" s="725"/>
      <c r="D93" s="725"/>
      <c r="E93" s="725"/>
      <c r="F93" s="725"/>
      <c r="G93" s="725"/>
      <c r="H93" s="723" t="str">
        <f t="shared" si="6"/>
        <v xml:space="preserve"> </v>
      </c>
      <c r="I93" s="723" t="str">
        <f t="shared" si="7"/>
        <v/>
      </c>
      <c r="J93" s="723" t="str">
        <f t="shared" si="8"/>
        <v xml:space="preserve"> </v>
      </c>
    </row>
    <row r="94" spans="1:10" ht="15" customHeight="1">
      <c r="A94" s="2" t="s">
        <v>589</v>
      </c>
      <c r="B94" s="2"/>
      <c r="C94" s="25"/>
      <c r="D94" s="25"/>
      <c r="E94" s="25"/>
      <c r="F94" s="25"/>
      <c r="G94" s="25"/>
      <c r="H94" s="103" t="str">
        <f t="shared" si="6"/>
        <v xml:space="preserve"> </v>
      </c>
      <c r="I94" s="103" t="str">
        <f t="shared" si="7"/>
        <v/>
      </c>
      <c r="J94" s="103" t="str">
        <f t="shared" si="8"/>
        <v xml:space="preserve"> </v>
      </c>
    </row>
    <row r="95" spans="1:10" ht="15" customHeight="1">
      <c r="A95" s="677"/>
      <c r="B95" s="677" t="s">
        <v>590</v>
      </c>
      <c r="C95" s="725"/>
      <c r="D95" s="725"/>
      <c r="E95" s="725"/>
      <c r="F95" s="725"/>
      <c r="G95" s="725"/>
      <c r="H95" s="723" t="str">
        <f t="shared" si="6"/>
        <v xml:space="preserve"> </v>
      </c>
      <c r="I95" s="723" t="str">
        <f t="shared" si="7"/>
        <v/>
      </c>
      <c r="J95" s="723" t="str">
        <f t="shared" si="8"/>
        <v xml:space="preserve"> </v>
      </c>
    </row>
    <row r="96" spans="1:10" ht="15" customHeight="1">
      <c r="A96" s="677"/>
      <c r="B96" s="677" t="s">
        <v>591</v>
      </c>
      <c r="C96" s="725"/>
      <c r="D96" s="725"/>
      <c r="E96" s="725"/>
      <c r="F96" s="725"/>
      <c r="G96" s="725"/>
      <c r="H96" s="723" t="str">
        <f t="shared" si="6"/>
        <v xml:space="preserve"> </v>
      </c>
      <c r="I96" s="723" t="str">
        <f t="shared" si="7"/>
        <v/>
      </c>
      <c r="J96" s="723" t="str">
        <f t="shared" si="8"/>
        <v xml:space="preserve"> </v>
      </c>
    </row>
    <row r="97" spans="1:10" ht="15" customHeight="1">
      <c r="A97" s="677"/>
      <c r="B97" s="677" t="s">
        <v>592</v>
      </c>
      <c r="C97" s="725"/>
      <c r="D97" s="725"/>
      <c r="E97" s="725"/>
      <c r="F97" s="725"/>
      <c r="G97" s="725"/>
      <c r="H97" s="723" t="str">
        <f t="shared" si="6"/>
        <v xml:space="preserve"> </v>
      </c>
      <c r="I97" s="723" t="str">
        <f t="shared" si="7"/>
        <v/>
      </c>
      <c r="J97" s="723" t="str">
        <f t="shared" si="8"/>
        <v xml:space="preserve"> </v>
      </c>
    </row>
    <row r="98" spans="1:10" s="87" customFormat="1" ht="15" customHeight="1">
      <c r="A98" s="677"/>
      <c r="B98" s="677" t="s">
        <v>593</v>
      </c>
      <c r="C98" s="725"/>
      <c r="D98" s="725"/>
      <c r="E98" s="725"/>
      <c r="F98" s="725"/>
      <c r="G98" s="725"/>
      <c r="H98" s="723" t="str">
        <f t="shared" si="6"/>
        <v xml:space="preserve"> </v>
      </c>
      <c r="I98" s="723" t="str">
        <f t="shared" si="7"/>
        <v/>
      </c>
      <c r="J98" s="723" t="str">
        <f t="shared" si="8"/>
        <v xml:space="preserve"> </v>
      </c>
    </row>
    <row r="99" spans="1:10" ht="15" customHeight="1">
      <c r="A99" s="2" t="s">
        <v>594</v>
      </c>
      <c r="B99" s="2"/>
      <c r="C99" s="49"/>
      <c r="D99" s="49"/>
      <c r="E99" s="49"/>
      <c r="F99" s="49"/>
      <c r="G99" s="49"/>
      <c r="H99" s="686" t="str">
        <f t="shared" ref="H99:H111" si="9">IF(C99=0," ",D99*100/C99)</f>
        <v xml:space="preserve"> </v>
      </c>
      <c r="I99" s="686" t="str">
        <f t="shared" ref="I99:I111" si="10">IFERROR(F99/(D99+E99)*100,"")</f>
        <v/>
      </c>
      <c r="J99" s="686" t="str">
        <f t="shared" ref="J99:J111" si="11">IF(C99=0," ",G99*100/C99)</f>
        <v xml:space="preserve"> </v>
      </c>
    </row>
    <row r="100" spans="1:10" ht="15" customHeight="1">
      <c r="A100" s="679"/>
      <c r="B100" s="677" t="s">
        <v>595</v>
      </c>
      <c r="C100" s="725"/>
      <c r="D100" s="725"/>
      <c r="E100" s="725"/>
      <c r="F100" s="725"/>
      <c r="G100" s="725"/>
      <c r="H100" s="723" t="str">
        <f t="shared" si="9"/>
        <v xml:space="preserve"> </v>
      </c>
      <c r="I100" s="723" t="str">
        <f t="shared" si="10"/>
        <v/>
      </c>
      <c r="J100" s="723" t="str">
        <f t="shared" si="11"/>
        <v xml:space="preserve"> </v>
      </c>
    </row>
    <row r="101" spans="1:10" ht="15" customHeight="1">
      <c r="A101" s="2" t="s">
        <v>596</v>
      </c>
      <c r="B101" s="2"/>
      <c r="C101" s="25"/>
      <c r="D101" s="25"/>
      <c r="E101" s="25"/>
      <c r="F101" s="25"/>
      <c r="G101" s="25"/>
      <c r="H101" s="103" t="str">
        <f t="shared" si="9"/>
        <v xml:space="preserve"> </v>
      </c>
      <c r="I101" s="103" t="str">
        <f t="shared" si="10"/>
        <v/>
      </c>
      <c r="J101" s="103" t="str">
        <f t="shared" si="11"/>
        <v xml:space="preserve"> </v>
      </c>
    </row>
    <row r="102" spans="1:10" ht="15" customHeight="1">
      <c r="A102" s="677"/>
      <c r="B102" s="677" t="s">
        <v>597</v>
      </c>
      <c r="C102" s="725"/>
      <c r="D102" s="725"/>
      <c r="E102" s="725"/>
      <c r="F102" s="725"/>
      <c r="G102" s="725"/>
      <c r="H102" s="723" t="str">
        <f t="shared" si="9"/>
        <v xml:space="preserve"> </v>
      </c>
      <c r="I102" s="723" t="str">
        <f t="shared" si="10"/>
        <v/>
      </c>
      <c r="J102" s="723" t="str">
        <f t="shared" si="11"/>
        <v xml:space="preserve"> </v>
      </c>
    </row>
    <row r="103" spans="1:10" ht="15" customHeight="1">
      <c r="A103" s="679"/>
      <c r="B103" s="677" t="s">
        <v>598</v>
      </c>
      <c r="C103" s="725"/>
      <c r="D103" s="725"/>
      <c r="E103" s="725"/>
      <c r="F103" s="725"/>
      <c r="G103" s="725"/>
      <c r="H103" s="723" t="str">
        <f t="shared" si="9"/>
        <v xml:space="preserve"> </v>
      </c>
      <c r="I103" s="723" t="str">
        <f t="shared" si="10"/>
        <v/>
      </c>
      <c r="J103" s="723" t="str">
        <f t="shared" si="11"/>
        <v xml:space="preserve"> </v>
      </c>
    </row>
    <row r="104" spans="1:10" ht="15" customHeight="1">
      <c r="A104" s="679"/>
      <c r="B104" s="677" t="s">
        <v>599</v>
      </c>
      <c r="C104" s="725"/>
      <c r="D104" s="725"/>
      <c r="E104" s="725"/>
      <c r="F104" s="725"/>
      <c r="G104" s="725"/>
      <c r="H104" s="723" t="str">
        <f t="shared" si="9"/>
        <v xml:space="preserve"> </v>
      </c>
      <c r="I104" s="723" t="str">
        <f t="shared" si="10"/>
        <v/>
      </c>
      <c r="J104" s="723" t="str">
        <f t="shared" si="11"/>
        <v xml:space="preserve"> </v>
      </c>
    </row>
    <row r="105" spans="1:10" ht="14.25" customHeight="1">
      <c r="A105" s="679"/>
      <c r="B105" s="677" t="s">
        <v>600</v>
      </c>
      <c r="C105" s="725"/>
      <c r="D105" s="725"/>
      <c r="E105" s="725"/>
      <c r="F105" s="725"/>
      <c r="G105" s="725"/>
      <c r="H105" s="723" t="str">
        <f t="shared" si="9"/>
        <v xml:space="preserve"> </v>
      </c>
      <c r="I105" s="723" t="str">
        <f t="shared" si="10"/>
        <v/>
      </c>
      <c r="J105" s="723" t="str">
        <f t="shared" si="11"/>
        <v xml:space="preserve"> </v>
      </c>
    </row>
    <row r="106" spans="1:10" ht="14.25" customHeight="1">
      <c r="A106" s="679"/>
      <c r="B106" s="677" t="s">
        <v>601</v>
      </c>
      <c r="C106" s="725"/>
      <c r="D106" s="725"/>
      <c r="E106" s="725"/>
      <c r="F106" s="725"/>
      <c r="G106" s="725"/>
      <c r="H106" s="723" t="str">
        <f t="shared" si="9"/>
        <v xml:space="preserve"> </v>
      </c>
      <c r="I106" s="723" t="str">
        <f t="shared" si="10"/>
        <v/>
      </c>
      <c r="J106" s="723" t="str">
        <f t="shared" si="11"/>
        <v xml:space="preserve"> </v>
      </c>
    </row>
    <row r="107" spans="1:10" ht="14.25" customHeight="1">
      <c r="A107" s="679"/>
      <c r="B107" s="677" t="s">
        <v>602</v>
      </c>
      <c r="C107" s="725"/>
      <c r="D107" s="725"/>
      <c r="E107" s="725"/>
      <c r="F107" s="725"/>
      <c r="G107" s="725"/>
      <c r="H107" s="723" t="str">
        <f t="shared" si="9"/>
        <v xml:space="preserve"> </v>
      </c>
      <c r="I107" s="723" t="str">
        <f t="shared" si="10"/>
        <v/>
      </c>
      <c r="J107" s="723" t="str">
        <f t="shared" si="11"/>
        <v xml:space="preserve"> </v>
      </c>
    </row>
    <row r="108" spans="1:10" ht="14.25" customHeight="1">
      <c r="A108" s="679"/>
      <c r="B108" s="677" t="s">
        <v>603</v>
      </c>
      <c r="C108" s="725"/>
      <c r="D108" s="725"/>
      <c r="E108" s="725"/>
      <c r="F108" s="725"/>
      <c r="G108" s="725"/>
      <c r="H108" s="723" t="str">
        <f t="shared" si="9"/>
        <v xml:space="preserve"> </v>
      </c>
      <c r="I108" s="723" t="str">
        <f t="shared" si="10"/>
        <v/>
      </c>
      <c r="J108" s="723" t="str">
        <f t="shared" si="11"/>
        <v xml:space="preserve"> </v>
      </c>
    </row>
    <row r="109" spans="1:10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7" t="str">
        <f t="shared" si="9"/>
        <v xml:space="preserve"> </v>
      </c>
      <c r="I109" s="687" t="str">
        <f t="shared" si="10"/>
        <v/>
      </c>
      <c r="J109" s="687" t="str">
        <f t="shared" si="11"/>
        <v xml:space="preserve"> </v>
      </c>
    </row>
    <row r="110" spans="1:10" ht="14.25" customHeight="1">
      <c r="A110" s="2" t="s">
        <v>605</v>
      </c>
      <c r="B110" s="2"/>
      <c r="C110" s="25"/>
      <c r="D110" s="25"/>
      <c r="E110" s="25"/>
      <c r="F110" s="25"/>
      <c r="G110" s="25"/>
      <c r="H110" s="103" t="str">
        <f t="shared" si="9"/>
        <v xml:space="preserve"> </v>
      </c>
      <c r="I110" s="103" t="str">
        <f t="shared" si="10"/>
        <v/>
      </c>
      <c r="J110" s="103" t="str">
        <f t="shared" si="11"/>
        <v xml:space="preserve"> </v>
      </c>
    </row>
    <row r="111" spans="1:10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688" t="str">
        <f t="shared" si="9"/>
        <v xml:space="preserve"> </v>
      </c>
      <c r="I111" s="688" t="str">
        <f t="shared" si="10"/>
        <v/>
      </c>
      <c r="J111" s="688" t="str">
        <f t="shared" si="11"/>
        <v xml:space="preserve"> </v>
      </c>
    </row>
  </sheetData>
  <conditionalFormatting sqref="C3:G108">
    <cfRule type="containsBlanks" dxfId="625" priority="7">
      <formula>LEN(TRIM(C3))=0</formula>
    </cfRule>
  </conditionalFormatting>
  <conditionalFormatting sqref="C98:J98">
    <cfRule type="containsBlanks" dxfId="624" priority="5" stopIfTrue="1">
      <formula>LEN(TRIM(C98))=0</formula>
    </cfRule>
  </conditionalFormatting>
  <conditionalFormatting sqref="C110:J110">
    <cfRule type="containsBlanks" dxfId="623" priority="4">
      <formula>LEN(TRIM(C110))=0</formula>
    </cfRule>
  </conditionalFormatting>
  <conditionalFormatting sqref="H3:J108">
    <cfRule type="containsBlanks" dxfId="622" priority="1">
      <formula>LEN(TRIM(H3))=0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6383" man="1"/>
    <brk id="54" max="16383" man="1"/>
    <brk id="83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Feuil55">
    <tabColor rgb="FFF9FBFA"/>
  </sheetPr>
  <dimension ref="A1:P111"/>
  <sheetViews>
    <sheetView view="pageBreakPreview" zoomScaleNormal="100" zoomScaleSheetLayoutView="100" workbookViewId="0">
      <pane xSplit="2" ySplit="2" topLeftCell="C93" activePane="bottomRight" state="frozen"/>
      <selection activeCell="A28" sqref="A28"/>
      <selection pane="topRight" activeCell="A28" sqref="A28"/>
      <selection pane="bottomLeft" activeCell="A28" sqref="A28"/>
      <selection pane="bottomRight" activeCell="E3" sqref="C3:E111"/>
    </sheetView>
  </sheetViews>
  <sheetFormatPr baseColWidth="10" defaultColWidth="14.3984375" defaultRowHeight="15" customHeight="1"/>
  <cols>
    <col min="1" max="1" width="1" customWidth="1"/>
    <col min="2" max="2" width="21.33203125" customWidth="1"/>
    <col min="3" max="3" width="17.19921875" customWidth="1"/>
    <col min="4" max="4" width="20" customWidth="1"/>
    <col min="5" max="5" width="16" customWidth="1"/>
    <col min="6" max="6" width="25" customWidth="1"/>
    <col min="7" max="16" width="10.796875" customWidth="1"/>
  </cols>
  <sheetData>
    <row r="1" spans="1:16" ht="16.5" customHeight="1">
      <c r="A1" s="14" t="s">
        <v>1120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41" customHeight="1" thickBot="1">
      <c r="A2" s="96" t="s">
        <v>629</v>
      </c>
      <c r="B2" s="96"/>
      <c r="C2" s="363" t="s">
        <v>1121</v>
      </c>
      <c r="D2" s="363" t="s">
        <v>1122</v>
      </c>
      <c r="E2" s="363" t="s">
        <v>1123</v>
      </c>
      <c r="F2" s="363" t="s">
        <v>1124</v>
      </c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5" customHeight="1">
      <c r="A3" s="2" t="s">
        <v>498</v>
      </c>
      <c r="B3" s="2"/>
      <c r="C3" s="25"/>
      <c r="D3" s="25"/>
      <c r="E3" s="25"/>
      <c r="F3" s="103" t="str">
        <f>IF(Naissances!C3&lt;&gt;0,E3*100/Naissances!C3,"")</f>
        <v/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5" customHeight="1">
      <c r="A4" s="679"/>
      <c r="B4" s="677" t="s">
        <v>499</v>
      </c>
      <c r="C4" s="682"/>
      <c r="D4" s="682"/>
      <c r="E4" s="682"/>
      <c r="F4" s="722" t="str">
        <f>IF(Naissances!C4&lt;&gt;0,E4*100/Naissances!C4,"")</f>
        <v/>
      </c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" customHeight="1">
      <c r="A5" s="679"/>
      <c r="B5" s="677" t="s">
        <v>500</v>
      </c>
      <c r="C5" s="681"/>
      <c r="D5" s="681"/>
      <c r="E5" s="681"/>
      <c r="F5" s="723" t="str">
        <f>IF(Naissances!C5&lt;&gt;0,E5*100/Naissances!C5,"")</f>
        <v/>
      </c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 customHeight="1">
      <c r="A6" s="679"/>
      <c r="B6" s="677" t="s">
        <v>501</v>
      </c>
      <c r="C6" s="681"/>
      <c r="D6" s="681"/>
      <c r="E6" s="681"/>
      <c r="F6" s="723" t="str">
        <f>IF(Naissances!C6&lt;&gt;0,E6*100/Naissances!C6,"")</f>
        <v/>
      </c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>
      <c r="A7" s="679"/>
      <c r="B7" s="677" t="s">
        <v>502</v>
      </c>
      <c r="C7" s="681"/>
      <c r="D7" s="681"/>
      <c r="E7" s="681"/>
      <c r="F7" s="723" t="str">
        <f>IF(Naissances!C7&lt;&gt;0,E7*100/Naissances!C7,"")</f>
        <v/>
      </c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" customHeight="1">
      <c r="A8" s="2" t="s">
        <v>503</v>
      </c>
      <c r="B8" s="2"/>
      <c r="C8" s="25"/>
      <c r="D8" s="25"/>
      <c r="E8" s="25"/>
      <c r="F8" s="103" t="str">
        <f>IF(Naissances!C8&lt;&gt;0,E8*100/Naissances!C8,"")</f>
        <v/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 customHeight="1">
      <c r="A9" s="679"/>
      <c r="B9" s="677" t="s">
        <v>504</v>
      </c>
      <c r="C9" s="681"/>
      <c r="D9" s="681"/>
      <c r="E9" s="681"/>
      <c r="F9" s="723" t="str">
        <f>IF(Naissances!C9&lt;&gt;0,E9*100/Naissances!C9,"")</f>
        <v/>
      </c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 customHeight="1">
      <c r="A10" s="679"/>
      <c r="B10" s="677" t="s">
        <v>505</v>
      </c>
      <c r="C10" s="681"/>
      <c r="D10" s="681"/>
      <c r="E10" s="681"/>
      <c r="F10" s="723" t="str">
        <f>IF(Naissances!C10&lt;&gt;0,E10*100/Naissances!C10,"")</f>
        <v/>
      </c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 customHeight="1">
      <c r="A11" s="679"/>
      <c r="B11" s="677" t="s">
        <v>506</v>
      </c>
      <c r="C11" s="681"/>
      <c r="D11" s="681"/>
      <c r="E11" s="681"/>
      <c r="F11" s="723" t="str">
        <f>IF(Naissances!C11&lt;&gt;0,E11*100/Naissances!C11,"")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" customHeight="1">
      <c r="A12" s="679"/>
      <c r="B12" s="677" t="s">
        <v>507</v>
      </c>
      <c r="C12" s="681"/>
      <c r="D12" s="681"/>
      <c r="E12" s="681"/>
      <c r="F12" s="723" t="str">
        <f>IF(Naissances!C12&lt;&gt;0,E12*100/Naissances!C12,"")</f>
        <v/>
      </c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" customHeight="1">
      <c r="A13" s="679"/>
      <c r="B13" s="677" t="s">
        <v>508</v>
      </c>
      <c r="C13" s="681"/>
      <c r="D13" s="681"/>
      <c r="E13" s="681"/>
      <c r="F13" s="723" t="str">
        <f>IF(Naissances!C13&lt;&gt;0,E13*100/Naissances!C13,"")</f>
        <v/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" customHeight="1">
      <c r="A14" s="679"/>
      <c r="B14" s="677" t="s">
        <v>509</v>
      </c>
      <c r="C14" s="681"/>
      <c r="D14" s="681"/>
      <c r="E14" s="681"/>
      <c r="F14" s="723" t="str">
        <f>IF(Naissances!C14&lt;&gt;0,E14*100/Naissances!C14,"")</f>
        <v/>
      </c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 customHeight="1">
      <c r="A15" s="2" t="s">
        <v>510</v>
      </c>
      <c r="B15" s="2"/>
      <c r="C15" s="25"/>
      <c r="D15" s="25"/>
      <c r="E15" s="25"/>
      <c r="F15" s="103" t="str">
        <f>IF(Naissances!C15&lt;&gt;0,E15*100/Naissances!C15,"")</f>
        <v/>
      </c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5" customHeight="1">
      <c r="A16" s="677"/>
      <c r="B16" s="677" t="s">
        <v>511</v>
      </c>
      <c r="C16" s="681"/>
      <c r="D16" s="681"/>
      <c r="E16" s="681"/>
      <c r="F16" s="723" t="str">
        <f>IF(Naissances!C16&lt;&gt;0,E16*100/Naissances!C16,"")</f>
        <v/>
      </c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6" ht="15" customHeight="1">
      <c r="A17" s="679"/>
      <c r="B17" s="677" t="s">
        <v>512</v>
      </c>
      <c r="C17" s="681"/>
      <c r="D17" s="681"/>
      <c r="E17" s="681"/>
      <c r="F17" s="723" t="str">
        <f>IF(Naissances!C17&lt;&gt;0,E17*100/Naissances!C17,"")</f>
        <v/>
      </c>
    </row>
    <row r="18" spans="1:6" ht="15" customHeight="1">
      <c r="A18" s="679"/>
      <c r="B18" s="677" t="s">
        <v>513</v>
      </c>
      <c r="C18" s="681"/>
      <c r="D18" s="681"/>
      <c r="E18" s="681"/>
      <c r="F18" s="723" t="str">
        <f>IF(Naissances!C18&lt;&gt;0,E18*100/Naissances!C18,"")</f>
        <v/>
      </c>
    </row>
    <row r="19" spans="1:6" ht="15" customHeight="1">
      <c r="A19" s="2" t="s">
        <v>514</v>
      </c>
      <c r="B19" s="6"/>
      <c r="C19" s="49"/>
      <c r="D19" s="49"/>
      <c r="E19" s="49"/>
      <c r="F19" s="686" t="str">
        <f>IF(Naissances!C19&lt;&gt;0,E19*100/Naissances!C19,"")</f>
        <v/>
      </c>
    </row>
    <row r="20" spans="1:6" ht="15" customHeight="1">
      <c r="A20" s="677"/>
      <c r="B20" s="678" t="s">
        <v>515</v>
      </c>
      <c r="C20" s="682"/>
      <c r="D20" s="682"/>
      <c r="E20" s="682"/>
      <c r="F20" s="722" t="str">
        <f>IF(Naissances!C20&lt;&gt;0,E20*100/Naissances!C20,"")</f>
        <v/>
      </c>
    </row>
    <row r="21" spans="1:6" ht="15" customHeight="1">
      <c r="A21" s="679"/>
      <c r="B21" s="677" t="s">
        <v>516</v>
      </c>
      <c r="C21" s="681"/>
      <c r="D21" s="681"/>
      <c r="E21" s="681"/>
      <c r="F21" s="723" t="str">
        <f>IF(Naissances!C21&lt;&gt;0,E21*100/Naissances!C21,"")</f>
        <v/>
      </c>
    </row>
    <row r="22" spans="1:6" ht="15" customHeight="1">
      <c r="A22" s="679"/>
      <c r="B22" s="677" t="s">
        <v>517</v>
      </c>
      <c r="C22" s="681"/>
      <c r="D22" s="681"/>
      <c r="E22" s="681"/>
      <c r="F22" s="723" t="str">
        <f>IF(Naissances!C22&lt;&gt;0,E22*100/Naissances!C22,"")</f>
        <v/>
      </c>
    </row>
    <row r="23" spans="1:6" ht="15" customHeight="1">
      <c r="A23" s="679"/>
      <c r="B23" s="677" t="s">
        <v>518</v>
      </c>
      <c r="C23" s="681"/>
      <c r="D23" s="681"/>
      <c r="E23" s="681"/>
      <c r="F23" s="723" t="str">
        <f>IF(Naissances!C23&lt;&gt;0,E23*100/Naissances!C23,"")</f>
        <v/>
      </c>
    </row>
    <row r="24" spans="1:6" ht="15" customHeight="1">
      <c r="A24" s="679"/>
      <c r="B24" s="677" t="s">
        <v>519</v>
      </c>
      <c r="C24" s="681"/>
      <c r="D24" s="681"/>
      <c r="E24" s="681"/>
      <c r="F24" s="723" t="str">
        <f>IF(Naissances!C24&lt;&gt;0,E24*100/Naissances!C24,"")</f>
        <v/>
      </c>
    </row>
    <row r="25" spans="1:6" ht="15" customHeight="1">
      <c r="A25" s="679"/>
      <c r="B25" s="677" t="s">
        <v>520</v>
      </c>
      <c r="C25" s="681"/>
      <c r="D25" s="681"/>
      <c r="E25" s="681"/>
      <c r="F25" s="723" t="str">
        <f>IF(Naissances!C25&lt;&gt;0,E25*100/Naissances!C25,"")</f>
        <v/>
      </c>
    </row>
    <row r="26" spans="1:6" ht="15" customHeight="1">
      <c r="A26" s="679"/>
      <c r="B26" s="677" t="s">
        <v>521</v>
      </c>
      <c r="C26" s="681"/>
      <c r="D26" s="681"/>
      <c r="E26" s="681"/>
      <c r="F26" s="723" t="str">
        <f>IF(Naissances!C26&lt;&gt;0,E26*100/Naissances!C26,"")</f>
        <v/>
      </c>
    </row>
    <row r="27" spans="1:6" ht="15" customHeight="1">
      <c r="A27" s="679"/>
      <c r="B27" s="677" t="s">
        <v>522</v>
      </c>
      <c r="C27" s="681"/>
      <c r="D27" s="681"/>
      <c r="E27" s="681"/>
      <c r="F27" s="723" t="str">
        <f>IF(Naissances!C27&lt;&gt;0,E27*100/Naissances!C27,"")</f>
        <v/>
      </c>
    </row>
    <row r="28" spans="1:6" ht="15" customHeight="1">
      <c r="A28" s="679"/>
      <c r="B28" s="677" t="s">
        <v>523</v>
      </c>
      <c r="C28" s="681"/>
      <c r="D28" s="681"/>
      <c r="E28" s="681"/>
      <c r="F28" s="723" t="str">
        <f>IF(Naissances!C28&lt;&gt;0,E28*100/Naissances!C28,"")</f>
        <v/>
      </c>
    </row>
    <row r="29" spans="1:6" s="87" customFormat="1" ht="15" customHeight="1">
      <c r="A29" s="2" t="s">
        <v>524</v>
      </c>
      <c r="B29" s="2"/>
      <c r="C29" s="25"/>
      <c r="D29" s="25"/>
      <c r="E29" s="25"/>
      <c r="F29" s="103" t="str">
        <f>IF(Naissances!C29&lt;&gt;0,E29*100/Naissances!C29,"")</f>
        <v/>
      </c>
    </row>
    <row r="30" spans="1:6" ht="15" customHeight="1">
      <c r="A30" s="677"/>
      <c r="B30" s="677" t="s">
        <v>525</v>
      </c>
      <c r="C30" s="682"/>
      <c r="D30" s="682"/>
      <c r="E30" s="682"/>
      <c r="F30" s="722" t="str">
        <f>IF(Naissances!C30&lt;&gt;0,E30*100/Naissances!C30,"")</f>
        <v/>
      </c>
    </row>
    <row r="31" spans="1:6" ht="15" customHeight="1">
      <c r="A31" s="677"/>
      <c r="B31" s="677" t="s">
        <v>526</v>
      </c>
      <c r="C31" s="681"/>
      <c r="D31" s="681"/>
      <c r="E31" s="681"/>
      <c r="F31" s="723" t="str">
        <f>IF(Naissances!C31&lt;&gt;0,E31*100/Naissances!C31,"")</f>
        <v/>
      </c>
    </row>
    <row r="32" spans="1:6" ht="15" customHeight="1">
      <c r="A32" s="677"/>
      <c r="B32" s="677" t="s">
        <v>527</v>
      </c>
      <c r="C32" s="681"/>
      <c r="D32" s="681"/>
      <c r="E32" s="681"/>
      <c r="F32" s="723" t="str">
        <f>IF(Naissances!C32&lt;&gt;0,E32*100/Naissances!C32,"")</f>
        <v/>
      </c>
    </row>
    <row r="33" spans="1:6" ht="15" customHeight="1">
      <c r="A33" s="677"/>
      <c r="B33" s="677" t="s">
        <v>528</v>
      </c>
      <c r="C33" s="681"/>
      <c r="D33" s="681"/>
      <c r="E33" s="681"/>
      <c r="F33" s="723" t="str">
        <f>IF(Naissances!C33&lt;&gt;0,E33*100/Naissances!C33,"")</f>
        <v/>
      </c>
    </row>
    <row r="34" spans="1:6" ht="15" customHeight="1">
      <c r="A34" s="677"/>
      <c r="B34" s="677" t="s">
        <v>529</v>
      </c>
      <c r="C34" s="681"/>
      <c r="D34" s="681"/>
      <c r="E34" s="681"/>
      <c r="F34" s="723" t="str">
        <f>IF(Naissances!C34&lt;&gt;0,E34*100/Naissances!C34,"")</f>
        <v/>
      </c>
    </row>
    <row r="35" spans="1:6" ht="15" customHeight="1">
      <c r="A35" s="677"/>
      <c r="B35" s="677" t="s">
        <v>530</v>
      </c>
      <c r="C35" s="681"/>
      <c r="D35" s="681"/>
      <c r="E35" s="681"/>
      <c r="F35" s="723" t="str">
        <f>IF(Naissances!C35&lt;&gt;0,E35*100/Naissances!C35,"")</f>
        <v/>
      </c>
    </row>
    <row r="36" spans="1:6" ht="15" customHeight="1">
      <c r="A36" s="677"/>
      <c r="B36" s="677" t="s">
        <v>531</v>
      </c>
      <c r="C36" s="681"/>
      <c r="D36" s="681"/>
      <c r="E36" s="681"/>
      <c r="F36" s="723" t="str">
        <f>IF(Naissances!C36&lt;&gt;0,E36*100/Naissances!C36,"")</f>
        <v/>
      </c>
    </row>
    <row r="37" spans="1:6" ht="15" customHeight="1">
      <c r="A37" s="679"/>
      <c r="B37" s="677" t="s">
        <v>532</v>
      </c>
      <c r="C37" s="681"/>
      <c r="D37" s="681"/>
      <c r="E37" s="681"/>
      <c r="F37" s="723" t="str">
        <f>IF(Naissances!C37&lt;&gt;0,E37*100/Naissances!C37,"")</f>
        <v/>
      </c>
    </row>
    <row r="38" spans="1:6" s="87" customFormat="1" ht="15" customHeight="1">
      <c r="A38" s="679"/>
      <c r="B38" s="677" t="s">
        <v>533</v>
      </c>
      <c r="C38" s="681"/>
      <c r="D38" s="681"/>
      <c r="E38" s="681"/>
      <c r="F38" s="723" t="str">
        <f>IF(Naissances!C38&lt;&gt;0,E38*100/Naissances!C38,"")</f>
        <v/>
      </c>
    </row>
    <row r="39" spans="1:6" ht="15" customHeight="1">
      <c r="A39" s="679"/>
      <c r="B39" s="677" t="s">
        <v>534</v>
      </c>
      <c r="C39" s="681"/>
      <c r="D39" s="681"/>
      <c r="E39" s="681"/>
      <c r="F39" s="723" t="str">
        <f>IF(Naissances!C39&lt;&gt;0,E39*100/Naissances!C39,"")</f>
        <v/>
      </c>
    </row>
    <row r="40" spans="1:6" ht="15" customHeight="1">
      <c r="A40" s="679"/>
      <c r="B40" s="677" t="s">
        <v>535</v>
      </c>
      <c r="C40" s="681"/>
      <c r="D40" s="681"/>
      <c r="E40" s="681"/>
      <c r="F40" s="723" t="str">
        <f>IF(Naissances!C40&lt;&gt;0,E40*100/Naissances!C40,"")</f>
        <v/>
      </c>
    </row>
    <row r="41" spans="1:6" ht="15" customHeight="1">
      <c r="A41" s="679"/>
      <c r="B41" s="677" t="s">
        <v>536</v>
      </c>
      <c r="C41" s="681"/>
      <c r="D41" s="681"/>
      <c r="E41" s="681"/>
      <c r="F41" s="723" t="str">
        <f>IF(Naissances!C41&lt;&gt;0,E41*100/Naissances!C41,"")</f>
        <v/>
      </c>
    </row>
    <row r="42" spans="1:6" ht="15" customHeight="1">
      <c r="A42" s="2" t="s">
        <v>537</v>
      </c>
      <c r="B42" s="2"/>
      <c r="C42" s="25"/>
      <c r="D42" s="25"/>
      <c r="E42" s="25"/>
      <c r="F42" s="103" t="str">
        <f>IF(Naissances!C42&lt;&gt;0,E42*100/Naissances!C42,"")</f>
        <v/>
      </c>
    </row>
    <row r="43" spans="1:6" ht="15" customHeight="1">
      <c r="A43" s="677"/>
      <c r="B43" s="677" t="s">
        <v>538</v>
      </c>
      <c r="C43" s="681"/>
      <c r="D43" s="681"/>
      <c r="E43" s="681"/>
      <c r="F43" s="723" t="str">
        <f>IF(Naissances!C43&lt;&gt;0,E43*100/Naissances!C43,"")</f>
        <v/>
      </c>
    </row>
    <row r="44" spans="1:6" ht="15" customHeight="1">
      <c r="A44" s="679"/>
      <c r="B44" s="677" t="s">
        <v>539</v>
      </c>
      <c r="C44" s="681"/>
      <c r="D44" s="681"/>
      <c r="E44" s="681"/>
      <c r="F44" s="723" t="str">
        <f>IF(Naissances!C44&lt;&gt;0,E44*100/Naissances!C44,"")</f>
        <v/>
      </c>
    </row>
    <row r="45" spans="1:6" ht="15" customHeight="1">
      <c r="A45" s="679"/>
      <c r="B45" s="677" t="s">
        <v>540</v>
      </c>
      <c r="C45" s="681"/>
      <c r="D45" s="681"/>
      <c r="E45" s="681"/>
      <c r="F45" s="723" t="str">
        <f>IF(Naissances!C45&lt;&gt;0,E45*100/Naissances!C45,"")</f>
        <v/>
      </c>
    </row>
    <row r="46" spans="1:6" s="87" customFormat="1" ht="15" customHeight="1">
      <c r="A46" s="679"/>
      <c r="B46" s="677" t="s">
        <v>541</v>
      </c>
      <c r="C46" s="681"/>
      <c r="D46" s="681"/>
      <c r="E46" s="681"/>
      <c r="F46" s="723" t="str">
        <f>IF(Naissances!C46&lt;&gt;0,E46*100/Naissances!C46,"")</f>
        <v/>
      </c>
    </row>
    <row r="47" spans="1:6" ht="15" customHeight="1">
      <c r="A47" s="679"/>
      <c r="B47" s="677" t="s">
        <v>542</v>
      </c>
      <c r="C47" s="681"/>
      <c r="D47" s="681"/>
      <c r="E47" s="681"/>
      <c r="F47" s="723" t="str">
        <f>IF(Naissances!C47&lt;&gt;0,E47*100/Naissances!C47,"")</f>
        <v/>
      </c>
    </row>
    <row r="48" spans="1:6" ht="15" customHeight="1">
      <c r="A48" s="679"/>
      <c r="B48" s="677" t="s">
        <v>543</v>
      </c>
      <c r="C48" s="681"/>
      <c r="D48" s="681"/>
      <c r="E48" s="681"/>
      <c r="F48" s="723" t="str">
        <f>IF(Naissances!C48&lt;&gt;0,E48*100/Naissances!C48,"")</f>
        <v/>
      </c>
    </row>
    <row r="49" spans="1:6" ht="15" customHeight="1">
      <c r="A49" s="679"/>
      <c r="B49" s="677" t="s">
        <v>544</v>
      </c>
      <c r="C49" s="681"/>
      <c r="D49" s="681"/>
      <c r="E49" s="681"/>
      <c r="F49" s="723" t="str">
        <f>IF(Naissances!C49&lt;&gt;0,E49*100/Naissances!C49,"")</f>
        <v/>
      </c>
    </row>
    <row r="50" spans="1:6" ht="15" customHeight="1">
      <c r="A50" s="2" t="s">
        <v>545</v>
      </c>
      <c r="B50" s="2"/>
      <c r="C50" s="25"/>
      <c r="D50" s="25"/>
      <c r="E50" s="25"/>
      <c r="F50" s="103" t="str">
        <f>IF(Naissances!C50&lt;&gt;0,E50*100/Naissances!C50,"")</f>
        <v/>
      </c>
    </row>
    <row r="51" spans="1:6" ht="15" customHeight="1">
      <c r="A51" s="677"/>
      <c r="B51" s="677" t="s">
        <v>546</v>
      </c>
      <c r="C51" s="681"/>
      <c r="D51" s="681"/>
      <c r="E51" s="681"/>
      <c r="F51" s="723" t="str">
        <f>IF(Naissances!C51&lt;&gt;0,E51*100/Naissances!C51,"")</f>
        <v/>
      </c>
    </row>
    <row r="52" spans="1:6" ht="15" customHeight="1">
      <c r="A52" s="679"/>
      <c r="B52" s="677" t="s">
        <v>547</v>
      </c>
      <c r="C52" s="681"/>
      <c r="D52" s="681"/>
      <c r="E52" s="681"/>
      <c r="F52" s="723" t="str">
        <f>IF(Naissances!C52&lt;&gt;0,E52*100/Naissances!C52,"")</f>
        <v/>
      </c>
    </row>
    <row r="53" spans="1:6" ht="15" customHeight="1">
      <c r="A53" s="679"/>
      <c r="B53" s="677" t="s">
        <v>548</v>
      </c>
      <c r="C53" s="681"/>
      <c r="D53" s="681"/>
      <c r="E53" s="681"/>
      <c r="F53" s="723" t="str">
        <f>IF(Naissances!C53&lt;&gt;0,E53*100/Naissances!C53,"")</f>
        <v/>
      </c>
    </row>
    <row r="54" spans="1:6" ht="15" customHeight="1">
      <c r="A54" s="679"/>
      <c r="B54" s="677" t="s">
        <v>549</v>
      </c>
      <c r="C54" s="681"/>
      <c r="D54" s="681"/>
      <c r="E54" s="681"/>
      <c r="F54" s="723" t="str">
        <f>IF(Naissances!C54&lt;&gt;0,E54*100/Naissances!C54,"")</f>
        <v/>
      </c>
    </row>
    <row r="55" spans="1:6" s="87" customFormat="1" ht="15" customHeight="1">
      <c r="A55" s="2" t="s">
        <v>550</v>
      </c>
      <c r="B55" s="2"/>
      <c r="C55" s="49"/>
      <c r="D55" s="49"/>
      <c r="E55" s="49"/>
      <c r="F55" s="686" t="str">
        <f>IF(Naissances!C55&lt;&gt;0,E55*100/Naissances!C55,"")</f>
        <v/>
      </c>
    </row>
    <row r="56" spans="1:6" ht="15" customHeight="1">
      <c r="A56" s="677"/>
      <c r="B56" s="677" t="s">
        <v>551</v>
      </c>
      <c r="C56" s="682"/>
      <c r="D56" s="682"/>
      <c r="E56" s="682"/>
      <c r="F56" s="722" t="str">
        <f>IF(Naissances!C56&lt;&gt;0,E56*100/Naissances!C56,"")</f>
        <v/>
      </c>
    </row>
    <row r="57" spans="1:6" ht="15" customHeight="1">
      <c r="A57" s="679"/>
      <c r="B57" s="677" t="s">
        <v>552</v>
      </c>
      <c r="C57" s="681"/>
      <c r="D57" s="681"/>
      <c r="E57" s="681"/>
      <c r="F57" s="723" t="str">
        <f>IF(Naissances!C57&lt;&gt;0,E57*100/Naissances!C57,"")</f>
        <v/>
      </c>
    </row>
    <row r="58" spans="1:6" ht="15" customHeight="1">
      <c r="A58" s="679"/>
      <c r="B58" s="677" t="s">
        <v>553</v>
      </c>
      <c r="C58" s="681"/>
      <c r="D58" s="681"/>
      <c r="E58" s="681"/>
      <c r="F58" s="723" t="str">
        <f>IF(Naissances!C58&lt;&gt;0,E58*100/Naissances!C58,"")</f>
        <v/>
      </c>
    </row>
    <row r="59" spans="1:6" ht="15" customHeight="1">
      <c r="A59" s="679"/>
      <c r="B59" s="677" t="s">
        <v>554</v>
      </c>
      <c r="C59" s="681"/>
      <c r="D59" s="681"/>
      <c r="E59" s="681"/>
      <c r="F59" s="723" t="str">
        <f>IF(Naissances!C59&lt;&gt;0,E59*100/Naissances!C59,"")</f>
        <v/>
      </c>
    </row>
    <row r="60" spans="1:6" ht="15" customHeight="1">
      <c r="A60" s="679"/>
      <c r="B60" s="677" t="s">
        <v>555</v>
      </c>
      <c r="C60" s="681"/>
      <c r="D60" s="681"/>
      <c r="E60" s="681"/>
      <c r="F60" s="723" t="str">
        <f>IF(Naissances!C60&lt;&gt;0,E60*100/Naissances!C60,"")</f>
        <v/>
      </c>
    </row>
    <row r="61" spans="1:6" s="87" customFormat="1" ht="15" customHeight="1">
      <c r="A61" s="679"/>
      <c r="B61" s="677" t="s">
        <v>556</v>
      </c>
      <c r="C61" s="681"/>
      <c r="D61" s="681"/>
      <c r="E61" s="681"/>
      <c r="F61" s="723" t="str">
        <f>IF(Naissances!C61&lt;&gt;0,E61*100/Naissances!C61,"")</f>
        <v/>
      </c>
    </row>
    <row r="62" spans="1:6" ht="15" customHeight="1">
      <c r="A62" s="679"/>
      <c r="B62" s="677" t="s">
        <v>557</v>
      </c>
      <c r="C62" s="681"/>
      <c r="D62" s="681"/>
      <c r="E62" s="681"/>
      <c r="F62" s="723" t="str">
        <f>IF(Naissances!C62&lt;&gt;0,E62*100/Naissances!C62,"")</f>
        <v/>
      </c>
    </row>
    <row r="63" spans="1:6" ht="15" customHeight="1">
      <c r="A63" s="679"/>
      <c r="B63" s="677" t="s">
        <v>558</v>
      </c>
      <c r="C63" s="681"/>
      <c r="D63" s="681"/>
      <c r="E63" s="681"/>
      <c r="F63" s="723" t="str">
        <f>IF(Naissances!C63&lt;&gt;0,E63*100/Naissances!C63,"")</f>
        <v/>
      </c>
    </row>
    <row r="64" spans="1:6" ht="15" customHeight="1">
      <c r="A64" s="2" t="s">
        <v>559</v>
      </c>
      <c r="B64" s="2"/>
      <c r="C64" s="25"/>
      <c r="D64" s="25"/>
      <c r="E64" s="25"/>
      <c r="F64" s="103" t="str">
        <f>IF(Naissances!C64&lt;&gt;0,E64*100/Naissances!C64,"")</f>
        <v/>
      </c>
    </row>
    <row r="65" spans="1:6" ht="15" customHeight="1">
      <c r="A65" s="677"/>
      <c r="B65" s="677" t="s">
        <v>560</v>
      </c>
      <c r="C65" s="681"/>
      <c r="D65" s="681"/>
      <c r="E65" s="681"/>
      <c r="F65" s="723" t="str">
        <f>IF(Naissances!C65&lt;&gt;0,E65*100/Naissances!C65,"")</f>
        <v/>
      </c>
    </row>
    <row r="66" spans="1:6" ht="15" customHeight="1">
      <c r="A66" s="679"/>
      <c r="B66" s="677" t="s">
        <v>561</v>
      </c>
      <c r="C66" s="681"/>
      <c r="D66" s="681"/>
      <c r="E66" s="681"/>
      <c r="F66" s="723" t="str">
        <f>IF(Naissances!C66&lt;&gt;0,E66*100/Naissances!C66,"")</f>
        <v/>
      </c>
    </row>
    <row r="67" spans="1:6" ht="15" customHeight="1">
      <c r="A67" s="679"/>
      <c r="B67" s="677" t="s">
        <v>562</v>
      </c>
      <c r="C67" s="681"/>
      <c r="D67" s="681"/>
      <c r="E67" s="681"/>
      <c r="F67" s="723" t="str">
        <f>IF(Naissances!C67&lt;&gt;0,E67*100/Naissances!C67,"")</f>
        <v/>
      </c>
    </row>
    <row r="68" spans="1:6" ht="15" customHeight="1">
      <c r="A68" s="679"/>
      <c r="B68" s="677" t="s">
        <v>563</v>
      </c>
      <c r="C68" s="681"/>
      <c r="D68" s="681"/>
      <c r="E68" s="681"/>
      <c r="F68" s="723" t="str">
        <f>IF(Naissances!C68&lt;&gt;0,E68*100/Naissances!C68,"")</f>
        <v/>
      </c>
    </row>
    <row r="69" spans="1:6" s="87" customFormat="1" ht="15" customHeight="1">
      <c r="A69" s="679"/>
      <c r="B69" s="677" t="s">
        <v>564</v>
      </c>
      <c r="C69" s="681"/>
      <c r="D69" s="681"/>
      <c r="E69" s="681"/>
      <c r="F69" s="723" t="str">
        <f>IF(Naissances!C69&lt;&gt;0,E69*100/Naissances!C69,"")</f>
        <v/>
      </c>
    </row>
    <row r="70" spans="1:6" ht="15" customHeight="1">
      <c r="A70" s="679"/>
      <c r="B70" s="677" t="s">
        <v>565</v>
      </c>
      <c r="C70" s="681"/>
      <c r="D70" s="681"/>
      <c r="E70" s="681"/>
      <c r="F70" s="723" t="str">
        <f>IF(Naissances!C70&lt;&gt;0,E70*100/Naissances!C70,"")</f>
        <v/>
      </c>
    </row>
    <row r="71" spans="1:6" ht="15" customHeight="1">
      <c r="A71" s="679"/>
      <c r="B71" s="677" t="s">
        <v>566</v>
      </c>
      <c r="C71" s="681"/>
      <c r="D71" s="681"/>
      <c r="E71" s="681"/>
      <c r="F71" s="723" t="str">
        <f>IF(Naissances!C71&lt;&gt;0,E71*100/Naissances!C71,"")</f>
        <v/>
      </c>
    </row>
    <row r="72" spans="1:6" ht="15" customHeight="1">
      <c r="A72" s="679"/>
      <c r="B72" s="677" t="s">
        <v>567</v>
      </c>
      <c r="C72" s="681"/>
      <c r="D72" s="681"/>
      <c r="E72" s="681"/>
      <c r="F72" s="723" t="str">
        <f>IF(Naissances!C72&lt;&gt;0,E72*100/Naissances!C72,"")</f>
        <v/>
      </c>
    </row>
    <row r="73" spans="1:6" ht="15" customHeight="1">
      <c r="A73" s="2" t="s">
        <v>568</v>
      </c>
      <c r="B73" s="2"/>
      <c r="C73" s="25"/>
      <c r="D73" s="25"/>
      <c r="E73" s="25"/>
      <c r="F73" s="103" t="str">
        <f>IF(Naissances!C73&lt;&gt;0,E73*100/Naissances!C73,"")</f>
        <v/>
      </c>
    </row>
    <row r="74" spans="1:6" ht="15" customHeight="1">
      <c r="A74" s="677"/>
      <c r="B74" s="677" t="s">
        <v>569</v>
      </c>
      <c r="C74" s="681"/>
      <c r="D74" s="681"/>
      <c r="E74" s="681"/>
      <c r="F74" s="723" t="str">
        <f>IF(Naissances!C74&lt;&gt;0,E74*100/Naissances!C74,"")</f>
        <v/>
      </c>
    </row>
    <row r="75" spans="1:6" ht="15" customHeight="1">
      <c r="A75" s="679"/>
      <c r="B75" s="677" t="s">
        <v>570</v>
      </c>
      <c r="C75" s="681"/>
      <c r="D75" s="681"/>
      <c r="E75" s="681"/>
      <c r="F75" s="723" t="str">
        <f>IF(Naissances!C75&lt;&gt;0,E75*100/Naissances!C75,"")</f>
        <v/>
      </c>
    </row>
    <row r="76" spans="1:6" ht="15" customHeight="1">
      <c r="A76" s="679"/>
      <c r="B76" s="677" t="s">
        <v>571</v>
      </c>
      <c r="C76" s="681"/>
      <c r="D76" s="681"/>
      <c r="E76" s="681"/>
      <c r="F76" s="723" t="str">
        <f>IF(Naissances!C76&lt;&gt;0,E76*100/Naissances!C76,"")</f>
        <v/>
      </c>
    </row>
    <row r="77" spans="1:6" ht="15" customHeight="1">
      <c r="A77" s="679"/>
      <c r="B77" s="677" t="s">
        <v>572</v>
      </c>
      <c r="C77" s="681"/>
      <c r="D77" s="681"/>
      <c r="E77" s="681"/>
      <c r="F77" s="723" t="str">
        <f>IF(Naissances!C77&lt;&gt;0,E77*100/Naissances!C77,"")</f>
        <v/>
      </c>
    </row>
    <row r="78" spans="1:6" ht="15" customHeight="1">
      <c r="A78" s="679"/>
      <c r="B78" s="677" t="s">
        <v>573</v>
      </c>
      <c r="C78" s="681"/>
      <c r="D78" s="681"/>
      <c r="E78" s="681"/>
      <c r="F78" s="723" t="str">
        <f>IF(Naissances!C78&lt;&gt;0,E78*100/Naissances!C78,"")</f>
        <v/>
      </c>
    </row>
    <row r="79" spans="1:6" s="87" customFormat="1" ht="15" customHeight="1">
      <c r="A79" s="2" t="s">
        <v>574</v>
      </c>
      <c r="B79" s="2"/>
      <c r="C79" s="49"/>
      <c r="D79" s="49"/>
      <c r="E79" s="49"/>
      <c r="F79" s="686" t="str">
        <f>IF(Naissances!C79&lt;&gt;0,E79*100/Naissances!C79,"")</f>
        <v/>
      </c>
    </row>
    <row r="80" spans="1:6" ht="15" customHeight="1">
      <c r="A80" s="677"/>
      <c r="B80" s="677" t="s">
        <v>575</v>
      </c>
      <c r="C80" s="682"/>
      <c r="D80" s="682"/>
      <c r="E80" s="682"/>
      <c r="F80" s="722" t="str">
        <f>IF(Naissances!C80&lt;&gt;0,E80*100/Naissances!C80,"")</f>
        <v/>
      </c>
    </row>
    <row r="81" spans="1:6" ht="15" customHeight="1">
      <c r="A81" s="679"/>
      <c r="B81" s="677" t="s">
        <v>576</v>
      </c>
      <c r="C81" s="681"/>
      <c r="D81" s="681"/>
      <c r="E81" s="681"/>
      <c r="F81" s="723" t="str">
        <f>IF(Naissances!C81&lt;&gt;0,E81*100/Naissances!C81,"")</f>
        <v/>
      </c>
    </row>
    <row r="82" spans="1:6" ht="15" customHeight="1">
      <c r="A82" s="679"/>
      <c r="B82" s="677" t="s">
        <v>577</v>
      </c>
      <c r="C82" s="681"/>
      <c r="D82" s="681"/>
      <c r="E82" s="681"/>
      <c r="F82" s="723" t="str">
        <f>IF(Naissances!C82&lt;&gt;0,E82*100/Naissances!C82,"")</f>
        <v/>
      </c>
    </row>
    <row r="83" spans="1:6" ht="15" customHeight="1">
      <c r="A83" s="679"/>
      <c r="B83" s="677" t="s">
        <v>578</v>
      </c>
      <c r="C83" s="681"/>
      <c r="D83" s="681"/>
      <c r="E83" s="681"/>
      <c r="F83" s="723" t="str">
        <f>IF(Naissances!C83&lt;&gt;0,E83*100/Naissances!C83,"")</f>
        <v/>
      </c>
    </row>
    <row r="84" spans="1:6" ht="15" customHeight="1">
      <c r="A84" s="2" t="s">
        <v>579</v>
      </c>
      <c r="B84" s="2"/>
      <c r="C84" s="25"/>
      <c r="D84" s="25"/>
      <c r="E84" s="25"/>
      <c r="F84" s="103" t="str">
        <f>IF(Naissances!C84&lt;&gt;0,E84*100/Naissances!C84,"")</f>
        <v/>
      </c>
    </row>
    <row r="85" spans="1:6" ht="15" customHeight="1">
      <c r="A85" s="679"/>
      <c r="B85" s="677" t="s">
        <v>580</v>
      </c>
      <c r="C85" s="681"/>
      <c r="D85" s="681"/>
      <c r="E85" s="681"/>
      <c r="F85" s="723" t="str">
        <f>IF(Naissances!C85&lt;&gt;0,E85*100/Naissances!C85,"")</f>
        <v/>
      </c>
    </row>
    <row r="86" spans="1:6" ht="15" customHeight="1">
      <c r="A86" s="679"/>
      <c r="B86" s="677" t="s">
        <v>581</v>
      </c>
      <c r="C86" s="681"/>
      <c r="D86" s="681"/>
      <c r="E86" s="681"/>
      <c r="F86" s="723" t="str">
        <f>IF(Naissances!C86&lt;&gt;0,E86*100/Naissances!C86,"")</f>
        <v/>
      </c>
    </row>
    <row r="87" spans="1:6" s="87" customFormat="1" ht="15" customHeight="1">
      <c r="A87" s="679"/>
      <c r="B87" s="677" t="s">
        <v>582</v>
      </c>
      <c r="C87" s="681"/>
      <c r="D87" s="681"/>
      <c r="E87" s="681"/>
      <c r="F87" s="723" t="str">
        <f>IF(Naissances!C87&lt;&gt;0,E87*100/Naissances!C87,"")</f>
        <v/>
      </c>
    </row>
    <row r="88" spans="1:6" ht="15" customHeight="1">
      <c r="A88" s="2" t="s">
        <v>583</v>
      </c>
      <c r="B88" s="2"/>
      <c r="C88" s="49"/>
      <c r="D88" s="49"/>
      <c r="E88" s="49"/>
      <c r="F88" s="686" t="str">
        <f>IF(Naissances!C88&lt;&gt;0,E88*100/Naissances!C88,"")</f>
        <v/>
      </c>
    </row>
    <row r="89" spans="1:6" ht="15" customHeight="1">
      <c r="A89" s="679"/>
      <c r="B89" s="677" t="s">
        <v>584</v>
      </c>
      <c r="C89" s="681"/>
      <c r="D89" s="681"/>
      <c r="E89" s="681"/>
      <c r="F89" s="723" t="str">
        <f>IF(Naissances!C89&lt;&gt;0,E89*100/Naissances!C89,"")</f>
        <v/>
      </c>
    </row>
    <row r="90" spans="1:6" ht="15" customHeight="1">
      <c r="A90" s="2" t="s">
        <v>585</v>
      </c>
      <c r="B90" s="2"/>
      <c r="C90" s="25"/>
      <c r="D90" s="25"/>
      <c r="E90" s="25"/>
      <c r="F90" s="103" t="str">
        <f>IF(Naissances!C90&lt;&gt;0,E90*100/Naissances!C90,"")</f>
        <v/>
      </c>
    </row>
    <row r="91" spans="1:6" ht="15" customHeight="1">
      <c r="A91" s="679"/>
      <c r="B91" s="677" t="s">
        <v>586</v>
      </c>
      <c r="C91" s="681"/>
      <c r="D91" s="681"/>
      <c r="E91" s="681"/>
      <c r="F91" s="723" t="str">
        <f>IF(Naissances!C91&lt;&gt;0,E91*100/Naissances!C91,"")</f>
        <v/>
      </c>
    </row>
    <row r="92" spans="1:6" s="87" customFormat="1" ht="15" customHeight="1">
      <c r="A92" s="679"/>
      <c r="B92" s="677" t="s">
        <v>587</v>
      </c>
      <c r="C92" s="681"/>
      <c r="D92" s="681"/>
      <c r="E92" s="681"/>
      <c r="F92" s="723" t="str">
        <f>IF(Naissances!C92&lt;&gt;0,E92*100/Naissances!C92,"")</f>
        <v/>
      </c>
    </row>
    <row r="93" spans="1:6" ht="15" customHeight="1">
      <c r="A93" s="679"/>
      <c r="B93" s="677" t="s">
        <v>588</v>
      </c>
      <c r="C93" s="681"/>
      <c r="D93" s="681"/>
      <c r="E93" s="681"/>
      <c r="F93" s="723" t="str">
        <f>IF(Naissances!C93&lt;&gt;0,E93*100/Naissances!C93,"")</f>
        <v/>
      </c>
    </row>
    <row r="94" spans="1:6" ht="15" customHeight="1">
      <c r="A94" s="2" t="s">
        <v>589</v>
      </c>
      <c r="B94" s="2"/>
      <c r="C94" s="25"/>
      <c r="D94" s="25"/>
      <c r="E94" s="25"/>
      <c r="F94" s="103" t="str">
        <f>IF(Naissances!C94&lt;&gt;0,E94*100/Naissances!C94,"")</f>
        <v/>
      </c>
    </row>
    <row r="95" spans="1:6" ht="15" customHeight="1">
      <c r="A95" s="677"/>
      <c r="B95" s="677" t="s">
        <v>590</v>
      </c>
      <c r="C95" s="681"/>
      <c r="D95" s="681"/>
      <c r="E95" s="681"/>
      <c r="F95" s="723" t="str">
        <f>IF(Naissances!C95&lt;&gt;0,E95*100/Naissances!C95,"")</f>
        <v/>
      </c>
    </row>
    <row r="96" spans="1:6" ht="15" customHeight="1">
      <c r="A96" s="677"/>
      <c r="B96" s="677" t="s">
        <v>591</v>
      </c>
      <c r="C96" s="681"/>
      <c r="D96" s="681"/>
      <c r="E96" s="681"/>
      <c r="F96" s="723" t="str">
        <f>IF(Naissances!C96&lt;&gt;0,E96*100/Naissances!C96,"")</f>
        <v/>
      </c>
    </row>
    <row r="97" spans="1:6" ht="15" customHeight="1">
      <c r="A97" s="677"/>
      <c r="B97" s="677" t="s">
        <v>592</v>
      </c>
      <c r="C97" s="681"/>
      <c r="D97" s="681"/>
      <c r="E97" s="681"/>
      <c r="F97" s="723" t="str">
        <f>IF(Naissances!C97&lt;&gt;0,E97*100/Naissances!C97,"")</f>
        <v/>
      </c>
    </row>
    <row r="98" spans="1:6" s="87" customFormat="1" ht="15" customHeight="1">
      <c r="A98" s="677"/>
      <c r="B98" s="677" t="s">
        <v>593</v>
      </c>
      <c r="C98" s="681"/>
      <c r="D98" s="681"/>
      <c r="E98" s="681"/>
      <c r="F98" s="723" t="str">
        <f>IF(Naissances!C98&lt;&gt;0,E98*100/Naissances!C98,"")</f>
        <v/>
      </c>
    </row>
    <row r="99" spans="1:6" ht="15" customHeight="1">
      <c r="A99" s="2" t="s">
        <v>594</v>
      </c>
      <c r="B99" s="2"/>
      <c r="C99" s="49"/>
      <c r="D99" s="49"/>
      <c r="E99" s="49"/>
      <c r="F99" s="686" t="str">
        <f>IF(Naissances!C99&lt;&gt;0,E99*100/Naissances!C99,"")</f>
        <v/>
      </c>
    </row>
    <row r="100" spans="1:6" ht="15" customHeight="1">
      <c r="A100" s="679"/>
      <c r="B100" s="677" t="s">
        <v>595</v>
      </c>
      <c r="C100" s="681"/>
      <c r="D100" s="681"/>
      <c r="E100" s="681"/>
      <c r="F100" s="723" t="str">
        <f>IF(Naissances!C100&lt;&gt;0,E100*100/Naissances!C100,"")</f>
        <v/>
      </c>
    </row>
    <row r="101" spans="1:6" ht="15" customHeight="1">
      <c r="A101" s="2" t="s">
        <v>596</v>
      </c>
      <c r="B101" s="2"/>
      <c r="C101" s="25"/>
      <c r="D101" s="25"/>
      <c r="E101" s="25"/>
      <c r="F101" s="103" t="str">
        <f>IF(Naissances!C101&lt;&gt;0,E101*100/Naissances!C101,"")</f>
        <v/>
      </c>
    </row>
    <row r="102" spans="1:6" ht="15" customHeight="1">
      <c r="A102" s="677"/>
      <c r="B102" s="677" t="s">
        <v>597</v>
      </c>
      <c r="C102" s="681"/>
      <c r="D102" s="681"/>
      <c r="E102" s="681"/>
      <c r="F102" s="723" t="str">
        <f>IF(Naissances!C102&lt;&gt;0,E102*100/Naissances!C102,"")</f>
        <v/>
      </c>
    </row>
    <row r="103" spans="1:6" s="621" customFormat="1" ht="15" customHeight="1">
      <c r="A103" s="679"/>
      <c r="B103" s="677" t="s">
        <v>598</v>
      </c>
      <c r="C103" s="681"/>
      <c r="D103" s="681"/>
      <c r="E103" s="681"/>
      <c r="F103" s="723" t="str">
        <f>IF(Naissances!C103&lt;&gt;0,E103*100/Naissances!C103,"")</f>
        <v/>
      </c>
    </row>
    <row r="104" spans="1:6" ht="15" customHeight="1">
      <c r="A104" s="679"/>
      <c r="B104" s="677" t="s">
        <v>599</v>
      </c>
      <c r="C104" s="681"/>
      <c r="D104" s="681"/>
      <c r="E104" s="681"/>
      <c r="F104" s="723" t="str">
        <f>IF(Naissances!C104&lt;&gt;0,E104*100/Naissances!C104,"")</f>
        <v/>
      </c>
    </row>
    <row r="105" spans="1:6" ht="15" customHeight="1">
      <c r="A105" s="679"/>
      <c r="B105" s="677" t="s">
        <v>600</v>
      </c>
      <c r="C105" s="681"/>
      <c r="D105" s="681"/>
      <c r="E105" s="681"/>
      <c r="F105" s="723" t="str">
        <f>IF(Naissances!C105&lt;&gt;0,E105*100/Naissances!C105,"")</f>
        <v/>
      </c>
    </row>
    <row r="106" spans="1:6" ht="14.25" customHeight="1">
      <c r="A106" s="679"/>
      <c r="B106" s="677" t="s">
        <v>601</v>
      </c>
      <c r="C106" s="681"/>
      <c r="D106" s="681"/>
      <c r="E106" s="681"/>
      <c r="F106" s="723" t="str">
        <f>IF(Naissances!C106&lt;&gt;0,E106*100/Naissances!C106,"")</f>
        <v/>
      </c>
    </row>
    <row r="107" spans="1:6" ht="14.25" customHeight="1">
      <c r="A107" s="679"/>
      <c r="B107" s="677" t="s">
        <v>602</v>
      </c>
      <c r="C107" s="681"/>
      <c r="D107" s="681"/>
      <c r="E107" s="681"/>
      <c r="F107" s="723" t="str">
        <f>IF(Naissances!C107&lt;&gt;0,E107*100/Naissances!C107,"")</f>
        <v/>
      </c>
    </row>
    <row r="108" spans="1:6" ht="14.25" customHeight="1">
      <c r="A108" s="679"/>
      <c r="B108" s="677" t="s">
        <v>603</v>
      </c>
      <c r="C108" s="681"/>
      <c r="D108" s="681"/>
      <c r="E108" s="681"/>
      <c r="F108" s="723" t="str">
        <f>IF(Naissances!C108&lt;&gt;0,E108*100/Naissances!C108,"")</f>
        <v/>
      </c>
    </row>
    <row r="109" spans="1:6" ht="14.25" customHeight="1">
      <c r="A109" s="2" t="s">
        <v>604</v>
      </c>
      <c r="B109" s="2"/>
      <c r="C109" s="683"/>
      <c r="D109" s="683"/>
      <c r="E109" s="683"/>
      <c r="F109" s="687" t="str">
        <f>IF(Naissances!C109&lt;&gt;0,E109*100/Naissances!C109,"")</f>
        <v/>
      </c>
    </row>
    <row r="110" spans="1:6" ht="14.25" customHeight="1">
      <c r="A110" s="2" t="s">
        <v>605</v>
      </c>
      <c r="B110" s="2"/>
      <c r="C110" s="25"/>
      <c r="D110" s="25"/>
      <c r="E110" s="25"/>
      <c r="F110" s="103" t="str">
        <f>IF(Naissances!C110&lt;&gt;0,E110*100/Naissances!C110,"")</f>
        <v/>
      </c>
    </row>
    <row r="111" spans="1:6" ht="14.25" customHeight="1" thickBot="1">
      <c r="A111" s="282" t="s">
        <v>606</v>
      </c>
      <c r="B111" s="282"/>
      <c r="C111" s="206"/>
      <c r="D111" s="206"/>
      <c r="E111" s="206"/>
      <c r="F111" s="688" t="str">
        <f>IF(Naissances!C111&lt;&gt;0,E111*100/Naissances!C111,"")</f>
        <v/>
      </c>
    </row>
  </sheetData>
  <conditionalFormatting sqref="C3:D108">
    <cfRule type="containsBlanks" dxfId="621" priority="10">
      <formula>LEN(TRIM(C3))=0</formula>
    </cfRule>
  </conditionalFormatting>
  <conditionalFormatting sqref="C98:F98">
    <cfRule type="containsBlanks" dxfId="620" priority="5" stopIfTrue="1">
      <formula>LEN(TRIM(C98))=0</formula>
    </cfRule>
  </conditionalFormatting>
  <conditionalFormatting sqref="C110:F110">
    <cfRule type="containsBlanks" dxfId="619" priority="4">
      <formula>LEN(TRIM(C110))=0</formula>
    </cfRule>
  </conditionalFormatting>
  <conditionalFormatting sqref="E3:F108">
    <cfRule type="containsBlanks" dxfId="618" priority="1">
      <formula>LEN(TRIM(E3))=0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Feuil43"/>
  <dimension ref="A1:S111"/>
  <sheetViews>
    <sheetView view="pageBreakPreview" zoomScale="96" zoomScaleNormal="100" zoomScaleSheetLayoutView="96" workbookViewId="0">
      <selection activeCell="C3" sqref="C3:M111"/>
    </sheetView>
  </sheetViews>
  <sheetFormatPr baseColWidth="10" defaultColWidth="14.3984375" defaultRowHeight="15" customHeight="1"/>
  <cols>
    <col min="1" max="1" width="1.796875" style="636" customWidth="1"/>
    <col min="2" max="2" width="20.06640625" style="636" customWidth="1"/>
    <col min="3" max="3" width="9.6640625" style="636" bestFit="1" customWidth="1"/>
    <col min="4" max="4" width="13.796875" style="636" customWidth="1"/>
    <col min="5" max="5" width="17.06640625" style="636" customWidth="1"/>
    <col min="6" max="6" width="11.46484375" style="636" customWidth="1"/>
    <col min="7" max="7" width="13.796875" style="636" customWidth="1"/>
    <col min="8" max="8" width="9.73046875" style="636" customWidth="1"/>
    <col min="9" max="9" width="15.19921875" style="636" customWidth="1"/>
    <col min="10" max="10" width="10.1328125" style="636" customWidth="1"/>
    <col min="11" max="11" width="9.265625" style="636" customWidth="1"/>
    <col min="12" max="19" width="10.796875" style="636" customWidth="1"/>
    <col min="20" max="20" width="14.3984375" style="636" customWidth="1"/>
    <col min="21" max="16384" width="14.3984375" style="636"/>
  </cols>
  <sheetData>
    <row r="1" spans="1:19" ht="14.25" customHeight="1">
      <c r="A1" s="637" t="s">
        <v>1125</v>
      </c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</row>
    <row r="2" spans="1:19" ht="135.75" customHeight="1">
      <c r="A2" s="980" t="s">
        <v>761</v>
      </c>
      <c r="B2" s="961"/>
      <c r="C2" s="672" t="s">
        <v>1126</v>
      </c>
      <c r="D2" s="643" t="s">
        <v>1127</v>
      </c>
      <c r="E2" s="643" t="s">
        <v>1128</v>
      </c>
      <c r="F2" s="638" t="s">
        <v>1129</v>
      </c>
      <c r="G2" s="638" t="s">
        <v>1130</v>
      </c>
      <c r="H2" s="638" t="s">
        <v>1131</v>
      </c>
      <c r="I2" s="638" t="s">
        <v>1132</v>
      </c>
      <c r="J2" s="638" t="s">
        <v>1133</v>
      </c>
      <c r="K2" s="638" t="s">
        <v>1134</v>
      </c>
      <c r="L2" s="638" t="s">
        <v>1135</v>
      </c>
      <c r="M2" s="638" t="s">
        <v>1136</v>
      </c>
      <c r="N2" s="638"/>
      <c r="O2" s="638"/>
      <c r="P2" s="635"/>
      <c r="Q2" s="635"/>
      <c r="R2" s="635"/>
      <c r="S2" s="635"/>
    </row>
    <row r="3" spans="1:19" s="639" customFormat="1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634"/>
      <c r="O3" s="634"/>
      <c r="P3" s="634"/>
      <c r="Q3" s="634"/>
      <c r="R3" s="634"/>
      <c r="S3" s="634"/>
    </row>
    <row r="4" spans="1:19" ht="15" customHeight="1">
      <c r="A4" s="679"/>
      <c r="B4" s="677" t="s">
        <v>499</v>
      </c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35"/>
      <c r="O4" s="635"/>
      <c r="P4" s="635"/>
      <c r="Q4" s="635"/>
      <c r="R4" s="635"/>
      <c r="S4" s="635"/>
    </row>
    <row r="5" spans="1:19" ht="15" customHeight="1">
      <c r="A5" s="679"/>
      <c r="B5" s="677" t="s">
        <v>500</v>
      </c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35"/>
      <c r="O5" s="635"/>
      <c r="P5" s="635"/>
      <c r="Q5" s="635"/>
      <c r="R5" s="635"/>
      <c r="S5" s="635"/>
    </row>
    <row r="6" spans="1:19" ht="15" customHeight="1">
      <c r="A6" s="679"/>
      <c r="B6" s="677" t="s">
        <v>501</v>
      </c>
      <c r="C6" s="681"/>
      <c r="D6" s="681"/>
      <c r="E6" s="681"/>
      <c r="F6" s="681"/>
      <c r="G6" s="681"/>
      <c r="H6" s="681"/>
      <c r="I6" s="681"/>
      <c r="J6" s="681"/>
      <c r="K6" s="681"/>
      <c r="L6" s="681"/>
      <c r="M6" s="681"/>
      <c r="N6" s="635"/>
      <c r="O6" s="635"/>
      <c r="P6" s="635"/>
      <c r="Q6" s="635"/>
      <c r="R6" s="635"/>
      <c r="S6" s="635"/>
    </row>
    <row r="7" spans="1:19" ht="15" customHeight="1">
      <c r="A7" s="679"/>
      <c r="B7" s="677" t="s">
        <v>502</v>
      </c>
      <c r="C7" s="681"/>
      <c r="D7" s="681"/>
      <c r="E7" s="681"/>
      <c r="F7" s="681"/>
      <c r="G7" s="681"/>
      <c r="H7" s="681"/>
      <c r="I7" s="681"/>
      <c r="J7" s="681"/>
      <c r="K7" s="681"/>
      <c r="L7" s="681"/>
      <c r="M7" s="681"/>
      <c r="N7" s="635"/>
      <c r="O7" s="635"/>
      <c r="P7" s="635"/>
      <c r="Q7" s="635"/>
      <c r="R7" s="635"/>
      <c r="S7" s="635"/>
    </row>
    <row r="8" spans="1:19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635"/>
      <c r="O8" s="635"/>
      <c r="P8" s="635"/>
      <c r="Q8" s="635"/>
      <c r="R8" s="635"/>
      <c r="S8" s="635"/>
    </row>
    <row r="9" spans="1:19" ht="15" customHeight="1">
      <c r="A9" s="679"/>
      <c r="B9" s="677" t="s">
        <v>504</v>
      </c>
      <c r="C9" s="681"/>
      <c r="D9" s="681"/>
      <c r="E9" s="681"/>
      <c r="F9" s="681"/>
      <c r="G9" s="681"/>
      <c r="H9" s="681"/>
      <c r="I9" s="681"/>
      <c r="J9" s="681"/>
      <c r="K9" s="681"/>
      <c r="L9" s="681"/>
      <c r="M9" s="681"/>
      <c r="N9" s="635"/>
      <c r="O9" s="635"/>
      <c r="P9" s="635"/>
      <c r="Q9" s="635"/>
      <c r="R9" s="635"/>
      <c r="S9" s="635"/>
    </row>
    <row r="10" spans="1:19" ht="15" customHeight="1">
      <c r="A10" s="679"/>
      <c r="B10" s="677" t="s">
        <v>505</v>
      </c>
      <c r="C10" s="681"/>
      <c r="D10" s="681"/>
      <c r="E10" s="681"/>
      <c r="F10" s="681"/>
      <c r="G10" s="681"/>
      <c r="H10" s="681"/>
      <c r="I10" s="681"/>
      <c r="J10" s="681"/>
      <c r="K10" s="681"/>
      <c r="L10" s="681"/>
      <c r="M10" s="681"/>
      <c r="N10" s="635"/>
      <c r="O10" s="635"/>
      <c r="P10" s="635"/>
      <c r="Q10" s="635"/>
      <c r="R10" s="635"/>
      <c r="S10" s="635"/>
    </row>
    <row r="11" spans="1:19" ht="15" customHeight="1">
      <c r="A11" s="679"/>
      <c r="B11" s="677" t="s">
        <v>506</v>
      </c>
      <c r="C11" s="681"/>
      <c r="D11" s="681"/>
      <c r="E11" s="681"/>
      <c r="F11" s="681"/>
      <c r="G11" s="681"/>
      <c r="H11" s="681"/>
      <c r="I11" s="681"/>
      <c r="J11" s="681"/>
      <c r="K11" s="681"/>
      <c r="L11" s="681"/>
      <c r="M11" s="681"/>
      <c r="N11" s="635"/>
      <c r="O11" s="635"/>
      <c r="P11" s="635"/>
      <c r="Q11" s="635"/>
      <c r="R11" s="635"/>
      <c r="S11" s="635"/>
    </row>
    <row r="12" spans="1:19" ht="15" customHeight="1">
      <c r="A12" s="679"/>
      <c r="B12" s="677" t="s">
        <v>507</v>
      </c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635"/>
      <c r="O12" s="635"/>
      <c r="P12" s="635"/>
      <c r="Q12" s="635"/>
      <c r="R12" s="635"/>
      <c r="S12" s="635"/>
    </row>
    <row r="13" spans="1:19" ht="15" customHeight="1">
      <c r="A13" s="679"/>
      <c r="B13" s="677" t="s">
        <v>508</v>
      </c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635"/>
      <c r="O13" s="635"/>
      <c r="P13" s="635"/>
      <c r="Q13" s="635"/>
      <c r="R13" s="635"/>
      <c r="S13" s="635"/>
    </row>
    <row r="14" spans="1:19" ht="15" customHeight="1">
      <c r="A14" s="679"/>
      <c r="B14" s="677" t="s">
        <v>509</v>
      </c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635"/>
      <c r="O14" s="635"/>
      <c r="P14" s="635"/>
      <c r="Q14" s="635"/>
      <c r="R14" s="635"/>
      <c r="S14" s="635"/>
    </row>
    <row r="15" spans="1:19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635"/>
      <c r="O15" s="635"/>
      <c r="P15" s="635"/>
      <c r="Q15" s="635"/>
      <c r="R15" s="635"/>
      <c r="S15" s="635"/>
    </row>
    <row r="16" spans="1:19" ht="15" customHeight="1">
      <c r="A16" s="677"/>
      <c r="B16" s="677" t="s">
        <v>511</v>
      </c>
      <c r="C16" s="681"/>
      <c r="D16" s="681"/>
      <c r="E16" s="681"/>
      <c r="F16" s="681"/>
      <c r="G16" s="681"/>
      <c r="H16" s="681"/>
      <c r="I16" s="681"/>
      <c r="J16" s="681"/>
      <c r="K16" s="681"/>
      <c r="L16" s="681"/>
      <c r="M16" s="681"/>
    </row>
    <row r="17" spans="1:13" ht="15" customHeight="1">
      <c r="A17" s="679"/>
      <c r="B17" s="677" t="s">
        <v>512</v>
      </c>
      <c r="C17" s="681"/>
      <c r="D17" s="681"/>
      <c r="E17" s="681"/>
      <c r="F17" s="681"/>
      <c r="G17" s="681"/>
      <c r="H17" s="681"/>
      <c r="I17" s="681"/>
      <c r="J17" s="681"/>
      <c r="K17" s="681"/>
      <c r="L17" s="681"/>
      <c r="M17" s="681"/>
    </row>
    <row r="18" spans="1:13" ht="15" customHeight="1">
      <c r="A18" s="679"/>
      <c r="B18" s="677" t="s">
        <v>513</v>
      </c>
      <c r="C18" s="681"/>
      <c r="D18" s="681"/>
      <c r="E18" s="681"/>
      <c r="F18" s="681"/>
      <c r="G18" s="681"/>
      <c r="H18" s="681"/>
      <c r="I18" s="681"/>
      <c r="J18" s="681"/>
      <c r="K18" s="681"/>
      <c r="L18" s="681"/>
      <c r="M18" s="681"/>
    </row>
    <row r="19" spans="1:13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1:13" ht="15" customHeight="1">
      <c r="A20" s="677"/>
      <c r="B20" s="678" t="s">
        <v>515</v>
      </c>
      <c r="C20" s="682"/>
      <c r="D20" s="682"/>
      <c r="E20" s="682"/>
      <c r="F20" s="682"/>
      <c r="G20" s="682"/>
      <c r="H20" s="682"/>
      <c r="I20" s="682"/>
      <c r="J20" s="682"/>
      <c r="K20" s="682"/>
      <c r="L20" s="682"/>
      <c r="M20" s="682"/>
    </row>
    <row r="21" spans="1:13" ht="15" customHeight="1">
      <c r="A21" s="679"/>
      <c r="B21" s="677" t="s">
        <v>516</v>
      </c>
      <c r="C21" s="681"/>
      <c r="D21" s="681"/>
      <c r="E21" s="681"/>
      <c r="F21" s="681"/>
      <c r="G21" s="681"/>
      <c r="H21" s="681"/>
      <c r="I21" s="681"/>
      <c r="J21" s="681"/>
      <c r="K21" s="681"/>
      <c r="L21" s="681"/>
      <c r="M21" s="681"/>
    </row>
    <row r="22" spans="1:13" ht="15" customHeight="1">
      <c r="A22" s="679"/>
      <c r="B22" s="677" t="s">
        <v>517</v>
      </c>
      <c r="C22" s="681"/>
      <c r="D22" s="681"/>
      <c r="E22" s="681"/>
      <c r="F22" s="681"/>
      <c r="G22" s="681"/>
      <c r="H22" s="681"/>
      <c r="I22" s="681"/>
      <c r="J22" s="681"/>
      <c r="K22" s="681"/>
      <c r="L22" s="681"/>
      <c r="M22" s="681"/>
    </row>
    <row r="23" spans="1:13" ht="15" customHeight="1">
      <c r="A23" s="679"/>
      <c r="B23" s="677" t="s">
        <v>518</v>
      </c>
      <c r="C23" s="681"/>
      <c r="D23" s="681"/>
      <c r="E23" s="681"/>
      <c r="F23" s="681"/>
      <c r="G23" s="681"/>
      <c r="H23" s="681"/>
      <c r="I23" s="681"/>
      <c r="J23" s="681"/>
      <c r="K23" s="681"/>
      <c r="L23" s="681"/>
      <c r="M23" s="681"/>
    </row>
    <row r="24" spans="1:13" ht="15" customHeight="1">
      <c r="A24" s="679"/>
      <c r="B24" s="677" t="s">
        <v>519</v>
      </c>
      <c r="C24" s="681"/>
      <c r="D24" s="681"/>
      <c r="E24" s="681"/>
      <c r="F24" s="681"/>
      <c r="G24" s="681"/>
      <c r="H24" s="681"/>
      <c r="I24" s="681"/>
      <c r="J24" s="681"/>
      <c r="K24" s="681"/>
      <c r="L24" s="681"/>
      <c r="M24" s="681"/>
    </row>
    <row r="25" spans="1:13" ht="15" customHeight="1">
      <c r="A25" s="679"/>
      <c r="B25" s="677" t="s">
        <v>520</v>
      </c>
      <c r="C25" s="681"/>
      <c r="D25" s="681"/>
      <c r="E25" s="681"/>
      <c r="F25" s="681"/>
      <c r="G25" s="681"/>
      <c r="H25" s="681"/>
      <c r="I25" s="681"/>
      <c r="J25" s="681"/>
      <c r="K25" s="681"/>
      <c r="L25" s="681"/>
      <c r="M25" s="681"/>
    </row>
    <row r="26" spans="1:13" ht="15" customHeight="1">
      <c r="A26" s="679"/>
      <c r="B26" s="677" t="s">
        <v>521</v>
      </c>
      <c r="C26" s="681"/>
      <c r="D26" s="681"/>
      <c r="E26" s="681"/>
      <c r="F26" s="681"/>
      <c r="G26" s="681"/>
      <c r="H26" s="681"/>
      <c r="I26" s="681"/>
      <c r="J26" s="681"/>
      <c r="K26" s="681"/>
      <c r="L26" s="681"/>
      <c r="M26" s="681"/>
    </row>
    <row r="27" spans="1:13" ht="15" customHeight="1">
      <c r="A27" s="679"/>
      <c r="B27" s="677" t="s">
        <v>522</v>
      </c>
      <c r="C27" s="681"/>
      <c r="D27" s="681"/>
      <c r="E27" s="681"/>
      <c r="F27" s="681"/>
      <c r="G27" s="681"/>
      <c r="H27" s="681"/>
      <c r="I27" s="681"/>
      <c r="J27" s="681"/>
      <c r="K27" s="681"/>
      <c r="L27" s="681"/>
      <c r="M27" s="681"/>
    </row>
    <row r="28" spans="1:13" ht="15" customHeight="1">
      <c r="A28" s="679"/>
      <c r="B28" s="677" t="s">
        <v>523</v>
      </c>
      <c r="C28" s="681"/>
      <c r="D28" s="681"/>
      <c r="E28" s="681"/>
      <c r="F28" s="681"/>
      <c r="G28" s="681"/>
      <c r="H28" s="681"/>
      <c r="I28" s="681"/>
      <c r="J28" s="681"/>
      <c r="K28" s="681"/>
      <c r="L28" s="681"/>
      <c r="M28" s="681"/>
    </row>
    <row r="29" spans="1:13" s="639" customFormat="1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" customHeight="1">
      <c r="A30" s="677"/>
      <c r="B30" s="677" t="s">
        <v>525</v>
      </c>
      <c r="C30" s="682"/>
      <c r="D30" s="682"/>
      <c r="E30" s="682"/>
      <c r="F30" s="682"/>
      <c r="G30" s="682"/>
      <c r="H30" s="682"/>
      <c r="I30" s="682"/>
      <c r="J30" s="682"/>
      <c r="K30" s="682"/>
      <c r="L30" s="682"/>
      <c r="M30" s="682"/>
    </row>
    <row r="31" spans="1:13" ht="15" customHeight="1">
      <c r="A31" s="677"/>
      <c r="B31" s="677" t="s">
        <v>526</v>
      </c>
      <c r="C31" s="681"/>
      <c r="D31" s="681"/>
      <c r="E31" s="681"/>
      <c r="F31" s="681"/>
      <c r="G31" s="681"/>
      <c r="H31" s="681"/>
      <c r="I31" s="681"/>
      <c r="J31" s="681"/>
      <c r="K31" s="681"/>
      <c r="L31" s="681"/>
      <c r="M31" s="681"/>
    </row>
    <row r="32" spans="1:13" ht="15" customHeight="1">
      <c r="A32" s="677"/>
      <c r="B32" s="677" t="s">
        <v>527</v>
      </c>
      <c r="C32" s="681"/>
      <c r="D32" s="681"/>
      <c r="E32" s="681"/>
      <c r="F32" s="681"/>
      <c r="G32" s="681"/>
      <c r="H32" s="681"/>
      <c r="I32" s="681"/>
      <c r="J32" s="681"/>
      <c r="K32" s="681"/>
      <c r="L32" s="681"/>
      <c r="M32" s="681"/>
    </row>
    <row r="33" spans="1:13" ht="15" customHeight="1">
      <c r="A33" s="677"/>
      <c r="B33" s="677" t="s">
        <v>528</v>
      </c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1"/>
    </row>
    <row r="34" spans="1:13" ht="15" customHeight="1">
      <c r="A34" s="677"/>
      <c r="B34" s="677" t="s">
        <v>529</v>
      </c>
      <c r="C34" s="681"/>
      <c r="D34" s="681"/>
      <c r="E34" s="681"/>
      <c r="F34" s="681"/>
      <c r="G34" s="681"/>
      <c r="H34" s="681"/>
      <c r="I34" s="681"/>
      <c r="J34" s="681"/>
      <c r="K34" s="681"/>
      <c r="L34" s="681"/>
      <c r="M34" s="681"/>
    </row>
    <row r="35" spans="1:13" ht="15" customHeight="1">
      <c r="A35" s="677"/>
      <c r="B35" s="677" t="s">
        <v>530</v>
      </c>
      <c r="C35" s="681"/>
      <c r="D35" s="681"/>
      <c r="E35" s="681"/>
      <c r="F35" s="681"/>
      <c r="G35" s="681"/>
      <c r="H35" s="681"/>
      <c r="I35" s="681"/>
      <c r="J35" s="681"/>
      <c r="K35" s="681"/>
      <c r="L35" s="681"/>
      <c r="M35" s="681"/>
    </row>
    <row r="36" spans="1:13" ht="15" customHeight="1">
      <c r="A36" s="677"/>
      <c r="B36" s="677" t="s">
        <v>531</v>
      </c>
      <c r="C36" s="681"/>
      <c r="D36" s="681"/>
      <c r="E36" s="681"/>
      <c r="F36" s="681"/>
      <c r="G36" s="681"/>
      <c r="H36" s="681"/>
      <c r="I36" s="681"/>
      <c r="J36" s="681"/>
      <c r="K36" s="681"/>
      <c r="L36" s="681"/>
      <c r="M36" s="681"/>
    </row>
    <row r="37" spans="1:13" ht="15" customHeight="1">
      <c r="A37" s="679"/>
      <c r="B37" s="677" t="s">
        <v>532</v>
      </c>
      <c r="C37" s="681"/>
      <c r="D37" s="681"/>
      <c r="E37" s="681"/>
      <c r="F37" s="681"/>
      <c r="G37" s="681"/>
      <c r="H37" s="681"/>
      <c r="I37" s="681"/>
      <c r="J37" s="681"/>
      <c r="K37" s="681"/>
      <c r="L37" s="681"/>
      <c r="M37" s="681"/>
    </row>
    <row r="38" spans="1:13" s="639" customFormat="1" ht="15" customHeight="1">
      <c r="A38" s="679"/>
      <c r="B38" s="677" t="s">
        <v>533</v>
      </c>
      <c r="C38" s="681"/>
      <c r="D38" s="681"/>
      <c r="E38" s="681"/>
      <c r="F38" s="681"/>
      <c r="G38" s="681"/>
      <c r="H38" s="681"/>
      <c r="I38" s="681"/>
      <c r="J38" s="681"/>
      <c r="K38" s="681"/>
      <c r="L38" s="681"/>
      <c r="M38" s="681"/>
    </row>
    <row r="39" spans="1:13" ht="15" customHeight="1">
      <c r="A39" s="679"/>
      <c r="B39" s="677" t="s">
        <v>534</v>
      </c>
      <c r="C39" s="681"/>
      <c r="D39" s="681"/>
      <c r="E39" s="681"/>
      <c r="F39" s="681"/>
      <c r="G39" s="681"/>
      <c r="H39" s="681"/>
      <c r="I39" s="681"/>
      <c r="J39" s="681"/>
      <c r="K39" s="681"/>
      <c r="L39" s="681"/>
      <c r="M39" s="681"/>
    </row>
    <row r="40" spans="1:13" ht="15" customHeight="1">
      <c r="A40" s="679"/>
      <c r="B40" s="677" t="s">
        <v>535</v>
      </c>
      <c r="C40" s="681"/>
      <c r="D40" s="681"/>
      <c r="E40" s="681"/>
      <c r="F40" s="681"/>
      <c r="G40" s="681"/>
      <c r="H40" s="681"/>
      <c r="I40" s="681"/>
      <c r="J40" s="681"/>
      <c r="K40" s="681"/>
      <c r="L40" s="681"/>
      <c r="M40" s="681"/>
    </row>
    <row r="41" spans="1:13" ht="15" customHeight="1">
      <c r="A41" s="679"/>
      <c r="B41" s="677" t="s">
        <v>536</v>
      </c>
      <c r="C41" s="681"/>
      <c r="D41" s="681"/>
      <c r="E41" s="681"/>
      <c r="F41" s="681"/>
      <c r="G41" s="681"/>
      <c r="H41" s="681"/>
      <c r="I41" s="681"/>
      <c r="J41" s="681"/>
      <c r="K41" s="681"/>
      <c r="L41" s="681"/>
      <c r="M41" s="681"/>
    </row>
    <row r="42" spans="1:13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ht="15" customHeight="1">
      <c r="A43" s="677"/>
      <c r="B43" s="677" t="s">
        <v>538</v>
      </c>
      <c r="C43" s="681"/>
      <c r="D43" s="681"/>
      <c r="E43" s="681"/>
      <c r="F43" s="681"/>
      <c r="G43" s="681"/>
      <c r="H43" s="681"/>
      <c r="I43" s="681"/>
      <c r="J43" s="681"/>
      <c r="K43" s="681"/>
      <c r="L43" s="681"/>
      <c r="M43" s="681"/>
    </row>
    <row r="44" spans="1:13" ht="15" customHeight="1">
      <c r="A44" s="679"/>
      <c r="B44" s="677" t="s">
        <v>539</v>
      </c>
      <c r="C44" s="681"/>
      <c r="D44" s="681"/>
      <c r="E44" s="681"/>
      <c r="F44" s="681"/>
      <c r="G44" s="681"/>
      <c r="H44" s="681"/>
      <c r="I44" s="681"/>
      <c r="J44" s="681"/>
      <c r="K44" s="681"/>
      <c r="L44" s="681"/>
      <c r="M44" s="681"/>
    </row>
    <row r="45" spans="1:13" ht="15" customHeight="1">
      <c r="A45" s="679"/>
      <c r="B45" s="677" t="s">
        <v>540</v>
      </c>
      <c r="C45" s="681"/>
      <c r="D45" s="681"/>
      <c r="E45" s="681"/>
      <c r="F45" s="681"/>
      <c r="G45" s="681"/>
      <c r="H45" s="681"/>
      <c r="I45" s="681"/>
      <c r="J45" s="681"/>
      <c r="K45" s="681"/>
      <c r="L45" s="681"/>
      <c r="M45" s="681"/>
    </row>
    <row r="46" spans="1:13" s="639" customFormat="1" ht="15" customHeight="1">
      <c r="A46" s="679"/>
      <c r="B46" s="677" t="s">
        <v>541</v>
      </c>
      <c r="C46" s="681"/>
      <c r="D46" s="681"/>
      <c r="E46" s="681"/>
      <c r="F46" s="681"/>
      <c r="G46" s="681"/>
      <c r="H46" s="681"/>
      <c r="I46" s="681"/>
      <c r="J46" s="681"/>
      <c r="K46" s="681"/>
      <c r="L46" s="681"/>
      <c r="M46" s="681"/>
    </row>
    <row r="47" spans="1:13" ht="15" customHeight="1">
      <c r="A47" s="679"/>
      <c r="B47" s="677" t="s">
        <v>542</v>
      </c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</row>
    <row r="48" spans="1:13" ht="15" customHeight="1">
      <c r="A48" s="679"/>
      <c r="B48" s="677" t="s">
        <v>543</v>
      </c>
      <c r="C48" s="681"/>
      <c r="D48" s="681"/>
      <c r="E48" s="681"/>
      <c r="F48" s="681"/>
      <c r="G48" s="681"/>
      <c r="H48" s="681"/>
      <c r="I48" s="681"/>
      <c r="J48" s="681"/>
      <c r="K48" s="681"/>
      <c r="L48" s="681"/>
      <c r="M48" s="681"/>
    </row>
    <row r="49" spans="1:13" ht="15" customHeight="1">
      <c r="A49" s="679"/>
      <c r="B49" s="677" t="s">
        <v>544</v>
      </c>
      <c r="C49" s="681"/>
      <c r="D49" s="681"/>
      <c r="E49" s="681"/>
      <c r="F49" s="681"/>
      <c r="G49" s="681"/>
      <c r="H49" s="681"/>
      <c r="I49" s="681"/>
      <c r="J49" s="681"/>
      <c r="K49" s="681"/>
      <c r="L49" s="681"/>
      <c r="M49" s="681"/>
    </row>
    <row r="50" spans="1:13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ht="15" customHeight="1">
      <c r="A51" s="677"/>
      <c r="B51" s="677" t="s">
        <v>546</v>
      </c>
      <c r="C51" s="681"/>
      <c r="D51" s="681"/>
      <c r="E51" s="681"/>
      <c r="F51" s="681"/>
      <c r="G51" s="681"/>
      <c r="H51" s="681"/>
      <c r="I51" s="681"/>
      <c r="J51" s="681"/>
      <c r="K51" s="681"/>
      <c r="L51" s="681"/>
      <c r="M51" s="681"/>
    </row>
    <row r="52" spans="1:13" ht="15" customHeight="1">
      <c r="A52" s="679"/>
      <c r="B52" s="677" t="s">
        <v>547</v>
      </c>
      <c r="C52" s="681"/>
      <c r="D52" s="681"/>
      <c r="E52" s="681"/>
      <c r="F52" s="681"/>
      <c r="G52" s="681"/>
      <c r="H52" s="681"/>
      <c r="I52" s="681"/>
      <c r="J52" s="681"/>
      <c r="K52" s="681"/>
      <c r="L52" s="681"/>
      <c r="M52" s="681"/>
    </row>
    <row r="53" spans="1:13" ht="15" customHeight="1">
      <c r="A53" s="679"/>
      <c r="B53" s="677" t="s">
        <v>548</v>
      </c>
      <c r="C53" s="681"/>
      <c r="D53" s="681"/>
      <c r="E53" s="681"/>
      <c r="F53" s="681"/>
      <c r="G53" s="681"/>
      <c r="H53" s="681"/>
      <c r="I53" s="681"/>
      <c r="J53" s="681"/>
      <c r="K53" s="681"/>
      <c r="L53" s="681"/>
      <c r="M53" s="681"/>
    </row>
    <row r="54" spans="1:13" ht="15" customHeight="1">
      <c r="A54" s="679"/>
      <c r="B54" s="677" t="s">
        <v>549</v>
      </c>
      <c r="C54" s="681"/>
      <c r="D54" s="681"/>
      <c r="E54" s="681"/>
      <c r="F54" s="681"/>
      <c r="G54" s="681"/>
      <c r="H54" s="681"/>
      <c r="I54" s="681"/>
      <c r="J54" s="681"/>
      <c r="K54" s="681"/>
      <c r="L54" s="681"/>
      <c r="M54" s="681"/>
    </row>
    <row r="55" spans="1:13" s="639" customFormat="1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 ht="15" customHeight="1">
      <c r="A56" s="677"/>
      <c r="B56" s="677" t="s">
        <v>551</v>
      </c>
      <c r="C56" s="682"/>
      <c r="D56" s="682"/>
      <c r="E56" s="682"/>
      <c r="F56" s="682"/>
      <c r="G56" s="682"/>
      <c r="H56" s="682"/>
      <c r="I56" s="682"/>
      <c r="J56" s="682"/>
      <c r="K56" s="682"/>
      <c r="L56" s="682"/>
      <c r="M56" s="682"/>
    </row>
    <row r="57" spans="1:13" ht="15" customHeight="1">
      <c r="A57" s="679"/>
      <c r="B57" s="677" t="s">
        <v>552</v>
      </c>
      <c r="C57" s="681"/>
      <c r="D57" s="681"/>
      <c r="E57" s="681"/>
      <c r="F57" s="681"/>
      <c r="G57" s="681"/>
      <c r="H57" s="681"/>
      <c r="I57" s="681"/>
      <c r="J57" s="681"/>
      <c r="K57" s="681"/>
      <c r="L57" s="681"/>
      <c r="M57" s="681"/>
    </row>
    <row r="58" spans="1:13" ht="15" customHeight="1">
      <c r="A58" s="679"/>
      <c r="B58" s="677" t="s">
        <v>553</v>
      </c>
      <c r="C58" s="681"/>
      <c r="D58" s="681"/>
      <c r="E58" s="681"/>
      <c r="F58" s="681"/>
      <c r="G58" s="681"/>
      <c r="H58" s="681"/>
      <c r="I58" s="681"/>
      <c r="J58" s="681"/>
      <c r="K58" s="681"/>
      <c r="L58" s="681"/>
      <c r="M58" s="681"/>
    </row>
    <row r="59" spans="1:13" ht="15" customHeight="1">
      <c r="A59" s="679"/>
      <c r="B59" s="677" t="s">
        <v>554</v>
      </c>
      <c r="C59" s="681"/>
      <c r="D59" s="681"/>
      <c r="E59" s="681"/>
      <c r="F59" s="681"/>
      <c r="G59" s="681"/>
      <c r="H59" s="681"/>
      <c r="I59" s="681"/>
      <c r="J59" s="681"/>
      <c r="K59" s="681"/>
      <c r="L59" s="681"/>
      <c r="M59" s="681"/>
    </row>
    <row r="60" spans="1:13" ht="15" customHeight="1">
      <c r="A60" s="679"/>
      <c r="B60" s="677" t="s">
        <v>555</v>
      </c>
      <c r="C60" s="681"/>
      <c r="D60" s="681"/>
      <c r="E60" s="681"/>
      <c r="F60" s="681"/>
      <c r="G60" s="681"/>
      <c r="H60" s="681"/>
      <c r="I60" s="681"/>
      <c r="J60" s="681"/>
      <c r="K60" s="681"/>
      <c r="L60" s="681"/>
      <c r="M60" s="681"/>
    </row>
    <row r="61" spans="1:13" s="639" customFormat="1" ht="15" customHeight="1">
      <c r="A61" s="679"/>
      <c r="B61" s="677" t="s">
        <v>556</v>
      </c>
      <c r="C61" s="681"/>
      <c r="D61" s="681"/>
      <c r="E61" s="681"/>
      <c r="F61" s="681"/>
      <c r="G61" s="681"/>
      <c r="H61" s="681"/>
      <c r="I61" s="681"/>
      <c r="J61" s="681"/>
      <c r="K61" s="681"/>
      <c r="L61" s="681"/>
      <c r="M61" s="681"/>
    </row>
    <row r="62" spans="1:13" ht="15" customHeight="1">
      <c r="A62" s="679"/>
      <c r="B62" s="677" t="s">
        <v>557</v>
      </c>
      <c r="C62" s="681"/>
      <c r="D62" s="681"/>
      <c r="E62" s="681"/>
      <c r="F62" s="681"/>
      <c r="G62" s="681"/>
      <c r="H62" s="681"/>
      <c r="I62" s="681"/>
      <c r="J62" s="681"/>
      <c r="K62" s="681"/>
      <c r="L62" s="681"/>
      <c r="M62" s="681"/>
    </row>
    <row r="63" spans="1:13" ht="15" customHeight="1">
      <c r="A63" s="679"/>
      <c r="B63" s="677" t="s">
        <v>558</v>
      </c>
      <c r="C63" s="681"/>
      <c r="D63" s="681"/>
      <c r="E63" s="681"/>
      <c r="F63" s="681"/>
      <c r="G63" s="681"/>
      <c r="H63" s="681"/>
      <c r="I63" s="681"/>
      <c r="J63" s="681"/>
      <c r="K63" s="681"/>
      <c r="L63" s="681"/>
      <c r="M63" s="681"/>
    </row>
    <row r="64" spans="1:13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5" spans="1:13" ht="15" customHeight="1">
      <c r="A65" s="677"/>
      <c r="B65" s="677" t="s">
        <v>560</v>
      </c>
      <c r="C65" s="681"/>
      <c r="D65" s="681"/>
      <c r="E65" s="681"/>
      <c r="F65" s="681"/>
      <c r="G65" s="681"/>
      <c r="H65" s="681"/>
      <c r="I65" s="681"/>
      <c r="J65" s="681"/>
      <c r="K65" s="681"/>
      <c r="L65" s="681"/>
      <c r="M65" s="681"/>
    </row>
    <row r="66" spans="1:13" ht="15" customHeight="1">
      <c r="A66" s="679"/>
      <c r="B66" s="677" t="s">
        <v>561</v>
      </c>
      <c r="C66" s="681"/>
      <c r="D66" s="681"/>
      <c r="E66" s="681"/>
      <c r="F66" s="681"/>
      <c r="G66" s="681"/>
      <c r="H66" s="681"/>
      <c r="I66" s="681"/>
      <c r="J66" s="681"/>
      <c r="K66" s="681"/>
      <c r="L66" s="681"/>
      <c r="M66" s="681"/>
    </row>
    <row r="67" spans="1:13" ht="15" customHeight="1">
      <c r="A67" s="679"/>
      <c r="B67" s="677" t="s">
        <v>562</v>
      </c>
      <c r="C67" s="681"/>
      <c r="D67" s="681"/>
      <c r="E67" s="681"/>
      <c r="F67" s="681"/>
      <c r="G67" s="681"/>
      <c r="H67" s="681"/>
      <c r="I67" s="681"/>
      <c r="J67" s="681"/>
      <c r="K67" s="681"/>
      <c r="L67" s="681"/>
      <c r="M67" s="681"/>
    </row>
    <row r="68" spans="1:13" ht="15" customHeight="1">
      <c r="A68" s="679"/>
      <c r="B68" s="677" t="s">
        <v>563</v>
      </c>
      <c r="C68" s="681"/>
      <c r="D68" s="681"/>
      <c r="E68" s="681"/>
      <c r="F68" s="681"/>
      <c r="G68" s="681"/>
      <c r="H68" s="681"/>
      <c r="I68" s="681"/>
      <c r="J68" s="681"/>
      <c r="K68" s="681"/>
      <c r="L68" s="681"/>
      <c r="M68" s="681"/>
    </row>
    <row r="69" spans="1:13" s="639" customFormat="1" ht="15" customHeight="1">
      <c r="A69" s="679"/>
      <c r="B69" s="677" t="s">
        <v>564</v>
      </c>
      <c r="C69" s="681"/>
      <c r="D69" s="681"/>
      <c r="E69" s="681"/>
      <c r="F69" s="681"/>
      <c r="G69" s="681"/>
      <c r="H69" s="681"/>
      <c r="I69" s="681"/>
      <c r="J69" s="681"/>
      <c r="K69" s="681"/>
      <c r="L69" s="681"/>
      <c r="M69" s="681"/>
    </row>
    <row r="70" spans="1:13" ht="15" customHeight="1">
      <c r="A70" s="679"/>
      <c r="B70" s="677" t="s">
        <v>565</v>
      </c>
      <c r="C70" s="681"/>
      <c r="D70" s="681"/>
      <c r="E70" s="681"/>
      <c r="F70" s="681"/>
      <c r="G70" s="681"/>
      <c r="H70" s="681"/>
      <c r="I70" s="681"/>
      <c r="J70" s="681"/>
      <c r="K70" s="681"/>
      <c r="L70" s="681"/>
      <c r="M70" s="681"/>
    </row>
    <row r="71" spans="1:13" ht="15" customHeight="1">
      <c r="A71" s="679"/>
      <c r="B71" s="677" t="s">
        <v>566</v>
      </c>
      <c r="C71" s="681"/>
      <c r="D71" s="681"/>
      <c r="E71" s="681"/>
      <c r="F71" s="681"/>
      <c r="G71" s="681"/>
      <c r="H71" s="681"/>
      <c r="I71" s="681"/>
      <c r="J71" s="681"/>
      <c r="K71" s="681"/>
      <c r="L71" s="681"/>
      <c r="M71" s="681"/>
    </row>
    <row r="72" spans="1:13" ht="15" customHeight="1">
      <c r="A72" s="679"/>
      <c r="B72" s="677" t="s">
        <v>567</v>
      </c>
      <c r="C72" s="681"/>
      <c r="D72" s="681"/>
      <c r="E72" s="681"/>
      <c r="F72" s="681"/>
      <c r="G72" s="681"/>
      <c r="H72" s="681"/>
      <c r="I72" s="681"/>
      <c r="J72" s="681"/>
      <c r="K72" s="681"/>
      <c r="L72" s="681"/>
      <c r="M72" s="681"/>
    </row>
    <row r="73" spans="1:13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" customHeight="1">
      <c r="A74" s="677"/>
      <c r="B74" s="677" t="s">
        <v>569</v>
      </c>
      <c r="C74" s="681"/>
      <c r="D74" s="681"/>
      <c r="E74" s="681"/>
      <c r="F74" s="681"/>
      <c r="G74" s="681"/>
      <c r="H74" s="681"/>
      <c r="I74" s="681"/>
      <c r="J74" s="681"/>
      <c r="K74" s="681"/>
      <c r="L74" s="681"/>
      <c r="M74" s="681"/>
    </row>
    <row r="75" spans="1:13" ht="15" customHeight="1">
      <c r="A75" s="679"/>
      <c r="B75" s="677" t="s">
        <v>570</v>
      </c>
      <c r="C75" s="681"/>
      <c r="D75" s="681"/>
      <c r="E75" s="681"/>
      <c r="F75" s="681"/>
      <c r="G75" s="681"/>
      <c r="H75" s="681"/>
      <c r="I75" s="681"/>
      <c r="J75" s="681"/>
      <c r="K75" s="681"/>
      <c r="L75" s="681"/>
      <c r="M75" s="681"/>
    </row>
    <row r="76" spans="1:13" ht="15" customHeight="1">
      <c r="A76" s="679"/>
      <c r="B76" s="677" t="s">
        <v>571</v>
      </c>
      <c r="C76" s="681"/>
      <c r="D76" s="681"/>
      <c r="E76" s="681"/>
      <c r="F76" s="681"/>
      <c r="G76" s="681"/>
      <c r="H76" s="681"/>
      <c r="I76" s="681"/>
      <c r="J76" s="681"/>
      <c r="K76" s="681"/>
      <c r="L76" s="681"/>
      <c r="M76" s="681"/>
    </row>
    <row r="77" spans="1:13" ht="15" customHeight="1">
      <c r="A77" s="679"/>
      <c r="B77" s="677" t="s">
        <v>572</v>
      </c>
      <c r="C77" s="681"/>
      <c r="D77" s="681"/>
      <c r="E77" s="681"/>
      <c r="F77" s="681"/>
      <c r="G77" s="681"/>
      <c r="H77" s="681"/>
      <c r="I77" s="681"/>
      <c r="J77" s="681"/>
      <c r="K77" s="681"/>
      <c r="L77" s="681"/>
      <c r="M77" s="681"/>
    </row>
    <row r="78" spans="1:13" ht="15" customHeight="1">
      <c r="A78" s="679"/>
      <c r="B78" s="677" t="s">
        <v>573</v>
      </c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</row>
    <row r="79" spans="1:13" s="639" customFormat="1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</row>
    <row r="80" spans="1:13" ht="15" customHeight="1">
      <c r="A80" s="677"/>
      <c r="B80" s="677" t="s">
        <v>575</v>
      </c>
      <c r="C80" s="682"/>
      <c r="D80" s="682"/>
      <c r="E80" s="682"/>
      <c r="F80" s="682"/>
      <c r="G80" s="682"/>
      <c r="H80" s="682"/>
      <c r="I80" s="682"/>
      <c r="J80" s="682"/>
      <c r="K80" s="682"/>
      <c r="L80" s="682"/>
      <c r="M80" s="682"/>
    </row>
    <row r="81" spans="1:13" ht="15" customHeight="1">
      <c r="A81" s="679"/>
      <c r="B81" s="677" t="s">
        <v>576</v>
      </c>
      <c r="C81" s="681"/>
      <c r="D81" s="681"/>
      <c r="E81" s="681"/>
      <c r="F81" s="681"/>
      <c r="G81" s="681"/>
      <c r="H81" s="681"/>
      <c r="I81" s="681"/>
      <c r="J81" s="681"/>
      <c r="K81" s="681"/>
      <c r="L81" s="681"/>
      <c r="M81" s="681"/>
    </row>
    <row r="82" spans="1:13" ht="15" customHeight="1">
      <c r="A82" s="679"/>
      <c r="B82" s="677" t="s">
        <v>577</v>
      </c>
      <c r="C82" s="681"/>
      <c r="D82" s="681"/>
      <c r="E82" s="681"/>
      <c r="F82" s="681"/>
      <c r="G82" s="681"/>
      <c r="H82" s="681"/>
      <c r="I82" s="681"/>
      <c r="J82" s="681"/>
      <c r="K82" s="681"/>
      <c r="L82" s="681"/>
      <c r="M82" s="681"/>
    </row>
    <row r="83" spans="1:13" ht="15" customHeight="1">
      <c r="A83" s="679"/>
      <c r="B83" s="677" t="s">
        <v>578</v>
      </c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</row>
    <row r="84" spans="1:13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ht="15" customHeight="1">
      <c r="A85" s="679"/>
      <c r="B85" s="677" t="s">
        <v>580</v>
      </c>
      <c r="C85" s="681"/>
      <c r="D85" s="681"/>
      <c r="E85" s="681"/>
      <c r="F85" s="681"/>
      <c r="G85" s="681"/>
      <c r="H85" s="681"/>
      <c r="I85" s="681"/>
      <c r="J85" s="681"/>
      <c r="K85" s="681"/>
      <c r="L85" s="681"/>
      <c r="M85" s="681"/>
    </row>
    <row r="86" spans="1:13" ht="15" customHeight="1">
      <c r="A86" s="679"/>
      <c r="B86" s="677" t="s">
        <v>581</v>
      </c>
      <c r="C86" s="681"/>
      <c r="D86" s="681"/>
      <c r="E86" s="681"/>
      <c r="F86" s="681"/>
      <c r="G86" s="681"/>
      <c r="H86" s="681"/>
      <c r="I86" s="681"/>
      <c r="J86" s="681"/>
      <c r="K86" s="681"/>
      <c r="L86" s="681"/>
      <c r="M86" s="681"/>
    </row>
    <row r="87" spans="1:13" s="639" customFormat="1" ht="15" customHeight="1">
      <c r="A87" s="679"/>
      <c r="B87" s="677" t="s">
        <v>582</v>
      </c>
      <c r="C87" s="681"/>
      <c r="D87" s="681"/>
      <c r="E87" s="681"/>
      <c r="F87" s="681"/>
      <c r="G87" s="681"/>
      <c r="H87" s="681"/>
      <c r="I87" s="681"/>
      <c r="J87" s="681"/>
      <c r="K87" s="681"/>
      <c r="L87" s="681"/>
      <c r="M87" s="681"/>
    </row>
    <row r="88" spans="1:13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</row>
    <row r="89" spans="1:13" ht="15" customHeight="1">
      <c r="A89" s="679"/>
      <c r="B89" s="677" t="s">
        <v>584</v>
      </c>
      <c r="C89" s="681"/>
      <c r="D89" s="681"/>
      <c r="E89" s="681"/>
      <c r="F89" s="681"/>
      <c r="G89" s="681"/>
      <c r="H89" s="681"/>
      <c r="I89" s="681"/>
      <c r="J89" s="681"/>
      <c r="K89" s="681"/>
      <c r="L89" s="681"/>
      <c r="M89" s="681"/>
    </row>
    <row r="90" spans="1:13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</row>
    <row r="91" spans="1:13" ht="15" customHeight="1">
      <c r="A91" s="679"/>
      <c r="B91" s="677" t="s">
        <v>586</v>
      </c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</row>
    <row r="92" spans="1:13" s="639" customFormat="1" ht="15" customHeight="1">
      <c r="A92" s="679"/>
      <c r="B92" s="677" t="s">
        <v>587</v>
      </c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</row>
    <row r="93" spans="1:13" ht="15" customHeight="1">
      <c r="A93" s="679"/>
      <c r="B93" s="677" t="s">
        <v>588</v>
      </c>
      <c r="C93" s="681"/>
      <c r="D93" s="681"/>
      <c r="E93" s="681"/>
      <c r="F93" s="681"/>
      <c r="G93" s="681"/>
      <c r="H93" s="681"/>
      <c r="I93" s="681"/>
      <c r="J93" s="681"/>
      <c r="K93" s="681"/>
      <c r="L93" s="681"/>
      <c r="M93" s="681"/>
    </row>
    <row r="94" spans="1:13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</row>
    <row r="95" spans="1:13" ht="15" customHeight="1">
      <c r="A95" s="677"/>
      <c r="B95" s="677" t="s">
        <v>590</v>
      </c>
      <c r="C95" s="681"/>
      <c r="D95" s="681"/>
      <c r="E95" s="681"/>
      <c r="F95" s="681"/>
      <c r="G95" s="681"/>
      <c r="H95" s="681"/>
      <c r="I95" s="681"/>
      <c r="J95" s="681"/>
      <c r="K95" s="681"/>
      <c r="L95" s="681"/>
      <c r="M95" s="681"/>
    </row>
    <row r="96" spans="1:13" ht="15" customHeight="1">
      <c r="A96" s="677"/>
      <c r="B96" s="677" t="s">
        <v>591</v>
      </c>
      <c r="C96" s="681"/>
      <c r="D96" s="681"/>
      <c r="E96" s="681"/>
      <c r="F96" s="681"/>
      <c r="G96" s="681"/>
      <c r="H96" s="681"/>
      <c r="I96" s="681"/>
      <c r="J96" s="681"/>
      <c r="K96" s="681"/>
      <c r="L96" s="681"/>
      <c r="M96" s="681"/>
    </row>
    <row r="97" spans="1:13" ht="15" customHeight="1">
      <c r="A97" s="677"/>
      <c r="B97" s="677" t="s">
        <v>592</v>
      </c>
      <c r="C97" s="681"/>
      <c r="D97" s="681"/>
      <c r="E97" s="681"/>
      <c r="F97" s="681"/>
      <c r="G97" s="681"/>
      <c r="H97" s="681"/>
      <c r="I97" s="681"/>
      <c r="J97" s="681"/>
      <c r="K97" s="681"/>
      <c r="L97" s="681"/>
      <c r="M97" s="681"/>
    </row>
    <row r="98" spans="1:13" s="639" customFormat="1" ht="15" customHeight="1">
      <c r="A98" s="677"/>
      <c r="B98" s="677" t="s">
        <v>593</v>
      </c>
      <c r="C98" s="681"/>
      <c r="D98" s="681"/>
      <c r="E98" s="681"/>
      <c r="F98" s="681"/>
      <c r="G98" s="681"/>
      <c r="H98" s="681"/>
      <c r="I98" s="681"/>
      <c r="J98" s="681"/>
      <c r="K98" s="681"/>
      <c r="L98" s="681"/>
      <c r="M98" s="681"/>
    </row>
    <row r="99" spans="1:13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</row>
    <row r="100" spans="1:13" ht="15" customHeight="1">
      <c r="A100" s="679"/>
      <c r="B100" s="677" t="s">
        <v>595</v>
      </c>
      <c r="C100" s="681"/>
      <c r="D100" s="681"/>
      <c r="E100" s="681"/>
      <c r="F100" s="681"/>
      <c r="G100" s="681"/>
      <c r="H100" s="681"/>
      <c r="I100" s="681"/>
      <c r="J100" s="681"/>
      <c r="K100" s="681"/>
      <c r="L100" s="681"/>
      <c r="M100" s="681"/>
    </row>
    <row r="101" spans="1:13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" customHeight="1">
      <c r="A102" s="677"/>
      <c r="B102" s="677" t="s">
        <v>597</v>
      </c>
      <c r="C102" s="681"/>
      <c r="D102" s="681"/>
      <c r="E102" s="681"/>
      <c r="F102" s="681"/>
      <c r="G102" s="681"/>
      <c r="H102" s="681"/>
      <c r="I102" s="681"/>
      <c r="J102" s="681"/>
      <c r="K102" s="681"/>
      <c r="L102" s="681"/>
      <c r="M102" s="681"/>
    </row>
    <row r="103" spans="1:13" ht="15" customHeight="1">
      <c r="A103" s="679"/>
      <c r="B103" s="677" t="s">
        <v>598</v>
      </c>
      <c r="C103" s="681"/>
      <c r="D103" s="681"/>
      <c r="E103" s="681"/>
      <c r="F103" s="681"/>
      <c r="G103" s="681"/>
      <c r="H103" s="681"/>
      <c r="I103" s="681"/>
      <c r="J103" s="681"/>
      <c r="K103" s="681"/>
      <c r="L103" s="681"/>
      <c r="M103" s="681"/>
    </row>
    <row r="104" spans="1:13" ht="15" customHeight="1">
      <c r="A104" s="679"/>
      <c r="B104" s="677" t="s">
        <v>599</v>
      </c>
      <c r="C104" s="681"/>
      <c r="D104" s="681"/>
      <c r="E104" s="681"/>
      <c r="F104" s="681"/>
      <c r="G104" s="681"/>
      <c r="H104" s="681"/>
      <c r="I104" s="681"/>
      <c r="J104" s="681"/>
      <c r="K104" s="681"/>
      <c r="L104" s="681"/>
      <c r="M104" s="681"/>
    </row>
    <row r="105" spans="1:13" ht="15" customHeight="1">
      <c r="A105" s="679"/>
      <c r="B105" s="677" t="s">
        <v>600</v>
      </c>
      <c r="C105" s="681"/>
      <c r="D105" s="681"/>
      <c r="E105" s="681"/>
      <c r="F105" s="681"/>
      <c r="G105" s="681"/>
      <c r="H105" s="681"/>
      <c r="I105" s="681"/>
      <c r="J105" s="681"/>
      <c r="K105" s="681"/>
      <c r="L105" s="681"/>
      <c r="M105" s="681"/>
    </row>
    <row r="106" spans="1:13" ht="14.25" customHeight="1">
      <c r="A106" s="679"/>
      <c r="B106" s="677" t="s">
        <v>601</v>
      </c>
      <c r="C106" s="681"/>
      <c r="D106" s="681"/>
      <c r="E106" s="681"/>
      <c r="F106" s="681"/>
      <c r="G106" s="681"/>
      <c r="H106" s="681"/>
      <c r="I106" s="681"/>
      <c r="J106" s="681"/>
      <c r="K106" s="681"/>
      <c r="L106" s="681"/>
      <c r="M106" s="681"/>
    </row>
    <row r="107" spans="1:13" ht="14.25" customHeight="1">
      <c r="A107" s="679"/>
      <c r="B107" s="677" t="s">
        <v>602</v>
      </c>
      <c r="C107" s="681"/>
      <c r="D107" s="681"/>
      <c r="E107" s="681"/>
      <c r="F107" s="681"/>
      <c r="G107" s="681"/>
      <c r="H107" s="681"/>
      <c r="I107" s="681"/>
      <c r="J107" s="681"/>
      <c r="K107" s="681"/>
      <c r="L107" s="681"/>
      <c r="M107" s="681"/>
    </row>
    <row r="108" spans="1:13" ht="15" customHeight="1">
      <c r="A108" s="679"/>
      <c r="B108" s="677" t="s">
        <v>603</v>
      </c>
      <c r="C108" s="681"/>
      <c r="D108" s="681"/>
      <c r="E108" s="681"/>
      <c r="F108" s="681"/>
      <c r="G108" s="681"/>
      <c r="H108" s="681"/>
      <c r="I108" s="681"/>
      <c r="J108" s="681"/>
      <c r="K108" s="681"/>
      <c r="L108" s="681"/>
      <c r="M108" s="681"/>
    </row>
    <row r="109" spans="1:13" ht="1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</row>
    <row r="110" spans="1:13" ht="1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</row>
    <row r="111" spans="1:13" ht="1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</row>
  </sheetData>
  <mergeCells count="1">
    <mergeCell ref="A2:B2"/>
  </mergeCells>
  <conditionalFormatting sqref="C3:M93">
    <cfRule type="containsBlanks" dxfId="617" priority="3">
      <formula>LEN(TRIM(C3))=0</formula>
    </cfRule>
  </conditionalFormatting>
  <conditionalFormatting sqref="C94:M99">
    <cfRule type="containsBlanks" dxfId="616" priority="5">
      <formula>LEN(TRIM(C94))=0</formula>
    </cfRule>
  </conditionalFormatting>
  <conditionalFormatting sqref="C98:M98">
    <cfRule type="containsBlanks" dxfId="615" priority="4" stopIfTrue="1">
      <formula>LEN(TRIM(C98))=0</formula>
    </cfRule>
  </conditionalFormatting>
  <conditionalFormatting sqref="C100:M108">
    <cfRule type="containsBlanks" dxfId="614" priority="2">
      <formula>LEN(TRIM(C100))=0</formula>
    </cfRule>
  </conditionalFormatting>
  <conditionalFormatting sqref="C110:M110">
    <cfRule type="containsBlanks" dxfId="613" priority="1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4" manualBreakCount="4">
    <brk id="28" max="16383" man="1"/>
    <brk id="54" max="16383" man="1"/>
    <brk id="78" max="16383" man="1"/>
    <brk id="98" max="1638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Feuil62">
    <tabColor rgb="FFFFC000"/>
  </sheetPr>
  <dimension ref="A1:S111"/>
  <sheetViews>
    <sheetView view="pageBreakPreview" zoomScale="99" zoomScaleNormal="100" zoomScaleSheetLayoutView="99" workbookViewId="0">
      <selection activeCell="I4" sqref="I4"/>
    </sheetView>
  </sheetViews>
  <sheetFormatPr baseColWidth="10" defaultColWidth="14.3984375" defaultRowHeight="15" customHeight="1"/>
  <cols>
    <col min="1" max="1" width="1.796875" style="636" customWidth="1"/>
    <col min="2" max="2" width="20.06640625" style="636" customWidth="1"/>
    <col min="3" max="3" width="18.19921875" style="636" customWidth="1"/>
    <col min="4" max="4" width="29.59765625" style="636" customWidth="1"/>
    <col min="5" max="5" width="20.1328125" style="636" customWidth="1"/>
    <col min="6" max="6" width="25.73046875" style="636" customWidth="1"/>
    <col min="7" max="7" width="12.53125" style="636" customWidth="1"/>
    <col min="8" max="8" width="12.19921875" style="636" customWidth="1"/>
    <col min="9" max="9" width="12.59765625" style="636" customWidth="1"/>
    <col min="10" max="19" width="10.796875" style="636" customWidth="1"/>
    <col min="20" max="20" width="14.3984375" style="636" customWidth="1"/>
    <col min="21" max="16384" width="14.3984375" style="636"/>
  </cols>
  <sheetData>
    <row r="1" spans="1:19" ht="14.25" customHeight="1">
      <c r="A1" s="637" t="s">
        <v>1137</v>
      </c>
      <c r="C1" s="637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</row>
    <row r="2" spans="1:19" ht="81.75">
      <c r="A2" s="980" t="s">
        <v>761</v>
      </c>
      <c r="B2" s="961"/>
      <c r="C2" s="638" t="s">
        <v>1138</v>
      </c>
      <c r="D2" s="643" t="s">
        <v>1139</v>
      </c>
      <c r="E2" s="638" t="s">
        <v>1140</v>
      </c>
      <c r="F2" s="638" t="s">
        <v>1141</v>
      </c>
      <c r="G2" s="638" t="s">
        <v>1142</v>
      </c>
      <c r="H2" s="638" t="s">
        <v>1143</v>
      </c>
      <c r="I2" s="638" t="s">
        <v>1144</v>
      </c>
      <c r="J2" s="638"/>
      <c r="K2" s="638"/>
      <c r="L2" s="638"/>
      <c r="M2" s="635"/>
      <c r="N2" s="635"/>
      <c r="O2" s="635"/>
      <c r="P2" s="635"/>
      <c r="Q2" s="635"/>
      <c r="R2" s="635"/>
      <c r="S2" s="635"/>
    </row>
    <row r="3" spans="1:19" s="639" customFormat="1" ht="15" customHeight="1">
      <c r="A3" s="2" t="s">
        <v>498</v>
      </c>
      <c r="B3" s="2"/>
      <c r="C3" s="103" t="str">
        <f>IFERROR(+Integration_service!D3*100/Integration_service!C3,"")</f>
        <v/>
      </c>
      <c r="D3" s="103" t="str">
        <f>IFERROR(Integration_service!E3/Integration_service!F3*100,"")</f>
        <v/>
      </c>
      <c r="E3" s="103" t="str">
        <f>IFERROR(Integration_service!G3/Integration_service!H3*100,"")</f>
        <v/>
      </c>
      <c r="F3" s="103" t="str">
        <f>IFERROR(Integration_service!I3*100/Integration_service!J3,"")</f>
        <v/>
      </c>
      <c r="G3" s="103" t="str">
        <f>IFERROR(Integration_service!K3*100/'Taux de décès maternel'!C3,"")</f>
        <v/>
      </c>
      <c r="H3" s="103" t="str">
        <f>IFERROR(Integration_service!L3*100/'Taux de décès maternel'!C3,"")</f>
        <v/>
      </c>
      <c r="I3" s="103" t="str">
        <f>IFERROR(Integration_service!M3*100/'Taux de décès maternel'!C3,"")</f>
        <v/>
      </c>
      <c r="J3" s="634"/>
      <c r="K3" s="634"/>
      <c r="L3" s="634"/>
      <c r="M3" s="634"/>
      <c r="N3" s="634"/>
      <c r="O3" s="634"/>
      <c r="P3" s="634"/>
      <c r="Q3" s="634"/>
      <c r="R3" s="634"/>
      <c r="S3" s="634"/>
    </row>
    <row r="4" spans="1:19" ht="15" customHeight="1">
      <c r="A4" s="679"/>
      <c r="B4" s="677" t="s">
        <v>499</v>
      </c>
      <c r="C4" s="722" t="str">
        <f>IFERROR(+Integration_service!D4*100/Integration_service!C4,"")</f>
        <v/>
      </c>
      <c r="D4" s="722" t="str">
        <f>IFERROR(Integration_service!E4/Integration_service!F4*100,"")</f>
        <v/>
      </c>
      <c r="E4" s="722" t="str">
        <f>IFERROR(Integration_service!G4/Integration_service!H4*100,"")</f>
        <v/>
      </c>
      <c r="F4" s="722" t="str">
        <f>IFERROR(Integration_service!I4*100/Integration_service!J4,"")</f>
        <v/>
      </c>
      <c r="G4" s="722" t="str">
        <f>IFERROR(Integration_service!K4*100/'Taux de décès maternel'!C4,"")</f>
        <v/>
      </c>
      <c r="H4" s="722" t="str">
        <f>IFERROR(Integration_service!L4*100/'Taux de décès maternel'!C4,"")</f>
        <v/>
      </c>
      <c r="I4" s="722" t="str">
        <f>IFERROR(Integration_service!M4*100/'Taux de décès maternel'!C4,"")</f>
        <v/>
      </c>
      <c r="J4" s="635"/>
      <c r="K4" s="635"/>
      <c r="L4" s="635"/>
      <c r="M4" s="635"/>
      <c r="N4" s="635"/>
      <c r="O4" s="635"/>
      <c r="P4" s="635"/>
      <c r="Q4" s="635"/>
      <c r="R4" s="635"/>
      <c r="S4" s="635"/>
    </row>
    <row r="5" spans="1:19" ht="15" customHeight="1">
      <c r="A5" s="679"/>
      <c r="B5" s="677" t="s">
        <v>500</v>
      </c>
      <c r="C5" s="723" t="str">
        <f>IFERROR(+Integration_service!D5*100/Integration_service!C5,"")</f>
        <v/>
      </c>
      <c r="D5" s="723" t="str">
        <f>IFERROR(Integration_service!E5/Integration_service!F5*100,"")</f>
        <v/>
      </c>
      <c r="E5" s="723" t="str">
        <f>IFERROR(Integration_service!G5/Integration_service!H5*100,"")</f>
        <v/>
      </c>
      <c r="F5" s="723" t="str">
        <f>IFERROR(Integration_service!I5*100/Integration_service!J5,"")</f>
        <v/>
      </c>
      <c r="G5" s="723" t="str">
        <f>IFERROR(Integration_service!K5*100/'Taux de décès maternel'!C5,"")</f>
        <v/>
      </c>
      <c r="H5" s="723" t="str">
        <f>IFERROR(Integration_service!L5*100/'Taux de décès maternel'!C5,"")</f>
        <v/>
      </c>
      <c r="I5" s="723" t="str">
        <f>IFERROR(Integration_service!M5*100/'Taux de décès maternel'!C5,"")</f>
        <v/>
      </c>
      <c r="J5" s="635"/>
      <c r="K5" s="635"/>
      <c r="L5" s="635"/>
      <c r="M5" s="635"/>
      <c r="N5" s="635"/>
      <c r="O5" s="635"/>
      <c r="P5" s="635"/>
      <c r="Q5" s="635"/>
      <c r="R5" s="635"/>
      <c r="S5" s="635"/>
    </row>
    <row r="6" spans="1:19" ht="15" customHeight="1">
      <c r="A6" s="679"/>
      <c r="B6" s="677" t="s">
        <v>501</v>
      </c>
      <c r="C6" s="723" t="str">
        <f>IFERROR(+Integration_service!D6*100/Integration_service!C6,"")</f>
        <v/>
      </c>
      <c r="D6" s="723" t="str">
        <f>IFERROR(Integration_service!E6/Integration_service!F6*100,"")</f>
        <v/>
      </c>
      <c r="E6" s="723" t="str">
        <f>IFERROR(Integration_service!G6/Integration_service!H6*100,"")</f>
        <v/>
      </c>
      <c r="F6" s="723" t="str">
        <f>IFERROR(Integration_service!I6*100/Integration_service!J6,"")</f>
        <v/>
      </c>
      <c r="G6" s="723" t="str">
        <f>IFERROR(Integration_service!K6*100/'Taux de décès maternel'!C6,"")</f>
        <v/>
      </c>
      <c r="H6" s="723" t="str">
        <f>IFERROR(Integration_service!L6*100/'Taux de décès maternel'!C6,"")</f>
        <v/>
      </c>
      <c r="I6" s="723" t="str">
        <f>IFERROR(Integration_service!M6*100/'Taux de décès maternel'!C6,"")</f>
        <v/>
      </c>
      <c r="J6" s="635"/>
      <c r="K6" s="635"/>
      <c r="L6" s="635"/>
      <c r="M6" s="635"/>
      <c r="N6" s="635"/>
      <c r="O6" s="635"/>
      <c r="P6" s="635"/>
      <c r="Q6" s="635"/>
      <c r="R6" s="635"/>
      <c r="S6" s="635"/>
    </row>
    <row r="7" spans="1:19" ht="15" customHeight="1">
      <c r="A7" s="679"/>
      <c r="B7" s="677" t="s">
        <v>502</v>
      </c>
      <c r="C7" s="723" t="str">
        <f>IFERROR(+Integration_service!D7*100/Integration_service!C7,"")</f>
        <v/>
      </c>
      <c r="D7" s="723" t="str">
        <f>IFERROR(Integration_service!E7/Integration_service!F7*100,"")</f>
        <v/>
      </c>
      <c r="E7" s="723" t="str">
        <f>IFERROR(Integration_service!G7/Integration_service!H7*100,"")</f>
        <v/>
      </c>
      <c r="F7" s="723" t="str">
        <f>IFERROR(Integration_service!I7*100/Integration_service!J7,"")</f>
        <v/>
      </c>
      <c r="G7" s="723" t="str">
        <f>IFERROR(Integration_service!K7*100/'Taux de décès maternel'!C7,"")</f>
        <v/>
      </c>
      <c r="H7" s="723" t="str">
        <f>IFERROR(Integration_service!L7*100/'Taux de décès maternel'!C7,"")</f>
        <v/>
      </c>
      <c r="I7" s="723" t="str">
        <f>IFERROR(Integration_service!M7*100/'Taux de décès maternel'!C7,"")</f>
        <v/>
      </c>
      <c r="J7" s="635"/>
      <c r="K7" s="635"/>
      <c r="L7" s="635"/>
      <c r="M7" s="635"/>
      <c r="N7" s="635"/>
      <c r="O7" s="635"/>
      <c r="P7" s="635"/>
      <c r="Q7" s="635"/>
      <c r="R7" s="635"/>
      <c r="S7" s="635"/>
    </row>
    <row r="8" spans="1:19" ht="15" customHeight="1">
      <c r="A8" s="2" t="s">
        <v>503</v>
      </c>
      <c r="B8" s="2"/>
      <c r="C8" s="103" t="str">
        <f>IFERROR(+Integration_service!D8*100/Integration_service!C8,"")</f>
        <v/>
      </c>
      <c r="D8" s="103" t="str">
        <f>IFERROR(Integration_service!E8/Integration_service!F8*100,"")</f>
        <v/>
      </c>
      <c r="E8" s="103" t="str">
        <f>IFERROR(Integration_service!G8/Integration_service!H8*100,"")</f>
        <v/>
      </c>
      <c r="F8" s="103" t="str">
        <f>IFERROR(Integration_service!I8*100/Integration_service!J8,"")</f>
        <v/>
      </c>
      <c r="G8" s="103" t="str">
        <f>IFERROR(Integration_service!K8*100/'Taux de décès maternel'!C8,"")</f>
        <v/>
      </c>
      <c r="H8" s="103" t="str">
        <f>IFERROR(Integration_service!L8*100/'Taux de décès maternel'!C8,"")</f>
        <v/>
      </c>
      <c r="I8" s="103" t="str">
        <f>IFERROR(Integration_service!M8*100/'Taux de décès maternel'!C8,"")</f>
        <v/>
      </c>
      <c r="J8" s="635"/>
      <c r="K8" s="635"/>
      <c r="L8" s="635"/>
      <c r="M8" s="635"/>
      <c r="N8" s="635"/>
      <c r="O8" s="635"/>
      <c r="P8" s="635"/>
      <c r="Q8" s="635"/>
      <c r="R8" s="635"/>
      <c r="S8" s="635"/>
    </row>
    <row r="9" spans="1:19" ht="15" customHeight="1">
      <c r="A9" s="679"/>
      <c r="B9" s="677" t="s">
        <v>504</v>
      </c>
      <c r="C9" s="723" t="str">
        <f>IFERROR(+Integration_service!D9*100/Integration_service!C9,"")</f>
        <v/>
      </c>
      <c r="D9" s="723" t="str">
        <f>IFERROR(Integration_service!E9/Integration_service!F9*100,"")</f>
        <v/>
      </c>
      <c r="E9" s="723" t="str">
        <f>IFERROR(Integration_service!G9/Integration_service!H9*100,"")</f>
        <v/>
      </c>
      <c r="F9" s="723" t="str">
        <f>IFERROR(Integration_service!I9*100/Integration_service!J9,"")</f>
        <v/>
      </c>
      <c r="G9" s="723" t="str">
        <f>IFERROR(Integration_service!K9*100/'Taux de décès maternel'!C9,"")</f>
        <v/>
      </c>
      <c r="H9" s="723" t="str">
        <f>IFERROR(Integration_service!L9*100/'Taux de décès maternel'!C9,"")</f>
        <v/>
      </c>
      <c r="I9" s="723" t="str">
        <f>IFERROR(Integration_service!M9*100/'Taux de décès maternel'!C9,"")</f>
        <v/>
      </c>
      <c r="J9" s="635"/>
      <c r="K9" s="635"/>
      <c r="L9" s="635"/>
      <c r="M9" s="635"/>
      <c r="N9" s="635"/>
      <c r="O9" s="635"/>
      <c r="P9" s="635"/>
      <c r="Q9" s="635"/>
      <c r="R9" s="635"/>
      <c r="S9" s="635"/>
    </row>
    <row r="10" spans="1:19" ht="15" customHeight="1">
      <c r="A10" s="679"/>
      <c r="B10" s="677" t="s">
        <v>505</v>
      </c>
      <c r="C10" s="723" t="str">
        <f>IFERROR(+Integration_service!D10*100/Integration_service!C10,"")</f>
        <v/>
      </c>
      <c r="D10" s="723" t="str">
        <f>IFERROR(Integration_service!E10/Integration_service!F10*100,"")</f>
        <v/>
      </c>
      <c r="E10" s="723" t="str">
        <f>IFERROR(Integration_service!G10/Integration_service!H10*100,"")</f>
        <v/>
      </c>
      <c r="F10" s="723" t="str">
        <f>IFERROR(Integration_service!I10*100/Integration_service!J10,"")</f>
        <v/>
      </c>
      <c r="G10" s="723" t="str">
        <f>IFERROR(Integration_service!K10*100/'Taux de décès maternel'!C10,"")</f>
        <v/>
      </c>
      <c r="H10" s="723" t="str">
        <f>IFERROR(Integration_service!L10*100/'Taux de décès maternel'!C10,"")</f>
        <v/>
      </c>
      <c r="I10" s="723" t="str">
        <f>IFERROR(Integration_service!M10*100/'Taux de décès maternel'!C10,"")</f>
        <v/>
      </c>
      <c r="J10" s="635"/>
      <c r="K10" s="635"/>
      <c r="L10" s="635"/>
      <c r="M10" s="635"/>
      <c r="N10" s="635"/>
      <c r="O10" s="635"/>
      <c r="P10" s="635"/>
      <c r="Q10" s="635"/>
      <c r="R10" s="635"/>
      <c r="S10" s="635"/>
    </row>
    <row r="11" spans="1:19" ht="15" customHeight="1">
      <c r="A11" s="679"/>
      <c r="B11" s="677" t="s">
        <v>506</v>
      </c>
      <c r="C11" s="723" t="str">
        <f>IFERROR(+Integration_service!D11*100/Integration_service!C11,"")</f>
        <v/>
      </c>
      <c r="D11" s="723" t="str">
        <f>IFERROR(Integration_service!E11/Integration_service!F11*100,"")</f>
        <v/>
      </c>
      <c r="E11" s="723" t="str">
        <f>IFERROR(Integration_service!G11/Integration_service!H11*100,"")</f>
        <v/>
      </c>
      <c r="F11" s="723" t="str">
        <f>IFERROR(Integration_service!I11*100/Integration_service!J11,"")</f>
        <v/>
      </c>
      <c r="G11" s="723" t="str">
        <f>IFERROR(Integration_service!K11*100/'Taux de décès maternel'!C11,"")</f>
        <v/>
      </c>
      <c r="H11" s="723" t="str">
        <f>IFERROR(Integration_service!L11*100/'Taux de décès maternel'!C11,"")</f>
        <v/>
      </c>
      <c r="I11" s="723" t="str">
        <f>IFERROR(Integration_service!M11*100/'Taux de décès maternel'!C11,"")</f>
        <v/>
      </c>
      <c r="J11" s="635"/>
      <c r="K11" s="635"/>
      <c r="L11" s="635"/>
      <c r="M11" s="635"/>
      <c r="N11" s="635"/>
      <c r="O11" s="635"/>
      <c r="P11" s="635"/>
      <c r="Q11" s="635"/>
      <c r="R11" s="635"/>
      <c r="S11" s="635"/>
    </row>
    <row r="12" spans="1:19" ht="15" customHeight="1">
      <c r="A12" s="679"/>
      <c r="B12" s="677" t="s">
        <v>507</v>
      </c>
      <c r="C12" s="723" t="str">
        <f>IFERROR(+Integration_service!D12*100/Integration_service!C12,"")</f>
        <v/>
      </c>
      <c r="D12" s="723" t="str">
        <f>IFERROR(Integration_service!E12/Integration_service!F12*100,"")</f>
        <v/>
      </c>
      <c r="E12" s="723" t="str">
        <f>IFERROR(Integration_service!G12/Integration_service!H12*100,"")</f>
        <v/>
      </c>
      <c r="F12" s="723" t="str">
        <f>IFERROR(Integration_service!I12*100/Integration_service!J12,"")</f>
        <v/>
      </c>
      <c r="G12" s="723" t="str">
        <f>IFERROR(Integration_service!K12*100/'Taux de décès maternel'!C12,"")</f>
        <v/>
      </c>
      <c r="H12" s="723" t="str">
        <f>IFERROR(Integration_service!L12*100/'Taux de décès maternel'!C12,"")</f>
        <v/>
      </c>
      <c r="I12" s="723" t="str">
        <f>IFERROR(Integration_service!M12*100/'Taux de décès maternel'!C12,"")</f>
        <v/>
      </c>
      <c r="J12" s="635"/>
      <c r="K12" s="635"/>
      <c r="L12" s="635"/>
      <c r="M12" s="635"/>
      <c r="N12" s="635"/>
      <c r="O12" s="635"/>
      <c r="P12" s="635"/>
      <c r="Q12" s="635"/>
      <c r="R12" s="635"/>
      <c r="S12" s="635"/>
    </row>
    <row r="13" spans="1:19" ht="15" customHeight="1">
      <c r="A13" s="679"/>
      <c r="B13" s="677" t="s">
        <v>508</v>
      </c>
      <c r="C13" s="723" t="str">
        <f>IFERROR(+Integration_service!D13*100/Integration_service!C13,"")</f>
        <v/>
      </c>
      <c r="D13" s="723" t="str">
        <f>IFERROR(Integration_service!E13/Integration_service!F13*100,"")</f>
        <v/>
      </c>
      <c r="E13" s="723" t="str">
        <f>IFERROR(Integration_service!G13/Integration_service!H13*100,"")</f>
        <v/>
      </c>
      <c r="F13" s="723" t="str">
        <f>IFERROR(Integration_service!I13*100/Integration_service!J13,"")</f>
        <v/>
      </c>
      <c r="G13" s="723" t="str">
        <f>IFERROR(Integration_service!K13*100/'Taux de décès maternel'!C13,"")</f>
        <v/>
      </c>
      <c r="H13" s="723" t="str">
        <f>IFERROR(Integration_service!L13*100/'Taux de décès maternel'!C13,"")</f>
        <v/>
      </c>
      <c r="I13" s="723" t="str">
        <f>IFERROR(Integration_service!M13*100/'Taux de décès maternel'!C13,"")</f>
        <v/>
      </c>
      <c r="J13" s="635"/>
      <c r="K13" s="635"/>
      <c r="L13" s="635"/>
      <c r="M13" s="635"/>
      <c r="N13" s="635"/>
      <c r="O13" s="635"/>
      <c r="P13" s="635"/>
      <c r="Q13" s="635"/>
      <c r="R13" s="635"/>
      <c r="S13" s="635"/>
    </row>
    <row r="14" spans="1:19" ht="15" customHeight="1">
      <c r="A14" s="679"/>
      <c r="B14" s="677" t="s">
        <v>509</v>
      </c>
      <c r="C14" s="723" t="str">
        <f>IFERROR(+Integration_service!D14*100/Integration_service!C14,"")</f>
        <v/>
      </c>
      <c r="D14" s="723" t="str">
        <f>IFERROR(Integration_service!E14/Integration_service!F14*100,"")</f>
        <v/>
      </c>
      <c r="E14" s="723" t="str">
        <f>IFERROR(Integration_service!G14/Integration_service!H14*100,"")</f>
        <v/>
      </c>
      <c r="F14" s="723" t="str">
        <f>IFERROR(Integration_service!I14*100/Integration_service!J14,"")</f>
        <v/>
      </c>
      <c r="G14" s="723" t="str">
        <f>IFERROR(Integration_service!K14*100/'Taux de décès maternel'!C14,"")</f>
        <v/>
      </c>
      <c r="H14" s="723" t="str">
        <f>IFERROR(Integration_service!L14*100/'Taux de décès maternel'!C14,"")</f>
        <v/>
      </c>
      <c r="I14" s="723" t="str">
        <f>IFERROR(Integration_service!M14*100/'Taux de décès maternel'!C14,"")</f>
        <v/>
      </c>
      <c r="J14" s="635"/>
      <c r="K14" s="635"/>
      <c r="L14" s="635"/>
      <c r="M14" s="635"/>
      <c r="N14" s="635"/>
      <c r="O14" s="635"/>
      <c r="P14" s="635"/>
      <c r="Q14" s="635"/>
      <c r="R14" s="635"/>
      <c r="S14" s="635"/>
    </row>
    <row r="15" spans="1:19" ht="15" customHeight="1">
      <c r="A15" s="2" t="s">
        <v>510</v>
      </c>
      <c r="B15" s="2"/>
      <c r="C15" s="103" t="str">
        <f>IFERROR(+Integration_service!D15*100/Integration_service!C15,"")</f>
        <v/>
      </c>
      <c r="D15" s="103" t="str">
        <f>IFERROR(Integration_service!E15/Integration_service!F15*100,"")</f>
        <v/>
      </c>
      <c r="E15" s="103" t="str">
        <f>IFERROR(Integration_service!G15/Integration_service!H15*100,"")</f>
        <v/>
      </c>
      <c r="F15" s="103" t="str">
        <f>IFERROR(Integration_service!I15*100/Integration_service!J15,"")</f>
        <v/>
      </c>
      <c r="G15" s="103" t="str">
        <f>IFERROR(Integration_service!K15*100/'Taux de décès maternel'!C15,"")</f>
        <v/>
      </c>
      <c r="H15" s="103" t="str">
        <f>IFERROR(Integration_service!L15*100/'Taux de décès maternel'!C15,"")</f>
        <v/>
      </c>
      <c r="I15" s="103" t="str">
        <f>IFERROR(Integration_service!M15*100/'Taux de décès maternel'!C15,"")</f>
        <v/>
      </c>
      <c r="J15" s="635"/>
      <c r="K15" s="635"/>
      <c r="L15" s="635"/>
      <c r="M15" s="635"/>
      <c r="N15" s="635"/>
      <c r="O15" s="635"/>
      <c r="P15" s="635"/>
      <c r="Q15" s="635"/>
      <c r="R15" s="635"/>
      <c r="S15" s="635"/>
    </row>
    <row r="16" spans="1:19" ht="15" customHeight="1">
      <c r="A16" s="677"/>
      <c r="B16" s="677" t="s">
        <v>511</v>
      </c>
      <c r="C16" s="723" t="str">
        <f>IFERROR(+Integration_service!D16*100/Integration_service!C16,"")</f>
        <v/>
      </c>
      <c r="D16" s="723" t="str">
        <f>IFERROR(Integration_service!E16/Integration_service!F16*100,"")</f>
        <v/>
      </c>
      <c r="E16" s="723" t="str">
        <f>IFERROR(Integration_service!G16/Integration_service!H16*100,"")</f>
        <v/>
      </c>
      <c r="F16" s="723" t="str">
        <f>IFERROR(Integration_service!I16*100/Integration_service!J16,"")</f>
        <v/>
      </c>
      <c r="G16" s="723" t="str">
        <f>IFERROR(Integration_service!K16*100/'Taux de décès maternel'!C16,"")</f>
        <v/>
      </c>
      <c r="H16" s="723" t="str">
        <f>IFERROR(Integration_service!L16*100/'Taux de décès maternel'!C16,"")</f>
        <v/>
      </c>
      <c r="I16" s="723" t="str">
        <f>IFERROR(Integration_service!M16*100/'Taux de décès maternel'!C16,"")</f>
        <v/>
      </c>
    </row>
    <row r="17" spans="1:9" ht="15" customHeight="1">
      <c r="A17" s="679"/>
      <c r="B17" s="677" t="s">
        <v>512</v>
      </c>
      <c r="C17" s="723" t="str">
        <f>IFERROR(+Integration_service!D17*100/Integration_service!C17,"")</f>
        <v/>
      </c>
      <c r="D17" s="723" t="str">
        <f>IFERROR(Integration_service!E17/Integration_service!F17*100,"")</f>
        <v/>
      </c>
      <c r="E17" s="723" t="str">
        <f>IFERROR(Integration_service!G17/Integration_service!H17*100,"")</f>
        <v/>
      </c>
      <c r="F17" s="723" t="str">
        <f>IFERROR(Integration_service!I17*100/Integration_service!J17,"")</f>
        <v/>
      </c>
      <c r="G17" s="723" t="str">
        <f>IFERROR(Integration_service!K17*100/'Taux de décès maternel'!C17,"")</f>
        <v/>
      </c>
      <c r="H17" s="723" t="str">
        <f>IFERROR(Integration_service!L17*100/'Taux de décès maternel'!C17,"")</f>
        <v/>
      </c>
      <c r="I17" s="723" t="str">
        <f>IFERROR(Integration_service!M17*100/'Taux de décès maternel'!C17,"")</f>
        <v/>
      </c>
    </row>
    <row r="18" spans="1:9" ht="15" customHeight="1">
      <c r="A18" s="679"/>
      <c r="B18" s="677" t="s">
        <v>513</v>
      </c>
      <c r="C18" s="723" t="str">
        <f>IFERROR(+Integration_service!D18*100/Integration_service!C18,"")</f>
        <v/>
      </c>
      <c r="D18" s="723" t="str">
        <f>IFERROR(Integration_service!E18/Integration_service!F18*100,"")</f>
        <v/>
      </c>
      <c r="E18" s="723" t="str">
        <f>IFERROR(Integration_service!G18/Integration_service!H18*100,"")</f>
        <v/>
      </c>
      <c r="F18" s="723" t="str">
        <f>IFERROR(Integration_service!I18*100/Integration_service!J18,"")</f>
        <v/>
      </c>
      <c r="G18" s="723" t="str">
        <f>IFERROR(Integration_service!K18*100/'Taux de décès maternel'!C18,"")</f>
        <v/>
      </c>
      <c r="H18" s="723" t="str">
        <f>IFERROR(Integration_service!L18*100/'Taux de décès maternel'!C18,"")</f>
        <v/>
      </c>
      <c r="I18" s="723" t="str">
        <f>IFERROR(Integration_service!M18*100/'Taux de décès maternel'!C18,"")</f>
        <v/>
      </c>
    </row>
    <row r="19" spans="1:9" ht="15" customHeight="1">
      <c r="A19" s="2" t="s">
        <v>514</v>
      </c>
      <c r="B19" s="6"/>
      <c r="C19" s="686" t="str">
        <f>IFERROR(+Integration_service!D19*100/Integration_service!C19,"")</f>
        <v/>
      </c>
      <c r="D19" s="686" t="str">
        <f>IFERROR(Integration_service!E19/Integration_service!F19*100,"")</f>
        <v/>
      </c>
      <c r="E19" s="686" t="str">
        <f>IFERROR(Integration_service!G19/Integration_service!H19*100,"")</f>
        <v/>
      </c>
      <c r="F19" s="686" t="str">
        <f>IFERROR(Integration_service!I19*100/Integration_service!J19,"")</f>
        <v/>
      </c>
      <c r="G19" s="686" t="str">
        <f>IFERROR(Integration_service!K19*100/'Taux de décès maternel'!C19,"")</f>
        <v/>
      </c>
      <c r="H19" s="686" t="str">
        <f>IFERROR(Integration_service!L19*100/'Taux de décès maternel'!C19,"")</f>
        <v/>
      </c>
      <c r="I19" s="686" t="str">
        <f>IFERROR(Integration_service!M19*100/'Taux de décès maternel'!C19,"")</f>
        <v/>
      </c>
    </row>
    <row r="20" spans="1:9" ht="15" customHeight="1">
      <c r="A20" s="677"/>
      <c r="B20" s="678" t="s">
        <v>515</v>
      </c>
      <c r="C20" s="722" t="str">
        <f>IFERROR(+Integration_service!D20*100/Integration_service!C20,"")</f>
        <v/>
      </c>
      <c r="D20" s="722" t="str">
        <f>IFERROR(Integration_service!E20/Integration_service!F20*100,"")</f>
        <v/>
      </c>
      <c r="E20" s="722" t="str">
        <f>IFERROR(Integration_service!G20/Integration_service!H20*100,"")</f>
        <v/>
      </c>
      <c r="F20" s="722" t="str">
        <f>IFERROR(Integration_service!I20*100/Integration_service!J20,"")</f>
        <v/>
      </c>
      <c r="G20" s="722" t="str">
        <f>IFERROR(Integration_service!K20*100/'Taux de décès maternel'!C20,"")</f>
        <v/>
      </c>
      <c r="H20" s="722" t="str">
        <f>IFERROR(Integration_service!L20*100/'Taux de décès maternel'!C20,"")</f>
        <v/>
      </c>
      <c r="I20" s="722" t="str">
        <f>IFERROR(Integration_service!M20*100/'Taux de décès maternel'!C20,"")</f>
        <v/>
      </c>
    </row>
    <row r="21" spans="1:9" ht="15" customHeight="1">
      <c r="A21" s="679"/>
      <c r="B21" s="677" t="s">
        <v>516</v>
      </c>
      <c r="C21" s="723" t="str">
        <f>IFERROR(+Integration_service!D21*100/Integration_service!C21,"")</f>
        <v/>
      </c>
      <c r="D21" s="723" t="str">
        <f>IFERROR(Integration_service!E21/Integration_service!F21*100,"")</f>
        <v/>
      </c>
      <c r="E21" s="723" t="str">
        <f>IFERROR(Integration_service!G21/Integration_service!H21*100,"")</f>
        <v/>
      </c>
      <c r="F21" s="723" t="str">
        <f>IFERROR(Integration_service!I21*100/Integration_service!J21,"")</f>
        <v/>
      </c>
      <c r="G21" s="723" t="str">
        <f>IFERROR(Integration_service!K21*100/'Taux de décès maternel'!C21,"")</f>
        <v/>
      </c>
      <c r="H21" s="723" t="str">
        <f>IFERROR(Integration_service!L21*100/'Taux de décès maternel'!C21,"")</f>
        <v/>
      </c>
      <c r="I21" s="723" t="str">
        <f>IFERROR(Integration_service!M21*100/'Taux de décès maternel'!C21,"")</f>
        <v/>
      </c>
    </row>
    <row r="22" spans="1:9" ht="15" customHeight="1">
      <c r="A22" s="679"/>
      <c r="B22" s="677" t="s">
        <v>517</v>
      </c>
      <c r="C22" s="723" t="str">
        <f>IFERROR(+Integration_service!D22*100/Integration_service!C22,"")</f>
        <v/>
      </c>
      <c r="D22" s="723" t="str">
        <f>IFERROR(Integration_service!E22/Integration_service!F22*100,"")</f>
        <v/>
      </c>
      <c r="E22" s="723" t="str">
        <f>IFERROR(Integration_service!G22/Integration_service!H22*100,"")</f>
        <v/>
      </c>
      <c r="F22" s="723" t="str">
        <f>IFERROR(Integration_service!I22*100/Integration_service!J22,"")</f>
        <v/>
      </c>
      <c r="G22" s="723" t="str">
        <f>IFERROR(Integration_service!K22*100/'Taux de décès maternel'!C22,"")</f>
        <v/>
      </c>
      <c r="H22" s="723" t="str">
        <f>IFERROR(Integration_service!L22*100/'Taux de décès maternel'!C22,"")</f>
        <v/>
      </c>
      <c r="I22" s="723" t="str">
        <f>IFERROR(Integration_service!M22*100/'Taux de décès maternel'!C22,"")</f>
        <v/>
      </c>
    </row>
    <row r="23" spans="1:9" ht="15" customHeight="1">
      <c r="A23" s="679"/>
      <c r="B23" s="677" t="s">
        <v>518</v>
      </c>
      <c r="C23" s="723" t="str">
        <f>IFERROR(+Integration_service!D23*100/Integration_service!C23,"")</f>
        <v/>
      </c>
      <c r="D23" s="723" t="str">
        <f>IFERROR(Integration_service!E23/Integration_service!F23*100,"")</f>
        <v/>
      </c>
      <c r="E23" s="723" t="str">
        <f>IFERROR(Integration_service!G23/Integration_service!H23*100,"")</f>
        <v/>
      </c>
      <c r="F23" s="723" t="str">
        <f>IFERROR(Integration_service!I23*100/Integration_service!J23,"")</f>
        <v/>
      </c>
      <c r="G23" s="723" t="str">
        <f>IFERROR(Integration_service!K23*100/'Taux de décès maternel'!C23,"")</f>
        <v/>
      </c>
      <c r="H23" s="723" t="str">
        <f>IFERROR(Integration_service!L23*100/'Taux de décès maternel'!C23,"")</f>
        <v/>
      </c>
      <c r="I23" s="723" t="str">
        <f>IFERROR(Integration_service!M23*100/'Taux de décès maternel'!C23,"")</f>
        <v/>
      </c>
    </row>
    <row r="24" spans="1:9" ht="15" customHeight="1">
      <c r="A24" s="679"/>
      <c r="B24" s="677" t="s">
        <v>519</v>
      </c>
      <c r="C24" s="723" t="str">
        <f>IFERROR(+Integration_service!D24*100/Integration_service!C24,"")</f>
        <v/>
      </c>
      <c r="D24" s="723" t="str">
        <f>IFERROR(Integration_service!E24/Integration_service!F24*100,"")</f>
        <v/>
      </c>
      <c r="E24" s="723" t="str">
        <f>IFERROR(Integration_service!G24/Integration_service!H24*100,"")</f>
        <v/>
      </c>
      <c r="F24" s="723" t="str">
        <f>IFERROR(Integration_service!I24*100/Integration_service!J24,"")</f>
        <v/>
      </c>
      <c r="G24" s="723" t="str">
        <f>IFERROR(Integration_service!K24*100/'Taux de décès maternel'!C24,"")</f>
        <v/>
      </c>
      <c r="H24" s="723" t="str">
        <f>IFERROR(Integration_service!L24*100/'Taux de décès maternel'!C24,"")</f>
        <v/>
      </c>
      <c r="I24" s="723" t="str">
        <f>IFERROR(Integration_service!M24*100/'Taux de décès maternel'!C24,"")</f>
        <v/>
      </c>
    </row>
    <row r="25" spans="1:9" ht="15" customHeight="1">
      <c r="A25" s="679"/>
      <c r="B25" s="677" t="s">
        <v>520</v>
      </c>
      <c r="C25" s="723" t="str">
        <f>IFERROR(+Integration_service!D25*100/Integration_service!C25,"")</f>
        <v/>
      </c>
      <c r="D25" s="723" t="str">
        <f>IFERROR(Integration_service!E25/Integration_service!F25*100,"")</f>
        <v/>
      </c>
      <c r="E25" s="723" t="str">
        <f>IFERROR(Integration_service!G25/Integration_service!H25*100,"")</f>
        <v/>
      </c>
      <c r="F25" s="723" t="str">
        <f>IFERROR(Integration_service!I25*100/Integration_service!J25,"")</f>
        <v/>
      </c>
      <c r="G25" s="723" t="str">
        <f>IFERROR(Integration_service!K25*100/'Taux de décès maternel'!C25,"")</f>
        <v/>
      </c>
      <c r="H25" s="723" t="str">
        <f>IFERROR(Integration_service!L25*100/'Taux de décès maternel'!C25,"")</f>
        <v/>
      </c>
      <c r="I25" s="723" t="str">
        <f>IFERROR(Integration_service!M25*100/'Taux de décès maternel'!C25,"")</f>
        <v/>
      </c>
    </row>
    <row r="26" spans="1:9" ht="15" customHeight="1">
      <c r="A26" s="679"/>
      <c r="B26" s="677" t="s">
        <v>521</v>
      </c>
      <c r="C26" s="723" t="str">
        <f>IFERROR(+Integration_service!D26*100/Integration_service!C26,"")</f>
        <v/>
      </c>
      <c r="D26" s="723" t="str">
        <f>IFERROR(Integration_service!E26/Integration_service!F26*100,"")</f>
        <v/>
      </c>
      <c r="E26" s="723" t="str">
        <f>IFERROR(Integration_service!G26/Integration_service!H26*100,"")</f>
        <v/>
      </c>
      <c r="F26" s="723" t="str">
        <f>IFERROR(Integration_service!I26*100/Integration_service!J26,"")</f>
        <v/>
      </c>
      <c r="G26" s="723" t="str">
        <f>IFERROR(Integration_service!K26*100/'Taux de décès maternel'!C26,"")</f>
        <v/>
      </c>
      <c r="H26" s="723" t="str">
        <f>IFERROR(Integration_service!L26*100/'Taux de décès maternel'!C26,"")</f>
        <v/>
      </c>
      <c r="I26" s="723" t="str">
        <f>IFERROR(Integration_service!M26*100/'Taux de décès maternel'!C26,"")</f>
        <v/>
      </c>
    </row>
    <row r="27" spans="1:9" ht="15" customHeight="1">
      <c r="A27" s="679"/>
      <c r="B27" s="677" t="s">
        <v>522</v>
      </c>
      <c r="C27" s="723" t="str">
        <f>IFERROR(+Integration_service!D27*100/Integration_service!C27,"")</f>
        <v/>
      </c>
      <c r="D27" s="723" t="str">
        <f>IFERROR(Integration_service!E27/Integration_service!F27*100,"")</f>
        <v/>
      </c>
      <c r="E27" s="723" t="str">
        <f>IFERROR(Integration_service!G27/Integration_service!H27*100,"")</f>
        <v/>
      </c>
      <c r="F27" s="723" t="str">
        <f>IFERROR(Integration_service!I27*100/Integration_service!J27,"")</f>
        <v/>
      </c>
      <c r="G27" s="723" t="str">
        <f>IFERROR(Integration_service!K27*100/'Taux de décès maternel'!C27,"")</f>
        <v/>
      </c>
      <c r="H27" s="723" t="str">
        <f>IFERROR(Integration_service!L27*100/'Taux de décès maternel'!C27,"")</f>
        <v/>
      </c>
      <c r="I27" s="723" t="str">
        <f>IFERROR(Integration_service!M27*100/'Taux de décès maternel'!C27,"")</f>
        <v/>
      </c>
    </row>
    <row r="28" spans="1:9" ht="15" customHeight="1">
      <c r="A28" s="679"/>
      <c r="B28" s="677" t="s">
        <v>523</v>
      </c>
      <c r="C28" s="723" t="str">
        <f>IFERROR(+Integration_service!D28*100/Integration_service!C28,"")</f>
        <v/>
      </c>
      <c r="D28" s="723" t="str">
        <f>IFERROR(Integration_service!E28/Integration_service!F28*100,"")</f>
        <v/>
      </c>
      <c r="E28" s="723" t="str">
        <f>IFERROR(Integration_service!G28/Integration_service!H28*100,"")</f>
        <v/>
      </c>
      <c r="F28" s="723" t="str">
        <f>IFERROR(Integration_service!I28*100/Integration_service!J28,"")</f>
        <v/>
      </c>
      <c r="G28" s="723" t="str">
        <f>IFERROR(Integration_service!K28*100/'Taux de décès maternel'!C28,"")</f>
        <v/>
      </c>
      <c r="H28" s="723" t="str">
        <f>IFERROR(Integration_service!L28*100/'Taux de décès maternel'!C28,"")</f>
        <v/>
      </c>
      <c r="I28" s="723" t="str">
        <f>IFERROR(Integration_service!M28*100/'Taux de décès maternel'!C28,"")</f>
        <v/>
      </c>
    </row>
    <row r="29" spans="1:9" s="639" customFormat="1" ht="15" customHeight="1">
      <c r="A29" s="2" t="s">
        <v>524</v>
      </c>
      <c r="B29" s="2"/>
      <c r="C29" s="103" t="str">
        <f>IFERROR(+Integration_service!D29*100/Integration_service!C29,"")</f>
        <v/>
      </c>
      <c r="D29" s="103" t="str">
        <f>IFERROR(Integration_service!E29/Integration_service!F29*100,"")</f>
        <v/>
      </c>
      <c r="E29" s="103" t="str">
        <f>IFERROR(Integration_service!G29/Integration_service!H29*100,"")</f>
        <v/>
      </c>
      <c r="F29" s="103" t="str">
        <f>IFERROR(Integration_service!I29*100/Integration_service!J29,"")</f>
        <v/>
      </c>
      <c r="G29" s="103" t="str">
        <f>IFERROR(Integration_service!K29*100/'Taux de décès maternel'!C29,"")</f>
        <v/>
      </c>
      <c r="H29" s="103" t="str">
        <f>IFERROR(Integration_service!L29*100/'Taux de décès maternel'!C29,"")</f>
        <v/>
      </c>
      <c r="I29" s="103" t="str">
        <f>IFERROR(Integration_service!M29*100/'Taux de décès maternel'!C29,"")</f>
        <v/>
      </c>
    </row>
    <row r="30" spans="1:9" ht="15" customHeight="1">
      <c r="A30" s="677"/>
      <c r="B30" s="677" t="s">
        <v>525</v>
      </c>
      <c r="C30" s="722" t="str">
        <f>IFERROR(+Integration_service!D30*100/Integration_service!C30,"")</f>
        <v/>
      </c>
      <c r="D30" s="722" t="str">
        <f>IFERROR(Integration_service!E30/Integration_service!F30*100,"")</f>
        <v/>
      </c>
      <c r="E30" s="722" t="str">
        <f>IFERROR(Integration_service!G30/Integration_service!H30*100,"")</f>
        <v/>
      </c>
      <c r="F30" s="722" t="str">
        <f>IFERROR(Integration_service!I30*100/Integration_service!J30,"")</f>
        <v/>
      </c>
      <c r="G30" s="722" t="str">
        <f>IFERROR(Integration_service!K30*100/'Taux de décès maternel'!C30,"")</f>
        <v/>
      </c>
      <c r="H30" s="722" t="str">
        <f>IFERROR(Integration_service!L30*100/'Taux de décès maternel'!C30,"")</f>
        <v/>
      </c>
      <c r="I30" s="722" t="str">
        <f>IFERROR(Integration_service!M30*100/'Taux de décès maternel'!C30,"")</f>
        <v/>
      </c>
    </row>
    <row r="31" spans="1:9" ht="15" customHeight="1">
      <c r="A31" s="677"/>
      <c r="B31" s="677" t="s">
        <v>526</v>
      </c>
      <c r="C31" s="723" t="str">
        <f>IFERROR(+Integration_service!D31*100/Integration_service!C31,"")</f>
        <v/>
      </c>
      <c r="D31" s="723" t="str">
        <f>IFERROR(Integration_service!E31/Integration_service!F31*100,"")</f>
        <v/>
      </c>
      <c r="E31" s="723" t="str">
        <f>IFERROR(Integration_service!G31/Integration_service!H31*100,"")</f>
        <v/>
      </c>
      <c r="F31" s="723" t="str">
        <f>IFERROR(Integration_service!I31*100/Integration_service!J31,"")</f>
        <v/>
      </c>
      <c r="G31" s="723" t="str">
        <f>IFERROR(Integration_service!K31*100/'Taux de décès maternel'!C31,"")</f>
        <v/>
      </c>
      <c r="H31" s="723" t="str">
        <f>IFERROR(Integration_service!L31*100/'Taux de décès maternel'!C31,"")</f>
        <v/>
      </c>
      <c r="I31" s="723" t="str">
        <f>IFERROR(Integration_service!M31*100/'Taux de décès maternel'!C31,"")</f>
        <v/>
      </c>
    </row>
    <row r="32" spans="1:9" ht="15" customHeight="1">
      <c r="A32" s="677"/>
      <c r="B32" s="677" t="s">
        <v>527</v>
      </c>
      <c r="C32" s="723" t="str">
        <f>IFERROR(+Integration_service!D32*100/Integration_service!C32,"")</f>
        <v/>
      </c>
      <c r="D32" s="723" t="str">
        <f>IFERROR(Integration_service!E32/Integration_service!F32*100,"")</f>
        <v/>
      </c>
      <c r="E32" s="723" t="str">
        <f>IFERROR(Integration_service!G32/Integration_service!H32*100,"")</f>
        <v/>
      </c>
      <c r="F32" s="723" t="str">
        <f>IFERROR(Integration_service!I32*100/Integration_service!J32,"")</f>
        <v/>
      </c>
      <c r="G32" s="723" t="str">
        <f>IFERROR(Integration_service!K32*100/'Taux de décès maternel'!C32,"")</f>
        <v/>
      </c>
      <c r="H32" s="723" t="str">
        <f>IFERROR(Integration_service!L32*100/'Taux de décès maternel'!C32,"")</f>
        <v/>
      </c>
      <c r="I32" s="723" t="str">
        <f>IFERROR(Integration_service!M32*100/'Taux de décès maternel'!C32,"")</f>
        <v/>
      </c>
    </row>
    <row r="33" spans="1:9" ht="15" customHeight="1">
      <c r="A33" s="677"/>
      <c r="B33" s="677" t="s">
        <v>528</v>
      </c>
      <c r="C33" s="723" t="str">
        <f>IFERROR(+Integration_service!D33*100/Integration_service!C33,"")</f>
        <v/>
      </c>
      <c r="D33" s="723" t="str">
        <f>IFERROR(Integration_service!E33/Integration_service!F33*100,"")</f>
        <v/>
      </c>
      <c r="E33" s="723" t="str">
        <f>IFERROR(Integration_service!G33/Integration_service!H33*100,"")</f>
        <v/>
      </c>
      <c r="F33" s="723" t="str">
        <f>IFERROR(Integration_service!I33*100/Integration_service!J33,"")</f>
        <v/>
      </c>
      <c r="G33" s="723" t="str">
        <f>IFERROR(Integration_service!K33*100/'Taux de décès maternel'!C33,"")</f>
        <v/>
      </c>
      <c r="H33" s="723" t="str">
        <f>IFERROR(Integration_service!L33*100/'Taux de décès maternel'!C33,"")</f>
        <v/>
      </c>
      <c r="I33" s="723" t="str">
        <f>IFERROR(Integration_service!M33*100/'Taux de décès maternel'!C33,"")</f>
        <v/>
      </c>
    </row>
    <row r="34" spans="1:9" ht="15" customHeight="1">
      <c r="A34" s="677"/>
      <c r="B34" s="677" t="s">
        <v>529</v>
      </c>
      <c r="C34" s="723" t="str">
        <f>IFERROR(+Integration_service!D34*100/Integration_service!C34,"")</f>
        <v/>
      </c>
      <c r="D34" s="723" t="str">
        <f>IFERROR(Integration_service!E34/Integration_service!F34*100,"")</f>
        <v/>
      </c>
      <c r="E34" s="723" t="str">
        <f>IFERROR(Integration_service!G34/Integration_service!H34*100,"")</f>
        <v/>
      </c>
      <c r="F34" s="723" t="str">
        <f>IFERROR(Integration_service!I34*100/Integration_service!J34,"")</f>
        <v/>
      </c>
      <c r="G34" s="723" t="str">
        <f>IFERROR(Integration_service!K34*100/'Taux de décès maternel'!C34,"")</f>
        <v/>
      </c>
      <c r="H34" s="723" t="str">
        <f>IFERROR(Integration_service!L34*100/'Taux de décès maternel'!C34,"")</f>
        <v/>
      </c>
      <c r="I34" s="723" t="str">
        <f>IFERROR(Integration_service!M34*100/'Taux de décès maternel'!C34,"")</f>
        <v/>
      </c>
    </row>
    <row r="35" spans="1:9" ht="15" customHeight="1">
      <c r="A35" s="677"/>
      <c r="B35" s="677" t="s">
        <v>530</v>
      </c>
      <c r="C35" s="723" t="str">
        <f>IFERROR(+Integration_service!D35*100/Integration_service!C35,"")</f>
        <v/>
      </c>
      <c r="D35" s="723" t="str">
        <f>IFERROR(Integration_service!E35/Integration_service!F35*100,"")</f>
        <v/>
      </c>
      <c r="E35" s="723" t="str">
        <f>IFERROR(Integration_service!G35/Integration_service!H35*100,"")</f>
        <v/>
      </c>
      <c r="F35" s="723" t="str">
        <f>IFERROR(Integration_service!I35*100/Integration_service!J35,"")</f>
        <v/>
      </c>
      <c r="G35" s="723" t="str">
        <f>IFERROR(Integration_service!K35*100/'Taux de décès maternel'!C35,"")</f>
        <v/>
      </c>
      <c r="H35" s="723" t="str">
        <f>IFERROR(Integration_service!L35*100/'Taux de décès maternel'!C35,"")</f>
        <v/>
      </c>
      <c r="I35" s="723" t="str">
        <f>IFERROR(Integration_service!M35*100/'Taux de décès maternel'!C35,"")</f>
        <v/>
      </c>
    </row>
    <row r="36" spans="1:9" ht="15" customHeight="1">
      <c r="A36" s="677"/>
      <c r="B36" s="677" t="s">
        <v>531</v>
      </c>
      <c r="C36" s="723" t="str">
        <f>IFERROR(+Integration_service!D36*100/Integration_service!C36,"")</f>
        <v/>
      </c>
      <c r="D36" s="723" t="str">
        <f>IFERROR(Integration_service!E36/Integration_service!F36*100,"")</f>
        <v/>
      </c>
      <c r="E36" s="723" t="str">
        <f>IFERROR(Integration_service!G36/Integration_service!H36*100,"")</f>
        <v/>
      </c>
      <c r="F36" s="723" t="str">
        <f>IFERROR(Integration_service!I36*100/Integration_service!J36,"")</f>
        <v/>
      </c>
      <c r="G36" s="723" t="str">
        <f>IFERROR(Integration_service!K36*100/'Taux de décès maternel'!C36,"")</f>
        <v/>
      </c>
      <c r="H36" s="723" t="str">
        <f>IFERROR(Integration_service!L36*100/'Taux de décès maternel'!C36,"")</f>
        <v/>
      </c>
      <c r="I36" s="723" t="str">
        <f>IFERROR(Integration_service!M36*100/'Taux de décès maternel'!C36,"")</f>
        <v/>
      </c>
    </row>
    <row r="37" spans="1:9" ht="15" customHeight="1">
      <c r="A37" s="679"/>
      <c r="B37" s="677" t="s">
        <v>532</v>
      </c>
      <c r="C37" s="723" t="str">
        <f>IFERROR(+Integration_service!D37*100/Integration_service!C37,"")</f>
        <v/>
      </c>
      <c r="D37" s="723" t="str">
        <f>IFERROR(Integration_service!E37/Integration_service!F37*100,"")</f>
        <v/>
      </c>
      <c r="E37" s="723" t="str">
        <f>IFERROR(Integration_service!G37/Integration_service!H37*100,"")</f>
        <v/>
      </c>
      <c r="F37" s="723" t="str">
        <f>IFERROR(Integration_service!I37*100/Integration_service!J37,"")</f>
        <v/>
      </c>
      <c r="G37" s="723" t="str">
        <f>IFERROR(Integration_service!K37*100/'Taux de décès maternel'!C37,"")</f>
        <v/>
      </c>
      <c r="H37" s="723" t="str">
        <f>IFERROR(Integration_service!L37*100/'Taux de décès maternel'!C37,"")</f>
        <v/>
      </c>
      <c r="I37" s="723" t="str">
        <f>IFERROR(Integration_service!M37*100/'Taux de décès maternel'!C37,"")</f>
        <v/>
      </c>
    </row>
    <row r="38" spans="1:9" s="639" customFormat="1" ht="15" customHeight="1">
      <c r="A38" s="679"/>
      <c r="B38" s="677" t="s">
        <v>533</v>
      </c>
      <c r="C38" s="723" t="str">
        <f>IFERROR(+Integration_service!D38*100/Integration_service!C38,"")</f>
        <v/>
      </c>
      <c r="D38" s="723" t="str">
        <f>IFERROR(Integration_service!E38/Integration_service!F38*100,"")</f>
        <v/>
      </c>
      <c r="E38" s="723" t="str">
        <f>IFERROR(Integration_service!G38/Integration_service!H38*100,"")</f>
        <v/>
      </c>
      <c r="F38" s="723" t="str">
        <f>IFERROR(Integration_service!I38*100/Integration_service!J38,"")</f>
        <v/>
      </c>
      <c r="G38" s="723" t="str">
        <f>IFERROR(Integration_service!K38*100/'Taux de décès maternel'!C38,"")</f>
        <v/>
      </c>
      <c r="H38" s="723" t="str">
        <f>IFERROR(Integration_service!L38*100/'Taux de décès maternel'!C38,"")</f>
        <v/>
      </c>
      <c r="I38" s="723" t="str">
        <f>IFERROR(Integration_service!M38*100/'Taux de décès maternel'!C38,"")</f>
        <v/>
      </c>
    </row>
    <row r="39" spans="1:9" ht="15" customHeight="1">
      <c r="A39" s="679"/>
      <c r="B39" s="677" t="s">
        <v>534</v>
      </c>
      <c r="C39" s="723" t="str">
        <f>IFERROR(+Integration_service!D39*100/Integration_service!C39,"")</f>
        <v/>
      </c>
      <c r="D39" s="723" t="str">
        <f>IFERROR(Integration_service!E39/Integration_service!F39*100,"")</f>
        <v/>
      </c>
      <c r="E39" s="723" t="str">
        <f>IFERROR(Integration_service!G39/Integration_service!H39*100,"")</f>
        <v/>
      </c>
      <c r="F39" s="723" t="str">
        <f>IFERROR(Integration_service!I39*100/Integration_service!J39,"")</f>
        <v/>
      </c>
      <c r="G39" s="723" t="str">
        <f>IFERROR(Integration_service!K39*100/'Taux de décès maternel'!C39,"")</f>
        <v/>
      </c>
      <c r="H39" s="723" t="str">
        <f>IFERROR(Integration_service!L39*100/'Taux de décès maternel'!C39,"")</f>
        <v/>
      </c>
      <c r="I39" s="723" t="str">
        <f>IFERROR(Integration_service!M39*100/'Taux de décès maternel'!C39,"")</f>
        <v/>
      </c>
    </row>
    <row r="40" spans="1:9" ht="15" customHeight="1">
      <c r="A40" s="679"/>
      <c r="B40" s="677" t="s">
        <v>535</v>
      </c>
      <c r="C40" s="723" t="str">
        <f>IFERROR(+Integration_service!D40*100/Integration_service!C40,"")</f>
        <v/>
      </c>
      <c r="D40" s="723" t="str">
        <f>IFERROR(Integration_service!E40/Integration_service!F40*100,"")</f>
        <v/>
      </c>
      <c r="E40" s="723" t="str">
        <f>IFERROR(Integration_service!G40/Integration_service!H40*100,"")</f>
        <v/>
      </c>
      <c r="F40" s="723" t="str">
        <f>IFERROR(Integration_service!I40*100/Integration_service!J40,"")</f>
        <v/>
      </c>
      <c r="G40" s="723" t="str">
        <f>IFERROR(Integration_service!K40*100/'Taux de décès maternel'!C40,"")</f>
        <v/>
      </c>
      <c r="H40" s="723" t="str">
        <f>IFERROR(Integration_service!L40*100/'Taux de décès maternel'!C40,"")</f>
        <v/>
      </c>
      <c r="I40" s="723" t="str">
        <f>IFERROR(Integration_service!M40*100/'Taux de décès maternel'!C40,"")</f>
        <v/>
      </c>
    </row>
    <row r="41" spans="1:9" ht="15" customHeight="1">
      <c r="A41" s="679"/>
      <c r="B41" s="677" t="s">
        <v>536</v>
      </c>
      <c r="C41" s="723" t="str">
        <f>IFERROR(+Integration_service!D41*100/Integration_service!C41,"")</f>
        <v/>
      </c>
      <c r="D41" s="723" t="str">
        <f>IFERROR(Integration_service!E41/Integration_service!F41*100,"")</f>
        <v/>
      </c>
      <c r="E41" s="723" t="str">
        <f>IFERROR(Integration_service!G41/Integration_service!H41*100,"")</f>
        <v/>
      </c>
      <c r="F41" s="723" t="str">
        <f>IFERROR(Integration_service!I41*100/Integration_service!J41,"")</f>
        <v/>
      </c>
      <c r="G41" s="723" t="str">
        <f>IFERROR(Integration_service!K41*100/'Taux de décès maternel'!C41,"")</f>
        <v/>
      </c>
      <c r="H41" s="723" t="str">
        <f>IFERROR(Integration_service!L41*100/'Taux de décès maternel'!C41,"")</f>
        <v/>
      </c>
      <c r="I41" s="723" t="str">
        <f>IFERROR(Integration_service!M41*100/'Taux de décès maternel'!C41,"")</f>
        <v/>
      </c>
    </row>
    <row r="42" spans="1:9" ht="15" customHeight="1">
      <c r="A42" s="2" t="s">
        <v>537</v>
      </c>
      <c r="B42" s="2"/>
      <c r="C42" s="103" t="str">
        <f>IFERROR(+Integration_service!D42*100/Integration_service!C42,"")</f>
        <v/>
      </c>
      <c r="D42" s="103" t="str">
        <f>IFERROR(Integration_service!E42/Integration_service!F42*100,"")</f>
        <v/>
      </c>
      <c r="E42" s="103" t="str">
        <f>IFERROR(Integration_service!G42/Integration_service!H42*100,"")</f>
        <v/>
      </c>
      <c r="F42" s="103" t="str">
        <f>IFERROR(Integration_service!I42*100/Integration_service!J42,"")</f>
        <v/>
      </c>
      <c r="G42" s="103" t="str">
        <f>IFERROR(Integration_service!K42*100/'Taux de décès maternel'!C42,"")</f>
        <v/>
      </c>
      <c r="H42" s="103" t="str">
        <f>IFERROR(Integration_service!L42*100/'Taux de décès maternel'!C42,"")</f>
        <v/>
      </c>
      <c r="I42" s="103" t="str">
        <f>IFERROR(Integration_service!M42*100/'Taux de décès maternel'!C42,"")</f>
        <v/>
      </c>
    </row>
    <row r="43" spans="1:9" ht="15" customHeight="1">
      <c r="A43" s="677"/>
      <c r="B43" s="677" t="s">
        <v>538</v>
      </c>
      <c r="C43" s="723" t="str">
        <f>IFERROR(+Integration_service!D43*100/Integration_service!C43,"")</f>
        <v/>
      </c>
      <c r="D43" s="723" t="str">
        <f>IFERROR(Integration_service!E43/Integration_service!F43*100,"")</f>
        <v/>
      </c>
      <c r="E43" s="723" t="str">
        <f>IFERROR(Integration_service!G43/Integration_service!H43*100,"")</f>
        <v/>
      </c>
      <c r="F43" s="723" t="str">
        <f>IFERROR(Integration_service!I43*100/Integration_service!J43,"")</f>
        <v/>
      </c>
      <c r="G43" s="723" t="str">
        <f>IFERROR(Integration_service!K43*100/'Taux de décès maternel'!C43,"")</f>
        <v/>
      </c>
      <c r="H43" s="723" t="str">
        <f>IFERROR(Integration_service!L43*100/'Taux de décès maternel'!C43,"")</f>
        <v/>
      </c>
      <c r="I43" s="723" t="str">
        <f>IFERROR(Integration_service!M43*100/'Taux de décès maternel'!C43,"")</f>
        <v/>
      </c>
    </row>
    <row r="44" spans="1:9" ht="15" customHeight="1">
      <c r="A44" s="679"/>
      <c r="B44" s="677" t="s">
        <v>539</v>
      </c>
      <c r="C44" s="723" t="str">
        <f>IFERROR(+Integration_service!D44*100/Integration_service!C44,"")</f>
        <v/>
      </c>
      <c r="D44" s="723" t="str">
        <f>IFERROR(Integration_service!E44/Integration_service!F44*100,"")</f>
        <v/>
      </c>
      <c r="E44" s="723" t="str">
        <f>IFERROR(Integration_service!G44/Integration_service!H44*100,"")</f>
        <v/>
      </c>
      <c r="F44" s="723" t="str">
        <f>IFERROR(Integration_service!I44*100/Integration_service!J44,"")</f>
        <v/>
      </c>
      <c r="G44" s="723" t="str">
        <f>IFERROR(Integration_service!K44*100/'Taux de décès maternel'!C44,"")</f>
        <v/>
      </c>
      <c r="H44" s="723" t="str">
        <f>IFERROR(Integration_service!L44*100/'Taux de décès maternel'!C44,"")</f>
        <v/>
      </c>
      <c r="I44" s="723" t="str">
        <f>IFERROR(Integration_service!M44*100/'Taux de décès maternel'!C44,"")</f>
        <v/>
      </c>
    </row>
    <row r="45" spans="1:9" ht="15" customHeight="1">
      <c r="A45" s="679"/>
      <c r="B45" s="677" t="s">
        <v>540</v>
      </c>
      <c r="C45" s="723" t="str">
        <f>IFERROR(+Integration_service!D45*100/Integration_service!C45,"")</f>
        <v/>
      </c>
      <c r="D45" s="723" t="str">
        <f>IFERROR(Integration_service!E45/Integration_service!F45*100,"")</f>
        <v/>
      </c>
      <c r="E45" s="723" t="str">
        <f>IFERROR(Integration_service!G45/Integration_service!H45*100,"")</f>
        <v/>
      </c>
      <c r="F45" s="723" t="str">
        <f>IFERROR(Integration_service!I45*100/Integration_service!J45,"")</f>
        <v/>
      </c>
      <c r="G45" s="723" t="str">
        <f>IFERROR(Integration_service!K45*100/'Taux de décès maternel'!C45,"")</f>
        <v/>
      </c>
      <c r="H45" s="723" t="str">
        <f>IFERROR(Integration_service!L45*100/'Taux de décès maternel'!C45,"")</f>
        <v/>
      </c>
      <c r="I45" s="723" t="str">
        <f>IFERROR(Integration_service!M45*100/'Taux de décès maternel'!C45,"")</f>
        <v/>
      </c>
    </row>
    <row r="46" spans="1:9" s="639" customFormat="1" ht="15" customHeight="1">
      <c r="A46" s="679"/>
      <c r="B46" s="677" t="s">
        <v>541</v>
      </c>
      <c r="C46" s="723" t="str">
        <f>IFERROR(+Integration_service!D46*100/Integration_service!C46,"")</f>
        <v/>
      </c>
      <c r="D46" s="723" t="str">
        <f>IFERROR(Integration_service!E46/Integration_service!F46*100,"")</f>
        <v/>
      </c>
      <c r="E46" s="723" t="str">
        <f>IFERROR(Integration_service!G46/Integration_service!H46*100,"")</f>
        <v/>
      </c>
      <c r="F46" s="723" t="str">
        <f>IFERROR(Integration_service!I46*100/Integration_service!J46,"")</f>
        <v/>
      </c>
      <c r="G46" s="723" t="str">
        <f>IFERROR(Integration_service!K46*100/'Taux de décès maternel'!C46,"")</f>
        <v/>
      </c>
      <c r="H46" s="723" t="str">
        <f>IFERROR(Integration_service!L46*100/'Taux de décès maternel'!C46,"")</f>
        <v/>
      </c>
      <c r="I46" s="723" t="str">
        <f>IFERROR(Integration_service!M46*100/'Taux de décès maternel'!C46,"")</f>
        <v/>
      </c>
    </row>
    <row r="47" spans="1:9" ht="15" customHeight="1">
      <c r="A47" s="679"/>
      <c r="B47" s="677" t="s">
        <v>542</v>
      </c>
      <c r="C47" s="723" t="str">
        <f>IFERROR(+Integration_service!D47*100/Integration_service!C47,"")</f>
        <v/>
      </c>
      <c r="D47" s="723" t="str">
        <f>IFERROR(Integration_service!E47/Integration_service!F47*100,"")</f>
        <v/>
      </c>
      <c r="E47" s="723" t="str">
        <f>IFERROR(Integration_service!G47/Integration_service!H47*100,"")</f>
        <v/>
      </c>
      <c r="F47" s="723" t="str">
        <f>IFERROR(Integration_service!I47*100/Integration_service!J47,"")</f>
        <v/>
      </c>
      <c r="G47" s="723" t="str">
        <f>IFERROR(Integration_service!K47*100/'Taux de décès maternel'!C47,"")</f>
        <v/>
      </c>
      <c r="H47" s="723" t="str">
        <f>IFERROR(Integration_service!L47*100/'Taux de décès maternel'!C47,"")</f>
        <v/>
      </c>
      <c r="I47" s="723" t="str">
        <f>IFERROR(Integration_service!M47*100/'Taux de décès maternel'!C47,"")</f>
        <v/>
      </c>
    </row>
    <row r="48" spans="1:9" ht="15" customHeight="1">
      <c r="A48" s="679"/>
      <c r="B48" s="677" t="s">
        <v>543</v>
      </c>
      <c r="C48" s="723" t="str">
        <f>IFERROR(+Integration_service!D48*100/Integration_service!C48,"")</f>
        <v/>
      </c>
      <c r="D48" s="723" t="str">
        <f>IFERROR(Integration_service!E48/Integration_service!F48*100,"")</f>
        <v/>
      </c>
      <c r="E48" s="723" t="str">
        <f>IFERROR(Integration_service!G48/Integration_service!H48*100,"")</f>
        <v/>
      </c>
      <c r="F48" s="723" t="str">
        <f>IFERROR(Integration_service!I48*100/Integration_service!J48,"")</f>
        <v/>
      </c>
      <c r="G48" s="723" t="str">
        <f>IFERROR(Integration_service!K48*100/'Taux de décès maternel'!C48,"")</f>
        <v/>
      </c>
      <c r="H48" s="723" t="str">
        <f>IFERROR(Integration_service!L48*100/'Taux de décès maternel'!C48,"")</f>
        <v/>
      </c>
      <c r="I48" s="723" t="str">
        <f>IFERROR(Integration_service!M48*100/'Taux de décès maternel'!C48,"")</f>
        <v/>
      </c>
    </row>
    <row r="49" spans="1:9" ht="15" customHeight="1">
      <c r="A49" s="679"/>
      <c r="B49" s="677" t="s">
        <v>544</v>
      </c>
      <c r="C49" s="723" t="str">
        <f>IFERROR(+Integration_service!D49*100/Integration_service!C49,"")</f>
        <v/>
      </c>
      <c r="D49" s="723" t="str">
        <f>IFERROR(Integration_service!E49/Integration_service!F49*100,"")</f>
        <v/>
      </c>
      <c r="E49" s="723" t="str">
        <f>IFERROR(Integration_service!G49/Integration_service!H49*100,"")</f>
        <v/>
      </c>
      <c r="F49" s="723" t="str">
        <f>IFERROR(Integration_service!I49*100/Integration_service!J49,"")</f>
        <v/>
      </c>
      <c r="G49" s="723" t="str">
        <f>IFERROR(Integration_service!K49*100/'Taux de décès maternel'!C49,"")</f>
        <v/>
      </c>
      <c r="H49" s="723" t="str">
        <f>IFERROR(Integration_service!L49*100/'Taux de décès maternel'!C49,"")</f>
        <v/>
      </c>
      <c r="I49" s="723" t="str">
        <f>IFERROR(Integration_service!M49*100/'Taux de décès maternel'!C49,"")</f>
        <v/>
      </c>
    </row>
    <row r="50" spans="1:9" ht="15" customHeight="1">
      <c r="A50" s="2" t="s">
        <v>545</v>
      </c>
      <c r="B50" s="2"/>
      <c r="C50" s="103" t="str">
        <f>IFERROR(+Integration_service!D50*100/Integration_service!C50,"")</f>
        <v/>
      </c>
      <c r="D50" s="103" t="str">
        <f>IFERROR(Integration_service!E50/Integration_service!F50*100,"")</f>
        <v/>
      </c>
      <c r="E50" s="103" t="str">
        <f>IFERROR(Integration_service!G50/Integration_service!H50*100,"")</f>
        <v/>
      </c>
      <c r="F50" s="103" t="str">
        <f>IFERROR(Integration_service!I50*100/Integration_service!J50,"")</f>
        <v/>
      </c>
      <c r="G50" s="103" t="str">
        <f>IFERROR(Integration_service!K50*100/'Taux de décès maternel'!C50,"")</f>
        <v/>
      </c>
      <c r="H50" s="103" t="str">
        <f>IFERROR(Integration_service!L50*100/'Taux de décès maternel'!C50,"")</f>
        <v/>
      </c>
      <c r="I50" s="103" t="str">
        <f>IFERROR(Integration_service!M50*100/'Taux de décès maternel'!C50,"")</f>
        <v/>
      </c>
    </row>
    <row r="51" spans="1:9" ht="15" customHeight="1">
      <c r="A51" s="677"/>
      <c r="B51" s="677" t="s">
        <v>546</v>
      </c>
      <c r="C51" s="723" t="str">
        <f>IFERROR(+Integration_service!D51*100/Integration_service!C51,"")</f>
        <v/>
      </c>
      <c r="D51" s="723" t="str">
        <f>IFERROR(Integration_service!E51/Integration_service!F51*100,"")</f>
        <v/>
      </c>
      <c r="E51" s="723" t="str">
        <f>IFERROR(Integration_service!G51/Integration_service!H51*100,"")</f>
        <v/>
      </c>
      <c r="F51" s="723" t="str">
        <f>IFERROR(Integration_service!I51*100/Integration_service!J51,"")</f>
        <v/>
      </c>
      <c r="G51" s="723" t="str">
        <f>IFERROR(Integration_service!K51*100/'Taux de décès maternel'!C51,"")</f>
        <v/>
      </c>
      <c r="H51" s="723" t="str">
        <f>IFERROR(Integration_service!L51*100/'Taux de décès maternel'!C51,"")</f>
        <v/>
      </c>
      <c r="I51" s="723" t="str">
        <f>IFERROR(Integration_service!M51*100/'Taux de décès maternel'!C51,"")</f>
        <v/>
      </c>
    </row>
    <row r="52" spans="1:9" ht="15" customHeight="1">
      <c r="A52" s="679"/>
      <c r="B52" s="677" t="s">
        <v>547</v>
      </c>
      <c r="C52" s="723" t="str">
        <f>IFERROR(+Integration_service!D52*100/Integration_service!C52,"")</f>
        <v/>
      </c>
      <c r="D52" s="723" t="str">
        <f>IFERROR(Integration_service!E52/Integration_service!F52*100,"")</f>
        <v/>
      </c>
      <c r="E52" s="723" t="str">
        <f>IFERROR(Integration_service!G52/Integration_service!H52*100,"")</f>
        <v/>
      </c>
      <c r="F52" s="723" t="str">
        <f>IFERROR(Integration_service!I52*100/Integration_service!J52,"")</f>
        <v/>
      </c>
      <c r="G52" s="723" t="str">
        <f>IFERROR(Integration_service!K52*100/'Taux de décès maternel'!C52,"")</f>
        <v/>
      </c>
      <c r="H52" s="723" t="str">
        <f>IFERROR(Integration_service!L52*100/'Taux de décès maternel'!C52,"")</f>
        <v/>
      </c>
      <c r="I52" s="723" t="str">
        <f>IFERROR(Integration_service!M52*100/'Taux de décès maternel'!C52,"")</f>
        <v/>
      </c>
    </row>
    <row r="53" spans="1:9" ht="15" customHeight="1">
      <c r="A53" s="679"/>
      <c r="B53" s="677" t="s">
        <v>548</v>
      </c>
      <c r="C53" s="723" t="str">
        <f>IFERROR(+Integration_service!D53*100/Integration_service!C53,"")</f>
        <v/>
      </c>
      <c r="D53" s="723" t="str">
        <f>IFERROR(Integration_service!E53/Integration_service!F53*100,"")</f>
        <v/>
      </c>
      <c r="E53" s="723" t="str">
        <f>IFERROR(Integration_service!G53/Integration_service!H53*100,"")</f>
        <v/>
      </c>
      <c r="F53" s="723" t="str">
        <f>IFERROR(Integration_service!I53*100/Integration_service!J53,"")</f>
        <v/>
      </c>
      <c r="G53" s="723" t="str">
        <f>IFERROR(Integration_service!K53*100/'Taux de décès maternel'!C53,"")</f>
        <v/>
      </c>
      <c r="H53" s="723" t="str">
        <f>IFERROR(Integration_service!L53*100/'Taux de décès maternel'!C53,"")</f>
        <v/>
      </c>
      <c r="I53" s="723" t="str">
        <f>IFERROR(Integration_service!M53*100/'Taux de décès maternel'!C53,"")</f>
        <v/>
      </c>
    </row>
    <row r="54" spans="1:9" ht="15" customHeight="1">
      <c r="A54" s="679"/>
      <c r="B54" s="677" t="s">
        <v>549</v>
      </c>
      <c r="C54" s="723" t="str">
        <f>IFERROR(+Integration_service!D54*100/Integration_service!C54,"")</f>
        <v/>
      </c>
      <c r="D54" s="723" t="str">
        <f>IFERROR(Integration_service!E54/Integration_service!F54*100,"")</f>
        <v/>
      </c>
      <c r="E54" s="723" t="str">
        <f>IFERROR(Integration_service!G54/Integration_service!H54*100,"")</f>
        <v/>
      </c>
      <c r="F54" s="723" t="str">
        <f>IFERROR(Integration_service!I54*100/Integration_service!J54,"")</f>
        <v/>
      </c>
      <c r="G54" s="723" t="str">
        <f>IFERROR(Integration_service!K54*100/'Taux de décès maternel'!C54,"")</f>
        <v/>
      </c>
      <c r="H54" s="723" t="str">
        <f>IFERROR(Integration_service!L54*100/'Taux de décès maternel'!C54,"")</f>
        <v/>
      </c>
      <c r="I54" s="723" t="str">
        <f>IFERROR(Integration_service!M54*100/'Taux de décès maternel'!C54,"")</f>
        <v/>
      </c>
    </row>
    <row r="55" spans="1:9" s="639" customFormat="1" ht="15" customHeight="1">
      <c r="A55" s="2" t="s">
        <v>550</v>
      </c>
      <c r="B55" s="2"/>
      <c r="C55" s="686" t="str">
        <f>IFERROR(+Integration_service!D55*100/Integration_service!C55,"")</f>
        <v/>
      </c>
      <c r="D55" s="686" t="str">
        <f>IFERROR(Integration_service!E55/Integration_service!F55*100,"")</f>
        <v/>
      </c>
      <c r="E55" s="686" t="str">
        <f>IFERROR(Integration_service!G55/Integration_service!H55*100,"")</f>
        <v/>
      </c>
      <c r="F55" s="686" t="str">
        <f>IFERROR(Integration_service!I55*100/Integration_service!J55,"")</f>
        <v/>
      </c>
      <c r="G55" s="686" t="str">
        <f>IFERROR(Integration_service!K55*100/'Taux de décès maternel'!C55,"")</f>
        <v/>
      </c>
      <c r="H55" s="686" t="str">
        <f>IFERROR(Integration_service!L55*100/'Taux de décès maternel'!C55,"")</f>
        <v/>
      </c>
      <c r="I55" s="686" t="str">
        <f>IFERROR(Integration_service!M55*100/'Taux de décès maternel'!C55,"")</f>
        <v/>
      </c>
    </row>
    <row r="56" spans="1:9" ht="15" customHeight="1">
      <c r="A56" s="677"/>
      <c r="B56" s="677" t="s">
        <v>551</v>
      </c>
      <c r="C56" s="722" t="str">
        <f>IFERROR(+Integration_service!D56*100/Integration_service!C56,"")</f>
        <v/>
      </c>
      <c r="D56" s="722" t="str">
        <f>IFERROR(Integration_service!E56/Integration_service!F56*100,"")</f>
        <v/>
      </c>
      <c r="E56" s="722" t="str">
        <f>IFERROR(Integration_service!G56/Integration_service!H56*100,"")</f>
        <v/>
      </c>
      <c r="F56" s="722" t="str">
        <f>IFERROR(Integration_service!I56*100/Integration_service!J56,"")</f>
        <v/>
      </c>
      <c r="G56" s="722" t="str">
        <f>IFERROR(Integration_service!K56*100/'Taux de décès maternel'!C56,"")</f>
        <v/>
      </c>
      <c r="H56" s="722" t="str">
        <f>IFERROR(Integration_service!L56*100/'Taux de décès maternel'!C56,"")</f>
        <v/>
      </c>
      <c r="I56" s="722" t="str">
        <f>IFERROR(Integration_service!M56*100/'Taux de décès maternel'!C56,"")</f>
        <v/>
      </c>
    </row>
    <row r="57" spans="1:9" ht="15" customHeight="1">
      <c r="A57" s="679"/>
      <c r="B57" s="677" t="s">
        <v>552</v>
      </c>
      <c r="C57" s="723" t="str">
        <f>IFERROR(+Integration_service!D57*100/Integration_service!C57,"")</f>
        <v/>
      </c>
      <c r="D57" s="723" t="str">
        <f>IFERROR(Integration_service!E57/Integration_service!F57*100,"")</f>
        <v/>
      </c>
      <c r="E57" s="723" t="str">
        <f>IFERROR(Integration_service!G57/Integration_service!H57*100,"")</f>
        <v/>
      </c>
      <c r="F57" s="723" t="str">
        <f>IFERROR(Integration_service!I57*100/Integration_service!J57,"")</f>
        <v/>
      </c>
      <c r="G57" s="723" t="str">
        <f>IFERROR(Integration_service!K57*100/'Taux de décès maternel'!C57,"")</f>
        <v/>
      </c>
      <c r="H57" s="723" t="str">
        <f>IFERROR(Integration_service!L57*100/'Taux de décès maternel'!C57,"")</f>
        <v/>
      </c>
      <c r="I57" s="723" t="str">
        <f>IFERROR(Integration_service!M57*100/'Taux de décès maternel'!C57,"")</f>
        <v/>
      </c>
    </row>
    <row r="58" spans="1:9" ht="15" customHeight="1">
      <c r="A58" s="679"/>
      <c r="B58" s="677" t="s">
        <v>553</v>
      </c>
      <c r="C58" s="723" t="str">
        <f>IFERROR(+Integration_service!D58*100/Integration_service!C58,"")</f>
        <v/>
      </c>
      <c r="D58" s="723" t="str">
        <f>IFERROR(Integration_service!E58/Integration_service!F58*100,"")</f>
        <v/>
      </c>
      <c r="E58" s="723" t="str">
        <f>IFERROR(Integration_service!G58/Integration_service!H58*100,"")</f>
        <v/>
      </c>
      <c r="F58" s="723" t="str">
        <f>IFERROR(Integration_service!I58*100/Integration_service!J58,"")</f>
        <v/>
      </c>
      <c r="G58" s="723" t="str">
        <f>IFERROR(Integration_service!K58*100/'Taux de décès maternel'!C58,"")</f>
        <v/>
      </c>
      <c r="H58" s="723" t="str">
        <f>IFERROR(Integration_service!L58*100/'Taux de décès maternel'!C58,"")</f>
        <v/>
      </c>
      <c r="I58" s="723" t="str">
        <f>IFERROR(Integration_service!M58*100/'Taux de décès maternel'!C58,"")</f>
        <v/>
      </c>
    </row>
    <row r="59" spans="1:9" ht="15" customHeight="1">
      <c r="A59" s="679"/>
      <c r="B59" s="677" t="s">
        <v>554</v>
      </c>
      <c r="C59" s="723" t="str">
        <f>IFERROR(+Integration_service!D59*100/Integration_service!C59,"")</f>
        <v/>
      </c>
      <c r="D59" s="723" t="str">
        <f>IFERROR(Integration_service!E59/Integration_service!F59*100,"")</f>
        <v/>
      </c>
      <c r="E59" s="723" t="str">
        <f>IFERROR(Integration_service!G59/Integration_service!H59*100,"")</f>
        <v/>
      </c>
      <c r="F59" s="723" t="str">
        <f>IFERROR(Integration_service!I59*100/Integration_service!J59,"")</f>
        <v/>
      </c>
      <c r="G59" s="723" t="str">
        <f>IFERROR(Integration_service!K59*100/'Taux de décès maternel'!C59,"")</f>
        <v/>
      </c>
      <c r="H59" s="723" t="str">
        <f>IFERROR(Integration_service!L59*100/'Taux de décès maternel'!C59,"")</f>
        <v/>
      </c>
      <c r="I59" s="723" t="str">
        <f>IFERROR(Integration_service!M59*100/'Taux de décès maternel'!C59,"")</f>
        <v/>
      </c>
    </row>
    <row r="60" spans="1:9" ht="15" customHeight="1">
      <c r="A60" s="679"/>
      <c r="B60" s="677" t="s">
        <v>555</v>
      </c>
      <c r="C60" s="723" t="str">
        <f>IFERROR(+Integration_service!D60*100/Integration_service!C60,"")</f>
        <v/>
      </c>
      <c r="D60" s="723" t="str">
        <f>IFERROR(Integration_service!E60/Integration_service!F60*100,"")</f>
        <v/>
      </c>
      <c r="E60" s="723" t="str">
        <f>IFERROR(Integration_service!G60/Integration_service!H60*100,"")</f>
        <v/>
      </c>
      <c r="F60" s="723" t="str">
        <f>IFERROR(Integration_service!I60*100/Integration_service!J60,"")</f>
        <v/>
      </c>
      <c r="G60" s="723" t="str">
        <f>IFERROR(Integration_service!K60*100/'Taux de décès maternel'!C60,"")</f>
        <v/>
      </c>
      <c r="H60" s="723" t="str">
        <f>IFERROR(Integration_service!L60*100/'Taux de décès maternel'!C60,"")</f>
        <v/>
      </c>
      <c r="I60" s="723" t="str">
        <f>IFERROR(Integration_service!M60*100/'Taux de décès maternel'!C60,"")</f>
        <v/>
      </c>
    </row>
    <row r="61" spans="1:9" s="639" customFormat="1" ht="15" customHeight="1">
      <c r="A61" s="679"/>
      <c r="B61" s="677" t="s">
        <v>556</v>
      </c>
      <c r="C61" s="723" t="str">
        <f>IFERROR(+Integration_service!D61*100/Integration_service!C61,"")</f>
        <v/>
      </c>
      <c r="D61" s="723" t="str">
        <f>IFERROR(Integration_service!E61/Integration_service!F61*100,"")</f>
        <v/>
      </c>
      <c r="E61" s="723" t="str">
        <f>IFERROR(Integration_service!G61/Integration_service!H61*100,"")</f>
        <v/>
      </c>
      <c r="F61" s="723" t="str">
        <f>IFERROR(Integration_service!I61*100/Integration_service!J61,"")</f>
        <v/>
      </c>
      <c r="G61" s="723" t="str">
        <f>IFERROR(Integration_service!K61*100/'Taux de décès maternel'!C61,"")</f>
        <v/>
      </c>
      <c r="H61" s="723" t="str">
        <f>IFERROR(Integration_service!L61*100/'Taux de décès maternel'!C61,"")</f>
        <v/>
      </c>
      <c r="I61" s="723" t="str">
        <f>IFERROR(Integration_service!M61*100/'Taux de décès maternel'!C61,"")</f>
        <v/>
      </c>
    </row>
    <row r="62" spans="1:9" ht="15" customHeight="1">
      <c r="A62" s="679"/>
      <c r="B62" s="677" t="s">
        <v>557</v>
      </c>
      <c r="C62" s="723" t="str">
        <f>IFERROR(+Integration_service!D62*100/Integration_service!C62,"")</f>
        <v/>
      </c>
      <c r="D62" s="723" t="str">
        <f>IFERROR(Integration_service!E62/Integration_service!F62*100,"")</f>
        <v/>
      </c>
      <c r="E62" s="723" t="str">
        <f>IFERROR(Integration_service!G62/Integration_service!H62*100,"")</f>
        <v/>
      </c>
      <c r="F62" s="723" t="str">
        <f>IFERROR(Integration_service!I62*100/Integration_service!J62,"")</f>
        <v/>
      </c>
      <c r="G62" s="723" t="str">
        <f>IFERROR(Integration_service!K62*100/'Taux de décès maternel'!C62,"")</f>
        <v/>
      </c>
      <c r="H62" s="723" t="str">
        <f>IFERROR(Integration_service!L62*100/'Taux de décès maternel'!C62,"")</f>
        <v/>
      </c>
      <c r="I62" s="723" t="str">
        <f>IFERROR(Integration_service!M62*100/'Taux de décès maternel'!C62,"")</f>
        <v/>
      </c>
    </row>
    <row r="63" spans="1:9" ht="15" customHeight="1">
      <c r="A63" s="679"/>
      <c r="B63" s="677" t="s">
        <v>558</v>
      </c>
      <c r="C63" s="723" t="str">
        <f>IFERROR(+Integration_service!D63*100/Integration_service!C63,"")</f>
        <v/>
      </c>
      <c r="D63" s="723" t="str">
        <f>IFERROR(Integration_service!E63/Integration_service!F63*100,"")</f>
        <v/>
      </c>
      <c r="E63" s="723" t="str">
        <f>IFERROR(Integration_service!G63/Integration_service!H63*100,"")</f>
        <v/>
      </c>
      <c r="F63" s="723" t="str">
        <f>IFERROR(Integration_service!I63*100/Integration_service!J63,"")</f>
        <v/>
      </c>
      <c r="G63" s="723" t="str">
        <f>IFERROR(Integration_service!K63*100/'Taux de décès maternel'!C63,"")</f>
        <v/>
      </c>
      <c r="H63" s="723" t="str">
        <f>IFERROR(Integration_service!L63*100/'Taux de décès maternel'!C63,"")</f>
        <v/>
      </c>
      <c r="I63" s="723" t="str">
        <f>IFERROR(Integration_service!M63*100/'Taux de décès maternel'!C63,"")</f>
        <v/>
      </c>
    </row>
    <row r="64" spans="1:9" ht="15" customHeight="1">
      <c r="A64" s="2" t="s">
        <v>559</v>
      </c>
      <c r="B64" s="2"/>
      <c r="C64" s="103" t="str">
        <f>IFERROR(+Integration_service!D64*100/Integration_service!C64,"")</f>
        <v/>
      </c>
      <c r="D64" s="103" t="str">
        <f>IFERROR(Integration_service!E64/Integration_service!F64*100,"")</f>
        <v/>
      </c>
      <c r="E64" s="103" t="str">
        <f>IFERROR(Integration_service!G64/Integration_service!H64*100,"")</f>
        <v/>
      </c>
      <c r="F64" s="103" t="str">
        <f>IFERROR(Integration_service!I64*100/Integration_service!J64,"")</f>
        <v/>
      </c>
      <c r="G64" s="103" t="str">
        <f>IFERROR(Integration_service!K64*100/'Taux de décès maternel'!C64,"")</f>
        <v/>
      </c>
      <c r="H64" s="103" t="str">
        <f>IFERROR(Integration_service!L64*100/'Taux de décès maternel'!C64,"")</f>
        <v/>
      </c>
      <c r="I64" s="103" t="str">
        <f>IFERROR(Integration_service!M64*100/'Taux de décès maternel'!C64,"")</f>
        <v/>
      </c>
    </row>
    <row r="65" spans="1:9" ht="15" customHeight="1">
      <c r="A65" s="677"/>
      <c r="B65" s="677" t="s">
        <v>560</v>
      </c>
      <c r="C65" s="723" t="str">
        <f>IFERROR(+Integration_service!D65*100/Integration_service!C65,"")</f>
        <v/>
      </c>
      <c r="D65" s="723" t="str">
        <f>IFERROR(Integration_service!E65/Integration_service!F65*100,"")</f>
        <v/>
      </c>
      <c r="E65" s="723" t="str">
        <f>IFERROR(Integration_service!G65/Integration_service!H65*100,"")</f>
        <v/>
      </c>
      <c r="F65" s="723" t="str">
        <f>IFERROR(Integration_service!I65*100/Integration_service!J65,"")</f>
        <v/>
      </c>
      <c r="G65" s="723" t="str">
        <f>IFERROR(Integration_service!K65*100/'Taux de décès maternel'!C65,"")</f>
        <v/>
      </c>
      <c r="H65" s="723" t="str">
        <f>IFERROR(Integration_service!L65*100/'Taux de décès maternel'!C65,"")</f>
        <v/>
      </c>
      <c r="I65" s="723" t="str">
        <f>IFERROR(Integration_service!M65*100/'Taux de décès maternel'!C65,"")</f>
        <v/>
      </c>
    </row>
    <row r="66" spans="1:9" ht="15" customHeight="1">
      <c r="A66" s="679"/>
      <c r="B66" s="677" t="s">
        <v>561</v>
      </c>
      <c r="C66" s="723" t="str">
        <f>IFERROR(+Integration_service!D66*100/Integration_service!C66,"")</f>
        <v/>
      </c>
      <c r="D66" s="723" t="str">
        <f>IFERROR(Integration_service!E66/Integration_service!F66*100,"")</f>
        <v/>
      </c>
      <c r="E66" s="723" t="str">
        <f>IFERROR(Integration_service!G66/Integration_service!H66*100,"")</f>
        <v/>
      </c>
      <c r="F66" s="723" t="str">
        <f>IFERROR(Integration_service!I66*100/Integration_service!J66,"")</f>
        <v/>
      </c>
      <c r="G66" s="723" t="str">
        <f>IFERROR(Integration_service!K66*100/'Taux de décès maternel'!C66,"")</f>
        <v/>
      </c>
      <c r="H66" s="723" t="str">
        <f>IFERROR(Integration_service!L66*100/'Taux de décès maternel'!C66,"")</f>
        <v/>
      </c>
      <c r="I66" s="723" t="str">
        <f>IFERROR(Integration_service!M66*100/'Taux de décès maternel'!C66,"")</f>
        <v/>
      </c>
    </row>
    <row r="67" spans="1:9" ht="15" customHeight="1">
      <c r="A67" s="679"/>
      <c r="B67" s="677" t="s">
        <v>562</v>
      </c>
      <c r="C67" s="723" t="str">
        <f>IFERROR(+Integration_service!D67*100/Integration_service!C67,"")</f>
        <v/>
      </c>
      <c r="D67" s="723" t="str">
        <f>IFERROR(Integration_service!E67/Integration_service!F67*100,"")</f>
        <v/>
      </c>
      <c r="E67" s="723" t="str">
        <f>IFERROR(Integration_service!G67/Integration_service!H67*100,"")</f>
        <v/>
      </c>
      <c r="F67" s="723" t="str">
        <f>IFERROR(Integration_service!I67*100/Integration_service!J67,"")</f>
        <v/>
      </c>
      <c r="G67" s="723" t="str">
        <f>IFERROR(Integration_service!K67*100/'Taux de décès maternel'!C67,"")</f>
        <v/>
      </c>
      <c r="H67" s="723" t="str">
        <f>IFERROR(Integration_service!L67*100/'Taux de décès maternel'!C67,"")</f>
        <v/>
      </c>
      <c r="I67" s="723" t="str">
        <f>IFERROR(Integration_service!M67*100/'Taux de décès maternel'!C67,"")</f>
        <v/>
      </c>
    </row>
    <row r="68" spans="1:9" ht="15" customHeight="1">
      <c r="A68" s="679"/>
      <c r="B68" s="677" t="s">
        <v>563</v>
      </c>
      <c r="C68" s="723" t="str">
        <f>IFERROR(+Integration_service!D68*100/Integration_service!C68,"")</f>
        <v/>
      </c>
      <c r="D68" s="723" t="str">
        <f>IFERROR(Integration_service!E68/Integration_service!F68*100,"")</f>
        <v/>
      </c>
      <c r="E68" s="723" t="str">
        <f>IFERROR(Integration_service!G68/Integration_service!H68*100,"")</f>
        <v/>
      </c>
      <c r="F68" s="723" t="str">
        <f>IFERROR(Integration_service!I68*100/Integration_service!J68,"")</f>
        <v/>
      </c>
      <c r="G68" s="723" t="str">
        <f>IFERROR(Integration_service!K68*100/'Taux de décès maternel'!C68,"")</f>
        <v/>
      </c>
      <c r="H68" s="723" t="str">
        <f>IFERROR(Integration_service!L68*100/'Taux de décès maternel'!C68,"")</f>
        <v/>
      </c>
      <c r="I68" s="723" t="str">
        <f>IFERROR(Integration_service!M68*100/'Taux de décès maternel'!C68,"")</f>
        <v/>
      </c>
    </row>
    <row r="69" spans="1:9" s="639" customFormat="1" ht="15" customHeight="1">
      <c r="A69" s="679"/>
      <c r="B69" s="677" t="s">
        <v>564</v>
      </c>
      <c r="C69" s="723" t="str">
        <f>IFERROR(+Integration_service!D69*100/Integration_service!C69,"")</f>
        <v/>
      </c>
      <c r="D69" s="723" t="str">
        <f>IFERROR(Integration_service!E69/Integration_service!F69*100,"")</f>
        <v/>
      </c>
      <c r="E69" s="723" t="str">
        <f>IFERROR(Integration_service!G69/Integration_service!H69*100,"")</f>
        <v/>
      </c>
      <c r="F69" s="723" t="str">
        <f>IFERROR(Integration_service!I69*100/Integration_service!J69,"")</f>
        <v/>
      </c>
      <c r="G69" s="723" t="str">
        <f>IFERROR(Integration_service!K69*100/'Taux de décès maternel'!C69,"")</f>
        <v/>
      </c>
      <c r="H69" s="723" t="str">
        <f>IFERROR(Integration_service!L69*100/'Taux de décès maternel'!C69,"")</f>
        <v/>
      </c>
      <c r="I69" s="723" t="str">
        <f>IFERROR(Integration_service!M69*100/'Taux de décès maternel'!C69,"")</f>
        <v/>
      </c>
    </row>
    <row r="70" spans="1:9" ht="15" customHeight="1">
      <c r="A70" s="679"/>
      <c r="B70" s="677" t="s">
        <v>565</v>
      </c>
      <c r="C70" s="723" t="str">
        <f>IFERROR(+Integration_service!D70*100/Integration_service!C70,"")</f>
        <v/>
      </c>
      <c r="D70" s="723" t="str">
        <f>IFERROR(Integration_service!E70/Integration_service!F70*100,"")</f>
        <v/>
      </c>
      <c r="E70" s="723" t="str">
        <f>IFERROR(Integration_service!G70/Integration_service!H70*100,"")</f>
        <v/>
      </c>
      <c r="F70" s="723" t="str">
        <f>IFERROR(Integration_service!I70*100/Integration_service!J70,"")</f>
        <v/>
      </c>
      <c r="G70" s="723" t="str">
        <f>IFERROR(Integration_service!K70*100/'Taux de décès maternel'!C70,"")</f>
        <v/>
      </c>
      <c r="H70" s="723" t="str">
        <f>IFERROR(Integration_service!L70*100/'Taux de décès maternel'!C70,"")</f>
        <v/>
      </c>
      <c r="I70" s="723" t="str">
        <f>IFERROR(Integration_service!M70*100/'Taux de décès maternel'!C70,"")</f>
        <v/>
      </c>
    </row>
    <row r="71" spans="1:9" ht="15" customHeight="1">
      <c r="A71" s="679"/>
      <c r="B71" s="677" t="s">
        <v>566</v>
      </c>
      <c r="C71" s="723" t="str">
        <f>IFERROR(+Integration_service!D71*100/Integration_service!C71,"")</f>
        <v/>
      </c>
      <c r="D71" s="723" t="str">
        <f>IFERROR(Integration_service!E71/Integration_service!F71*100,"")</f>
        <v/>
      </c>
      <c r="E71" s="723" t="str">
        <f>IFERROR(Integration_service!G71/Integration_service!H71*100,"")</f>
        <v/>
      </c>
      <c r="F71" s="723" t="str">
        <f>IFERROR(Integration_service!I71*100/Integration_service!J71,"")</f>
        <v/>
      </c>
      <c r="G71" s="723" t="str">
        <f>IFERROR(Integration_service!K71*100/'Taux de décès maternel'!C71,"")</f>
        <v/>
      </c>
      <c r="H71" s="723" t="str">
        <f>IFERROR(Integration_service!L71*100/'Taux de décès maternel'!C71,"")</f>
        <v/>
      </c>
      <c r="I71" s="723" t="str">
        <f>IFERROR(Integration_service!M71*100/'Taux de décès maternel'!C71,"")</f>
        <v/>
      </c>
    </row>
    <row r="72" spans="1:9" ht="15" customHeight="1">
      <c r="A72" s="679"/>
      <c r="B72" s="677" t="s">
        <v>567</v>
      </c>
      <c r="C72" s="723" t="str">
        <f>IFERROR(+Integration_service!D72*100/Integration_service!C72,"")</f>
        <v/>
      </c>
      <c r="D72" s="723" t="str">
        <f>IFERROR(Integration_service!E72/Integration_service!F72*100,"")</f>
        <v/>
      </c>
      <c r="E72" s="723" t="str">
        <f>IFERROR(Integration_service!G72/Integration_service!H72*100,"")</f>
        <v/>
      </c>
      <c r="F72" s="723" t="str">
        <f>IFERROR(Integration_service!I72*100/Integration_service!J72,"")</f>
        <v/>
      </c>
      <c r="G72" s="723" t="str">
        <f>IFERROR(Integration_service!K72*100/'Taux de décès maternel'!C72,"")</f>
        <v/>
      </c>
      <c r="H72" s="723" t="str">
        <f>IFERROR(Integration_service!L72*100/'Taux de décès maternel'!C72,"")</f>
        <v/>
      </c>
      <c r="I72" s="723" t="str">
        <f>IFERROR(Integration_service!M72*100/'Taux de décès maternel'!C72,"")</f>
        <v/>
      </c>
    </row>
    <row r="73" spans="1:9" ht="15" customHeight="1">
      <c r="A73" s="2" t="s">
        <v>568</v>
      </c>
      <c r="B73" s="2"/>
      <c r="C73" s="103" t="str">
        <f>IFERROR(+Integration_service!D73*100/Integration_service!C73,"")</f>
        <v/>
      </c>
      <c r="D73" s="103" t="str">
        <f>IFERROR(Integration_service!E73/Integration_service!F73*100,"")</f>
        <v/>
      </c>
      <c r="E73" s="103" t="str">
        <f>IFERROR(Integration_service!G73/Integration_service!H73*100,"")</f>
        <v/>
      </c>
      <c r="F73" s="103" t="str">
        <f>IFERROR(Integration_service!I73*100/Integration_service!J73,"")</f>
        <v/>
      </c>
      <c r="G73" s="103" t="str">
        <f>IFERROR(Integration_service!K73*100/'Taux de décès maternel'!C73,"")</f>
        <v/>
      </c>
      <c r="H73" s="103" t="str">
        <f>IFERROR(Integration_service!L73*100/'Taux de décès maternel'!C73,"")</f>
        <v/>
      </c>
      <c r="I73" s="103" t="str">
        <f>IFERROR(Integration_service!M73*100/'Taux de décès maternel'!C73,"")</f>
        <v/>
      </c>
    </row>
    <row r="74" spans="1:9" ht="15" customHeight="1">
      <c r="A74" s="677"/>
      <c r="B74" s="677" t="s">
        <v>569</v>
      </c>
      <c r="C74" s="723" t="str">
        <f>IFERROR(+Integration_service!D74*100/Integration_service!C74,"")</f>
        <v/>
      </c>
      <c r="D74" s="723" t="str">
        <f>IFERROR(Integration_service!E74/Integration_service!F74*100,"")</f>
        <v/>
      </c>
      <c r="E74" s="723" t="str">
        <f>IFERROR(Integration_service!G74/Integration_service!H74*100,"")</f>
        <v/>
      </c>
      <c r="F74" s="723" t="str">
        <f>IFERROR(Integration_service!I74*100/Integration_service!J74,"")</f>
        <v/>
      </c>
      <c r="G74" s="723" t="str">
        <f>IFERROR(Integration_service!K74*100/'Taux de décès maternel'!C74,"")</f>
        <v/>
      </c>
      <c r="H74" s="723" t="str">
        <f>IFERROR(Integration_service!L74*100/'Taux de décès maternel'!C74,"")</f>
        <v/>
      </c>
      <c r="I74" s="723" t="str">
        <f>IFERROR(Integration_service!M74*100/'Taux de décès maternel'!C74,"")</f>
        <v/>
      </c>
    </row>
    <row r="75" spans="1:9" ht="15" customHeight="1">
      <c r="A75" s="679"/>
      <c r="B75" s="677" t="s">
        <v>570</v>
      </c>
      <c r="C75" s="723" t="str">
        <f>IFERROR(+Integration_service!D75*100/Integration_service!C75,"")</f>
        <v/>
      </c>
      <c r="D75" s="723" t="str">
        <f>IFERROR(Integration_service!E75/Integration_service!F75*100,"")</f>
        <v/>
      </c>
      <c r="E75" s="723" t="str">
        <f>IFERROR(Integration_service!G75/Integration_service!H75*100,"")</f>
        <v/>
      </c>
      <c r="F75" s="723" t="str">
        <f>IFERROR(Integration_service!I75*100/Integration_service!J75,"")</f>
        <v/>
      </c>
      <c r="G75" s="723" t="str">
        <f>IFERROR(Integration_service!K75*100/'Taux de décès maternel'!C75,"")</f>
        <v/>
      </c>
      <c r="H75" s="723" t="str">
        <f>IFERROR(Integration_service!L75*100/'Taux de décès maternel'!C75,"")</f>
        <v/>
      </c>
      <c r="I75" s="723" t="str">
        <f>IFERROR(Integration_service!M75*100/'Taux de décès maternel'!C75,"")</f>
        <v/>
      </c>
    </row>
    <row r="76" spans="1:9" ht="15" customHeight="1">
      <c r="A76" s="679"/>
      <c r="B76" s="677" t="s">
        <v>571</v>
      </c>
      <c r="C76" s="723" t="str">
        <f>IFERROR(+Integration_service!D76*100/Integration_service!C76,"")</f>
        <v/>
      </c>
      <c r="D76" s="723" t="str">
        <f>IFERROR(Integration_service!E76/Integration_service!F76*100,"")</f>
        <v/>
      </c>
      <c r="E76" s="723" t="str">
        <f>IFERROR(Integration_service!G76/Integration_service!H76*100,"")</f>
        <v/>
      </c>
      <c r="F76" s="723" t="str">
        <f>IFERROR(Integration_service!I76*100/Integration_service!J76,"")</f>
        <v/>
      </c>
      <c r="G76" s="723" t="str">
        <f>IFERROR(Integration_service!K76*100/'Taux de décès maternel'!C76,"")</f>
        <v/>
      </c>
      <c r="H76" s="723" t="str">
        <f>IFERROR(Integration_service!L76*100/'Taux de décès maternel'!C76,"")</f>
        <v/>
      </c>
      <c r="I76" s="723" t="str">
        <f>IFERROR(Integration_service!M76*100/'Taux de décès maternel'!C76,"")</f>
        <v/>
      </c>
    </row>
    <row r="77" spans="1:9" ht="15" customHeight="1">
      <c r="A77" s="679"/>
      <c r="B77" s="677" t="s">
        <v>572</v>
      </c>
      <c r="C77" s="723" t="str">
        <f>IFERROR(+Integration_service!D77*100/Integration_service!C77,"")</f>
        <v/>
      </c>
      <c r="D77" s="723" t="str">
        <f>IFERROR(Integration_service!E77/Integration_service!F77*100,"")</f>
        <v/>
      </c>
      <c r="E77" s="723" t="str">
        <f>IFERROR(Integration_service!G77/Integration_service!H77*100,"")</f>
        <v/>
      </c>
      <c r="F77" s="723" t="str">
        <f>IFERROR(Integration_service!I77*100/Integration_service!J77,"")</f>
        <v/>
      </c>
      <c r="G77" s="723" t="str">
        <f>IFERROR(Integration_service!K77*100/'Taux de décès maternel'!C77,"")</f>
        <v/>
      </c>
      <c r="H77" s="723" t="str">
        <f>IFERROR(Integration_service!L77*100/'Taux de décès maternel'!C77,"")</f>
        <v/>
      </c>
      <c r="I77" s="723" t="str">
        <f>IFERROR(Integration_service!M77*100/'Taux de décès maternel'!C77,"")</f>
        <v/>
      </c>
    </row>
    <row r="78" spans="1:9" ht="15" customHeight="1">
      <c r="A78" s="679"/>
      <c r="B78" s="677" t="s">
        <v>573</v>
      </c>
      <c r="C78" s="723" t="str">
        <f>IFERROR(+Integration_service!D78*100/Integration_service!C78,"")</f>
        <v/>
      </c>
      <c r="D78" s="723" t="str">
        <f>IFERROR(Integration_service!E78/Integration_service!F78*100,"")</f>
        <v/>
      </c>
      <c r="E78" s="723" t="str">
        <f>IFERROR(Integration_service!G78/Integration_service!H78*100,"")</f>
        <v/>
      </c>
      <c r="F78" s="723" t="str">
        <f>IFERROR(Integration_service!I78*100/Integration_service!J78,"")</f>
        <v/>
      </c>
      <c r="G78" s="723" t="str">
        <f>IFERROR(Integration_service!K78*100/'Taux de décès maternel'!C78,"")</f>
        <v/>
      </c>
      <c r="H78" s="723" t="str">
        <f>IFERROR(Integration_service!L78*100/'Taux de décès maternel'!C78,"")</f>
        <v/>
      </c>
      <c r="I78" s="723" t="str">
        <f>IFERROR(Integration_service!M78*100/'Taux de décès maternel'!C78,"")</f>
        <v/>
      </c>
    </row>
    <row r="79" spans="1:9" s="639" customFormat="1" ht="15" customHeight="1">
      <c r="A79" s="2" t="s">
        <v>574</v>
      </c>
      <c r="B79" s="2"/>
      <c r="C79" s="686" t="str">
        <f>IFERROR(+Integration_service!D79*100/Integration_service!C79,"")</f>
        <v/>
      </c>
      <c r="D79" s="686" t="str">
        <f>IFERROR(Integration_service!E79/Integration_service!F79*100,"")</f>
        <v/>
      </c>
      <c r="E79" s="686" t="str">
        <f>IFERROR(Integration_service!G79/Integration_service!H79*100,"")</f>
        <v/>
      </c>
      <c r="F79" s="686" t="str">
        <f>IFERROR(Integration_service!I79*100/Integration_service!J79,"")</f>
        <v/>
      </c>
      <c r="G79" s="686" t="str">
        <f>IFERROR(Integration_service!K79*100/'Taux de décès maternel'!C79,"")</f>
        <v/>
      </c>
      <c r="H79" s="686" t="str">
        <f>IFERROR(Integration_service!L79*100/'Taux de décès maternel'!C79,"")</f>
        <v/>
      </c>
      <c r="I79" s="686" t="str">
        <f>IFERROR(Integration_service!M79*100/'Taux de décès maternel'!C79,"")</f>
        <v/>
      </c>
    </row>
    <row r="80" spans="1:9" ht="15" customHeight="1">
      <c r="A80" s="677"/>
      <c r="B80" s="677" t="s">
        <v>575</v>
      </c>
      <c r="C80" s="722" t="str">
        <f>IFERROR(+Integration_service!D80*100/Integration_service!C80,"")</f>
        <v/>
      </c>
      <c r="D80" s="722" t="str">
        <f>IFERROR(Integration_service!E80/Integration_service!F80*100,"")</f>
        <v/>
      </c>
      <c r="E80" s="722" t="str">
        <f>IFERROR(Integration_service!G80/Integration_service!H80*100,"")</f>
        <v/>
      </c>
      <c r="F80" s="722" t="str">
        <f>IFERROR(Integration_service!I80*100/Integration_service!J80,"")</f>
        <v/>
      </c>
      <c r="G80" s="722" t="str">
        <f>IFERROR(Integration_service!K80*100/'Taux de décès maternel'!C80,"")</f>
        <v/>
      </c>
      <c r="H80" s="722" t="str">
        <f>IFERROR(Integration_service!L80*100/'Taux de décès maternel'!C80,"")</f>
        <v/>
      </c>
      <c r="I80" s="722" t="str">
        <f>IFERROR(Integration_service!M80*100/'Taux de décès maternel'!C80,"")</f>
        <v/>
      </c>
    </row>
    <row r="81" spans="1:9" ht="15" customHeight="1">
      <c r="A81" s="679"/>
      <c r="B81" s="677" t="s">
        <v>576</v>
      </c>
      <c r="C81" s="723" t="str">
        <f>IFERROR(+Integration_service!D81*100/Integration_service!C81,"")</f>
        <v/>
      </c>
      <c r="D81" s="723" t="str">
        <f>IFERROR(Integration_service!E81/Integration_service!F81*100,"")</f>
        <v/>
      </c>
      <c r="E81" s="723" t="str">
        <f>IFERROR(Integration_service!G81/Integration_service!H81*100,"")</f>
        <v/>
      </c>
      <c r="F81" s="723" t="str">
        <f>IFERROR(Integration_service!I81*100/Integration_service!J81,"")</f>
        <v/>
      </c>
      <c r="G81" s="723" t="str">
        <f>IFERROR(Integration_service!K81*100/'Taux de décès maternel'!C81,"")</f>
        <v/>
      </c>
      <c r="H81" s="723" t="str">
        <f>IFERROR(Integration_service!L81*100/'Taux de décès maternel'!C81,"")</f>
        <v/>
      </c>
      <c r="I81" s="723" t="str">
        <f>IFERROR(Integration_service!M81*100/'Taux de décès maternel'!C81,"")</f>
        <v/>
      </c>
    </row>
    <row r="82" spans="1:9" ht="15" customHeight="1">
      <c r="A82" s="679"/>
      <c r="B82" s="677" t="s">
        <v>577</v>
      </c>
      <c r="C82" s="723" t="str">
        <f>IFERROR(+Integration_service!D82*100/Integration_service!C82,"")</f>
        <v/>
      </c>
      <c r="D82" s="723" t="str">
        <f>IFERROR(Integration_service!E82/Integration_service!F82*100,"")</f>
        <v/>
      </c>
      <c r="E82" s="723" t="str">
        <f>IFERROR(Integration_service!G82/Integration_service!H82*100,"")</f>
        <v/>
      </c>
      <c r="F82" s="723" t="str">
        <f>IFERROR(Integration_service!I82*100/Integration_service!J82,"")</f>
        <v/>
      </c>
      <c r="G82" s="723" t="str">
        <f>IFERROR(Integration_service!K82*100/'Taux de décès maternel'!C82,"")</f>
        <v/>
      </c>
      <c r="H82" s="723" t="str">
        <f>IFERROR(Integration_service!L82*100/'Taux de décès maternel'!C82,"")</f>
        <v/>
      </c>
      <c r="I82" s="723" t="str">
        <f>IFERROR(Integration_service!M82*100/'Taux de décès maternel'!C82,"")</f>
        <v/>
      </c>
    </row>
    <row r="83" spans="1:9" ht="15" customHeight="1">
      <c r="A83" s="679"/>
      <c r="B83" s="677" t="s">
        <v>578</v>
      </c>
      <c r="C83" s="723" t="str">
        <f>IFERROR(+Integration_service!D83*100/Integration_service!C83,"")</f>
        <v/>
      </c>
      <c r="D83" s="723" t="str">
        <f>IFERROR(Integration_service!E83/Integration_service!F83*100,"")</f>
        <v/>
      </c>
      <c r="E83" s="723" t="str">
        <f>IFERROR(Integration_service!G83/Integration_service!H83*100,"")</f>
        <v/>
      </c>
      <c r="F83" s="723" t="str">
        <f>IFERROR(Integration_service!I83*100/Integration_service!J83,"")</f>
        <v/>
      </c>
      <c r="G83" s="723" t="str">
        <f>IFERROR(Integration_service!K83*100/'Taux de décès maternel'!C83,"")</f>
        <v/>
      </c>
      <c r="H83" s="723" t="str">
        <f>IFERROR(Integration_service!L83*100/'Taux de décès maternel'!C83,"")</f>
        <v/>
      </c>
      <c r="I83" s="723" t="str">
        <f>IFERROR(Integration_service!M83*100/'Taux de décès maternel'!C83,"")</f>
        <v/>
      </c>
    </row>
    <row r="84" spans="1:9" ht="15" customHeight="1">
      <c r="A84" s="2" t="s">
        <v>579</v>
      </c>
      <c r="B84" s="2"/>
      <c r="C84" s="103" t="str">
        <f>IFERROR(+Integration_service!D84*100/Integration_service!C84,"")</f>
        <v/>
      </c>
      <c r="D84" s="103" t="str">
        <f>IFERROR(Integration_service!E84/Integration_service!F84*100,"")</f>
        <v/>
      </c>
      <c r="E84" s="103" t="str">
        <f>IFERROR(Integration_service!G84/Integration_service!H84*100,"")</f>
        <v/>
      </c>
      <c r="F84" s="103" t="str">
        <f>IFERROR(Integration_service!I84*100/Integration_service!J84,"")</f>
        <v/>
      </c>
      <c r="G84" s="103" t="str">
        <f>IFERROR(Integration_service!K84*100/'Taux de décès maternel'!C84,"")</f>
        <v/>
      </c>
      <c r="H84" s="103" t="str">
        <f>IFERROR(Integration_service!L84*100/'Taux de décès maternel'!C84,"")</f>
        <v/>
      </c>
      <c r="I84" s="103" t="str">
        <f>IFERROR(Integration_service!M84*100/'Taux de décès maternel'!C84,"")</f>
        <v/>
      </c>
    </row>
    <row r="85" spans="1:9" ht="15" customHeight="1">
      <c r="A85" s="679"/>
      <c r="B85" s="677" t="s">
        <v>580</v>
      </c>
      <c r="C85" s="723" t="str">
        <f>IFERROR(+Integration_service!D85*100/Integration_service!C85,"")</f>
        <v/>
      </c>
      <c r="D85" s="723" t="str">
        <f>IFERROR(Integration_service!E85/Integration_service!F85*100,"")</f>
        <v/>
      </c>
      <c r="E85" s="723" t="str">
        <f>IFERROR(Integration_service!G85/Integration_service!H85*100,"")</f>
        <v/>
      </c>
      <c r="F85" s="723" t="str">
        <f>IFERROR(Integration_service!I85*100/Integration_service!J85,"")</f>
        <v/>
      </c>
      <c r="G85" s="723" t="str">
        <f>IFERROR(Integration_service!K85*100/'Taux de décès maternel'!C85,"")</f>
        <v/>
      </c>
      <c r="H85" s="723" t="str">
        <f>IFERROR(Integration_service!L85*100/'Taux de décès maternel'!C85,"")</f>
        <v/>
      </c>
      <c r="I85" s="723" t="str">
        <f>IFERROR(Integration_service!M85*100/'Taux de décès maternel'!C85,"")</f>
        <v/>
      </c>
    </row>
    <row r="86" spans="1:9" ht="15" customHeight="1">
      <c r="A86" s="679"/>
      <c r="B86" s="677" t="s">
        <v>581</v>
      </c>
      <c r="C86" s="723" t="str">
        <f>IFERROR(+Integration_service!D86*100/Integration_service!C86,"")</f>
        <v/>
      </c>
      <c r="D86" s="723" t="str">
        <f>IFERROR(Integration_service!E86/Integration_service!F86*100,"")</f>
        <v/>
      </c>
      <c r="E86" s="723" t="str">
        <f>IFERROR(Integration_service!G86/Integration_service!H86*100,"")</f>
        <v/>
      </c>
      <c r="F86" s="723" t="str">
        <f>IFERROR(Integration_service!I86*100/Integration_service!J86,"")</f>
        <v/>
      </c>
      <c r="G86" s="723" t="str">
        <f>IFERROR(Integration_service!K86*100/'Taux de décès maternel'!C86,"")</f>
        <v/>
      </c>
      <c r="H86" s="723" t="str">
        <f>IFERROR(Integration_service!L86*100/'Taux de décès maternel'!C86,"")</f>
        <v/>
      </c>
      <c r="I86" s="723" t="str">
        <f>IFERROR(Integration_service!M86*100/'Taux de décès maternel'!C86,"")</f>
        <v/>
      </c>
    </row>
    <row r="87" spans="1:9" s="639" customFormat="1" ht="15" customHeight="1">
      <c r="A87" s="679"/>
      <c r="B87" s="677" t="s">
        <v>582</v>
      </c>
      <c r="C87" s="723" t="str">
        <f>IFERROR(+Integration_service!D87*100/Integration_service!C87,"")</f>
        <v/>
      </c>
      <c r="D87" s="723" t="str">
        <f>IFERROR(Integration_service!E87/Integration_service!F87*100,"")</f>
        <v/>
      </c>
      <c r="E87" s="723" t="str">
        <f>IFERROR(Integration_service!G87/Integration_service!H87*100,"")</f>
        <v/>
      </c>
      <c r="F87" s="723" t="str">
        <f>IFERROR(Integration_service!I87*100/Integration_service!J87,"")</f>
        <v/>
      </c>
      <c r="G87" s="723" t="str">
        <f>IFERROR(Integration_service!K87*100/'Taux de décès maternel'!C87,"")</f>
        <v/>
      </c>
      <c r="H87" s="723" t="str">
        <f>IFERROR(Integration_service!L87*100/'Taux de décès maternel'!C87,"")</f>
        <v/>
      </c>
      <c r="I87" s="723" t="str">
        <f>IFERROR(Integration_service!M87*100/'Taux de décès maternel'!C87,"")</f>
        <v/>
      </c>
    </row>
    <row r="88" spans="1:9" ht="15" customHeight="1">
      <c r="A88" s="2" t="s">
        <v>583</v>
      </c>
      <c r="B88" s="2"/>
      <c r="C88" s="686" t="str">
        <f>IFERROR(+Integration_service!D88*100/Integration_service!C88,"")</f>
        <v/>
      </c>
      <c r="D88" s="686" t="str">
        <f>IFERROR(Integration_service!E88/Integration_service!F88*100,"")</f>
        <v/>
      </c>
      <c r="E88" s="686" t="str">
        <f>IFERROR(Integration_service!G88/Integration_service!H88*100,"")</f>
        <v/>
      </c>
      <c r="F88" s="686" t="str">
        <f>IFERROR(Integration_service!I88*100/Integration_service!J88,"")</f>
        <v/>
      </c>
      <c r="G88" s="686" t="str">
        <f>IFERROR(Integration_service!K88*100/'Taux de décès maternel'!C88,"")</f>
        <v/>
      </c>
      <c r="H88" s="686" t="str">
        <f>IFERROR(Integration_service!L88*100/'Taux de décès maternel'!C88,"")</f>
        <v/>
      </c>
      <c r="I88" s="686" t="str">
        <f>IFERROR(Integration_service!M88*100/'Taux de décès maternel'!C88,"")</f>
        <v/>
      </c>
    </row>
    <row r="89" spans="1:9" ht="15" customHeight="1">
      <c r="A89" s="679"/>
      <c r="B89" s="677" t="s">
        <v>584</v>
      </c>
      <c r="C89" s="723" t="str">
        <f>IFERROR(+Integration_service!D89*100/Integration_service!C89,"")</f>
        <v/>
      </c>
      <c r="D89" s="723" t="str">
        <f>IFERROR(Integration_service!E89/Integration_service!F89*100,"")</f>
        <v/>
      </c>
      <c r="E89" s="723" t="str">
        <f>IFERROR(Integration_service!G89/Integration_service!H89*100,"")</f>
        <v/>
      </c>
      <c r="F89" s="723" t="str">
        <f>IFERROR(Integration_service!I89*100/Integration_service!J89,"")</f>
        <v/>
      </c>
      <c r="G89" s="723" t="str">
        <f>IFERROR(Integration_service!K89*100/'Taux de décès maternel'!C89,"")</f>
        <v/>
      </c>
      <c r="H89" s="723" t="str">
        <f>IFERROR(Integration_service!L89*100/'Taux de décès maternel'!C89,"")</f>
        <v/>
      </c>
      <c r="I89" s="723" t="str">
        <f>IFERROR(Integration_service!M89*100/'Taux de décès maternel'!C89,"")</f>
        <v/>
      </c>
    </row>
    <row r="90" spans="1:9" ht="15" customHeight="1">
      <c r="A90" s="2" t="s">
        <v>585</v>
      </c>
      <c r="B90" s="2"/>
      <c r="C90" s="103" t="str">
        <f>IFERROR(+Integration_service!D90*100/Integration_service!C90,"")</f>
        <v/>
      </c>
      <c r="D90" s="103" t="str">
        <f>IFERROR(Integration_service!E90/Integration_service!F90*100,"")</f>
        <v/>
      </c>
      <c r="E90" s="103" t="str">
        <f>IFERROR(Integration_service!G90/Integration_service!H90*100,"")</f>
        <v/>
      </c>
      <c r="F90" s="103" t="str">
        <f>IFERROR(Integration_service!I90*100/Integration_service!J90,"")</f>
        <v/>
      </c>
      <c r="G90" s="103" t="str">
        <f>IFERROR(Integration_service!K90*100/'Taux de décès maternel'!C90,"")</f>
        <v/>
      </c>
      <c r="H90" s="103" t="str">
        <f>IFERROR(Integration_service!L90*100/'Taux de décès maternel'!C90,"")</f>
        <v/>
      </c>
      <c r="I90" s="103" t="str">
        <f>IFERROR(Integration_service!M90*100/'Taux de décès maternel'!C90,"")</f>
        <v/>
      </c>
    </row>
    <row r="91" spans="1:9" ht="15" customHeight="1">
      <c r="A91" s="679"/>
      <c r="B91" s="677" t="s">
        <v>586</v>
      </c>
      <c r="C91" s="723" t="str">
        <f>IFERROR(+Integration_service!D91*100/Integration_service!C91,"")</f>
        <v/>
      </c>
      <c r="D91" s="723" t="str">
        <f>IFERROR(Integration_service!E91/Integration_service!F91*100,"")</f>
        <v/>
      </c>
      <c r="E91" s="723" t="str">
        <f>IFERROR(Integration_service!G91/Integration_service!H91*100,"")</f>
        <v/>
      </c>
      <c r="F91" s="723" t="str">
        <f>IFERROR(Integration_service!I91*100/Integration_service!J91,"")</f>
        <v/>
      </c>
      <c r="G91" s="723" t="str">
        <f>IFERROR(Integration_service!K91*100/'Taux de décès maternel'!C91,"")</f>
        <v/>
      </c>
      <c r="H91" s="723" t="str">
        <f>IFERROR(Integration_service!L91*100/'Taux de décès maternel'!C91,"")</f>
        <v/>
      </c>
      <c r="I91" s="723" t="str">
        <f>IFERROR(Integration_service!M91*100/'Taux de décès maternel'!C91,"")</f>
        <v/>
      </c>
    </row>
    <row r="92" spans="1:9" s="639" customFormat="1" ht="15" customHeight="1">
      <c r="A92" s="679"/>
      <c r="B92" s="677" t="s">
        <v>587</v>
      </c>
      <c r="C92" s="723" t="str">
        <f>IFERROR(+Integration_service!D92*100/Integration_service!C92,"")</f>
        <v/>
      </c>
      <c r="D92" s="723" t="str">
        <f>IFERROR(Integration_service!E92/Integration_service!F92*100,"")</f>
        <v/>
      </c>
      <c r="E92" s="723" t="str">
        <f>IFERROR(Integration_service!G92/Integration_service!H92*100,"")</f>
        <v/>
      </c>
      <c r="F92" s="723" t="str">
        <f>IFERROR(Integration_service!I92*100/Integration_service!J92,"")</f>
        <v/>
      </c>
      <c r="G92" s="723" t="str">
        <f>IFERROR(Integration_service!K92*100/'Taux de décès maternel'!C92,"")</f>
        <v/>
      </c>
      <c r="H92" s="723" t="str">
        <f>IFERROR(Integration_service!L92*100/'Taux de décès maternel'!C92,"")</f>
        <v/>
      </c>
      <c r="I92" s="723" t="str">
        <f>IFERROR(Integration_service!M92*100/'Taux de décès maternel'!C92,"")</f>
        <v/>
      </c>
    </row>
    <row r="93" spans="1:9" ht="15" customHeight="1">
      <c r="A93" s="679"/>
      <c r="B93" s="677" t="s">
        <v>588</v>
      </c>
      <c r="C93" s="723" t="str">
        <f>IFERROR(+Integration_service!D93*100/Integration_service!C93,"")</f>
        <v/>
      </c>
      <c r="D93" s="723" t="str">
        <f>IFERROR(Integration_service!E93/Integration_service!F93*100,"")</f>
        <v/>
      </c>
      <c r="E93" s="723" t="str">
        <f>IFERROR(Integration_service!G93/Integration_service!H93*100,"")</f>
        <v/>
      </c>
      <c r="F93" s="723" t="str">
        <f>IFERROR(Integration_service!I93*100/Integration_service!J93,"")</f>
        <v/>
      </c>
      <c r="G93" s="723" t="str">
        <f>IFERROR(Integration_service!K93*100/'Taux de décès maternel'!C93,"")</f>
        <v/>
      </c>
      <c r="H93" s="723" t="str">
        <f>IFERROR(Integration_service!L93*100/'Taux de décès maternel'!C93,"")</f>
        <v/>
      </c>
      <c r="I93" s="723" t="str">
        <f>IFERROR(Integration_service!M93*100/'Taux de décès maternel'!C93,"")</f>
        <v/>
      </c>
    </row>
    <row r="94" spans="1:9" ht="15" customHeight="1">
      <c r="A94" s="2" t="s">
        <v>589</v>
      </c>
      <c r="B94" s="2"/>
      <c r="C94" s="103" t="str">
        <f>IFERROR(+Integration_service!D94*100/Integration_service!C94,"")</f>
        <v/>
      </c>
      <c r="D94" s="103" t="str">
        <f>IFERROR(Integration_service!E94/Integration_service!F94*100,"")</f>
        <v/>
      </c>
      <c r="E94" s="103" t="str">
        <f>IFERROR(Integration_service!G94/Integration_service!H94*100,"")</f>
        <v/>
      </c>
      <c r="F94" s="103" t="str">
        <f>IFERROR(Integration_service!I94*100/Integration_service!J94,"")</f>
        <v/>
      </c>
      <c r="G94" s="103" t="str">
        <f>IFERROR(Integration_service!K94*100/'Taux de décès maternel'!C94,"")</f>
        <v/>
      </c>
      <c r="H94" s="103" t="str">
        <f>IFERROR(Integration_service!L94*100/'Taux de décès maternel'!C94,"")</f>
        <v/>
      </c>
      <c r="I94" s="103" t="str">
        <f>IFERROR(Integration_service!M94*100/'Taux de décès maternel'!C94,"")</f>
        <v/>
      </c>
    </row>
    <row r="95" spans="1:9" ht="15" customHeight="1">
      <c r="A95" s="677"/>
      <c r="B95" s="677" t="s">
        <v>590</v>
      </c>
      <c r="C95" s="723" t="str">
        <f>IFERROR(+Integration_service!D95*100/Integration_service!C95,"")</f>
        <v/>
      </c>
      <c r="D95" s="723" t="str">
        <f>IFERROR(Integration_service!E95/Integration_service!F95*100,"")</f>
        <v/>
      </c>
      <c r="E95" s="723" t="str">
        <f>IFERROR(Integration_service!G95/Integration_service!H95*100,"")</f>
        <v/>
      </c>
      <c r="F95" s="723" t="str">
        <f>IFERROR(Integration_service!I95*100/Integration_service!J95,"")</f>
        <v/>
      </c>
      <c r="G95" s="723" t="str">
        <f>IFERROR(Integration_service!K95*100/'Taux de décès maternel'!C95,"")</f>
        <v/>
      </c>
      <c r="H95" s="723" t="str">
        <f>IFERROR(Integration_service!L95*100/'Taux de décès maternel'!C95,"")</f>
        <v/>
      </c>
      <c r="I95" s="723" t="str">
        <f>IFERROR(Integration_service!M95*100/'Taux de décès maternel'!C95,"")</f>
        <v/>
      </c>
    </row>
    <row r="96" spans="1:9" ht="15" customHeight="1">
      <c r="A96" s="677"/>
      <c r="B96" s="677" t="s">
        <v>591</v>
      </c>
      <c r="C96" s="723" t="str">
        <f>IFERROR(+Integration_service!D96*100/Integration_service!C96,"")</f>
        <v/>
      </c>
      <c r="D96" s="723" t="str">
        <f>IFERROR(Integration_service!E96/Integration_service!F96*100,"")</f>
        <v/>
      </c>
      <c r="E96" s="723" t="str">
        <f>IFERROR(Integration_service!G96/Integration_service!H96*100,"")</f>
        <v/>
      </c>
      <c r="F96" s="723" t="str">
        <f>IFERROR(Integration_service!I96*100/Integration_service!J96,"")</f>
        <v/>
      </c>
      <c r="G96" s="723" t="str">
        <f>IFERROR(Integration_service!K96*100/'Taux de décès maternel'!C96,"")</f>
        <v/>
      </c>
      <c r="H96" s="723" t="str">
        <f>IFERROR(Integration_service!L96*100/'Taux de décès maternel'!C96,"")</f>
        <v/>
      </c>
      <c r="I96" s="723" t="str">
        <f>IFERROR(Integration_service!M96*100/'Taux de décès maternel'!C96,"")</f>
        <v/>
      </c>
    </row>
    <row r="97" spans="1:9" ht="15" customHeight="1">
      <c r="A97" s="677"/>
      <c r="B97" s="677" t="s">
        <v>592</v>
      </c>
      <c r="C97" s="723" t="str">
        <f>IFERROR(+Integration_service!D97*100/Integration_service!C97,"")</f>
        <v/>
      </c>
      <c r="D97" s="723" t="str">
        <f>IFERROR(Integration_service!E97/Integration_service!F97*100,"")</f>
        <v/>
      </c>
      <c r="E97" s="723" t="str">
        <f>IFERROR(Integration_service!G97/Integration_service!H97*100,"")</f>
        <v/>
      </c>
      <c r="F97" s="723" t="str">
        <f>IFERROR(Integration_service!I97*100/Integration_service!J97,"")</f>
        <v/>
      </c>
      <c r="G97" s="723" t="str">
        <f>IFERROR(Integration_service!K97*100/'Taux de décès maternel'!C97,"")</f>
        <v/>
      </c>
      <c r="H97" s="723" t="str">
        <f>IFERROR(Integration_service!L97*100/'Taux de décès maternel'!C97,"")</f>
        <v/>
      </c>
      <c r="I97" s="723" t="str">
        <f>IFERROR(Integration_service!M97*100/'Taux de décès maternel'!C97,"")</f>
        <v/>
      </c>
    </row>
    <row r="98" spans="1:9" s="639" customFormat="1" ht="15" customHeight="1">
      <c r="A98" s="677"/>
      <c r="B98" s="677" t="s">
        <v>593</v>
      </c>
      <c r="C98" s="723" t="str">
        <f>IFERROR(+Integration_service!D98*100/Integration_service!C98,"")</f>
        <v/>
      </c>
      <c r="D98" s="723" t="str">
        <f>IFERROR(Integration_service!E98/Integration_service!F98*100,"")</f>
        <v/>
      </c>
      <c r="E98" s="723" t="str">
        <f>IFERROR(Integration_service!G98/Integration_service!H98*100,"")</f>
        <v/>
      </c>
      <c r="F98" s="723" t="str">
        <f>IFERROR(Integration_service!I98*100/Integration_service!J98,"")</f>
        <v/>
      </c>
      <c r="G98" s="723" t="str">
        <f>IFERROR(Integration_service!K98*100/'Taux de décès maternel'!C98,"")</f>
        <v/>
      </c>
      <c r="H98" s="723" t="str">
        <f>IFERROR(Integration_service!L98*100/'Taux de décès maternel'!C98,"")</f>
        <v/>
      </c>
      <c r="I98" s="723" t="str">
        <f>IFERROR(Integration_service!M98*100/'Taux de décès maternel'!C98,"")</f>
        <v/>
      </c>
    </row>
    <row r="99" spans="1:9" ht="15" customHeight="1">
      <c r="A99" s="2" t="s">
        <v>594</v>
      </c>
      <c r="B99" s="2"/>
      <c r="C99" s="686" t="str">
        <f>IFERROR(+Integration_service!D99*100/Integration_service!C99,"")</f>
        <v/>
      </c>
      <c r="D99" s="686" t="str">
        <f>IFERROR(Integration_service!E99/Integration_service!F99*100,"")</f>
        <v/>
      </c>
      <c r="E99" s="686" t="str">
        <f>IFERROR(Integration_service!G99/Integration_service!H99*100,"")</f>
        <v/>
      </c>
      <c r="F99" s="686" t="str">
        <f>IFERROR(Integration_service!I99*100/Integration_service!J99,"")</f>
        <v/>
      </c>
      <c r="G99" s="686" t="str">
        <f>IFERROR(Integration_service!K99*100/'Taux de décès maternel'!C99,"")</f>
        <v/>
      </c>
      <c r="H99" s="686" t="str">
        <f>IFERROR(Integration_service!L99*100/'Taux de décès maternel'!C99,"")</f>
        <v/>
      </c>
      <c r="I99" s="686" t="str">
        <f>IFERROR(Integration_service!M99*100/'Taux de décès maternel'!C99,"")</f>
        <v/>
      </c>
    </row>
    <row r="100" spans="1:9" ht="15" customHeight="1">
      <c r="A100" s="679"/>
      <c r="B100" s="677" t="s">
        <v>595</v>
      </c>
      <c r="C100" s="723" t="str">
        <f>IFERROR(+Integration_service!D100*100/Integration_service!C100,"")</f>
        <v/>
      </c>
      <c r="D100" s="723" t="str">
        <f>IFERROR(Integration_service!E100/Integration_service!F100*100,"")</f>
        <v/>
      </c>
      <c r="E100" s="723" t="str">
        <f>IFERROR(Integration_service!G100/Integration_service!H100*100,"")</f>
        <v/>
      </c>
      <c r="F100" s="723" t="str">
        <f>IFERROR(Integration_service!I100*100/Integration_service!J100,"")</f>
        <v/>
      </c>
      <c r="G100" s="723" t="str">
        <f>IFERROR(Integration_service!K100*100/'Taux de décès maternel'!C100,"")</f>
        <v/>
      </c>
      <c r="H100" s="723" t="str">
        <f>IFERROR(Integration_service!L100*100/'Taux de décès maternel'!C100,"")</f>
        <v/>
      </c>
      <c r="I100" s="723" t="str">
        <f>IFERROR(Integration_service!M100*100/'Taux de décès maternel'!C100,"")</f>
        <v/>
      </c>
    </row>
    <row r="101" spans="1:9" ht="15" customHeight="1">
      <c r="A101" s="2" t="s">
        <v>596</v>
      </c>
      <c r="B101" s="2"/>
      <c r="C101" s="103" t="str">
        <f>IFERROR(+Integration_service!D101*100/Integration_service!C101,"")</f>
        <v/>
      </c>
      <c r="D101" s="103" t="str">
        <f>IFERROR(Integration_service!E101/Integration_service!F101*100,"")</f>
        <v/>
      </c>
      <c r="E101" s="103" t="str">
        <f>IFERROR(Integration_service!G101/Integration_service!H101*100,"")</f>
        <v/>
      </c>
      <c r="F101" s="103" t="str">
        <f>IFERROR(Integration_service!I101*100/Integration_service!J101,"")</f>
        <v/>
      </c>
      <c r="G101" s="103" t="str">
        <f>IFERROR(Integration_service!K101*100/'Taux de décès maternel'!C101,"")</f>
        <v/>
      </c>
      <c r="H101" s="103" t="str">
        <f>IFERROR(Integration_service!L101*100/'Taux de décès maternel'!C101,"")</f>
        <v/>
      </c>
      <c r="I101" s="103" t="str">
        <f>IFERROR(Integration_service!M101*100/'Taux de décès maternel'!C101,"")</f>
        <v/>
      </c>
    </row>
    <row r="102" spans="1:9" ht="15" customHeight="1">
      <c r="A102" s="677"/>
      <c r="B102" s="677" t="s">
        <v>597</v>
      </c>
      <c r="C102" s="723" t="str">
        <f>IFERROR(+Integration_service!D102*100/Integration_service!C102,"")</f>
        <v/>
      </c>
      <c r="D102" s="723" t="str">
        <f>IFERROR(Integration_service!E102/Integration_service!F102*100,"")</f>
        <v/>
      </c>
      <c r="E102" s="723" t="str">
        <f>IFERROR(Integration_service!G102/Integration_service!H102*100,"")</f>
        <v/>
      </c>
      <c r="F102" s="723" t="str">
        <f>IFERROR(Integration_service!I102*100/Integration_service!J102,"")</f>
        <v/>
      </c>
      <c r="G102" s="723" t="str">
        <f>IFERROR(Integration_service!K102*100/'Taux de décès maternel'!C102,"")</f>
        <v/>
      </c>
      <c r="H102" s="723" t="str">
        <f>IFERROR(Integration_service!L102*100/'Taux de décès maternel'!C102,"")</f>
        <v/>
      </c>
      <c r="I102" s="723" t="str">
        <f>IFERROR(Integration_service!M102*100/'Taux de décès maternel'!C102,"")</f>
        <v/>
      </c>
    </row>
    <row r="103" spans="1:9" ht="15" customHeight="1">
      <c r="A103" s="679"/>
      <c r="B103" s="677" t="s">
        <v>598</v>
      </c>
      <c r="C103" s="723" t="str">
        <f>IFERROR(+Integration_service!D103*100/Integration_service!C103,"")</f>
        <v/>
      </c>
      <c r="D103" s="723" t="str">
        <f>IFERROR(Integration_service!E103/Integration_service!F103*100,"")</f>
        <v/>
      </c>
      <c r="E103" s="723" t="str">
        <f>IFERROR(Integration_service!G103/Integration_service!H103*100,"")</f>
        <v/>
      </c>
      <c r="F103" s="723" t="str">
        <f>IFERROR(Integration_service!I103*100/Integration_service!J103,"")</f>
        <v/>
      </c>
      <c r="G103" s="723" t="str">
        <f>IFERROR(Integration_service!K103*100/'Taux de décès maternel'!C103,"")</f>
        <v/>
      </c>
      <c r="H103" s="723" t="str">
        <f>IFERROR(Integration_service!L103*100/'Taux de décès maternel'!C103,"")</f>
        <v/>
      </c>
      <c r="I103" s="723" t="str">
        <f>IFERROR(Integration_service!M103*100/'Taux de décès maternel'!C103,"")</f>
        <v/>
      </c>
    </row>
    <row r="104" spans="1:9" ht="15" customHeight="1">
      <c r="A104" s="679"/>
      <c r="B104" s="677" t="s">
        <v>599</v>
      </c>
      <c r="C104" s="723" t="str">
        <f>IFERROR(+Integration_service!D104*100/Integration_service!C104,"")</f>
        <v/>
      </c>
      <c r="D104" s="723" t="str">
        <f>IFERROR(Integration_service!E104/Integration_service!F104*100,"")</f>
        <v/>
      </c>
      <c r="E104" s="723" t="str">
        <f>IFERROR(Integration_service!G104/Integration_service!H104*100,"")</f>
        <v/>
      </c>
      <c r="F104" s="723" t="str">
        <f>IFERROR(Integration_service!I104*100/Integration_service!J104,"")</f>
        <v/>
      </c>
      <c r="G104" s="723" t="str">
        <f>IFERROR(Integration_service!K104*100/'Taux de décès maternel'!C104,"")</f>
        <v/>
      </c>
      <c r="H104" s="723" t="str">
        <f>IFERROR(Integration_service!L104*100/'Taux de décès maternel'!C104,"")</f>
        <v/>
      </c>
      <c r="I104" s="723" t="str">
        <f>IFERROR(Integration_service!M104*100/'Taux de décès maternel'!C104,"")</f>
        <v/>
      </c>
    </row>
    <row r="105" spans="1:9" ht="15" customHeight="1">
      <c r="A105" s="679"/>
      <c r="B105" s="677" t="s">
        <v>600</v>
      </c>
      <c r="C105" s="723" t="str">
        <f>IFERROR(+Integration_service!D105*100/Integration_service!C105,"")</f>
        <v/>
      </c>
      <c r="D105" s="723" t="str">
        <f>IFERROR(Integration_service!E105/Integration_service!F105*100,"")</f>
        <v/>
      </c>
      <c r="E105" s="723" t="str">
        <f>IFERROR(Integration_service!G105/Integration_service!H105*100,"")</f>
        <v/>
      </c>
      <c r="F105" s="723" t="str">
        <f>IFERROR(Integration_service!I105*100/Integration_service!J105,"")</f>
        <v/>
      </c>
      <c r="G105" s="723" t="str">
        <f>IFERROR(Integration_service!K105*100/'Taux de décès maternel'!C105,"")</f>
        <v/>
      </c>
      <c r="H105" s="723" t="str">
        <f>IFERROR(Integration_service!L105*100/'Taux de décès maternel'!C105,"")</f>
        <v/>
      </c>
      <c r="I105" s="723" t="str">
        <f>IFERROR(Integration_service!M105*100/'Taux de décès maternel'!C105,"")</f>
        <v/>
      </c>
    </row>
    <row r="106" spans="1:9" ht="14.25" customHeight="1">
      <c r="A106" s="679"/>
      <c r="B106" s="677" t="s">
        <v>601</v>
      </c>
      <c r="C106" s="723" t="str">
        <f>IFERROR(+Integration_service!D106*100/Integration_service!C106,"")</f>
        <v/>
      </c>
      <c r="D106" s="723" t="str">
        <f>IFERROR(Integration_service!E106/Integration_service!F106*100,"")</f>
        <v/>
      </c>
      <c r="E106" s="723" t="str">
        <f>IFERROR(Integration_service!G106/Integration_service!H106*100,"")</f>
        <v/>
      </c>
      <c r="F106" s="723" t="str">
        <f>IFERROR(Integration_service!I106*100/Integration_service!J106,"")</f>
        <v/>
      </c>
      <c r="G106" s="723" t="str">
        <f>IFERROR(Integration_service!K106*100/'Taux de décès maternel'!C106,"")</f>
        <v/>
      </c>
      <c r="H106" s="723" t="str">
        <f>IFERROR(Integration_service!L106*100/'Taux de décès maternel'!C106,"")</f>
        <v/>
      </c>
      <c r="I106" s="723" t="str">
        <f>IFERROR(Integration_service!M106*100/'Taux de décès maternel'!C106,"")</f>
        <v/>
      </c>
    </row>
    <row r="107" spans="1:9" ht="14.25" customHeight="1">
      <c r="A107" s="679"/>
      <c r="B107" s="677" t="s">
        <v>602</v>
      </c>
      <c r="C107" s="723" t="str">
        <f>IFERROR(+Integration_service!D107*100/Integration_service!C107,"")</f>
        <v/>
      </c>
      <c r="D107" s="723" t="str">
        <f>IFERROR(Integration_service!E107/Integration_service!F107*100,"")</f>
        <v/>
      </c>
      <c r="E107" s="723" t="str">
        <f>IFERROR(Integration_service!G107/Integration_service!H107*100,"")</f>
        <v/>
      </c>
      <c r="F107" s="723" t="str">
        <f>IFERROR(Integration_service!I107*100/Integration_service!J107,"")</f>
        <v/>
      </c>
      <c r="G107" s="723" t="str">
        <f>IFERROR(Integration_service!K107*100/'Taux de décès maternel'!C107,"")</f>
        <v/>
      </c>
      <c r="H107" s="723" t="str">
        <f>IFERROR(Integration_service!L107*100/'Taux de décès maternel'!C107,"")</f>
        <v/>
      </c>
      <c r="I107" s="723" t="str">
        <f>IFERROR(Integration_service!M107*100/'Taux de décès maternel'!C107,"")</f>
        <v/>
      </c>
    </row>
    <row r="108" spans="1:9" ht="15" customHeight="1">
      <c r="A108" s="679"/>
      <c r="B108" s="677" t="s">
        <v>603</v>
      </c>
      <c r="C108" s="723" t="str">
        <f>IFERROR(+Integration_service!D108*100/Integration_service!C108,"")</f>
        <v/>
      </c>
      <c r="D108" s="723" t="str">
        <f>IFERROR(Integration_service!E108/Integration_service!F108*100,"")</f>
        <v/>
      </c>
      <c r="E108" s="723" t="str">
        <f>IFERROR(Integration_service!G108/Integration_service!H108*100,"")</f>
        <v/>
      </c>
      <c r="F108" s="723" t="str">
        <f>IFERROR(Integration_service!I108*100/Integration_service!J108,"")</f>
        <v/>
      </c>
      <c r="G108" s="723" t="str">
        <f>IFERROR(Integration_service!K108*100/'Taux de décès maternel'!C108,"")</f>
        <v/>
      </c>
      <c r="H108" s="723" t="str">
        <f>IFERROR(Integration_service!L108*100/'Taux de décès maternel'!C108,"")</f>
        <v/>
      </c>
      <c r="I108" s="723" t="str">
        <f>IFERROR(Integration_service!M108*100/'Taux de décès maternel'!C108,"")</f>
        <v/>
      </c>
    </row>
    <row r="109" spans="1:9" ht="15" customHeight="1">
      <c r="A109" s="2" t="s">
        <v>604</v>
      </c>
      <c r="B109" s="2"/>
      <c r="C109" s="687" t="str">
        <f>IFERROR(+Integration_service!D109*100/Integration_service!C109,"")</f>
        <v/>
      </c>
      <c r="D109" s="687" t="str">
        <f>IFERROR(Integration_service!E109/Integration_service!F109*100,"")</f>
        <v/>
      </c>
      <c r="E109" s="687" t="str">
        <f>IFERROR(Integration_service!G109/Integration_service!H109*100,"")</f>
        <v/>
      </c>
      <c r="F109" s="687" t="str">
        <f>IFERROR(Integration_service!I109*100/Integration_service!J109,"")</f>
        <v/>
      </c>
      <c r="G109" s="687" t="str">
        <f>IFERROR(Integration_service!K109*100/'Taux de décès maternel'!C109,"")</f>
        <v/>
      </c>
      <c r="H109" s="687" t="str">
        <f>IFERROR(Integration_service!L109*100/'Taux de décès maternel'!C109,"")</f>
        <v/>
      </c>
      <c r="I109" s="687" t="str">
        <f>IFERROR(Integration_service!M109*100/'Taux de décès maternel'!C109,"")</f>
        <v/>
      </c>
    </row>
    <row r="110" spans="1:9" ht="15" customHeight="1">
      <c r="A110" s="2" t="s">
        <v>605</v>
      </c>
      <c r="B110" s="2"/>
      <c r="C110" s="103" t="str">
        <f>IFERROR(+Integration_service!D110*100/Integration_service!C110,"")</f>
        <v/>
      </c>
      <c r="D110" s="103" t="str">
        <f>IFERROR(Integration_service!E110/Integration_service!F110*100,"")</f>
        <v/>
      </c>
      <c r="E110" s="103" t="str">
        <f>IFERROR(Integration_service!G110/Integration_service!H110*100,"")</f>
        <v/>
      </c>
      <c r="F110" s="103" t="str">
        <f>IFERROR(Integration_service!I110*100/Integration_service!J110,"")</f>
        <v/>
      </c>
      <c r="G110" s="103" t="str">
        <f>IFERROR(Integration_service!K110*100/'Taux de décès maternel'!C110,"")</f>
        <v/>
      </c>
      <c r="H110" s="103" t="str">
        <f>IFERROR(Integration_service!L110*100/'Taux de décès maternel'!C110,"")</f>
        <v/>
      </c>
      <c r="I110" s="103" t="str">
        <f>IFERROR(Integration_service!M110*100/'Taux de décès maternel'!C110,"")</f>
        <v/>
      </c>
    </row>
    <row r="111" spans="1:9" ht="15" customHeight="1" thickBot="1">
      <c r="A111" s="282" t="s">
        <v>606</v>
      </c>
      <c r="B111" s="282"/>
      <c r="C111" s="688" t="str">
        <f>IFERROR(+Integration_service!D111*100/Integration_service!C111,"")</f>
        <v/>
      </c>
      <c r="D111" s="688" t="str">
        <f>IFERROR(Integration_service!E111/Integration_service!F111*100,"")</f>
        <v/>
      </c>
      <c r="E111" s="688" t="str">
        <f>IFERROR(Integration_service!G111/Integration_service!H111*100,"")</f>
        <v/>
      </c>
      <c r="F111" s="688" t="str">
        <f>IFERROR(Integration_service!I111*100/Integration_service!J111,"")</f>
        <v/>
      </c>
      <c r="G111" s="688" t="str">
        <f>IFERROR(Integration_service!K111*100/'Taux de décès maternel'!C111,"")</f>
        <v/>
      </c>
      <c r="H111" s="688" t="str">
        <f>IFERROR(Integration_service!L111*100/'Taux de décès maternel'!C111,"")</f>
        <v/>
      </c>
      <c r="I111" s="688" t="str">
        <f>IFERROR(Integration_service!M111*100/'Taux de décès maternel'!C111,"")</f>
        <v/>
      </c>
    </row>
  </sheetData>
  <mergeCells count="1">
    <mergeCell ref="A2:B2"/>
  </mergeCells>
  <conditionalFormatting sqref="C3:I108">
    <cfRule type="containsBlanks" dxfId="612" priority="1">
      <formula>LEN(TRIM(C3))=0</formula>
    </cfRule>
  </conditionalFormatting>
  <conditionalFormatting sqref="C98:I98">
    <cfRule type="containsBlanks" dxfId="611" priority="5" stopIfTrue="1">
      <formula>LEN(TRIM(C98))=0</formula>
    </cfRule>
  </conditionalFormatting>
  <conditionalFormatting sqref="C110:I110">
    <cfRule type="containsBlanks" dxfId="610" priority="4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4" manualBreakCount="4">
    <brk id="28" max="16383" man="1"/>
    <brk id="54" max="16383" man="1"/>
    <brk id="78" max="16383" man="1"/>
    <brk id="98" max="16383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Feuil74"/>
  <dimension ref="A1:V111"/>
  <sheetViews>
    <sheetView view="pageBreakPreview" topLeftCell="A7" zoomScaleNormal="100" zoomScaleSheetLayoutView="100" workbookViewId="0">
      <selection activeCell="D14" sqref="D14"/>
    </sheetView>
  </sheetViews>
  <sheetFormatPr baseColWidth="10" defaultColWidth="14.3984375" defaultRowHeight="15" customHeight="1"/>
  <cols>
    <col min="1" max="1" width="1.796875" style="636" customWidth="1"/>
    <col min="2" max="2" width="20.06640625" style="636" customWidth="1"/>
    <col min="3" max="3" width="21.1328125" style="636" customWidth="1"/>
    <col min="4" max="6" width="20.06640625" style="636" customWidth="1"/>
    <col min="7" max="7" width="12.53125" style="636" customWidth="1"/>
    <col min="8" max="8" width="19.1328125" style="636" customWidth="1"/>
    <col min="9" max="9" width="16.3984375" style="636" customWidth="1"/>
    <col min="10" max="10" width="15.19921875" style="636" customWidth="1"/>
    <col min="11" max="22" width="10.796875" style="636" customWidth="1"/>
    <col min="23" max="23" width="14.3984375" style="636" customWidth="1"/>
    <col min="24" max="16384" width="14.3984375" style="636"/>
  </cols>
  <sheetData>
    <row r="1" spans="1:22" ht="14.25" customHeight="1">
      <c r="A1" s="637" t="s">
        <v>1145</v>
      </c>
      <c r="G1" s="637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</row>
    <row r="2" spans="1:22" ht="94.9" thickBot="1">
      <c r="A2" s="981" t="s">
        <v>761</v>
      </c>
      <c r="B2" s="906"/>
      <c r="C2" s="668" t="s">
        <v>1146</v>
      </c>
      <c r="D2" s="668" t="s">
        <v>1147</v>
      </c>
      <c r="E2" s="668" t="s">
        <v>1148</v>
      </c>
      <c r="F2" s="668" t="s">
        <v>1149</v>
      </c>
      <c r="G2" s="668" t="s">
        <v>1150</v>
      </c>
      <c r="H2" s="668" t="s">
        <v>1151</v>
      </c>
      <c r="I2" s="668" t="s">
        <v>1152</v>
      </c>
      <c r="N2" s="635"/>
      <c r="O2" s="635"/>
      <c r="P2" s="635"/>
      <c r="Q2" s="635"/>
      <c r="R2" s="635"/>
      <c r="S2" s="635"/>
      <c r="T2" s="635"/>
      <c r="U2" s="635"/>
      <c r="V2" s="635"/>
    </row>
    <row r="3" spans="1:22" s="639" customFormat="1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640"/>
      <c r="K3" s="634"/>
      <c r="L3" s="634"/>
      <c r="M3" s="634"/>
      <c r="N3" s="634"/>
      <c r="O3" s="634"/>
      <c r="P3" s="634"/>
      <c r="Q3" s="634"/>
      <c r="R3" s="634"/>
      <c r="S3" s="634"/>
      <c r="T3" s="634"/>
      <c r="U3" s="634"/>
      <c r="V3" s="634"/>
    </row>
    <row r="4" spans="1:22" ht="15" customHeight="1">
      <c r="A4" s="679"/>
      <c r="B4" s="677" t="s">
        <v>499</v>
      </c>
      <c r="C4" s="682"/>
      <c r="D4" s="682"/>
      <c r="E4" s="682"/>
      <c r="F4" s="682"/>
      <c r="G4" s="682"/>
      <c r="H4" s="682"/>
      <c r="I4" s="682"/>
      <c r="J4" s="641"/>
      <c r="K4" s="635"/>
      <c r="L4" s="635"/>
      <c r="M4" s="635"/>
      <c r="N4" s="635"/>
      <c r="O4" s="635"/>
      <c r="P4" s="635"/>
      <c r="Q4" s="635"/>
      <c r="R4" s="635"/>
      <c r="S4" s="635"/>
      <c r="T4" s="635"/>
      <c r="U4" s="635"/>
      <c r="V4" s="635"/>
    </row>
    <row r="5" spans="1:22" ht="15" customHeight="1">
      <c r="A5" s="679"/>
      <c r="B5" s="677" t="s">
        <v>500</v>
      </c>
      <c r="C5" s="681"/>
      <c r="D5" s="681"/>
      <c r="E5" s="681"/>
      <c r="F5" s="681"/>
      <c r="G5" s="681"/>
      <c r="H5" s="681"/>
      <c r="I5" s="681"/>
      <c r="J5" s="642"/>
      <c r="K5" s="635"/>
      <c r="L5" s="635"/>
      <c r="M5" s="635"/>
      <c r="N5" s="635"/>
      <c r="O5" s="635"/>
      <c r="P5" s="635"/>
      <c r="Q5" s="635"/>
      <c r="R5" s="635"/>
      <c r="S5" s="635"/>
      <c r="T5" s="635"/>
      <c r="U5" s="635"/>
      <c r="V5" s="635"/>
    </row>
    <row r="6" spans="1:22" ht="15" customHeight="1">
      <c r="A6" s="679"/>
      <c r="B6" s="677" t="s">
        <v>501</v>
      </c>
      <c r="C6" s="681"/>
      <c r="D6" s="681"/>
      <c r="E6" s="681"/>
      <c r="F6" s="681"/>
      <c r="G6" s="681"/>
      <c r="H6" s="681"/>
      <c r="I6" s="681"/>
      <c r="J6" s="642"/>
      <c r="K6" s="635"/>
      <c r="L6" s="635"/>
      <c r="M6" s="635"/>
      <c r="N6" s="635"/>
      <c r="O6" s="635"/>
      <c r="P6" s="635"/>
      <c r="Q6" s="635"/>
      <c r="R6" s="635"/>
      <c r="S6" s="635"/>
      <c r="T6" s="635"/>
      <c r="U6" s="635"/>
      <c r="V6" s="635"/>
    </row>
    <row r="7" spans="1:22" ht="15" customHeight="1">
      <c r="A7" s="679"/>
      <c r="B7" s="677" t="s">
        <v>502</v>
      </c>
      <c r="C7" s="681"/>
      <c r="D7" s="681"/>
      <c r="E7" s="681"/>
      <c r="F7" s="681"/>
      <c r="G7" s="681"/>
      <c r="H7" s="681"/>
      <c r="I7" s="681"/>
      <c r="J7" s="642"/>
      <c r="K7" s="635"/>
      <c r="L7" s="635"/>
      <c r="M7" s="635"/>
      <c r="N7" s="635"/>
      <c r="O7" s="635"/>
      <c r="P7" s="635"/>
      <c r="Q7" s="635"/>
      <c r="R7" s="635"/>
      <c r="S7" s="635"/>
      <c r="T7" s="635"/>
      <c r="U7" s="635"/>
      <c r="V7" s="635"/>
    </row>
    <row r="8" spans="1:22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642"/>
      <c r="K8" s="635"/>
      <c r="L8" s="635"/>
      <c r="M8" s="635"/>
      <c r="N8" s="635"/>
      <c r="O8" s="635"/>
      <c r="P8" s="635"/>
      <c r="Q8" s="635"/>
      <c r="R8" s="635"/>
      <c r="S8" s="635"/>
      <c r="T8" s="635"/>
      <c r="U8" s="635"/>
      <c r="V8" s="635"/>
    </row>
    <row r="9" spans="1:22" ht="15" customHeight="1">
      <c r="A9" s="679"/>
      <c r="B9" s="677" t="s">
        <v>504</v>
      </c>
      <c r="C9" s="681"/>
      <c r="D9" s="681"/>
      <c r="E9" s="681"/>
      <c r="F9" s="681"/>
      <c r="G9" s="681"/>
      <c r="H9" s="681"/>
      <c r="I9" s="681"/>
      <c r="J9" s="642"/>
      <c r="K9" s="635"/>
      <c r="L9" s="635"/>
      <c r="M9" s="635"/>
      <c r="N9" s="635"/>
      <c r="O9" s="635"/>
      <c r="P9" s="635"/>
      <c r="Q9" s="635"/>
      <c r="R9" s="635"/>
      <c r="S9" s="635"/>
      <c r="T9" s="635"/>
      <c r="U9" s="635"/>
      <c r="V9" s="635"/>
    </row>
    <row r="10" spans="1:22" ht="15" customHeight="1">
      <c r="A10" s="679"/>
      <c r="B10" s="677" t="s">
        <v>505</v>
      </c>
      <c r="C10" s="681"/>
      <c r="D10" s="681"/>
      <c r="E10" s="681"/>
      <c r="F10" s="681"/>
      <c r="G10" s="681"/>
      <c r="H10" s="681"/>
      <c r="I10" s="681"/>
      <c r="J10" s="642"/>
      <c r="K10" s="635"/>
      <c r="L10" s="635"/>
      <c r="M10" s="635"/>
      <c r="N10" s="635"/>
      <c r="O10" s="635"/>
      <c r="P10" s="635"/>
      <c r="Q10" s="635"/>
      <c r="R10" s="635"/>
      <c r="S10" s="635"/>
      <c r="T10" s="635"/>
      <c r="U10" s="635"/>
      <c r="V10" s="635"/>
    </row>
    <row r="11" spans="1:22" ht="15" customHeight="1">
      <c r="A11" s="679"/>
      <c r="B11" s="677" t="s">
        <v>506</v>
      </c>
      <c r="C11" s="681"/>
      <c r="D11" s="681"/>
      <c r="E11" s="681"/>
      <c r="F11" s="681"/>
      <c r="G11" s="681"/>
      <c r="H11" s="681"/>
      <c r="I11" s="681"/>
      <c r="J11" s="640"/>
      <c r="K11" s="635"/>
      <c r="L11" s="635"/>
      <c r="M11" s="635"/>
      <c r="N11" s="635"/>
      <c r="O11" s="635"/>
      <c r="P11" s="635"/>
      <c r="Q11" s="635"/>
      <c r="R11" s="635"/>
      <c r="S11" s="635"/>
      <c r="T11" s="635"/>
      <c r="U11" s="635"/>
      <c r="V11" s="635"/>
    </row>
    <row r="12" spans="1:22" ht="15" customHeight="1">
      <c r="A12" s="679"/>
      <c r="B12" s="677" t="s">
        <v>507</v>
      </c>
      <c r="C12" s="681"/>
      <c r="D12" s="681"/>
      <c r="E12" s="681"/>
      <c r="F12" s="681"/>
      <c r="G12" s="681"/>
      <c r="H12" s="681"/>
      <c r="I12" s="681"/>
      <c r="J12" s="641"/>
      <c r="K12" s="635"/>
      <c r="L12" s="635"/>
      <c r="M12" s="635"/>
      <c r="N12" s="635"/>
      <c r="O12" s="635"/>
      <c r="P12" s="635"/>
      <c r="Q12" s="635"/>
      <c r="R12" s="635"/>
      <c r="S12" s="635"/>
      <c r="T12" s="635"/>
      <c r="U12" s="635"/>
      <c r="V12" s="635"/>
    </row>
    <row r="13" spans="1:22" ht="15" customHeight="1">
      <c r="A13" s="679"/>
      <c r="B13" s="677" t="s">
        <v>508</v>
      </c>
      <c r="C13" s="681"/>
      <c r="D13" s="681"/>
      <c r="E13" s="681"/>
      <c r="F13" s="681"/>
      <c r="G13" s="681"/>
      <c r="H13" s="681"/>
      <c r="I13" s="681"/>
      <c r="J13" s="642"/>
      <c r="K13" s="635"/>
      <c r="L13" s="635"/>
      <c r="M13" s="635"/>
      <c r="N13" s="635"/>
      <c r="O13" s="635"/>
      <c r="P13" s="635"/>
      <c r="Q13" s="635"/>
      <c r="R13" s="635"/>
      <c r="S13" s="635"/>
      <c r="T13" s="635"/>
      <c r="U13" s="635"/>
      <c r="V13" s="635"/>
    </row>
    <row r="14" spans="1:22" ht="15" customHeight="1">
      <c r="A14" s="679"/>
      <c r="B14" s="677" t="s">
        <v>509</v>
      </c>
      <c r="C14" s="681"/>
      <c r="D14" s="681"/>
      <c r="E14" s="681"/>
      <c r="F14" s="681"/>
      <c r="G14" s="681"/>
      <c r="H14" s="681"/>
      <c r="I14" s="681"/>
      <c r="J14" s="642"/>
      <c r="K14" s="635"/>
      <c r="L14" s="635"/>
      <c r="M14" s="635"/>
      <c r="N14" s="635"/>
      <c r="O14" s="635"/>
      <c r="P14" s="635"/>
      <c r="Q14" s="635"/>
      <c r="R14" s="635"/>
      <c r="S14" s="635"/>
      <c r="T14" s="635"/>
      <c r="U14" s="635"/>
      <c r="V14" s="635"/>
    </row>
    <row r="15" spans="1:22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642"/>
      <c r="K15" s="635"/>
      <c r="L15" s="635"/>
      <c r="M15" s="635"/>
      <c r="N15" s="635"/>
      <c r="O15" s="635"/>
      <c r="P15" s="635"/>
      <c r="Q15" s="635"/>
      <c r="R15" s="635"/>
      <c r="S15" s="635"/>
      <c r="T15" s="635"/>
      <c r="U15" s="635"/>
      <c r="V15" s="635"/>
    </row>
    <row r="16" spans="1:22" ht="15" customHeight="1">
      <c r="A16" s="677"/>
      <c r="B16" s="677" t="s">
        <v>511</v>
      </c>
      <c r="C16" s="681"/>
      <c r="D16" s="681"/>
      <c r="E16" s="681"/>
      <c r="F16" s="681"/>
      <c r="G16" s="681"/>
      <c r="H16" s="681"/>
      <c r="I16" s="681"/>
    </row>
    <row r="17" spans="1:9" ht="15" customHeight="1">
      <c r="A17" s="679"/>
      <c r="B17" s="677" t="s">
        <v>512</v>
      </c>
      <c r="C17" s="681"/>
      <c r="D17" s="681"/>
      <c r="E17" s="681"/>
      <c r="F17" s="681"/>
      <c r="G17" s="681"/>
      <c r="H17" s="681"/>
      <c r="I17" s="681"/>
    </row>
    <row r="18" spans="1:9" ht="15" customHeight="1">
      <c r="A18" s="679"/>
      <c r="B18" s="677" t="s">
        <v>513</v>
      </c>
      <c r="C18" s="681"/>
      <c r="D18" s="681"/>
      <c r="E18" s="681"/>
      <c r="F18" s="681"/>
      <c r="G18" s="681"/>
      <c r="H18" s="681"/>
      <c r="I18" s="681"/>
    </row>
    <row r="19" spans="1:9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</row>
    <row r="20" spans="1:9" ht="15" customHeight="1">
      <c r="A20" s="677"/>
      <c r="B20" s="678" t="s">
        <v>515</v>
      </c>
      <c r="C20" s="682"/>
      <c r="D20" s="682"/>
      <c r="E20" s="682"/>
      <c r="F20" s="682"/>
      <c r="G20" s="682"/>
      <c r="H20" s="682"/>
      <c r="I20" s="682"/>
    </row>
    <row r="21" spans="1:9" ht="15" customHeight="1">
      <c r="A21" s="679"/>
      <c r="B21" s="677" t="s">
        <v>516</v>
      </c>
      <c r="C21" s="681"/>
      <c r="D21" s="681"/>
      <c r="E21" s="681"/>
      <c r="F21" s="681"/>
      <c r="G21" s="681"/>
      <c r="H21" s="681"/>
      <c r="I21" s="681"/>
    </row>
    <row r="22" spans="1:9" ht="15" customHeight="1">
      <c r="A22" s="679"/>
      <c r="B22" s="677" t="s">
        <v>517</v>
      </c>
      <c r="C22" s="681"/>
      <c r="D22" s="681"/>
      <c r="E22" s="681"/>
      <c r="F22" s="681"/>
      <c r="G22" s="681"/>
      <c r="H22" s="681"/>
      <c r="I22" s="681"/>
    </row>
    <row r="23" spans="1:9" ht="15" customHeight="1">
      <c r="A23" s="679"/>
      <c r="B23" s="677" t="s">
        <v>518</v>
      </c>
      <c r="C23" s="681"/>
      <c r="D23" s="681"/>
      <c r="E23" s="681"/>
      <c r="F23" s="681"/>
      <c r="G23" s="681"/>
      <c r="H23" s="681"/>
      <c r="I23" s="681"/>
    </row>
    <row r="24" spans="1:9" ht="15" customHeight="1">
      <c r="A24" s="679"/>
      <c r="B24" s="677" t="s">
        <v>519</v>
      </c>
      <c r="C24" s="681"/>
      <c r="D24" s="681"/>
      <c r="E24" s="681"/>
      <c r="F24" s="681"/>
      <c r="G24" s="681"/>
      <c r="H24" s="681"/>
      <c r="I24" s="681"/>
    </row>
    <row r="25" spans="1:9" ht="15" customHeight="1">
      <c r="A25" s="679"/>
      <c r="B25" s="677" t="s">
        <v>520</v>
      </c>
      <c r="C25" s="681"/>
      <c r="D25" s="681"/>
      <c r="E25" s="681"/>
      <c r="F25" s="681"/>
      <c r="G25" s="681"/>
      <c r="H25" s="681"/>
      <c r="I25" s="681"/>
    </row>
    <row r="26" spans="1:9" ht="15" customHeight="1">
      <c r="A26" s="679"/>
      <c r="B26" s="677" t="s">
        <v>521</v>
      </c>
      <c r="C26" s="681"/>
      <c r="D26" s="681"/>
      <c r="E26" s="681"/>
      <c r="F26" s="681"/>
      <c r="G26" s="681"/>
      <c r="H26" s="681"/>
      <c r="I26" s="681"/>
    </row>
    <row r="27" spans="1:9" ht="15" customHeight="1">
      <c r="A27" s="679"/>
      <c r="B27" s="677" t="s">
        <v>522</v>
      </c>
      <c r="C27" s="681"/>
      <c r="D27" s="681"/>
      <c r="E27" s="681"/>
      <c r="F27" s="681"/>
      <c r="G27" s="681"/>
      <c r="H27" s="681"/>
      <c r="I27" s="681"/>
    </row>
    <row r="28" spans="1:9" ht="15" customHeight="1">
      <c r="A28" s="679"/>
      <c r="B28" s="677" t="s">
        <v>523</v>
      </c>
      <c r="C28" s="681"/>
      <c r="D28" s="681"/>
      <c r="E28" s="681"/>
      <c r="F28" s="681"/>
      <c r="G28" s="681"/>
      <c r="H28" s="681"/>
      <c r="I28" s="681"/>
    </row>
    <row r="29" spans="1:9" s="639" customFormat="1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</row>
    <row r="30" spans="1:9" ht="15" customHeight="1">
      <c r="A30" s="677"/>
      <c r="B30" s="677" t="s">
        <v>525</v>
      </c>
      <c r="C30" s="682"/>
      <c r="D30" s="682"/>
      <c r="E30" s="682"/>
      <c r="F30" s="682"/>
      <c r="G30" s="682"/>
      <c r="H30" s="682"/>
      <c r="I30" s="682"/>
    </row>
    <row r="31" spans="1:9" ht="15" customHeight="1">
      <c r="A31" s="677"/>
      <c r="B31" s="677" t="s">
        <v>526</v>
      </c>
      <c r="C31" s="681"/>
      <c r="D31" s="681"/>
      <c r="E31" s="681"/>
      <c r="F31" s="681"/>
      <c r="G31" s="681"/>
      <c r="H31" s="681"/>
      <c r="I31" s="681"/>
    </row>
    <row r="32" spans="1:9" ht="15" customHeight="1">
      <c r="A32" s="677"/>
      <c r="B32" s="677" t="s">
        <v>527</v>
      </c>
      <c r="C32" s="681"/>
      <c r="D32" s="681"/>
      <c r="E32" s="681"/>
      <c r="F32" s="681"/>
      <c r="G32" s="681"/>
      <c r="H32" s="681"/>
      <c r="I32" s="681"/>
    </row>
    <row r="33" spans="1:9" ht="15" customHeight="1">
      <c r="A33" s="677"/>
      <c r="B33" s="677" t="s">
        <v>528</v>
      </c>
      <c r="C33" s="681"/>
      <c r="D33" s="681"/>
      <c r="E33" s="681"/>
      <c r="F33" s="681"/>
      <c r="G33" s="681"/>
      <c r="H33" s="681"/>
      <c r="I33" s="681"/>
    </row>
    <row r="34" spans="1:9" ht="15" customHeight="1">
      <c r="A34" s="677"/>
      <c r="B34" s="677" t="s">
        <v>529</v>
      </c>
      <c r="C34" s="681"/>
      <c r="D34" s="681"/>
      <c r="E34" s="681"/>
      <c r="F34" s="681"/>
      <c r="G34" s="681"/>
      <c r="H34" s="681"/>
      <c r="I34" s="681"/>
    </row>
    <row r="35" spans="1:9" ht="15" customHeight="1">
      <c r="A35" s="677"/>
      <c r="B35" s="677" t="s">
        <v>530</v>
      </c>
      <c r="C35" s="681"/>
      <c r="D35" s="681"/>
      <c r="E35" s="681"/>
      <c r="F35" s="681"/>
      <c r="G35" s="681"/>
      <c r="H35" s="681"/>
      <c r="I35" s="681"/>
    </row>
    <row r="36" spans="1:9" ht="15" customHeight="1">
      <c r="A36" s="677"/>
      <c r="B36" s="677" t="s">
        <v>531</v>
      </c>
      <c r="C36" s="681"/>
      <c r="D36" s="681"/>
      <c r="E36" s="681"/>
      <c r="F36" s="681"/>
      <c r="G36" s="681"/>
      <c r="H36" s="681"/>
      <c r="I36" s="681"/>
    </row>
    <row r="37" spans="1:9" ht="15" customHeight="1">
      <c r="A37" s="679"/>
      <c r="B37" s="677" t="s">
        <v>532</v>
      </c>
      <c r="C37" s="681"/>
      <c r="D37" s="681"/>
      <c r="E37" s="681"/>
      <c r="F37" s="681"/>
      <c r="G37" s="681"/>
      <c r="H37" s="681"/>
      <c r="I37" s="681"/>
    </row>
    <row r="38" spans="1:9" s="639" customFormat="1" ht="15" customHeight="1">
      <c r="A38" s="679"/>
      <c r="B38" s="677" t="s">
        <v>533</v>
      </c>
      <c r="C38" s="681"/>
      <c r="D38" s="681"/>
      <c r="E38" s="681"/>
      <c r="F38" s="681"/>
      <c r="G38" s="681"/>
      <c r="H38" s="681"/>
      <c r="I38" s="681"/>
    </row>
    <row r="39" spans="1:9" ht="15" customHeight="1">
      <c r="A39" s="679"/>
      <c r="B39" s="677" t="s">
        <v>534</v>
      </c>
      <c r="C39" s="681"/>
      <c r="D39" s="681"/>
      <c r="E39" s="681"/>
      <c r="F39" s="681"/>
      <c r="G39" s="681"/>
      <c r="H39" s="681"/>
      <c r="I39" s="681"/>
    </row>
    <row r="40" spans="1:9" ht="15" customHeight="1">
      <c r="A40" s="679"/>
      <c r="B40" s="677" t="s">
        <v>535</v>
      </c>
      <c r="C40" s="681"/>
      <c r="D40" s="681"/>
      <c r="E40" s="681"/>
      <c r="F40" s="681"/>
      <c r="G40" s="681"/>
      <c r="H40" s="681"/>
      <c r="I40" s="681"/>
    </row>
    <row r="41" spans="1:9" ht="15" customHeight="1">
      <c r="A41" s="679"/>
      <c r="B41" s="677" t="s">
        <v>536</v>
      </c>
      <c r="C41" s="681"/>
      <c r="D41" s="681"/>
      <c r="E41" s="681"/>
      <c r="F41" s="681"/>
      <c r="G41" s="681"/>
      <c r="H41" s="681"/>
      <c r="I41" s="681"/>
    </row>
    <row r="42" spans="1:9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</row>
    <row r="43" spans="1:9" ht="15" customHeight="1">
      <c r="A43" s="677"/>
      <c r="B43" s="677" t="s">
        <v>538</v>
      </c>
      <c r="C43" s="681"/>
      <c r="D43" s="681"/>
      <c r="E43" s="681"/>
      <c r="F43" s="681"/>
      <c r="G43" s="681"/>
      <c r="H43" s="681"/>
      <c r="I43" s="681"/>
    </row>
    <row r="44" spans="1:9" ht="15" customHeight="1">
      <c r="A44" s="679"/>
      <c r="B44" s="677" t="s">
        <v>539</v>
      </c>
      <c r="C44" s="681"/>
      <c r="D44" s="681"/>
      <c r="E44" s="681"/>
      <c r="F44" s="681"/>
      <c r="G44" s="681"/>
      <c r="H44" s="681"/>
      <c r="I44" s="681"/>
    </row>
    <row r="45" spans="1:9" ht="15" customHeight="1">
      <c r="A45" s="679"/>
      <c r="B45" s="677" t="s">
        <v>540</v>
      </c>
      <c r="C45" s="681"/>
      <c r="D45" s="681"/>
      <c r="E45" s="681"/>
      <c r="F45" s="681"/>
      <c r="G45" s="681"/>
      <c r="H45" s="681"/>
      <c r="I45" s="681"/>
    </row>
    <row r="46" spans="1:9" s="639" customFormat="1" ht="15" customHeight="1">
      <c r="A46" s="679"/>
      <c r="B46" s="677" t="s">
        <v>541</v>
      </c>
      <c r="C46" s="681"/>
      <c r="D46" s="681"/>
      <c r="E46" s="681"/>
      <c r="F46" s="681"/>
      <c r="G46" s="681"/>
      <c r="H46" s="681"/>
      <c r="I46" s="681"/>
    </row>
    <row r="47" spans="1:9" ht="15" customHeight="1">
      <c r="A47" s="679"/>
      <c r="B47" s="677" t="s">
        <v>542</v>
      </c>
      <c r="C47" s="681"/>
      <c r="D47" s="681"/>
      <c r="E47" s="681"/>
      <c r="F47" s="681"/>
      <c r="G47" s="681"/>
      <c r="H47" s="681"/>
      <c r="I47" s="681"/>
    </row>
    <row r="48" spans="1:9" ht="15" customHeight="1">
      <c r="A48" s="679"/>
      <c r="B48" s="677" t="s">
        <v>543</v>
      </c>
      <c r="C48" s="681"/>
      <c r="D48" s="681"/>
      <c r="E48" s="681"/>
      <c r="F48" s="681"/>
      <c r="G48" s="681"/>
      <c r="H48" s="681"/>
      <c r="I48" s="681"/>
    </row>
    <row r="49" spans="1:9" ht="15" customHeight="1">
      <c r="A49" s="679"/>
      <c r="B49" s="677" t="s">
        <v>544</v>
      </c>
      <c r="C49" s="681"/>
      <c r="D49" s="681"/>
      <c r="E49" s="681"/>
      <c r="F49" s="681"/>
      <c r="G49" s="681"/>
      <c r="H49" s="681"/>
      <c r="I49" s="681"/>
    </row>
    <row r="50" spans="1:9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</row>
    <row r="51" spans="1:9" ht="15" customHeight="1">
      <c r="A51" s="677"/>
      <c r="B51" s="677" t="s">
        <v>546</v>
      </c>
      <c r="C51" s="681"/>
      <c r="D51" s="681"/>
      <c r="E51" s="681"/>
      <c r="F51" s="681"/>
      <c r="G51" s="681"/>
      <c r="H51" s="681"/>
      <c r="I51" s="681"/>
    </row>
    <row r="52" spans="1:9" ht="15" customHeight="1">
      <c r="A52" s="679"/>
      <c r="B52" s="677" t="s">
        <v>547</v>
      </c>
      <c r="C52" s="681"/>
      <c r="D52" s="681"/>
      <c r="E52" s="681"/>
      <c r="F52" s="681"/>
      <c r="G52" s="681"/>
      <c r="H52" s="681"/>
      <c r="I52" s="681"/>
    </row>
    <row r="53" spans="1:9" ht="15" customHeight="1">
      <c r="A53" s="679"/>
      <c r="B53" s="677" t="s">
        <v>548</v>
      </c>
      <c r="C53" s="681"/>
      <c r="D53" s="681"/>
      <c r="E53" s="681"/>
      <c r="F53" s="681"/>
      <c r="G53" s="681"/>
      <c r="H53" s="681"/>
      <c r="I53" s="681"/>
    </row>
    <row r="54" spans="1:9" ht="15" customHeight="1">
      <c r="A54" s="679"/>
      <c r="B54" s="677" t="s">
        <v>549</v>
      </c>
      <c r="C54" s="681"/>
      <c r="D54" s="681"/>
      <c r="E54" s="681"/>
      <c r="F54" s="681"/>
      <c r="G54" s="681"/>
      <c r="H54" s="681"/>
      <c r="I54" s="681"/>
    </row>
    <row r="55" spans="1:9" s="639" customFormat="1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</row>
    <row r="56" spans="1:9" ht="15" customHeight="1">
      <c r="A56" s="677"/>
      <c r="B56" s="677" t="s">
        <v>551</v>
      </c>
      <c r="C56" s="682"/>
      <c r="D56" s="682"/>
      <c r="E56" s="682"/>
      <c r="F56" s="682"/>
      <c r="G56" s="682"/>
      <c r="H56" s="682"/>
      <c r="I56" s="682"/>
    </row>
    <row r="57" spans="1:9" ht="15" customHeight="1">
      <c r="A57" s="679"/>
      <c r="B57" s="677" t="s">
        <v>552</v>
      </c>
      <c r="C57" s="681"/>
      <c r="D57" s="681"/>
      <c r="E57" s="681"/>
      <c r="F57" s="681"/>
      <c r="G57" s="681"/>
      <c r="H57" s="681"/>
      <c r="I57" s="681"/>
    </row>
    <row r="58" spans="1:9" ht="15" customHeight="1">
      <c r="A58" s="679"/>
      <c r="B58" s="677" t="s">
        <v>553</v>
      </c>
      <c r="C58" s="681"/>
      <c r="D58" s="681"/>
      <c r="E58" s="681"/>
      <c r="F58" s="681"/>
      <c r="G58" s="681"/>
      <c r="H58" s="681"/>
      <c r="I58" s="681"/>
    </row>
    <row r="59" spans="1:9" ht="15" customHeight="1">
      <c r="A59" s="679"/>
      <c r="B59" s="677" t="s">
        <v>554</v>
      </c>
      <c r="C59" s="681"/>
      <c r="D59" s="681"/>
      <c r="E59" s="681"/>
      <c r="F59" s="681"/>
      <c r="G59" s="681"/>
      <c r="H59" s="681"/>
      <c r="I59" s="681"/>
    </row>
    <row r="60" spans="1:9" ht="15" customHeight="1">
      <c r="A60" s="679"/>
      <c r="B60" s="677" t="s">
        <v>555</v>
      </c>
      <c r="C60" s="681"/>
      <c r="D60" s="681"/>
      <c r="E60" s="681"/>
      <c r="F60" s="681"/>
      <c r="G60" s="681"/>
      <c r="H60" s="681"/>
      <c r="I60" s="681"/>
    </row>
    <row r="61" spans="1:9" s="639" customFormat="1" ht="15" customHeight="1">
      <c r="A61" s="679"/>
      <c r="B61" s="677" t="s">
        <v>556</v>
      </c>
      <c r="C61" s="681"/>
      <c r="D61" s="681"/>
      <c r="E61" s="681"/>
      <c r="F61" s="681"/>
      <c r="G61" s="681"/>
      <c r="H61" s="681"/>
      <c r="I61" s="681"/>
    </row>
    <row r="62" spans="1:9" ht="15" customHeight="1">
      <c r="A62" s="679"/>
      <c r="B62" s="677" t="s">
        <v>557</v>
      </c>
      <c r="C62" s="681"/>
      <c r="D62" s="681"/>
      <c r="E62" s="681"/>
      <c r="F62" s="681"/>
      <c r="G62" s="681"/>
      <c r="H62" s="681"/>
      <c r="I62" s="681"/>
    </row>
    <row r="63" spans="1:9" ht="15" customHeight="1">
      <c r="A63" s="679"/>
      <c r="B63" s="677" t="s">
        <v>558</v>
      </c>
      <c r="C63" s="681"/>
      <c r="D63" s="681"/>
      <c r="E63" s="681"/>
      <c r="F63" s="681"/>
      <c r="G63" s="681"/>
      <c r="H63" s="681"/>
      <c r="I63" s="681"/>
    </row>
    <row r="64" spans="1:9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</row>
    <row r="65" spans="1:9" ht="15" customHeight="1">
      <c r="A65" s="677"/>
      <c r="B65" s="677" t="s">
        <v>560</v>
      </c>
      <c r="C65" s="681"/>
      <c r="D65" s="681"/>
      <c r="E65" s="681"/>
      <c r="F65" s="681"/>
      <c r="G65" s="681"/>
      <c r="H65" s="681"/>
      <c r="I65" s="681"/>
    </row>
    <row r="66" spans="1:9" ht="15" customHeight="1">
      <c r="A66" s="679"/>
      <c r="B66" s="677" t="s">
        <v>561</v>
      </c>
      <c r="C66" s="681"/>
      <c r="D66" s="681"/>
      <c r="E66" s="681"/>
      <c r="F66" s="681"/>
      <c r="G66" s="681"/>
      <c r="H66" s="681"/>
      <c r="I66" s="681"/>
    </row>
    <row r="67" spans="1:9" ht="15" customHeight="1">
      <c r="A67" s="679"/>
      <c r="B67" s="677" t="s">
        <v>562</v>
      </c>
      <c r="C67" s="681"/>
      <c r="D67" s="681"/>
      <c r="E67" s="681"/>
      <c r="F67" s="681"/>
      <c r="G67" s="681"/>
      <c r="H67" s="681"/>
      <c r="I67" s="681"/>
    </row>
    <row r="68" spans="1:9" ht="15" customHeight="1">
      <c r="A68" s="679"/>
      <c r="B68" s="677" t="s">
        <v>563</v>
      </c>
      <c r="C68" s="681"/>
      <c r="D68" s="681"/>
      <c r="E68" s="681"/>
      <c r="F68" s="681"/>
      <c r="G68" s="681"/>
      <c r="H68" s="681"/>
      <c r="I68" s="681"/>
    </row>
    <row r="69" spans="1:9" s="639" customFormat="1" ht="15" customHeight="1">
      <c r="A69" s="679"/>
      <c r="B69" s="677" t="s">
        <v>564</v>
      </c>
      <c r="C69" s="681"/>
      <c r="D69" s="681"/>
      <c r="E69" s="681"/>
      <c r="F69" s="681"/>
      <c r="G69" s="681"/>
      <c r="H69" s="681"/>
      <c r="I69" s="681"/>
    </row>
    <row r="70" spans="1:9" ht="15" customHeight="1">
      <c r="A70" s="679"/>
      <c r="B70" s="677" t="s">
        <v>565</v>
      </c>
      <c r="C70" s="681"/>
      <c r="D70" s="681"/>
      <c r="E70" s="681"/>
      <c r="F70" s="681"/>
      <c r="G70" s="681"/>
      <c r="H70" s="681"/>
      <c r="I70" s="681"/>
    </row>
    <row r="71" spans="1:9" ht="15" customHeight="1">
      <c r="A71" s="679"/>
      <c r="B71" s="677" t="s">
        <v>566</v>
      </c>
      <c r="C71" s="681"/>
      <c r="D71" s="681"/>
      <c r="E71" s="681"/>
      <c r="F71" s="681"/>
      <c r="G71" s="681"/>
      <c r="H71" s="681"/>
      <c r="I71" s="681"/>
    </row>
    <row r="72" spans="1:9" ht="15" customHeight="1">
      <c r="A72" s="679"/>
      <c r="B72" s="677" t="s">
        <v>567</v>
      </c>
      <c r="C72" s="681"/>
      <c r="D72" s="681"/>
      <c r="E72" s="681"/>
      <c r="F72" s="681"/>
      <c r="G72" s="681"/>
      <c r="H72" s="681"/>
      <c r="I72" s="681"/>
    </row>
    <row r="73" spans="1:9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</row>
    <row r="74" spans="1:9" ht="15" customHeight="1">
      <c r="A74" s="677"/>
      <c r="B74" s="677" t="s">
        <v>569</v>
      </c>
      <c r="C74" s="681"/>
      <c r="D74" s="681"/>
      <c r="E74" s="681"/>
      <c r="F74" s="681"/>
      <c r="G74" s="681"/>
      <c r="H74" s="681"/>
      <c r="I74" s="681"/>
    </row>
    <row r="75" spans="1:9" ht="15" customHeight="1">
      <c r="A75" s="679"/>
      <c r="B75" s="677" t="s">
        <v>570</v>
      </c>
      <c r="C75" s="681"/>
      <c r="D75" s="681"/>
      <c r="E75" s="681"/>
      <c r="F75" s="681"/>
      <c r="G75" s="681"/>
      <c r="H75" s="681"/>
      <c r="I75" s="681"/>
    </row>
    <row r="76" spans="1:9" ht="15" customHeight="1">
      <c r="A76" s="679"/>
      <c r="B76" s="677" t="s">
        <v>571</v>
      </c>
      <c r="C76" s="681"/>
      <c r="D76" s="681"/>
      <c r="E76" s="681"/>
      <c r="F76" s="681"/>
      <c r="G76" s="681"/>
      <c r="H76" s="681"/>
      <c r="I76" s="681"/>
    </row>
    <row r="77" spans="1:9" ht="15" customHeight="1">
      <c r="A77" s="679"/>
      <c r="B77" s="677" t="s">
        <v>572</v>
      </c>
      <c r="C77" s="681"/>
      <c r="D77" s="681"/>
      <c r="E77" s="681"/>
      <c r="F77" s="681"/>
      <c r="G77" s="681"/>
      <c r="H77" s="681"/>
      <c r="I77" s="681"/>
    </row>
    <row r="78" spans="1:9" ht="15" customHeight="1">
      <c r="A78" s="679"/>
      <c r="B78" s="677" t="s">
        <v>573</v>
      </c>
      <c r="C78" s="681"/>
      <c r="D78" s="681"/>
      <c r="E78" s="681"/>
      <c r="F78" s="681"/>
      <c r="G78" s="681"/>
      <c r="H78" s="681"/>
      <c r="I78" s="681"/>
    </row>
    <row r="79" spans="1:9" s="639" customFormat="1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</row>
    <row r="80" spans="1:9" ht="15" customHeight="1">
      <c r="A80" s="677"/>
      <c r="B80" s="677" t="s">
        <v>575</v>
      </c>
      <c r="C80" s="682"/>
      <c r="D80" s="682"/>
      <c r="E80" s="682"/>
      <c r="F80" s="682"/>
      <c r="G80" s="682"/>
      <c r="H80" s="682"/>
      <c r="I80" s="682"/>
    </row>
    <row r="81" spans="1:9" ht="15" customHeight="1">
      <c r="A81" s="679"/>
      <c r="B81" s="677" t="s">
        <v>576</v>
      </c>
      <c r="C81" s="681"/>
      <c r="D81" s="681"/>
      <c r="E81" s="681"/>
      <c r="F81" s="681"/>
      <c r="G81" s="681"/>
      <c r="H81" s="681"/>
      <c r="I81" s="681"/>
    </row>
    <row r="82" spans="1:9" ht="15" customHeight="1">
      <c r="A82" s="679"/>
      <c r="B82" s="677" t="s">
        <v>577</v>
      </c>
      <c r="C82" s="681"/>
      <c r="D82" s="681"/>
      <c r="E82" s="681"/>
      <c r="F82" s="681"/>
      <c r="G82" s="681"/>
      <c r="H82" s="681"/>
      <c r="I82" s="681"/>
    </row>
    <row r="83" spans="1:9" ht="15" customHeight="1">
      <c r="A83" s="679"/>
      <c r="B83" s="677" t="s">
        <v>578</v>
      </c>
      <c r="C83" s="681"/>
      <c r="D83" s="681"/>
      <c r="E83" s="681"/>
      <c r="F83" s="681"/>
      <c r="G83" s="681"/>
      <c r="H83" s="681"/>
      <c r="I83" s="681"/>
    </row>
    <row r="84" spans="1:9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</row>
    <row r="85" spans="1:9" ht="15" customHeight="1">
      <c r="A85" s="679"/>
      <c r="B85" s="677" t="s">
        <v>580</v>
      </c>
      <c r="C85" s="681"/>
      <c r="D85" s="681"/>
      <c r="E85" s="681"/>
      <c r="F85" s="681"/>
      <c r="G85" s="681"/>
      <c r="H85" s="681"/>
      <c r="I85" s="681"/>
    </row>
    <row r="86" spans="1:9" ht="15" customHeight="1">
      <c r="A86" s="679"/>
      <c r="B86" s="677" t="s">
        <v>581</v>
      </c>
      <c r="C86" s="681"/>
      <c r="D86" s="681"/>
      <c r="E86" s="681"/>
      <c r="F86" s="681"/>
      <c r="G86" s="681"/>
      <c r="H86" s="681"/>
      <c r="I86" s="681"/>
    </row>
    <row r="87" spans="1:9" s="639" customFormat="1" ht="15" customHeight="1">
      <c r="A87" s="679"/>
      <c r="B87" s="677" t="s">
        <v>582</v>
      </c>
      <c r="C87" s="681"/>
      <c r="D87" s="681"/>
      <c r="E87" s="681"/>
      <c r="F87" s="681"/>
      <c r="G87" s="681"/>
      <c r="H87" s="681"/>
      <c r="I87" s="681"/>
    </row>
    <row r="88" spans="1:9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</row>
    <row r="89" spans="1:9" ht="15" customHeight="1">
      <c r="A89" s="679"/>
      <c r="B89" s="677" t="s">
        <v>584</v>
      </c>
      <c r="C89" s="681"/>
      <c r="D89" s="681"/>
      <c r="E89" s="681"/>
      <c r="F89" s="681"/>
      <c r="G89" s="681"/>
      <c r="H89" s="681"/>
      <c r="I89" s="681"/>
    </row>
    <row r="90" spans="1:9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</row>
    <row r="91" spans="1:9" ht="15" customHeight="1">
      <c r="A91" s="679"/>
      <c r="B91" s="677" t="s">
        <v>586</v>
      </c>
      <c r="C91" s="681"/>
      <c r="D91" s="681"/>
      <c r="E91" s="681"/>
      <c r="F91" s="681"/>
      <c r="G91" s="681"/>
      <c r="H91" s="681"/>
      <c r="I91" s="681"/>
    </row>
    <row r="92" spans="1:9" s="639" customFormat="1" ht="15" customHeight="1">
      <c r="A92" s="679"/>
      <c r="B92" s="677" t="s">
        <v>587</v>
      </c>
      <c r="C92" s="681"/>
      <c r="D92" s="681"/>
      <c r="E92" s="681"/>
      <c r="F92" s="681"/>
      <c r="G92" s="681"/>
      <c r="H92" s="681"/>
      <c r="I92" s="681"/>
    </row>
    <row r="93" spans="1:9" ht="15" customHeight="1">
      <c r="A93" s="679"/>
      <c r="B93" s="677" t="s">
        <v>588</v>
      </c>
      <c r="C93" s="681"/>
      <c r="D93" s="681"/>
      <c r="E93" s="681"/>
      <c r="F93" s="681"/>
      <c r="G93" s="681"/>
      <c r="H93" s="681"/>
      <c r="I93" s="681"/>
    </row>
    <row r="94" spans="1:9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</row>
    <row r="95" spans="1:9" ht="15" customHeight="1">
      <c r="A95" s="677"/>
      <c r="B95" s="677" t="s">
        <v>590</v>
      </c>
      <c r="C95" s="681"/>
      <c r="D95" s="681"/>
      <c r="E95" s="681"/>
      <c r="F95" s="681"/>
      <c r="G95" s="681"/>
      <c r="H95" s="681"/>
      <c r="I95" s="681"/>
    </row>
    <row r="96" spans="1:9" ht="15" customHeight="1">
      <c r="A96" s="677"/>
      <c r="B96" s="677" t="s">
        <v>591</v>
      </c>
      <c r="C96" s="681"/>
      <c r="D96" s="681"/>
      <c r="E96" s="681"/>
      <c r="F96" s="681"/>
      <c r="G96" s="681"/>
      <c r="H96" s="681"/>
      <c r="I96" s="681"/>
    </row>
    <row r="97" spans="1:9" ht="15" customHeight="1">
      <c r="A97" s="677"/>
      <c r="B97" s="677" t="s">
        <v>592</v>
      </c>
      <c r="C97" s="681"/>
      <c r="D97" s="681"/>
      <c r="E97" s="681"/>
      <c r="F97" s="681"/>
      <c r="G97" s="681"/>
      <c r="H97" s="681"/>
      <c r="I97" s="681"/>
    </row>
    <row r="98" spans="1:9" s="639" customFormat="1" ht="15" customHeight="1">
      <c r="A98" s="677"/>
      <c r="B98" s="677" t="s">
        <v>593</v>
      </c>
      <c r="C98" s="681"/>
      <c r="D98" s="681"/>
      <c r="E98" s="681"/>
      <c r="F98" s="681"/>
      <c r="G98" s="681"/>
      <c r="H98" s="681"/>
      <c r="I98" s="681"/>
    </row>
    <row r="99" spans="1:9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</row>
    <row r="100" spans="1:9" ht="15" customHeight="1">
      <c r="A100" s="679"/>
      <c r="B100" s="677" t="s">
        <v>595</v>
      </c>
      <c r="C100" s="681"/>
      <c r="D100" s="681"/>
      <c r="E100" s="681"/>
      <c r="F100" s="681"/>
      <c r="G100" s="681"/>
      <c r="H100" s="681"/>
      <c r="I100" s="681"/>
    </row>
    <row r="101" spans="1:9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</row>
    <row r="102" spans="1:9" ht="15" customHeight="1">
      <c r="A102" s="677"/>
      <c r="B102" s="677" t="s">
        <v>597</v>
      </c>
      <c r="C102" s="681"/>
      <c r="D102" s="681"/>
      <c r="E102" s="681"/>
      <c r="F102" s="681"/>
      <c r="G102" s="681"/>
      <c r="H102" s="681"/>
      <c r="I102" s="681"/>
    </row>
    <row r="103" spans="1:9" ht="15" customHeight="1">
      <c r="A103" s="679"/>
      <c r="B103" s="677" t="s">
        <v>598</v>
      </c>
      <c r="C103" s="681"/>
      <c r="D103" s="681"/>
      <c r="E103" s="681"/>
      <c r="F103" s="681"/>
      <c r="G103" s="681"/>
      <c r="H103" s="681"/>
      <c r="I103" s="681"/>
    </row>
    <row r="104" spans="1:9" ht="15" customHeight="1">
      <c r="A104" s="679"/>
      <c r="B104" s="677" t="s">
        <v>599</v>
      </c>
      <c r="C104" s="681"/>
      <c r="D104" s="681"/>
      <c r="E104" s="681"/>
      <c r="F104" s="681"/>
      <c r="G104" s="681"/>
      <c r="H104" s="681"/>
      <c r="I104" s="681"/>
    </row>
    <row r="105" spans="1:9" ht="15" customHeight="1">
      <c r="A105" s="679"/>
      <c r="B105" s="677" t="s">
        <v>600</v>
      </c>
      <c r="C105" s="681"/>
      <c r="D105" s="681"/>
      <c r="E105" s="681"/>
      <c r="F105" s="681"/>
      <c r="G105" s="681"/>
      <c r="H105" s="681"/>
      <c r="I105" s="681"/>
    </row>
    <row r="106" spans="1:9" ht="14.25" customHeight="1">
      <c r="A106" s="679"/>
      <c r="B106" s="677" t="s">
        <v>601</v>
      </c>
      <c r="C106" s="681"/>
      <c r="D106" s="681"/>
      <c r="E106" s="681"/>
      <c r="F106" s="681"/>
      <c r="G106" s="681"/>
      <c r="H106" s="681"/>
      <c r="I106" s="681"/>
    </row>
    <row r="107" spans="1:9" ht="14.25" customHeight="1">
      <c r="A107" s="679"/>
      <c r="B107" s="677" t="s">
        <v>602</v>
      </c>
      <c r="C107" s="681"/>
      <c r="D107" s="681"/>
      <c r="E107" s="681"/>
      <c r="F107" s="681"/>
      <c r="G107" s="681"/>
      <c r="H107" s="681"/>
      <c r="I107" s="681"/>
    </row>
    <row r="108" spans="1:9" ht="15" customHeight="1">
      <c r="A108" s="679"/>
      <c r="B108" s="677" t="s">
        <v>603</v>
      </c>
      <c r="C108" s="681"/>
      <c r="D108" s="681"/>
      <c r="E108" s="681"/>
      <c r="F108" s="681"/>
      <c r="G108" s="681"/>
      <c r="H108" s="681"/>
      <c r="I108" s="681"/>
    </row>
    <row r="109" spans="1:9" ht="1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</row>
    <row r="110" spans="1:9" ht="1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</row>
    <row r="111" spans="1:9" ht="1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</row>
  </sheetData>
  <mergeCells count="1">
    <mergeCell ref="A2:B2"/>
  </mergeCells>
  <conditionalFormatting sqref="C3:I93">
    <cfRule type="containsBlanks" dxfId="609" priority="3">
      <formula>LEN(TRIM(C3))=0</formula>
    </cfRule>
  </conditionalFormatting>
  <conditionalFormatting sqref="C94:I99">
    <cfRule type="containsBlanks" dxfId="608" priority="5">
      <formula>LEN(TRIM(C94))=0</formula>
    </cfRule>
  </conditionalFormatting>
  <conditionalFormatting sqref="C98:I98">
    <cfRule type="containsBlanks" dxfId="607" priority="4" stopIfTrue="1">
      <formula>LEN(TRIM(C98))=0</formula>
    </cfRule>
  </conditionalFormatting>
  <conditionalFormatting sqref="C100:I108">
    <cfRule type="containsBlanks" dxfId="606" priority="2">
      <formula>LEN(TRIM(C100))=0</formula>
    </cfRule>
  </conditionalFormatting>
  <conditionalFormatting sqref="C110:I110">
    <cfRule type="containsBlanks" dxfId="605" priority="1">
      <formula>LEN(TRIM(C110))=0</formula>
    </cfRule>
  </conditionalFormatting>
  <conditionalFormatting sqref="J3:J107">
    <cfRule type="containsBlanks" dxfId="604" priority="12">
      <formula>LEN(TRIM(J3))=0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4" manualBreakCount="4">
    <brk id="28" max="8" man="1"/>
    <brk id="54" max="8" man="1"/>
    <brk id="78" max="8" man="1"/>
    <brk id="100" max="8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Feuil118">
    <tabColor rgb="FFFFC000"/>
  </sheetPr>
  <dimension ref="A1:R111"/>
  <sheetViews>
    <sheetView view="pageBreakPreview" topLeftCell="A91" zoomScaleNormal="100" zoomScaleSheetLayoutView="100" workbookViewId="0">
      <selection activeCell="C103" sqref="C103"/>
    </sheetView>
  </sheetViews>
  <sheetFormatPr baseColWidth="10" defaultColWidth="14.3984375" defaultRowHeight="15" customHeight="1"/>
  <cols>
    <col min="1" max="1" width="1.796875" style="636" customWidth="1"/>
    <col min="2" max="2" width="20.06640625" style="636" customWidth="1"/>
    <col min="3" max="3" width="18.3984375" style="636" customWidth="1"/>
    <col min="4" max="4" width="19.73046875" style="636" customWidth="1"/>
    <col min="5" max="5" width="19.1328125" style="636" customWidth="1"/>
    <col min="6" max="6" width="22.3984375" style="636" customWidth="1"/>
    <col min="7" max="18" width="10.796875" style="636" customWidth="1"/>
    <col min="19" max="19" width="14.3984375" style="636" customWidth="1"/>
    <col min="20" max="16384" width="14.3984375" style="636"/>
  </cols>
  <sheetData>
    <row r="1" spans="1:18" ht="14.25" customHeight="1">
      <c r="A1" s="637" t="s">
        <v>1153</v>
      </c>
      <c r="C1" s="637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</row>
    <row r="2" spans="1:18" ht="94.9" thickBot="1">
      <c r="A2" s="981" t="s">
        <v>761</v>
      </c>
      <c r="B2" s="906"/>
      <c r="C2" s="669" t="s">
        <v>1154</v>
      </c>
      <c r="D2" s="668" t="s">
        <v>1155</v>
      </c>
      <c r="E2" s="668" t="s">
        <v>1156</v>
      </c>
      <c r="F2" s="668" t="s">
        <v>1157</v>
      </c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</row>
    <row r="3" spans="1:18" s="639" customFormat="1" ht="15" customHeight="1">
      <c r="A3" s="2" t="s">
        <v>498</v>
      </c>
      <c r="B3" s="2"/>
      <c r="C3" s="103" t="str">
        <f>IFERROR(WHOPEN!C3/WHOPEN!D3*100,"")</f>
        <v/>
      </c>
      <c r="D3" s="103" t="str">
        <f>IFERROR(WHOPEN!E3/WHOPEN!F3*100,"")</f>
        <v/>
      </c>
      <c r="E3" s="103" t="str">
        <f>IFERROR(WHOPEN!G3/WHOPEN!F3*100,"")</f>
        <v/>
      </c>
      <c r="F3" s="103" t="str">
        <f>IFERROR(WHOPEN!H3/WHOPEN!I3*100,"")</f>
        <v/>
      </c>
      <c r="G3" s="634"/>
      <c r="H3" s="634"/>
      <c r="I3" s="634"/>
      <c r="J3" s="634"/>
      <c r="K3" s="634"/>
      <c r="L3" s="634"/>
      <c r="M3" s="634"/>
      <c r="N3" s="634"/>
      <c r="O3" s="634"/>
      <c r="P3" s="634"/>
      <c r="Q3" s="634"/>
      <c r="R3" s="634"/>
    </row>
    <row r="4" spans="1:18" ht="15" customHeight="1">
      <c r="A4" s="727"/>
      <c r="B4" s="728" t="s">
        <v>499</v>
      </c>
      <c r="C4" s="722" t="str">
        <f>IFERROR(WHOPEN!C4/WHOPEN!D4*100,"")</f>
        <v/>
      </c>
      <c r="D4" s="722" t="str">
        <f>IFERROR(WHOPEN!E4/WHOPEN!F4*100,"")</f>
        <v/>
      </c>
      <c r="E4" s="722" t="str">
        <f>IFERROR(WHOPEN!G4/WHOPEN!F4*100,"")</f>
        <v/>
      </c>
      <c r="F4" s="722" t="str">
        <f>IFERROR(WHOPEN!H4/WHOPEN!I4*100,"")</f>
        <v/>
      </c>
      <c r="G4" s="635"/>
      <c r="H4" s="635"/>
      <c r="I4" s="635"/>
      <c r="J4" s="635"/>
      <c r="K4" s="635"/>
      <c r="L4" s="635"/>
      <c r="M4" s="635"/>
      <c r="N4" s="635"/>
      <c r="O4" s="635"/>
      <c r="P4" s="635"/>
      <c r="Q4" s="635"/>
      <c r="R4" s="635"/>
    </row>
    <row r="5" spans="1:18" ht="15" customHeight="1">
      <c r="A5" s="727"/>
      <c r="B5" s="728" t="s">
        <v>500</v>
      </c>
      <c r="C5" s="723" t="str">
        <f>IFERROR(WHOPEN!C5/WHOPEN!D5*100,"")</f>
        <v/>
      </c>
      <c r="D5" s="723" t="str">
        <f>IFERROR(WHOPEN!E5/WHOPEN!F5*100,"")</f>
        <v/>
      </c>
      <c r="E5" s="723" t="str">
        <f>IFERROR(WHOPEN!G5/WHOPEN!F5*100,"")</f>
        <v/>
      </c>
      <c r="F5" s="723" t="str">
        <f>IFERROR(WHOPEN!H5/WHOPEN!I5*100,"")</f>
        <v/>
      </c>
      <c r="G5" s="635"/>
      <c r="H5" s="635"/>
      <c r="I5" s="635"/>
      <c r="J5" s="635"/>
      <c r="K5" s="635"/>
      <c r="L5" s="635"/>
      <c r="M5" s="635"/>
      <c r="N5" s="635"/>
      <c r="O5" s="635"/>
      <c r="P5" s="635"/>
      <c r="Q5" s="635"/>
      <c r="R5" s="635"/>
    </row>
    <row r="6" spans="1:18" ht="15" customHeight="1">
      <c r="A6" s="727"/>
      <c r="B6" s="728" t="s">
        <v>501</v>
      </c>
      <c r="C6" s="723" t="str">
        <f>IFERROR(WHOPEN!C6/WHOPEN!D6*100,"")</f>
        <v/>
      </c>
      <c r="D6" s="723" t="str">
        <f>IFERROR(WHOPEN!E6/WHOPEN!F6*100,"")</f>
        <v/>
      </c>
      <c r="E6" s="723" t="str">
        <f>IFERROR(WHOPEN!G6/WHOPEN!F6*100,"")</f>
        <v/>
      </c>
      <c r="F6" s="723" t="str">
        <f>IFERROR(WHOPEN!H6/WHOPEN!I6*100,"")</f>
        <v/>
      </c>
      <c r="G6" s="635"/>
      <c r="H6" s="635"/>
      <c r="I6" s="635"/>
      <c r="J6" s="635"/>
      <c r="K6" s="635"/>
      <c r="L6" s="635"/>
      <c r="M6" s="635"/>
      <c r="N6" s="635"/>
      <c r="O6" s="635"/>
      <c r="P6" s="635"/>
      <c r="Q6" s="635"/>
      <c r="R6" s="635"/>
    </row>
    <row r="7" spans="1:18" ht="15" customHeight="1">
      <c r="A7" s="727"/>
      <c r="B7" s="728" t="s">
        <v>502</v>
      </c>
      <c r="C7" s="723" t="str">
        <f>IFERROR(WHOPEN!C7/WHOPEN!D7*100,"")</f>
        <v/>
      </c>
      <c r="D7" s="723" t="str">
        <f>IFERROR(WHOPEN!E7/WHOPEN!F7*100,"")</f>
        <v/>
      </c>
      <c r="E7" s="723" t="str">
        <f>IFERROR(WHOPEN!G7/WHOPEN!F7*100,"")</f>
        <v/>
      </c>
      <c r="F7" s="723" t="str">
        <f>IFERROR(WHOPEN!H7/WHOPEN!I7*100,"")</f>
        <v/>
      </c>
      <c r="G7" s="635"/>
      <c r="H7" s="635"/>
      <c r="I7" s="635"/>
      <c r="J7" s="635"/>
      <c r="K7" s="635"/>
      <c r="L7" s="635"/>
      <c r="M7" s="635"/>
      <c r="N7" s="635"/>
      <c r="O7" s="635"/>
      <c r="P7" s="635"/>
      <c r="Q7" s="635"/>
      <c r="R7" s="635"/>
    </row>
    <row r="8" spans="1:18" ht="15" customHeight="1">
      <c r="A8" s="2" t="s">
        <v>503</v>
      </c>
      <c r="B8" s="2"/>
      <c r="C8" s="103" t="str">
        <f>IFERROR(WHOPEN!C8/WHOPEN!D8*100,"")</f>
        <v/>
      </c>
      <c r="D8" s="103" t="str">
        <f>IFERROR(WHOPEN!E8/WHOPEN!F8*100,"")</f>
        <v/>
      </c>
      <c r="E8" s="103" t="str">
        <f>IFERROR(WHOPEN!G8/WHOPEN!F8*100,"")</f>
        <v/>
      </c>
      <c r="F8" s="103" t="str">
        <f>IFERROR(WHOPEN!H8/WHOPEN!I8*100,"")</f>
        <v/>
      </c>
      <c r="G8" s="635"/>
      <c r="H8" s="635"/>
      <c r="I8" s="635"/>
      <c r="J8" s="635"/>
      <c r="K8" s="635"/>
      <c r="L8" s="635"/>
      <c r="M8" s="635"/>
      <c r="N8" s="635"/>
      <c r="O8" s="635"/>
      <c r="P8" s="635"/>
      <c r="Q8" s="635"/>
      <c r="R8" s="635"/>
    </row>
    <row r="9" spans="1:18" ht="15" customHeight="1">
      <c r="A9" s="727"/>
      <c r="B9" s="728" t="s">
        <v>504</v>
      </c>
      <c r="C9" s="723" t="str">
        <f>IFERROR(WHOPEN!C9/WHOPEN!D9*100,"")</f>
        <v/>
      </c>
      <c r="D9" s="723" t="str">
        <f>IFERROR(WHOPEN!E9/WHOPEN!F9*100,"")</f>
        <v/>
      </c>
      <c r="E9" s="723" t="str">
        <f>IFERROR(WHOPEN!G9/WHOPEN!F9*100,"")</f>
        <v/>
      </c>
      <c r="F9" s="723" t="str">
        <f>IFERROR(WHOPEN!H9/WHOPEN!I9*100,"")</f>
        <v/>
      </c>
      <c r="G9" s="635"/>
      <c r="H9" s="635"/>
      <c r="I9" s="635"/>
      <c r="J9" s="635"/>
      <c r="K9" s="635"/>
      <c r="L9" s="635"/>
      <c r="M9" s="635"/>
      <c r="N9" s="635"/>
      <c r="O9" s="635"/>
      <c r="P9" s="635"/>
      <c r="Q9" s="635"/>
      <c r="R9" s="635"/>
    </row>
    <row r="10" spans="1:18" ht="15" customHeight="1">
      <c r="A10" s="727"/>
      <c r="B10" s="728" t="s">
        <v>505</v>
      </c>
      <c r="C10" s="723" t="str">
        <f>IFERROR(WHOPEN!C10/WHOPEN!D10*100,"")</f>
        <v/>
      </c>
      <c r="D10" s="723" t="str">
        <f>IFERROR(WHOPEN!E10/WHOPEN!F10*100,"")</f>
        <v/>
      </c>
      <c r="E10" s="723" t="str">
        <f>IFERROR(WHOPEN!G10/WHOPEN!F10*100,"")</f>
        <v/>
      </c>
      <c r="F10" s="723" t="str">
        <f>IFERROR(WHOPEN!H10/WHOPEN!I10*100,"")</f>
        <v/>
      </c>
      <c r="G10" s="635"/>
      <c r="H10" s="635"/>
      <c r="I10" s="635"/>
      <c r="J10" s="635"/>
      <c r="K10" s="635"/>
      <c r="L10" s="635"/>
      <c r="M10" s="635"/>
      <c r="N10" s="635"/>
      <c r="O10" s="635"/>
      <c r="P10" s="635"/>
      <c r="Q10" s="635"/>
      <c r="R10" s="635"/>
    </row>
    <row r="11" spans="1:18" ht="15" customHeight="1">
      <c r="A11" s="727"/>
      <c r="B11" s="728" t="s">
        <v>506</v>
      </c>
      <c r="C11" s="723" t="str">
        <f>IFERROR(WHOPEN!C11/WHOPEN!D11*100,"")</f>
        <v/>
      </c>
      <c r="D11" s="723" t="str">
        <f>IFERROR(WHOPEN!E11/WHOPEN!F11*100,"")</f>
        <v/>
      </c>
      <c r="E11" s="723" t="str">
        <f>IFERROR(WHOPEN!G11/WHOPEN!F11*100,"")</f>
        <v/>
      </c>
      <c r="F11" s="723" t="str">
        <f>IFERROR(WHOPEN!H11/WHOPEN!I11*100,"")</f>
        <v/>
      </c>
      <c r="G11" s="635"/>
      <c r="H11" s="635"/>
      <c r="I11" s="635"/>
      <c r="J11" s="635"/>
      <c r="K11" s="635"/>
      <c r="L11" s="635"/>
      <c r="M11" s="635"/>
      <c r="N11" s="635"/>
      <c r="O11" s="635"/>
      <c r="P11" s="635"/>
      <c r="Q11" s="635"/>
      <c r="R11" s="635"/>
    </row>
    <row r="12" spans="1:18" ht="15" customHeight="1">
      <c r="A12" s="727"/>
      <c r="B12" s="728" t="s">
        <v>507</v>
      </c>
      <c r="C12" s="723" t="str">
        <f>IFERROR(WHOPEN!C12/WHOPEN!D12*100,"")</f>
        <v/>
      </c>
      <c r="D12" s="723" t="str">
        <f>IFERROR(WHOPEN!E12/WHOPEN!F12*100,"")</f>
        <v/>
      </c>
      <c r="E12" s="723" t="str">
        <f>IFERROR(WHOPEN!G12/WHOPEN!F12*100,"")</f>
        <v/>
      </c>
      <c r="F12" s="723" t="str">
        <f>IFERROR(WHOPEN!H12/WHOPEN!I12*100,"")</f>
        <v/>
      </c>
      <c r="G12" s="635"/>
      <c r="H12" s="635"/>
      <c r="I12" s="635"/>
      <c r="J12" s="635"/>
      <c r="K12" s="635"/>
      <c r="L12" s="635"/>
      <c r="M12" s="635"/>
      <c r="N12" s="635"/>
      <c r="O12" s="635"/>
      <c r="P12" s="635"/>
      <c r="Q12" s="635"/>
      <c r="R12" s="635"/>
    </row>
    <row r="13" spans="1:18" ht="15" customHeight="1">
      <c r="A13" s="727"/>
      <c r="B13" s="728" t="s">
        <v>508</v>
      </c>
      <c r="C13" s="723" t="str">
        <f>IFERROR(WHOPEN!C13/WHOPEN!D13*100,"")</f>
        <v/>
      </c>
      <c r="D13" s="723" t="str">
        <f>IFERROR(WHOPEN!E13/WHOPEN!F13*100,"")</f>
        <v/>
      </c>
      <c r="E13" s="723" t="str">
        <f>IFERROR(WHOPEN!G13/WHOPEN!F13*100,"")</f>
        <v/>
      </c>
      <c r="F13" s="723" t="str">
        <f>IFERROR(WHOPEN!H13/WHOPEN!I13*100,"")</f>
        <v/>
      </c>
      <c r="G13" s="635"/>
      <c r="H13" s="635"/>
      <c r="I13" s="635"/>
      <c r="J13" s="635"/>
      <c r="K13" s="635"/>
      <c r="L13" s="635"/>
      <c r="M13" s="635"/>
      <c r="N13" s="635"/>
      <c r="O13" s="635"/>
      <c r="P13" s="635"/>
      <c r="Q13" s="635"/>
      <c r="R13" s="635"/>
    </row>
    <row r="14" spans="1:18" ht="15" customHeight="1">
      <c r="A14" s="727"/>
      <c r="B14" s="728" t="s">
        <v>509</v>
      </c>
      <c r="C14" s="723" t="str">
        <f>IFERROR(WHOPEN!C14/WHOPEN!D14*100,"")</f>
        <v/>
      </c>
      <c r="D14" s="723" t="str">
        <f>IFERROR(WHOPEN!E14/WHOPEN!F14*100,"")</f>
        <v/>
      </c>
      <c r="E14" s="723" t="str">
        <f>IFERROR(WHOPEN!G14/WHOPEN!F14*100,"")</f>
        <v/>
      </c>
      <c r="F14" s="723" t="str">
        <f>IFERROR(WHOPEN!H14/WHOPEN!I14*100,"")</f>
        <v/>
      </c>
      <c r="G14" s="635"/>
      <c r="H14" s="635"/>
      <c r="I14" s="635"/>
      <c r="J14" s="635"/>
      <c r="K14" s="635"/>
      <c r="L14" s="635"/>
      <c r="M14" s="635"/>
      <c r="N14" s="635"/>
      <c r="O14" s="635"/>
      <c r="P14" s="635"/>
      <c r="Q14" s="635"/>
      <c r="R14" s="635"/>
    </row>
    <row r="15" spans="1:18" ht="15" customHeight="1">
      <c r="A15" s="2" t="s">
        <v>510</v>
      </c>
      <c r="B15" s="2"/>
      <c r="C15" s="103" t="str">
        <f>IFERROR(WHOPEN!C15/WHOPEN!D15*100,"")</f>
        <v/>
      </c>
      <c r="D15" s="103" t="str">
        <f>IFERROR(WHOPEN!E15/WHOPEN!F15*100,"")</f>
        <v/>
      </c>
      <c r="E15" s="103" t="str">
        <f>IFERROR(WHOPEN!G15/WHOPEN!F15*100,"")</f>
        <v/>
      </c>
      <c r="F15" s="103" t="str">
        <f>IFERROR(WHOPEN!H15/WHOPEN!I15*100,"")</f>
        <v/>
      </c>
      <c r="G15" s="635"/>
      <c r="H15" s="635"/>
      <c r="I15" s="635"/>
      <c r="J15" s="635"/>
      <c r="K15" s="635"/>
      <c r="L15" s="635"/>
      <c r="M15" s="635"/>
      <c r="N15" s="635"/>
      <c r="O15" s="635"/>
      <c r="P15" s="635"/>
      <c r="Q15" s="635"/>
      <c r="R15" s="635"/>
    </row>
    <row r="16" spans="1:18" ht="15" customHeight="1">
      <c r="A16" s="728"/>
      <c r="B16" s="728" t="s">
        <v>511</v>
      </c>
      <c r="C16" s="723" t="str">
        <f>IFERROR(WHOPEN!C16/WHOPEN!D16*100,"")</f>
        <v/>
      </c>
      <c r="D16" s="723" t="str">
        <f>IFERROR(WHOPEN!E16/WHOPEN!F16*100,"")</f>
        <v/>
      </c>
      <c r="E16" s="723" t="str">
        <f>IFERROR(WHOPEN!G16/WHOPEN!F16*100,"")</f>
        <v/>
      </c>
      <c r="F16" s="723" t="str">
        <f>IFERROR(WHOPEN!H16/WHOPEN!I16*100,"")</f>
        <v/>
      </c>
    </row>
    <row r="17" spans="1:6" ht="15" customHeight="1">
      <c r="A17" s="727"/>
      <c r="B17" s="728" t="s">
        <v>512</v>
      </c>
      <c r="C17" s="723" t="str">
        <f>IFERROR(WHOPEN!C17/WHOPEN!D17*100,"")</f>
        <v/>
      </c>
      <c r="D17" s="723" t="str">
        <f>IFERROR(WHOPEN!E17/WHOPEN!F17*100,"")</f>
        <v/>
      </c>
      <c r="E17" s="723" t="str">
        <f>IFERROR(WHOPEN!G17/WHOPEN!F17*100,"")</f>
        <v/>
      </c>
      <c r="F17" s="723" t="str">
        <f>IFERROR(WHOPEN!H17/WHOPEN!I17*100,"")</f>
        <v/>
      </c>
    </row>
    <row r="18" spans="1:6" ht="15" customHeight="1">
      <c r="A18" s="727"/>
      <c r="B18" s="728" t="s">
        <v>513</v>
      </c>
      <c r="C18" s="723" t="str">
        <f>IFERROR(WHOPEN!C18/WHOPEN!D18*100,"")</f>
        <v/>
      </c>
      <c r="D18" s="723" t="str">
        <f>IFERROR(WHOPEN!E18/WHOPEN!F18*100,"")</f>
        <v/>
      </c>
      <c r="E18" s="723" t="str">
        <f>IFERROR(WHOPEN!G18/WHOPEN!F18*100,"")</f>
        <v/>
      </c>
      <c r="F18" s="723" t="str">
        <f>IFERROR(WHOPEN!H18/WHOPEN!I18*100,"")</f>
        <v/>
      </c>
    </row>
    <row r="19" spans="1:6" ht="15" customHeight="1">
      <c r="A19" s="2" t="s">
        <v>514</v>
      </c>
      <c r="B19" s="6"/>
      <c r="C19" s="686" t="str">
        <f>IFERROR(WHOPEN!C19/WHOPEN!D19*100,"")</f>
        <v/>
      </c>
      <c r="D19" s="686" t="str">
        <f>IFERROR(WHOPEN!E19/WHOPEN!F19*100,"")</f>
        <v/>
      </c>
      <c r="E19" s="686" t="str">
        <f>IFERROR(WHOPEN!G19/WHOPEN!F19*100,"")</f>
        <v/>
      </c>
      <c r="F19" s="686" t="str">
        <f>IFERROR(WHOPEN!H19/WHOPEN!I19*100,"")</f>
        <v/>
      </c>
    </row>
    <row r="20" spans="1:6" ht="15" customHeight="1">
      <c r="A20" s="728"/>
      <c r="B20" s="729" t="s">
        <v>515</v>
      </c>
      <c r="C20" s="722" t="str">
        <f>IFERROR(WHOPEN!C20/WHOPEN!D20*100,"")</f>
        <v/>
      </c>
      <c r="D20" s="722" t="str">
        <f>IFERROR(WHOPEN!E20/WHOPEN!F20*100,"")</f>
        <v/>
      </c>
      <c r="E20" s="722" t="str">
        <f>IFERROR(WHOPEN!G20/WHOPEN!F20*100,"")</f>
        <v/>
      </c>
      <c r="F20" s="722" t="str">
        <f>IFERROR(WHOPEN!H20/WHOPEN!I20*100,"")</f>
        <v/>
      </c>
    </row>
    <row r="21" spans="1:6" ht="15" customHeight="1">
      <c r="A21" s="727"/>
      <c r="B21" s="728" t="s">
        <v>516</v>
      </c>
      <c r="C21" s="723" t="str">
        <f>IFERROR(WHOPEN!C21/WHOPEN!D21*100,"")</f>
        <v/>
      </c>
      <c r="D21" s="723" t="str">
        <f>IFERROR(WHOPEN!E21/WHOPEN!F21*100,"")</f>
        <v/>
      </c>
      <c r="E21" s="723" t="str">
        <f>IFERROR(WHOPEN!G21/WHOPEN!F21*100,"")</f>
        <v/>
      </c>
      <c r="F21" s="723" t="str">
        <f>IFERROR(WHOPEN!H21/WHOPEN!I21*100,"")</f>
        <v/>
      </c>
    </row>
    <row r="22" spans="1:6" ht="15" customHeight="1">
      <c r="A22" s="727"/>
      <c r="B22" s="728" t="s">
        <v>517</v>
      </c>
      <c r="C22" s="723" t="str">
        <f>IFERROR(WHOPEN!C22/WHOPEN!D22*100,"")</f>
        <v/>
      </c>
      <c r="D22" s="723" t="str">
        <f>IFERROR(WHOPEN!E22/WHOPEN!F22*100,"")</f>
        <v/>
      </c>
      <c r="E22" s="723" t="str">
        <f>IFERROR(WHOPEN!G22/WHOPEN!F22*100,"")</f>
        <v/>
      </c>
      <c r="F22" s="723" t="str">
        <f>IFERROR(WHOPEN!H22/WHOPEN!I22*100,"")</f>
        <v/>
      </c>
    </row>
    <row r="23" spans="1:6" ht="15" customHeight="1">
      <c r="A23" s="727"/>
      <c r="B23" s="728" t="s">
        <v>518</v>
      </c>
      <c r="C23" s="723" t="str">
        <f>IFERROR(WHOPEN!C23/WHOPEN!D23*100,"")</f>
        <v/>
      </c>
      <c r="D23" s="723" t="str">
        <f>IFERROR(WHOPEN!E23/WHOPEN!F23*100,"")</f>
        <v/>
      </c>
      <c r="E23" s="723" t="str">
        <f>IFERROR(WHOPEN!G23/WHOPEN!F23*100,"")</f>
        <v/>
      </c>
      <c r="F23" s="723" t="str">
        <f>IFERROR(WHOPEN!H23/WHOPEN!I23*100,"")</f>
        <v/>
      </c>
    </row>
    <row r="24" spans="1:6" ht="15" customHeight="1">
      <c r="A24" s="727"/>
      <c r="B24" s="728" t="s">
        <v>519</v>
      </c>
      <c r="C24" s="723" t="str">
        <f>IFERROR(WHOPEN!C24/WHOPEN!D24*100,"")</f>
        <v/>
      </c>
      <c r="D24" s="723" t="str">
        <f>IFERROR(WHOPEN!E24/WHOPEN!F24*100,"")</f>
        <v/>
      </c>
      <c r="E24" s="723" t="str">
        <f>IFERROR(WHOPEN!G24/WHOPEN!F24*100,"")</f>
        <v/>
      </c>
      <c r="F24" s="723" t="str">
        <f>IFERROR(WHOPEN!H24/WHOPEN!I24*100,"")</f>
        <v/>
      </c>
    </row>
    <row r="25" spans="1:6" ht="15" customHeight="1">
      <c r="A25" s="727"/>
      <c r="B25" s="728" t="s">
        <v>520</v>
      </c>
      <c r="C25" s="723" t="str">
        <f>IFERROR(WHOPEN!C25/WHOPEN!D25*100,"")</f>
        <v/>
      </c>
      <c r="D25" s="723" t="str">
        <f>IFERROR(WHOPEN!E25/WHOPEN!F25*100,"")</f>
        <v/>
      </c>
      <c r="E25" s="723" t="str">
        <f>IFERROR(WHOPEN!G25/WHOPEN!F25*100,"")</f>
        <v/>
      </c>
      <c r="F25" s="723" t="str">
        <f>IFERROR(WHOPEN!H25/WHOPEN!I25*100,"")</f>
        <v/>
      </c>
    </row>
    <row r="26" spans="1:6" ht="15" customHeight="1">
      <c r="A26" s="727"/>
      <c r="B26" s="728" t="s">
        <v>521</v>
      </c>
      <c r="C26" s="723" t="str">
        <f>IFERROR(WHOPEN!C26/WHOPEN!D26*100,"")</f>
        <v/>
      </c>
      <c r="D26" s="723" t="str">
        <f>IFERROR(WHOPEN!E26/WHOPEN!F26*100,"")</f>
        <v/>
      </c>
      <c r="E26" s="723" t="str">
        <f>IFERROR(WHOPEN!G26/WHOPEN!F26*100,"")</f>
        <v/>
      </c>
      <c r="F26" s="723" t="str">
        <f>IFERROR(WHOPEN!H26/WHOPEN!I26*100,"")</f>
        <v/>
      </c>
    </row>
    <row r="27" spans="1:6" ht="15" customHeight="1">
      <c r="A27" s="727"/>
      <c r="B27" s="728" t="s">
        <v>522</v>
      </c>
      <c r="C27" s="723" t="str">
        <f>IFERROR(WHOPEN!C27/WHOPEN!D27*100,"")</f>
        <v/>
      </c>
      <c r="D27" s="723" t="str">
        <f>IFERROR(WHOPEN!E27/WHOPEN!F27*100,"")</f>
        <v/>
      </c>
      <c r="E27" s="723" t="str">
        <f>IFERROR(WHOPEN!G27/WHOPEN!F27*100,"")</f>
        <v/>
      </c>
      <c r="F27" s="723" t="str">
        <f>IFERROR(WHOPEN!H27/WHOPEN!I27*100,"")</f>
        <v/>
      </c>
    </row>
    <row r="28" spans="1:6" ht="15" customHeight="1">
      <c r="A28" s="727"/>
      <c r="B28" s="728" t="s">
        <v>523</v>
      </c>
      <c r="C28" s="723" t="str">
        <f>IFERROR(WHOPEN!C28/WHOPEN!D28*100,"")</f>
        <v/>
      </c>
      <c r="D28" s="723" t="str">
        <f>IFERROR(WHOPEN!E28/WHOPEN!F28*100,"")</f>
        <v/>
      </c>
      <c r="E28" s="723" t="str">
        <f>IFERROR(WHOPEN!G28/WHOPEN!F28*100,"")</f>
        <v/>
      </c>
      <c r="F28" s="723" t="str">
        <f>IFERROR(WHOPEN!H28/WHOPEN!I28*100,"")</f>
        <v/>
      </c>
    </row>
    <row r="29" spans="1:6" s="639" customFormat="1" ht="15" customHeight="1">
      <c r="A29" s="2" t="s">
        <v>524</v>
      </c>
      <c r="B29" s="2"/>
      <c r="C29" s="103" t="str">
        <f>IFERROR(WHOPEN!C29/WHOPEN!D29*100,"")</f>
        <v/>
      </c>
      <c r="D29" s="103" t="str">
        <f>IFERROR(WHOPEN!E29/WHOPEN!F29*100,"")</f>
        <v/>
      </c>
      <c r="E29" s="103" t="str">
        <f>IFERROR(WHOPEN!G29/WHOPEN!F29*100,"")</f>
        <v/>
      </c>
      <c r="F29" s="103" t="str">
        <f>IFERROR(WHOPEN!H29/WHOPEN!I29*100,"")</f>
        <v/>
      </c>
    </row>
    <row r="30" spans="1:6" ht="15" customHeight="1">
      <c r="A30" s="728"/>
      <c r="B30" s="728" t="s">
        <v>525</v>
      </c>
      <c r="C30" s="722" t="str">
        <f>IFERROR(WHOPEN!C30/WHOPEN!D30*100,"")</f>
        <v/>
      </c>
      <c r="D30" s="722" t="str">
        <f>IFERROR(WHOPEN!E30/WHOPEN!F30*100,"")</f>
        <v/>
      </c>
      <c r="E30" s="722" t="str">
        <f>IFERROR(WHOPEN!G30/WHOPEN!F30*100,"")</f>
        <v/>
      </c>
      <c r="F30" s="722" t="str">
        <f>IFERROR(WHOPEN!H30/WHOPEN!I30*100,"")</f>
        <v/>
      </c>
    </row>
    <row r="31" spans="1:6" ht="15" customHeight="1">
      <c r="A31" s="728"/>
      <c r="B31" s="728" t="s">
        <v>526</v>
      </c>
      <c r="C31" s="723" t="str">
        <f>IFERROR(WHOPEN!C31/WHOPEN!D31*100,"")</f>
        <v/>
      </c>
      <c r="D31" s="723" t="str">
        <f>IFERROR(WHOPEN!E31/WHOPEN!F31*100,"")</f>
        <v/>
      </c>
      <c r="E31" s="723" t="str">
        <f>IFERROR(WHOPEN!G31/WHOPEN!F31*100,"")</f>
        <v/>
      </c>
      <c r="F31" s="723" t="str">
        <f>IFERROR(WHOPEN!H31/WHOPEN!I31*100,"")</f>
        <v/>
      </c>
    </row>
    <row r="32" spans="1:6" ht="15" customHeight="1">
      <c r="A32" s="728"/>
      <c r="B32" s="728" t="s">
        <v>527</v>
      </c>
      <c r="C32" s="723" t="str">
        <f>IFERROR(WHOPEN!C32/WHOPEN!D32*100,"")</f>
        <v/>
      </c>
      <c r="D32" s="723" t="str">
        <f>IFERROR(WHOPEN!E32/WHOPEN!F32*100,"")</f>
        <v/>
      </c>
      <c r="E32" s="723" t="str">
        <f>IFERROR(WHOPEN!G32/WHOPEN!F32*100,"")</f>
        <v/>
      </c>
      <c r="F32" s="723" t="str">
        <f>IFERROR(WHOPEN!H32/WHOPEN!I32*100,"")</f>
        <v/>
      </c>
    </row>
    <row r="33" spans="1:6" ht="15" customHeight="1">
      <c r="A33" s="728"/>
      <c r="B33" s="728" t="s">
        <v>528</v>
      </c>
      <c r="C33" s="723" t="str">
        <f>IFERROR(WHOPEN!C33/WHOPEN!D33*100,"")</f>
        <v/>
      </c>
      <c r="D33" s="723" t="str">
        <f>IFERROR(WHOPEN!E33/WHOPEN!F33*100,"")</f>
        <v/>
      </c>
      <c r="E33" s="723" t="str">
        <f>IFERROR(WHOPEN!G33/WHOPEN!F33*100,"")</f>
        <v/>
      </c>
      <c r="F33" s="723" t="str">
        <f>IFERROR(WHOPEN!H33/WHOPEN!I33*100,"")</f>
        <v/>
      </c>
    </row>
    <row r="34" spans="1:6" ht="15" customHeight="1">
      <c r="A34" s="728"/>
      <c r="B34" s="728" t="s">
        <v>529</v>
      </c>
      <c r="C34" s="723" t="str">
        <f>IFERROR(WHOPEN!C34/WHOPEN!D34*100,"")</f>
        <v/>
      </c>
      <c r="D34" s="723" t="str">
        <f>IFERROR(WHOPEN!E34/WHOPEN!F34*100,"")</f>
        <v/>
      </c>
      <c r="E34" s="723" t="str">
        <f>IFERROR(WHOPEN!G34/WHOPEN!F34*100,"")</f>
        <v/>
      </c>
      <c r="F34" s="723" t="str">
        <f>IFERROR(WHOPEN!H34/WHOPEN!I34*100,"")</f>
        <v/>
      </c>
    </row>
    <row r="35" spans="1:6" ht="15" customHeight="1">
      <c r="A35" s="728"/>
      <c r="B35" s="728" t="s">
        <v>530</v>
      </c>
      <c r="C35" s="723" t="str">
        <f>IFERROR(WHOPEN!C35/WHOPEN!D35*100,"")</f>
        <v/>
      </c>
      <c r="D35" s="723" t="str">
        <f>IFERROR(WHOPEN!E35/WHOPEN!F35*100,"")</f>
        <v/>
      </c>
      <c r="E35" s="723" t="str">
        <f>IFERROR(WHOPEN!G35/WHOPEN!F35*100,"")</f>
        <v/>
      </c>
      <c r="F35" s="723" t="str">
        <f>IFERROR(WHOPEN!H35/WHOPEN!I35*100,"")</f>
        <v/>
      </c>
    </row>
    <row r="36" spans="1:6" ht="15" customHeight="1">
      <c r="A36" s="728"/>
      <c r="B36" s="728" t="s">
        <v>531</v>
      </c>
      <c r="C36" s="723" t="str">
        <f>IFERROR(WHOPEN!C36/WHOPEN!D36*100,"")</f>
        <v/>
      </c>
      <c r="D36" s="723" t="str">
        <f>IFERROR(WHOPEN!E36/WHOPEN!F36*100,"")</f>
        <v/>
      </c>
      <c r="E36" s="723" t="str">
        <f>IFERROR(WHOPEN!G36/WHOPEN!F36*100,"")</f>
        <v/>
      </c>
      <c r="F36" s="723" t="str">
        <f>IFERROR(WHOPEN!H36/WHOPEN!I36*100,"")</f>
        <v/>
      </c>
    </row>
    <row r="37" spans="1:6" ht="15" customHeight="1">
      <c r="A37" s="727"/>
      <c r="B37" s="728" t="s">
        <v>532</v>
      </c>
      <c r="C37" s="723" t="str">
        <f>IFERROR(WHOPEN!C37/WHOPEN!D37*100,"")</f>
        <v/>
      </c>
      <c r="D37" s="723" t="str">
        <f>IFERROR(WHOPEN!E37/WHOPEN!F37*100,"")</f>
        <v/>
      </c>
      <c r="E37" s="723" t="str">
        <f>IFERROR(WHOPEN!G37/WHOPEN!F37*100,"")</f>
        <v/>
      </c>
      <c r="F37" s="723" t="str">
        <f>IFERROR(WHOPEN!H37/WHOPEN!I37*100,"")</f>
        <v/>
      </c>
    </row>
    <row r="38" spans="1:6" s="639" customFormat="1" ht="15" customHeight="1">
      <c r="A38" s="727"/>
      <c r="B38" s="728" t="s">
        <v>533</v>
      </c>
      <c r="C38" s="723" t="str">
        <f>IFERROR(WHOPEN!C38/WHOPEN!D38*100,"")</f>
        <v/>
      </c>
      <c r="D38" s="723" t="str">
        <f>IFERROR(WHOPEN!E38/WHOPEN!F38*100,"")</f>
        <v/>
      </c>
      <c r="E38" s="723" t="str">
        <f>IFERROR(WHOPEN!G38/WHOPEN!F38*100,"")</f>
        <v/>
      </c>
      <c r="F38" s="723" t="str">
        <f>IFERROR(WHOPEN!H38/WHOPEN!I38*100,"")</f>
        <v/>
      </c>
    </row>
    <row r="39" spans="1:6" ht="15" customHeight="1">
      <c r="A39" s="727"/>
      <c r="B39" s="728" t="s">
        <v>534</v>
      </c>
      <c r="C39" s="723" t="str">
        <f>IFERROR(WHOPEN!C39/WHOPEN!D39*100,"")</f>
        <v/>
      </c>
      <c r="D39" s="723" t="str">
        <f>IFERROR(WHOPEN!E39/WHOPEN!F39*100,"")</f>
        <v/>
      </c>
      <c r="E39" s="723" t="str">
        <f>IFERROR(WHOPEN!G39/WHOPEN!F39*100,"")</f>
        <v/>
      </c>
      <c r="F39" s="723" t="str">
        <f>IFERROR(WHOPEN!H39/WHOPEN!I39*100,"")</f>
        <v/>
      </c>
    </row>
    <row r="40" spans="1:6" ht="15" customHeight="1">
      <c r="A40" s="727"/>
      <c r="B40" s="728" t="s">
        <v>535</v>
      </c>
      <c r="C40" s="723" t="str">
        <f>IFERROR(WHOPEN!C40/WHOPEN!D40*100,"")</f>
        <v/>
      </c>
      <c r="D40" s="723" t="str">
        <f>IFERROR(WHOPEN!E40/WHOPEN!F40*100,"")</f>
        <v/>
      </c>
      <c r="E40" s="723" t="str">
        <f>IFERROR(WHOPEN!G40/WHOPEN!F40*100,"")</f>
        <v/>
      </c>
      <c r="F40" s="723" t="str">
        <f>IFERROR(WHOPEN!H40/WHOPEN!I40*100,"")</f>
        <v/>
      </c>
    </row>
    <row r="41" spans="1:6" ht="15" customHeight="1">
      <c r="A41" s="727"/>
      <c r="B41" s="728" t="s">
        <v>536</v>
      </c>
      <c r="C41" s="723" t="str">
        <f>IFERROR(WHOPEN!C41/WHOPEN!D41*100,"")</f>
        <v/>
      </c>
      <c r="D41" s="723" t="str">
        <f>IFERROR(WHOPEN!E41/WHOPEN!F41*100,"")</f>
        <v/>
      </c>
      <c r="E41" s="723" t="str">
        <f>IFERROR(WHOPEN!G41/WHOPEN!F41*100,"")</f>
        <v/>
      </c>
      <c r="F41" s="723" t="str">
        <f>IFERROR(WHOPEN!H41/WHOPEN!I41*100,"")</f>
        <v/>
      </c>
    </row>
    <row r="42" spans="1:6" ht="15" customHeight="1">
      <c r="A42" s="2" t="s">
        <v>537</v>
      </c>
      <c r="B42" s="2"/>
      <c r="C42" s="103" t="str">
        <f>IFERROR(WHOPEN!C42/WHOPEN!D42*100,"")</f>
        <v/>
      </c>
      <c r="D42" s="103" t="str">
        <f>IFERROR(WHOPEN!E42/WHOPEN!F42*100,"")</f>
        <v/>
      </c>
      <c r="E42" s="103" t="str">
        <f>IFERROR(WHOPEN!G42/WHOPEN!F42*100,"")</f>
        <v/>
      </c>
      <c r="F42" s="103" t="str">
        <f>IFERROR(WHOPEN!H42/WHOPEN!I42*100,"")</f>
        <v/>
      </c>
    </row>
    <row r="43" spans="1:6" ht="15" customHeight="1">
      <c r="A43" s="728"/>
      <c r="B43" s="728" t="s">
        <v>538</v>
      </c>
      <c r="C43" s="723" t="str">
        <f>IFERROR(WHOPEN!C43/WHOPEN!D43*100,"")</f>
        <v/>
      </c>
      <c r="D43" s="723" t="str">
        <f>IFERROR(WHOPEN!E43/WHOPEN!F43*100,"")</f>
        <v/>
      </c>
      <c r="E43" s="723" t="str">
        <f>IFERROR(WHOPEN!G43/WHOPEN!F43*100,"")</f>
        <v/>
      </c>
      <c r="F43" s="723" t="str">
        <f>IFERROR(WHOPEN!H43/WHOPEN!I43*100,"")</f>
        <v/>
      </c>
    </row>
    <row r="44" spans="1:6" ht="15" customHeight="1">
      <c r="A44" s="727"/>
      <c r="B44" s="728" t="s">
        <v>539</v>
      </c>
      <c r="C44" s="723" t="str">
        <f>IFERROR(WHOPEN!C44/WHOPEN!D44*100,"")</f>
        <v/>
      </c>
      <c r="D44" s="723" t="str">
        <f>IFERROR(WHOPEN!E44/WHOPEN!F44*100,"")</f>
        <v/>
      </c>
      <c r="E44" s="723" t="str">
        <f>IFERROR(WHOPEN!G44/WHOPEN!F44*100,"")</f>
        <v/>
      </c>
      <c r="F44" s="723" t="str">
        <f>IFERROR(WHOPEN!H44/WHOPEN!I44*100,"")</f>
        <v/>
      </c>
    </row>
    <row r="45" spans="1:6" ht="15" customHeight="1">
      <c r="A45" s="727"/>
      <c r="B45" s="728" t="s">
        <v>540</v>
      </c>
      <c r="C45" s="723" t="str">
        <f>IFERROR(WHOPEN!C45/WHOPEN!D45*100,"")</f>
        <v/>
      </c>
      <c r="D45" s="723" t="str">
        <f>IFERROR(WHOPEN!E45/WHOPEN!F45*100,"")</f>
        <v/>
      </c>
      <c r="E45" s="723" t="str">
        <f>IFERROR(WHOPEN!G45/WHOPEN!F45*100,"")</f>
        <v/>
      </c>
      <c r="F45" s="723" t="str">
        <f>IFERROR(WHOPEN!H45/WHOPEN!I45*100,"")</f>
        <v/>
      </c>
    </row>
    <row r="46" spans="1:6" s="639" customFormat="1" ht="15" customHeight="1">
      <c r="A46" s="727"/>
      <c r="B46" s="728" t="s">
        <v>541</v>
      </c>
      <c r="C46" s="723" t="str">
        <f>IFERROR(WHOPEN!C46/WHOPEN!D46*100,"")</f>
        <v/>
      </c>
      <c r="D46" s="723" t="str">
        <f>IFERROR(WHOPEN!E46/WHOPEN!F46*100,"")</f>
        <v/>
      </c>
      <c r="E46" s="723" t="str">
        <f>IFERROR(WHOPEN!G46/WHOPEN!F46*100,"")</f>
        <v/>
      </c>
      <c r="F46" s="723" t="str">
        <f>IFERROR(WHOPEN!H46/WHOPEN!I46*100,"")</f>
        <v/>
      </c>
    </row>
    <row r="47" spans="1:6" ht="15" customHeight="1">
      <c r="A47" s="727"/>
      <c r="B47" s="728" t="s">
        <v>542</v>
      </c>
      <c r="C47" s="723" t="str">
        <f>IFERROR(WHOPEN!C47/WHOPEN!D47*100,"")</f>
        <v/>
      </c>
      <c r="D47" s="723" t="str">
        <f>IFERROR(WHOPEN!E47/WHOPEN!F47*100,"")</f>
        <v/>
      </c>
      <c r="E47" s="723" t="str">
        <f>IFERROR(WHOPEN!G47/WHOPEN!F47*100,"")</f>
        <v/>
      </c>
      <c r="F47" s="723" t="str">
        <f>IFERROR(WHOPEN!H47/WHOPEN!I47*100,"")</f>
        <v/>
      </c>
    </row>
    <row r="48" spans="1:6" ht="15" customHeight="1">
      <c r="A48" s="727"/>
      <c r="B48" s="728" t="s">
        <v>543</v>
      </c>
      <c r="C48" s="723" t="str">
        <f>IFERROR(WHOPEN!C48/WHOPEN!D48*100,"")</f>
        <v/>
      </c>
      <c r="D48" s="723" t="str">
        <f>IFERROR(WHOPEN!E48/WHOPEN!F48*100,"")</f>
        <v/>
      </c>
      <c r="E48" s="723" t="str">
        <f>IFERROR(WHOPEN!G48/WHOPEN!F48*100,"")</f>
        <v/>
      </c>
      <c r="F48" s="723" t="str">
        <f>IFERROR(WHOPEN!H48/WHOPEN!I48*100,"")</f>
        <v/>
      </c>
    </row>
    <row r="49" spans="1:6" ht="15" customHeight="1">
      <c r="A49" s="727"/>
      <c r="B49" s="728" t="s">
        <v>544</v>
      </c>
      <c r="C49" s="723" t="str">
        <f>IFERROR(WHOPEN!C49/WHOPEN!D49*100,"")</f>
        <v/>
      </c>
      <c r="D49" s="723" t="str">
        <f>IFERROR(WHOPEN!E49/WHOPEN!F49*100,"")</f>
        <v/>
      </c>
      <c r="E49" s="723" t="str">
        <f>IFERROR(WHOPEN!G49/WHOPEN!F49*100,"")</f>
        <v/>
      </c>
      <c r="F49" s="723" t="str">
        <f>IFERROR(WHOPEN!H49/WHOPEN!I49*100,"")</f>
        <v/>
      </c>
    </row>
    <row r="50" spans="1:6" ht="15" customHeight="1">
      <c r="A50" s="2" t="s">
        <v>545</v>
      </c>
      <c r="B50" s="2"/>
      <c r="C50" s="103" t="str">
        <f>IFERROR(WHOPEN!C50/WHOPEN!D50*100,"")</f>
        <v/>
      </c>
      <c r="D50" s="103" t="str">
        <f>IFERROR(WHOPEN!E50/WHOPEN!F50*100,"")</f>
        <v/>
      </c>
      <c r="E50" s="103" t="str">
        <f>IFERROR(WHOPEN!G50/WHOPEN!F50*100,"")</f>
        <v/>
      </c>
      <c r="F50" s="103" t="str">
        <f>IFERROR(WHOPEN!H50/WHOPEN!I50*100,"")</f>
        <v/>
      </c>
    </row>
    <row r="51" spans="1:6" ht="15" customHeight="1">
      <c r="A51" s="728"/>
      <c r="B51" s="728" t="s">
        <v>546</v>
      </c>
      <c r="C51" s="723" t="str">
        <f>IFERROR(WHOPEN!C51/WHOPEN!D51*100,"")</f>
        <v/>
      </c>
      <c r="D51" s="723" t="str">
        <f>IFERROR(WHOPEN!E51/WHOPEN!F51*100,"")</f>
        <v/>
      </c>
      <c r="E51" s="723" t="str">
        <f>IFERROR(WHOPEN!G51/WHOPEN!F51*100,"")</f>
        <v/>
      </c>
      <c r="F51" s="723" t="str">
        <f>IFERROR(WHOPEN!H51/WHOPEN!I51*100,"")</f>
        <v/>
      </c>
    </row>
    <row r="52" spans="1:6" ht="15" customHeight="1">
      <c r="A52" s="727"/>
      <c r="B52" s="728" t="s">
        <v>547</v>
      </c>
      <c r="C52" s="723" t="str">
        <f>IFERROR(WHOPEN!C52/WHOPEN!D52*100,"")</f>
        <v/>
      </c>
      <c r="D52" s="723" t="str">
        <f>IFERROR(WHOPEN!E52/WHOPEN!F52*100,"")</f>
        <v/>
      </c>
      <c r="E52" s="723" t="str">
        <f>IFERROR(WHOPEN!G52/WHOPEN!F52*100,"")</f>
        <v/>
      </c>
      <c r="F52" s="723" t="str">
        <f>IFERROR(WHOPEN!H52/WHOPEN!I52*100,"")</f>
        <v/>
      </c>
    </row>
    <row r="53" spans="1:6" ht="15" customHeight="1">
      <c r="A53" s="727"/>
      <c r="B53" s="728" t="s">
        <v>548</v>
      </c>
      <c r="C53" s="723" t="str">
        <f>IFERROR(WHOPEN!C53/WHOPEN!D53*100,"")</f>
        <v/>
      </c>
      <c r="D53" s="723" t="str">
        <f>IFERROR(WHOPEN!E53/WHOPEN!F53*100,"")</f>
        <v/>
      </c>
      <c r="E53" s="723" t="str">
        <f>IFERROR(WHOPEN!G53/WHOPEN!F53*100,"")</f>
        <v/>
      </c>
      <c r="F53" s="723" t="str">
        <f>IFERROR(WHOPEN!H53/WHOPEN!I53*100,"")</f>
        <v/>
      </c>
    </row>
    <row r="54" spans="1:6" ht="15" customHeight="1">
      <c r="A54" s="727"/>
      <c r="B54" s="728" t="s">
        <v>549</v>
      </c>
      <c r="C54" s="723" t="str">
        <f>IFERROR(WHOPEN!C54/WHOPEN!D54*100,"")</f>
        <v/>
      </c>
      <c r="D54" s="723" t="str">
        <f>IFERROR(WHOPEN!E54/WHOPEN!F54*100,"")</f>
        <v/>
      </c>
      <c r="E54" s="723" t="str">
        <f>IFERROR(WHOPEN!G54/WHOPEN!F54*100,"")</f>
        <v/>
      </c>
      <c r="F54" s="723" t="str">
        <f>IFERROR(WHOPEN!H54/WHOPEN!I54*100,"")</f>
        <v/>
      </c>
    </row>
    <row r="55" spans="1:6" s="639" customFormat="1" ht="15" customHeight="1">
      <c r="A55" s="2" t="s">
        <v>550</v>
      </c>
      <c r="B55" s="2"/>
      <c r="C55" s="686" t="str">
        <f>IFERROR(WHOPEN!C55/WHOPEN!D55*100,"")</f>
        <v/>
      </c>
      <c r="D55" s="686" t="str">
        <f>IFERROR(WHOPEN!E55/WHOPEN!F55*100,"")</f>
        <v/>
      </c>
      <c r="E55" s="686" t="str">
        <f>IFERROR(WHOPEN!G55/WHOPEN!F55*100,"")</f>
        <v/>
      </c>
      <c r="F55" s="686" t="str">
        <f>IFERROR(WHOPEN!H55/WHOPEN!I55*100,"")</f>
        <v/>
      </c>
    </row>
    <row r="56" spans="1:6" ht="15" customHeight="1">
      <c r="A56" s="728"/>
      <c r="B56" s="728" t="s">
        <v>551</v>
      </c>
      <c r="C56" s="722" t="str">
        <f>IFERROR(WHOPEN!C56/WHOPEN!D56*100,"")</f>
        <v/>
      </c>
      <c r="D56" s="722" t="str">
        <f>IFERROR(WHOPEN!E56/WHOPEN!F56*100,"")</f>
        <v/>
      </c>
      <c r="E56" s="722" t="str">
        <f>IFERROR(WHOPEN!G56/WHOPEN!F56*100,"")</f>
        <v/>
      </c>
      <c r="F56" s="722" t="str">
        <f>IFERROR(WHOPEN!H56/WHOPEN!I56*100,"")</f>
        <v/>
      </c>
    </row>
    <row r="57" spans="1:6" ht="15" customHeight="1">
      <c r="A57" s="727"/>
      <c r="B57" s="728" t="s">
        <v>552</v>
      </c>
      <c r="C57" s="723" t="str">
        <f>IFERROR(WHOPEN!C57/WHOPEN!D57*100,"")</f>
        <v/>
      </c>
      <c r="D57" s="723" t="str">
        <f>IFERROR(WHOPEN!E57/WHOPEN!F57*100,"")</f>
        <v/>
      </c>
      <c r="E57" s="723" t="str">
        <f>IFERROR(WHOPEN!G57/WHOPEN!F57*100,"")</f>
        <v/>
      </c>
      <c r="F57" s="723" t="str">
        <f>IFERROR(WHOPEN!H57/WHOPEN!I57*100,"")</f>
        <v/>
      </c>
    </row>
    <row r="58" spans="1:6" ht="15" customHeight="1">
      <c r="A58" s="727"/>
      <c r="B58" s="728" t="s">
        <v>553</v>
      </c>
      <c r="C58" s="723" t="str">
        <f>IFERROR(WHOPEN!C58/WHOPEN!D58*100,"")</f>
        <v/>
      </c>
      <c r="D58" s="723" t="str">
        <f>IFERROR(WHOPEN!E58/WHOPEN!F58*100,"")</f>
        <v/>
      </c>
      <c r="E58" s="723" t="str">
        <f>IFERROR(WHOPEN!G58/WHOPEN!F58*100,"")</f>
        <v/>
      </c>
      <c r="F58" s="723" t="str">
        <f>IFERROR(WHOPEN!H58/WHOPEN!I58*100,"")</f>
        <v/>
      </c>
    </row>
    <row r="59" spans="1:6" ht="15" customHeight="1">
      <c r="A59" s="727"/>
      <c r="B59" s="728" t="s">
        <v>554</v>
      </c>
      <c r="C59" s="723" t="str">
        <f>IFERROR(WHOPEN!C59/WHOPEN!D59*100,"")</f>
        <v/>
      </c>
      <c r="D59" s="723" t="str">
        <f>IFERROR(WHOPEN!E59/WHOPEN!F59*100,"")</f>
        <v/>
      </c>
      <c r="E59" s="723" t="str">
        <f>IFERROR(WHOPEN!G59/WHOPEN!F59*100,"")</f>
        <v/>
      </c>
      <c r="F59" s="723" t="str">
        <f>IFERROR(WHOPEN!H59/WHOPEN!I59*100,"")</f>
        <v/>
      </c>
    </row>
    <row r="60" spans="1:6" ht="15" customHeight="1">
      <c r="A60" s="727"/>
      <c r="B60" s="728" t="s">
        <v>555</v>
      </c>
      <c r="C60" s="723" t="str">
        <f>IFERROR(WHOPEN!C60/WHOPEN!D60*100,"")</f>
        <v/>
      </c>
      <c r="D60" s="723" t="str">
        <f>IFERROR(WHOPEN!E60/WHOPEN!F60*100,"")</f>
        <v/>
      </c>
      <c r="E60" s="723" t="str">
        <f>IFERROR(WHOPEN!G60/WHOPEN!F60*100,"")</f>
        <v/>
      </c>
      <c r="F60" s="723" t="str">
        <f>IFERROR(WHOPEN!H60/WHOPEN!I60*100,"")</f>
        <v/>
      </c>
    </row>
    <row r="61" spans="1:6" s="639" customFormat="1" ht="15" customHeight="1">
      <c r="A61" s="727"/>
      <c r="B61" s="728" t="s">
        <v>556</v>
      </c>
      <c r="C61" s="723" t="str">
        <f>IFERROR(WHOPEN!C61/WHOPEN!D61*100,"")</f>
        <v/>
      </c>
      <c r="D61" s="723" t="str">
        <f>IFERROR(WHOPEN!E61/WHOPEN!F61*100,"")</f>
        <v/>
      </c>
      <c r="E61" s="723" t="str">
        <f>IFERROR(WHOPEN!G61/WHOPEN!F61*100,"")</f>
        <v/>
      </c>
      <c r="F61" s="723" t="str">
        <f>IFERROR(WHOPEN!H61/WHOPEN!I61*100,"")</f>
        <v/>
      </c>
    </row>
    <row r="62" spans="1:6" ht="15" customHeight="1">
      <c r="A62" s="727"/>
      <c r="B62" s="728" t="s">
        <v>557</v>
      </c>
      <c r="C62" s="723" t="str">
        <f>IFERROR(WHOPEN!C62/WHOPEN!D62*100,"")</f>
        <v/>
      </c>
      <c r="D62" s="723" t="str">
        <f>IFERROR(WHOPEN!E62/WHOPEN!F62*100,"")</f>
        <v/>
      </c>
      <c r="E62" s="723" t="str">
        <f>IFERROR(WHOPEN!G62/WHOPEN!F62*100,"")</f>
        <v/>
      </c>
      <c r="F62" s="723" t="str">
        <f>IFERROR(WHOPEN!H62/WHOPEN!I62*100,"")</f>
        <v/>
      </c>
    </row>
    <row r="63" spans="1:6" ht="15" customHeight="1">
      <c r="A63" s="727"/>
      <c r="B63" s="728" t="s">
        <v>558</v>
      </c>
      <c r="C63" s="723" t="str">
        <f>IFERROR(WHOPEN!C63/WHOPEN!D63*100,"")</f>
        <v/>
      </c>
      <c r="D63" s="723" t="str">
        <f>IFERROR(WHOPEN!E63/WHOPEN!F63*100,"")</f>
        <v/>
      </c>
      <c r="E63" s="723" t="str">
        <f>IFERROR(WHOPEN!G63/WHOPEN!F63*100,"")</f>
        <v/>
      </c>
      <c r="F63" s="723" t="str">
        <f>IFERROR(WHOPEN!H63/WHOPEN!I63*100,"")</f>
        <v/>
      </c>
    </row>
    <row r="64" spans="1:6" ht="15" customHeight="1">
      <c r="A64" s="2" t="s">
        <v>559</v>
      </c>
      <c r="B64" s="2"/>
      <c r="C64" s="103" t="str">
        <f>IFERROR(WHOPEN!C64/WHOPEN!D64*100,"")</f>
        <v/>
      </c>
      <c r="D64" s="103" t="str">
        <f>IFERROR(WHOPEN!E64/WHOPEN!F64*100,"")</f>
        <v/>
      </c>
      <c r="E64" s="103" t="str">
        <f>IFERROR(WHOPEN!G64/WHOPEN!F64*100,"")</f>
        <v/>
      </c>
      <c r="F64" s="103" t="str">
        <f>IFERROR(WHOPEN!H64/WHOPEN!I64*100,"")</f>
        <v/>
      </c>
    </row>
    <row r="65" spans="1:6" ht="15" customHeight="1">
      <c r="A65" s="728"/>
      <c r="B65" s="728" t="s">
        <v>560</v>
      </c>
      <c r="C65" s="723" t="str">
        <f>IFERROR(WHOPEN!C65/WHOPEN!D65*100,"")</f>
        <v/>
      </c>
      <c r="D65" s="723" t="str">
        <f>IFERROR(WHOPEN!E65/WHOPEN!F65*100,"")</f>
        <v/>
      </c>
      <c r="E65" s="723" t="str">
        <f>IFERROR(WHOPEN!G65/WHOPEN!F65*100,"")</f>
        <v/>
      </c>
      <c r="F65" s="723" t="str">
        <f>IFERROR(WHOPEN!H65/WHOPEN!I65*100,"")</f>
        <v/>
      </c>
    </row>
    <row r="66" spans="1:6" ht="15" customHeight="1">
      <c r="A66" s="727"/>
      <c r="B66" s="728" t="s">
        <v>561</v>
      </c>
      <c r="C66" s="723" t="str">
        <f>IFERROR(WHOPEN!C66/WHOPEN!D66*100,"")</f>
        <v/>
      </c>
      <c r="D66" s="723" t="str">
        <f>IFERROR(WHOPEN!E66/WHOPEN!F66*100,"")</f>
        <v/>
      </c>
      <c r="E66" s="723" t="str">
        <f>IFERROR(WHOPEN!G66/WHOPEN!F66*100,"")</f>
        <v/>
      </c>
      <c r="F66" s="723" t="str">
        <f>IFERROR(WHOPEN!H66/WHOPEN!I66*100,"")</f>
        <v/>
      </c>
    </row>
    <row r="67" spans="1:6" ht="15" customHeight="1">
      <c r="A67" s="727"/>
      <c r="B67" s="728" t="s">
        <v>562</v>
      </c>
      <c r="C67" s="723" t="str">
        <f>IFERROR(WHOPEN!C67/WHOPEN!D67*100,"")</f>
        <v/>
      </c>
      <c r="D67" s="723" t="str">
        <f>IFERROR(WHOPEN!E67/WHOPEN!F67*100,"")</f>
        <v/>
      </c>
      <c r="E67" s="723" t="str">
        <f>IFERROR(WHOPEN!G67/WHOPEN!F67*100,"")</f>
        <v/>
      </c>
      <c r="F67" s="723" t="str">
        <f>IFERROR(WHOPEN!H67/WHOPEN!I67*100,"")</f>
        <v/>
      </c>
    </row>
    <row r="68" spans="1:6" ht="15" customHeight="1">
      <c r="A68" s="727"/>
      <c r="B68" s="728" t="s">
        <v>563</v>
      </c>
      <c r="C68" s="723" t="str">
        <f>IFERROR(WHOPEN!C68/WHOPEN!D68*100,"")</f>
        <v/>
      </c>
      <c r="D68" s="723" t="str">
        <f>IFERROR(WHOPEN!E68/WHOPEN!F68*100,"")</f>
        <v/>
      </c>
      <c r="E68" s="723" t="str">
        <f>IFERROR(WHOPEN!G68/WHOPEN!F68*100,"")</f>
        <v/>
      </c>
      <c r="F68" s="723" t="str">
        <f>IFERROR(WHOPEN!H68/WHOPEN!I68*100,"")</f>
        <v/>
      </c>
    </row>
    <row r="69" spans="1:6" s="639" customFormat="1" ht="15" customHeight="1">
      <c r="A69" s="727"/>
      <c r="B69" s="728" t="s">
        <v>564</v>
      </c>
      <c r="C69" s="723" t="str">
        <f>IFERROR(WHOPEN!C69/WHOPEN!D69*100,"")</f>
        <v/>
      </c>
      <c r="D69" s="723" t="str">
        <f>IFERROR(WHOPEN!E69/WHOPEN!F69*100,"")</f>
        <v/>
      </c>
      <c r="E69" s="723" t="str">
        <f>IFERROR(WHOPEN!G69/WHOPEN!F69*100,"")</f>
        <v/>
      </c>
      <c r="F69" s="723" t="str">
        <f>IFERROR(WHOPEN!H69/WHOPEN!I69*100,"")</f>
        <v/>
      </c>
    </row>
    <row r="70" spans="1:6" ht="15" customHeight="1">
      <c r="A70" s="727"/>
      <c r="B70" s="728" t="s">
        <v>565</v>
      </c>
      <c r="C70" s="723" t="str">
        <f>IFERROR(WHOPEN!C70/WHOPEN!D70*100,"")</f>
        <v/>
      </c>
      <c r="D70" s="723" t="str">
        <f>IFERROR(WHOPEN!E70/WHOPEN!F70*100,"")</f>
        <v/>
      </c>
      <c r="E70" s="723" t="str">
        <f>IFERROR(WHOPEN!G70/WHOPEN!F70*100,"")</f>
        <v/>
      </c>
      <c r="F70" s="723" t="str">
        <f>IFERROR(WHOPEN!H70/WHOPEN!I70*100,"")</f>
        <v/>
      </c>
    </row>
    <row r="71" spans="1:6" ht="15" customHeight="1">
      <c r="A71" s="727"/>
      <c r="B71" s="728" t="s">
        <v>566</v>
      </c>
      <c r="C71" s="723" t="str">
        <f>IFERROR(WHOPEN!C71/WHOPEN!D71*100,"")</f>
        <v/>
      </c>
      <c r="D71" s="723" t="str">
        <f>IFERROR(WHOPEN!E71/WHOPEN!F71*100,"")</f>
        <v/>
      </c>
      <c r="E71" s="723" t="str">
        <f>IFERROR(WHOPEN!G71/WHOPEN!F71*100,"")</f>
        <v/>
      </c>
      <c r="F71" s="723" t="str">
        <f>IFERROR(WHOPEN!H71/WHOPEN!I71*100,"")</f>
        <v/>
      </c>
    </row>
    <row r="72" spans="1:6" ht="15" customHeight="1">
      <c r="A72" s="727"/>
      <c r="B72" s="728" t="s">
        <v>567</v>
      </c>
      <c r="C72" s="723" t="str">
        <f>IFERROR(WHOPEN!C72/WHOPEN!D72*100,"")</f>
        <v/>
      </c>
      <c r="D72" s="723" t="str">
        <f>IFERROR(WHOPEN!E72/WHOPEN!F72*100,"")</f>
        <v/>
      </c>
      <c r="E72" s="723" t="str">
        <f>IFERROR(WHOPEN!G72/WHOPEN!F72*100,"")</f>
        <v/>
      </c>
      <c r="F72" s="723" t="str">
        <f>IFERROR(WHOPEN!H72/WHOPEN!I72*100,"")</f>
        <v/>
      </c>
    </row>
    <row r="73" spans="1:6" ht="15" customHeight="1">
      <c r="A73" s="2" t="s">
        <v>568</v>
      </c>
      <c r="B73" s="2"/>
      <c r="C73" s="103" t="str">
        <f>IFERROR(WHOPEN!C73/WHOPEN!D73*100,"")</f>
        <v/>
      </c>
      <c r="D73" s="103" t="str">
        <f>IFERROR(WHOPEN!E73/WHOPEN!F73*100,"")</f>
        <v/>
      </c>
      <c r="E73" s="103" t="str">
        <f>IFERROR(WHOPEN!G73/WHOPEN!F73*100,"")</f>
        <v/>
      </c>
      <c r="F73" s="103" t="str">
        <f>IFERROR(WHOPEN!H73/WHOPEN!I73*100,"")</f>
        <v/>
      </c>
    </row>
    <row r="74" spans="1:6" ht="15" customHeight="1">
      <c r="A74" s="728"/>
      <c r="B74" s="728" t="s">
        <v>569</v>
      </c>
      <c r="C74" s="723" t="str">
        <f>IFERROR(WHOPEN!C74/WHOPEN!D74*100,"")</f>
        <v/>
      </c>
      <c r="D74" s="723" t="str">
        <f>IFERROR(WHOPEN!E74/WHOPEN!F74*100,"")</f>
        <v/>
      </c>
      <c r="E74" s="723" t="str">
        <f>IFERROR(WHOPEN!G74/WHOPEN!F74*100,"")</f>
        <v/>
      </c>
      <c r="F74" s="723" t="str">
        <f>IFERROR(WHOPEN!H74/WHOPEN!I74*100,"")</f>
        <v/>
      </c>
    </row>
    <row r="75" spans="1:6" ht="15" customHeight="1">
      <c r="A75" s="727"/>
      <c r="B75" s="728" t="s">
        <v>570</v>
      </c>
      <c r="C75" s="723" t="str">
        <f>IFERROR(WHOPEN!C75/WHOPEN!D75*100,"")</f>
        <v/>
      </c>
      <c r="D75" s="723" t="str">
        <f>IFERROR(WHOPEN!E75/WHOPEN!F75*100,"")</f>
        <v/>
      </c>
      <c r="E75" s="723" t="str">
        <f>IFERROR(WHOPEN!G75/WHOPEN!F75*100,"")</f>
        <v/>
      </c>
      <c r="F75" s="723" t="str">
        <f>IFERROR(WHOPEN!H75/WHOPEN!I75*100,"")</f>
        <v/>
      </c>
    </row>
    <row r="76" spans="1:6" ht="15" customHeight="1">
      <c r="A76" s="727"/>
      <c r="B76" s="728" t="s">
        <v>571</v>
      </c>
      <c r="C76" s="723" t="str">
        <f>IFERROR(WHOPEN!C76/WHOPEN!D76*100,"")</f>
        <v/>
      </c>
      <c r="D76" s="723" t="str">
        <f>IFERROR(WHOPEN!E76/WHOPEN!F76*100,"")</f>
        <v/>
      </c>
      <c r="E76" s="723" t="str">
        <f>IFERROR(WHOPEN!G76/WHOPEN!F76*100,"")</f>
        <v/>
      </c>
      <c r="F76" s="723" t="str">
        <f>IFERROR(WHOPEN!H76/WHOPEN!I76*100,"")</f>
        <v/>
      </c>
    </row>
    <row r="77" spans="1:6" ht="15" customHeight="1">
      <c r="A77" s="727"/>
      <c r="B77" s="728" t="s">
        <v>572</v>
      </c>
      <c r="C77" s="723" t="str">
        <f>IFERROR(WHOPEN!C77/WHOPEN!D77*100,"")</f>
        <v/>
      </c>
      <c r="D77" s="723" t="str">
        <f>IFERROR(WHOPEN!E77/WHOPEN!F77*100,"")</f>
        <v/>
      </c>
      <c r="E77" s="723" t="str">
        <f>IFERROR(WHOPEN!G77/WHOPEN!F77*100,"")</f>
        <v/>
      </c>
      <c r="F77" s="723" t="str">
        <f>IFERROR(WHOPEN!H77/WHOPEN!I77*100,"")</f>
        <v/>
      </c>
    </row>
    <row r="78" spans="1:6" ht="15" customHeight="1">
      <c r="A78" s="727"/>
      <c r="B78" s="728" t="s">
        <v>573</v>
      </c>
      <c r="C78" s="723" t="str">
        <f>IFERROR(WHOPEN!C78/WHOPEN!D78*100,"")</f>
        <v/>
      </c>
      <c r="D78" s="723" t="str">
        <f>IFERROR(WHOPEN!E78/WHOPEN!F78*100,"")</f>
        <v/>
      </c>
      <c r="E78" s="723" t="str">
        <f>IFERROR(WHOPEN!G78/WHOPEN!F78*100,"")</f>
        <v/>
      </c>
      <c r="F78" s="723" t="str">
        <f>IFERROR(WHOPEN!H78/WHOPEN!I78*100,"")</f>
        <v/>
      </c>
    </row>
    <row r="79" spans="1:6" s="639" customFormat="1" ht="15" customHeight="1">
      <c r="A79" s="2" t="s">
        <v>574</v>
      </c>
      <c r="B79" s="2"/>
      <c r="C79" s="686" t="str">
        <f>IFERROR(WHOPEN!C79/WHOPEN!D79*100,"")</f>
        <v/>
      </c>
      <c r="D79" s="686" t="str">
        <f>IFERROR(WHOPEN!E79/WHOPEN!F79*100,"")</f>
        <v/>
      </c>
      <c r="E79" s="686" t="str">
        <f>IFERROR(WHOPEN!G79/WHOPEN!F79*100,"")</f>
        <v/>
      </c>
      <c r="F79" s="686" t="str">
        <f>IFERROR(WHOPEN!H79/WHOPEN!I79*100,"")</f>
        <v/>
      </c>
    </row>
    <row r="80" spans="1:6" ht="15" customHeight="1">
      <c r="A80" s="728"/>
      <c r="B80" s="728" t="s">
        <v>575</v>
      </c>
      <c r="C80" s="722" t="str">
        <f>IFERROR(WHOPEN!C80/WHOPEN!D80*100,"")</f>
        <v/>
      </c>
      <c r="D80" s="722" t="str">
        <f>IFERROR(WHOPEN!E80/WHOPEN!F80*100,"")</f>
        <v/>
      </c>
      <c r="E80" s="722" t="str">
        <f>IFERROR(WHOPEN!G80/WHOPEN!F80*100,"")</f>
        <v/>
      </c>
      <c r="F80" s="722" t="str">
        <f>IFERROR(WHOPEN!H80/WHOPEN!I80*100,"")</f>
        <v/>
      </c>
    </row>
    <row r="81" spans="1:6" ht="15" customHeight="1">
      <c r="A81" s="727"/>
      <c r="B81" s="728" t="s">
        <v>576</v>
      </c>
      <c r="C81" s="723" t="str">
        <f>IFERROR(WHOPEN!C81/WHOPEN!D81*100,"")</f>
        <v/>
      </c>
      <c r="D81" s="723" t="str">
        <f>IFERROR(WHOPEN!E81/WHOPEN!F81*100,"")</f>
        <v/>
      </c>
      <c r="E81" s="723" t="str">
        <f>IFERROR(WHOPEN!G81/WHOPEN!F81*100,"")</f>
        <v/>
      </c>
      <c r="F81" s="723" t="str">
        <f>IFERROR(WHOPEN!H81/WHOPEN!I81*100,"")</f>
        <v/>
      </c>
    </row>
    <row r="82" spans="1:6" ht="15" customHeight="1">
      <c r="A82" s="727"/>
      <c r="B82" s="728" t="s">
        <v>577</v>
      </c>
      <c r="C82" s="723" t="str">
        <f>IFERROR(WHOPEN!C82/WHOPEN!D82*100,"")</f>
        <v/>
      </c>
      <c r="D82" s="723" t="str">
        <f>IFERROR(WHOPEN!E82/WHOPEN!F82*100,"")</f>
        <v/>
      </c>
      <c r="E82" s="723" t="str">
        <f>IFERROR(WHOPEN!G82/WHOPEN!F82*100,"")</f>
        <v/>
      </c>
      <c r="F82" s="723" t="str">
        <f>IFERROR(WHOPEN!H82/WHOPEN!I82*100,"")</f>
        <v/>
      </c>
    </row>
    <row r="83" spans="1:6" ht="15" customHeight="1">
      <c r="A83" s="727"/>
      <c r="B83" s="728" t="s">
        <v>578</v>
      </c>
      <c r="C83" s="723" t="str">
        <f>IFERROR(WHOPEN!C83/WHOPEN!D83*100,"")</f>
        <v/>
      </c>
      <c r="D83" s="723" t="str">
        <f>IFERROR(WHOPEN!E83/WHOPEN!F83*100,"")</f>
        <v/>
      </c>
      <c r="E83" s="723" t="str">
        <f>IFERROR(WHOPEN!G83/WHOPEN!F83*100,"")</f>
        <v/>
      </c>
      <c r="F83" s="723" t="str">
        <f>IFERROR(WHOPEN!H83/WHOPEN!I83*100,"")</f>
        <v/>
      </c>
    </row>
    <row r="84" spans="1:6" ht="15" customHeight="1">
      <c r="A84" s="2" t="s">
        <v>579</v>
      </c>
      <c r="B84" s="2"/>
      <c r="C84" s="103" t="str">
        <f>IFERROR(WHOPEN!C84/WHOPEN!D84*100,"")</f>
        <v/>
      </c>
      <c r="D84" s="103" t="str">
        <f>IFERROR(WHOPEN!E84/WHOPEN!F84*100,"")</f>
        <v/>
      </c>
      <c r="E84" s="103" t="str">
        <f>IFERROR(WHOPEN!G84/WHOPEN!F84*100,"")</f>
        <v/>
      </c>
      <c r="F84" s="103" t="str">
        <f>IFERROR(WHOPEN!H84/WHOPEN!I84*100,"")</f>
        <v/>
      </c>
    </row>
    <row r="85" spans="1:6" ht="15" customHeight="1">
      <c r="A85" s="727"/>
      <c r="B85" s="728" t="s">
        <v>580</v>
      </c>
      <c r="C85" s="723" t="str">
        <f>IFERROR(WHOPEN!C85/WHOPEN!D85*100,"")</f>
        <v/>
      </c>
      <c r="D85" s="723" t="str">
        <f>IFERROR(WHOPEN!E85/WHOPEN!F85*100,"")</f>
        <v/>
      </c>
      <c r="E85" s="723" t="str">
        <f>IFERROR(WHOPEN!G85/WHOPEN!F85*100,"")</f>
        <v/>
      </c>
      <c r="F85" s="723" t="str">
        <f>IFERROR(WHOPEN!H85/WHOPEN!I85*100,"")</f>
        <v/>
      </c>
    </row>
    <row r="86" spans="1:6" ht="15" customHeight="1">
      <c r="A86" s="727"/>
      <c r="B86" s="728" t="s">
        <v>581</v>
      </c>
      <c r="C86" s="723" t="str">
        <f>IFERROR(WHOPEN!C86/WHOPEN!D86*100,"")</f>
        <v/>
      </c>
      <c r="D86" s="723" t="str">
        <f>IFERROR(WHOPEN!E86/WHOPEN!F86*100,"")</f>
        <v/>
      </c>
      <c r="E86" s="723" t="str">
        <f>IFERROR(WHOPEN!G86/WHOPEN!F86*100,"")</f>
        <v/>
      </c>
      <c r="F86" s="723" t="str">
        <f>IFERROR(WHOPEN!H86/WHOPEN!I86*100,"")</f>
        <v/>
      </c>
    </row>
    <row r="87" spans="1:6" s="639" customFormat="1" ht="15" customHeight="1">
      <c r="A87" s="727"/>
      <c r="B87" s="728" t="s">
        <v>582</v>
      </c>
      <c r="C87" s="723" t="str">
        <f>IFERROR(WHOPEN!C87/WHOPEN!D87*100,"")</f>
        <v/>
      </c>
      <c r="D87" s="723" t="str">
        <f>IFERROR(WHOPEN!E87/WHOPEN!F87*100,"")</f>
        <v/>
      </c>
      <c r="E87" s="723" t="str">
        <f>IFERROR(WHOPEN!G87/WHOPEN!F87*100,"")</f>
        <v/>
      </c>
      <c r="F87" s="723" t="str">
        <f>IFERROR(WHOPEN!H87/WHOPEN!I87*100,"")</f>
        <v/>
      </c>
    </row>
    <row r="88" spans="1:6" ht="15" customHeight="1">
      <c r="A88" s="2" t="s">
        <v>583</v>
      </c>
      <c r="B88" s="2"/>
      <c r="C88" s="686" t="str">
        <f>IFERROR(WHOPEN!C88/WHOPEN!D88*100,"")</f>
        <v/>
      </c>
      <c r="D88" s="686" t="str">
        <f>IFERROR(WHOPEN!E88/WHOPEN!F88*100,"")</f>
        <v/>
      </c>
      <c r="E88" s="686" t="str">
        <f>IFERROR(WHOPEN!G88/WHOPEN!F88*100,"")</f>
        <v/>
      </c>
      <c r="F88" s="686" t="str">
        <f>IFERROR(WHOPEN!H88/WHOPEN!I88*100,"")</f>
        <v/>
      </c>
    </row>
    <row r="89" spans="1:6" ht="15" customHeight="1">
      <c r="A89" s="727"/>
      <c r="B89" s="728" t="s">
        <v>584</v>
      </c>
      <c r="C89" s="723" t="str">
        <f>IFERROR(WHOPEN!C89/WHOPEN!D89*100,"")</f>
        <v/>
      </c>
      <c r="D89" s="723" t="str">
        <f>IFERROR(WHOPEN!E89/WHOPEN!F89*100,"")</f>
        <v/>
      </c>
      <c r="E89" s="723" t="str">
        <f>IFERROR(WHOPEN!G89/WHOPEN!F89*100,"")</f>
        <v/>
      </c>
      <c r="F89" s="723" t="str">
        <f>IFERROR(WHOPEN!H89/WHOPEN!I89*100,"")</f>
        <v/>
      </c>
    </row>
    <row r="90" spans="1:6" ht="15" customHeight="1">
      <c r="A90" s="2" t="s">
        <v>585</v>
      </c>
      <c r="B90" s="2"/>
      <c r="C90" s="103" t="str">
        <f>IFERROR(WHOPEN!C90/WHOPEN!D90*100,"")</f>
        <v/>
      </c>
      <c r="D90" s="103" t="str">
        <f>IFERROR(WHOPEN!E90/WHOPEN!F90*100,"")</f>
        <v/>
      </c>
      <c r="E90" s="103" t="str">
        <f>IFERROR(WHOPEN!G90/WHOPEN!F90*100,"")</f>
        <v/>
      </c>
      <c r="F90" s="103" t="str">
        <f>IFERROR(WHOPEN!H90/WHOPEN!I90*100,"")</f>
        <v/>
      </c>
    </row>
    <row r="91" spans="1:6" ht="15" customHeight="1">
      <c r="A91" s="727"/>
      <c r="B91" s="728" t="s">
        <v>586</v>
      </c>
      <c r="C91" s="723" t="str">
        <f>IFERROR(WHOPEN!C91/WHOPEN!D91*100,"")</f>
        <v/>
      </c>
      <c r="D91" s="723" t="str">
        <f>IFERROR(WHOPEN!E91/WHOPEN!F91*100,"")</f>
        <v/>
      </c>
      <c r="E91" s="723" t="str">
        <f>IFERROR(WHOPEN!G91/WHOPEN!F91*100,"")</f>
        <v/>
      </c>
      <c r="F91" s="723" t="str">
        <f>IFERROR(WHOPEN!H91/WHOPEN!I91*100,"")</f>
        <v/>
      </c>
    </row>
    <row r="92" spans="1:6" s="639" customFormat="1" ht="15" customHeight="1">
      <c r="A92" s="727"/>
      <c r="B92" s="728" t="s">
        <v>587</v>
      </c>
      <c r="C92" s="723" t="str">
        <f>IFERROR(WHOPEN!C92/WHOPEN!D92*100,"")</f>
        <v/>
      </c>
      <c r="D92" s="723" t="str">
        <f>IFERROR(WHOPEN!E92/WHOPEN!F92*100,"")</f>
        <v/>
      </c>
      <c r="E92" s="723" t="str">
        <f>IFERROR(WHOPEN!G92/WHOPEN!F92*100,"")</f>
        <v/>
      </c>
      <c r="F92" s="723" t="str">
        <f>IFERROR(WHOPEN!H92/WHOPEN!I92*100,"")</f>
        <v/>
      </c>
    </row>
    <row r="93" spans="1:6" ht="15" customHeight="1">
      <c r="A93" s="727"/>
      <c r="B93" s="728" t="s">
        <v>588</v>
      </c>
      <c r="C93" s="723" t="str">
        <f>IFERROR(WHOPEN!C93/WHOPEN!D93*100,"")</f>
        <v/>
      </c>
      <c r="D93" s="723" t="str">
        <f>IFERROR(WHOPEN!E93/WHOPEN!F93*100,"")</f>
        <v/>
      </c>
      <c r="E93" s="723" t="str">
        <f>IFERROR(WHOPEN!G93/WHOPEN!F93*100,"")</f>
        <v/>
      </c>
      <c r="F93" s="723" t="str">
        <f>IFERROR(WHOPEN!H93/WHOPEN!I93*100,"")</f>
        <v/>
      </c>
    </row>
    <row r="94" spans="1:6" ht="15" customHeight="1">
      <c r="A94" s="2" t="s">
        <v>589</v>
      </c>
      <c r="B94" s="2"/>
      <c r="C94" s="103" t="str">
        <f>IFERROR(WHOPEN!C94/WHOPEN!D94*100,"")</f>
        <v/>
      </c>
      <c r="D94" s="103" t="str">
        <f>IFERROR(WHOPEN!E94/WHOPEN!F94*100,"")</f>
        <v/>
      </c>
      <c r="E94" s="103" t="str">
        <f>IFERROR(WHOPEN!G94/WHOPEN!F94*100,"")</f>
        <v/>
      </c>
      <c r="F94" s="103" t="str">
        <f>IFERROR(WHOPEN!H94/WHOPEN!I94*100,"")</f>
        <v/>
      </c>
    </row>
    <row r="95" spans="1:6" ht="15" customHeight="1">
      <c r="A95" s="728"/>
      <c r="B95" s="728" t="s">
        <v>590</v>
      </c>
      <c r="C95" s="723" t="str">
        <f>IFERROR(WHOPEN!C95/WHOPEN!D95*100,"")</f>
        <v/>
      </c>
      <c r="D95" s="723" t="str">
        <f>IFERROR(WHOPEN!E95/WHOPEN!F95*100,"")</f>
        <v/>
      </c>
      <c r="E95" s="723" t="str">
        <f>IFERROR(WHOPEN!G95/WHOPEN!F95*100,"")</f>
        <v/>
      </c>
      <c r="F95" s="723" t="str">
        <f>IFERROR(WHOPEN!H95/WHOPEN!I95*100,"")</f>
        <v/>
      </c>
    </row>
    <row r="96" spans="1:6" ht="15" customHeight="1">
      <c r="A96" s="728"/>
      <c r="B96" s="728" t="s">
        <v>591</v>
      </c>
      <c r="C96" s="723" t="str">
        <f>IFERROR(WHOPEN!C96/WHOPEN!D96*100,"")</f>
        <v/>
      </c>
      <c r="D96" s="723" t="str">
        <f>IFERROR(WHOPEN!E96/WHOPEN!F96*100,"")</f>
        <v/>
      </c>
      <c r="E96" s="723" t="str">
        <f>IFERROR(WHOPEN!G96/WHOPEN!F96*100,"")</f>
        <v/>
      </c>
      <c r="F96" s="723" t="str">
        <f>IFERROR(WHOPEN!H96/WHOPEN!I96*100,"")</f>
        <v/>
      </c>
    </row>
    <row r="97" spans="1:6" ht="15" customHeight="1">
      <c r="A97" s="728"/>
      <c r="B97" s="728" t="s">
        <v>592</v>
      </c>
      <c r="C97" s="723" t="str">
        <f>IFERROR(WHOPEN!C97/WHOPEN!D97*100,"")</f>
        <v/>
      </c>
      <c r="D97" s="723" t="str">
        <f>IFERROR(WHOPEN!E97/WHOPEN!F97*100,"")</f>
        <v/>
      </c>
      <c r="E97" s="723" t="str">
        <f>IFERROR(WHOPEN!G97/WHOPEN!F97*100,"")</f>
        <v/>
      </c>
      <c r="F97" s="723" t="str">
        <f>IFERROR(WHOPEN!H97/WHOPEN!I97*100,"")</f>
        <v/>
      </c>
    </row>
    <row r="98" spans="1:6" s="639" customFormat="1" ht="15" customHeight="1">
      <c r="A98" s="728"/>
      <c r="B98" s="728" t="s">
        <v>593</v>
      </c>
      <c r="C98" s="723" t="str">
        <f>IFERROR(WHOPEN!C98/WHOPEN!D98*100,"")</f>
        <v/>
      </c>
      <c r="D98" s="723" t="str">
        <f>IFERROR(WHOPEN!E98/WHOPEN!F98*100,"")</f>
        <v/>
      </c>
      <c r="E98" s="723" t="str">
        <f>IFERROR(WHOPEN!G98/WHOPEN!F98*100,"")</f>
        <v/>
      </c>
      <c r="F98" s="723" t="str">
        <f>IFERROR(WHOPEN!H98/WHOPEN!I98*100,"")</f>
        <v/>
      </c>
    </row>
    <row r="99" spans="1:6" ht="15" customHeight="1">
      <c r="A99" s="2" t="s">
        <v>594</v>
      </c>
      <c r="B99" s="2"/>
      <c r="C99" s="686" t="str">
        <f>IFERROR(WHOPEN!C99/WHOPEN!D99*100,"")</f>
        <v/>
      </c>
      <c r="D99" s="686" t="str">
        <f>IFERROR(WHOPEN!E99/WHOPEN!F99*100,"")</f>
        <v/>
      </c>
      <c r="E99" s="686" t="str">
        <f>IFERROR(WHOPEN!G99/WHOPEN!F99*100,"")</f>
        <v/>
      </c>
      <c r="F99" s="686" t="str">
        <f>IFERROR(WHOPEN!H99/WHOPEN!I99*100,"")</f>
        <v/>
      </c>
    </row>
    <row r="100" spans="1:6" ht="15" customHeight="1">
      <c r="A100" s="727"/>
      <c r="B100" s="728" t="s">
        <v>595</v>
      </c>
      <c r="C100" s="723" t="str">
        <f>IFERROR(WHOPEN!C100/WHOPEN!D100*100,"")</f>
        <v/>
      </c>
      <c r="D100" s="723" t="str">
        <f>IFERROR(WHOPEN!E100/WHOPEN!F100*100,"")</f>
        <v/>
      </c>
      <c r="E100" s="723" t="str">
        <f>IFERROR(WHOPEN!G100/WHOPEN!F100*100,"")</f>
        <v/>
      </c>
      <c r="F100" s="723" t="str">
        <f>IFERROR(WHOPEN!H100/WHOPEN!I100*100,"")</f>
        <v/>
      </c>
    </row>
    <row r="101" spans="1:6" ht="15" customHeight="1">
      <c r="A101" s="2" t="s">
        <v>596</v>
      </c>
      <c r="B101" s="2"/>
      <c r="C101" s="103" t="str">
        <f>IFERROR(WHOPEN!C101/WHOPEN!D101*100,"")</f>
        <v/>
      </c>
      <c r="D101" s="103" t="str">
        <f>IFERROR(WHOPEN!E101/WHOPEN!F101*100,"")</f>
        <v/>
      </c>
      <c r="E101" s="103" t="str">
        <f>IFERROR(WHOPEN!G101/WHOPEN!F101*100,"")</f>
        <v/>
      </c>
      <c r="F101" s="103" t="str">
        <f>IFERROR(WHOPEN!H101/WHOPEN!I101*100,"")</f>
        <v/>
      </c>
    </row>
    <row r="102" spans="1:6" ht="15" customHeight="1">
      <c r="A102" s="728"/>
      <c r="B102" s="728" t="s">
        <v>597</v>
      </c>
      <c r="C102" s="723" t="str">
        <f>IFERROR(WHOPEN!C102/WHOPEN!D102*100,"")</f>
        <v/>
      </c>
      <c r="D102" s="723" t="str">
        <f>IFERROR(WHOPEN!E102/WHOPEN!F102*100,"")</f>
        <v/>
      </c>
      <c r="E102" s="723" t="str">
        <f>IFERROR(WHOPEN!G102/WHOPEN!F102*100,"")</f>
        <v/>
      </c>
      <c r="F102" s="723" t="str">
        <f>IFERROR(WHOPEN!H102/WHOPEN!I102*100,"")</f>
        <v/>
      </c>
    </row>
    <row r="103" spans="1:6" ht="15" customHeight="1">
      <c r="A103" s="727"/>
      <c r="B103" s="728" t="s">
        <v>598</v>
      </c>
      <c r="C103" s="723" t="str">
        <f>IFERROR(WHOPEN!C103/WHOPEN!D103*100,"")</f>
        <v/>
      </c>
      <c r="D103" s="723" t="str">
        <f>IFERROR(WHOPEN!E103/WHOPEN!F103*100,"")</f>
        <v/>
      </c>
      <c r="E103" s="723" t="str">
        <f>IFERROR(WHOPEN!G103/WHOPEN!F103*100,"")</f>
        <v/>
      </c>
      <c r="F103" s="723" t="str">
        <f>IFERROR(WHOPEN!H103/WHOPEN!I103*100,"")</f>
        <v/>
      </c>
    </row>
    <row r="104" spans="1:6" ht="15" customHeight="1">
      <c r="A104" s="727"/>
      <c r="B104" s="728" t="s">
        <v>599</v>
      </c>
      <c r="C104" s="723" t="str">
        <f>IFERROR(WHOPEN!C104/WHOPEN!D104*100,"")</f>
        <v/>
      </c>
      <c r="D104" s="723" t="str">
        <f>IFERROR(WHOPEN!E104/WHOPEN!F104*100,"")</f>
        <v/>
      </c>
      <c r="E104" s="723" t="str">
        <f>IFERROR(WHOPEN!G104/WHOPEN!F104*100,"")</f>
        <v/>
      </c>
      <c r="F104" s="723" t="str">
        <f>IFERROR(WHOPEN!H104/WHOPEN!I104*100,"")</f>
        <v/>
      </c>
    </row>
    <row r="105" spans="1:6" ht="15" customHeight="1">
      <c r="A105" s="727"/>
      <c r="B105" s="728" t="s">
        <v>600</v>
      </c>
      <c r="C105" s="723" t="str">
        <f>IFERROR(WHOPEN!C105/WHOPEN!D105*100,"")</f>
        <v/>
      </c>
      <c r="D105" s="723" t="str">
        <f>IFERROR(WHOPEN!E105/WHOPEN!F105*100,"")</f>
        <v/>
      </c>
      <c r="E105" s="723" t="str">
        <f>IFERROR(WHOPEN!G105/WHOPEN!F105*100,"")</f>
        <v/>
      </c>
      <c r="F105" s="723" t="str">
        <f>IFERROR(WHOPEN!H105/WHOPEN!I105*100,"")</f>
        <v/>
      </c>
    </row>
    <row r="106" spans="1:6" ht="14.25" customHeight="1">
      <c r="A106" s="727"/>
      <c r="B106" s="728" t="s">
        <v>601</v>
      </c>
      <c r="C106" s="723" t="str">
        <f>IFERROR(WHOPEN!C106/WHOPEN!D106*100,"")</f>
        <v/>
      </c>
      <c r="D106" s="723" t="str">
        <f>IFERROR(WHOPEN!E106/WHOPEN!F106*100,"")</f>
        <v/>
      </c>
      <c r="E106" s="723" t="str">
        <f>IFERROR(WHOPEN!G106/WHOPEN!F106*100,"")</f>
        <v/>
      </c>
      <c r="F106" s="723" t="str">
        <f>IFERROR(WHOPEN!H106/WHOPEN!I106*100,"")</f>
        <v/>
      </c>
    </row>
    <row r="107" spans="1:6" ht="14.25" customHeight="1">
      <c r="A107" s="727"/>
      <c r="B107" s="728" t="s">
        <v>602</v>
      </c>
      <c r="C107" s="723" t="str">
        <f>IFERROR(WHOPEN!C107/WHOPEN!D107*100,"")</f>
        <v/>
      </c>
      <c r="D107" s="723" t="str">
        <f>IFERROR(WHOPEN!E107/WHOPEN!F107*100,"")</f>
        <v/>
      </c>
      <c r="E107" s="723" t="str">
        <f>IFERROR(WHOPEN!G107/WHOPEN!F107*100,"")</f>
        <v/>
      </c>
      <c r="F107" s="723" t="str">
        <f>IFERROR(WHOPEN!H107/WHOPEN!I107*100,"")</f>
        <v/>
      </c>
    </row>
    <row r="108" spans="1:6" ht="15" customHeight="1">
      <c r="A108" s="727"/>
      <c r="B108" s="728" t="s">
        <v>603</v>
      </c>
      <c r="C108" s="723" t="str">
        <f>IFERROR(WHOPEN!C108/WHOPEN!D108*100,"")</f>
        <v/>
      </c>
      <c r="D108" s="723" t="str">
        <f>IFERROR(WHOPEN!E108/WHOPEN!F108*100,"")</f>
        <v/>
      </c>
      <c r="E108" s="723" t="str">
        <f>IFERROR(WHOPEN!G108/WHOPEN!F108*100,"")</f>
        <v/>
      </c>
      <c r="F108" s="723" t="str">
        <f>IFERROR(WHOPEN!H108/WHOPEN!I108*100,"")</f>
        <v/>
      </c>
    </row>
    <row r="109" spans="1:6" ht="15" customHeight="1">
      <c r="A109" s="2" t="s">
        <v>604</v>
      </c>
      <c r="B109" s="2"/>
      <c r="C109" s="687" t="str">
        <f>IFERROR(WHOPEN!C109/WHOPEN!D109*100,"")</f>
        <v/>
      </c>
      <c r="D109" s="687" t="str">
        <f>IFERROR(WHOPEN!E109/WHOPEN!F109*100,"")</f>
        <v/>
      </c>
      <c r="E109" s="687" t="str">
        <f>IFERROR(WHOPEN!G109/WHOPEN!F109*100,"")</f>
        <v/>
      </c>
      <c r="F109" s="687" t="str">
        <f>IFERROR(WHOPEN!H109/WHOPEN!I109*100,"")</f>
        <v/>
      </c>
    </row>
    <row r="110" spans="1:6" ht="15" customHeight="1">
      <c r="A110" s="2" t="s">
        <v>605</v>
      </c>
      <c r="B110" s="2"/>
      <c r="C110" s="103" t="str">
        <f>IFERROR(WHOPEN!C110/WHOPEN!D110*100,"")</f>
        <v/>
      </c>
      <c r="D110" s="103" t="str">
        <f>IFERROR(WHOPEN!E110/WHOPEN!F110*100,"")</f>
        <v/>
      </c>
      <c r="E110" s="103" t="str">
        <f>IFERROR(WHOPEN!G110/WHOPEN!F110*100,"")</f>
        <v/>
      </c>
      <c r="F110" s="103" t="str">
        <f>IFERROR(WHOPEN!H110/WHOPEN!I110*100,"")</f>
        <v/>
      </c>
    </row>
    <row r="111" spans="1:6" ht="15" customHeight="1" thickBot="1">
      <c r="A111" s="282" t="s">
        <v>606</v>
      </c>
      <c r="B111" s="282"/>
      <c r="C111" s="688" t="str">
        <f>IFERROR(WHOPEN!C111/WHOPEN!D111*100,"")</f>
        <v/>
      </c>
      <c r="D111" s="688" t="str">
        <f>IFERROR(WHOPEN!E111/WHOPEN!F111*100,"")</f>
        <v/>
      </c>
      <c r="E111" s="688" t="str">
        <f>IFERROR(WHOPEN!G111/WHOPEN!F111*100,"")</f>
        <v/>
      </c>
      <c r="F111" s="688" t="str">
        <f>IFERROR(WHOPEN!H111/WHOPEN!I111*100,"")</f>
        <v/>
      </c>
    </row>
  </sheetData>
  <mergeCells count="1">
    <mergeCell ref="A2:B2"/>
  </mergeCells>
  <conditionalFormatting sqref="C3:F108">
    <cfRule type="containsBlanks" dxfId="603" priority="1">
      <formula>LEN(TRIM(C3))=0</formula>
    </cfRule>
  </conditionalFormatting>
  <conditionalFormatting sqref="C98:F98">
    <cfRule type="containsBlanks" dxfId="602" priority="5" stopIfTrue="1">
      <formula>LEN(TRIM(C98))=0</formula>
    </cfRule>
  </conditionalFormatting>
  <conditionalFormatting sqref="C110:F110">
    <cfRule type="containsBlanks" dxfId="601" priority="4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5" max="16383" man="1"/>
    <brk id="86" max="1638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Feuil56">
    <tabColor rgb="FFF9FBFA"/>
  </sheetPr>
  <dimension ref="A1:S112"/>
  <sheetViews>
    <sheetView view="pageBreakPreview" zoomScaleNormal="100" zoomScaleSheetLayoutView="100" workbookViewId="0">
      <selection activeCell="D117" sqref="D117"/>
    </sheetView>
  </sheetViews>
  <sheetFormatPr baseColWidth="10" defaultColWidth="14.3984375" defaultRowHeight="15" customHeight="1"/>
  <cols>
    <col min="1" max="1" width="1.796875" customWidth="1"/>
    <col min="2" max="2" width="20.06640625" customWidth="1"/>
    <col min="3" max="3" width="12.53125" customWidth="1"/>
    <col min="4" max="4" width="17.3984375" customWidth="1"/>
    <col min="5" max="5" width="17.59765625" customWidth="1"/>
    <col min="6" max="6" width="16.73046875" customWidth="1"/>
    <col min="7" max="7" width="15.19921875" customWidth="1"/>
    <col min="8" max="19" width="10.796875" customWidth="1"/>
  </cols>
  <sheetData>
    <row r="1" spans="1:19" ht="14.25" customHeight="1">
      <c r="A1" s="104" t="s">
        <v>1158</v>
      </c>
      <c r="C1" s="104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31.5" customHeight="1">
      <c r="A2" s="983" t="s">
        <v>761</v>
      </c>
      <c r="B2" s="910"/>
      <c r="C2" s="982" t="s">
        <v>1159</v>
      </c>
      <c r="D2" s="965" t="s">
        <v>1160</v>
      </c>
      <c r="E2" s="966"/>
      <c r="F2" s="965" t="s">
        <v>1161</v>
      </c>
      <c r="G2" s="96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5.5" customHeight="1">
      <c r="A3" s="903"/>
      <c r="B3" s="903"/>
      <c r="C3" s="903"/>
      <c r="D3" s="222" t="s">
        <v>1162</v>
      </c>
      <c r="E3" s="222" t="s">
        <v>1163</v>
      </c>
      <c r="F3" s="222" t="s">
        <v>1162</v>
      </c>
      <c r="G3" s="222" t="s">
        <v>1163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87" customFormat="1" ht="15" customHeight="1">
      <c r="A4" s="2" t="s">
        <v>498</v>
      </c>
      <c r="B4" s="2"/>
      <c r="C4" s="25"/>
      <c r="D4" s="25"/>
      <c r="E4" s="25"/>
      <c r="F4" s="103" t="str">
        <f t="shared" ref="F4:F35" si="0">IF(C4&lt;=0,"",D4*100/C4)</f>
        <v/>
      </c>
      <c r="G4" s="103" t="str">
        <f t="shared" ref="G4:G35" si="1">IF(C4&lt;=0,"",E4*100/C4)</f>
        <v/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15" customHeight="1">
      <c r="A5" s="727"/>
      <c r="B5" s="728" t="s">
        <v>499</v>
      </c>
      <c r="C5" s="724"/>
      <c r="D5" s="724"/>
      <c r="E5" s="724"/>
      <c r="F5" s="722" t="str">
        <f t="shared" si="0"/>
        <v/>
      </c>
      <c r="G5" s="722" t="str">
        <f t="shared" si="1"/>
        <v/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" customHeight="1">
      <c r="A6" s="727"/>
      <c r="B6" s="728" t="s">
        <v>500</v>
      </c>
      <c r="C6" s="725"/>
      <c r="D6" s="725"/>
      <c r="E6" s="725"/>
      <c r="F6" s="723" t="str">
        <f t="shared" si="0"/>
        <v/>
      </c>
      <c r="G6" s="723" t="str">
        <f t="shared" si="1"/>
        <v/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5" customHeight="1">
      <c r="A7" s="727"/>
      <c r="B7" s="728" t="s">
        <v>501</v>
      </c>
      <c r="C7" s="725"/>
      <c r="D7" s="725"/>
      <c r="E7" s="725"/>
      <c r="F7" s="723" t="str">
        <f t="shared" si="0"/>
        <v/>
      </c>
      <c r="G7" s="723" t="str">
        <f t="shared" si="1"/>
        <v/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5" customHeight="1">
      <c r="A8" s="727"/>
      <c r="B8" s="728" t="s">
        <v>502</v>
      </c>
      <c r="C8" s="725"/>
      <c r="D8" s="725"/>
      <c r="E8" s="725"/>
      <c r="F8" s="723" t="str">
        <f t="shared" si="0"/>
        <v/>
      </c>
      <c r="G8" s="723" t="str">
        <f t="shared" si="1"/>
        <v/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5" customHeight="1">
      <c r="A9" s="2" t="s">
        <v>503</v>
      </c>
      <c r="B9" s="2"/>
      <c r="C9" s="25"/>
      <c r="D9" s="25"/>
      <c r="E9" s="25"/>
      <c r="F9" s="103" t="str">
        <f t="shared" si="0"/>
        <v/>
      </c>
      <c r="G9" s="103" t="str">
        <f t="shared" si="1"/>
        <v/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" customHeight="1">
      <c r="A10" s="727"/>
      <c r="B10" s="728" t="s">
        <v>504</v>
      </c>
      <c r="C10" s="725"/>
      <c r="D10" s="725"/>
      <c r="E10" s="725"/>
      <c r="F10" s="723" t="str">
        <f t="shared" si="0"/>
        <v/>
      </c>
      <c r="G10" s="723" t="str">
        <f t="shared" si="1"/>
        <v/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>
      <c r="A11" s="727"/>
      <c r="B11" s="728" t="s">
        <v>505</v>
      </c>
      <c r="C11" s="725"/>
      <c r="D11" s="725"/>
      <c r="E11" s="725"/>
      <c r="F11" s="723" t="str">
        <f t="shared" si="0"/>
        <v/>
      </c>
      <c r="G11" s="723" t="str">
        <f t="shared" si="1"/>
        <v/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5" customHeight="1">
      <c r="A12" s="727"/>
      <c r="B12" s="728" t="s">
        <v>506</v>
      </c>
      <c r="C12" s="725"/>
      <c r="D12" s="725"/>
      <c r="E12" s="725"/>
      <c r="F12" s="723" t="str">
        <f t="shared" si="0"/>
        <v/>
      </c>
      <c r="G12" s="723" t="str">
        <f t="shared" si="1"/>
        <v/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>
      <c r="A13" s="727"/>
      <c r="B13" s="728" t="s">
        <v>507</v>
      </c>
      <c r="C13" s="725"/>
      <c r="D13" s="725"/>
      <c r="E13" s="725"/>
      <c r="F13" s="723" t="str">
        <f t="shared" si="0"/>
        <v/>
      </c>
      <c r="G13" s="723" t="str">
        <f t="shared" si="1"/>
        <v/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5" customHeight="1">
      <c r="A14" s="727"/>
      <c r="B14" s="728" t="s">
        <v>508</v>
      </c>
      <c r="C14" s="725"/>
      <c r="D14" s="725"/>
      <c r="E14" s="725"/>
      <c r="F14" s="723" t="str">
        <f t="shared" si="0"/>
        <v/>
      </c>
      <c r="G14" s="723" t="str">
        <f t="shared" si="1"/>
        <v/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 customHeight="1">
      <c r="A15" s="727"/>
      <c r="B15" s="728" t="s">
        <v>509</v>
      </c>
      <c r="C15" s="725"/>
      <c r="D15" s="725"/>
      <c r="E15" s="725"/>
      <c r="F15" s="723" t="str">
        <f t="shared" si="0"/>
        <v/>
      </c>
      <c r="G15" s="723" t="str">
        <f t="shared" si="1"/>
        <v/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 customHeight="1">
      <c r="A16" s="2" t="s">
        <v>510</v>
      </c>
      <c r="B16" s="2"/>
      <c r="C16" s="25"/>
      <c r="D16" s="25"/>
      <c r="E16" s="25"/>
      <c r="F16" s="103" t="str">
        <f t="shared" si="0"/>
        <v/>
      </c>
      <c r="G16" s="103" t="str">
        <f t="shared" si="1"/>
        <v/>
      </c>
    </row>
    <row r="17" spans="1:7" ht="15" customHeight="1">
      <c r="A17" s="728"/>
      <c r="B17" s="728" t="s">
        <v>511</v>
      </c>
      <c r="C17" s="725"/>
      <c r="D17" s="725"/>
      <c r="E17" s="725"/>
      <c r="F17" s="723" t="str">
        <f t="shared" si="0"/>
        <v/>
      </c>
      <c r="G17" s="723" t="str">
        <f t="shared" si="1"/>
        <v/>
      </c>
    </row>
    <row r="18" spans="1:7" ht="15" customHeight="1">
      <c r="A18" s="727"/>
      <c r="B18" s="728" t="s">
        <v>512</v>
      </c>
      <c r="C18" s="725"/>
      <c r="D18" s="725"/>
      <c r="E18" s="725"/>
      <c r="F18" s="723" t="str">
        <f t="shared" si="0"/>
        <v/>
      </c>
      <c r="G18" s="723" t="str">
        <f t="shared" si="1"/>
        <v/>
      </c>
    </row>
    <row r="19" spans="1:7" ht="15" customHeight="1">
      <c r="A19" s="727"/>
      <c r="B19" s="728" t="s">
        <v>513</v>
      </c>
      <c r="C19" s="725"/>
      <c r="D19" s="725"/>
      <c r="E19" s="725"/>
      <c r="F19" s="723" t="str">
        <f t="shared" si="0"/>
        <v/>
      </c>
      <c r="G19" s="723" t="str">
        <f t="shared" si="1"/>
        <v/>
      </c>
    </row>
    <row r="20" spans="1:7" ht="15" customHeight="1">
      <c r="A20" s="2" t="s">
        <v>514</v>
      </c>
      <c r="B20" s="6"/>
      <c r="C20" s="49"/>
      <c r="D20" s="49"/>
      <c r="E20" s="49"/>
      <c r="F20" s="686" t="str">
        <f t="shared" si="0"/>
        <v/>
      </c>
      <c r="G20" s="686" t="str">
        <f t="shared" si="1"/>
        <v/>
      </c>
    </row>
    <row r="21" spans="1:7" ht="15" customHeight="1">
      <c r="A21" s="728"/>
      <c r="B21" s="729" t="s">
        <v>515</v>
      </c>
      <c r="C21" s="724"/>
      <c r="D21" s="724"/>
      <c r="E21" s="724"/>
      <c r="F21" s="722" t="str">
        <f t="shared" si="0"/>
        <v/>
      </c>
      <c r="G21" s="722" t="str">
        <f t="shared" si="1"/>
        <v/>
      </c>
    </row>
    <row r="22" spans="1:7" ht="15" customHeight="1">
      <c r="A22" s="727"/>
      <c r="B22" s="728" t="s">
        <v>516</v>
      </c>
      <c r="C22" s="725"/>
      <c r="D22" s="725"/>
      <c r="E22" s="725"/>
      <c r="F22" s="723" t="str">
        <f t="shared" si="0"/>
        <v/>
      </c>
      <c r="G22" s="723" t="str">
        <f t="shared" si="1"/>
        <v/>
      </c>
    </row>
    <row r="23" spans="1:7" ht="15" customHeight="1">
      <c r="A23" s="727"/>
      <c r="B23" s="728" t="s">
        <v>517</v>
      </c>
      <c r="C23" s="725"/>
      <c r="D23" s="725"/>
      <c r="E23" s="725"/>
      <c r="F23" s="723" t="str">
        <f t="shared" si="0"/>
        <v/>
      </c>
      <c r="G23" s="723" t="str">
        <f t="shared" si="1"/>
        <v/>
      </c>
    </row>
    <row r="24" spans="1:7" ht="15" customHeight="1">
      <c r="A24" s="727"/>
      <c r="B24" s="728" t="s">
        <v>518</v>
      </c>
      <c r="C24" s="725"/>
      <c r="D24" s="725"/>
      <c r="E24" s="725"/>
      <c r="F24" s="723" t="str">
        <f t="shared" si="0"/>
        <v/>
      </c>
      <c r="G24" s="723" t="str">
        <f t="shared" si="1"/>
        <v/>
      </c>
    </row>
    <row r="25" spans="1:7" ht="15" customHeight="1">
      <c r="A25" s="727"/>
      <c r="B25" s="728" t="s">
        <v>519</v>
      </c>
      <c r="C25" s="725"/>
      <c r="D25" s="725"/>
      <c r="E25" s="725"/>
      <c r="F25" s="723" t="str">
        <f t="shared" si="0"/>
        <v/>
      </c>
      <c r="G25" s="723" t="str">
        <f t="shared" si="1"/>
        <v/>
      </c>
    </row>
    <row r="26" spans="1:7" ht="15" customHeight="1">
      <c r="A26" s="727"/>
      <c r="B26" s="728" t="s">
        <v>520</v>
      </c>
      <c r="C26" s="725"/>
      <c r="D26" s="725"/>
      <c r="E26" s="725"/>
      <c r="F26" s="723" t="str">
        <f t="shared" si="0"/>
        <v/>
      </c>
      <c r="G26" s="723" t="str">
        <f t="shared" si="1"/>
        <v/>
      </c>
    </row>
    <row r="27" spans="1:7" ht="15" customHeight="1">
      <c r="A27" s="727"/>
      <c r="B27" s="728" t="s">
        <v>521</v>
      </c>
      <c r="C27" s="725"/>
      <c r="D27" s="725"/>
      <c r="E27" s="725"/>
      <c r="F27" s="723" t="str">
        <f t="shared" si="0"/>
        <v/>
      </c>
      <c r="G27" s="723" t="str">
        <f t="shared" si="1"/>
        <v/>
      </c>
    </row>
    <row r="28" spans="1:7" ht="15" customHeight="1">
      <c r="A28" s="727"/>
      <c r="B28" s="728" t="s">
        <v>522</v>
      </c>
      <c r="C28" s="725"/>
      <c r="D28" s="725"/>
      <c r="E28" s="725"/>
      <c r="F28" s="723" t="str">
        <f t="shared" si="0"/>
        <v/>
      </c>
      <c r="G28" s="723" t="str">
        <f t="shared" si="1"/>
        <v/>
      </c>
    </row>
    <row r="29" spans="1:7" ht="15" customHeight="1">
      <c r="A29" s="727"/>
      <c r="B29" s="728" t="s">
        <v>523</v>
      </c>
      <c r="C29" s="725"/>
      <c r="D29" s="725"/>
      <c r="E29" s="725"/>
      <c r="F29" s="723" t="str">
        <f t="shared" si="0"/>
        <v/>
      </c>
      <c r="G29" s="723" t="str">
        <f t="shared" si="1"/>
        <v/>
      </c>
    </row>
    <row r="30" spans="1:7" s="87" customFormat="1" ht="15" customHeight="1">
      <c r="A30" s="2" t="s">
        <v>524</v>
      </c>
      <c r="B30" s="2"/>
      <c r="C30" s="25"/>
      <c r="D30" s="25"/>
      <c r="E30" s="25"/>
      <c r="F30" s="103" t="str">
        <f t="shared" si="0"/>
        <v/>
      </c>
      <c r="G30" s="103" t="str">
        <f t="shared" si="1"/>
        <v/>
      </c>
    </row>
    <row r="31" spans="1:7" ht="15" customHeight="1">
      <c r="A31" s="728"/>
      <c r="B31" s="728" t="s">
        <v>525</v>
      </c>
      <c r="C31" s="724"/>
      <c r="D31" s="724"/>
      <c r="E31" s="724"/>
      <c r="F31" s="722" t="str">
        <f t="shared" si="0"/>
        <v/>
      </c>
      <c r="G31" s="722" t="str">
        <f t="shared" si="1"/>
        <v/>
      </c>
    </row>
    <row r="32" spans="1:7" ht="15" customHeight="1">
      <c r="A32" s="728"/>
      <c r="B32" s="728" t="s">
        <v>526</v>
      </c>
      <c r="C32" s="725"/>
      <c r="D32" s="725"/>
      <c r="E32" s="725"/>
      <c r="F32" s="723" t="str">
        <f t="shared" si="0"/>
        <v/>
      </c>
      <c r="G32" s="723" t="str">
        <f t="shared" si="1"/>
        <v/>
      </c>
    </row>
    <row r="33" spans="1:7" ht="15" customHeight="1">
      <c r="A33" s="728"/>
      <c r="B33" s="728" t="s">
        <v>527</v>
      </c>
      <c r="C33" s="725"/>
      <c r="D33" s="725"/>
      <c r="E33" s="725"/>
      <c r="F33" s="723" t="str">
        <f t="shared" si="0"/>
        <v/>
      </c>
      <c r="G33" s="723" t="str">
        <f t="shared" si="1"/>
        <v/>
      </c>
    </row>
    <row r="34" spans="1:7" ht="15" customHeight="1">
      <c r="A34" s="728"/>
      <c r="B34" s="728" t="s">
        <v>528</v>
      </c>
      <c r="C34" s="725"/>
      <c r="D34" s="725"/>
      <c r="E34" s="725"/>
      <c r="F34" s="723" t="str">
        <f t="shared" si="0"/>
        <v/>
      </c>
      <c r="G34" s="723" t="str">
        <f t="shared" si="1"/>
        <v/>
      </c>
    </row>
    <row r="35" spans="1:7" ht="15" customHeight="1">
      <c r="A35" s="728"/>
      <c r="B35" s="728" t="s">
        <v>529</v>
      </c>
      <c r="C35" s="725"/>
      <c r="D35" s="725"/>
      <c r="E35" s="725"/>
      <c r="F35" s="723" t="str">
        <f t="shared" si="0"/>
        <v/>
      </c>
      <c r="G35" s="723" t="str">
        <f t="shared" si="1"/>
        <v/>
      </c>
    </row>
    <row r="36" spans="1:7" ht="15" customHeight="1">
      <c r="A36" s="728"/>
      <c r="B36" s="728" t="s">
        <v>530</v>
      </c>
      <c r="C36" s="725"/>
      <c r="D36" s="725"/>
      <c r="E36" s="725"/>
      <c r="F36" s="723" t="str">
        <f t="shared" ref="F36:F67" si="2">IF(C36&lt;=0,"",D36*100/C36)</f>
        <v/>
      </c>
      <c r="G36" s="723" t="str">
        <f t="shared" ref="G36:G67" si="3">IF(C36&lt;=0,"",E36*100/C36)</f>
        <v/>
      </c>
    </row>
    <row r="37" spans="1:7" ht="15" customHeight="1">
      <c r="A37" s="728"/>
      <c r="B37" s="728" t="s">
        <v>531</v>
      </c>
      <c r="C37" s="725"/>
      <c r="D37" s="725"/>
      <c r="E37" s="725"/>
      <c r="F37" s="723" t="str">
        <f t="shared" si="2"/>
        <v/>
      </c>
      <c r="G37" s="723" t="str">
        <f t="shared" si="3"/>
        <v/>
      </c>
    </row>
    <row r="38" spans="1:7" ht="15" customHeight="1">
      <c r="A38" s="727"/>
      <c r="B38" s="728" t="s">
        <v>532</v>
      </c>
      <c r="C38" s="725"/>
      <c r="D38" s="725"/>
      <c r="E38" s="725"/>
      <c r="F38" s="723" t="str">
        <f t="shared" si="2"/>
        <v/>
      </c>
      <c r="G38" s="723" t="str">
        <f t="shared" si="3"/>
        <v/>
      </c>
    </row>
    <row r="39" spans="1:7" s="87" customFormat="1" ht="15" customHeight="1">
      <c r="A39" s="727"/>
      <c r="B39" s="728" t="s">
        <v>533</v>
      </c>
      <c r="C39" s="725"/>
      <c r="D39" s="725"/>
      <c r="E39" s="725"/>
      <c r="F39" s="723" t="str">
        <f t="shared" si="2"/>
        <v/>
      </c>
      <c r="G39" s="723" t="str">
        <f t="shared" si="3"/>
        <v/>
      </c>
    </row>
    <row r="40" spans="1:7" ht="15" customHeight="1">
      <c r="A40" s="727"/>
      <c r="B40" s="728" t="s">
        <v>534</v>
      </c>
      <c r="C40" s="725"/>
      <c r="D40" s="725"/>
      <c r="E40" s="725"/>
      <c r="F40" s="723" t="str">
        <f t="shared" si="2"/>
        <v/>
      </c>
      <c r="G40" s="723" t="str">
        <f t="shared" si="3"/>
        <v/>
      </c>
    </row>
    <row r="41" spans="1:7" ht="15" customHeight="1">
      <c r="A41" s="727"/>
      <c r="B41" s="728" t="s">
        <v>535</v>
      </c>
      <c r="C41" s="725"/>
      <c r="D41" s="725"/>
      <c r="E41" s="725"/>
      <c r="F41" s="723" t="str">
        <f t="shared" si="2"/>
        <v/>
      </c>
      <c r="G41" s="723" t="str">
        <f t="shared" si="3"/>
        <v/>
      </c>
    </row>
    <row r="42" spans="1:7" ht="15" customHeight="1">
      <c r="A42" s="727"/>
      <c r="B42" s="728" t="s">
        <v>536</v>
      </c>
      <c r="C42" s="725"/>
      <c r="D42" s="725"/>
      <c r="E42" s="725"/>
      <c r="F42" s="723" t="str">
        <f t="shared" si="2"/>
        <v/>
      </c>
      <c r="G42" s="723" t="str">
        <f t="shared" si="3"/>
        <v/>
      </c>
    </row>
    <row r="43" spans="1:7" ht="15" customHeight="1">
      <c r="A43" s="2" t="s">
        <v>537</v>
      </c>
      <c r="B43" s="2"/>
      <c r="C43" s="25"/>
      <c r="D43" s="25"/>
      <c r="E43" s="25"/>
      <c r="F43" s="103" t="str">
        <f t="shared" si="2"/>
        <v/>
      </c>
      <c r="G43" s="103" t="str">
        <f t="shared" si="3"/>
        <v/>
      </c>
    </row>
    <row r="44" spans="1:7" ht="15" customHeight="1">
      <c r="A44" s="728"/>
      <c r="B44" s="728" t="s">
        <v>538</v>
      </c>
      <c r="C44" s="725"/>
      <c r="D44" s="725"/>
      <c r="E44" s="725"/>
      <c r="F44" s="723" t="str">
        <f t="shared" si="2"/>
        <v/>
      </c>
      <c r="G44" s="723" t="str">
        <f t="shared" si="3"/>
        <v/>
      </c>
    </row>
    <row r="45" spans="1:7" ht="15" customHeight="1">
      <c r="A45" s="727"/>
      <c r="B45" s="728" t="s">
        <v>539</v>
      </c>
      <c r="C45" s="725"/>
      <c r="D45" s="725"/>
      <c r="E45" s="725"/>
      <c r="F45" s="723" t="str">
        <f t="shared" si="2"/>
        <v/>
      </c>
      <c r="G45" s="723" t="str">
        <f t="shared" si="3"/>
        <v/>
      </c>
    </row>
    <row r="46" spans="1:7" ht="15" customHeight="1">
      <c r="A46" s="727"/>
      <c r="B46" s="728" t="s">
        <v>540</v>
      </c>
      <c r="C46" s="725"/>
      <c r="D46" s="725"/>
      <c r="E46" s="725"/>
      <c r="F46" s="723" t="str">
        <f t="shared" si="2"/>
        <v/>
      </c>
      <c r="G46" s="723" t="str">
        <f t="shared" si="3"/>
        <v/>
      </c>
    </row>
    <row r="47" spans="1:7" s="87" customFormat="1" ht="15" customHeight="1">
      <c r="A47" s="727"/>
      <c r="B47" s="728" t="s">
        <v>541</v>
      </c>
      <c r="C47" s="725"/>
      <c r="D47" s="725"/>
      <c r="E47" s="725"/>
      <c r="F47" s="723" t="str">
        <f t="shared" si="2"/>
        <v/>
      </c>
      <c r="G47" s="723" t="str">
        <f t="shared" si="3"/>
        <v/>
      </c>
    </row>
    <row r="48" spans="1:7" ht="15" customHeight="1">
      <c r="A48" s="727"/>
      <c r="B48" s="728" t="s">
        <v>542</v>
      </c>
      <c r="C48" s="725"/>
      <c r="D48" s="725"/>
      <c r="E48" s="725"/>
      <c r="F48" s="723" t="str">
        <f t="shared" si="2"/>
        <v/>
      </c>
      <c r="G48" s="723" t="str">
        <f t="shared" si="3"/>
        <v/>
      </c>
    </row>
    <row r="49" spans="1:7" ht="15" customHeight="1">
      <c r="A49" s="727"/>
      <c r="B49" s="728" t="s">
        <v>543</v>
      </c>
      <c r="C49" s="725"/>
      <c r="D49" s="725"/>
      <c r="E49" s="725"/>
      <c r="F49" s="723" t="str">
        <f t="shared" si="2"/>
        <v/>
      </c>
      <c r="G49" s="723" t="str">
        <f t="shared" si="3"/>
        <v/>
      </c>
    </row>
    <row r="50" spans="1:7" ht="15" customHeight="1">
      <c r="A50" s="727"/>
      <c r="B50" s="728" t="s">
        <v>544</v>
      </c>
      <c r="C50" s="725"/>
      <c r="D50" s="725"/>
      <c r="E50" s="725"/>
      <c r="F50" s="723" t="str">
        <f t="shared" si="2"/>
        <v/>
      </c>
      <c r="G50" s="723" t="str">
        <f t="shared" si="3"/>
        <v/>
      </c>
    </row>
    <row r="51" spans="1:7" ht="15" customHeight="1">
      <c r="A51" s="2" t="s">
        <v>545</v>
      </c>
      <c r="B51" s="2"/>
      <c r="C51" s="25"/>
      <c r="D51" s="25"/>
      <c r="E51" s="25"/>
      <c r="F51" s="103" t="str">
        <f t="shared" si="2"/>
        <v/>
      </c>
      <c r="G51" s="103" t="str">
        <f t="shared" si="3"/>
        <v/>
      </c>
    </row>
    <row r="52" spans="1:7" ht="15" customHeight="1">
      <c r="A52" s="728"/>
      <c r="B52" s="728" t="s">
        <v>546</v>
      </c>
      <c r="C52" s="725"/>
      <c r="D52" s="725"/>
      <c r="E52" s="725"/>
      <c r="F52" s="723" t="str">
        <f t="shared" si="2"/>
        <v/>
      </c>
      <c r="G52" s="723" t="str">
        <f t="shared" si="3"/>
        <v/>
      </c>
    </row>
    <row r="53" spans="1:7" ht="15" customHeight="1">
      <c r="A53" s="727"/>
      <c r="B53" s="728" t="s">
        <v>547</v>
      </c>
      <c r="C53" s="725"/>
      <c r="D53" s="725"/>
      <c r="E53" s="725"/>
      <c r="F53" s="723" t="str">
        <f t="shared" si="2"/>
        <v/>
      </c>
      <c r="G53" s="723" t="str">
        <f t="shared" si="3"/>
        <v/>
      </c>
    </row>
    <row r="54" spans="1:7" ht="15" customHeight="1">
      <c r="A54" s="727"/>
      <c r="B54" s="728" t="s">
        <v>548</v>
      </c>
      <c r="C54" s="725"/>
      <c r="D54" s="725"/>
      <c r="E54" s="725"/>
      <c r="F54" s="723" t="str">
        <f t="shared" si="2"/>
        <v/>
      </c>
      <c r="G54" s="723" t="str">
        <f t="shared" si="3"/>
        <v/>
      </c>
    </row>
    <row r="55" spans="1:7" ht="15" customHeight="1">
      <c r="A55" s="727"/>
      <c r="B55" s="728" t="s">
        <v>549</v>
      </c>
      <c r="C55" s="725"/>
      <c r="D55" s="725"/>
      <c r="E55" s="725"/>
      <c r="F55" s="723" t="str">
        <f t="shared" si="2"/>
        <v/>
      </c>
      <c r="G55" s="723" t="str">
        <f t="shared" si="3"/>
        <v/>
      </c>
    </row>
    <row r="56" spans="1:7" s="87" customFormat="1" ht="15" customHeight="1">
      <c r="A56" s="2" t="s">
        <v>550</v>
      </c>
      <c r="B56" s="2"/>
      <c r="C56" s="49"/>
      <c r="D56" s="49"/>
      <c r="E56" s="49"/>
      <c r="F56" s="686" t="str">
        <f t="shared" si="2"/>
        <v/>
      </c>
      <c r="G56" s="686" t="str">
        <f t="shared" si="3"/>
        <v/>
      </c>
    </row>
    <row r="57" spans="1:7" ht="15" customHeight="1">
      <c r="A57" s="728"/>
      <c r="B57" s="728" t="s">
        <v>551</v>
      </c>
      <c r="C57" s="724"/>
      <c r="D57" s="724"/>
      <c r="E57" s="724"/>
      <c r="F57" s="722" t="str">
        <f t="shared" si="2"/>
        <v/>
      </c>
      <c r="G57" s="722" t="str">
        <f t="shared" si="3"/>
        <v/>
      </c>
    </row>
    <row r="58" spans="1:7" ht="15" customHeight="1">
      <c r="A58" s="727"/>
      <c r="B58" s="728" t="s">
        <v>552</v>
      </c>
      <c r="C58" s="725"/>
      <c r="D58" s="725"/>
      <c r="E58" s="725"/>
      <c r="F58" s="723" t="str">
        <f t="shared" si="2"/>
        <v/>
      </c>
      <c r="G58" s="723" t="str">
        <f t="shared" si="3"/>
        <v/>
      </c>
    </row>
    <row r="59" spans="1:7" ht="15" customHeight="1">
      <c r="A59" s="727"/>
      <c r="B59" s="728" t="s">
        <v>553</v>
      </c>
      <c r="C59" s="725"/>
      <c r="D59" s="725"/>
      <c r="E59" s="725"/>
      <c r="F59" s="723" t="str">
        <f t="shared" si="2"/>
        <v/>
      </c>
      <c r="G59" s="723" t="str">
        <f t="shared" si="3"/>
        <v/>
      </c>
    </row>
    <row r="60" spans="1:7" ht="15" customHeight="1">
      <c r="A60" s="727"/>
      <c r="B60" s="728" t="s">
        <v>554</v>
      </c>
      <c r="C60" s="725"/>
      <c r="D60" s="725"/>
      <c r="E60" s="725"/>
      <c r="F60" s="723" t="str">
        <f t="shared" si="2"/>
        <v/>
      </c>
      <c r="G60" s="723" t="str">
        <f t="shared" si="3"/>
        <v/>
      </c>
    </row>
    <row r="61" spans="1:7" ht="15" customHeight="1">
      <c r="A61" s="727"/>
      <c r="B61" s="728" t="s">
        <v>555</v>
      </c>
      <c r="C61" s="725"/>
      <c r="D61" s="725"/>
      <c r="E61" s="725"/>
      <c r="F61" s="723" t="str">
        <f t="shared" si="2"/>
        <v/>
      </c>
      <c r="G61" s="723" t="str">
        <f t="shared" si="3"/>
        <v/>
      </c>
    </row>
    <row r="62" spans="1:7" s="87" customFormat="1" ht="15" customHeight="1">
      <c r="A62" s="727"/>
      <c r="B62" s="728" t="s">
        <v>556</v>
      </c>
      <c r="C62" s="725"/>
      <c r="D62" s="725"/>
      <c r="E62" s="725"/>
      <c r="F62" s="723" t="str">
        <f t="shared" si="2"/>
        <v/>
      </c>
      <c r="G62" s="723" t="str">
        <f t="shared" si="3"/>
        <v/>
      </c>
    </row>
    <row r="63" spans="1:7" ht="15" customHeight="1">
      <c r="A63" s="727"/>
      <c r="B63" s="728" t="s">
        <v>557</v>
      </c>
      <c r="C63" s="725"/>
      <c r="D63" s="725"/>
      <c r="E63" s="725"/>
      <c r="F63" s="723" t="str">
        <f t="shared" si="2"/>
        <v/>
      </c>
      <c r="G63" s="723" t="str">
        <f t="shared" si="3"/>
        <v/>
      </c>
    </row>
    <row r="64" spans="1:7" ht="15" customHeight="1">
      <c r="A64" s="727"/>
      <c r="B64" s="728" t="s">
        <v>558</v>
      </c>
      <c r="C64" s="725"/>
      <c r="D64" s="725"/>
      <c r="E64" s="725"/>
      <c r="F64" s="723" t="str">
        <f t="shared" si="2"/>
        <v/>
      </c>
      <c r="G64" s="723" t="str">
        <f t="shared" si="3"/>
        <v/>
      </c>
    </row>
    <row r="65" spans="1:7" ht="15" customHeight="1">
      <c r="A65" s="2" t="s">
        <v>559</v>
      </c>
      <c r="B65" s="2"/>
      <c r="C65" s="25"/>
      <c r="D65" s="25"/>
      <c r="E65" s="25"/>
      <c r="F65" s="103" t="str">
        <f t="shared" si="2"/>
        <v/>
      </c>
      <c r="G65" s="103" t="str">
        <f t="shared" si="3"/>
        <v/>
      </c>
    </row>
    <row r="66" spans="1:7" ht="15" customHeight="1">
      <c r="A66" s="728"/>
      <c r="B66" s="728" t="s">
        <v>560</v>
      </c>
      <c r="C66" s="725"/>
      <c r="D66" s="725"/>
      <c r="E66" s="725"/>
      <c r="F66" s="723" t="str">
        <f t="shared" si="2"/>
        <v/>
      </c>
      <c r="G66" s="723" t="str">
        <f t="shared" si="3"/>
        <v/>
      </c>
    </row>
    <row r="67" spans="1:7" ht="15" customHeight="1">
      <c r="A67" s="727"/>
      <c r="B67" s="728" t="s">
        <v>561</v>
      </c>
      <c r="C67" s="725"/>
      <c r="D67" s="725"/>
      <c r="E67" s="725"/>
      <c r="F67" s="723" t="str">
        <f t="shared" si="2"/>
        <v/>
      </c>
      <c r="G67" s="723" t="str">
        <f t="shared" si="3"/>
        <v/>
      </c>
    </row>
    <row r="68" spans="1:7" ht="15" customHeight="1">
      <c r="A68" s="727"/>
      <c r="B68" s="728" t="s">
        <v>562</v>
      </c>
      <c r="C68" s="725"/>
      <c r="D68" s="725"/>
      <c r="E68" s="725"/>
      <c r="F68" s="723" t="str">
        <f t="shared" ref="F68:F99" si="4">IF(C68&lt;=0,"",D68*100/C68)</f>
        <v/>
      </c>
      <c r="G68" s="723" t="str">
        <f t="shared" ref="G68:G99" si="5">IF(C68&lt;=0,"",E68*100/C68)</f>
        <v/>
      </c>
    </row>
    <row r="69" spans="1:7" ht="15" customHeight="1">
      <c r="A69" s="727"/>
      <c r="B69" s="728" t="s">
        <v>563</v>
      </c>
      <c r="C69" s="725"/>
      <c r="D69" s="725"/>
      <c r="E69" s="725"/>
      <c r="F69" s="723" t="str">
        <f t="shared" si="4"/>
        <v/>
      </c>
      <c r="G69" s="723" t="str">
        <f t="shared" si="5"/>
        <v/>
      </c>
    </row>
    <row r="70" spans="1:7" s="87" customFormat="1" ht="15" customHeight="1">
      <c r="A70" s="727"/>
      <c r="B70" s="728" t="s">
        <v>564</v>
      </c>
      <c r="C70" s="725"/>
      <c r="D70" s="725"/>
      <c r="E70" s="725"/>
      <c r="F70" s="723" t="str">
        <f t="shared" si="4"/>
        <v/>
      </c>
      <c r="G70" s="723" t="str">
        <f t="shared" si="5"/>
        <v/>
      </c>
    </row>
    <row r="71" spans="1:7" ht="15" customHeight="1">
      <c r="A71" s="727"/>
      <c r="B71" s="728" t="s">
        <v>565</v>
      </c>
      <c r="C71" s="725"/>
      <c r="D71" s="725"/>
      <c r="E71" s="725"/>
      <c r="F71" s="723" t="str">
        <f t="shared" si="4"/>
        <v/>
      </c>
      <c r="G71" s="723" t="str">
        <f t="shared" si="5"/>
        <v/>
      </c>
    </row>
    <row r="72" spans="1:7" ht="15" customHeight="1">
      <c r="A72" s="727"/>
      <c r="B72" s="728" t="s">
        <v>566</v>
      </c>
      <c r="C72" s="725"/>
      <c r="D72" s="725"/>
      <c r="E72" s="725"/>
      <c r="F72" s="723" t="str">
        <f t="shared" si="4"/>
        <v/>
      </c>
      <c r="G72" s="723" t="str">
        <f t="shared" si="5"/>
        <v/>
      </c>
    </row>
    <row r="73" spans="1:7" ht="15" customHeight="1">
      <c r="A73" s="727"/>
      <c r="B73" s="728" t="s">
        <v>567</v>
      </c>
      <c r="C73" s="725"/>
      <c r="D73" s="725"/>
      <c r="E73" s="725"/>
      <c r="F73" s="723" t="str">
        <f t="shared" si="4"/>
        <v/>
      </c>
      <c r="G73" s="723" t="str">
        <f t="shared" si="5"/>
        <v/>
      </c>
    </row>
    <row r="74" spans="1:7" ht="15" customHeight="1">
      <c r="A74" s="2" t="s">
        <v>568</v>
      </c>
      <c r="B74" s="2"/>
      <c r="C74" s="25"/>
      <c r="D74" s="25"/>
      <c r="E74" s="25"/>
      <c r="F74" s="103" t="str">
        <f t="shared" si="4"/>
        <v/>
      </c>
      <c r="G74" s="103" t="str">
        <f t="shared" si="5"/>
        <v/>
      </c>
    </row>
    <row r="75" spans="1:7" ht="15" customHeight="1">
      <c r="A75" s="728"/>
      <c r="B75" s="728" t="s">
        <v>569</v>
      </c>
      <c r="C75" s="725"/>
      <c r="D75" s="725"/>
      <c r="E75" s="725"/>
      <c r="F75" s="723" t="str">
        <f t="shared" si="4"/>
        <v/>
      </c>
      <c r="G75" s="723" t="str">
        <f t="shared" si="5"/>
        <v/>
      </c>
    </row>
    <row r="76" spans="1:7" ht="15" customHeight="1">
      <c r="A76" s="727"/>
      <c r="B76" s="728" t="s">
        <v>570</v>
      </c>
      <c r="C76" s="725"/>
      <c r="D76" s="725"/>
      <c r="E76" s="725"/>
      <c r="F76" s="723" t="str">
        <f t="shared" si="4"/>
        <v/>
      </c>
      <c r="G76" s="723" t="str">
        <f t="shared" si="5"/>
        <v/>
      </c>
    </row>
    <row r="77" spans="1:7" ht="15" customHeight="1">
      <c r="A77" s="727"/>
      <c r="B77" s="728" t="s">
        <v>571</v>
      </c>
      <c r="C77" s="725"/>
      <c r="D77" s="725"/>
      <c r="E77" s="725"/>
      <c r="F77" s="723" t="str">
        <f t="shared" si="4"/>
        <v/>
      </c>
      <c r="G77" s="723" t="str">
        <f t="shared" si="5"/>
        <v/>
      </c>
    </row>
    <row r="78" spans="1:7" ht="15" customHeight="1">
      <c r="A78" s="727"/>
      <c r="B78" s="728" t="s">
        <v>572</v>
      </c>
      <c r="C78" s="725"/>
      <c r="D78" s="725"/>
      <c r="E78" s="725"/>
      <c r="F78" s="723" t="str">
        <f t="shared" si="4"/>
        <v/>
      </c>
      <c r="G78" s="723" t="str">
        <f t="shared" si="5"/>
        <v/>
      </c>
    </row>
    <row r="79" spans="1:7" ht="15" customHeight="1">
      <c r="A79" s="727"/>
      <c r="B79" s="728" t="s">
        <v>573</v>
      </c>
      <c r="C79" s="725"/>
      <c r="D79" s="725"/>
      <c r="E79" s="725"/>
      <c r="F79" s="723" t="str">
        <f t="shared" si="4"/>
        <v/>
      </c>
      <c r="G79" s="723" t="str">
        <f t="shared" si="5"/>
        <v/>
      </c>
    </row>
    <row r="80" spans="1:7" s="87" customFormat="1" ht="15" customHeight="1">
      <c r="A80" s="2" t="s">
        <v>574</v>
      </c>
      <c r="B80" s="2"/>
      <c r="C80" s="49"/>
      <c r="D80" s="49"/>
      <c r="E80" s="49"/>
      <c r="F80" s="686" t="str">
        <f t="shared" si="4"/>
        <v/>
      </c>
      <c r="G80" s="686" t="str">
        <f t="shared" si="5"/>
        <v/>
      </c>
    </row>
    <row r="81" spans="1:7" ht="15" customHeight="1">
      <c r="A81" s="728"/>
      <c r="B81" s="728" t="s">
        <v>575</v>
      </c>
      <c r="C81" s="724"/>
      <c r="D81" s="724"/>
      <c r="E81" s="724"/>
      <c r="F81" s="722" t="str">
        <f t="shared" si="4"/>
        <v/>
      </c>
      <c r="G81" s="722" t="str">
        <f t="shared" si="5"/>
        <v/>
      </c>
    </row>
    <row r="82" spans="1:7" ht="15" customHeight="1">
      <c r="A82" s="727"/>
      <c r="B82" s="728" t="s">
        <v>576</v>
      </c>
      <c r="C82" s="725"/>
      <c r="D82" s="725"/>
      <c r="E82" s="725"/>
      <c r="F82" s="723" t="str">
        <f t="shared" si="4"/>
        <v/>
      </c>
      <c r="G82" s="723" t="str">
        <f t="shared" si="5"/>
        <v/>
      </c>
    </row>
    <row r="83" spans="1:7" ht="15" customHeight="1">
      <c r="A83" s="727"/>
      <c r="B83" s="728" t="s">
        <v>577</v>
      </c>
      <c r="C83" s="725"/>
      <c r="D83" s="725"/>
      <c r="E83" s="725"/>
      <c r="F83" s="723" t="str">
        <f t="shared" si="4"/>
        <v/>
      </c>
      <c r="G83" s="723" t="str">
        <f t="shared" si="5"/>
        <v/>
      </c>
    </row>
    <row r="84" spans="1:7" ht="15" customHeight="1">
      <c r="A84" s="727"/>
      <c r="B84" s="728" t="s">
        <v>578</v>
      </c>
      <c r="C84" s="725"/>
      <c r="D84" s="725"/>
      <c r="E84" s="725"/>
      <c r="F84" s="723" t="str">
        <f t="shared" si="4"/>
        <v/>
      </c>
      <c r="G84" s="723" t="str">
        <f t="shared" si="5"/>
        <v/>
      </c>
    </row>
    <row r="85" spans="1:7" ht="15" customHeight="1">
      <c r="A85" s="2" t="s">
        <v>579</v>
      </c>
      <c r="B85" s="2"/>
      <c r="C85" s="25"/>
      <c r="D85" s="25"/>
      <c r="E85" s="25"/>
      <c r="F85" s="103" t="str">
        <f t="shared" si="4"/>
        <v/>
      </c>
      <c r="G85" s="103" t="str">
        <f t="shared" si="5"/>
        <v/>
      </c>
    </row>
    <row r="86" spans="1:7" ht="15" customHeight="1">
      <c r="A86" s="727"/>
      <c r="B86" s="728" t="s">
        <v>580</v>
      </c>
      <c r="C86" s="725"/>
      <c r="D86" s="725"/>
      <c r="E86" s="725"/>
      <c r="F86" s="723" t="str">
        <f t="shared" si="4"/>
        <v/>
      </c>
      <c r="G86" s="723" t="str">
        <f t="shared" si="5"/>
        <v/>
      </c>
    </row>
    <row r="87" spans="1:7" ht="15" customHeight="1">
      <c r="A87" s="727"/>
      <c r="B87" s="728" t="s">
        <v>581</v>
      </c>
      <c r="C87" s="725"/>
      <c r="D87" s="725"/>
      <c r="E87" s="725"/>
      <c r="F87" s="723" t="str">
        <f t="shared" si="4"/>
        <v/>
      </c>
      <c r="G87" s="723" t="str">
        <f t="shared" si="5"/>
        <v/>
      </c>
    </row>
    <row r="88" spans="1:7" s="87" customFormat="1" ht="15" customHeight="1">
      <c r="A88" s="727"/>
      <c r="B88" s="728" t="s">
        <v>582</v>
      </c>
      <c r="C88" s="725"/>
      <c r="D88" s="725"/>
      <c r="E88" s="725"/>
      <c r="F88" s="723" t="str">
        <f t="shared" si="4"/>
        <v/>
      </c>
      <c r="G88" s="723" t="str">
        <f t="shared" si="5"/>
        <v/>
      </c>
    </row>
    <row r="89" spans="1:7" ht="15" customHeight="1">
      <c r="A89" s="2" t="s">
        <v>583</v>
      </c>
      <c r="B89" s="2"/>
      <c r="C89" s="49"/>
      <c r="D89" s="49"/>
      <c r="E89" s="49"/>
      <c r="F89" s="686" t="str">
        <f t="shared" si="4"/>
        <v/>
      </c>
      <c r="G89" s="686" t="str">
        <f t="shared" si="5"/>
        <v/>
      </c>
    </row>
    <row r="90" spans="1:7" ht="15" customHeight="1">
      <c r="A90" s="727"/>
      <c r="B90" s="728" t="s">
        <v>584</v>
      </c>
      <c r="C90" s="725"/>
      <c r="D90" s="725"/>
      <c r="E90" s="725"/>
      <c r="F90" s="723" t="str">
        <f t="shared" si="4"/>
        <v/>
      </c>
      <c r="G90" s="723" t="str">
        <f t="shared" si="5"/>
        <v/>
      </c>
    </row>
    <row r="91" spans="1:7" ht="15" customHeight="1">
      <c r="A91" s="2" t="s">
        <v>585</v>
      </c>
      <c r="B91" s="2"/>
      <c r="C91" s="25"/>
      <c r="D91" s="25"/>
      <c r="E91" s="25"/>
      <c r="F91" s="103" t="str">
        <f t="shared" si="4"/>
        <v/>
      </c>
      <c r="G91" s="103" t="str">
        <f t="shared" si="5"/>
        <v/>
      </c>
    </row>
    <row r="92" spans="1:7" ht="15" customHeight="1">
      <c r="A92" s="727"/>
      <c r="B92" s="728" t="s">
        <v>586</v>
      </c>
      <c r="C92" s="725"/>
      <c r="D92" s="725"/>
      <c r="E92" s="725"/>
      <c r="F92" s="723" t="str">
        <f t="shared" si="4"/>
        <v/>
      </c>
      <c r="G92" s="723" t="str">
        <f t="shared" si="5"/>
        <v/>
      </c>
    </row>
    <row r="93" spans="1:7" s="87" customFormat="1" ht="15" customHeight="1">
      <c r="A93" s="727"/>
      <c r="B93" s="728" t="s">
        <v>587</v>
      </c>
      <c r="C93" s="725"/>
      <c r="D93" s="725"/>
      <c r="E93" s="725"/>
      <c r="F93" s="723" t="str">
        <f t="shared" si="4"/>
        <v/>
      </c>
      <c r="G93" s="723" t="str">
        <f t="shared" si="5"/>
        <v/>
      </c>
    </row>
    <row r="94" spans="1:7" ht="15" customHeight="1">
      <c r="A94" s="727"/>
      <c r="B94" s="728" t="s">
        <v>588</v>
      </c>
      <c r="C94" s="725"/>
      <c r="D94" s="725"/>
      <c r="E94" s="725"/>
      <c r="F94" s="723" t="str">
        <f t="shared" si="4"/>
        <v/>
      </c>
      <c r="G94" s="723" t="str">
        <f t="shared" si="5"/>
        <v/>
      </c>
    </row>
    <row r="95" spans="1:7" ht="15" customHeight="1">
      <c r="A95" s="2" t="s">
        <v>589</v>
      </c>
      <c r="B95" s="2"/>
      <c r="C95" s="25"/>
      <c r="D95" s="25"/>
      <c r="E95" s="25"/>
      <c r="F95" s="103" t="str">
        <f t="shared" si="4"/>
        <v/>
      </c>
      <c r="G95" s="103" t="str">
        <f t="shared" si="5"/>
        <v/>
      </c>
    </row>
    <row r="96" spans="1:7" ht="15" customHeight="1">
      <c r="A96" s="728"/>
      <c r="B96" s="728" t="s">
        <v>590</v>
      </c>
      <c r="C96" s="725"/>
      <c r="D96" s="725"/>
      <c r="E96" s="725"/>
      <c r="F96" s="723" t="str">
        <f t="shared" si="4"/>
        <v/>
      </c>
      <c r="G96" s="723" t="str">
        <f t="shared" si="5"/>
        <v/>
      </c>
    </row>
    <row r="97" spans="1:7" ht="15" customHeight="1">
      <c r="A97" s="728"/>
      <c r="B97" s="728" t="s">
        <v>591</v>
      </c>
      <c r="C97" s="725"/>
      <c r="D97" s="725"/>
      <c r="E97" s="725"/>
      <c r="F97" s="723" t="str">
        <f t="shared" si="4"/>
        <v/>
      </c>
      <c r="G97" s="723" t="str">
        <f t="shared" si="5"/>
        <v/>
      </c>
    </row>
    <row r="98" spans="1:7" ht="15" customHeight="1">
      <c r="A98" s="728"/>
      <c r="B98" s="728" t="s">
        <v>592</v>
      </c>
      <c r="C98" s="725"/>
      <c r="D98" s="725"/>
      <c r="E98" s="725"/>
      <c r="F98" s="723" t="str">
        <f t="shared" si="4"/>
        <v/>
      </c>
      <c r="G98" s="723" t="str">
        <f t="shared" si="5"/>
        <v/>
      </c>
    </row>
    <row r="99" spans="1:7" s="87" customFormat="1" ht="15" customHeight="1">
      <c r="A99" s="728"/>
      <c r="B99" s="728" t="s">
        <v>593</v>
      </c>
      <c r="C99" s="725"/>
      <c r="D99" s="725"/>
      <c r="E99" s="725"/>
      <c r="F99" s="723" t="str">
        <f t="shared" si="4"/>
        <v/>
      </c>
      <c r="G99" s="723" t="str">
        <f t="shared" si="5"/>
        <v/>
      </c>
    </row>
    <row r="100" spans="1:7" ht="15" customHeight="1">
      <c r="A100" s="2" t="s">
        <v>594</v>
      </c>
      <c r="B100" s="2"/>
      <c r="C100" s="49"/>
      <c r="D100" s="49"/>
      <c r="E100" s="49"/>
      <c r="F100" s="686" t="str">
        <f t="shared" ref="F100:F112" si="6">IF(C100&lt;=0,"",D100*100/C100)</f>
        <v/>
      </c>
      <c r="G100" s="686" t="str">
        <f t="shared" ref="G100:G112" si="7">IF(C100&lt;=0,"",E100*100/C100)</f>
        <v/>
      </c>
    </row>
    <row r="101" spans="1:7" ht="15" customHeight="1">
      <c r="A101" s="727"/>
      <c r="B101" s="728" t="s">
        <v>595</v>
      </c>
      <c r="C101" s="725"/>
      <c r="D101" s="725"/>
      <c r="E101" s="725"/>
      <c r="F101" s="723" t="str">
        <f t="shared" si="6"/>
        <v/>
      </c>
      <c r="G101" s="723" t="str">
        <f t="shared" si="7"/>
        <v/>
      </c>
    </row>
    <row r="102" spans="1:7" ht="15" customHeight="1">
      <c r="A102" s="2" t="s">
        <v>596</v>
      </c>
      <c r="B102" s="2"/>
      <c r="C102" s="25"/>
      <c r="D102" s="25"/>
      <c r="E102" s="25"/>
      <c r="F102" s="103" t="str">
        <f t="shared" si="6"/>
        <v/>
      </c>
      <c r="G102" s="103" t="str">
        <f t="shared" si="7"/>
        <v/>
      </c>
    </row>
    <row r="103" spans="1:7" ht="15" customHeight="1">
      <c r="A103" s="728"/>
      <c r="B103" s="728" t="s">
        <v>597</v>
      </c>
      <c r="C103" s="725"/>
      <c r="D103" s="725"/>
      <c r="E103" s="725"/>
      <c r="F103" s="723" t="str">
        <f t="shared" si="6"/>
        <v/>
      </c>
      <c r="G103" s="723" t="str">
        <f t="shared" si="7"/>
        <v/>
      </c>
    </row>
    <row r="104" spans="1:7" ht="15" customHeight="1">
      <c r="A104" s="727"/>
      <c r="B104" s="728" t="s">
        <v>598</v>
      </c>
      <c r="C104" s="725"/>
      <c r="D104" s="725"/>
      <c r="E104" s="725"/>
      <c r="F104" s="723" t="str">
        <f t="shared" si="6"/>
        <v/>
      </c>
      <c r="G104" s="723" t="str">
        <f t="shared" si="7"/>
        <v/>
      </c>
    </row>
    <row r="105" spans="1:7" ht="15" customHeight="1">
      <c r="A105" s="727"/>
      <c r="B105" s="728" t="s">
        <v>599</v>
      </c>
      <c r="C105" s="725"/>
      <c r="D105" s="725"/>
      <c r="E105" s="725"/>
      <c r="F105" s="723" t="str">
        <f t="shared" si="6"/>
        <v/>
      </c>
      <c r="G105" s="723" t="str">
        <f t="shared" si="7"/>
        <v/>
      </c>
    </row>
    <row r="106" spans="1:7" ht="15" customHeight="1">
      <c r="A106" s="727"/>
      <c r="B106" s="728" t="s">
        <v>600</v>
      </c>
      <c r="C106" s="725"/>
      <c r="D106" s="725"/>
      <c r="E106" s="725"/>
      <c r="F106" s="723" t="str">
        <f t="shared" si="6"/>
        <v/>
      </c>
      <c r="G106" s="723" t="str">
        <f t="shared" si="7"/>
        <v/>
      </c>
    </row>
    <row r="107" spans="1:7" ht="14.25" customHeight="1">
      <c r="A107" s="727"/>
      <c r="B107" s="728" t="s">
        <v>601</v>
      </c>
      <c r="C107" s="725"/>
      <c r="D107" s="725"/>
      <c r="E107" s="725"/>
      <c r="F107" s="723" t="str">
        <f t="shared" si="6"/>
        <v/>
      </c>
      <c r="G107" s="723" t="str">
        <f t="shared" si="7"/>
        <v/>
      </c>
    </row>
    <row r="108" spans="1:7" ht="14.25" customHeight="1">
      <c r="A108" s="727"/>
      <c r="B108" s="728" t="s">
        <v>602</v>
      </c>
      <c r="C108" s="725"/>
      <c r="D108" s="725"/>
      <c r="E108" s="725"/>
      <c r="F108" s="723" t="str">
        <f t="shared" si="6"/>
        <v/>
      </c>
      <c r="G108" s="723" t="str">
        <f t="shared" si="7"/>
        <v/>
      </c>
    </row>
    <row r="109" spans="1:7" ht="14.25" customHeight="1">
      <c r="A109" s="727"/>
      <c r="B109" s="728" t="s">
        <v>603</v>
      </c>
      <c r="C109" s="725"/>
      <c r="D109" s="725"/>
      <c r="E109" s="725"/>
      <c r="F109" s="723" t="str">
        <f t="shared" si="6"/>
        <v/>
      </c>
      <c r="G109" s="723" t="str">
        <f t="shared" si="7"/>
        <v/>
      </c>
    </row>
    <row r="110" spans="1:7" ht="14.25" customHeight="1">
      <c r="A110" s="2" t="s">
        <v>604</v>
      </c>
      <c r="B110" s="2"/>
      <c r="C110" s="683"/>
      <c r="D110" s="683"/>
      <c r="E110" s="683"/>
      <c r="F110" s="687" t="str">
        <f t="shared" si="6"/>
        <v/>
      </c>
      <c r="G110" s="687" t="str">
        <f t="shared" si="7"/>
        <v/>
      </c>
    </row>
    <row r="111" spans="1:7" ht="14.25" customHeight="1">
      <c r="A111" s="2" t="s">
        <v>605</v>
      </c>
      <c r="B111" s="2"/>
      <c r="C111" s="25"/>
      <c r="D111" s="25"/>
      <c r="E111" s="25"/>
      <c r="F111" s="103" t="str">
        <f t="shared" si="6"/>
        <v/>
      </c>
      <c r="G111" s="103" t="str">
        <f t="shared" si="7"/>
        <v/>
      </c>
    </row>
    <row r="112" spans="1:7" ht="14.25" customHeight="1" thickBot="1">
      <c r="A112" s="282" t="s">
        <v>606</v>
      </c>
      <c r="B112" s="282"/>
      <c r="C112" s="206"/>
      <c r="D112" s="206"/>
      <c r="E112" s="206"/>
      <c r="F112" s="688" t="str">
        <f t="shared" si="6"/>
        <v/>
      </c>
      <c r="G112" s="688" t="str">
        <f t="shared" si="7"/>
        <v/>
      </c>
    </row>
  </sheetData>
  <mergeCells count="4">
    <mergeCell ref="C2:C3"/>
    <mergeCell ref="D2:E2"/>
    <mergeCell ref="F2:G2"/>
    <mergeCell ref="A2:B3"/>
  </mergeCells>
  <conditionalFormatting sqref="C4:D109">
    <cfRule type="containsBlanks" dxfId="600" priority="15">
      <formula>LEN(TRIM(C4))=0</formula>
    </cfRule>
  </conditionalFormatting>
  <conditionalFormatting sqref="C99:G99">
    <cfRule type="containsBlanks" dxfId="599" priority="8" stopIfTrue="1">
      <formula>LEN(TRIM(C99))=0</formula>
    </cfRule>
  </conditionalFormatting>
  <conditionalFormatting sqref="C111:G111">
    <cfRule type="containsBlanks" dxfId="598" priority="7">
      <formula>LEN(TRIM(C111))=0</formula>
    </cfRule>
  </conditionalFormatting>
  <conditionalFormatting sqref="E4:G109">
    <cfRule type="containsBlanks" dxfId="597" priority="1">
      <formula>LEN(TRIM(E4))=0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0" max="16383" man="1"/>
    <brk id="94" max="16383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Feuil57">
    <tabColor rgb="FFF9FBFA"/>
  </sheetPr>
  <dimension ref="A1:W111"/>
  <sheetViews>
    <sheetView view="pageBreakPreview" zoomScale="85" zoomScaleNormal="100" zoomScaleSheetLayoutView="85" workbookViewId="0">
      <pane xSplit="2" ySplit="2" topLeftCell="C3" activePane="bottomRight" state="frozen"/>
      <selection activeCell="A28" sqref="A28"/>
      <selection pane="topRight" activeCell="A28" sqref="A28"/>
      <selection pane="bottomLeft" activeCell="A28" sqref="A28"/>
      <selection pane="bottomRight" activeCell="E13" sqref="E13"/>
    </sheetView>
  </sheetViews>
  <sheetFormatPr baseColWidth="10" defaultColWidth="14.3984375" defaultRowHeight="15" customHeight="1"/>
  <cols>
    <col min="1" max="1" width="1" customWidth="1"/>
    <col min="2" max="2" width="20.06640625" customWidth="1"/>
    <col min="3" max="3" width="7" customWidth="1"/>
    <col min="4" max="4" width="8.19921875" customWidth="1"/>
    <col min="5" max="5" width="6.796875" customWidth="1"/>
    <col min="6" max="6" width="10.3984375" customWidth="1"/>
    <col min="7" max="8" width="6.796875" customWidth="1"/>
    <col min="9" max="9" width="5.53125" customWidth="1"/>
    <col min="10" max="10" width="5.3984375" customWidth="1"/>
    <col min="11" max="11" width="9.796875" customWidth="1"/>
    <col min="12" max="13" width="6.796875" customWidth="1"/>
    <col min="14" max="23" width="10.796875" customWidth="1"/>
  </cols>
  <sheetData>
    <row r="1" spans="1:23" ht="14.25" customHeight="1">
      <c r="A1" s="2" t="s">
        <v>1164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54" customHeight="1">
      <c r="A2" s="983" t="s">
        <v>624</v>
      </c>
      <c r="B2" s="961"/>
      <c r="C2" s="173" t="s">
        <v>1165</v>
      </c>
      <c r="D2" s="173" t="s">
        <v>1166</v>
      </c>
      <c r="E2" s="173" t="s">
        <v>1167</v>
      </c>
      <c r="F2" s="173" t="s">
        <v>1168</v>
      </c>
      <c r="G2" s="173" t="s">
        <v>1169</v>
      </c>
      <c r="H2" s="173" t="s">
        <v>1170</v>
      </c>
      <c r="I2" s="173" t="s">
        <v>1171</v>
      </c>
      <c r="J2" s="173" t="s">
        <v>1172</v>
      </c>
      <c r="K2" s="173" t="s">
        <v>1173</v>
      </c>
      <c r="L2" s="173" t="s">
        <v>930</v>
      </c>
      <c r="M2" s="173" t="s">
        <v>445</v>
      </c>
      <c r="N2" s="185"/>
      <c r="O2" s="185"/>
      <c r="P2" s="185"/>
      <c r="Q2" s="185"/>
      <c r="R2" s="185"/>
      <c r="S2" s="185"/>
      <c r="T2" s="185"/>
      <c r="U2" s="185"/>
      <c r="V2" s="185"/>
      <c r="W2" s="185"/>
    </row>
    <row r="3" spans="1:23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" customHeight="1">
      <c r="A4" s="727"/>
      <c r="B4" s="728" t="s">
        <v>499</v>
      </c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" customHeight="1">
      <c r="A5" s="727"/>
      <c r="B5" s="728" t="s">
        <v>500</v>
      </c>
      <c r="C5" s="725"/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" customHeight="1">
      <c r="A6" s="727"/>
      <c r="B6" s="728" t="s">
        <v>501</v>
      </c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" customHeight="1">
      <c r="A7" s="727"/>
      <c r="B7" s="728" t="s">
        <v>502</v>
      </c>
      <c r="C7" s="725"/>
      <c r="D7" s="725"/>
      <c r="E7" s="725"/>
      <c r="F7" s="725"/>
      <c r="G7" s="725"/>
      <c r="H7" s="725"/>
      <c r="I7" s="725"/>
      <c r="J7" s="725"/>
      <c r="K7" s="725"/>
      <c r="L7" s="725"/>
      <c r="M7" s="725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5" customHeight="1">
      <c r="A9" s="727"/>
      <c r="B9" s="728" t="s">
        <v>504</v>
      </c>
      <c r="C9" s="725"/>
      <c r="D9" s="725"/>
      <c r="E9" s="725"/>
      <c r="F9" s="725"/>
      <c r="G9" s="725"/>
      <c r="H9" s="725"/>
      <c r="I9" s="725"/>
      <c r="J9" s="725"/>
      <c r="K9" s="725"/>
      <c r="L9" s="725"/>
      <c r="M9" s="725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" customHeight="1">
      <c r="A10" s="727"/>
      <c r="B10" s="728" t="s">
        <v>505</v>
      </c>
      <c r="C10" s="725"/>
      <c r="D10" s="725"/>
      <c r="E10" s="725"/>
      <c r="F10" s="725"/>
      <c r="G10" s="725"/>
      <c r="H10" s="725"/>
      <c r="I10" s="725"/>
      <c r="J10" s="725"/>
      <c r="K10" s="725"/>
      <c r="L10" s="725"/>
      <c r="M10" s="725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" customHeight="1">
      <c r="A11" s="727"/>
      <c r="B11" s="728" t="s">
        <v>506</v>
      </c>
      <c r="C11" s="725"/>
      <c r="D11" s="725"/>
      <c r="E11" s="725"/>
      <c r="F11" s="725"/>
      <c r="G11" s="725"/>
      <c r="H11" s="725"/>
      <c r="I11" s="725"/>
      <c r="J11" s="725"/>
      <c r="K11" s="725"/>
      <c r="L11" s="725"/>
      <c r="M11" s="725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5" customHeight="1">
      <c r="A12" s="727"/>
      <c r="B12" s="728" t="s">
        <v>507</v>
      </c>
      <c r="C12" s="725"/>
      <c r="D12" s="725"/>
      <c r="E12" s="725"/>
      <c r="F12" s="725"/>
      <c r="G12" s="725"/>
      <c r="H12" s="725"/>
      <c r="I12" s="725"/>
      <c r="J12" s="725"/>
      <c r="K12" s="725"/>
      <c r="L12" s="725"/>
      <c r="M12" s="725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5" customHeight="1">
      <c r="A13" s="727"/>
      <c r="B13" s="728" t="s">
        <v>508</v>
      </c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5" customHeight="1">
      <c r="A14" s="727"/>
      <c r="B14" s="728" t="s">
        <v>509</v>
      </c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5" customHeight="1">
      <c r="A16" s="728"/>
      <c r="B16" s="728" t="s">
        <v>511</v>
      </c>
      <c r="C16" s="725"/>
      <c r="D16" s="725"/>
      <c r="E16" s="725"/>
      <c r="F16" s="725"/>
      <c r="G16" s="725"/>
      <c r="H16" s="725"/>
      <c r="I16" s="725"/>
      <c r="J16" s="725"/>
      <c r="K16" s="725"/>
      <c r="L16" s="725"/>
      <c r="M16" s="725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13" ht="15" customHeight="1">
      <c r="A17" s="727"/>
      <c r="B17" s="728" t="s">
        <v>512</v>
      </c>
      <c r="C17" s="725"/>
      <c r="D17" s="725"/>
      <c r="E17" s="725"/>
      <c r="F17" s="725"/>
      <c r="G17" s="725"/>
      <c r="H17" s="725"/>
      <c r="I17" s="725"/>
      <c r="J17" s="725"/>
      <c r="K17" s="725"/>
      <c r="L17" s="725"/>
      <c r="M17" s="725"/>
    </row>
    <row r="18" spans="1:13" ht="15" customHeight="1">
      <c r="A18" s="727"/>
      <c r="B18" s="728" t="s">
        <v>513</v>
      </c>
      <c r="C18" s="725"/>
      <c r="D18" s="725"/>
      <c r="E18" s="725"/>
      <c r="F18" s="725"/>
      <c r="G18" s="725"/>
      <c r="H18" s="725"/>
      <c r="I18" s="725"/>
      <c r="J18" s="725"/>
      <c r="K18" s="725"/>
      <c r="L18" s="725"/>
      <c r="M18" s="725"/>
    </row>
    <row r="19" spans="1:13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1:13" ht="15" customHeight="1">
      <c r="A20" s="728"/>
      <c r="B20" s="729" t="s">
        <v>515</v>
      </c>
      <c r="C20" s="724"/>
      <c r="D20" s="724"/>
      <c r="E20" s="724"/>
      <c r="F20" s="724"/>
      <c r="G20" s="724"/>
      <c r="H20" s="724"/>
      <c r="I20" s="724"/>
      <c r="J20" s="724"/>
      <c r="K20" s="724"/>
      <c r="L20" s="724"/>
      <c r="M20" s="724"/>
    </row>
    <row r="21" spans="1:13" ht="15" customHeight="1">
      <c r="A21" s="727"/>
      <c r="B21" s="728" t="s">
        <v>516</v>
      </c>
      <c r="C21" s="725"/>
      <c r="D21" s="725"/>
      <c r="E21" s="725"/>
      <c r="F21" s="725"/>
      <c r="G21" s="725"/>
      <c r="H21" s="725"/>
      <c r="I21" s="725"/>
      <c r="J21" s="725"/>
      <c r="K21" s="725"/>
      <c r="L21" s="725"/>
      <c r="M21" s="725"/>
    </row>
    <row r="22" spans="1:13" ht="15" customHeight="1">
      <c r="A22" s="727"/>
      <c r="B22" s="728" t="s">
        <v>517</v>
      </c>
      <c r="C22" s="725"/>
      <c r="D22" s="725"/>
      <c r="E22" s="725"/>
      <c r="F22" s="725"/>
      <c r="G22" s="725"/>
      <c r="H22" s="725"/>
      <c r="I22" s="725"/>
      <c r="J22" s="725"/>
      <c r="K22" s="725"/>
      <c r="L22" s="725"/>
      <c r="M22" s="725"/>
    </row>
    <row r="23" spans="1:13" ht="15" customHeight="1">
      <c r="A23" s="727"/>
      <c r="B23" s="728" t="s">
        <v>518</v>
      </c>
      <c r="C23" s="725"/>
      <c r="D23" s="725"/>
      <c r="E23" s="725"/>
      <c r="F23" s="725"/>
      <c r="G23" s="725"/>
      <c r="H23" s="725"/>
      <c r="I23" s="725"/>
      <c r="J23" s="725"/>
      <c r="K23" s="725"/>
      <c r="L23" s="725"/>
      <c r="M23" s="725"/>
    </row>
    <row r="24" spans="1:13" ht="15" customHeight="1">
      <c r="A24" s="727"/>
      <c r="B24" s="728" t="s">
        <v>519</v>
      </c>
      <c r="C24" s="725"/>
      <c r="D24" s="725"/>
      <c r="E24" s="725"/>
      <c r="F24" s="725"/>
      <c r="G24" s="725"/>
      <c r="H24" s="725"/>
      <c r="I24" s="725"/>
      <c r="J24" s="725"/>
      <c r="K24" s="725"/>
      <c r="L24" s="725"/>
      <c r="M24" s="725"/>
    </row>
    <row r="25" spans="1:13" ht="15" customHeight="1">
      <c r="A25" s="727"/>
      <c r="B25" s="728" t="s">
        <v>520</v>
      </c>
      <c r="C25" s="725"/>
      <c r="D25" s="725"/>
      <c r="E25" s="725"/>
      <c r="F25" s="725"/>
      <c r="G25" s="725"/>
      <c r="H25" s="725"/>
      <c r="I25" s="725"/>
      <c r="J25" s="725"/>
      <c r="K25" s="725"/>
      <c r="L25" s="725"/>
      <c r="M25" s="725"/>
    </row>
    <row r="26" spans="1:13" ht="15" customHeight="1">
      <c r="A26" s="727"/>
      <c r="B26" s="728" t="s">
        <v>521</v>
      </c>
      <c r="C26" s="725"/>
      <c r="D26" s="725"/>
      <c r="E26" s="725"/>
      <c r="F26" s="725"/>
      <c r="G26" s="725"/>
      <c r="H26" s="725"/>
      <c r="I26" s="725"/>
      <c r="J26" s="725"/>
      <c r="K26" s="725"/>
      <c r="L26" s="725"/>
      <c r="M26" s="725"/>
    </row>
    <row r="27" spans="1:13" ht="15" customHeight="1">
      <c r="A27" s="727"/>
      <c r="B27" s="728" t="s">
        <v>522</v>
      </c>
      <c r="C27" s="725"/>
      <c r="D27" s="725"/>
      <c r="E27" s="725"/>
      <c r="F27" s="725"/>
      <c r="G27" s="725"/>
      <c r="H27" s="725"/>
      <c r="I27" s="725"/>
      <c r="J27" s="725"/>
      <c r="K27" s="725"/>
      <c r="L27" s="725"/>
      <c r="M27" s="725"/>
    </row>
    <row r="28" spans="1:13" ht="15" customHeight="1">
      <c r="A28" s="727"/>
      <c r="B28" s="728" t="s">
        <v>523</v>
      </c>
      <c r="C28" s="725"/>
      <c r="D28" s="725"/>
      <c r="E28" s="725"/>
      <c r="F28" s="725"/>
      <c r="G28" s="725"/>
      <c r="H28" s="725"/>
      <c r="I28" s="725"/>
      <c r="J28" s="725"/>
      <c r="K28" s="725"/>
      <c r="L28" s="725"/>
      <c r="M28" s="725"/>
    </row>
    <row r="29" spans="1:13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" customHeight="1">
      <c r="A30" s="728"/>
      <c r="B30" s="728" t="s">
        <v>525</v>
      </c>
      <c r="C30" s="724"/>
      <c r="D30" s="724"/>
      <c r="E30" s="724"/>
      <c r="F30" s="724"/>
      <c r="G30" s="724"/>
      <c r="H30" s="724"/>
      <c r="I30" s="724"/>
      <c r="J30" s="724"/>
      <c r="K30" s="724"/>
      <c r="L30" s="724"/>
      <c r="M30" s="724"/>
    </row>
    <row r="31" spans="1:13" ht="15" customHeight="1">
      <c r="A31" s="728"/>
      <c r="B31" s="728" t="s">
        <v>526</v>
      </c>
      <c r="C31" s="725"/>
      <c r="D31" s="725"/>
      <c r="E31" s="725"/>
      <c r="F31" s="725"/>
      <c r="G31" s="725"/>
      <c r="H31" s="725"/>
      <c r="I31" s="725"/>
      <c r="J31" s="725"/>
      <c r="K31" s="725"/>
      <c r="L31" s="725"/>
      <c r="M31" s="725"/>
    </row>
    <row r="32" spans="1:13" ht="15" customHeight="1">
      <c r="A32" s="728"/>
      <c r="B32" s="728" t="s">
        <v>527</v>
      </c>
      <c r="C32" s="725"/>
      <c r="D32" s="725"/>
      <c r="E32" s="725"/>
      <c r="F32" s="725"/>
      <c r="G32" s="725"/>
      <c r="H32" s="725"/>
      <c r="I32" s="725"/>
      <c r="J32" s="725"/>
      <c r="K32" s="725"/>
      <c r="L32" s="725"/>
      <c r="M32" s="725"/>
    </row>
    <row r="33" spans="1:13" ht="15" customHeight="1">
      <c r="A33" s="728"/>
      <c r="B33" s="728" t="s">
        <v>528</v>
      </c>
      <c r="C33" s="725"/>
      <c r="D33" s="725"/>
      <c r="E33" s="725"/>
      <c r="F33" s="725"/>
      <c r="G33" s="725"/>
      <c r="H33" s="725"/>
      <c r="I33" s="725"/>
      <c r="J33" s="725"/>
      <c r="K33" s="725"/>
      <c r="L33" s="725"/>
      <c r="M33" s="725"/>
    </row>
    <row r="34" spans="1:13" ht="15" customHeight="1">
      <c r="A34" s="728"/>
      <c r="B34" s="728" t="s">
        <v>529</v>
      </c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</row>
    <row r="35" spans="1:13" ht="15" customHeight="1">
      <c r="A35" s="728"/>
      <c r="B35" s="728" t="s">
        <v>530</v>
      </c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</row>
    <row r="36" spans="1:13" ht="15" customHeight="1">
      <c r="A36" s="728"/>
      <c r="B36" s="728" t="s">
        <v>531</v>
      </c>
      <c r="C36" s="725"/>
      <c r="D36" s="725"/>
      <c r="E36" s="725"/>
      <c r="F36" s="725"/>
      <c r="G36" s="725"/>
      <c r="H36" s="725"/>
      <c r="I36" s="725"/>
      <c r="J36" s="725"/>
      <c r="K36" s="725"/>
      <c r="L36" s="725"/>
      <c r="M36" s="725"/>
    </row>
    <row r="37" spans="1:13" ht="15" customHeight="1">
      <c r="A37" s="727"/>
      <c r="B37" s="728" t="s">
        <v>532</v>
      </c>
      <c r="C37" s="725"/>
      <c r="D37" s="725"/>
      <c r="E37" s="725"/>
      <c r="F37" s="725"/>
      <c r="G37" s="725"/>
      <c r="H37" s="725"/>
      <c r="I37" s="725"/>
      <c r="J37" s="725"/>
      <c r="K37" s="725"/>
      <c r="L37" s="725"/>
      <c r="M37" s="725"/>
    </row>
    <row r="38" spans="1:13" ht="15" customHeight="1">
      <c r="A38" s="727"/>
      <c r="B38" s="728" t="s">
        <v>533</v>
      </c>
      <c r="C38" s="725"/>
      <c r="D38" s="725"/>
      <c r="E38" s="725"/>
      <c r="F38" s="725"/>
      <c r="G38" s="725"/>
      <c r="H38" s="725"/>
      <c r="I38" s="725"/>
      <c r="J38" s="725"/>
      <c r="K38" s="725"/>
      <c r="L38" s="725"/>
      <c r="M38" s="725"/>
    </row>
    <row r="39" spans="1:13" ht="15" customHeight="1">
      <c r="A39" s="727"/>
      <c r="B39" s="728" t="s">
        <v>534</v>
      </c>
      <c r="C39" s="725"/>
      <c r="D39" s="725"/>
      <c r="E39" s="725"/>
      <c r="F39" s="725"/>
      <c r="G39" s="725"/>
      <c r="H39" s="725"/>
      <c r="I39" s="725"/>
      <c r="J39" s="725"/>
      <c r="K39" s="725"/>
      <c r="L39" s="725"/>
      <c r="M39" s="725"/>
    </row>
    <row r="40" spans="1:13" ht="15" customHeight="1">
      <c r="A40" s="727"/>
      <c r="B40" s="728" t="s">
        <v>535</v>
      </c>
      <c r="C40" s="725"/>
      <c r="D40" s="725"/>
      <c r="E40" s="725"/>
      <c r="F40" s="725"/>
      <c r="G40" s="725"/>
      <c r="H40" s="725"/>
      <c r="I40" s="725"/>
      <c r="J40" s="725"/>
      <c r="K40" s="725"/>
      <c r="L40" s="725"/>
      <c r="M40" s="725"/>
    </row>
    <row r="41" spans="1:13" ht="15" customHeight="1">
      <c r="A41" s="727"/>
      <c r="B41" s="728" t="s">
        <v>536</v>
      </c>
      <c r="C41" s="725"/>
      <c r="D41" s="725"/>
      <c r="E41" s="725"/>
      <c r="F41" s="725"/>
      <c r="G41" s="725"/>
      <c r="H41" s="725"/>
      <c r="I41" s="725"/>
      <c r="J41" s="725"/>
      <c r="K41" s="725"/>
      <c r="L41" s="725"/>
      <c r="M41" s="725"/>
    </row>
    <row r="42" spans="1:13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ht="15" customHeight="1">
      <c r="A43" s="728"/>
      <c r="B43" s="728" t="s">
        <v>538</v>
      </c>
      <c r="C43" s="725"/>
      <c r="D43" s="725"/>
      <c r="E43" s="725"/>
      <c r="F43" s="725"/>
      <c r="G43" s="725"/>
      <c r="H43" s="725"/>
      <c r="I43" s="725"/>
      <c r="J43" s="725"/>
      <c r="K43" s="725"/>
      <c r="L43" s="725"/>
      <c r="M43" s="725"/>
    </row>
    <row r="44" spans="1:13" ht="15" customHeight="1">
      <c r="A44" s="727"/>
      <c r="B44" s="728" t="s">
        <v>539</v>
      </c>
      <c r="C44" s="725"/>
      <c r="D44" s="725"/>
      <c r="E44" s="725"/>
      <c r="F44" s="725"/>
      <c r="G44" s="725"/>
      <c r="H44" s="725"/>
      <c r="I44" s="725"/>
      <c r="J44" s="725"/>
      <c r="K44" s="725"/>
      <c r="L44" s="725"/>
      <c r="M44" s="725"/>
    </row>
    <row r="45" spans="1:13" ht="15" customHeight="1">
      <c r="A45" s="727"/>
      <c r="B45" s="728" t="s">
        <v>540</v>
      </c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</row>
    <row r="46" spans="1:13" ht="15" customHeight="1">
      <c r="A46" s="727"/>
      <c r="B46" s="728" t="s">
        <v>541</v>
      </c>
      <c r="C46" s="725"/>
      <c r="D46" s="725"/>
      <c r="E46" s="725"/>
      <c r="F46" s="725"/>
      <c r="G46" s="725"/>
      <c r="H46" s="725"/>
      <c r="I46" s="725"/>
      <c r="J46" s="725"/>
      <c r="K46" s="725"/>
      <c r="L46" s="725"/>
      <c r="M46" s="725"/>
    </row>
    <row r="47" spans="1:13" ht="15" customHeight="1">
      <c r="A47" s="727"/>
      <c r="B47" s="728" t="s">
        <v>542</v>
      </c>
      <c r="C47" s="725"/>
      <c r="D47" s="725"/>
      <c r="E47" s="725"/>
      <c r="F47" s="725"/>
      <c r="G47" s="725"/>
      <c r="H47" s="725"/>
      <c r="I47" s="725"/>
      <c r="J47" s="725"/>
      <c r="K47" s="725"/>
      <c r="L47" s="725"/>
      <c r="M47" s="725"/>
    </row>
    <row r="48" spans="1:13" ht="15" customHeight="1">
      <c r="A48" s="727"/>
      <c r="B48" s="728" t="s">
        <v>543</v>
      </c>
      <c r="C48" s="725"/>
      <c r="D48" s="725"/>
      <c r="E48" s="725"/>
      <c r="F48" s="725"/>
      <c r="G48" s="725"/>
      <c r="H48" s="725"/>
      <c r="I48" s="725"/>
      <c r="J48" s="725"/>
      <c r="K48" s="725"/>
      <c r="L48" s="725"/>
      <c r="M48" s="725"/>
    </row>
    <row r="49" spans="1:13" ht="15" customHeight="1">
      <c r="A49" s="727"/>
      <c r="B49" s="728" t="s">
        <v>544</v>
      </c>
      <c r="C49" s="725"/>
      <c r="D49" s="725"/>
      <c r="E49" s="725"/>
      <c r="F49" s="725"/>
      <c r="G49" s="725"/>
      <c r="H49" s="725"/>
      <c r="I49" s="725"/>
      <c r="J49" s="725"/>
      <c r="K49" s="725"/>
      <c r="L49" s="725"/>
      <c r="M49" s="725"/>
    </row>
    <row r="50" spans="1:13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ht="15" customHeight="1">
      <c r="A51" s="728"/>
      <c r="B51" s="728" t="s">
        <v>546</v>
      </c>
      <c r="C51" s="725"/>
      <c r="D51" s="725"/>
      <c r="E51" s="725"/>
      <c r="F51" s="725"/>
      <c r="G51" s="725"/>
      <c r="H51" s="725"/>
      <c r="I51" s="725"/>
      <c r="J51" s="725"/>
      <c r="K51" s="725"/>
      <c r="L51" s="725"/>
      <c r="M51" s="725"/>
    </row>
    <row r="52" spans="1:13" ht="15" customHeight="1">
      <c r="A52" s="727"/>
      <c r="B52" s="728" t="s">
        <v>547</v>
      </c>
      <c r="C52" s="725"/>
      <c r="D52" s="725"/>
      <c r="E52" s="725"/>
      <c r="F52" s="725"/>
      <c r="G52" s="725"/>
      <c r="H52" s="725"/>
      <c r="I52" s="725"/>
      <c r="J52" s="725"/>
      <c r="K52" s="725"/>
      <c r="L52" s="725"/>
      <c r="M52" s="725"/>
    </row>
    <row r="53" spans="1:13" ht="15" customHeight="1">
      <c r="A53" s="727"/>
      <c r="B53" s="728" t="s">
        <v>548</v>
      </c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</row>
    <row r="54" spans="1:13" ht="15" customHeight="1">
      <c r="A54" s="727"/>
      <c r="B54" s="728" t="s">
        <v>549</v>
      </c>
      <c r="C54" s="725"/>
      <c r="D54" s="725"/>
      <c r="E54" s="725"/>
      <c r="F54" s="725"/>
      <c r="G54" s="725"/>
      <c r="H54" s="725"/>
      <c r="I54" s="725"/>
      <c r="J54" s="725"/>
      <c r="K54" s="725"/>
      <c r="L54" s="725"/>
      <c r="M54" s="725"/>
    </row>
    <row r="55" spans="1:13" s="87" customFormat="1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 ht="15" customHeight="1">
      <c r="A56" s="728"/>
      <c r="B56" s="728" t="s">
        <v>551</v>
      </c>
      <c r="C56" s="724"/>
      <c r="D56" s="724"/>
      <c r="E56" s="724"/>
      <c r="F56" s="724"/>
      <c r="G56" s="724"/>
      <c r="H56" s="724"/>
      <c r="I56" s="724"/>
      <c r="J56" s="724"/>
      <c r="K56" s="724"/>
      <c r="L56" s="724"/>
      <c r="M56" s="724"/>
    </row>
    <row r="57" spans="1:13" ht="15" customHeight="1">
      <c r="A57" s="727"/>
      <c r="B57" s="728" t="s">
        <v>552</v>
      </c>
      <c r="C57" s="725"/>
      <c r="D57" s="725"/>
      <c r="E57" s="725"/>
      <c r="F57" s="725"/>
      <c r="G57" s="725"/>
      <c r="H57" s="725"/>
      <c r="I57" s="725"/>
      <c r="J57" s="725"/>
      <c r="K57" s="725"/>
      <c r="L57" s="725"/>
      <c r="M57" s="725"/>
    </row>
    <row r="58" spans="1:13" ht="15" customHeight="1">
      <c r="A58" s="727"/>
      <c r="B58" s="728" t="s">
        <v>553</v>
      </c>
      <c r="C58" s="725"/>
      <c r="D58" s="725"/>
      <c r="E58" s="725"/>
      <c r="F58" s="725"/>
      <c r="G58" s="725"/>
      <c r="H58" s="725"/>
      <c r="I58" s="725"/>
      <c r="J58" s="725"/>
      <c r="K58" s="725"/>
      <c r="L58" s="725"/>
      <c r="M58" s="725"/>
    </row>
    <row r="59" spans="1:13" ht="15" customHeight="1">
      <c r="A59" s="727"/>
      <c r="B59" s="728" t="s">
        <v>554</v>
      </c>
      <c r="C59" s="725"/>
      <c r="D59" s="725"/>
      <c r="E59" s="725"/>
      <c r="F59" s="725"/>
      <c r="G59" s="725"/>
      <c r="H59" s="725"/>
      <c r="I59" s="725"/>
      <c r="J59" s="725"/>
      <c r="K59" s="725"/>
      <c r="L59" s="725"/>
      <c r="M59" s="725"/>
    </row>
    <row r="60" spans="1:13" ht="15" customHeight="1">
      <c r="A60" s="727"/>
      <c r="B60" s="728" t="s">
        <v>555</v>
      </c>
      <c r="C60" s="725"/>
      <c r="D60" s="725"/>
      <c r="E60" s="725"/>
      <c r="F60" s="725"/>
      <c r="G60" s="725"/>
      <c r="H60" s="725"/>
      <c r="I60" s="725"/>
      <c r="J60" s="725"/>
      <c r="K60" s="725"/>
      <c r="L60" s="725"/>
      <c r="M60" s="725"/>
    </row>
    <row r="61" spans="1:13" s="87" customFormat="1" ht="15" customHeight="1">
      <c r="A61" s="727"/>
      <c r="B61" s="728" t="s">
        <v>556</v>
      </c>
      <c r="C61" s="725"/>
      <c r="D61" s="725"/>
      <c r="E61" s="725"/>
      <c r="F61" s="725"/>
      <c r="G61" s="725"/>
      <c r="H61" s="725"/>
      <c r="I61" s="725"/>
      <c r="J61" s="725"/>
      <c r="K61" s="725"/>
      <c r="L61" s="725"/>
      <c r="M61" s="725"/>
    </row>
    <row r="62" spans="1:13" ht="15" customHeight="1">
      <c r="A62" s="727"/>
      <c r="B62" s="728" t="s">
        <v>557</v>
      </c>
      <c r="C62" s="725"/>
      <c r="D62" s="725"/>
      <c r="E62" s="725"/>
      <c r="F62" s="725"/>
      <c r="G62" s="725"/>
      <c r="H62" s="725"/>
      <c r="I62" s="725"/>
      <c r="J62" s="725"/>
      <c r="K62" s="725"/>
      <c r="L62" s="725"/>
      <c r="M62" s="725"/>
    </row>
    <row r="63" spans="1:13" ht="15" customHeight="1">
      <c r="A63" s="727"/>
      <c r="B63" s="728" t="s">
        <v>558</v>
      </c>
      <c r="C63" s="725"/>
      <c r="D63" s="725"/>
      <c r="E63" s="725"/>
      <c r="F63" s="725"/>
      <c r="G63" s="725"/>
      <c r="H63" s="725"/>
      <c r="I63" s="725"/>
      <c r="J63" s="725"/>
      <c r="K63" s="725"/>
      <c r="L63" s="725"/>
      <c r="M63" s="725"/>
    </row>
    <row r="64" spans="1:13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5" spans="1:13" ht="15" customHeight="1">
      <c r="A65" s="728"/>
      <c r="B65" s="728" t="s">
        <v>560</v>
      </c>
      <c r="C65" s="725"/>
      <c r="D65" s="725"/>
      <c r="E65" s="725"/>
      <c r="F65" s="725"/>
      <c r="G65" s="725"/>
      <c r="H65" s="725"/>
      <c r="I65" s="725"/>
      <c r="J65" s="725"/>
      <c r="K65" s="725"/>
      <c r="L65" s="725"/>
      <c r="M65" s="725"/>
    </row>
    <row r="66" spans="1:13" ht="15" customHeight="1">
      <c r="A66" s="727"/>
      <c r="B66" s="728" t="s">
        <v>561</v>
      </c>
      <c r="C66" s="725"/>
      <c r="D66" s="725"/>
      <c r="E66" s="725"/>
      <c r="F66" s="725"/>
      <c r="G66" s="725"/>
      <c r="H66" s="725"/>
      <c r="I66" s="725"/>
      <c r="J66" s="725"/>
      <c r="K66" s="725"/>
      <c r="L66" s="725"/>
      <c r="M66" s="725"/>
    </row>
    <row r="67" spans="1:13" ht="15" customHeight="1">
      <c r="A67" s="727"/>
      <c r="B67" s="728" t="s">
        <v>562</v>
      </c>
      <c r="C67" s="725"/>
      <c r="D67" s="725"/>
      <c r="E67" s="725"/>
      <c r="F67" s="725"/>
      <c r="G67" s="725"/>
      <c r="H67" s="725"/>
      <c r="I67" s="725"/>
      <c r="J67" s="725"/>
      <c r="K67" s="725"/>
      <c r="L67" s="725"/>
      <c r="M67" s="725"/>
    </row>
    <row r="68" spans="1:13" ht="15" customHeight="1">
      <c r="A68" s="727"/>
      <c r="B68" s="728" t="s">
        <v>563</v>
      </c>
      <c r="C68" s="725"/>
      <c r="D68" s="725"/>
      <c r="E68" s="725"/>
      <c r="F68" s="725"/>
      <c r="G68" s="725"/>
      <c r="H68" s="725"/>
      <c r="I68" s="725"/>
      <c r="J68" s="725"/>
      <c r="K68" s="725"/>
      <c r="L68" s="725"/>
      <c r="M68" s="725"/>
    </row>
    <row r="69" spans="1:13" s="87" customFormat="1" ht="15" customHeight="1">
      <c r="A69" s="727"/>
      <c r="B69" s="728" t="s">
        <v>564</v>
      </c>
      <c r="C69" s="725"/>
      <c r="D69" s="725"/>
      <c r="E69" s="725"/>
      <c r="F69" s="725"/>
      <c r="G69" s="725"/>
      <c r="H69" s="725"/>
      <c r="I69" s="725"/>
      <c r="J69" s="725"/>
      <c r="K69" s="725"/>
      <c r="L69" s="725"/>
      <c r="M69" s="725"/>
    </row>
    <row r="70" spans="1:13" ht="15" customHeight="1">
      <c r="A70" s="727"/>
      <c r="B70" s="728" t="s">
        <v>565</v>
      </c>
      <c r="C70" s="725"/>
      <c r="D70" s="725"/>
      <c r="E70" s="725"/>
      <c r="F70" s="725"/>
      <c r="G70" s="725"/>
      <c r="H70" s="725"/>
      <c r="I70" s="725"/>
      <c r="J70" s="725"/>
      <c r="K70" s="725"/>
      <c r="L70" s="725"/>
      <c r="M70" s="725"/>
    </row>
    <row r="71" spans="1:13" ht="15" customHeight="1">
      <c r="A71" s="727"/>
      <c r="B71" s="728" t="s">
        <v>566</v>
      </c>
      <c r="C71" s="725"/>
      <c r="D71" s="725"/>
      <c r="E71" s="725"/>
      <c r="F71" s="725"/>
      <c r="G71" s="725"/>
      <c r="H71" s="725"/>
      <c r="I71" s="725"/>
      <c r="J71" s="725"/>
      <c r="K71" s="725"/>
      <c r="L71" s="725"/>
      <c r="M71" s="725"/>
    </row>
    <row r="72" spans="1:13" ht="15" customHeight="1">
      <c r="A72" s="727"/>
      <c r="B72" s="728" t="s">
        <v>567</v>
      </c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</row>
    <row r="73" spans="1:13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" customHeight="1">
      <c r="A74" s="728"/>
      <c r="B74" s="728" t="s">
        <v>569</v>
      </c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</row>
    <row r="75" spans="1:13" ht="15" customHeight="1">
      <c r="A75" s="727"/>
      <c r="B75" s="728" t="s">
        <v>570</v>
      </c>
      <c r="C75" s="725"/>
      <c r="D75" s="725"/>
      <c r="E75" s="725"/>
      <c r="F75" s="725"/>
      <c r="G75" s="725"/>
      <c r="H75" s="725"/>
      <c r="I75" s="725"/>
      <c r="J75" s="725"/>
      <c r="K75" s="725"/>
      <c r="L75" s="725"/>
      <c r="M75" s="725"/>
    </row>
    <row r="76" spans="1:13" ht="15" customHeight="1">
      <c r="A76" s="727"/>
      <c r="B76" s="728" t="s">
        <v>571</v>
      </c>
      <c r="C76" s="725"/>
      <c r="D76" s="725"/>
      <c r="E76" s="725"/>
      <c r="F76" s="725"/>
      <c r="G76" s="725"/>
      <c r="H76" s="725"/>
      <c r="I76" s="725"/>
      <c r="J76" s="725"/>
      <c r="K76" s="725"/>
      <c r="L76" s="725"/>
      <c r="M76" s="725"/>
    </row>
    <row r="77" spans="1:13" ht="15" customHeight="1">
      <c r="A77" s="727"/>
      <c r="B77" s="728" t="s">
        <v>572</v>
      </c>
      <c r="C77" s="725"/>
      <c r="D77" s="725"/>
      <c r="E77" s="725"/>
      <c r="F77" s="725"/>
      <c r="G77" s="725"/>
      <c r="H77" s="725"/>
      <c r="I77" s="725"/>
      <c r="J77" s="725"/>
      <c r="K77" s="725"/>
      <c r="L77" s="725"/>
      <c r="M77" s="725"/>
    </row>
    <row r="78" spans="1:13" ht="15" customHeight="1">
      <c r="A78" s="727"/>
      <c r="B78" s="728" t="s">
        <v>573</v>
      </c>
      <c r="C78" s="725"/>
      <c r="D78" s="725"/>
      <c r="E78" s="725"/>
      <c r="F78" s="725"/>
      <c r="G78" s="725"/>
      <c r="H78" s="725"/>
      <c r="I78" s="725"/>
      <c r="J78" s="725"/>
      <c r="K78" s="725"/>
      <c r="L78" s="725"/>
      <c r="M78" s="725"/>
    </row>
    <row r="79" spans="1:13" s="87" customFormat="1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</row>
    <row r="80" spans="1:13" ht="15" customHeight="1">
      <c r="A80" s="728"/>
      <c r="B80" s="728" t="s">
        <v>575</v>
      </c>
      <c r="C80" s="724"/>
      <c r="D80" s="724"/>
      <c r="E80" s="724"/>
      <c r="F80" s="724"/>
      <c r="G80" s="724"/>
      <c r="H80" s="724"/>
      <c r="I80" s="724"/>
      <c r="J80" s="724"/>
      <c r="K80" s="724"/>
      <c r="L80" s="724"/>
      <c r="M80" s="724"/>
    </row>
    <row r="81" spans="1:13" ht="15" customHeight="1">
      <c r="A81" s="727"/>
      <c r="B81" s="728" t="s">
        <v>576</v>
      </c>
      <c r="C81" s="725"/>
      <c r="D81" s="725"/>
      <c r="E81" s="725"/>
      <c r="F81" s="725"/>
      <c r="G81" s="725"/>
      <c r="H81" s="725"/>
      <c r="I81" s="725"/>
      <c r="J81" s="725"/>
      <c r="K81" s="725"/>
      <c r="L81" s="725"/>
      <c r="M81" s="725"/>
    </row>
    <row r="82" spans="1:13" ht="15" customHeight="1">
      <c r="A82" s="727"/>
      <c r="B82" s="728" t="s">
        <v>577</v>
      </c>
      <c r="C82" s="725"/>
      <c r="D82" s="725"/>
      <c r="E82" s="725"/>
      <c r="F82" s="725"/>
      <c r="G82" s="725"/>
      <c r="H82" s="725"/>
      <c r="I82" s="725"/>
      <c r="J82" s="725"/>
      <c r="K82" s="725"/>
      <c r="L82" s="725"/>
      <c r="M82" s="725"/>
    </row>
    <row r="83" spans="1:13" ht="15" customHeight="1">
      <c r="A83" s="727"/>
      <c r="B83" s="728" t="s">
        <v>578</v>
      </c>
      <c r="C83" s="725"/>
      <c r="D83" s="725"/>
      <c r="E83" s="725"/>
      <c r="F83" s="725"/>
      <c r="G83" s="725"/>
      <c r="H83" s="725"/>
      <c r="I83" s="725"/>
      <c r="J83" s="725"/>
      <c r="K83" s="725"/>
      <c r="L83" s="725"/>
      <c r="M83" s="725"/>
    </row>
    <row r="84" spans="1:13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ht="15" customHeight="1">
      <c r="A85" s="727"/>
      <c r="B85" s="728" t="s">
        <v>580</v>
      </c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</row>
    <row r="86" spans="1:13" ht="15" customHeight="1">
      <c r="A86" s="727"/>
      <c r="B86" s="728" t="s">
        <v>581</v>
      </c>
      <c r="C86" s="725"/>
      <c r="D86" s="725"/>
      <c r="E86" s="725"/>
      <c r="F86" s="725"/>
      <c r="G86" s="725"/>
      <c r="H86" s="725"/>
      <c r="I86" s="725"/>
      <c r="J86" s="725"/>
      <c r="K86" s="725"/>
      <c r="L86" s="725"/>
      <c r="M86" s="725"/>
    </row>
    <row r="87" spans="1:13" s="87" customFormat="1" ht="15" customHeight="1">
      <c r="A87" s="727"/>
      <c r="B87" s="728" t="s">
        <v>582</v>
      </c>
      <c r="C87" s="725"/>
      <c r="D87" s="725"/>
      <c r="E87" s="725"/>
      <c r="F87" s="725"/>
      <c r="G87" s="725"/>
      <c r="H87" s="725"/>
      <c r="I87" s="725"/>
      <c r="J87" s="725"/>
      <c r="K87" s="725"/>
      <c r="L87" s="725"/>
      <c r="M87" s="725"/>
    </row>
    <row r="88" spans="1:13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</row>
    <row r="89" spans="1:13" ht="15" customHeight="1">
      <c r="A89" s="727"/>
      <c r="B89" s="728" t="s">
        <v>584</v>
      </c>
      <c r="C89" s="725"/>
      <c r="D89" s="725"/>
      <c r="E89" s="725"/>
      <c r="F89" s="725"/>
      <c r="G89" s="725"/>
      <c r="H89" s="725"/>
      <c r="I89" s="725"/>
      <c r="J89" s="725"/>
      <c r="K89" s="725"/>
      <c r="L89" s="725"/>
      <c r="M89" s="725"/>
    </row>
    <row r="90" spans="1:13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</row>
    <row r="91" spans="1:13" ht="15" customHeight="1">
      <c r="A91" s="727"/>
      <c r="B91" s="728" t="s">
        <v>586</v>
      </c>
      <c r="C91" s="725"/>
      <c r="D91" s="725"/>
      <c r="E91" s="725"/>
      <c r="F91" s="725"/>
      <c r="G91" s="725"/>
      <c r="H91" s="725"/>
      <c r="I91" s="725"/>
      <c r="J91" s="725"/>
      <c r="K91" s="725"/>
      <c r="L91" s="725"/>
      <c r="M91" s="725"/>
    </row>
    <row r="92" spans="1:13" s="87" customFormat="1" ht="15" customHeight="1">
      <c r="A92" s="727"/>
      <c r="B92" s="728" t="s">
        <v>587</v>
      </c>
      <c r="C92" s="725"/>
      <c r="D92" s="725"/>
      <c r="E92" s="725"/>
      <c r="F92" s="725"/>
      <c r="G92" s="725"/>
      <c r="H92" s="725"/>
      <c r="I92" s="725"/>
      <c r="J92" s="725"/>
      <c r="K92" s="725"/>
      <c r="L92" s="725"/>
      <c r="M92" s="725"/>
    </row>
    <row r="93" spans="1:13" ht="15" customHeight="1">
      <c r="A93" s="727"/>
      <c r="B93" s="728" t="s">
        <v>588</v>
      </c>
      <c r="C93" s="725"/>
      <c r="D93" s="725"/>
      <c r="E93" s="725"/>
      <c r="F93" s="725"/>
      <c r="G93" s="725"/>
      <c r="H93" s="725"/>
      <c r="I93" s="725"/>
      <c r="J93" s="725"/>
      <c r="K93" s="725"/>
      <c r="L93" s="725"/>
      <c r="M93" s="725"/>
    </row>
    <row r="94" spans="1:13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</row>
    <row r="95" spans="1:13" ht="15" customHeight="1">
      <c r="A95" s="728"/>
      <c r="B95" s="728" t="s">
        <v>590</v>
      </c>
      <c r="C95" s="725"/>
      <c r="D95" s="725"/>
      <c r="E95" s="725"/>
      <c r="F95" s="725"/>
      <c r="G95" s="725"/>
      <c r="H95" s="725"/>
      <c r="I95" s="725"/>
      <c r="J95" s="725"/>
      <c r="K95" s="725"/>
      <c r="L95" s="725"/>
      <c r="M95" s="725"/>
    </row>
    <row r="96" spans="1:13" ht="15" customHeight="1">
      <c r="A96" s="728"/>
      <c r="B96" s="728" t="s">
        <v>591</v>
      </c>
      <c r="C96" s="725"/>
      <c r="D96" s="725"/>
      <c r="E96" s="725"/>
      <c r="F96" s="725"/>
      <c r="G96" s="725"/>
      <c r="H96" s="725"/>
      <c r="I96" s="725"/>
      <c r="J96" s="725"/>
      <c r="K96" s="725"/>
      <c r="L96" s="725"/>
      <c r="M96" s="725"/>
    </row>
    <row r="97" spans="1:13" ht="15" customHeight="1">
      <c r="A97" s="728"/>
      <c r="B97" s="728" t="s">
        <v>592</v>
      </c>
      <c r="C97" s="725"/>
      <c r="D97" s="725"/>
      <c r="E97" s="725"/>
      <c r="F97" s="725"/>
      <c r="G97" s="725"/>
      <c r="H97" s="725"/>
      <c r="I97" s="725"/>
      <c r="J97" s="725"/>
      <c r="K97" s="725"/>
      <c r="L97" s="725"/>
      <c r="M97" s="725"/>
    </row>
    <row r="98" spans="1:13" s="87" customFormat="1" ht="15" customHeight="1">
      <c r="A98" s="728"/>
      <c r="B98" s="728" t="s">
        <v>593</v>
      </c>
      <c r="C98" s="725"/>
      <c r="D98" s="725"/>
      <c r="E98" s="725"/>
      <c r="F98" s="725"/>
      <c r="G98" s="725"/>
      <c r="H98" s="725"/>
      <c r="I98" s="725"/>
      <c r="J98" s="725"/>
      <c r="K98" s="725"/>
      <c r="L98" s="725"/>
      <c r="M98" s="725"/>
    </row>
    <row r="99" spans="1:13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</row>
    <row r="100" spans="1:13" ht="15" customHeight="1">
      <c r="A100" s="727"/>
      <c r="B100" s="728" t="s">
        <v>595</v>
      </c>
      <c r="C100" s="725"/>
      <c r="D100" s="725"/>
      <c r="E100" s="725"/>
      <c r="F100" s="725"/>
      <c r="G100" s="725"/>
      <c r="H100" s="725"/>
      <c r="I100" s="725"/>
      <c r="J100" s="725"/>
      <c r="K100" s="725"/>
      <c r="L100" s="725"/>
      <c r="M100" s="725"/>
    </row>
    <row r="101" spans="1:13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" customHeight="1">
      <c r="A102" s="728"/>
      <c r="B102" s="728" t="s">
        <v>597</v>
      </c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</row>
    <row r="103" spans="1:13" ht="15" customHeight="1">
      <c r="A103" s="727"/>
      <c r="B103" s="728" t="s">
        <v>598</v>
      </c>
      <c r="C103" s="725"/>
      <c r="D103" s="725"/>
      <c r="E103" s="725"/>
      <c r="F103" s="725"/>
      <c r="G103" s="725"/>
      <c r="H103" s="725"/>
      <c r="I103" s="725"/>
      <c r="J103" s="725"/>
      <c r="K103" s="725"/>
      <c r="L103" s="725"/>
      <c r="M103" s="725"/>
    </row>
    <row r="104" spans="1:13" ht="15" customHeight="1">
      <c r="A104" s="727"/>
      <c r="B104" s="728" t="s">
        <v>599</v>
      </c>
      <c r="C104" s="725"/>
      <c r="D104" s="725"/>
      <c r="E104" s="725"/>
      <c r="F104" s="725"/>
      <c r="G104" s="725"/>
      <c r="H104" s="725"/>
      <c r="I104" s="725"/>
      <c r="J104" s="725"/>
      <c r="K104" s="725"/>
      <c r="L104" s="725"/>
      <c r="M104" s="725"/>
    </row>
    <row r="105" spans="1:13" ht="15" customHeight="1">
      <c r="A105" s="727"/>
      <c r="B105" s="728" t="s">
        <v>600</v>
      </c>
      <c r="C105" s="725"/>
      <c r="D105" s="725"/>
      <c r="E105" s="725"/>
      <c r="F105" s="725"/>
      <c r="G105" s="725"/>
      <c r="H105" s="725"/>
      <c r="I105" s="725"/>
      <c r="J105" s="725"/>
      <c r="K105" s="725"/>
      <c r="L105" s="725"/>
      <c r="M105" s="725"/>
    </row>
    <row r="106" spans="1:13" ht="14.25" customHeight="1">
      <c r="A106" s="727"/>
      <c r="B106" s="728" t="s">
        <v>601</v>
      </c>
      <c r="C106" s="725"/>
      <c r="D106" s="725"/>
      <c r="E106" s="725"/>
      <c r="F106" s="725"/>
      <c r="G106" s="725"/>
      <c r="H106" s="725"/>
      <c r="I106" s="725"/>
      <c r="J106" s="725"/>
      <c r="K106" s="725"/>
      <c r="L106" s="725"/>
      <c r="M106" s="725"/>
    </row>
    <row r="107" spans="1:13" ht="14.25" customHeight="1">
      <c r="A107" s="727"/>
      <c r="B107" s="728" t="s">
        <v>602</v>
      </c>
      <c r="C107" s="725"/>
      <c r="D107" s="725"/>
      <c r="E107" s="725"/>
      <c r="F107" s="725"/>
      <c r="G107" s="725"/>
      <c r="H107" s="725"/>
      <c r="I107" s="725"/>
      <c r="J107" s="725"/>
      <c r="K107" s="725"/>
      <c r="L107" s="725"/>
      <c r="M107" s="725"/>
    </row>
    <row r="108" spans="1:13" ht="14.25" customHeight="1">
      <c r="A108" s="727"/>
      <c r="B108" s="728" t="s">
        <v>603</v>
      </c>
      <c r="C108" s="725"/>
      <c r="D108" s="725"/>
      <c r="E108" s="725"/>
      <c r="F108" s="725"/>
      <c r="G108" s="725"/>
      <c r="H108" s="725"/>
      <c r="I108" s="725"/>
      <c r="J108" s="725"/>
      <c r="K108" s="725"/>
      <c r="L108" s="725"/>
      <c r="M108" s="725"/>
    </row>
    <row r="109" spans="1:13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</row>
    <row r="110" spans="1:13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</row>
    <row r="111" spans="1:13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</row>
  </sheetData>
  <mergeCells count="1">
    <mergeCell ref="A2:B2"/>
  </mergeCells>
  <conditionalFormatting sqref="C3:M93">
    <cfRule type="containsBlanks" dxfId="596" priority="3">
      <formula>LEN(TRIM(C3))=0</formula>
    </cfRule>
  </conditionalFormatting>
  <conditionalFormatting sqref="C94:M99">
    <cfRule type="containsBlanks" dxfId="595" priority="5">
      <formula>LEN(TRIM(C94))=0</formula>
    </cfRule>
  </conditionalFormatting>
  <conditionalFormatting sqref="C98:M98">
    <cfRule type="containsBlanks" dxfId="594" priority="4" stopIfTrue="1">
      <formula>LEN(TRIM(C98))=0</formula>
    </cfRule>
  </conditionalFormatting>
  <conditionalFormatting sqref="C100:M108">
    <cfRule type="containsBlanks" dxfId="593" priority="2">
      <formula>LEN(TRIM(C100))=0</formula>
    </cfRule>
  </conditionalFormatting>
  <conditionalFormatting sqref="C110:M110">
    <cfRule type="containsBlanks" dxfId="592" priority="1">
      <formula>LEN(TRIM(C110))=0</formula>
    </cfRule>
  </conditionalFormatting>
  <conditionalFormatting sqref="N102">
    <cfRule type="containsBlanks" dxfId="591" priority="56">
      <formula>LEN(TRIM(N102))=0</formula>
    </cfRule>
    <cfRule type="containsBlanks" dxfId="590" priority="58">
      <formula>LEN(TRIM(N102))=0</formula>
    </cfRule>
    <cfRule type="cellIs" dxfId="589" priority="59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Feuil58">
    <tabColor rgb="FFF9FBFA"/>
  </sheetPr>
  <dimension ref="A1:Y111"/>
  <sheetViews>
    <sheetView view="pageBreakPreview" zoomScale="120" zoomScaleNormal="100" workbookViewId="0">
      <pane xSplit="2" ySplit="2" topLeftCell="C3" activePane="bottomRight" state="frozen"/>
      <selection activeCell="A28" sqref="A28"/>
      <selection pane="topRight" activeCell="A28" sqref="A28"/>
      <selection pane="bottomLeft" activeCell="A28" sqref="A28"/>
      <selection pane="bottomRight" activeCell="D3" sqref="D3"/>
    </sheetView>
  </sheetViews>
  <sheetFormatPr baseColWidth="10" defaultColWidth="14.3984375" defaultRowHeight="15" customHeight="1"/>
  <cols>
    <col min="1" max="1" width="1.06640625" customWidth="1"/>
    <col min="2" max="2" width="22.3984375" customWidth="1"/>
    <col min="3" max="3" width="11" bestFit="1" customWidth="1"/>
    <col min="4" max="4" width="14.3984375" customWidth="1"/>
    <col min="5" max="5" width="16.1328125" bestFit="1" customWidth="1"/>
    <col min="6" max="6" width="21.53125" customWidth="1"/>
    <col min="7" max="7" width="14.796875" customWidth="1"/>
    <col min="8" max="25" width="10.796875" customWidth="1"/>
  </cols>
  <sheetData>
    <row r="1" spans="1:25" ht="14.25" customHeight="1">
      <c r="A1" s="104" t="s">
        <v>1174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43.5" customHeight="1">
      <c r="A2" s="984" t="s">
        <v>761</v>
      </c>
      <c r="B2" s="961"/>
      <c r="C2" s="173" t="s">
        <v>1175</v>
      </c>
      <c r="D2" s="173" t="s">
        <v>1176</v>
      </c>
      <c r="E2" s="173" t="s">
        <v>1177</v>
      </c>
      <c r="F2" s="173" t="s">
        <v>303</v>
      </c>
      <c r="G2" s="365" t="s">
        <v>1178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>
      <c r="A3" s="2" t="s">
        <v>498</v>
      </c>
      <c r="B3" s="2"/>
      <c r="C3" s="25">
        <f>IFERROR(Cons_post_nat!C4,"")</f>
        <v>0</v>
      </c>
      <c r="D3" s="25">
        <f>IFERROR('Décès maternel par causes'!M3,"")</f>
        <v>0</v>
      </c>
      <c r="E3" s="25"/>
      <c r="F3" s="103" t="str">
        <f t="shared" ref="F3:F34" si="0">IF(C3&gt;0,D3/C3*100000,"")</f>
        <v/>
      </c>
      <c r="G3" s="103" t="str">
        <f t="shared" ref="G3:G34" si="1">IF(D3&lt;=0,"",E3/D3*100)</f>
        <v/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" customHeight="1">
      <c r="A4" s="727"/>
      <c r="B4" s="728" t="s">
        <v>499</v>
      </c>
      <c r="C4" s="724">
        <f>IFERROR(Cons_post_nat!C5,"")</f>
        <v>0</v>
      </c>
      <c r="D4" s="724">
        <f>IFERROR('Décès maternel par causes'!M4,"")</f>
        <v>0</v>
      </c>
      <c r="E4" s="724"/>
      <c r="F4" s="722" t="str">
        <f t="shared" si="0"/>
        <v/>
      </c>
      <c r="G4" s="722" t="str">
        <f t="shared" si="1"/>
        <v/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27"/>
      <c r="B5" s="728" t="s">
        <v>500</v>
      </c>
      <c r="C5" s="725">
        <f>IFERROR(Cons_post_nat!C6,"")</f>
        <v>0</v>
      </c>
      <c r="D5" s="725">
        <f>IFERROR('Décès maternel par causes'!M5,"")</f>
        <v>0</v>
      </c>
      <c r="E5" s="725"/>
      <c r="F5" s="723" t="str">
        <f t="shared" si="0"/>
        <v/>
      </c>
      <c r="G5" s="723" t="str">
        <f t="shared" si="1"/>
        <v/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27"/>
      <c r="B6" s="728" t="s">
        <v>501</v>
      </c>
      <c r="C6" s="725">
        <f>IFERROR(Cons_post_nat!C7,"")</f>
        <v>0</v>
      </c>
      <c r="D6" s="725">
        <f>IFERROR('Décès maternel par causes'!M6,"")</f>
        <v>0</v>
      </c>
      <c r="E6" s="725"/>
      <c r="F6" s="723" t="str">
        <f t="shared" si="0"/>
        <v/>
      </c>
      <c r="G6" s="723" t="str">
        <f t="shared" si="1"/>
        <v/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27"/>
      <c r="B7" s="728" t="s">
        <v>502</v>
      </c>
      <c r="C7" s="725">
        <f>IFERROR(Cons_post_nat!C8,"")</f>
        <v>0</v>
      </c>
      <c r="D7" s="725">
        <f>IFERROR('Décès maternel par causes'!M7,"")</f>
        <v>0</v>
      </c>
      <c r="E7" s="725"/>
      <c r="F7" s="723" t="str">
        <f t="shared" si="0"/>
        <v/>
      </c>
      <c r="G7" s="723" t="str">
        <f t="shared" si="1"/>
        <v/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2" t="s">
        <v>503</v>
      </c>
      <c r="B8" s="2"/>
      <c r="C8" s="25">
        <f>IFERROR(Cons_post_nat!C9,"")</f>
        <v>0</v>
      </c>
      <c r="D8" s="25">
        <f>IFERROR('Décès maternel par causes'!M8,"")</f>
        <v>0</v>
      </c>
      <c r="E8" s="25"/>
      <c r="F8" s="103" t="str">
        <f t="shared" si="0"/>
        <v/>
      </c>
      <c r="G8" s="103" t="str">
        <f t="shared" si="1"/>
        <v/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27"/>
      <c r="B9" s="728" t="s">
        <v>504</v>
      </c>
      <c r="C9" s="725">
        <f>IFERROR(Cons_post_nat!C10,"")</f>
        <v>0</v>
      </c>
      <c r="D9" s="725">
        <f>IFERROR('Décès maternel par causes'!M9,"")</f>
        <v>0</v>
      </c>
      <c r="E9" s="725"/>
      <c r="F9" s="723" t="str">
        <f t="shared" si="0"/>
        <v/>
      </c>
      <c r="G9" s="723" t="str">
        <f t="shared" si="1"/>
        <v/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27"/>
      <c r="B10" s="728" t="s">
        <v>505</v>
      </c>
      <c r="C10" s="725">
        <f>IFERROR(Cons_post_nat!C11,"")</f>
        <v>0</v>
      </c>
      <c r="D10" s="725">
        <f>IFERROR('Décès maternel par causes'!M10,"")</f>
        <v>0</v>
      </c>
      <c r="E10" s="725"/>
      <c r="F10" s="723" t="str">
        <f t="shared" si="0"/>
        <v/>
      </c>
      <c r="G10" s="723" t="str">
        <f t="shared" si="1"/>
        <v/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27"/>
      <c r="B11" s="728" t="s">
        <v>506</v>
      </c>
      <c r="C11" s="725">
        <f>IFERROR(Cons_post_nat!C12,"")</f>
        <v>0</v>
      </c>
      <c r="D11" s="725">
        <f>IFERROR('Décès maternel par causes'!M11,"")</f>
        <v>0</v>
      </c>
      <c r="E11" s="725"/>
      <c r="F11" s="723" t="str">
        <f t="shared" si="0"/>
        <v/>
      </c>
      <c r="G11" s="723" t="str">
        <f t="shared" si="1"/>
        <v/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" customHeight="1">
      <c r="A12" s="727"/>
      <c r="B12" s="728" t="s">
        <v>507</v>
      </c>
      <c r="C12" s="725">
        <f>IFERROR(Cons_post_nat!C13,"")</f>
        <v>0</v>
      </c>
      <c r="D12" s="725">
        <f>IFERROR('Décès maternel par causes'!M12,"")</f>
        <v>0</v>
      </c>
      <c r="E12" s="725"/>
      <c r="F12" s="723" t="str">
        <f t="shared" si="0"/>
        <v/>
      </c>
      <c r="G12" s="723" t="str">
        <f t="shared" si="1"/>
        <v/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27"/>
      <c r="B13" s="728" t="s">
        <v>508</v>
      </c>
      <c r="C13" s="725">
        <f>IFERROR(Cons_post_nat!C14,"")</f>
        <v>0</v>
      </c>
      <c r="D13" s="725">
        <f>IFERROR('Décès maternel par causes'!M13,"")</f>
        <v>0</v>
      </c>
      <c r="E13" s="725"/>
      <c r="F13" s="723" t="str">
        <f t="shared" si="0"/>
        <v/>
      </c>
      <c r="G13" s="723" t="str">
        <f t="shared" si="1"/>
        <v/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27"/>
      <c r="B14" s="728" t="s">
        <v>509</v>
      </c>
      <c r="C14" s="725">
        <f>IFERROR(Cons_post_nat!C15,"")</f>
        <v>0</v>
      </c>
      <c r="D14" s="725">
        <f>IFERROR('Décès maternel par causes'!M14,"")</f>
        <v>0</v>
      </c>
      <c r="E14" s="725"/>
      <c r="F14" s="723" t="str">
        <f t="shared" si="0"/>
        <v/>
      </c>
      <c r="G14" s="723" t="str">
        <f t="shared" si="1"/>
        <v/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2" t="s">
        <v>510</v>
      </c>
      <c r="B15" s="2"/>
      <c r="C15" s="25">
        <f>IFERROR(Cons_post_nat!C16,"")</f>
        <v>0</v>
      </c>
      <c r="D15" s="25">
        <f>IFERROR('Décès maternel par causes'!M15,"")</f>
        <v>0</v>
      </c>
      <c r="E15" s="25"/>
      <c r="F15" s="103" t="str">
        <f t="shared" si="0"/>
        <v/>
      </c>
      <c r="G15" s="103" t="str">
        <f t="shared" si="1"/>
        <v/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28"/>
      <c r="B16" s="728" t="s">
        <v>511</v>
      </c>
      <c r="C16" s="725">
        <f>IFERROR(Cons_post_nat!C17,"")</f>
        <v>0</v>
      </c>
      <c r="D16" s="725">
        <f>IFERROR('Décès maternel par causes'!M16,"")</f>
        <v>0</v>
      </c>
      <c r="E16" s="725"/>
      <c r="F16" s="723" t="str">
        <f t="shared" si="0"/>
        <v/>
      </c>
      <c r="G16" s="723" t="str">
        <f t="shared" si="1"/>
        <v/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7" ht="15" customHeight="1">
      <c r="A17" s="727"/>
      <c r="B17" s="728" t="s">
        <v>512</v>
      </c>
      <c r="C17" s="725">
        <f>IFERROR(Cons_post_nat!C18,"")</f>
        <v>0</v>
      </c>
      <c r="D17" s="725">
        <f>IFERROR('Décès maternel par causes'!M17,"")</f>
        <v>0</v>
      </c>
      <c r="E17" s="725"/>
      <c r="F17" s="723" t="str">
        <f t="shared" si="0"/>
        <v/>
      </c>
      <c r="G17" s="723" t="str">
        <f t="shared" si="1"/>
        <v/>
      </c>
    </row>
    <row r="18" spans="1:7" ht="15" customHeight="1">
      <c r="A18" s="727"/>
      <c r="B18" s="728" t="s">
        <v>513</v>
      </c>
      <c r="C18" s="725">
        <f>IFERROR(Cons_post_nat!C19,"")</f>
        <v>0</v>
      </c>
      <c r="D18" s="725">
        <f>IFERROR('Décès maternel par causes'!M18,"")</f>
        <v>0</v>
      </c>
      <c r="E18" s="725"/>
      <c r="F18" s="723" t="str">
        <f t="shared" si="0"/>
        <v/>
      </c>
      <c r="G18" s="723" t="str">
        <f t="shared" si="1"/>
        <v/>
      </c>
    </row>
    <row r="19" spans="1:7" ht="15" customHeight="1">
      <c r="A19" s="2" t="s">
        <v>514</v>
      </c>
      <c r="B19" s="6"/>
      <c r="C19" s="49">
        <f>IFERROR(Cons_post_nat!C20,"")</f>
        <v>0</v>
      </c>
      <c r="D19" s="49">
        <f>IFERROR('Décès maternel par causes'!M19,"")</f>
        <v>0</v>
      </c>
      <c r="E19" s="49"/>
      <c r="F19" s="686" t="str">
        <f t="shared" si="0"/>
        <v/>
      </c>
      <c r="G19" s="686" t="str">
        <f t="shared" si="1"/>
        <v/>
      </c>
    </row>
    <row r="20" spans="1:7" ht="15" customHeight="1">
      <c r="A20" s="728"/>
      <c r="B20" s="729" t="s">
        <v>515</v>
      </c>
      <c r="C20" s="724">
        <f>IFERROR(Cons_post_nat!C21,"")</f>
        <v>0</v>
      </c>
      <c r="D20" s="724">
        <f>IFERROR('Décès maternel par causes'!M20,"")</f>
        <v>0</v>
      </c>
      <c r="E20" s="724"/>
      <c r="F20" s="722" t="str">
        <f t="shared" si="0"/>
        <v/>
      </c>
      <c r="G20" s="722" t="str">
        <f t="shared" si="1"/>
        <v/>
      </c>
    </row>
    <row r="21" spans="1:7" ht="15" customHeight="1">
      <c r="A21" s="727"/>
      <c r="B21" s="728" t="s">
        <v>516</v>
      </c>
      <c r="C21" s="725">
        <f>IFERROR(Cons_post_nat!C22,"")</f>
        <v>0</v>
      </c>
      <c r="D21" s="725">
        <f>IFERROR('Décès maternel par causes'!M21,"")</f>
        <v>0</v>
      </c>
      <c r="E21" s="725"/>
      <c r="F21" s="723" t="str">
        <f t="shared" si="0"/>
        <v/>
      </c>
      <c r="G21" s="723" t="str">
        <f t="shared" si="1"/>
        <v/>
      </c>
    </row>
    <row r="22" spans="1:7" ht="15" customHeight="1">
      <c r="A22" s="727"/>
      <c r="B22" s="728" t="s">
        <v>517</v>
      </c>
      <c r="C22" s="725">
        <f>IFERROR(Cons_post_nat!C23,"")</f>
        <v>0</v>
      </c>
      <c r="D22" s="725">
        <f>IFERROR('Décès maternel par causes'!M22,"")</f>
        <v>0</v>
      </c>
      <c r="E22" s="725"/>
      <c r="F22" s="723" t="str">
        <f t="shared" si="0"/>
        <v/>
      </c>
      <c r="G22" s="723" t="str">
        <f t="shared" si="1"/>
        <v/>
      </c>
    </row>
    <row r="23" spans="1:7" ht="15" customHeight="1">
      <c r="A23" s="727"/>
      <c r="B23" s="728" t="s">
        <v>518</v>
      </c>
      <c r="C23" s="725">
        <f>IFERROR(Cons_post_nat!C24,"")</f>
        <v>0</v>
      </c>
      <c r="D23" s="725">
        <f>IFERROR('Décès maternel par causes'!M23,"")</f>
        <v>0</v>
      </c>
      <c r="E23" s="725"/>
      <c r="F23" s="723" t="str">
        <f t="shared" si="0"/>
        <v/>
      </c>
      <c r="G23" s="723" t="str">
        <f t="shared" si="1"/>
        <v/>
      </c>
    </row>
    <row r="24" spans="1:7" ht="15" customHeight="1">
      <c r="A24" s="727"/>
      <c r="B24" s="728" t="s">
        <v>519</v>
      </c>
      <c r="C24" s="725">
        <f>IFERROR(Cons_post_nat!C25,"")</f>
        <v>0</v>
      </c>
      <c r="D24" s="725">
        <f>IFERROR('Décès maternel par causes'!M24,"")</f>
        <v>0</v>
      </c>
      <c r="E24" s="725"/>
      <c r="F24" s="723" t="str">
        <f t="shared" si="0"/>
        <v/>
      </c>
      <c r="G24" s="723" t="str">
        <f t="shared" si="1"/>
        <v/>
      </c>
    </row>
    <row r="25" spans="1:7" ht="15" customHeight="1">
      <c r="A25" s="727"/>
      <c r="B25" s="728" t="s">
        <v>520</v>
      </c>
      <c r="C25" s="725">
        <f>IFERROR(Cons_post_nat!C26,"")</f>
        <v>0</v>
      </c>
      <c r="D25" s="725">
        <f>IFERROR('Décès maternel par causes'!M25,"")</f>
        <v>0</v>
      </c>
      <c r="E25" s="725"/>
      <c r="F25" s="723" t="str">
        <f t="shared" si="0"/>
        <v/>
      </c>
      <c r="G25" s="723" t="str">
        <f t="shared" si="1"/>
        <v/>
      </c>
    </row>
    <row r="26" spans="1:7" ht="15" customHeight="1">
      <c r="A26" s="727"/>
      <c r="B26" s="728" t="s">
        <v>521</v>
      </c>
      <c r="C26" s="725">
        <f>IFERROR(Cons_post_nat!C27,"")</f>
        <v>0</v>
      </c>
      <c r="D26" s="725">
        <f>IFERROR('Décès maternel par causes'!M26,"")</f>
        <v>0</v>
      </c>
      <c r="E26" s="725"/>
      <c r="F26" s="723" t="str">
        <f t="shared" si="0"/>
        <v/>
      </c>
      <c r="G26" s="723" t="str">
        <f t="shared" si="1"/>
        <v/>
      </c>
    </row>
    <row r="27" spans="1:7" ht="15" customHeight="1">
      <c r="A27" s="727"/>
      <c r="B27" s="728" t="s">
        <v>522</v>
      </c>
      <c r="C27" s="725">
        <f>IFERROR(Cons_post_nat!C28,"")</f>
        <v>0</v>
      </c>
      <c r="D27" s="725">
        <f>IFERROR('Décès maternel par causes'!M27,"")</f>
        <v>0</v>
      </c>
      <c r="E27" s="725"/>
      <c r="F27" s="723" t="str">
        <f t="shared" si="0"/>
        <v/>
      </c>
      <c r="G27" s="723" t="str">
        <f t="shared" si="1"/>
        <v/>
      </c>
    </row>
    <row r="28" spans="1:7" ht="15" customHeight="1">
      <c r="A28" s="727"/>
      <c r="B28" s="728" t="s">
        <v>523</v>
      </c>
      <c r="C28" s="725">
        <f>IFERROR(Cons_post_nat!C29,"")</f>
        <v>0</v>
      </c>
      <c r="D28" s="725">
        <f>IFERROR('Décès maternel par causes'!M28,"")</f>
        <v>0</v>
      </c>
      <c r="E28" s="725"/>
      <c r="F28" s="723" t="str">
        <f t="shared" si="0"/>
        <v/>
      </c>
      <c r="G28" s="723" t="str">
        <f t="shared" si="1"/>
        <v/>
      </c>
    </row>
    <row r="29" spans="1:7" s="87" customFormat="1" ht="15" customHeight="1">
      <c r="A29" s="2" t="s">
        <v>524</v>
      </c>
      <c r="B29" s="2"/>
      <c r="C29" s="25">
        <f>IFERROR(Cons_post_nat!C30,"")</f>
        <v>0</v>
      </c>
      <c r="D29" s="25">
        <f>IFERROR('Décès maternel par causes'!M29,"")</f>
        <v>0</v>
      </c>
      <c r="E29" s="25"/>
      <c r="F29" s="103" t="str">
        <f t="shared" si="0"/>
        <v/>
      </c>
      <c r="G29" s="103" t="str">
        <f t="shared" si="1"/>
        <v/>
      </c>
    </row>
    <row r="30" spans="1:7" ht="15" customHeight="1">
      <c r="A30" s="728"/>
      <c r="B30" s="728" t="s">
        <v>525</v>
      </c>
      <c r="C30" s="724">
        <f>IFERROR(Cons_post_nat!C31,"")</f>
        <v>0</v>
      </c>
      <c r="D30" s="724">
        <f>IFERROR('Décès maternel par causes'!M30,"")</f>
        <v>0</v>
      </c>
      <c r="E30" s="724"/>
      <c r="F30" s="722" t="str">
        <f t="shared" si="0"/>
        <v/>
      </c>
      <c r="G30" s="722" t="str">
        <f t="shared" si="1"/>
        <v/>
      </c>
    </row>
    <row r="31" spans="1:7" ht="15" customHeight="1">
      <c r="A31" s="728"/>
      <c r="B31" s="728" t="s">
        <v>526</v>
      </c>
      <c r="C31" s="725">
        <f>IFERROR(Cons_post_nat!C32,"")</f>
        <v>0</v>
      </c>
      <c r="D31" s="725">
        <f>IFERROR('Décès maternel par causes'!M31,"")</f>
        <v>0</v>
      </c>
      <c r="E31" s="725"/>
      <c r="F31" s="723" t="str">
        <f t="shared" si="0"/>
        <v/>
      </c>
      <c r="G31" s="723" t="str">
        <f t="shared" si="1"/>
        <v/>
      </c>
    </row>
    <row r="32" spans="1:7" ht="15" customHeight="1">
      <c r="A32" s="728"/>
      <c r="B32" s="728" t="s">
        <v>527</v>
      </c>
      <c r="C32" s="725">
        <f>IFERROR(Cons_post_nat!C33,"")</f>
        <v>0</v>
      </c>
      <c r="D32" s="725">
        <f>IFERROR('Décès maternel par causes'!M32,"")</f>
        <v>0</v>
      </c>
      <c r="E32" s="725"/>
      <c r="F32" s="723" t="str">
        <f t="shared" si="0"/>
        <v/>
      </c>
      <c r="G32" s="723" t="str">
        <f t="shared" si="1"/>
        <v/>
      </c>
    </row>
    <row r="33" spans="1:7" ht="15" customHeight="1">
      <c r="A33" s="728"/>
      <c r="B33" s="728" t="s">
        <v>528</v>
      </c>
      <c r="C33" s="725">
        <f>IFERROR(Cons_post_nat!C34,"")</f>
        <v>0</v>
      </c>
      <c r="D33" s="725">
        <f>IFERROR('Décès maternel par causes'!M33,"")</f>
        <v>0</v>
      </c>
      <c r="E33" s="725"/>
      <c r="F33" s="723" t="str">
        <f t="shared" si="0"/>
        <v/>
      </c>
      <c r="G33" s="723" t="str">
        <f t="shared" si="1"/>
        <v/>
      </c>
    </row>
    <row r="34" spans="1:7" ht="15" customHeight="1">
      <c r="A34" s="728"/>
      <c r="B34" s="728" t="s">
        <v>529</v>
      </c>
      <c r="C34" s="725">
        <f>IFERROR(Cons_post_nat!C35,"")</f>
        <v>0</v>
      </c>
      <c r="D34" s="725">
        <f>IFERROR('Décès maternel par causes'!M34,"")</f>
        <v>0</v>
      </c>
      <c r="E34" s="725"/>
      <c r="F34" s="723" t="str">
        <f t="shared" si="0"/>
        <v/>
      </c>
      <c r="G34" s="723" t="str">
        <f t="shared" si="1"/>
        <v/>
      </c>
    </row>
    <row r="35" spans="1:7" ht="15" customHeight="1">
      <c r="A35" s="728"/>
      <c r="B35" s="728" t="s">
        <v>530</v>
      </c>
      <c r="C35" s="725">
        <f>IFERROR(Cons_post_nat!C36,"")</f>
        <v>0</v>
      </c>
      <c r="D35" s="725">
        <f>IFERROR('Décès maternel par causes'!M35,"")</f>
        <v>0</v>
      </c>
      <c r="E35" s="725"/>
      <c r="F35" s="723" t="str">
        <f t="shared" ref="F35:F66" si="2">IF(C35&gt;0,D35/C35*100000,"")</f>
        <v/>
      </c>
      <c r="G35" s="723" t="str">
        <f t="shared" ref="G35:G66" si="3">IF(D35&lt;=0,"",E35/D35*100)</f>
        <v/>
      </c>
    </row>
    <row r="36" spans="1:7" ht="15" customHeight="1">
      <c r="A36" s="728"/>
      <c r="B36" s="728" t="s">
        <v>531</v>
      </c>
      <c r="C36" s="725">
        <f>IFERROR(Cons_post_nat!C37,"")</f>
        <v>0</v>
      </c>
      <c r="D36" s="725">
        <f>IFERROR('Décès maternel par causes'!M36,"")</f>
        <v>0</v>
      </c>
      <c r="E36" s="725"/>
      <c r="F36" s="723" t="str">
        <f t="shared" si="2"/>
        <v/>
      </c>
      <c r="G36" s="723" t="str">
        <f t="shared" si="3"/>
        <v/>
      </c>
    </row>
    <row r="37" spans="1:7" ht="15" customHeight="1">
      <c r="A37" s="727"/>
      <c r="B37" s="728" t="s">
        <v>532</v>
      </c>
      <c r="C37" s="725">
        <f>IFERROR(Cons_post_nat!C38,"")</f>
        <v>0</v>
      </c>
      <c r="D37" s="725">
        <f>IFERROR('Décès maternel par causes'!M37,"")</f>
        <v>0</v>
      </c>
      <c r="E37" s="725"/>
      <c r="F37" s="723" t="str">
        <f t="shared" si="2"/>
        <v/>
      </c>
      <c r="G37" s="723" t="str">
        <f t="shared" si="3"/>
        <v/>
      </c>
    </row>
    <row r="38" spans="1:7" s="87" customFormat="1" ht="15" customHeight="1">
      <c r="A38" s="727"/>
      <c r="B38" s="728" t="s">
        <v>533</v>
      </c>
      <c r="C38" s="725">
        <f>IFERROR(Cons_post_nat!C39,"")</f>
        <v>0</v>
      </c>
      <c r="D38" s="725">
        <f>IFERROR('Décès maternel par causes'!M38,"")</f>
        <v>0</v>
      </c>
      <c r="E38" s="725"/>
      <c r="F38" s="723" t="str">
        <f t="shared" si="2"/>
        <v/>
      </c>
      <c r="G38" s="723" t="str">
        <f t="shared" si="3"/>
        <v/>
      </c>
    </row>
    <row r="39" spans="1:7" ht="15" customHeight="1">
      <c r="A39" s="727"/>
      <c r="B39" s="728" t="s">
        <v>534</v>
      </c>
      <c r="C39" s="725">
        <f>IFERROR(Cons_post_nat!C40,"")</f>
        <v>0</v>
      </c>
      <c r="D39" s="725">
        <f>IFERROR('Décès maternel par causes'!M39,"")</f>
        <v>0</v>
      </c>
      <c r="E39" s="725"/>
      <c r="F39" s="723" t="str">
        <f t="shared" si="2"/>
        <v/>
      </c>
      <c r="G39" s="723" t="str">
        <f t="shared" si="3"/>
        <v/>
      </c>
    </row>
    <row r="40" spans="1:7" ht="15" customHeight="1">
      <c r="A40" s="727"/>
      <c r="B40" s="728" t="s">
        <v>535</v>
      </c>
      <c r="C40" s="725">
        <f>IFERROR(Cons_post_nat!C41,"")</f>
        <v>0</v>
      </c>
      <c r="D40" s="725">
        <f>IFERROR('Décès maternel par causes'!M40,"")</f>
        <v>0</v>
      </c>
      <c r="E40" s="725"/>
      <c r="F40" s="723" t="str">
        <f t="shared" si="2"/>
        <v/>
      </c>
      <c r="G40" s="723" t="str">
        <f t="shared" si="3"/>
        <v/>
      </c>
    </row>
    <row r="41" spans="1:7" ht="15" customHeight="1">
      <c r="A41" s="727"/>
      <c r="B41" s="728" t="s">
        <v>536</v>
      </c>
      <c r="C41" s="725">
        <f>IFERROR(Cons_post_nat!C42,"")</f>
        <v>0</v>
      </c>
      <c r="D41" s="725">
        <f>IFERROR('Décès maternel par causes'!M41,"")</f>
        <v>0</v>
      </c>
      <c r="E41" s="725"/>
      <c r="F41" s="723" t="str">
        <f t="shared" si="2"/>
        <v/>
      </c>
      <c r="G41" s="723" t="str">
        <f t="shared" si="3"/>
        <v/>
      </c>
    </row>
    <row r="42" spans="1:7" ht="15" customHeight="1">
      <c r="A42" s="2" t="s">
        <v>537</v>
      </c>
      <c r="B42" s="2"/>
      <c r="C42" s="25">
        <f>IFERROR(Cons_post_nat!C43,"")</f>
        <v>0</v>
      </c>
      <c r="D42" s="25">
        <f>IFERROR('Décès maternel par causes'!M42,"")</f>
        <v>0</v>
      </c>
      <c r="E42" s="25"/>
      <c r="F42" s="103" t="str">
        <f t="shared" si="2"/>
        <v/>
      </c>
      <c r="G42" s="103" t="str">
        <f t="shared" si="3"/>
        <v/>
      </c>
    </row>
    <row r="43" spans="1:7" ht="15" customHeight="1">
      <c r="A43" s="728"/>
      <c r="B43" s="728" t="s">
        <v>538</v>
      </c>
      <c r="C43" s="725">
        <f>IFERROR(Cons_post_nat!C44,"")</f>
        <v>0</v>
      </c>
      <c r="D43" s="725">
        <f>IFERROR('Décès maternel par causes'!M43,"")</f>
        <v>0</v>
      </c>
      <c r="E43" s="725"/>
      <c r="F43" s="723" t="str">
        <f t="shared" si="2"/>
        <v/>
      </c>
      <c r="G43" s="723" t="str">
        <f t="shared" si="3"/>
        <v/>
      </c>
    </row>
    <row r="44" spans="1:7" ht="15" customHeight="1">
      <c r="A44" s="727"/>
      <c r="B44" s="728" t="s">
        <v>539</v>
      </c>
      <c r="C44" s="725">
        <f>IFERROR(Cons_post_nat!C45,"")</f>
        <v>0</v>
      </c>
      <c r="D44" s="725">
        <f>IFERROR('Décès maternel par causes'!M44,"")</f>
        <v>0</v>
      </c>
      <c r="E44" s="725"/>
      <c r="F44" s="723" t="str">
        <f t="shared" si="2"/>
        <v/>
      </c>
      <c r="G44" s="723" t="str">
        <f t="shared" si="3"/>
        <v/>
      </c>
    </row>
    <row r="45" spans="1:7" ht="15" customHeight="1">
      <c r="A45" s="727"/>
      <c r="B45" s="728" t="s">
        <v>540</v>
      </c>
      <c r="C45" s="725">
        <f>IFERROR(Cons_post_nat!C46,"")</f>
        <v>0</v>
      </c>
      <c r="D45" s="725">
        <f>IFERROR('Décès maternel par causes'!M45,"")</f>
        <v>0</v>
      </c>
      <c r="E45" s="725"/>
      <c r="F45" s="723" t="str">
        <f t="shared" si="2"/>
        <v/>
      </c>
      <c r="G45" s="723" t="str">
        <f t="shared" si="3"/>
        <v/>
      </c>
    </row>
    <row r="46" spans="1:7" s="87" customFormat="1" ht="15" customHeight="1">
      <c r="A46" s="727"/>
      <c r="B46" s="728" t="s">
        <v>541</v>
      </c>
      <c r="C46" s="725">
        <f>IFERROR(Cons_post_nat!C47,"")</f>
        <v>0</v>
      </c>
      <c r="D46" s="725">
        <f>IFERROR('Décès maternel par causes'!M46,"")</f>
        <v>0</v>
      </c>
      <c r="E46" s="725"/>
      <c r="F46" s="723" t="str">
        <f t="shared" si="2"/>
        <v/>
      </c>
      <c r="G46" s="723" t="str">
        <f t="shared" si="3"/>
        <v/>
      </c>
    </row>
    <row r="47" spans="1:7" ht="15" customHeight="1">
      <c r="A47" s="727"/>
      <c r="B47" s="728" t="s">
        <v>542</v>
      </c>
      <c r="C47" s="725">
        <f>IFERROR(Cons_post_nat!C48,"")</f>
        <v>0</v>
      </c>
      <c r="D47" s="725">
        <f>IFERROR('Décès maternel par causes'!M47,"")</f>
        <v>0</v>
      </c>
      <c r="E47" s="725"/>
      <c r="F47" s="723" t="str">
        <f t="shared" si="2"/>
        <v/>
      </c>
      <c r="G47" s="723" t="str">
        <f t="shared" si="3"/>
        <v/>
      </c>
    </row>
    <row r="48" spans="1:7" ht="15" customHeight="1">
      <c r="A48" s="727"/>
      <c r="B48" s="728" t="s">
        <v>543</v>
      </c>
      <c r="C48" s="725">
        <f>IFERROR(Cons_post_nat!C49,"")</f>
        <v>0</v>
      </c>
      <c r="D48" s="725">
        <f>IFERROR('Décès maternel par causes'!M48,"")</f>
        <v>0</v>
      </c>
      <c r="E48" s="725"/>
      <c r="F48" s="723" t="str">
        <f t="shared" si="2"/>
        <v/>
      </c>
      <c r="G48" s="723" t="str">
        <f t="shared" si="3"/>
        <v/>
      </c>
    </row>
    <row r="49" spans="1:7" ht="15" customHeight="1">
      <c r="A49" s="727"/>
      <c r="B49" s="728" t="s">
        <v>544</v>
      </c>
      <c r="C49" s="725">
        <f>IFERROR(Cons_post_nat!C50,"")</f>
        <v>0</v>
      </c>
      <c r="D49" s="725">
        <f>IFERROR('Décès maternel par causes'!M49,"")</f>
        <v>0</v>
      </c>
      <c r="E49" s="725"/>
      <c r="F49" s="723" t="str">
        <f t="shared" si="2"/>
        <v/>
      </c>
      <c r="G49" s="723" t="str">
        <f t="shared" si="3"/>
        <v/>
      </c>
    </row>
    <row r="50" spans="1:7" ht="15" customHeight="1">
      <c r="A50" s="2" t="s">
        <v>545</v>
      </c>
      <c r="B50" s="2"/>
      <c r="C50" s="25">
        <f>IFERROR(Cons_post_nat!C51,"")</f>
        <v>0</v>
      </c>
      <c r="D50" s="25">
        <f>IFERROR('Décès maternel par causes'!M50,"")</f>
        <v>0</v>
      </c>
      <c r="E50" s="25"/>
      <c r="F50" s="103" t="str">
        <f t="shared" si="2"/>
        <v/>
      </c>
      <c r="G50" s="103" t="str">
        <f t="shared" si="3"/>
        <v/>
      </c>
    </row>
    <row r="51" spans="1:7" ht="15" customHeight="1">
      <c r="A51" s="728"/>
      <c r="B51" s="728" t="s">
        <v>546</v>
      </c>
      <c r="C51" s="725">
        <f>IFERROR(Cons_post_nat!C52,"")</f>
        <v>0</v>
      </c>
      <c r="D51" s="725">
        <f>IFERROR('Décès maternel par causes'!M51,"")</f>
        <v>0</v>
      </c>
      <c r="E51" s="725"/>
      <c r="F51" s="723" t="str">
        <f t="shared" si="2"/>
        <v/>
      </c>
      <c r="G51" s="723" t="str">
        <f t="shared" si="3"/>
        <v/>
      </c>
    </row>
    <row r="52" spans="1:7" ht="15" customHeight="1">
      <c r="A52" s="727"/>
      <c r="B52" s="728" t="s">
        <v>547</v>
      </c>
      <c r="C52" s="725">
        <f>IFERROR(Cons_post_nat!C53,"")</f>
        <v>0</v>
      </c>
      <c r="D52" s="725">
        <f>IFERROR('Décès maternel par causes'!M52,"")</f>
        <v>0</v>
      </c>
      <c r="E52" s="725"/>
      <c r="F52" s="723" t="str">
        <f t="shared" si="2"/>
        <v/>
      </c>
      <c r="G52" s="723" t="str">
        <f t="shared" si="3"/>
        <v/>
      </c>
    </row>
    <row r="53" spans="1:7" ht="15" customHeight="1">
      <c r="A53" s="727"/>
      <c r="B53" s="728" t="s">
        <v>548</v>
      </c>
      <c r="C53" s="725">
        <f>IFERROR(Cons_post_nat!C54,"")</f>
        <v>0</v>
      </c>
      <c r="D53" s="725">
        <f>IFERROR('Décès maternel par causes'!M53,"")</f>
        <v>0</v>
      </c>
      <c r="E53" s="725"/>
      <c r="F53" s="723" t="str">
        <f t="shared" si="2"/>
        <v/>
      </c>
      <c r="G53" s="723" t="str">
        <f t="shared" si="3"/>
        <v/>
      </c>
    </row>
    <row r="54" spans="1:7" ht="15" customHeight="1">
      <c r="A54" s="727"/>
      <c r="B54" s="728" t="s">
        <v>549</v>
      </c>
      <c r="C54" s="725">
        <f>IFERROR(Cons_post_nat!C55,"")</f>
        <v>0</v>
      </c>
      <c r="D54" s="725">
        <f>IFERROR('Décès maternel par causes'!M54,"")</f>
        <v>0</v>
      </c>
      <c r="E54" s="725"/>
      <c r="F54" s="723" t="str">
        <f t="shared" si="2"/>
        <v/>
      </c>
      <c r="G54" s="723" t="str">
        <f t="shared" si="3"/>
        <v/>
      </c>
    </row>
    <row r="55" spans="1:7" s="87" customFormat="1" ht="15" customHeight="1">
      <c r="A55" s="2" t="s">
        <v>550</v>
      </c>
      <c r="B55" s="2"/>
      <c r="C55" s="49">
        <f>IFERROR(Cons_post_nat!C56,"")</f>
        <v>0</v>
      </c>
      <c r="D55" s="49">
        <f>IFERROR('Décès maternel par causes'!M55,"")</f>
        <v>0</v>
      </c>
      <c r="E55" s="49"/>
      <c r="F55" s="686" t="str">
        <f t="shared" si="2"/>
        <v/>
      </c>
      <c r="G55" s="686" t="str">
        <f t="shared" si="3"/>
        <v/>
      </c>
    </row>
    <row r="56" spans="1:7" ht="15" customHeight="1">
      <c r="A56" s="728"/>
      <c r="B56" s="728" t="s">
        <v>551</v>
      </c>
      <c r="C56" s="724">
        <f>IFERROR(Cons_post_nat!C57,"")</f>
        <v>0</v>
      </c>
      <c r="D56" s="724">
        <f>IFERROR('Décès maternel par causes'!M56,"")</f>
        <v>0</v>
      </c>
      <c r="E56" s="724"/>
      <c r="F56" s="722" t="str">
        <f t="shared" si="2"/>
        <v/>
      </c>
      <c r="G56" s="722" t="str">
        <f t="shared" si="3"/>
        <v/>
      </c>
    </row>
    <row r="57" spans="1:7" ht="15" customHeight="1">
      <c r="A57" s="727"/>
      <c r="B57" s="728" t="s">
        <v>552</v>
      </c>
      <c r="C57" s="725">
        <f>IFERROR(Cons_post_nat!C58,"")</f>
        <v>0</v>
      </c>
      <c r="D57" s="725">
        <f>IFERROR('Décès maternel par causes'!M57,"")</f>
        <v>0</v>
      </c>
      <c r="E57" s="725"/>
      <c r="F57" s="723" t="str">
        <f t="shared" si="2"/>
        <v/>
      </c>
      <c r="G57" s="723" t="str">
        <f t="shared" si="3"/>
        <v/>
      </c>
    </row>
    <row r="58" spans="1:7" ht="15" customHeight="1">
      <c r="A58" s="727"/>
      <c r="B58" s="728" t="s">
        <v>553</v>
      </c>
      <c r="C58" s="725">
        <f>IFERROR(Cons_post_nat!C59,"")</f>
        <v>0</v>
      </c>
      <c r="D58" s="725">
        <f>IFERROR('Décès maternel par causes'!M58,"")</f>
        <v>0</v>
      </c>
      <c r="E58" s="725"/>
      <c r="F58" s="723" t="str">
        <f t="shared" si="2"/>
        <v/>
      </c>
      <c r="G58" s="723" t="str">
        <f t="shared" si="3"/>
        <v/>
      </c>
    </row>
    <row r="59" spans="1:7" ht="15" customHeight="1">
      <c r="A59" s="727"/>
      <c r="B59" s="728" t="s">
        <v>554</v>
      </c>
      <c r="C59" s="725">
        <f>IFERROR(Cons_post_nat!C60,"")</f>
        <v>0</v>
      </c>
      <c r="D59" s="725">
        <f>IFERROR('Décès maternel par causes'!M59,"")</f>
        <v>0</v>
      </c>
      <c r="E59" s="725"/>
      <c r="F59" s="723" t="str">
        <f t="shared" si="2"/>
        <v/>
      </c>
      <c r="G59" s="723" t="str">
        <f t="shared" si="3"/>
        <v/>
      </c>
    </row>
    <row r="60" spans="1:7" ht="15" customHeight="1">
      <c r="A60" s="727"/>
      <c r="B60" s="728" t="s">
        <v>555</v>
      </c>
      <c r="C60" s="725">
        <f>IFERROR(Cons_post_nat!C61,"")</f>
        <v>0</v>
      </c>
      <c r="D60" s="725">
        <f>IFERROR('Décès maternel par causes'!M60,"")</f>
        <v>0</v>
      </c>
      <c r="E60" s="725"/>
      <c r="F60" s="723" t="str">
        <f t="shared" si="2"/>
        <v/>
      </c>
      <c r="G60" s="723" t="str">
        <f t="shared" si="3"/>
        <v/>
      </c>
    </row>
    <row r="61" spans="1:7" s="87" customFormat="1" ht="15" customHeight="1">
      <c r="A61" s="727"/>
      <c r="B61" s="728" t="s">
        <v>556</v>
      </c>
      <c r="C61" s="725">
        <f>IFERROR(Cons_post_nat!C62,"")</f>
        <v>0</v>
      </c>
      <c r="D61" s="725">
        <f>IFERROR('Décès maternel par causes'!M61,"")</f>
        <v>0</v>
      </c>
      <c r="E61" s="725"/>
      <c r="F61" s="723" t="str">
        <f t="shared" si="2"/>
        <v/>
      </c>
      <c r="G61" s="723" t="str">
        <f t="shared" si="3"/>
        <v/>
      </c>
    </row>
    <row r="62" spans="1:7" ht="15" customHeight="1">
      <c r="A62" s="727"/>
      <c r="B62" s="728" t="s">
        <v>557</v>
      </c>
      <c r="C62" s="725">
        <f>IFERROR(Cons_post_nat!C63,"")</f>
        <v>0</v>
      </c>
      <c r="D62" s="725">
        <f>IFERROR('Décès maternel par causes'!M62,"")</f>
        <v>0</v>
      </c>
      <c r="E62" s="725"/>
      <c r="F62" s="723" t="str">
        <f t="shared" si="2"/>
        <v/>
      </c>
      <c r="G62" s="723" t="str">
        <f t="shared" si="3"/>
        <v/>
      </c>
    </row>
    <row r="63" spans="1:7" ht="15" customHeight="1">
      <c r="A63" s="727"/>
      <c r="B63" s="728" t="s">
        <v>558</v>
      </c>
      <c r="C63" s="725">
        <f>IFERROR(Cons_post_nat!C64,"")</f>
        <v>0</v>
      </c>
      <c r="D63" s="725">
        <f>IFERROR('Décès maternel par causes'!M63,"")</f>
        <v>0</v>
      </c>
      <c r="E63" s="725"/>
      <c r="F63" s="723" t="str">
        <f t="shared" si="2"/>
        <v/>
      </c>
      <c r="G63" s="723" t="str">
        <f t="shared" si="3"/>
        <v/>
      </c>
    </row>
    <row r="64" spans="1:7" ht="15" customHeight="1">
      <c r="A64" s="2" t="s">
        <v>559</v>
      </c>
      <c r="B64" s="2"/>
      <c r="C64" s="25">
        <f>IFERROR(Cons_post_nat!C65,"")</f>
        <v>0</v>
      </c>
      <c r="D64" s="25">
        <f>IFERROR('Décès maternel par causes'!M64,"")</f>
        <v>0</v>
      </c>
      <c r="E64" s="25"/>
      <c r="F64" s="103" t="str">
        <f t="shared" si="2"/>
        <v/>
      </c>
      <c r="G64" s="103" t="str">
        <f t="shared" si="3"/>
        <v/>
      </c>
    </row>
    <row r="65" spans="1:7" ht="15" customHeight="1">
      <c r="A65" s="728"/>
      <c r="B65" s="728" t="s">
        <v>560</v>
      </c>
      <c r="C65" s="725">
        <f>IFERROR(Cons_post_nat!C66,"")</f>
        <v>0</v>
      </c>
      <c r="D65" s="725">
        <f>IFERROR('Décès maternel par causes'!M65,"")</f>
        <v>0</v>
      </c>
      <c r="E65" s="725"/>
      <c r="F65" s="723" t="str">
        <f t="shared" si="2"/>
        <v/>
      </c>
      <c r="G65" s="723" t="str">
        <f t="shared" si="3"/>
        <v/>
      </c>
    </row>
    <row r="66" spans="1:7" ht="15" customHeight="1">
      <c r="A66" s="727"/>
      <c r="B66" s="728" t="s">
        <v>561</v>
      </c>
      <c r="C66" s="725">
        <f>IFERROR(Cons_post_nat!C67,"")</f>
        <v>0</v>
      </c>
      <c r="D66" s="725">
        <f>IFERROR('Décès maternel par causes'!M66,"")</f>
        <v>0</v>
      </c>
      <c r="E66" s="725"/>
      <c r="F66" s="723" t="str">
        <f t="shared" si="2"/>
        <v/>
      </c>
      <c r="G66" s="723" t="str">
        <f t="shared" si="3"/>
        <v/>
      </c>
    </row>
    <row r="67" spans="1:7" ht="15" customHeight="1">
      <c r="A67" s="727"/>
      <c r="B67" s="728" t="s">
        <v>562</v>
      </c>
      <c r="C67" s="725">
        <f>IFERROR(Cons_post_nat!C68,"")</f>
        <v>0</v>
      </c>
      <c r="D67" s="725">
        <f>IFERROR('Décès maternel par causes'!M67,"")</f>
        <v>0</v>
      </c>
      <c r="E67" s="725"/>
      <c r="F67" s="723" t="str">
        <f t="shared" ref="F67:F98" si="4">IF(C67&gt;0,D67/C67*100000,"")</f>
        <v/>
      </c>
      <c r="G67" s="723" t="str">
        <f t="shared" ref="G67:G98" si="5">IF(D67&lt;=0,"",E67/D67*100)</f>
        <v/>
      </c>
    </row>
    <row r="68" spans="1:7" ht="15" customHeight="1">
      <c r="A68" s="727"/>
      <c r="B68" s="728" t="s">
        <v>563</v>
      </c>
      <c r="C68" s="725">
        <f>IFERROR(Cons_post_nat!C69,"")</f>
        <v>0</v>
      </c>
      <c r="D68" s="725">
        <f>IFERROR('Décès maternel par causes'!M68,"")</f>
        <v>0</v>
      </c>
      <c r="E68" s="725"/>
      <c r="F68" s="723" t="str">
        <f t="shared" si="4"/>
        <v/>
      </c>
      <c r="G68" s="723" t="str">
        <f t="shared" si="5"/>
        <v/>
      </c>
    </row>
    <row r="69" spans="1:7" s="87" customFormat="1" ht="15" customHeight="1">
      <c r="A69" s="727"/>
      <c r="B69" s="728" t="s">
        <v>564</v>
      </c>
      <c r="C69" s="725">
        <f>IFERROR(Cons_post_nat!C70,"")</f>
        <v>0</v>
      </c>
      <c r="D69" s="725">
        <f>IFERROR('Décès maternel par causes'!M69,"")</f>
        <v>0</v>
      </c>
      <c r="E69" s="725"/>
      <c r="F69" s="723" t="str">
        <f t="shared" si="4"/>
        <v/>
      </c>
      <c r="G69" s="723" t="str">
        <f t="shared" si="5"/>
        <v/>
      </c>
    </row>
    <row r="70" spans="1:7" ht="15" customHeight="1">
      <c r="A70" s="727"/>
      <c r="B70" s="728" t="s">
        <v>565</v>
      </c>
      <c r="C70" s="725">
        <f>IFERROR(Cons_post_nat!C71,"")</f>
        <v>0</v>
      </c>
      <c r="D70" s="725">
        <f>IFERROR('Décès maternel par causes'!M70,"")</f>
        <v>0</v>
      </c>
      <c r="E70" s="725"/>
      <c r="F70" s="723" t="str">
        <f t="shared" si="4"/>
        <v/>
      </c>
      <c r="G70" s="723" t="str">
        <f t="shared" si="5"/>
        <v/>
      </c>
    </row>
    <row r="71" spans="1:7" ht="15" customHeight="1">
      <c r="A71" s="727"/>
      <c r="B71" s="728" t="s">
        <v>566</v>
      </c>
      <c r="C71" s="725">
        <f>IFERROR(Cons_post_nat!C72,"")</f>
        <v>0</v>
      </c>
      <c r="D71" s="725">
        <f>IFERROR('Décès maternel par causes'!M71,"")</f>
        <v>0</v>
      </c>
      <c r="E71" s="725"/>
      <c r="F71" s="723" t="str">
        <f t="shared" si="4"/>
        <v/>
      </c>
      <c r="G71" s="723" t="str">
        <f t="shared" si="5"/>
        <v/>
      </c>
    </row>
    <row r="72" spans="1:7" ht="15" customHeight="1">
      <c r="A72" s="727"/>
      <c r="B72" s="728" t="s">
        <v>567</v>
      </c>
      <c r="C72" s="725">
        <f>IFERROR(Cons_post_nat!C73,"")</f>
        <v>0</v>
      </c>
      <c r="D72" s="725">
        <f>IFERROR('Décès maternel par causes'!M72,"")</f>
        <v>0</v>
      </c>
      <c r="E72" s="725"/>
      <c r="F72" s="723" t="str">
        <f t="shared" si="4"/>
        <v/>
      </c>
      <c r="G72" s="723" t="str">
        <f t="shared" si="5"/>
        <v/>
      </c>
    </row>
    <row r="73" spans="1:7" ht="15" customHeight="1">
      <c r="A73" s="2" t="s">
        <v>568</v>
      </c>
      <c r="B73" s="2"/>
      <c r="C73" s="25">
        <f>IFERROR(Cons_post_nat!C74,"")</f>
        <v>0</v>
      </c>
      <c r="D73" s="25">
        <f>IFERROR('Décès maternel par causes'!M73,"")</f>
        <v>0</v>
      </c>
      <c r="E73" s="25"/>
      <c r="F73" s="103" t="str">
        <f t="shared" si="4"/>
        <v/>
      </c>
      <c r="G73" s="103" t="str">
        <f t="shared" si="5"/>
        <v/>
      </c>
    </row>
    <row r="74" spans="1:7" ht="15" customHeight="1">
      <c r="A74" s="728"/>
      <c r="B74" s="728" t="s">
        <v>569</v>
      </c>
      <c r="C74" s="725">
        <f>IFERROR(Cons_post_nat!C75,"")</f>
        <v>0</v>
      </c>
      <c r="D74" s="725">
        <f>IFERROR('Décès maternel par causes'!M74,"")</f>
        <v>0</v>
      </c>
      <c r="E74" s="725"/>
      <c r="F74" s="723" t="str">
        <f t="shared" si="4"/>
        <v/>
      </c>
      <c r="G74" s="723" t="str">
        <f t="shared" si="5"/>
        <v/>
      </c>
    </row>
    <row r="75" spans="1:7" ht="15" customHeight="1">
      <c r="A75" s="727"/>
      <c r="B75" s="728" t="s">
        <v>570</v>
      </c>
      <c r="C75" s="725">
        <f>IFERROR(Cons_post_nat!C76,"")</f>
        <v>0</v>
      </c>
      <c r="D75" s="725">
        <f>IFERROR('Décès maternel par causes'!M75,"")</f>
        <v>0</v>
      </c>
      <c r="E75" s="725"/>
      <c r="F75" s="723" t="str">
        <f t="shared" si="4"/>
        <v/>
      </c>
      <c r="G75" s="723" t="str">
        <f t="shared" si="5"/>
        <v/>
      </c>
    </row>
    <row r="76" spans="1:7" ht="15" customHeight="1">
      <c r="A76" s="727"/>
      <c r="B76" s="728" t="s">
        <v>571</v>
      </c>
      <c r="C76" s="725">
        <f>IFERROR(Cons_post_nat!C77,"")</f>
        <v>0</v>
      </c>
      <c r="D76" s="725">
        <f>IFERROR('Décès maternel par causes'!M76,"")</f>
        <v>0</v>
      </c>
      <c r="E76" s="725"/>
      <c r="F76" s="723" t="str">
        <f t="shared" si="4"/>
        <v/>
      </c>
      <c r="G76" s="723" t="str">
        <f t="shared" si="5"/>
        <v/>
      </c>
    </row>
    <row r="77" spans="1:7" ht="15" customHeight="1">
      <c r="A77" s="727"/>
      <c r="B77" s="728" t="s">
        <v>572</v>
      </c>
      <c r="C77" s="725">
        <f>IFERROR(Cons_post_nat!C78,"")</f>
        <v>0</v>
      </c>
      <c r="D77" s="725">
        <f>IFERROR('Décès maternel par causes'!M77,"")</f>
        <v>0</v>
      </c>
      <c r="E77" s="725"/>
      <c r="F77" s="723" t="str">
        <f t="shared" si="4"/>
        <v/>
      </c>
      <c r="G77" s="723" t="str">
        <f t="shared" si="5"/>
        <v/>
      </c>
    </row>
    <row r="78" spans="1:7" ht="15" customHeight="1">
      <c r="A78" s="727"/>
      <c r="B78" s="728" t="s">
        <v>573</v>
      </c>
      <c r="C78" s="725">
        <f>IFERROR(Cons_post_nat!C79,"")</f>
        <v>0</v>
      </c>
      <c r="D78" s="725">
        <f>IFERROR('Décès maternel par causes'!M78,"")</f>
        <v>0</v>
      </c>
      <c r="E78" s="725"/>
      <c r="F78" s="723" t="str">
        <f t="shared" si="4"/>
        <v/>
      </c>
      <c r="G78" s="723" t="str">
        <f t="shared" si="5"/>
        <v/>
      </c>
    </row>
    <row r="79" spans="1:7" s="87" customFormat="1" ht="15" customHeight="1">
      <c r="A79" s="2" t="s">
        <v>574</v>
      </c>
      <c r="B79" s="2"/>
      <c r="C79" s="49">
        <f>IFERROR(Cons_post_nat!C80,"")</f>
        <v>0</v>
      </c>
      <c r="D79" s="49">
        <f>IFERROR('Décès maternel par causes'!M79,"")</f>
        <v>0</v>
      </c>
      <c r="E79" s="49"/>
      <c r="F79" s="686" t="str">
        <f t="shared" si="4"/>
        <v/>
      </c>
      <c r="G79" s="686" t="str">
        <f t="shared" si="5"/>
        <v/>
      </c>
    </row>
    <row r="80" spans="1:7" ht="15" customHeight="1">
      <c r="A80" s="728"/>
      <c r="B80" s="728" t="s">
        <v>575</v>
      </c>
      <c r="C80" s="724">
        <f>IFERROR(Cons_post_nat!C81,"")</f>
        <v>0</v>
      </c>
      <c r="D80" s="724">
        <f>IFERROR('Décès maternel par causes'!M80,"")</f>
        <v>0</v>
      </c>
      <c r="E80" s="724"/>
      <c r="F80" s="722" t="str">
        <f t="shared" si="4"/>
        <v/>
      </c>
      <c r="G80" s="722" t="str">
        <f t="shared" si="5"/>
        <v/>
      </c>
    </row>
    <row r="81" spans="1:7" ht="15" customHeight="1">
      <c r="A81" s="727"/>
      <c r="B81" s="728" t="s">
        <v>576</v>
      </c>
      <c r="C81" s="725">
        <f>IFERROR(Cons_post_nat!C82,"")</f>
        <v>0</v>
      </c>
      <c r="D81" s="725">
        <f>IFERROR('Décès maternel par causes'!M81,"")</f>
        <v>0</v>
      </c>
      <c r="E81" s="725"/>
      <c r="F81" s="723" t="str">
        <f t="shared" si="4"/>
        <v/>
      </c>
      <c r="G81" s="723" t="str">
        <f t="shared" si="5"/>
        <v/>
      </c>
    </row>
    <row r="82" spans="1:7" ht="15" customHeight="1">
      <c r="A82" s="727"/>
      <c r="B82" s="728" t="s">
        <v>577</v>
      </c>
      <c r="C82" s="725">
        <f>IFERROR(Cons_post_nat!C83,"")</f>
        <v>0</v>
      </c>
      <c r="D82" s="725">
        <f>IFERROR('Décès maternel par causes'!M82,"")</f>
        <v>0</v>
      </c>
      <c r="E82" s="725"/>
      <c r="F82" s="723" t="str">
        <f t="shared" si="4"/>
        <v/>
      </c>
      <c r="G82" s="723" t="str">
        <f t="shared" si="5"/>
        <v/>
      </c>
    </row>
    <row r="83" spans="1:7" ht="15" customHeight="1">
      <c r="A83" s="727"/>
      <c r="B83" s="728" t="s">
        <v>578</v>
      </c>
      <c r="C83" s="725">
        <f>IFERROR(Cons_post_nat!C84,"")</f>
        <v>0</v>
      </c>
      <c r="D83" s="725">
        <f>IFERROR('Décès maternel par causes'!M83,"")</f>
        <v>0</v>
      </c>
      <c r="E83" s="725"/>
      <c r="F83" s="723" t="str">
        <f t="shared" si="4"/>
        <v/>
      </c>
      <c r="G83" s="723" t="str">
        <f t="shared" si="5"/>
        <v/>
      </c>
    </row>
    <row r="84" spans="1:7" ht="15" customHeight="1">
      <c r="A84" s="2" t="s">
        <v>579</v>
      </c>
      <c r="B84" s="2"/>
      <c r="C84" s="25">
        <f>IFERROR(Cons_post_nat!C85,"")</f>
        <v>0</v>
      </c>
      <c r="D84" s="25">
        <f>IFERROR('Décès maternel par causes'!M84,"")</f>
        <v>0</v>
      </c>
      <c r="E84" s="25"/>
      <c r="F84" s="103" t="str">
        <f t="shared" si="4"/>
        <v/>
      </c>
      <c r="G84" s="103" t="str">
        <f t="shared" si="5"/>
        <v/>
      </c>
    </row>
    <row r="85" spans="1:7" ht="15" customHeight="1">
      <c r="A85" s="727"/>
      <c r="B85" s="728" t="s">
        <v>580</v>
      </c>
      <c r="C85" s="725">
        <f>IFERROR(Cons_post_nat!C86,"")</f>
        <v>0</v>
      </c>
      <c r="D85" s="725">
        <f>IFERROR('Décès maternel par causes'!M85,"")</f>
        <v>0</v>
      </c>
      <c r="E85" s="725"/>
      <c r="F85" s="723" t="str">
        <f t="shared" si="4"/>
        <v/>
      </c>
      <c r="G85" s="723" t="str">
        <f t="shared" si="5"/>
        <v/>
      </c>
    </row>
    <row r="86" spans="1:7" ht="15" customHeight="1">
      <c r="A86" s="727"/>
      <c r="B86" s="728" t="s">
        <v>581</v>
      </c>
      <c r="C86" s="725">
        <f>IFERROR(Cons_post_nat!C87,"")</f>
        <v>0</v>
      </c>
      <c r="D86" s="725">
        <f>IFERROR('Décès maternel par causes'!M86,"")</f>
        <v>0</v>
      </c>
      <c r="E86" s="725"/>
      <c r="F86" s="723" t="str">
        <f t="shared" si="4"/>
        <v/>
      </c>
      <c r="G86" s="723" t="str">
        <f t="shared" si="5"/>
        <v/>
      </c>
    </row>
    <row r="87" spans="1:7" s="87" customFormat="1" ht="15" customHeight="1">
      <c r="A87" s="727"/>
      <c r="B87" s="728" t="s">
        <v>582</v>
      </c>
      <c r="C87" s="725">
        <f>IFERROR(Cons_post_nat!C88,"")</f>
        <v>0</v>
      </c>
      <c r="D87" s="725">
        <f>IFERROR('Décès maternel par causes'!M87,"")</f>
        <v>0</v>
      </c>
      <c r="E87" s="725"/>
      <c r="F87" s="723" t="str">
        <f t="shared" si="4"/>
        <v/>
      </c>
      <c r="G87" s="723" t="str">
        <f t="shared" si="5"/>
        <v/>
      </c>
    </row>
    <row r="88" spans="1:7" ht="15" customHeight="1">
      <c r="A88" s="2" t="s">
        <v>583</v>
      </c>
      <c r="B88" s="2"/>
      <c r="C88" s="49">
        <f>IFERROR(Cons_post_nat!C89,"")</f>
        <v>0</v>
      </c>
      <c r="D88" s="49">
        <f>IFERROR('Décès maternel par causes'!M88,"")</f>
        <v>0</v>
      </c>
      <c r="E88" s="49"/>
      <c r="F88" s="686" t="str">
        <f t="shared" si="4"/>
        <v/>
      </c>
      <c r="G88" s="686" t="str">
        <f t="shared" si="5"/>
        <v/>
      </c>
    </row>
    <row r="89" spans="1:7" ht="15" customHeight="1">
      <c r="A89" s="727"/>
      <c r="B89" s="728" t="s">
        <v>584</v>
      </c>
      <c r="C89" s="725">
        <f>IFERROR(Cons_post_nat!C90,"")</f>
        <v>0</v>
      </c>
      <c r="D89" s="725">
        <f>IFERROR('Décès maternel par causes'!M89,"")</f>
        <v>0</v>
      </c>
      <c r="E89" s="725"/>
      <c r="F89" s="723" t="str">
        <f t="shared" si="4"/>
        <v/>
      </c>
      <c r="G89" s="723" t="str">
        <f t="shared" si="5"/>
        <v/>
      </c>
    </row>
    <row r="90" spans="1:7" ht="15" customHeight="1">
      <c r="A90" s="2" t="s">
        <v>585</v>
      </c>
      <c r="B90" s="2"/>
      <c r="C90" s="25">
        <f>IFERROR(Cons_post_nat!C91,"")</f>
        <v>0</v>
      </c>
      <c r="D90" s="25">
        <f>IFERROR('Décès maternel par causes'!M90,"")</f>
        <v>0</v>
      </c>
      <c r="E90" s="25"/>
      <c r="F90" s="103" t="str">
        <f t="shared" si="4"/>
        <v/>
      </c>
      <c r="G90" s="103" t="str">
        <f t="shared" si="5"/>
        <v/>
      </c>
    </row>
    <row r="91" spans="1:7" ht="15" customHeight="1">
      <c r="A91" s="727"/>
      <c r="B91" s="728" t="s">
        <v>586</v>
      </c>
      <c r="C91" s="725">
        <f>IFERROR(Cons_post_nat!C92,"")</f>
        <v>0</v>
      </c>
      <c r="D91" s="725">
        <f>IFERROR('Décès maternel par causes'!M91,"")</f>
        <v>0</v>
      </c>
      <c r="E91" s="725"/>
      <c r="F91" s="723" t="str">
        <f t="shared" si="4"/>
        <v/>
      </c>
      <c r="G91" s="723" t="str">
        <f t="shared" si="5"/>
        <v/>
      </c>
    </row>
    <row r="92" spans="1:7" s="87" customFormat="1" ht="15" customHeight="1">
      <c r="A92" s="727"/>
      <c r="B92" s="728" t="s">
        <v>587</v>
      </c>
      <c r="C92" s="725">
        <f>IFERROR(Cons_post_nat!C93,"")</f>
        <v>0</v>
      </c>
      <c r="D92" s="725">
        <f>IFERROR('Décès maternel par causes'!M92,"")</f>
        <v>0</v>
      </c>
      <c r="E92" s="725"/>
      <c r="F92" s="723" t="str">
        <f t="shared" si="4"/>
        <v/>
      </c>
      <c r="G92" s="723" t="str">
        <f t="shared" si="5"/>
        <v/>
      </c>
    </row>
    <row r="93" spans="1:7" ht="15" customHeight="1">
      <c r="A93" s="727"/>
      <c r="B93" s="728" t="s">
        <v>588</v>
      </c>
      <c r="C93" s="725">
        <f>IFERROR(Cons_post_nat!C94,"")</f>
        <v>0</v>
      </c>
      <c r="D93" s="725">
        <f>IFERROR('Décès maternel par causes'!M93,"")</f>
        <v>0</v>
      </c>
      <c r="E93" s="725"/>
      <c r="F93" s="723" t="str">
        <f t="shared" si="4"/>
        <v/>
      </c>
      <c r="G93" s="723" t="str">
        <f t="shared" si="5"/>
        <v/>
      </c>
    </row>
    <row r="94" spans="1:7" ht="15" customHeight="1">
      <c r="A94" s="2" t="s">
        <v>589</v>
      </c>
      <c r="B94" s="2"/>
      <c r="C94" s="25">
        <f>IFERROR(Cons_post_nat!C95,"")</f>
        <v>0</v>
      </c>
      <c r="D94" s="25">
        <f>IFERROR('Décès maternel par causes'!M94,"")</f>
        <v>0</v>
      </c>
      <c r="E94" s="25"/>
      <c r="F94" s="103" t="str">
        <f t="shared" si="4"/>
        <v/>
      </c>
      <c r="G94" s="103" t="str">
        <f t="shared" si="5"/>
        <v/>
      </c>
    </row>
    <row r="95" spans="1:7" ht="15" customHeight="1">
      <c r="A95" s="728"/>
      <c r="B95" s="728" t="s">
        <v>590</v>
      </c>
      <c r="C95" s="725">
        <f>IFERROR(Cons_post_nat!C96,"")</f>
        <v>0</v>
      </c>
      <c r="D95" s="725">
        <f>IFERROR('Décès maternel par causes'!M95,"")</f>
        <v>0</v>
      </c>
      <c r="E95" s="725"/>
      <c r="F95" s="723" t="str">
        <f t="shared" si="4"/>
        <v/>
      </c>
      <c r="G95" s="723" t="str">
        <f t="shared" si="5"/>
        <v/>
      </c>
    </row>
    <row r="96" spans="1:7" ht="15" customHeight="1">
      <c r="A96" s="728"/>
      <c r="B96" s="728" t="s">
        <v>591</v>
      </c>
      <c r="C96" s="725">
        <f>IFERROR(Cons_post_nat!C97,"")</f>
        <v>0</v>
      </c>
      <c r="D96" s="725">
        <f>IFERROR('Décès maternel par causes'!M96,"")</f>
        <v>0</v>
      </c>
      <c r="E96" s="725"/>
      <c r="F96" s="723" t="str">
        <f t="shared" si="4"/>
        <v/>
      </c>
      <c r="G96" s="723" t="str">
        <f t="shared" si="5"/>
        <v/>
      </c>
    </row>
    <row r="97" spans="1:7" ht="15" customHeight="1">
      <c r="A97" s="728"/>
      <c r="B97" s="728" t="s">
        <v>592</v>
      </c>
      <c r="C97" s="725">
        <f>IFERROR(Cons_post_nat!C98,"")</f>
        <v>0</v>
      </c>
      <c r="D97" s="725">
        <f>IFERROR('Décès maternel par causes'!M97,"")</f>
        <v>0</v>
      </c>
      <c r="E97" s="725"/>
      <c r="F97" s="723" t="str">
        <f t="shared" si="4"/>
        <v/>
      </c>
      <c r="G97" s="723" t="str">
        <f t="shared" si="5"/>
        <v/>
      </c>
    </row>
    <row r="98" spans="1:7" s="87" customFormat="1" ht="15" customHeight="1">
      <c r="A98" s="728"/>
      <c r="B98" s="728" t="s">
        <v>593</v>
      </c>
      <c r="C98" s="725">
        <f>IFERROR(Cons_post_nat!C99,"")</f>
        <v>0</v>
      </c>
      <c r="D98" s="725">
        <f>IFERROR('Décès maternel par causes'!M98,"")</f>
        <v>0</v>
      </c>
      <c r="E98" s="725"/>
      <c r="F98" s="723" t="str">
        <f t="shared" si="4"/>
        <v/>
      </c>
      <c r="G98" s="723" t="str">
        <f t="shared" si="5"/>
        <v/>
      </c>
    </row>
    <row r="99" spans="1:7" ht="15" customHeight="1">
      <c r="A99" s="2" t="s">
        <v>594</v>
      </c>
      <c r="B99" s="2"/>
      <c r="C99" s="49">
        <f>IFERROR(Cons_post_nat!C100,"")</f>
        <v>0</v>
      </c>
      <c r="D99" s="49">
        <f>IFERROR('Décès maternel par causes'!M99,"")</f>
        <v>0</v>
      </c>
      <c r="E99" s="49"/>
      <c r="F99" s="686" t="str">
        <f t="shared" ref="F99:F111" si="6">IF(C99&gt;0,D99/C99*100000,"")</f>
        <v/>
      </c>
      <c r="G99" s="686" t="str">
        <f t="shared" ref="G99:G111" si="7">IF(D99&lt;=0,"",E99/D99*100)</f>
        <v/>
      </c>
    </row>
    <row r="100" spans="1:7" ht="15" customHeight="1">
      <c r="A100" s="727"/>
      <c r="B100" s="728" t="s">
        <v>595</v>
      </c>
      <c r="C100" s="725">
        <f>IFERROR(Cons_post_nat!C101,"")</f>
        <v>0</v>
      </c>
      <c r="D100" s="725">
        <f>IFERROR('Décès maternel par causes'!M100,"")</f>
        <v>0</v>
      </c>
      <c r="E100" s="725"/>
      <c r="F100" s="723" t="str">
        <f t="shared" si="6"/>
        <v/>
      </c>
      <c r="G100" s="723" t="str">
        <f t="shared" si="7"/>
        <v/>
      </c>
    </row>
    <row r="101" spans="1:7" ht="15" customHeight="1">
      <c r="A101" s="2" t="s">
        <v>596</v>
      </c>
      <c r="B101" s="2"/>
      <c r="C101" s="25">
        <f>IFERROR(Cons_post_nat!C102,"")</f>
        <v>0</v>
      </c>
      <c r="D101" s="25">
        <f>IFERROR('Décès maternel par causes'!M101,"")</f>
        <v>0</v>
      </c>
      <c r="E101" s="25"/>
      <c r="F101" s="103" t="str">
        <f t="shared" si="6"/>
        <v/>
      </c>
      <c r="G101" s="103" t="str">
        <f t="shared" si="7"/>
        <v/>
      </c>
    </row>
    <row r="102" spans="1:7" ht="15" customHeight="1">
      <c r="A102" s="728"/>
      <c r="B102" s="728" t="s">
        <v>597</v>
      </c>
      <c r="C102" s="725">
        <f>IFERROR(Cons_post_nat!C103,"")</f>
        <v>0</v>
      </c>
      <c r="D102" s="725">
        <f>IFERROR('Décès maternel par causes'!M102,"")</f>
        <v>0</v>
      </c>
      <c r="E102" s="725"/>
      <c r="F102" s="723" t="str">
        <f t="shared" si="6"/>
        <v/>
      </c>
      <c r="G102" s="723" t="str">
        <f t="shared" si="7"/>
        <v/>
      </c>
    </row>
    <row r="103" spans="1:7" ht="15" customHeight="1">
      <c r="A103" s="727"/>
      <c r="B103" s="728" t="s">
        <v>598</v>
      </c>
      <c r="C103" s="725">
        <f>IFERROR(Cons_post_nat!C104,"")</f>
        <v>0</v>
      </c>
      <c r="D103" s="725">
        <f>IFERROR('Décès maternel par causes'!M103,"")</f>
        <v>0</v>
      </c>
      <c r="E103" s="725"/>
      <c r="F103" s="723" t="str">
        <f t="shared" si="6"/>
        <v/>
      </c>
      <c r="G103" s="723" t="str">
        <f t="shared" si="7"/>
        <v/>
      </c>
    </row>
    <row r="104" spans="1:7" ht="15" customHeight="1">
      <c r="A104" s="727"/>
      <c r="B104" s="728" t="s">
        <v>599</v>
      </c>
      <c r="C104" s="725">
        <f>IFERROR(Cons_post_nat!C105,"")</f>
        <v>0</v>
      </c>
      <c r="D104" s="725">
        <f>IFERROR('Décès maternel par causes'!M104,"")</f>
        <v>0</v>
      </c>
      <c r="E104" s="725"/>
      <c r="F104" s="723" t="str">
        <f t="shared" si="6"/>
        <v/>
      </c>
      <c r="G104" s="723" t="str">
        <f t="shared" si="7"/>
        <v/>
      </c>
    </row>
    <row r="105" spans="1:7" ht="15" customHeight="1">
      <c r="A105" s="727"/>
      <c r="B105" s="728" t="s">
        <v>600</v>
      </c>
      <c r="C105" s="725">
        <f>IFERROR(Cons_post_nat!C106,"")</f>
        <v>0</v>
      </c>
      <c r="D105" s="725">
        <f>IFERROR('Décès maternel par causes'!M105,"")</f>
        <v>0</v>
      </c>
      <c r="E105" s="725"/>
      <c r="F105" s="723" t="str">
        <f t="shared" si="6"/>
        <v/>
      </c>
      <c r="G105" s="723" t="str">
        <f t="shared" si="7"/>
        <v/>
      </c>
    </row>
    <row r="106" spans="1:7" ht="15.75" customHeight="1">
      <c r="A106" s="727"/>
      <c r="B106" s="728" t="s">
        <v>601</v>
      </c>
      <c r="C106" s="725">
        <f>IFERROR(Cons_post_nat!C107,"")</f>
        <v>0</v>
      </c>
      <c r="D106" s="725">
        <f>IFERROR('Décès maternel par causes'!M106,"")</f>
        <v>0</v>
      </c>
      <c r="E106" s="725"/>
      <c r="F106" s="723" t="str">
        <f t="shared" si="6"/>
        <v/>
      </c>
      <c r="G106" s="723" t="str">
        <f t="shared" si="7"/>
        <v/>
      </c>
    </row>
    <row r="107" spans="1:7" ht="15.75" customHeight="1">
      <c r="A107" s="727"/>
      <c r="B107" s="728" t="s">
        <v>602</v>
      </c>
      <c r="C107" s="725">
        <f>IFERROR(Cons_post_nat!C108,"")</f>
        <v>0</v>
      </c>
      <c r="D107" s="725">
        <f>IFERROR('Décès maternel par causes'!M107,"")</f>
        <v>0</v>
      </c>
      <c r="E107" s="725"/>
      <c r="F107" s="723" t="str">
        <f t="shared" si="6"/>
        <v/>
      </c>
      <c r="G107" s="723" t="str">
        <f t="shared" si="7"/>
        <v/>
      </c>
    </row>
    <row r="108" spans="1:7" ht="15.75" customHeight="1">
      <c r="A108" s="727"/>
      <c r="B108" s="728" t="s">
        <v>603</v>
      </c>
      <c r="C108" s="725">
        <f>IFERROR(Cons_post_nat!C109,"")</f>
        <v>0</v>
      </c>
      <c r="D108" s="725">
        <f>IFERROR('Décès maternel par causes'!M108,"")</f>
        <v>0</v>
      </c>
      <c r="E108" s="725"/>
      <c r="F108" s="723" t="str">
        <f t="shared" si="6"/>
        <v/>
      </c>
      <c r="G108" s="723" t="str">
        <f t="shared" si="7"/>
        <v/>
      </c>
    </row>
    <row r="109" spans="1:7" ht="15.75" customHeight="1">
      <c r="A109" s="2" t="s">
        <v>604</v>
      </c>
      <c r="B109" s="2"/>
      <c r="C109" s="683">
        <f>IFERROR(Cons_post_nat!C110,"")</f>
        <v>0</v>
      </c>
      <c r="D109" s="683">
        <f>IFERROR('Décès maternel par causes'!M109,"")</f>
        <v>0</v>
      </c>
      <c r="E109" s="683"/>
      <c r="F109" s="687" t="str">
        <f t="shared" si="6"/>
        <v/>
      </c>
      <c r="G109" s="687" t="str">
        <f t="shared" si="7"/>
        <v/>
      </c>
    </row>
    <row r="110" spans="1:7" ht="15.75" customHeight="1">
      <c r="A110" s="2" t="s">
        <v>605</v>
      </c>
      <c r="B110" s="2"/>
      <c r="C110" s="25">
        <f>IFERROR(Cons_post_nat!C111,"")</f>
        <v>0</v>
      </c>
      <c r="D110" s="25">
        <f>IFERROR('Décès maternel par causes'!M110,"")</f>
        <v>0</v>
      </c>
      <c r="E110" s="25"/>
      <c r="F110" s="103" t="str">
        <f t="shared" si="6"/>
        <v/>
      </c>
      <c r="G110" s="103" t="str">
        <f t="shared" si="7"/>
        <v/>
      </c>
    </row>
    <row r="111" spans="1:7" ht="15.75" customHeight="1" thickBot="1">
      <c r="A111" s="282" t="s">
        <v>606</v>
      </c>
      <c r="B111" s="282"/>
      <c r="C111" s="206">
        <f>IFERROR(Cons_post_nat!C112,"")</f>
        <v>0</v>
      </c>
      <c r="D111" s="206">
        <f>IFERROR('Décès maternel par causes'!M111,"")</f>
        <v>0</v>
      </c>
      <c r="E111" s="206"/>
      <c r="F111" s="688" t="str">
        <f t="shared" si="6"/>
        <v/>
      </c>
      <c r="G111" s="688" t="str">
        <f t="shared" si="7"/>
        <v/>
      </c>
    </row>
  </sheetData>
  <mergeCells count="1">
    <mergeCell ref="A2:B2"/>
  </mergeCells>
  <conditionalFormatting sqref="C3:E108">
    <cfRule type="containsBlanks" dxfId="588" priority="12">
      <formula>LEN(TRIM(C3))=0</formula>
    </cfRule>
  </conditionalFormatting>
  <conditionalFormatting sqref="C98:G98">
    <cfRule type="containsBlanks" dxfId="587" priority="5" stopIfTrue="1">
      <formula>LEN(TRIM(C98))=0</formula>
    </cfRule>
  </conditionalFormatting>
  <conditionalFormatting sqref="C110:G110">
    <cfRule type="containsBlanks" dxfId="586" priority="4">
      <formula>LEN(TRIM(C110))=0</formula>
    </cfRule>
  </conditionalFormatting>
  <conditionalFormatting sqref="F3:G108">
    <cfRule type="containsBlanks" dxfId="585" priority="1">
      <formula>LEN(TRIM(F3))=0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Feuil59">
    <tabColor rgb="FFF9FBFA"/>
  </sheetPr>
  <dimension ref="A1:T112"/>
  <sheetViews>
    <sheetView view="pageBreakPreview" zoomScaleNormal="100" zoomScaleSheetLayoutView="100" workbookViewId="0">
      <pane xSplit="2" ySplit="3" topLeftCell="C4" activePane="bottomRight" state="frozen"/>
      <selection activeCell="A28" sqref="A28"/>
      <selection pane="topRight" activeCell="A28" sqref="A28"/>
      <selection pane="bottomLeft" activeCell="A28" sqref="A28"/>
      <selection pane="bottomRight" activeCell="H112" sqref="C4:H112"/>
    </sheetView>
  </sheetViews>
  <sheetFormatPr baseColWidth="10" defaultColWidth="14.3984375" defaultRowHeight="15" customHeight="1"/>
  <cols>
    <col min="1" max="1" width="1.3984375" customWidth="1"/>
    <col min="2" max="2" width="20.796875" customWidth="1"/>
    <col min="3" max="3" width="12.53125" customWidth="1"/>
    <col min="4" max="4" width="11.796875" customWidth="1"/>
    <col min="5" max="5" width="14.53125" customWidth="1"/>
    <col min="6" max="6" width="8.53125" customWidth="1"/>
    <col min="7" max="7" width="10.3984375" customWidth="1"/>
    <col min="8" max="8" width="8.19921875" customWidth="1"/>
    <col min="9" max="9" width="13.3984375" customWidth="1"/>
    <col min="10" max="20" width="10.796875" customWidth="1"/>
  </cols>
  <sheetData>
    <row r="1" spans="1:20" ht="14.25" customHeight="1">
      <c r="A1" s="6" t="s">
        <v>1179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4.25" customHeight="1" thickBot="1">
      <c r="A2" s="46"/>
      <c r="B2" s="40"/>
      <c r="C2" s="985" t="s">
        <v>1180</v>
      </c>
      <c r="D2" s="906"/>
      <c r="E2" s="906"/>
      <c r="F2" s="986" t="s">
        <v>1181</v>
      </c>
      <c r="G2" s="906"/>
      <c r="H2" s="906"/>
      <c r="I2" s="967" t="s">
        <v>1182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27.5" customHeight="1" thickBot="1">
      <c r="A3" s="220" t="s">
        <v>629</v>
      </c>
      <c r="B3" s="31"/>
      <c r="C3" s="37" t="s">
        <v>1183</v>
      </c>
      <c r="D3" s="37" t="s">
        <v>1184</v>
      </c>
      <c r="E3" s="37" t="s">
        <v>1185</v>
      </c>
      <c r="F3" s="627" t="s">
        <v>1186</v>
      </c>
      <c r="G3" s="37" t="s">
        <v>1187</v>
      </c>
      <c r="H3" s="11" t="s">
        <v>1188</v>
      </c>
      <c r="I3" s="901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2" t="s">
        <v>498</v>
      </c>
      <c r="B4" s="2"/>
      <c r="C4" s="25"/>
      <c r="D4" s="25"/>
      <c r="E4" s="25"/>
      <c r="F4" s="25"/>
      <c r="G4" s="25"/>
      <c r="H4" s="25"/>
      <c r="I4" s="25">
        <f t="shared" ref="I4:I35" si="0">SUM(F4:H4)</f>
        <v>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15" customHeight="1">
      <c r="A5" s="727"/>
      <c r="B5" s="728" t="s">
        <v>499</v>
      </c>
      <c r="C5" s="724"/>
      <c r="D5" s="724"/>
      <c r="E5" s="724"/>
      <c r="F5" s="724"/>
      <c r="G5" s="724"/>
      <c r="H5" s="724"/>
      <c r="I5" s="724">
        <f t="shared" si="0"/>
        <v>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727"/>
      <c r="B6" s="728" t="s">
        <v>500</v>
      </c>
      <c r="C6" s="725"/>
      <c r="D6" s="725"/>
      <c r="E6" s="725"/>
      <c r="F6" s="725"/>
      <c r="G6" s="725"/>
      <c r="H6" s="725"/>
      <c r="I6" s="725">
        <f t="shared" si="0"/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727"/>
      <c r="B7" s="728" t="s">
        <v>501</v>
      </c>
      <c r="C7" s="725"/>
      <c r="D7" s="725"/>
      <c r="E7" s="725"/>
      <c r="F7" s="725"/>
      <c r="G7" s="725"/>
      <c r="H7" s="725"/>
      <c r="I7" s="725">
        <f t="shared" si="0"/>
        <v>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727"/>
      <c r="B8" s="728" t="s">
        <v>502</v>
      </c>
      <c r="C8" s="725"/>
      <c r="D8" s="725"/>
      <c r="E8" s="725"/>
      <c r="F8" s="725"/>
      <c r="G8" s="725"/>
      <c r="H8" s="725"/>
      <c r="I8" s="725">
        <f t="shared" si="0"/>
        <v>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2" t="s">
        <v>503</v>
      </c>
      <c r="B9" s="2"/>
      <c r="C9" s="25"/>
      <c r="D9" s="25"/>
      <c r="E9" s="25"/>
      <c r="F9" s="25"/>
      <c r="G9" s="25"/>
      <c r="H9" s="25"/>
      <c r="I9" s="25">
        <f t="shared" si="0"/>
        <v>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727"/>
      <c r="B10" s="728" t="s">
        <v>504</v>
      </c>
      <c r="C10" s="725"/>
      <c r="D10" s="725"/>
      <c r="E10" s="725"/>
      <c r="F10" s="725"/>
      <c r="G10" s="725"/>
      <c r="H10" s="725"/>
      <c r="I10" s="725">
        <f t="shared" si="0"/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" customHeight="1">
      <c r="A11" s="727"/>
      <c r="B11" s="728" t="s">
        <v>505</v>
      </c>
      <c r="C11" s="725"/>
      <c r="D11" s="725"/>
      <c r="E11" s="725"/>
      <c r="F11" s="725"/>
      <c r="G11" s="725"/>
      <c r="H11" s="725"/>
      <c r="I11" s="725">
        <f t="shared" si="0"/>
        <v>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727"/>
      <c r="B12" s="728" t="s">
        <v>506</v>
      </c>
      <c r="C12" s="725"/>
      <c r="D12" s="725"/>
      <c r="E12" s="725"/>
      <c r="F12" s="725"/>
      <c r="G12" s="725"/>
      <c r="H12" s="725"/>
      <c r="I12" s="725">
        <f t="shared" si="0"/>
        <v>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727"/>
      <c r="B13" s="728" t="s">
        <v>507</v>
      </c>
      <c r="C13" s="725"/>
      <c r="D13" s="725"/>
      <c r="E13" s="725"/>
      <c r="F13" s="725"/>
      <c r="G13" s="725"/>
      <c r="H13" s="725"/>
      <c r="I13" s="725">
        <f t="shared" si="0"/>
        <v>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727"/>
      <c r="B14" s="728" t="s">
        <v>508</v>
      </c>
      <c r="C14" s="725"/>
      <c r="D14" s="725"/>
      <c r="E14" s="725"/>
      <c r="F14" s="725"/>
      <c r="G14" s="725"/>
      <c r="H14" s="725"/>
      <c r="I14" s="725">
        <f t="shared" si="0"/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727"/>
      <c r="B15" s="728" t="s">
        <v>509</v>
      </c>
      <c r="C15" s="725"/>
      <c r="D15" s="725"/>
      <c r="E15" s="725"/>
      <c r="F15" s="725"/>
      <c r="G15" s="725"/>
      <c r="H15" s="725"/>
      <c r="I15" s="725">
        <f t="shared" si="0"/>
        <v>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>
      <c r="A16" s="2" t="s">
        <v>510</v>
      </c>
      <c r="B16" s="2"/>
      <c r="C16" s="25"/>
      <c r="D16" s="25"/>
      <c r="E16" s="25"/>
      <c r="F16" s="25"/>
      <c r="G16" s="25"/>
      <c r="H16" s="25"/>
      <c r="I16" s="25">
        <f t="shared" si="0"/>
        <v>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9" ht="15" customHeight="1">
      <c r="A17" s="728"/>
      <c r="B17" s="728" t="s">
        <v>511</v>
      </c>
      <c r="C17" s="725"/>
      <c r="D17" s="725"/>
      <c r="E17" s="725"/>
      <c r="F17" s="725"/>
      <c r="G17" s="725"/>
      <c r="H17" s="725"/>
      <c r="I17" s="725">
        <f t="shared" si="0"/>
        <v>0</v>
      </c>
    </row>
    <row r="18" spans="1:9" ht="15" customHeight="1">
      <c r="A18" s="727"/>
      <c r="B18" s="728" t="s">
        <v>512</v>
      </c>
      <c r="C18" s="725"/>
      <c r="D18" s="725"/>
      <c r="E18" s="725"/>
      <c r="F18" s="725"/>
      <c r="G18" s="725"/>
      <c r="H18" s="725"/>
      <c r="I18" s="725">
        <f t="shared" si="0"/>
        <v>0</v>
      </c>
    </row>
    <row r="19" spans="1:9" ht="15" customHeight="1">
      <c r="A19" s="727"/>
      <c r="B19" s="728" t="s">
        <v>513</v>
      </c>
      <c r="C19" s="725"/>
      <c r="D19" s="725"/>
      <c r="E19" s="725"/>
      <c r="F19" s="725"/>
      <c r="G19" s="725"/>
      <c r="H19" s="725"/>
      <c r="I19" s="725">
        <f t="shared" si="0"/>
        <v>0</v>
      </c>
    </row>
    <row r="20" spans="1:9" ht="15" customHeight="1">
      <c r="A20" s="2" t="s">
        <v>514</v>
      </c>
      <c r="B20" s="6"/>
      <c r="C20" s="49"/>
      <c r="D20" s="49"/>
      <c r="E20" s="49"/>
      <c r="F20" s="49"/>
      <c r="G20" s="49"/>
      <c r="H20" s="49"/>
      <c r="I20" s="49">
        <f t="shared" si="0"/>
        <v>0</v>
      </c>
    </row>
    <row r="21" spans="1:9" ht="15" customHeight="1">
      <c r="A21" s="728"/>
      <c r="B21" s="729" t="s">
        <v>515</v>
      </c>
      <c r="C21" s="724"/>
      <c r="D21" s="724"/>
      <c r="E21" s="724"/>
      <c r="F21" s="724"/>
      <c r="G21" s="724"/>
      <c r="H21" s="724"/>
      <c r="I21" s="724">
        <f t="shared" si="0"/>
        <v>0</v>
      </c>
    </row>
    <row r="22" spans="1:9" ht="15" customHeight="1">
      <c r="A22" s="727"/>
      <c r="B22" s="728" t="s">
        <v>516</v>
      </c>
      <c r="C22" s="725"/>
      <c r="D22" s="725"/>
      <c r="E22" s="725"/>
      <c r="F22" s="725"/>
      <c r="G22" s="725"/>
      <c r="H22" s="725"/>
      <c r="I22" s="725">
        <f t="shared" si="0"/>
        <v>0</v>
      </c>
    </row>
    <row r="23" spans="1:9" ht="15" customHeight="1">
      <c r="A23" s="727"/>
      <c r="B23" s="728" t="s">
        <v>517</v>
      </c>
      <c r="C23" s="725"/>
      <c r="D23" s="725"/>
      <c r="E23" s="725"/>
      <c r="F23" s="725"/>
      <c r="G23" s="725"/>
      <c r="H23" s="725"/>
      <c r="I23" s="725">
        <f t="shared" si="0"/>
        <v>0</v>
      </c>
    </row>
    <row r="24" spans="1:9" ht="15" customHeight="1">
      <c r="A24" s="727"/>
      <c r="B24" s="728" t="s">
        <v>518</v>
      </c>
      <c r="C24" s="725"/>
      <c r="D24" s="725"/>
      <c r="E24" s="725"/>
      <c r="F24" s="725"/>
      <c r="G24" s="725"/>
      <c r="H24" s="725"/>
      <c r="I24" s="725">
        <f t="shared" si="0"/>
        <v>0</v>
      </c>
    </row>
    <row r="25" spans="1:9" ht="15" customHeight="1">
      <c r="A25" s="727"/>
      <c r="B25" s="728" t="s">
        <v>519</v>
      </c>
      <c r="C25" s="725"/>
      <c r="D25" s="725"/>
      <c r="E25" s="725"/>
      <c r="F25" s="725"/>
      <c r="G25" s="725"/>
      <c r="H25" s="725"/>
      <c r="I25" s="725">
        <f t="shared" si="0"/>
        <v>0</v>
      </c>
    </row>
    <row r="26" spans="1:9" ht="15" customHeight="1">
      <c r="A26" s="727"/>
      <c r="B26" s="728" t="s">
        <v>520</v>
      </c>
      <c r="C26" s="725"/>
      <c r="D26" s="725"/>
      <c r="E26" s="725"/>
      <c r="F26" s="725"/>
      <c r="G26" s="725"/>
      <c r="H26" s="725"/>
      <c r="I26" s="725">
        <f t="shared" si="0"/>
        <v>0</v>
      </c>
    </row>
    <row r="27" spans="1:9" ht="15" customHeight="1">
      <c r="A27" s="727"/>
      <c r="B27" s="728" t="s">
        <v>521</v>
      </c>
      <c r="C27" s="725"/>
      <c r="D27" s="725"/>
      <c r="E27" s="725"/>
      <c r="F27" s="725"/>
      <c r="G27" s="725"/>
      <c r="H27" s="725"/>
      <c r="I27" s="725">
        <f t="shared" si="0"/>
        <v>0</v>
      </c>
    </row>
    <row r="28" spans="1:9" ht="15" customHeight="1">
      <c r="A28" s="727"/>
      <c r="B28" s="728" t="s">
        <v>522</v>
      </c>
      <c r="C28" s="725"/>
      <c r="D28" s="725"/>
      <c r="E28" s="725"/>
      <c r="F28" s="725"/>
      <c r="G28" s="725"/>
      <c r="H28" s="725"/>
      <c r="I28" s="725">
        <f t="shared" si="0"/>
        <v>0</v>
      </c>
    </row>
    <row r="29" spans="1:9" ht="15" customHeight="1">
      <c r="A29" s="727"/>
      <c r="B29" s="728" t="s">
        <v>523</v>
      </c>
      <c r="C29" s="725"/>
      <c r="D29" s="725"/>
      <c r="E29" s="725"/>
      <c r="F29" s="725"/>
      <c r="G29" s="725"/>
      <c r="H29" s="725"/>
      <c r="I29" s="725">
        <f t="shared" si="0"/>
        <v>0</v>
      </c>
    </row>
    <row r="30" spans="1:9" s="87" customFormat="1" ht="15" customHeight="1">
      <c r="A30" s="2" t="s">
        <v>524</v>
      </c>
      <c r="B30" s="2"/>
      <c r="C30" s="25"/>
      <c r="D30" s="25"/>
      <c r="E30" s="25"/>
      <c r="F30" s="25"/>
      <c r="G30" s="25"/>
      <c r="H30" s="25"/>
      <c r="I30" s="25">
        <f t="shared" si="0"/>
        <v>0</v>
      </c>
    </row>
    <row r="31" spans="1:9" ht="15" customHeight="1">
      <c r="A31" s="728"/>
      <c r="B31" s="728" t="s">
        <v>525</v>
      </c>
      <c r="C31" s="724"/>
      <c r="D31" s="724"/>
      <c r="E31" s="724"/>
      <c r="F31" s="724"/>
      <c r="G31" s="724"/>
      <c r="H31" s="724"/>
      <c r="I31" s="724">
        <f t="shared" si="0"/>
        <v>0</v>
      </c>
    </row>
    <row r="32" spans="1:9" ht="15" customHeight="1">
      <c r="A32" s="728"/>
      <c r="B32" s="728" t="s">
        <v>526</v>
      </c>
      <c r="C32" s="725"/>
      <c r="D32" s="725"/>
      <c r="E32" s="725"/>
      <c r="F32" s="725"/>
      <c r="G32" s="725"/>
      <c r="H32" s="725"/>
      <c r="I32" s="725">
        <f t="shared" si="0"/>
        <v>0</v>
      </c>
    </row>
    <row r="33" spans="1:9" ht="15" customHeight="1">
      <c r="A33" s="728"/>
      <c r="B33" s="728" t="s">
        <v>527</v>
      </c>
      <c r="C33" s="725"/>
      <c r="D33" s="725"/>
      <c r="E33" s="725"/>
      <c r="F33" s="725"/>
      <c r="G33" s="725"/>
      <c r="H33" s="725"/>
      <c r="I33" s="725">
        <f t="shared" si="0"/>
        <v>0</v>
      </c>
    </row>
    <row r="34" spans="1:9" ht="15" customHeight="1">
      <c r="A34" s="728"/>
      <c r="B34" s="728" t="s">
        <v>528</v>
      </c>
      <c r="C34" s="725"/>
      <c r="D34" s="725"/>
      <c r="E34" s="725"/>
      <c r="F34" s="725"/>
      <c r="G34" s="725"/>
      <c r="H34" s="725"/>
      <c r="I34" s="725">
        <f t="shared" si="0"/>
        <v>0</v>
      </c>
    </row>
    <row r="35" spans="1:9" ht="15" customHeight="1">
      <c r="A35" s="728"/>
      <c r="B35" s="728" t="s">
        <v>529</v>
      </c>
      <c r="C35" s="725"/>
      <c r="D35" s="725"/>
      <c r="E35" s="725"/>
      <c r="F35" s="725"/>
      <c r="G35" s="725"/>
      <c r="H35" s="725"/>
      <c r="I35" s="725">
        <f t="shared" si="0"/>
        <v>0</v>
      </c>
    </row>
    <row r="36" spans="1:9" ht="15" customHeight="1">
      <c r="A36" s="728"/>
      <c r="B36" s="728" t="s">
        <v>530</v>
      </c>
      <c r="C36" s="725"/>
      <c r="D36" s="725"/>
      <c r="E36" s="725"/>
      <c r="F36" s="725"/>
      <c r="G36" s="725"/>
      <c r="H36" s="725"/>
      <c r="I36" s="725">
        <f t="shared" ref="I36:I67" si="1">SUM(F36:H36)</f>
        <v>0</v>
      </c>
    </row>
    <row r="37" spans="1:9" ht="15" customHeight="1">
      <c r="A37" s="728"/>
      <c r="B37" s="728" t="s">
        <v>531</v>
      </c>
      <c r="C37" s="725"/>
      <c r="D37" s="725"/>
      <c r="E37" s="725"/>
      <c r="F37" s="725"/>
      <c r="G37" s="725"/>
      <c r="H37" s="725"/>
      <c r="I37" s="725">
        <f t="shared" si="1"/>
        <v>0</v>
      </c>
    </row>
    <row r="38" spans="1:9" ht="15" customHeight="1">
      <c r="A38" s="727"/>
      <c r="B38" s="728" t="s">
        <v>532</v>
      </c>
      <c r="C38" s="725"/>
      <c r="D38" s="725"/>
      <c r="E38" s="725"/>
      <c r="F38" s="725"/>
      <c r="G38" s="725"/>
      <c r="H38" s="725"/>
      <c r="I38" s="725">
        <f t="shared" si="1"/>
        <v>0</v>
      </c>
    </row>
    <row r="39" spans="1:9" s="87" customFormat="1" ht="15" customHeight="1">
      <c r="A39" s="727"/>
      <c r="B39" s="728" t="s">
        <v>533</v>
      </c>
      <c r="C39" s="725"/>
      <c r="D39" s="725"/>
      <c r="E39" s="725"/>
      <c r="F39" s="725"/>
      <c r="G39" s="725"/>
      <c r="H39" s="725"/>
      <c r="I39" s="725">
        <f t="shared" si="1"/>
        <v>0</v>
      </c>
    </row>
    <row r="40" spans="1:9" ht="15" customHeight="1">
      <c r="A40" s="727"/>
      <c r="B40" s="728" t="s">
        <v>534</v>
      </c>
      <c r="C40" s="725"/>
      <c r="D40" s="725"/>
      <c r="E40" s="725"/>
      <c r="F40" s="725"/>
      <c r="G40" s="725"/>
      <c r="H40" s="725"/>
      <c r="I40" s="725">
        <f t="shared" si="1"/>
        <v>0</v>
      </c>
    </row>
    <row r="41" spans="1:9" ht="15" customHeight="1">
      <c r="A41" s="727"/>
      <c r="B41" s="728" t="s">
        <v>535</v>
      </c>
      <c r="C41" s="725"/>
      <c r="D41" s="725"/>
      <c r="E41" s="725"/>
      <c r="F41" s="725"/>
      <c r="G41" s="725"/>
      <c r="H41" s="725"/>
      <c r="I41" s="725">
        <f t="shared" si="1"/>
        <v>0</v>
      </c>
    </row>
    <row r="42" spans="1:9" ht="15" customHeight="1">
      <c r="A42" s="727"/>
      <c r="B42" s="728" t="s">
        <v>536</v>
      </c>
      <c r="C42" s="725"/>
      <c r="D42" s="725"/>
      <c r="E42" s="725"/>
      <c r="F42" s="725"/>
      <c r="G42" s="725"/>
      <c r="H42" s="725"/>
      <c r="I42" s="725">
        <f t="shared" si="1"/>
        <v>0</v>
      </c>
    </row>
    <row r="43" spans="1:9" ht="15" customHeight="1">
      <c r="A43" s="2" t="s">
        <v>537</v>
      </c>
      <c r="B43" s="2"/>
      <c r="C43" s="25"/>
      <c r="D43" s="25"/>
      <c r="E43" s="25"/>
      <c r="F43" s="25"/>
      <c r="G43" s="25"/>
      <c r="H43" s="25"/>
      <c r="I43" s="25">
        <f t="shared" si="1"/>
        <v>0</v>
      </c>
    </row>
    <row r="44" spans="1:9" ht="15" customHeight="1">
      <c r="A44" s="728"/>
      <c r="B44" s="728" t="s">
        <v>538</v>
      </c>
      <c r="C44" s="725"/>
      <c r="D44" s="725"/>
      <c r="E44" s="725"/>
      <c r="F44" s="725"/>
      <c r="G44" s="725"/>
      <c r="H44" s="725"/>
      <c r="I44" s="725">
        <f t="shared" si="1"/>
        <v>0</v>
      </c>
    </row>
    <row r="45" spans="1:9" ht="15" customHeight="1">
      <c r="A45" s="727"/>
      <c r="B45" s="728" t="s">
        <v>539</v>
      </c>
      <c r="C45" s="725"/>
      <c r="D45" s="725"/>
      <c r="E45" s="725"/>
      <c r="F45" s="725"/>
      <c r="G45" s="725"/>
      <c r="H45" s="725"/>
      <c r="I45" s="725">
        <f t="shared" si="1"/>
        <v>0</v>
      </c>
    </row>
    <row r="46" spans="1:9" ht="15" customHeight="1">
      <c r="A46" s="727"/>
      <c r="B46" s="728" t="s">
        <v>540</v>
      </c>
      <c r="C46" s="725"/>
      <c r="D46" s="725"/>
      <c r="E46" s="725"/>
      <c r="F46" s="725"/>
      <c r="G46" s="725"/>
      <c r="H46" s="725"/>
      <c r="I46" s="725">
        <f t="shared" si="1"/>
        <v>0</v>
      </c>
    </row>
    <row r="47" spans="1:9" s="87" customFormat="1" ht="15" customHeight="1">
      <c r="A47" s="727"/>
      <c r="B47" s="728" t="s">
        <v>541</v>
      </c>
      <c r="C47" s="725"/>
      <c r="D47" s="725"/>
      <c r="E47" s="725"/>
      <c r="F47" s="725"/>
      <c r="G47" s="725"/>
      <c r="H47" s="725"/>
      <c r="I47" s="725">
        <f t="shared" si="1"/>
        <v>0</v>
      </c>
    </row>
    <row r="48" spans="1:9" ht="15" customHeight="1">
      <c r="A48" s="727"/>
      <c r="B48" s="728" t="s">
        <v>542</v>
      </c>
      <c r="C48" s="725"/>
      <c r="D48" s="725"/>
      <c r="E48" s="725"/>
      <c r="F48" s="725"/>
      <c r="G48" s="725"/>
      <c r="H48" s="725"/>
      <c r="I48" s="725">
        <f t="shared" si="1"/>
        <v>0</v>
      </c>
    </row>
    <row r="49" spans="1:9" ht="15" customHeight="1">
      <c r="A49" s="727"/>
      <c r="B49" s="728" t="s">
        <v>543</v>
      </c>
      <c r="C49" s="725"/>
      <c r="D49" s="725"/>
      <c r="E49" s="725"/>
      <c r="F49" s="725"/>
      <c r="G49" s="725"/>
      <c r="H49" s="725"/>
      <c r="I49" s="725">
        <f t="shared" si="1"/>
        <v>0</v>
      </c>
    </row>
    <row r="50" spans="1:9" ht="15" customHeight="1">
      <c r="A50" s="727"/>
      <c r="B50" s="728" t="s">
        <v>544</v>
      </c>
      <c r="C50" s="725"/>
      <c r="D50" s="725"/>
      <c r="E50" s="725"/>
      <c r="F50" s="725"/>
      <c r="G50" s="725"/>
      <c r="H50" s="725"/>
      <c r="I50" s="725">
        <f t="shared" si="1"/>
        <v>0</v>
      </c>
    </row>
    <row r="51" spans="1:9" ht="15" customHeight="1">
      <c r="A51" s="2" t="s">
        <v>545</v>
      </c>
      <c r="B51" s="2"/>
      <c r="C51" s="25"/>
      <c r="D51" s="25"/>
      <c r="E51" s="25"/>
      <c r="F51" s="25"/>
      <c r="G51" s="25"/>
      <c r="H51" s="25"/>
      <c r="I51" s="25">
        <f t="shared" si="1"/>
        <v>0</v>
      </c>
    </row>
    <row r="52" spans="1:9" ht="15" customHeight="1">
      <c r="A52" s="728"/>
      <c r="B52" s="728" t="s">
        <v>546</v>
      </c>
      <c r="C52" s="725"/>
      <c r="D52" s="725"/>
      <c r="E52" s="725"/>
      <c r="F52" s="725"/>
      <c r="G52" s="725"/>
      <c r="H52" s="725"/>
      <c r="I52" s="725">
        <f t="shared" si="1"/>
        <v>0</v>
      </c>
    </row>
    <row r="53" spans="1:9" ht="15" customHeight="1">
      <c r="A53" s="727"/>
      <c r="B53" s="728" t="s">
        <v>547</v>
      </c>
      <c r="C53" s="725"/>
      <c r="D53" s="725"/>
      <c r="E53" s="725"/>
      <c r="F53" s="725"/>
      <c r="G53" s="725"/>
      <c r="H53" s="725"/>
      <c r="I53" s="725">
        <f t="shared" si="1"/>
        <v>0</v>
      </c>
    </row>
    <row r="54" spans="1:9" ht="15" customHeight="1">
      <c r="A54" s="727"/>
      <c r="B54" s="728" t="s">
        <v>548</v>
      </c>
      <c r="C54" s="725"/>
      <c r="D54" s="725"/>
      <c r="E54" s="725"/>
      <c r="F54" s="725"/>
      <c r="G54" s="725"/>
      <c r="H54" s="725"/>
      <c r="I54" s="725">
        <f t="shared" si="1"/>
        <v>0</v>
      </c>
    </row>
    <row r="55" spans="1:9" ht="15" customHeight="1">
      <c r="A55" s="727"/>
      <c r="B55" s="728" t="s">
        <v>549</v>
      </c>
      <c r="C55" s="725"/>
      <c r="D55" s="725"/>
      <c r="E55" s="725"/>
      <c r="F55" s="725"/>
      <c r="G55" s="725"/>
      <c r="H55" s="725"/>
      <c r="I55" s="725">
        <f t="shared" si="1"/>
        <v>0</v>
      </c>
    </row>
    <row r="56" spans="1:9" s="87" customFormat="1" ht="15" customHeight="1">
      <c r="A56" s="2" t="s">
        <v>550</v>
      </c>
      <c r="B56" s="2"/>
      <c r="C56" s="49"/>
      <c r="D56" s="49"/>
      <c r="E56" s="49"/>
      <c r="F56" s="49"/>
      <c r="G56" s="49"/>
      <c r="H56" s="49"/>
      <c r="I56" s="49">
        <f t="shared" si="1"/>
        <v>0</v>
      </c>
    </row>
    <row r="57" spans="1:9" ht="15" customHeight="1">
      <c r="A57" s="728"/>
      <c r="B57" s="728" t="s">
        <v>551</v>
      </c>
      <c r="C57" s="724"/>
      <c r="D57" s="724"/>
      <c r="E57" s="724"/>
      <c r="F57" s="724"/>
      <c r="G57" s="724"/>
      <c r="H57" s="724"/>
      <c r="I57" s="724">
        <f t="shared" si="1"/>
        <v>0</v>
      </c>
    </row>
    <row r="58" spans="1:9" ht="15" customHeight="1">
      <c r="A58" s="727"/>
      <c r="B58" s="728" t="s">
        <v>552</v>
      </c>
      <c r="C58" s="725"/>
      <c r="D58" s="725"/>
      <c r="E58" s="725"/>
      <c r="F58" s="725"/>
      <c r="G58" s="725"/>
      <c r="H58" s="725"/>
      <c r="I58" s="725">
        <f t="shared" si="1"/>
        <v>0</v>
      </c>
    </row>
    <row r="59" spans="1:9" ht="15" customHeight="1">
      <c r="A59" s="727"/>
      <c r="B59" s="728" t="s">
        <v>553</v>
      </c>
      <c r="C59" s="725"/>
      <c r="D59" s="725"/>
      <c r="E59" s="725"/>
      <c r="F59" s="725"/>
      <c r="G59" s="725"/>
      <c r="H59" s="725"/>
      <c r="I59" s="725">
        <f t="shared" si="1"/>
        <v>0</v>
      </c>
    </row>
    <row r="60" spans="1:9" ht="15" customHeight="1">
      <c r="A60" s="727"/>
      <c r="B60" s="728" t="s">
        <v>554</v>
      </c>
      <c r="C60" s="725"/>
      <c r="D60" s="725"/>
      <c r="E60" s="725"/>
      <c r="F60" s="725"/>
      <c r="G60" s="725"/>
      <c r="H60" s="725"/>
      <c r="I60" s="725">
        <f t="shared" si="1"/>
        <v>0</v>
      </c>
    </row>
    <row r="61" spans="1:9" ht="15" customHeight="1">
      <c r="A61" s="727"/>
      <c r="B61" s="728" t="s">
        <v>555</v>
      </c>
      <c r="C61" s="725"/>
      <c r="D61" s="725"/>
      <c r="E61" s="725"/>
      <c r="F61" s="725"/>
      <c r="G61" s="725"/>
      <c r="H61" s="725"/>
      <c r="I61" s="725">
        <f t="shared" si="1"/>
        <v>0</v>
      </c>
    </row>
    <row r="62" spans="1:9" s="87" customFormat="1" ht="15" customHeight="1">
      <c r="A62" s="727"/>
      <c r="B62" s="728" t="s">
        <v>556</v>
      </c>
      <c r="C62" s="725"/>
      <c r="D62" s="725"/>
      <c r="E62" s="725"/>
      <c r="F62" s="725"/>
      <c r="G62" s="725"/>
      <c r="H62" s="725"/>
      <c r="I62" s="725">
        <f t="shared" si="1"/>
        <v>0</v>
      </c>
    </row>
    <row r="63" spans="1:9" ht="15" customHeight="1">
      <c r="A63" s="727"/>
      <c r="B63" s="728" t="s">
        <v>557</v>
      </c>
      <c r="C63" s="725"/>
      <c r="D63" s="725"/>
      <c r="E63" s="725"/>
      <c r="F63" s="725"/>
      <c r="G63" s="725"/>
      <c r="H63" s="725"/>
      <c r="I63" s="725">
        <f t="shared" si="1"/>
        <v>0</v>
      </c>
    </row>
    <row r="64" spans="1:9" ht="15" customHeight="1">
      <c r="A64" s="727"/>
      <c r="B64" s="728" t="s">
        <v>558</v>
      </c>
      <c r="C64" s="725"/>
      <c r="D64" s="725"/>
      <c r="E64" s="725"/>
      <c r="F64" s="725"/>
      <c r="G64" s="725"/>
      <c r="H64" s="725"/>
      <c r="I64" s="725">
        <f t="shared" si="1"/>
        <v>0</v>
      </c>
    </row>
    <row r="65" spans="1:9" ht="15" customHeight="1">
      <c r="A65" s="2" t="s">
        <v>559</v>
      </c>
      <c r="B65" s="2"/>
      <c r="C65" s="25"/>
      <c r="D65" s="25"/>
      <c r="E65" s="25"/>
      <c r="F65" s="25"/>
      <c r="G65" s="25"/>
      <c r="H65" s="25"/>
      <c r="I65" s="25">
        <f t="shared" si="1"/>
        <v>0</v>
      </c>
    </row>
    <row r="66" spans="1:9" ht="15" customHeight="1">
      <c r="A66" s="728"/>
      <c r="B66" s="728" t="s">
        <v>560</v>
      </c>
      <c r="C66" s="725"/>
      <c r="D66" s="725"/>
      <c r="E66" s="725"/>
      <c r="F66" s="725"/>
      <c r="G66" s="725"/>
      <c r="H66" s="725"/>
      <c r="I66" s="725">
        <f t="shared" si="1"/>
        <v>0</v>
      </c>
    </row>
    <row r="67" spans="1:9" ht="15" customHeight="1">
      <c r="A67" s="727"/>
      <c r="B67" s="728" t="s">
        <v>561</v>
      </c>
      <c r="C67" s="725"/>
      <c r="D67" s="725"/>
      <c r="E67" s="725"/>
      <c r="F67" s="725"/>
      <c r="G67" s="725"/>
      <c r="H67" s="725"/>
      <c r="I67" s="725">
        <f t="shared" si="1"/>
        <v>0</v>
      </c>
    </row>
    <row r="68" spans="1:9" ht="15" customHeight="1">
      <c r="A68" s="727"/>
      <c r="B68" s="728" t="s">
        <v>562</v>
      </c>
      <c r="C68" s="725"/>
      <c r="D68" s="725"/>
      <c r="E68" s="725"/>
      <c r="F68" s="725"/>
      <c r="G68" s="725"/>
      <c r="H68" s="725"/>
      <c r="I68" s="725">
        <f t="shared" ref="I68:I99" si="2">SUM(F68:H68)</f>
        <v>0</v>
      </c>
    </row>
    <row r="69" spans="1:9" ht="15" customHeight="1">
      <c r="A69" s="727"/>
      <c r="B69" s="728" t="s">
        <v>563</v>
      </c>
      <c r="C69" s="725"/>
      <c r="D69" s="725"/>
      <c r="E69" s="725"/>
      <c r="F69" s="725"/>
      <c r="G69" s="725"/>
      <c r="H69" s="725"/>
      <c r="I69" s="725">
        <f t="shared" si="2"/>
        <v>0</v>
      </c>
    </row>
    <row r="70" spans="1:9" s="87" customFormat="1" ht="15" customHeight="1">
      <c r="A70" s="727"/>
      <c r="B70" s="728" t="s">
        <v>564</v>
      </c>
      <c r="C70" s="725"/>
      <c r="D70" s="725"/>
      <c r="E70" s="725"/>
      <c r="F70" s="725"/>
      <c r="G70" s="725"/>
      <c r="H70" s="725"/>
      <c r="I70" s="725">
        <f t="shared" si="2"/>
        <v>0</v>
      </c>
    </row>
    <row r="71" spans="1:9" ht="15" customHeight="1">
      <c r="A71" s="727"/>
      <c r="B71" s="728" t="s">
        <v>565</v>
      </c>
      <c r="C71" s="725"/>
      <c r="D71" s="725"/>
      <c r="E71" s="725"/>
      <c r="F71" s="725"/>
      <c r="G71" s="725"/>
      <c r="H71" s="725"/>
      <c r="I71" s="725">
        <f t="shared" si="2"/>
        <v>0</v>
      </c>
    </row>
    <row r="72" spans="1:9" ht="15" customHeight="1">
      <c r="A72" s="727"/>
      <c r="B72" s="728" t="s">
        <v>566</v>
      </c>
      <c r="C72" s="725"/>
      <c r="D72" s="725"/>
      <c r="E72" s="725"/>
      <c r="F72" s="725"/>
      <c r="G72" s="725"/>
      <c r="H72" s="725"/>
      <c r="I72" s="725">
        <f t="shared" si="2"/>
        <v>0</v>
      </c>
    </row>
    <row r="73" spans="1:9" ht="15" customHeight="1">
      <c r="A73" s="727"/>
      <c r="B73" s="728" t="s">
        <v>567</v>
      </c>
      <c r="C73" s="725"/>
      <c r="D73" s="725"/>
      <c r="E73" s="725"/>
      <c r="F73" s="725"/>
      <c r="G73" s="725"/>
      <c r="H73" s="725"/>
      <c r="I73" s="725">
        <f t="shared" si="2"/>
        <v>0</v>
      </c>
    </row>
    <row r="74" spans="1:9" ht="15" customHeight="1">
      <c r="A74" s="2" t="s">
        <v>568</v>
      </c>
      <c r="B74" s="2"/>
      <c r="C74" s="25"/>
      <c r="D74" s="25"/>
      <c r="E74" s="25"/>
      <c r="F74" s="25"/>
      <c r="G74" s="25"/>
      <c r="H74" s="25"/>
      <c r="I74" s="25">
        <f t="shared" si="2"/>
        <v>0</v>
      </c>
    </row>
    <row r="75" spans="1:9" ht="15" customHeight="1">
      <c r="A75" s="728"/>
      <c r="B75" s="728" t="s">
        <v>569</v>
      </c>
      <c r="C75" s="725"/>
      <c r="D75" s="725"/>
      <c r="E75" s="725"/>
      <c r="F75" s="725"/>
      <c r="G75" s="725"/>
      <c r="H75" s="725"/>
      <c r="I75" s="725">
        <f t="shared" si="2"/>
        <v>0</v>
      </c>
    </row>
    <row r="76" spans="1:9" ht="15" customHeight="1">
      <c r="A76" s="727"/>
      <c r="B76" s="728" t="s">
        <v>570</v>
      </c>
      <c r="C76" s="725"/>
      <c r="D76" s="725"/>
      <c r="E76" s="725"/>
      <c r="F76" s="725"/>
      <c r="G76" s="725"/>
      <c r="H76" s="725"/>
      <c r="I76" s="725">
        <f t="shared" si="2"/>
        <v>0</v>
      </c>
    </row>
    <row r="77" spans="1:9" ht="15" customHeight="1">
      <c r="A77" s="727"/>
      <c r="B77" s="728" t="s">
        <v>571</v>
      </c>
      <c r="C77" s="725"/>
      <c r="D77" s="725"/>
      <c r="E77" s="725"/>
      <c r="F77" s="725"/>
      <c r="G77" s="725"/>
      <c r="H77" s="725"/>
      <c r="I77" s="725">
        <f t="shared" si="2"/>
        <v>0</v>
      </c>
    </row>
    <row r="78" spans="1:9" ht="15" customHeight="1">
      <c r="A78" s="727"/>
      <c r="B78" s="728" t="s">
        <v>572</v>
      </c>
      <c r="C78" s="725"/>
      <c r="D78" s="725"/>
      <c r="E78" s="725"/>
      <c r="F78" s="725"/>
      <c r="G78" s="725"/>
      <c r="H78" s="725"/>
      <c r="I78" s="725">
        <f t="shared" si="2"/>
        <v>0</v>
      </c>
    </row>
    <row r="79" spans="1:9" ht="15" customHeight="1">
      <c r="A79" s="727"/>
      <c r="B79" s="728" t="s">
        <v>573</v>
      </c>
      <c r="C79" s="725"/>
      <c r="D79" s="725"/>
      <c r="E79" s="725"/>
      <c r="F79" s="725"/>
      <c r="G79" s="725"/>
      <c r="H79" s="725"/>
      <c r="I79" s="725">
        <f t="shared" si="2"/>
        <v>0</v>
      </c>
    </row>
    <row r="80" spans="1:9" s="87" customFormat="1" ht="15" customHeight="1">
      <c r="A80" s="2" t="s">
        <v>574</v>
      </c>
      <c r="B80" s="2"/>
      <c r="C80" s="49"/>
      <c r="D80" s="49"/>
      <c r="E80" s="49"/>
      <c r="F80" s="49"/>
      <c r="G80" s="49"/>
      <c r="H80" s="49"/>
      <c r="I80" s="49">
        <f t="shared" si="2"/>
        <v>0</v>
      </c>
    </row>
    <row r="81" spans="1:9" ht="15" customHeight="1">
      <c r="A81" s="728"/>
      <c r="B81" s="728" t="s">
        <v>575</v>
      </c>
      <c r="C81" s="724"/>
      <c r="D81" s="724"/>
      <c r="E81" s="724"/>
      <c r="F81" s="724"/>
      <c r="G81" s="724"/>
      <c r="H81" s="724"/>
      <c r="I81" s="724">
        <f t="shared" si="2"/>
        <v>0</v>
      </c>
    </row>
    <row r="82" spans="1:9" ht="15" customHeight="1">
      <c r="A82" s="727"/>
      <c r="B82" s="728" t="s">
        <v>576</v>
      </c>
      <c r="C82" s="725"/>
      <c r="D82" s="725"/>
      <c r="E82" s="725"/>
      <c r="F82" s="725"/>
      <c r="G82" s="725"/>
      <c r="H82" s="725"/>
      <c r="I82" s="725">
        <f t="shared" si="2"/>
        <v>0</v>
      </c>
    </row>
    <row r="83" spans="1:9" ht="15" customHeight="1">
      <c r="A83" s="727"/>
      <c r="B83" s="728" t="s">
        <v>577</v>
      </c>
      <c r="C83" s="725"/>
      <c r="D83" s="725"/>
      <c r="E83" s="725"/>
      <c r="F83" s="725"/>
      <c r="G83" s="725"/>
      <c r="H83" s="725"/>
      <c r="I83" s="725">
        <f t="shared" si="2"/>
        <v>0</v>
      </c>
    </row>
    <row r="84" spans="1:9" ht="15" customHeight="1">
      <c r="A84" s="727"/>
      <c r="B84" s="728" t="s">
        <v>578</v>
      </c>
      <c r="C84" s="725"/>
      <c r="D84" s="725"/>
      <c r="E84" s="725"/>
      <c r="F84" s="725"/>
      <c r="G84" s="725"/>
      <c r="H84" s="725"/>
      <c r="I84" s="725">
        <f t="shared" si="2"/>
        <v>0</v>
      </c>
    </row>
    <row r="85" spans="1:9" ht="15" customHeight="1">
      <c r="A85" s="2" t="s">
        <v>579</v>
      </c>
      <c r="B85" s="2"/>
      <c r="C85" s="25"/>
      <c r="D85" s="25"/>
      <c r="E85" s="25"/>
      <c r="F85" s="25"/>
      <c r="G85" s="25"/>
      <c r="H85" s="25"/>
      <c r="I85" s="25">
        <f t="shared" si="2"/>
        <v>0</v>
      </c>
    </row>
    <row r="86" spans="1:9" ht="15" customHeight="1">
      <c r="A86" s="727"/>
      <c r="B86" s="728" t="s">
        <v>580</v>
      </c>
      <c r="C86" s="725"/>
      <c r="D86" s="725"/>
      <c r="E86" s="725"/>
      <c r="F86" s="725"/>
      <c r="G86" s="725"/>
      <c r="H86" s="725"/>
      <c r="I86" s="725">
        <f t="shared" si="2"/>
        <v>0</v>
      </c>
    </row>
    <row r="87" spans="1:9" ht="15" customHeight="1">
      <c r="A87" s="727"/>
      <c r="B87" s="728" t="s">
        <v>581</v>
      </c>
      <c r="C87" s="725"/>
      <c r="D87" s="725"/>
      <c r="E87" s="725"/>
      <c r="F87" s="725"/>
      <c r="G87" s="725"/>
      <c r="H87" s="725"/>
      <c r="I87" s="725">
        <f t="shared" si="2"/>
        <v>0</v>
      </c>
    </row>
    <row r="88" spans="1:9" s="87" customFormat="1" ht="15" customHeight="1">
      <c r="A88" s="727"/>
      <c r="B88" s="728" t="s">
        <v>582</v>
      </c>
      <c r="C88" s="725"/>
      <c r="D88" s="725"/>
      <c r="E88" s="725"/>
      <c r="F88" s="725"/>
      <c r="G88" s="725"/>
      <c r="H88" s="725"/>
      <c r="I88" s="725">
        <f t="shared" si="2"/>
        <v>0</v>
      </c>
    </row>
    <row r="89" spans="1:9" ht="15" customHeight="1">
      <c r="A89" s="2" t="s">
        <v>583</v>
      </c>
      <c r="B89" s="2"/>
      <c r="C89" s="49"/>
      <c r="D89" s="49"/>
      <c r="E89" s="49"/>
      <c r="F89" s="49"/>
      <c r="G89" s="49"/>
      <c r="H89" s="49"/>
      <c r="I89" s="49">
        <f t="shared" si="2"/>
        <v>0</v>
      </c>
    </row>
    <row r="90" spans="1:9" ht="15" customHeight="1">
      <c r="A90" s="727"/>
      <c r="B90" s="728" t="s">
        <v>584</v>
      </c>
      <c r="C90" s="725"/>
      <c r="D90" s="725"/>
      <c r="E90" s="725"/>
      <c r="F90" s="725"/>
      <c r="G90" s="725"/>
      <c r="H90" s="725"/>
      <c r="I90" s="725">
        <f t="shared" si="2"/>
        <v>0</v>
      </c>
    </row>
    <row r="91" spans="1:9" ht="15" customHeight="1">
      <c r="A91" s="2" t="s">
        <v>585</v>
      </c>
      <c r="B91" s="2"/>
      <c r="C91" s="25"/>
      <c r="D91" s="25"/>
      <c r="E91" s="25"/>
      <c r="F91" s="25"/>
      <c r="G91" s="25"/>
      <c r="H91" s="25"/>
      <c r="I91" s="25">
        <f t="shared" si="2"/>
        <v>0</v>
      </c>
    </row>
    <row r="92" spans="1:9" ht="15" customHeight="1">
      <c r="A92" s="727"/>
      <c r="B92" s="728" t="s">
        <v>586</v>
      </c>
      <c r="C92" s="725"/>
      <c r="D92" s="725"/>
      <c r="E92" s="725"/>
      <c r="F92" s="725"/>
      <c r="G92" s="725"/>
      <c r="H92" s="725"/>
      <c r="I92" s="725">
        <f t="shared" si="2"/>
        <v>0</v>
      </c>
    </row>
    <row r="93" spans="1:9" s="87" customFormat="1" ht="15" customHeight="1">
      <c r="A93" s="727"/>
      <c r="B93" s="728" t="s">
        <v>587</v>
      </c>
      <c r="C93" s="725"/>
      <c r="D93" s="725"/>
      <c r="E93" s="725"/>
      <c r="F93" s="725"/>
      <c r="G93" s="725"/>
      <c r="H93" s="725"/>
      <c r="I93" s="725">
        <f t="shared" si="2"/>
        <v>0</v>
      </c>
    </row>
    <row r="94" spans="1:9" ht="15" customHeight="1">
      <c r="A94" s="727"/>
      <c r="B94" s="728" t="s">
        <v>588</v>
      </c>
      <c r="C94" s="725"/>
      <c r="D94" s="725"/>
      <c r="E94" s="725"/>
      <c r="F94" s="725"/>
      <c r="G94" s="725"/>
      <c r="H94" s="725"/>
      <c r="I94" s="725">
        <f t="shared" si="2"/>
        <v>0</v>
      </c>
    </row>
    <row r="95" spans="1:9" ht="15" customHeight="1">
      <c r="A95" s="2" t="s">
        <v>589</v>
      </c>
      <c r="B95" s="2"/>
      <c r="C95" s="25"/>
      <c r="D95" s="25"/>
      <c r="E95" s="25"/>
      <c r="F95" s="25"/>
      <c r="G95" s="25"/>
      <c r="H95" s="25"/>
      <c r="I95" s="25">
        <f t="shared" si="2"/>
        <v>0</v>
      </c>
    </row>
    <row r="96" spans="1:9" ht="15" customHeight="1">
      <c r="A96" s="728"/>
      <c r="B96" s="728" t="s">
        <v>590</v>
      </c>
      <c r="C96" s="725"/>
      <c r="D96" s="725"/>
      <c r="E96" s="725"/>
      <c r="F96" s="725"/>
      <c r="G96" s="725"/>
      <c r="H96" s="725"/>
      <c r="I96" s="725">
        <f t="shared" si="2"/>
        <v>0</v>
      </c>
    </row>
    <row r="97" spans="1:9" ht="15" customHeight="1">
      <c r="A97" s="728"/>
      <c r="B97" s="728" t="s">
        <v>591</v>
      </c>
      <c r="C97" s="725"/>
      <c r="D97" s="725"/>
      <c r="E97" s="725"/>
      <c r="F97" s="725"/>
      <c r="G97" s="725"/>
      <c r="H97" s="725"/>
      <c r="I97" s="725">
        <f t="shared" si="2"/>
        <v>0</v>
      </c>
    </row>
    <row r="98" spans="1:9" ht="15" customHeight="1">
      <c r="A98" s="728"/>
      <c r="B98" s="728" t="s">
        <v>592</v>
      </c>
      <c r="C98" s="725"/>
      <c r="D98" s="725"/>
      <c r="E98" s="725"/>
      <c r="F98" s="725"/>
      <c r="G98" s="725"/>
      <c r="H98" s="725"/>
      <c r="I98" s="725">
        <f t="shared" si="2"/>
        <v>0</v>
      </c>
    </row>
    <row r="99" spans="1:9" s="87" customFormat="1" ht="15" customHeight="1">
      <c r="A99" s="728"/>
      <c r="B99" s="728" t="s">
        <v>593</v>
      </c>
      <c r="C99" s="725"/>
      <c r="D99" s="725"/>
      <c r="E99" s="725"/>
      <c r="F99" s="725"/>
      <c r="G99" s="725"/>
      <c r="H99" s="725"/>
      <c r="I99" s="725">
        <f t="shared" si="2"/>
        <v>0</v>
      </c>
    </row>
    <row r="100" spans="1:9" ht="15" customHeight="1">
      <c r="A100" s="2" t="s">
        <v>594</v>
      </c>
      <c r="B100" s="2"/>
      <c r="C100" s="49"/>
      <c r="D100" s="49"/>
      <c r="E100" s="49"/>
      <c r="F100" s="49"/>
      <c r="G100" s="49"/>
      <c r="H100" s="49"/>
      <c r="I100" s="49">
        <f t="shared" ref="I100:I112" si="3">SUM(F100:H100)</f>
        <v>0</v>
      </c>
    </row>
    <row r="101" spans="1:9" ht="15" customHeight="1">
      <c r="A101" s="727"/>
      <c r="B101" s="728" t="s">
        <v>595</v>
      </c>
      <c r="C101" s="725"/>
      <c r="D101" s="725"/>
      <c r="E101" s="725"/>
      <c r="F101" s="725"/>
      <c r="G101" s="725"/>
      <c r="H101" s="725"/>
      <c r="I101" s="725">
        <f t="shared" si="3"/>
        <v>0</v>
      </c>
    </row>
    <row r="102" spans="1:9" ht="15" customHeight="1">
      <c r="A102" s="2" t="s">
        <v>596</v>
      </c>
      <c r="B102" s="2"/>
      <c r="C102" s="25"/>
      <c r="D102" s="25"/>
      <c r="E102" s="25"/>
      <c r="F102" s="25"/>
      <c r="G102" s="25"/>
      <c r="H102" s="25"/>
      <c r="I102" s="25">
        <f t="shared" si="3"/>
        <v>0</v>
      </c>
    </row>
    <row r="103" spans="1:9" ht="15" customHeight="1">
      <c r="A103" s="728"/>
      <c r="B103" s="728" t="s">
        <v>597</v>
      </c>
      <c r="C103" s="725"/>
      <c r="D103" s="725"/>
      <c r="E103" s="725"/>
      <c r="F103" s="725"/>
      <c r="G103" s="725"/>
      <c r="H103" s="725"/>
      <c r="I103" s="725">
        <f t="shared" si="3"/>
        <v>0</v>
      </c>
    </row>
    <row r="104" spans="1:9" ht="15" customHeight="1">
      <c r="A104" s="727"/>
      <c r="B104" s="728" t="s">
        <v>598</v>
      </c>
      <c r="C104" s="725"/>
      <c r="D104" s="725"/>
      <c r="E104" s="725"/>
      <c r="F104" s="725"/>
      <c r="G104" s="725"/>
      <c r="H104" s="725"/>
      <c r="I104" s="725">
        <f t="shared" si="3"/>
        <v>0</v>
      </c>
    </row>
    <row r="105" spans="1:9" ht="15" customHeight="1">
      <c r="A105" s="727"/>
      <c r="B105" s="728" t="s">
        <v>599</v>
      </c>
      <c r="C105" s="725"/>
      <c r="D105" s="725"/>
      <c r="E105" s="725"/>
      <c r="F105" s="725"/>
      <c r="G105" s="725"/>
      <c r="H105" s="725"/>
      <c r="I105" s="725">
        <f t="shared" si="3"/>
        <v>0</v>
      </c>
    </row>
    <row r="106" spans="1:9" ht="15" customHeight="1">
      <c r="A106" s="727"/>
      <c r="B106" s="728" t="s">
        <v>600</v>
      </c>
      <c r="C106" s="725"/>
      <c r="D106" s="725"/>
      <c r="E106" s="725"/>
      <c r="F106" s="725"/>
      <c r="G106" s="725"/>
      <c r="H106" s="725"/>
      <c r="I106" s="725">
        <f t="shared" si="3"/>
        <v>0</v>
      </c>
    </row>
    <row r="107" spans="1:9" ht="14.25" customHeight="1">
      <c r="A107" s="727"/>
      <c r="B107" s="728" t="s">
        <v>601</v>
      </c>
      <c r="C107" s="725"/>
      <c r="D107" s="725"/>
      <c r="E107" s="725"/>
      <c r="F107" s="725"/>
      <c r="G107" s="725"/>
      <c r="H107" s="725"/>
      <c r="I107" s="725">
        <f t="shared" si="3"/>
        <v>0</v>
      </c>
    </row>
    <row r="108" spans="1:9" ht="14.25" customHeight="1">
      <c r="A108" s="727"/>
      <c r="B108" s="728" t="s">
        <v>602</v>
      </c>
      <c r="C108" s="725"/>
      <c r="D108" s="725"/>
      <c r="E108" s="725"/>
      <c r="F108" s="725"/>
      <c r="G108" s="725"/>
      <c r="H108" s="725"/>
      <c r="I108" s="725">
        <f t="shared" si="3"/>
        <v>0</v>
      </c>
    </row>
    <row r="109" spans="1:9" ht="14.25" customHeight="1">
      <c r="A109" s="727"/>
      <c r="B109" s="728" t="s">
        <v>603</v>
      </c>
      <c r="C109" s="725"/>
      <c r="D109" s="725"/>
      <c r="E109" s="725"/>
      <c r="F109" s="725"/>
      <c r="G109" s="725"/>
      <c r="H109" s="725"/>
      <c r="I109" s="725">
        <f t="shared" si="3"/>
        <v>0</v>
      </c>
    </row>
    <row r="110" spans="1:9" ht="14.25" customHeight="1">
      <c r="A110" s="2" t="s">
        <v>604</v>
      </c>
      <c r="B110" s="2"/>
      <c r="C110" s="683"/>
      <c r="D110" s="683"/>
      <c r="E110" s="683"/>
      <c r="F110" s="683"/>
      <c r="G110" s="683"/>
      <c r="H110" s="683"/>
      <c r="I110" s="683">
        <f t="shared" si="3"/>
        <v>0</v>
      </c>
    </row>
    <row r="111" spans="1:9" ht="14.25" customHeight="1">
      <c r="A111" s="2" t="s">
        <v>605</v>
      </c>
      <c r="B111" s="2"/>
      <c r="C111" s="25"/>
      <c r="D111" s="25"/>
      <c r="E111" s="25"/>
      <c r="F111" s="25"/>
      <c r="G111" s="25"/>
      <c r="H111" s="25"/>
      <c r="I111" s="25">
        <f t="shared" si="3"/>
        <v>0</v>
      </c>
    </row>
    <row r="112" spans="1:9" ht="14.25" customHeight="1" thickBot="1">
      <c r="A112" s="282" t="s">
        <v>606</v>
      </c>
      <c r="B112" s="282"/>
      <c r="C112" s="206"/>
      <c r="D112" s="206"/>
      <c r="E112" s="206"/>
      <c r="F112" s="206"/>
      <c r="G112" s="206"/>
      <c r="H112" s="206"/>
      <c r="I112" s="206">
        <f t="shared" si="3"/>
        <v>0</v>
      </c>
    </row>
  </sheetData>
  <mergeCells count="3">
    <mergeCell ref="C2:E2"/>
    <mergeCell ref="F2:H2"/>
    <mergeCell ref="I2:I3"/>
  </mergeCells>
  <conditionalFormatting sqref="C4:I94">
    <cfRule type="containsBlanks" dxfId="584" priority="3">
      <formula>LEN(TRIM(C4))=0</formula>
    </cfRule>
  </conditionalFormatting>
  <conditionalFormatting sqref="C95:I100">
    <cfRule type="containsBlanks" dxfId="583" priority="5">
      <formula>LEN(TRIM(C95))=0</formula>
    </cfRule>
  </conditionalFormatting>
  <conditionalFormatting sqref="C99:I99">
    <cfRule type="containsBlanks" dxfId="582" priority="4" stopIfTrue="1">
      <formula>LEN(TRIM(C99))=0</formula>
    </cfRule>
  </conditionalFormatting>
  <conditionalFormatting sqref="C101:I109">
    <cfRule type="containsBlanks" dxfId="581" priority="2">
      <formula>LEN(TRIM(C101))=0</formula>
    </cfRule>
  </conditionalFormatting>
  <conditionalFormatting sqref="C111:I111">
    <cfRule type="containsBlanks" dxfId="580" priority="1">
      <formula>LEN(TRIM(C111))=0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0" max="8" man="1"/>
    <brk id="94" max="8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Feuil60">
    <tabColor rgb="FFF9FBFA"/>
  </sheetPr>
  <dimension ref="A1:H111"/>
  <sheetViews>
    <sheetView view="pageBreakPreview" zoomScaleNormal="100" zoomScaleSheetLayoutView="100" workbookViewId="0">
      <pane xSplit="2" ySplit="2" topLeftCell="C92" activePane="bottomRight" state="frozen"/>
      <selection activeCell="A28" sqref="A28"/>
      <selection pane="topRight" activeCell="A28" sqref="A28"/>
      <selection pane="bottomLeft" activeCell="A28" sqref="A28"/>
      <selection pane="bottomRight" activeCell="C3" sqref="C3:F111"/>
    </sheetView>
  </sheetViews>
  <sheetFormatPr baseColWidth="10" defaultColWidth="14.3984375" defaultRowHeight="15" customHeight="1"/>
  <cols>
    <col min="1" max="1" width="1.6640625" customWidth="1"/>
    <col min="2" max="2" width="20.06640625" customWidth="1"/>
    <col min="3" max="3" width="18.796875" customWidth="1"/>
    <col min="4" max="4" width="14.3984375" customWidth="1"/>
    <col min="5" max="5" width="22.796875" customWidth="1"/>
    <col min="6" max="6" width="22.3984375" customWidth="1"/>
    <col min="7" max="8" width="10.796875" customWidth="1"/>
  </cols>
  <sheetData>
    <row r="1" spans="1:8" ht="14.25" customHeight="1">
      <c r="A1" s="6" t="s">
        <v>1189</v>
      </c>
      <c r="B1" s="7"/>
      <c r="C1" s="7"/>
      <c r="D1" s="7"/>
      <c r="E1" s="7"/>
      <c r="F1" s="7"/>
      <c r="G1" s="7"/>
      <c r="H1" s="7"/>
    </row>
    <row r="2" spans="1:8" ht="41" customHeight="1" thickBot="1">
      <c r="A2" s="967" t="s">
        <v>624</v>
      </c>
      <c r="B2" s="906"/>
      <c r="C2" s="21" t="s">
        <v>1190</v>
      </c>
      <c r="D2" s="21" t="s">
        <v>1191</v>
      </c>
      <c r="E2" s="21" t="s">
        <v>1192</v>
      </c>
      <c r="F2" s="21" t="s">
        <v>1193</v>
      </c>
      <c r="G2" s="7"/>
      <c r="H2" s="7"/>
    </row>
    <row r="3" spans="1:8" ht="15.75" customHeight="1">
      <c r="A3" s="2" t="s">
        <v>498</v>
      </c>
      <c r="B3" s="2"/>
      <c r="C3" s="25"/>
      <c r="D3" s="25"/>
      <c r="E3" s="25"/>
      <c r="F3" s="25"/>
      <c r="G3" s="7"/>
      <c r="H3" s="7"/>
    </row>
    <row r="4" spans="1:8" ht="15.75" customHeight="1">
      <c r="A4" s="727"/>
      <c r="B4" s="728" t="s">
        <v>499</v>
      </c>
      <c r="C4" s="724"/>
      <c r="D4" s="724"/>
      <c r="E4" s="724"/>
      <c r="F4" s="724"/>
      <c r="G4" s="7"/>
      <c r="H4" s="7"/>
    </row>
    <row r="5" spans="1:8" ht="15.75" customHeight="1">
      <c r="A5" s="727"/>
      <c r="B5" s="728" t="s">
        <v>500</v>
      </c>
      <c r="C5" s="725"/>
      <c r="D5" s="725"/>
      <c r="E5" s="725"/>
      <c r="F5" s="725"/>
      <c r="G5" s="7"/>
      <c r="H5" s="7"/>
    </row>
    <row r="6" spans="1:8" ht="15.75" customHeight="1">
      <c r="A6" s="727"/>
      <c r="B6" s="728" t="s">
        <v>501</v>
      </c>
      <c r="C6" s="725"/>
      <c r="D6" s="725"/>
      <c r="E6" s="725"/>
      <c r="F6" s="725"/>
      <c r="G6" s="7"/>
      <c r="H6" s="7"/>
    </row>
    <row r="7" spans="1:8" ht="15.75" customHeight="1">
      <c r="A7" s="727"/>
      <c r="B7" s="728" t="s">
        <v>502</v>
      </c>
      <c r="C7" s="725"/>
      <c r="D7" s="725"/>
      <c r="E7" s="725"/>
      <c r="F7" s="725"/>
      <c r="G7" s="7"/>
      <c r="H7" s="7"/>
    </row>
    <row r="8" spans="1:8" ht="15.75" customHeight="1">
      <c r="A8" s="2" t="s">
        <v>503</v>
      </c>
      <c r="B8" s="2"/>
      <c r="C8" s="25"/>
      <c r="D8" s="25"/>
      <c r="E8" s="25"/>
      <c r="F8" s="25"/>
      <c r="G8" s="7"/>
      <c r="H8" s="7"/>
    </row>
    <row r="9" spans="1:8" ht="15.75" customHeight="1">
      <c r="A9" s="727"/>
      <c r="B9" s="728" t="s">
        <v>504</v>
      </c>
      <c r="C9" s="725"/>
      <c r="D9" s="725"/>
      <c r="E9" s="725"/>
      <c r="F9" s="725"/>
      <c r="G9" s="7"/>
      <c r="H9" s="7"/>
    </row>
    <row r="10" spans="1:8" ht="15.75" customHeight="1">
      <c r="A10" s="727"/>
      <c r="B10" s="728" t="s">
        <v>505</v>
      </c>
      <c r="C10" s="725"/>
      <c r="D10" s="725"/>
      <c r="E10" s="725"/>
      <c r="F10" s="725"/>
      <c r="G10" s="7"/>
      <c r="H10" s="7"/>
    </row>
    <row r="11" spans="1:8" ht="15.75" customHeight="1">
      <c r="A11" s="727"/>
      <c r="B11" s="728" t="s">
        <v>506</v>
      </c>
      <c r="C11" s="725"/>
      <c r="D11" s="725"/>
      <c r="E11" s="725"/>
      <c r="F11" s="725"/>
      <c r="G11" s="7"/>
      <c r="H11" s="7"/>
    </row>
    <row r="12" spans="1:8" ht="15.75" customHeight="1">
      <c r="A12" s="727"/>
      <c r="B12" s="728" t="s">
        <v>507</v>
      </c>
      <c r="C12" s="725"/>
      <c r="D12" s="725"/>
      <c r="E12" s="725"/>
      <c r="F12" s="725"/>
      <c r="G12" s="7"/>
      <c r="H12" s="7"/>
    </row>
    <row r="13" spans="1:8" ht="15.75" customHeight="1">
      <c r="A13" s="727"/>
      <c r="B13" s="728" t="s">
        <v>508</v>
      </c>
      <c r="C13" s="725"/>
      <c r="D13" s="725"/>
      <c r="E13" s="725"/>
      <c r="F13" s="725"/>
      <c r="G13" s="7"/>
      <c r="H13" s="7"/>
    </row>
    <row r="14" spans="1:8" ht="15.75" customHeight="1">
      <c r="A14" s="727"/>
      <c r="B14" s="728" t="s">
        <v>509</v>
      </c>
      <c r="C14" s="725"/>
      <c r="D14" s="725"/>
      <c r="E14" s="725"/>
      <c r="F14" s="725"/>
      <c r="G14" s="7"/>
      <c r="H14" s="7"/>
    </row>
    <row r="15" spans="1:8" ht="15.75" customHeight="1">
      <c r="A15" s="2" t="s">
        <v>510</v>
      </c>
      <c r="B15" s="2"/>
      <c r="C15" s="25"/>
      <c r="D15" s="25"/>
      <c r="E15" s="25"/>
      <c r="F15" s="25"/>
      <c r="G15" s="7"/>
      <c r="H15" s="7"/>
    </row>
    <row r="16" spans="1:8" ht="15.75" customHeight="1">
      <c r="A16" s="728"/>
      <c r="B16" s="728" t="s">
        <v>511</v>
      </c>
      <c r="C16" s="725"/>
      <c r="D16" s="725"/>
      <c r="E16" s="725"/>
      <c r="F16" s="725"/>
      <c r="G16" s="7"/>
      <c r="H16" s="7"/>
    </row>
    <row r="17" spans="1:6" ht="14.25" customHeight="1">
      <c r="A17" s="727"/>
      <c r="B17" s="728" t="s">
        <v>512</v>
      </c>
      <c r="C17" s="725"/>
      <c r="D17" s="725"/>
      <c r="E17" s="725"/>
      <c r="F17" s="725"/>
    </row>
    <row r="18" spans="1:6" ht="14.25" customHeight="1">
      <c r="A18" s="727"/>
      <c r="B18" s="728" t="s">
        <v>513</v>
      </c>
      <c r="C18" s="725"/>
      <c r="D18" s="725"/>
      <c r="E18" s="725"/>
      <c r="F18" s="725"/>
    </row>
    <row r="19" spans="1:6" ht="14.25" customHeight="1">
      <c r="A19" s="2" t="s">
        <v>514</v>
      </c>
      <c r="B19" s="6"/>
      <c r="C19" s="49"/>
      <c r="D19" s="49"/>
      <c r="E19" s="49"/>
      <c r="F19" s="49"/>
    </row>
    <row r="20" spans="1:6" ht="14.25" customHeight="1">
      <c r="A20" s="728"/>
      <c r="B20" s="729" t="s">
        <v>515</v>
      </c>
      <c r="C20" s="724"/>
      <c r="D20" s="724"/>
      <c r="E20" s="724"/>
      <c r="F20" s="724"/>
    </row>
    <row r="21" spans="1:6" ht="14.25" customHeight="1">
      <c r="A21" s="727"/>
      <c r="B21" s="728" t="s">
        <v>516</v>
      </c>
      <c r="C21" s="725"/>
      <c r="D21" s="725"/>
      <c r="E21" s="725"/>
      <c r="F21" s="725"/>
    </row>
    <row r="22" spans="1:6" ht="14.25" customHeight="1">
      <c r="A22" s="727"/>
      <c r="B22" s="728" t="s">
        <v>517</v>
      </c>
      <c r="C22" s="725"/>
      <c r="D22" s="725"/>
      <c r="E22" s="725"/>
      <c r="F22" s="725"/>
    </row>
    <row r="23" spans="1:6" ht="14.25" customHeight="1">
      <c r="A23" s="727"/>
      <c r="B23" s="728" t="s">
        <v>518</v>
      </c>
      <c r="C23" s="725"/>
      <c r="D23" s="725"/>
      <c r="E23" s="725"/>
      <c r="F23" s="725"/>
    </row>
    <row r="24" spans="1:6" ht="14.25" customHeight="1">
      <c r="A24" s="727"/>
      <c r="B24" s="728" t="s">
        <v>519</v>
      </c>
      <c r="C24" s="725"/>
      <c r="D24" s="725"/>
      <c r="E24" s="725"/>
      <c r="F24" s="725"/>
    </row>
    <row r="25" spans="1:6" ht="14.25" customHeight="1">
      <c r="A25" s="727"/>
      <c r="B25" s="728" t="s">
        <v>520</v>
      </c>
      <c r="C25" s="725"/>
      <c r="D25" s="725"/>
      <c r="E25" s="725"/>
      <c r="F25" s="725"/>
    </row>
    <row r="26" spans="1:6" ht="14.25" customHeight="1">
      <c r="A26" s="727"/>
      <c r="B26" s="728" t="s">
        <v>521</v>
      </c>
      <c r="C26" s="725"/>
      <c r="D26" s="725"/>
      <c r="E26" s="725"/>
      <c r="F26" s="725"/>
    </row>
    <row r="27" spans="1:6" ht="14.25" customHeight="1">
      <c r="A27" s="727"/>
      <c r="B27" s="728" t="s">
        <v>522</v>
      </c>
      <c r="C27" s="725"/>
      <c r="D27" s="725"/>
      <c r="E27" s="725"/>
      <c r="F27" s="725"/>
    </row>
    <row r="28" spans="1:6" ht="14.25" customHeight="1">
      <c r="A28" s="727"/>
      <c r="B28" s="728" t="s">
        <v>523</v>
      </c>
      <c r="C28" s="725"/>
      <c r="D28" s="725"/>
      <c r="E28" s="725"/>
      <c r="F28" s="725"/>
    </row>
    <row r="29" spans="1:6" ht="14.25" customHeight="1">
      <c r="A29" s="2" t="s">
        <v>524</v>
      </c>
      <c r="B29" s="2"/>
      <c r="C29" s="25"/>
      <c r="D29" s="25"/>
      <c r="E29" s="25"/>
      <c r="F29" s="25"/>
    </row>
    <row r="30" spans="1:6" ht="14.25" customHeight="1">
      <c r="A30" s="728"/>
      <c r="B30" s="728" t="s">
        <v>525</v>
      </c>
      <c r="C30" s="724"/>
      <c r="D30" s="724"/>
      <c r="E30" s="724"/>
      <c r="F30" s="724"/>
    </row>
    <row r="31" spans="1:6" ht="14.25" customHeight="1">
      <c r="A31" s="728"/>
      <c r="B31" s="728" t="s">
        <v>526</v>
      </c>
      <c r="C31" s="725"/>
      <c r="D31" s="725"/>
      <c r="E31" s="725"/>
      <c r="F31" s="725"/>
    </row>
    <row r="32" spans="1:6" ht="14.25" customHeight="1">
      <c r="A32" s="728"/>
      <c r="B32" s="728" t="s">
        <v>527</v>
      </c>
      <c r="C32" s="725"/>
      <c r="D32" s="725"/>
      <c r="E32" s="725"/>
      <c r="F32" s="725"/>
    </row>
    <row r="33" spans="1:6" ht="14.25" customHeight="1">
      <c r="A33" s="728"/>
      <c r="B33" s="728" t="s">
        <v>528</v>
      </c>
      <c r="C33" s="725"/>
      <c r="D33" s="725"/>
      <c r="E33" s="725"/>
      <c r="F33" s="725"/>
    </row>
    <row r="34" spans="1:6" ht="14.25" customHeight="1">
      <c r="A34" s="728"/>
      <c r="B34" s="728" t="s">
        <v>529</v>
      </c>
      <c r="C34" s="725"/>
      <c r="D34" s="725"/>
      <c r="E34" s="725"/>
      <c r="F34" s="725"/>
    </row>
    <row r="35" spans="1:6" ht="14.25" customHeight="1">
      <c r="A35" s="728"/>
      <c r="B35" s="728" t="s">
        <v>530</v>
      </c>
      <c r="C35" s="725"/>
      <c r="D35" s="725"/>
      <c r="E35" s="725"/>
      <c r="F35" s="725"/>
    </row>
    <row r="36" spans="1:6" ht="14.25" customHeight="1">
      <c r="A36" s="728"/>
      <c r="B36" s="728" t="s">
        <v>531</v>
      </c>
      <c r="C36" s="725"/>
      <c r="D36" s="725"/>
      <c r="E36" s="725"/>
      <c r="F36" s="725"/>
    </row>
    <row r="37" spans="1:6" ht="14.25" customHeight="1">
      <c r="A37" s="727"/>
      <c r="B37" s="728" t="s">
        <v>532</v>
      </c>
      <c r="C37" s="725"/>
      <c r="D37" s="725"/>
      <c r="E37" s="725"/>
      <c r="F37" s="725"/>
    </row>
    <row r="38" spans="1:6" ht="14.25" customHeight="1">
      <c r="A38" s="727"/>
      <c r="B38" s="728" t="s">
        <v>533</v>
      </c>
      <c r="C38" s="725"/>
      <c r="D38" s="725"/>
      <c r="E38" s="725"/>
      <c r="F38" s="725"/>
    </row>
    <row r="39" spans="1:6" ht="14.25" customHeight="1">
      <c r="A39" s="727"/>
      <c r="B39" s="728" t="s">
        <v>534</v>
      </c>
      <c r="C39" s="725"/>
      <c r="D39" s="725"/>
      <c r="E39" s="725"/>
      <c r="F39" s="725"/>
    </row>
    <row r="40" spans="1:6" ht="14.25" customHeight="1">
      <c r="A40" s="727"/>
      <c r="B40" s="728" t="s">
        <v>535</v>
      </c>
      <c r="C40" s="725"/>
      <c r="D40" s="725"/>
      <c r="E40" s="725"/>
      <c r="F40" s="725"/>
    </row>
    <row r="41" spans="1:6" ht="14.25" customHeight="1">
      <c r="A41" s="727"/>
      <c r="B41" s="728" t="s">
        <v>536</v>
      </c>
      <c r="C41" s="725"/>
      <c r="D41" s="725"/>
      <c r="E41" s="725"/>
      <c r="F41" s="725"/>
    </row>
    <row r="42" spans="1:6" ht="14.25" customHeight="1">
      <c r="A42" s="2" t="s">
        <v>537</v>
      </c>
      <c r="B42" s="2"/>
      <c r="C42" s="25"/>
      <c r="D42" s="25"/>
      <c r="E42" s="25"/>
      <c r="F42" s="25"/>
    </row>
    <row r="43" spans="1:6" ht="14.25" customHeight="1">
      <c r="A43" s="728"/>
      <c r="B43" s="728" t="s">
        <v>538</v>
      </c>
      <c r="C43" s="725"/>
      <c r="D43" s="725"/>
      <c r="E43" s="725"/>
      <c r="F43" s="725"/>
    </row>
    <row r="44" spans="1:6" ht="14.25" customHeight="1">
      <c r="A44" s="727"/>
      <c r="B44" s="728" t="s">
        <v>539</v>
      </c>
      <c r="C44" s="725"/>
      <c r="D44" s="725"/>
      <c r="E44" s="725"/>
      <c r="F44" s="725"/>
    </row>
    <row r="45" spans="1:6" ht="14.25" customHeight="1">
      <c r="A45" s="727"/>
      <c r="B45" s="728" t="s">
        <v>540</v>
      </c>
      <c r="C45" s="725"/>
      <c r="D45" s="725"/>
      <c r="E45" s="725"/>
      <c r="F45" s="725"/>
    </row>
    <row r="46" spans="1:6" ht="14.25" customHeight="1">
      <c r="A46" s="727"/>
      <c r="B46" s="728" t="s">
        <v>541</v>
      </c>
      <c r="C46" s="725"/>
      <c r="D46" s="725"/>
      <c r="E46" s="725"/>
      <c r="F46" s="725"/>
    </row>
    <row r="47" spans="1:6" ht="14.25" customHeight="1">
      <c r="A47" s="727"/>
      <c r="B47" s="728" t="s">
        <v>542</v>
      </c>
      <c r="C47" s="725"/>
      <c r="D47" s="725"/>
      <c r="E47" s="725"/>
      <c r="F47" s="725"/>
    </row>
    <row r="48" spans="1:6" ht="14.25" customHeight="1">
      <c r="A48" s="727"/>
      <c r="B48" s="728" t="s">
        <v>543</v>
      </c>
      <c r="C48" s="725"/>
      <c r="D48" s="725"/>
      <c r="E48" s="725"/>
      <c r="F48" s="725"/>
    </row>
    <row r="49" spans="1:6" ht="14.25" customHeight="1">
      <c r="A49" s="727"/>
      <c r="B49" s="728" t="s">
        <v>544</v>
      </c>
      <c r="C49" s="725"/>
      <c r="D49" s="725"/>
      <c r="E49" s="725"/>
      <c r="F49" s="725"/>
    </row>
    <row r="50" spans="1:6" ht="14.25" customHeight="1">
      <c r="A50" s="2" t="s">
        <v>545</v>
      </c>
      <c r="B50" s="2"/>
      <c r="C50" s="25"/>
      <c r="D50" s="25"/>
      <c r="E50" s="25"/>
      <c r="F50" s="25"/>
    </row>
    <row r="51" spans="1:6" ht="14.25" customHeight="1">
      <c r="A51" s="728"/>
      <c r="B51" s="728" t="s">
        <v>546</v>
      </c>
      <c r="C51" s="725"/>
      <c r="D51" s="725"/>
      <c r="E51" s="725"/>
      <c r="F51" s="725"/>
    </row>
    <row r="52" spans="1:6" ht="14.25" customHeight="1">
      <c r="A52" s="727"/>
      <c r="B52" s="728" t="s">
        <v>547</v>
      </c>
      <c r="C52" s="725"/>
      <c r="D52" s="725"/>
      <c r="E52" s="725"/>
      <c r="F52" s="725"/>
    </row>
    <row r="53" spans="1:6" ht="14.25" customHeight="1">
      <c r="A53" s="727"/>
      <c r="B53" s="728" t="s">
        <v>548</v>
      </c>
      <c r="C53" s="725"/>
      <c r="D53" s="725"/>
      <c r="E53" s="725"/>
      <c r="F53" s="725"/>
    </row>
    <row r="54" spans="1:6" ht="14.25" customHeight="1">
      <c r="A54" s="727"/>
      <c r="B54" s="728" t="s">
        <v>549</v>
      </c>
      <c r="C54" s="725"/>
      <c r="D54" s="725"/>
      <c r="E54" s="725"/>
      <c r="F54" s="725"/>
    </row>
    <row r="55" spans="1:6" ht="14.25" customHeight="1">
      <c r="A55" s="2" t="s">
        <v>550</v>
      </c>
      <c r="B55" s="2"/>
      <c r="C55" s="49"/>
      <c r="D55" s="49"/>
      <c r="E55" s="49"/>
      <c r="F55" s="49"/>
    </row>
    <row r="56" spans="1:6" ht="14.25" customHeight="1">
      <c r="A56" s="728"/>
      <c r="B56" s="728" t="s">
        <v>551</v>
      </c>
      <c r="C56" s="724"/>
      <c r="D56" s="724"/>
      <c r="E56" s="724"/>
      <c r="F56" s="724"/>
    </row>
    <row r="57" spans="1:6" ht="14.25" customHeight="1">
      <c r="A57" s="727"/>
      <c r="B57" s="728" t="s">
        <v>552</v>
      </c>
      <c r="C57" s="725"/>
      <c r="D57" s="725"/>
      <c r="E57" s="725"/>
      <c r="F57" s="725"/>
    </row>
    <row r="58" spans="1:6" ht="14.25" customHeight="1">
      <c r="A58" s="727"/>
      <c r="B58" s="728" t="s">
        <v>553</v>
      </c>
      <c r="C58" s="725"/>
      <c r="D58" s="725"/>
      <c r="E58" s="725"/>
      <c r="F58" s="725"/>
    </row>
    <row r="59" spans="1:6" ht="14.25" customHeight="1">
      <c r="A59" s="727"/>
      <c r="B59" s="728" t="s">
        <v>554</v>
      </c>
      <c r="C59" s="725"/>
      <c r="D59" s="725"/>
      <c r="E59" s="725"/>
      <c r="F59" s="725"/>
    </row>
    <row r="60" spans="1:6" ht="14.25" customHeight="1">
      <c r="A60" s="727"/>
      <c r="B60" s="728" t="s">
        <v>555</v>
      </c>
      <c r="C60" s="725"/>
      <c r="D60" s="725"/>
      <c r="E60" s="725"/>
      <c r="F60" s="725"/>
    </row>
    <row r="61" spans="1:6" ht="14.25" customHeight="1">
      <c r="A61" s="727"/>
      <c r="B61" s="728" t="s">
        <v>556</v>
      </c>
      <c r="C61" s="725"/>
      <c r="D61" s="725"/>
      <c r="E61" s="725"/>
      <c r="F61" s="725"/>
    </row>
    <row r="62" spans="1:6" ht="14.25" customHeight="1">
      <c r="A62" s="727"/>
      <c r="B62" s="728" t="s">
        <v>557</v>
      </c>
      <c r="C62" s="725"/>
      <c r="D62" s="725"/>
      <c r="E62" s="725"/>
      <c r="F62" s="725"/>
    </row>
    <row r="63" spans="1:6" ht="14.25" customHeight="1">
      <c r="A63" s="727"/>
      <c r="B63" s="728" t="s">
        <v>558</v>
      </c>
      <c r="C63" s="725"/>
      <c r="D63" s="725"/>
      <c r="E63" s="725"/>
      <c r="F63" s="725"/>
    </row>
    <row r="64" spans="1:6" ht="14.25" customHeight="1">
      <c r="A64" s="2" t="s">
        <v>559</v>
      </c>
      <c r="B64" s="2"/>
      <c r="C64" s="25"/>
      <c r="D64" s="25"/>
      <c r="E64" s="25"/>
      <c r="F64" s="25"/>
    </row>
    <row r="65" spans="1:6" ht="14.25" customHeight="1">
      <c r="A65" s="728"/>
      <c r="B65" s="728" t="s">
        <v>560</v>
      </c>
      <c r="C65" s="725"/>
      <c r="D65" s="725"/>
      <c r="E65" s="725"/>
      <c r="F65" s="725"/>
    </row>
    <row r="66" spans="1:6" ht="14.25" customHeight="1">
      <c r="A66" s="727"/>
      <c r="B66" s="728" t="s">
        <v>561</v>
      </c>
      <c r="C66" s="725"/>
      <c r="D66" s="725"/>
      <c r="E66" s="725"/>
      <c r="F66" s="725"/>
    </row>
    <row r="67" spans="1:6" ht="14.25" customHeight="1">
      <c r="A67" s="727"/>
      <c r="B67" s="728" t="s">
        <v>562</v>
      </c>
      <c r="C67" s="725"/>
      <c r="D67" s="725"/>
      <c r="E67" s="725"/>
      <c r="F67" s="725"/>
    </row>
    <row r="68" spans="1:6" ht="14.25" customHeight="1">
      <c r="A68" s="727"/>
      <c r="B68" s="728" t="s">
        <v>563</v>
      </c>
      <c r="C68" s="725"/>
      <c r="D68" s="725"/>
      <c r="E68" s="725"/>
      <c r="F68" s="725"/>
    </row>
    <row r="69" spans="1:6" ht="14.25" customHeight="1">
      <c r="A69" s="727"/>
      <c r="B69" s="728" t="s">
        <v>564</v>
      </c>
      <c r="C69" s="725"/>
      <c r="D69" s="725"/>
      <c r="E69" s="725"/>
      <c r="F69" s="725"/>
    </row>
    <row r="70" spans="1:6" ht="14.25" customHeight="1">
      <c r="A70" s="727"/>
      <c r="B70" s="728" t="s">
        <v>565</v>
      </c>
      <c r="C70" s="725"/>
      <c r="D70" s="725"/>
      <c r="E70" s="725"/>
      <c r="F70" s="725"/>
    </row>
    <row r="71" spans="1:6" ht="14.25" customHeight="1">
      <c r="A71" s="727"/>
      <c r="B71" s="728" t="s">
        <v>566</v>
      </c>
      <c r="C71" s="725"/>
      <c r="D71" s="725"/>
      <c r="E71" s="725"/>
      <c r="F71" s="725"/>
    </row>
    <row r="72" spans="1:6" ht="14.25" customHeight="1">
      <c r="A72" s="727"/>
      <c r="B72" s="728" t="s">
        <v>567</v>
      </c>
      <c r="C72" s="725"/>
      <c r="D72" s="725"/>
      <c r="E72" s="725"/>
      <c r="F72" s="725"/>
    </row>
    <row r="73" spans="1:6" ht="14.25" customHeight="1">
      <c r="A73" s="2" t="s">
        <v>568</v>
      </c>
      <c r="B73" s="2"/>
      <c r="C73" s="25"/>
      <c r="D73" s="25"/>
      <c r="E73" s="25"/>
      <c r="F73" s="25"/>
    </row>
    <row r="74" spans="1:6" ht="14.25" customHeight="1">
      <c r="A74" s="728"/>
      <c r="B74" s="728" t="s">
        <v>569</v>
      </c>
      <c r="C74" s="725"/>
      <c r="D74" s="725"/>
      <c r="E74" s="725"/>
      <c r="F74" s="725"/>
    </row>
    <row r="75" spans="1:6" ht="14.25" customHeight="1">
      <c r="A75" s="727"/>
      <c r="B75" s="728" t="s">
        <v>570</v>
      </c>
      <c r="C75" s="725"/>
      <c r="D75" s="725"/>
      <c r="E75" s="725"/>
      <c r="F75" s="725"/>
    </row>
    <row r="76" spans="1:6" ht="14.25" customHeight="1">
      <c r="A76" s="727"/>
      <c r="B76" s="728" t="s">
        <v>571</v>
      </c>
      <c r="C76" s="725"/>
      <c r="D76" s="725"/>
      <c r="E76" s="725"/>
      <c r="F76" s="725"/>
    </row>
    <row r="77" spans="1:6" ht="14.25" customHeight="1">
      <c r="A77" s="727"/>
      <c r="B77" s="728" t="s">
        <v>572</v>
      </c>
      <c r="C77" s="725"/>
      <c r="D77" s="725"/>
      <c r="E77" s="725"/>
      <c r="F77" s="725"/>
    </row>
    <row r="78" spans="1:6" ht="14.25" customHeight="1">
      <c r="A78" s="727"/>
      <c r="B78" s="728" t="s">
        <v>573</v>
      </c>
      <c r="C78" s="725"/>
      <c r="D78" s="725"/>
      <c r="E78" s="725"/>
      <c r="F78" s="725"/>
    </row>
    <row r="79" spans="1:6" ht="14.25" customHeight="1">
      <c r="A79" s="2" t="s">
        <v>574</v>
      </c>
      <c r="B79" s="2"/>
      <c r="C79" s="49"/>
      <c r="D79" s="49"/>
      <c r="E79" s="49"/>
      <c r="F79" s="49"/>
    </row>
    <row r="80" spans="1:6" ht="14.25" customHeight="1">
      <c r="A80" s="728"/>
      <c r="B80" s="728" t="s">
        <v>575</v>
      </c>
      <c r="C80" s="724"/>
      <c r="D80" s="724"/>
      <c r="E80" s="724"/>
      <c r="F80" s="724"/>
    </row>
    <row r="81" spans="1:6" ht="14.25" customHeight="1">
      <c r="A81" s="727"/>
      <c r="B81" s="728" t="s">
        <v>576</v>
      </c>
      <c r="C81" s="725"/>
      <c r="D81" s="725"/>
      <c r="E81" s="725"/>
      <c r="F81" s="725"/>
    </row>
    <row r="82" spans="1:6" ht="14.25" customHeight="1">
      <c r="A82" s="727"/>
      <c r="B82" s="728" t="s">
        <v>577</v>
      </c>
      <c r="C82" s="725"/>
      <c r="D82" s="725"/>
      <c r="E82" s="725"/>
      <c r="F82" s="725"/>
    </row>
    <row r="83" spans="1:6" ht="14.25" customHeight="1">
      <c r="A83" s="727"/>
      <c r="B83" s="728" t="s">
        <v>578</v>
      </c>
      <c r="C83" s="725"/>
      <c r="D83" s="725"/>
      <c r="E83" s="725"/>
      <c r="F83" s="725"/>
    </row>
    <row r="84" spans="1:6" ht="14.25" customHeight="1">
      <c r="A84" s="2" t="s">
        <v>579</v>
      </c>
      <c r="B84" s="2"/>
      <c r="C84" s="25"/>
      <c r="D84" s="25"/>
      <c r="E84" s="25"/>
      <c r="F84" s="25"/>
    </row>
    <row r="85" spans="1:6" ht="14.25" customHeight="1">
      <c r="A85" s="727"/>
      <c r="B85" s="728" t="s">
        <v>580</v>
      </c>
      <c r="C85" s="725"/>
      <c r="D85" s="725"/>
      <c r="E85" s="725"/>
      <c r="F85" s="725"/>
    </row>
    <row r="86" spans="1:6" ht="14.25" customHeight="1">
      <c r="A86" s="727"/>
      <c r="B86" s="728" t="s">
        <v>581</v>
      </c>
      <c r="C86" s="725"/>
      <c r="D86" s="725"/>
      <c r="E86" s="725"/>
      <c r="F86" s="725"/>
    </row>
    <row r="87" spans="1:6" ht="14.25" customHeight="1">
      <c r="A87" s="727"/>
      <c r="B87" s="728" t="s">
        <v>582</v>
      </c>
      <c r="C87" s="725"/>
      <c r="D87" s="725"/>
      <c r="E87" s="725"/>
      <c r="F87" s="725"/>
    </row>
    <row r="88" spans="1:6" ht="14.25" customHeight="1">
      <c r="A88" s="2" t="s">
        <v>583</v>
      </c>
      <c r="B88" s="2"/>
      <c r="C88" s="49"/>
      <c r="D88" s="49"/>
      <c r="E88" s="49"/>
      <c r="F88" s="49"/>
    </row>
    <row r="89" spans="1:6" ht="14.25" customHeight="1">
      <c r="A89" s="727"/>
      <c r="B89" s="728" t="s">
        <v>584</v>
      </c>
      <c r="C89" s="725"/>
      <c r="D89" s="725"/>
      <c r="E89" s="725"/>
      <c r="F89" s="725"/>
    </row>
    <row r="90" spans="1:6" ht="14.25" customHeight="1">
      <c r="A90" s="2" t="s">
        <v>585</v>
      </c>
      <c r="B90" s="2"/>
      <c r="C90" s="25"/>
      <c r="D90" s="25"/>
      <c r="E90" s="25"/>
      <c r="F90" s="25"/>
    </row>
    <row r="91" spans="1:6" ht="14.25" customHeight="1">
      <c r="A91" s="727"/>
      <c r="B91" s="728" t="s">
        <v>586</v>
      </c>
      <c r="C91" s="725"/>
      <c r="D91" s="725"/>
      <c r="E91" s="725"/>
      <c r="F91" s="725"/>
    </row>
    <row r="92" spans="1:6" ht="14.25" customHeight="1">
      <c r="A92" s="727"/>
      <c r="B92" s="728" t="s">
        <v>587</v>
      </c>
      <c r="C92" s="725"/>
      <c r="D92" s="725"/>
      <c r="E92" s="725"/>
      <c r="F92" s="725"/>
    </row>
    <row r="93" spans="1:6" ht="14.25" customHeight="1">
      <c r="A93" s="727"/>
      <c r="B93" s="728" t="s">
        <v>588</v>
      </c>
      <c r="C93" s="725"/>
      <c r="D93" s="725"/>
      <c r="E93" s="725"/>
      <c r="F93" s="725"/>
    </row>
    <row r="94" spans="1:6" ht="14.25" customHeight="1">
      <c r="A94" s="2" t="s">
        <v>589</v>
      </c>
      <c r="B94" s="2"/>
      <c r="C94" s="25"/>
      <c r="D94" s="25"/>
      <c r="E94" s="25"/>
      <c r="F94" s="25"/>
    </row>
    <row r="95" spans="1:6" ht="14.25" customHeight="1">
      <c r="A95" s="728"/>
      <c r="B95" s="728" t="s">
        <v>590</v>
      </c>
      <c r="C95" s="725"/>
      <c r="D95" s="725"/>
      <c r="E95" s="725"/>
      <c r="F95" s="725"/>
    </row>
    <row r="96" spans="1:6" ht="14.25" customHeight="1">
      <c r="A96" s="728"/>
      <c r="B96" s="728" t="s">
        <v>591</v>
      </c>
      <c r="C96" s="725"/>
      <c r="D96" s="725"/>
      <c r="E96" s="725"/>
      <c r="F96" s="725"/>
    </row>
    <row r="97" spans="1:6" ht="14.25" customHeight="1">
      <c r="A97" s="728"/>
      <c r="B97" s="728" t="s">
        <v>592</v>
      </c>
      <c r="C97" s="725"/>
      <c r="D97" s="725"/>
      <c r="E97" s="725"/>
      <c r="F97" s="725"/>
    </row>
    <row r="98" spans="1:6" ht="14.25" customHeight="1">
      <c r="A98" s="728"/>
      <c r="B98" s="728" t="s">
        <v>593</v>
      </c>
      <c r="C98" s="725"/>
      <c r="D98" s="725"/>
      <c r="E98" s="725"/>
      <c r="F98" s="725"/>
    </row>
    <row r="99" spans="1:6" ht="14.25" customHeight="1">
      <c r="A99" s="2" t="s">
        <v>594</v>
      </c>
      <c r="B99" s="2"/>
      <c r="C99" s="49"/>
      <c r="D99" s="49"/>
      <c r="E99" s="49"/>
      <c r="F99" s="49"/>
    </row>
    <row r="100" spans="1:6" ht="14.25" customHeight="1">
      <c r="A100" s="727"/>
      <c r="B100" s="728" t="s">
        <v>595</v>
      </c>
      <c r="C100" s="725"/>
      <c r="D100" s="725"/>
      <c r="E100" s="725"/>
      <c r="F100" s="725"/>
    </row>
    <row r="101" spans="1:6" ht="14.25" customHeight="1">
      <c r="A101" s="2" t="s">
        <v>596</v>
      </c>
      <c r="B101" s="2"/>
      <c r="C101" s="25"/>
      <c r="D101" s="25"/>
      <c r="E101" s="25"/>
      <c r="F101" s="25"/>
    </row>
    <row r="102" spans="1:6" ht="14.25" customHeight="1">
      <c r="A102" s="728"/>
      <c r="B102" s="728" t="s">
        <v>597</v>
      </c>
      <c r="C102" s="725"/>
      <c r="D102" s="725"/>
      <c r="E102" s="725"/>
      <c r="F102" s="725"/>
    </row>
    <row r="103" spans="1:6" ht="14.25" customHeight="1">
      <c r="A103" s="727"/>
      <c r="B103" s="728" t="s">
        <v>598</v>
      </c>
      <c r="C103" s="725"/>
      <c r="D103" s="725"/>
      <c r="E103" s="725"/>
      <c r="F103" s="725"/>
    </row>
    <row r="104" spans="1:6" ht="14.25" customHeight="1">
      <c r="A104" s="727"/>
      <c r="B104" s="728" t="s">
        <v>599</v>
      </c>
      <c r="C104" s="725"/>
      <c r="D104" s="725"/>
      <c r="E104" s="725"/>
      <c r="F104" s="725"/>
    </row>
    <row r="105" spans="1:6" ht="14.25" customHeight="1">
      <c r="A105" s="727"/>
      <c r="B105" s="728" t="s">
        <v>600</v>
      </c>
      <c r="C105" s="725"/>
      <c r="D105" s="725"/>
      <c r="E105" s="725"/>
      <c r="F105" s="725"/>
    </row>
    <row r="106" spans="1:6" ht="14.25" customHeight="1">
      <c r="A106" s="727"/>
      <c r="B106" s="728" t="s">
        <v>601</v>
      </c>
      <c r="C106" s="725"/>
      <c r="D106" s="725"/>
      <c r="E106" s="725"/>
      <c r="F106" s="725"/>
    </row>
    <row r="107" spans="1:6" ht="14.25" customHeight="1">
      <c r="A107" s="727"/>
      <c r="B107" s="728" t="s">
        <v>602</v>
      </c>
      <c r="C107" s="725"/>
      <c r="D107" s="725"/>
      <c r="E107" s="725"/>
      <c r="F107" s="725"/>
    </row>
    <row r="108" spans="1:6" ht="14.25" customHeight="1">
      <c r="A108" s="727"/>
      <c r="B108" s="728" t="s">
        <v>603</v>
      </c>
      <c r="C108" s="725"/>
      <c r="D108" s="725"/>
      <c r="E108" s="725"/>
      <c r="F108" s="725"/>
    </row>
    <row r="109" spans="1:6" ht="14.25" customHeight="1">
      <c r="A109" s="2" t="s">
        <v>604</v>
      </c>
      <c r="B109" s="2"/>
      <c r="C109" s="683"/>
      <c r="D109" s="683"/>
      <c r="E109" s="683"/>
      <c r="F109" s="683"/>
    </row>
    <row r="110" spans="1:6" ht="14.25" customHeight="1">
      <c r="A110" s="2" t="s">
        <v>605</v>
      </c>
      <c r="B110" s="2"/>
      <c r="C110" s="25"/>
      <c r="D110" s="25"/>
      <c r="E110" s="25"/>
      <c r="F110" s="25"/>
    </row>
    <row r="111" spans="1:6" ht="14.25" customHeight="1" thickBot="1">
      <c r="A111" s="282" t="s">
        <v>606</v>
      </c>
      <c r="B111" s="282"/>
      <c r="C111" s="206"/>
      <c r="D111" s="206"/>
      <c r="E111" s="206"/>
      <c r="F111" s="206"/>
    </row>
  </sheetData>
  <mergeCells count="1">
    <mergeCell ref="A2:B2"/>
  </mergeCells>
  <conditionalFormatting sqref="C3:F93">
    <cfRule type="containsBlanks" dxfId="579" priority="3">
      <formula>LEN(TRIM(C3))=0</formula>
    </cfRule>
  </conditionalFormatting>
  <conditionalFormatting sqref="C94:F99">
    <cfRule type="containsBlanks" dxfId="578" priority="5">
      <formula>LEN(TRIM(C94))=0</formula>
    </cfRule>
  </conditionalFormatting>
  <conditionalFormatting sqref="C98:F98">
    <cfRule type="containsBlanks" dxfId="577" priority="4" stopIfTrue="1">
      <formula>LEN(TRIM(C98))=0</formula>
    </cfRule>
  </conditionalFormatting>
  <conditionalFormatting sqref="C100:F108">
    <cfRule type="containsBlanks" dxfId="576" priority="2">
      <formula>LEN(TRIM(C100))=0</formula>
    </cfRule>
  </conditionalFormatting>
  <conditionalFormatting sqref="C110:F110">
    <cfRule type="containsBlanks" dxfId="575" priority="1">
      <formula>LEN(TRIM(C110))=0</formula>
    </cfRule>
  </conditionalFormatting>
  <conditionalFormatting sqref="G26:J26">
    <cfRule type="containsBlanks" dxfId="574" priority="10">
      <formula>LEN(TRIM(G26))=0</formula>
    </cfRule>
    <cfRule type="containsBlanks" dxfId="573" priority="12">
      <formula>LEN(TRIM(G26))=0</formula>
    </cfRule>
    <cfRule type="cellIs" dxfId="572" priority="15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5" man="1"/>
    <brk id="93" max="5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Feuil61">
    <tabColor rgb="FFF9FBFA"/>
  </sheetPr>
  <dimension ref="A1:H111"/>
  <sheetViews>
    <sheetView view="pageBreakPreview" topLeftCell="A8" zoomScale="115" zoomScaleNormal="100" zoomScaleSheetLayoutView="115" workbookViewId="0">
      <selection activeCell="C3" sqref="C3:G111"/>
    </sheetView>
  </sheetViews>
  <sheetFormatPr baseColWidth="10" defaultColWidth="14.3984375" defaultRowHeight="15" customHeight="1"/>
  <cols>
    <col min="1" max="1" width="2" style="366" customWidth="1"/>
    <col min="2" max="2" width="20.06640625" style="366" customWidth="1"/>
    <col min="3" max="3" width="17.53125" style="366" customWidth="1"/>
    <col min="4" max="4" width="11.265625" style="366" customWidth="1"/>
    <col min="5" max="5" width="14" style="366" bestFit="1" customWidth="1"/>
    <col min="6" max="6" width="12.265625" style="366" customWidth="1"/>
    <col min="7" max="7" width="16.46484375" style="366" customWidth="1"/>
    <col min="8" max="8" width="11.796875" style="366" customWidth="1"/>
    <col min="9" max="22" width="10.796875" style="366" customWidth="1"/>
    <col min="23" max="24" width="14.3984375" style="366" customWidth="1"/>
    <col min="25" max="16384" width="14.3984375" style="366"/>
  </cols>
  <sheetData>
    <row r="1" spans="1:8" ht="14.25" customHeight="1">
      <c r="A1" s="6" t="s">
        <v>1194</v>
      </c>
    </row>
    <row r="2" spans="1:8" ht="82.15" customHeight="1" thickBot="1">
      <c r="A2" s="979" t="s">
        <v>624</v>
      </c>
      <c r="B2" s="906"/>
      <c r="C2" s="387" t="s">
        <v>1195</v>
      </c>
      <c r="D2" s="373" t="s">
        <v>1196</v>
      </c>
      <c r="E2" s="373" t="s">
        <v>1197</v>
      </c>
      <c r="F2" s="373" t="s">
        <v>1198</v>
      </c>
      <c r="G2" s="373" t="s">
        <v>1199</v>
      </c>
      <c r="H2" s="649" t="s">
        <v>1200</v>
      </c>
    </row>
    <row r="3" spans="1:8" ht="13.9" customHeight="1">
      <c r="A3" s="2" t="s">
        <v>498</v>
      </c>
      <c r="B3" s="2"/>
      <c r="C3" s="25"/>
      <c r="D3" s="103"/>
      <c r="E3" s="25"/>
      <c r="F3" s="103"/>
      <c r="G3" s="25"/>
      <c r="H3" s="103" t="str">
        <f t="shared" ref="H3:H34" si="0">IFERROR(G3/E3*100,"")</f>
        <v/>
      </c>
    </row>
    <row r="4" spans="1:8" ht="15" customHeight="1">
      <c r="A4" s="727"/>
      <c r="B4" s="728" t="s">
        <v>499</v>
      </c>
      <c r="C4" s="724"/>
      <c r="D4" s="722"/>
      <c r="E4" s="724"/>
      <c r="F4" s="722"/>
      <c r="G4" s="724"/>
      <c r="H4" s="722" t="str">
        <f t="shared" si="0"/>
        <v/>
      </c>
    </row>
    <row r="5" spans="1:8" ht="15" customHeight="1">
      <c r="A5" s="727"/>
      <c r="B5" s="728" t="s">
        <v>500</v>
      </c>
      <c r="C5" s="725"/>
      <c r="D5" s="723"/>
      <c r="E5" s="725"/>
      <c r="F5" s="723"/>
      <c r="G5" s="725"/>
      <c r="H5" s="723" t="str">
        <f t="shared" si="0"/>
        <v/>
      </c>
    </row>
    <row r="6" spans="1:8" ht="15" customHeight="1">
      <c r="A6" s="727"/>
      <c r="B6" s="728" t="s">
        <v>501</v>
      </c>
      <c r="C6" s="725"/>
      <c r="D6" s="723"/>
      <c r="E6" s="725"/>
      <c r="F6" s="723"/>
      <c r="G6" s="725"/>
      <c r="H6" s="723" t="str">
        <f t="shared" si="0"/>
        <v/>
      </c>
    </row>
    <row r="7" spans="1:8" ht="15" customHeight="1">
      <c r="A7" s="727"/>
      <c r="B7" s="728" t="s">
        <v>502</v>
      </c>
      <c r="C7" s="725"/>
      <c r="D7" s="723"/>
      <c r="E7" s="725"/>
      <c r="F7" s="723"/>
      <c r="G7" s="725"/>
      <c r="H7" s="723" t="str">
        <f t="shared" si="0"/>
        <v/>
      </c>
    </row>
    <row r="8" spans="1:8" ht="15" customHeight="1">
      <c r="A8" s="2" t="s">
        <v>503</v>
      </c>
      <c r="B8" s="2"/>
      <c r="C8" s="25"/>
      <c r="D8" s="103"/>
      <c r="E8" s="25"/>
      <c r="F8" s="103"/>
      <c r="G8" s="25"/>
      <c r="H8" s="103" t="str">
        <f t="shared" si="0"/>
        <v/>
      </c>
    </row>
    <row r="9" spans="1:8" ht="15" customHeight="1">
      <c r="A9" s="727"/>
      <c r="B9" s="728" t="s">
        <v>504</v>
      </c>
      <c r="C9" s="725"/>
      <c r="D9" s="723"/>
      <c r="E9" s="725"/>
      <c r="F9" s="723"/>
      <c r="G9" s="725"/>
      <c r="H9" s="723" t="str">
        <f t="shared" si="0"/>
        <v/>
      </c>
    </row>
    <row r="10" spans="1:8" ht="15" customHeight="1">
      <c r="A10" s="727"/>
      <c r="B10" s="728" t="s">
        <v>505</v>
      </c>
      <c r="C10" s="725"/>
      <c r="D10" s="723"/>
      <c r="E10" s="725"/>
      <c r="F10" s="723"/>
      <c r="G10" s="725"/>
      <c r="H10" s="723" t="str">
        <f t="shared" si="0"/>
        <v/>
      </c>
    </row>
    <row r="11" spans="1:8" ht="15" customHeight="1">
      <c r="A11" s="727"/>
      <c r="B11" s="728" t="s">
        <v>506</v>
      </c>
      <c r="C11" s="725"/>
      <c r="D11" s="723"/>
      <c r="E11" s="725"/>
      <c r="F11" s="723"/>
      <c r="G11" s="725"/>
      <c r="H11" s="723" t="str">
        <f t="shared" si="0"/>
        <v/>
      </c>
    </row>
    <row r="12" spans="1:8" ht="15" customHeight="1">
      <c r="A12" s="727"/>
      <c r="B12" s="728" t="s">
        <v>507</v>
      </c>
      <c r="C12" s="725"/>
      <c r="D12" s="723"/>
      <c r="E12" s="725"/>
      <c r="F12" s="723"/>
      <c r="G12" s="725"/>
      <c r="H12" s="723" t="str">
        <f t="shared" si="0"/>
        <v/>
      </c>
    </row>
    <row r="13" spans="1:8" ht="15" customHeight="1">
      <c r="A13" s="727"/>
      <c r="B13" s="728" t="s">
        <v>508</v>
      </c>
      <c r="C13" s="725"/>
      <c r="D13" s="723"/>
      <c r="E13" s="725"/>
      <c r="F13" s="723"/>
      <c r="G13" s="725"/>
      <c r="H13" s="723" t="str">
        <f t="shared" si="0"/>
        <v/>
      </c>
    </row>
    <row r="14" spans="1:8" ht="15" customHeight="1">
      <c r="A14" s="727"/>
      <c r="B14" s="728" t="s">
        <v>509</v>
      </c>
      <c r="C14" s="725"/>
      <c r="D14" s="723"/>
      <c r="E14" s="725"/>
      <c r="F14" s="723"/>
      <c r="G14" s="725"/>
      <c r="H14" s="723" t="str">
        <f t="shared" si="0"/>
        <v/>
      </c>
    </row>
    <row r="15" spans="1:8" ht="15" customHeight="1">
      <c r="A15" s="2" t="s">
        <v>510</v>
      </c>
      <c r="B15" s="2"/>
      <c r="C15" s="25"/>
      <c r="D15" s="103"/>
      <c r="E15" s="25"/>
      <c r="F15" s="103"/>
      <c r="G15" s="25"/>
      <c r="H15" s="103" t="str">
        <f t="shared" si="0"/>
        <v/>
      </c>
    </row>
    <row r="16" spans="1:8" ht="15" customHeight="1">
      <c r="A16" s="728"/>
      <c r="B16" s="728" t="s">
        <v>511</v>
      </c>
      <c r="C16" s="725"/>
      <c r="D16" s="723"/>
      <c r="E16" s="725"/>
      <c r="F16" s="723"/>
      <c r="G16" s="725"/>
      <c r="H16" s="723" t="str">
        <f t="shared" si="0"/>
        <v/>
      </c>
    </row>
    <row r="17" spans="1:8" ht="15" customHeight="1">
      <c r="A17" s="727"/>
      <c r="B17" s="728" t="s">
        <v>512</v>
      </c>
      <c r="C17" s="725"/>
      <c r="D17" s="723"/>
      <c r="E17" s="725"/>
      <c r="F17" s="723"/>
      <c r="G17" s="725"/>
      <c r="H17" s="723" t="str">
        <f t="shared" si="0"/>
        <v/>
      </c>
    </row>
    <row r="18" spans="1:8" ht="15" customHeight="1">
      <c r="A18" s="727"/>
      <c r="B18" s="728" t="s">
        <v>513</v>
      </c>
      <c r="C18" s="725"/>
      <c r="D18" s="723"/>
      <c r="E18" s="725"/>
      <c r="F18" s="723"/>
      <c r="G18" s="725"/>
      <c r="H18" s="723" t="str">
        <f t="shared" si="0"/>
        <v/>
      </c>
    </row>
    <row r="19" spans="1:8" ht="15" customHeight="1">
      <c r="A19" s="2" t="s">
        <v>514</v>
      </c>
      <c r="B19" s="6"/>
      <c r="C19" s="49"/>
      <c r="D19" s="686"/>
      <c r="E19" s="49"/>
      <c r="F19" s="686"/>
      <c r="G19" s="49"/>
      <c r="H19" s="686" t="str">
        <f t="shared" si="0"/>
        <v/>
      </c>
    </row>
    <row r="20" spans="1:8" ht="15" customHeight="1">
      <c r="A20" s="728"/>
      <c r="B20" s="729" t="s">
        <v>515</v>
      </c>
      <c r="C20" s="724"/>
      <c r="D20" s="722"/>
      <c r="E20" s="724"/>
      <c r="F20" s="722"/>
      <c r="G20" s="724"/>
      <c r="H20" s="722" t="str">
        <f t="shared" si="0"/>
        <v/>
      </c>
    </row>
    <row r="21" spans="1:8" ht="15" customHeight="1">
      <c r="A21" s="727"/>
      <c r="B21" s="728" t="s">
        <v>516</v>
      </c>
      <c r="C21" s="725"/>
      <c r="D21" s="723"/>
      <c r="E21" s="725"/>
      <c r="F21" s="723"/>
      <c r="G21" s="725"/>
      <c r="H21" s="723" t="str">
        <f t="shared" si="0"/>
        <v/>
      </c>
    </row>
    <row r="22" spans="1:8" ht="15" customHeight="1">
      <c r="A22" s="727"/>
      <c r="B22" s="728" t="s">
        <v>517</v>
      </c>
      <c r="C22" s="725"/>
      <c r="D22" s="723"/>
      <c r="E22" s="725"/>
      <c r="F22" s="723"/>
      <c r="G22" s="725"/>
      <c r="H22" s="723" t="str">
        <f t="shared" si="0"/>
        <v/>
      </c>
    </row>
    <row r="23" spans="1:8" ht="15" customHeight="1">
      <c r="A23" s="727"/>
      <c r="B23" s="728" t="s">
        <v>518</v>
      </c>
      <c r="C23" s="725"/>
      <c r="D23" s="723"/>
      <c r="E23" s="725"/>
      <c r="F23" s="723"/>
      <c r="G23" s="725"/>
      <c r="H23" s="723" t="str">
        <f t="shared" si="0"/>
        <v/>
      </c>
    </row>
    <row r="24" spans="1:8" ht="15" customHeight="1">
      <c r="A24" s="727"/>
      <c r="B24" s="728" t="s">
        <v>519</v>
      </c>
      <c r="C24" s="725"/>
      <c r="D24" s="723"/>
      <c r="E24" s="725"/>
      <c r="F24" s="723"/>
      <c r="G24" s="725"/>
      <c r="H24" s="723" t="str">
        <f t="shared" si="0"/>
        <v/>
      </c>
    </row>
    <row r="25" spans="1:8" ht="15" customHeight="1">
      <c r="A25" s="727"/>
      <c r="B25" s="728" t="s">
        <v>520</v>
      </c>
      <c r="C25" s="725"/>
      <c r="D25" s="723"/>
      <c r="E25" s="725"/>
      <c r="F25" s="723"/>
      <c r="G25" s="725"/>
      <c r="H25" s="723" t="str">
        <f t="shared" si="0"/>
        <v/>
      </c>
    </row>
    <row r="26" spans="1:8" ht="15" customHeight="1">
      <c r="A26" s="727"/>
      <c r="B26" s="728" t="s">
        <v>521</v>
      </c>
      <c r="C26" s="725"/>
      <c r="D26" s="723"/>
      <c r="E26" s="725"/>
      <c r="F26" s="723"/>
      <c r="G26" s="725"/>
      <c r="H26" s="723" t="str">
        <f t="shared" si="0"/>
        <v/>
      </c>
    </row>
    <row r="27" spans="1:8" ht="15" customHeight="1">
      <c r="A27" s="727"/>
      <c r="B27" s="728" t="s">
        <v>522</v>
      </c>
      <c r="C27" s="725"/>
      <c r="D27" s="723"/>
      <c r="E27" s="725"/>
      <c r="F27" s="723"/>
      <c r="G27" s="725"/>
      <c r="H27" s="723" t="str">
        <f t="shared" si="0"/>
        <v/>
      </c>
    </row>
    <row r="28" spans="1:8" ht="15" customHeight="1">
      <c r="A28" s="727"/>
      <c r="B28" s="728" t="s">
        <v>523</v>
      </c>
      <c r="C28" s="725"/>
      <c r="D28" s="723"/>
      <c r="E28" s="725"/>
      <c r="F28" s="723"/>
      <c r="G28" s="725"/>
      <c r="H28" s="723" t="str">
        <f t="shared" si="0"/>
        <v/>
      </c>
    </row>
    <row r="29" spans="1:8" ht="15" customHeight="1">
      <c r="A29" s="2" t="s">
        <v>524</v>
      </c>
      <c r="B29" s="2"/>
      <c r="C29" s="25"/>
      <c r="D29" s="103"/>
      <c r="E29" s="25"/>
      <c r="F29" s="103"/>
      <c r="G29" s="25"/>
      <c r="H29" s="103" t="str">
        <f t="shared" si="0"/>
        <v/>
      </c>
    </row>
    <row r="30" spans="1:8" ht="15" customHeight="1">
      <c r="A30" s="728"/>
      <c r="B30" s="728" t="s">
        <v>525</v>
      </c>
      <c r="C30" s="724"/>
      <c r="D30" s="722"/>
      <c r="E30" s="724"/>
      <c r="F30" s="722"/>
      <c r="G30" s="724"/>
      <c r="H30" s="722" t="str">
        <f t="shared" si="0"/>
        <v/>
      </c>
    </row>
    <row r="31" spans="1:8" ht="15" customHeight="1">
      <c r="A31" s="728"/>
      <c r="B31" s="728" t="s">
        <v>526</v>
      </c>
      <c r="C31" s="725"/>
      <c r="D31" s="723"/>
      <c r="E31" s="725"/>
      <c r="F31" s="723"/>
      <c r="G31" s="725"/>
      <c r="H31" s="723" t="str">
        <f t="shared" si="0"/>
        <v/>
      </c>
    </row>
    <row r="32" spans="1:8" ht="15" customHeight="1">
      <c r="A32" s="728"/>
      <c r="B32" s="728" t="s">
        <v>527</v>
      </c>
      <c r="C32" s="725"/>
      <c r="D32" s="723"/>
      <c r="E32" s="725"/>
      <c r="F32" s="723"/>
      <c r="G32" s="725"/>
      <c r="H32" s="723" t="str">
        <f t="shared" si="0"/>
        <v/>
      </c>
    </row>
    <row r="33" spans="1:8" ht="15" customHeight="1">
      <c r="A33" s="728"/>
      <c r="B33" s="728" t="s">
        <v>528</v>
      </c>
      <c r="C33" s="725"/>
      <c r="D33" s="723"/>
      <c r="E33" s="725"/>
      <c r="F33" s="723"/>
      <c r="G33" s="725"/>
      <c r="H33" s="723" t="str">
        <f t="shared" si="0"/>
        <v/>
      </c>
    </row>
    <row r="34" spans="1:8" ht="15" customHeight="1">
      <c r="A34" s="728"/>
      <c r="B34" s="728" t="s">
        <v>529</v>
      </c>
      <c r="C34" s="725"/>
      <c r="D34" s="723"/>
      <c r="E34" s="725"/>
      <c r="F34" s="723"/>
      <c r="G34" s="725"/>
      <c r="H34" s="723" t="str">
        <f t="shared" si="0"/>
        <v/>
      </c>
    </row>
    <row r="35" spans="1:8" ht="15" customHeight="1">
      <c r="A35" s="728"/>
      <c r="B35" s="728" t="s">
        <v>530</v>
      </c>
      <c r="C35" s="725"/>
      <c r="D35" s="723"/>
      <c r="E35" s="725"/>
      <c r="F35" s="723"/>
      <c r="G35" s="725"/>
      <c r="H35" s="723" t="str">
        <f t="shared" ref="H35:H66" si="1">IFERROR(G35/E35*100,"")</f>
        <v/>
      </c>
    </row>
    <row r="36" spans="1:8" ht="15" customHeight="1">
      <c r="A36" s="728"/>
      <c r="B36" s="728" t="s">
        <v>531</v>
      </c>
      <c r="C36" s="725"/>
      <c r="D36" s="723"/>
      <c r="E36" s="725"/>
      <c r="F36" s="723"/>
      <c r="G36" s="725"/>
      <c r="H36" s="723" t="str">
        <f t="shared" si="1"/>
        <v/>
      </c>
    </row>
    <row r="37" spans="1:8" ht="15" customHeight="1">
      <c r="A37" s="727"/>
      <c r="B37" s="728" t="s">
        <v>532</v>
      </c>
      <c r="C37" s="725"/>
      <c r="D37" s="723"/>
      <c r="E37" s="725"/>
      <c r="F37" s="723"/>
      <c r="G37" s="725"/>
      <c r="H37" s="723" t="str">
        <f t="shared" si="1"/>
        <v/>
      </c>
    </row>
    <row r="38" spans="1:8" s="6" customFormat="1" ht="15" customHeight="1">
      <c r="A38" s="727"/>
      <c r="B38" s="728" t="s">
        <v>533</v>
      </c>
      <c r="C38" s="725"/>
      <c r="D38" s="723"/>
      <c r="E38" s="725"/>
      <c r="F38" s="723"/>
      <c r="G38" s="725"/>
      <c r="H38" s="723" t="str">
        <f t="shared" si="1"/>
        <v/>
      </c>
    </row>
    <row r="39" spans="1:8" ht="15" customHeight="1">
      <c r="A39" s="727"/>
      <c r="B39" s="728" t="s">
        <v>534</v>
      </c>
      <c r="C39" s="725"/>
      <c r="D39" s="723"/>
      <c r="E39" s="725"/>
      <c r="F39" s="723"/>
      <c r="G39" s="725"/>
      <c r="H39" s="723" t="str">
        <f t="shared" si="1"/>
        <v/>
      </c>
    </row>
    <row r="40" spans="1:8" ht="15" customHeight="1">
      <c r="A40" s="727"/>
      <c r="B40" s="728" t="s">
        <v>535</v>
      </c>
      <c r="C40" s="725"/>
      <c r="D40" s="723"/>
      <c r="E40" s="725"/>
      <c r="F40" s="723"/>
      <c r="G40" s="725"/>
      <c r="H40" s="723" t="str">
        <f t="shared" si="1"/>
        <v/>
      </c>
    </row>
    <row r="41" spans="1:8" ht="15" customHeight="1">
      <c r="A41" s="727"/>
      <c r="B41" s="728" t="s">
        <v>536</v>
      </c>
      <c r="C41" s="725"/>
      <c r="D41" s="723"/>
      <c r="E41" s="725"/>
      <c r="F41" s="723"/>
      <c r="G41" s="725"/>
      <c r="H41" s="723" t="str">
        <f t="shared" si="1"/>
        <v/>
      </c>
    </row>
    <row r="42" spans="1:8" ht="15" customHeight="1">
      <c r="A42" s="2" t="s">
        <v>537</v>
      </c>
      <c r="B42" s="2"/>
      <c r="C42" s="25"/>
      <c r="D42" s="103"/>
      <c r="E42" s="25"/>
      <c r="F42" s="103"/>
      <c r="G42" s="25"/>
      <c r="H42" s="103" t="str">
        <f t="shared" si="1"/>
        <v/>
      </c>
    </row>
    <row r="43" spans="1:8" ht="15" customHeight="1">
      <c r="A43" s="728"/>
      <c r="B43" s="728" t="s">
        <v>538</v>
      </c>
      <c r="C43" s="725"/>
      <c r="D43" s="723"/>
      <c r="E43" s="725"/>
      <c r="F43" s="723"/>
      <c r="G43" s="725"/>
      <c r="H43" s="723" t="str">
        <f t="shared" si="1"/>
        <v/>
      </c>
    </row>
    <row r="44" spans="1:8" ht="15" customHeight="1">
      <c r="A44" s="727"/>
      <c r="B44" s="728" t="s">
        <v>539</v>
      </c>
      <c r="C44" s="725"/>
      <c r="D44" s="723"/>
      <c r="E44" s="725"/>
      <c r="F44" s="723"/>
      <c r="G44" s="725"/>
      <c r="H44" s="723" t="str">
        <f t="shared" si="1"/>
        <v/>
      </c>
    </row>
    <row r="45" spans="1:8" ht="15" customHeight="1">
      <c r="A45" s="727"/>
      <c r="B45" s="728" t="s">
        <v>540</v>
      </c>
      <c r="C45" s="725"/>
      <c r="D45" s="723"/>
      <c r="E45" s="725"/>
      <c r="F45" s="723"/>
      <c r="G45" s="725"/>
      <c r="H45" s="723" t="str">
        <f t="shared" si="1"/>
        <v/>
      </c>
    </row>
    <row r="46" spans="1:8" ht="15" customHeight="1">
      <c r="A46" s="727"/>
      <c r="B46" s="728" t="s">
        <v>541</v>
      </c>
      <c r="C46" s="725"/>
      <c r="D46" s="723"/>
      <c r="E46" s="725"/>
      <c r="F46" s="723"/>
      <c r="G46" s="725"/>
      <c r="H46" s="723" t="str">
        <f t="shared" si="1"/>
        <v/>
      </c>
    </row>
    <row r="47" spans="1:8" ht="15" customHeight="1">
      <c r="A47" s="727"/>
      <c r="B47" s="728" t="s">
        <v>542</v>
      </c>
      <c r="C47" s="725"/>
      <c r="D47" s="723"/>
      <c r="E47" s="725"/>
      <c r="F47" s="723"/>
      <c r="G47" s="725"/>
      <c r="H47" s="723" t="str">
        <f t="shared" si="1"/>
        <v/>
      </c>
    </row>
    <row r="48" spans="1:8" ht="15" customHeight="1">
      <c r="A48" s="727"/>
      <c r="B48" s="728" t="s">
        <v>543</v>
      </c>
      <c r="C48" s="725"/>
      <c r="D48" s="723"/>
      <c r="E48" s="725"/>
      <c r="F48" s="723"/>
      <c r="G48" s="725"/>
      <c r="H48" s="723" t="str">
        <f t="shared" si="1"/>
        <v/>
      </c>
    </row>
    <row r="49" spans="1:8" ht="15" customHeight="1">
      <c r="A49" s="727"/>
      <c r="B49" s="728" t="s">
        <v>544</v>
      </c>
      <c r="C49" s="725"/>
      <c r="D49" s="723"/>
      <c r="E49" s="725"/>
      <c r="F49" s="723"/>
      <c r="G49" s="725"/>
      <c r="H49" s="723" t="str">
        <f t="shared" si="1"/>
        <v/>
      </c>
    </row>
    <row r="50" spans="1:8" ht="15" customHeight="1">
      <c r="A50" s="2" t="s">
        <v>545</v>
      </c>
      <c r="B50" s="2"/>
      <c r="C50" s="25"/>
      <c r="D50" s="103"/>
      <c r="E50" s="25"/>
      <c r="F50" s="103"/>
      <c r="G50" s="25"/>
      <c r="H50" s="103" t="str">
        <f t="shared" si="1"/>
        <v/>
      </c>
    </row>
    <row r="51" spans="1:8" ht="15" customHeight="1">
      <c r="A51" s="728"/>
      <c r="B51" s="728" t="s">
        <v>546</v>
      </c>
      <c r="C51" s="725"/>
      <c r="D51" s="723"/>
      <c r="E51" s="725"/>
      <c r="F51" s="723"/>
      <c r="G51" s="725"/>
      <c r="H51" s="723" t="str">
        <f t="shared" si="1"/>
        <v/>
      </c>
    </row>
    <row r="52" spans="1:8" ht="15" customHeight="1">
      <c r="A52" s="727"/>
      <c r="B52" s="728" t="s">
        <v>547</v>
      </c>
      <c r="C52" s="725"/>
      <c r="D52" s="723"/>
      <c r="E52" s="725"/>
      <c r="F52" s="723"/>
      <c r="G52" s="725"/>
      <c r="H52" s="723" t="str">
        <f t="shared" si="1"/>
        <v/>
      </c>
    </row>
    <row r="53" spans="1:8" ht="15" customHeight="1">
      <c r="A53" s="727"/>
      <c r="B53" s="728" t="s">
        <v>548</v>
      </c>
      <c r="C53" s="725"/>
      <c r="D53" s="723"/>
      <c r="E53" s="725"/>
      <c r="F53" s="723"/>
      <c r="G53" s="725"/>
      <c r="H53" s="723" t="str">
        <f t="shared" si="1"/>
        <v/>
      </c>
    </row>
    <row r="54" spans="1:8" ht="15" customHeight="1">
      <c r="A54" s="727"/>
      <c r="B54" s="728" t="s">
        <v>549</v>
      </c>
      <c r="C54" s="725"/>
      <c r="D54" s="723"/>
      <c r="E54" s="725"/>
      <c r="F54" s="723"/>
      <c r="G54" s="725"/>
      <c r="H54" s="723" t="str">
        <f t="shared" si="1"/>
        <v/>
      </c>
    </row>
    <row r="55" spans="1:8" s="6" customFormat="1" ht="15" customHeight="1">
      <c r="A55" s="2" t="s">
        <v>550</v>
      </c>
      <c r="B55" s="2"/>
      <c r="C55" s="49"/>
      <c r="D55" s="686"/>
      <c r="E55" s="49"/>
      <c r="F55" s="686"/>
      <c r="G55" s="49"/>
      <c r="H55" s="686" t="str">
        <f t="shared" si="1"/>
        <v/>
      </c>
    </row>
    <row r="56" spans="1:8" ht="15" customHeight="1">
      <c r="A56" s="728"/>
      <c r="B56" s="728" t="s">
        <v>551</v>
      </c>
      <c r="C56" s="724"/>
      <c r="D56" s="722"/>
      <c r="E56" s="724"/>
      <c r="F56" s="722"/>
      <c r="G56" s="724"/>
      <c r="H56" s="722" t="str">
        <f t="shared" si="1"/>
        <v/>
      </c>
    </row>
    <row r="57" spans="1:8" ht="15" customHeight="1">
      <c r="A57" s="727"/>
      <c r="B57" s="728" t="s">
        <v>552</v>
      </c>
      <c r="C57" s="725"/>
      <c r="D57" s="723"/>
      <c r="E57" s="725"/>
      <c r="F57" s="723"/>
      <c r="G57" s="725"/>
      <c r="H57" s="723" t="str">
        <f t="shared" si="1"/>
        <v/>
      </c>
    </row>
    <row r="58" spans="1:8" ht="15" customHeight="1">
      <c r="A58" s="727"/>
      <c r="B58" s="728" t="s">
        <v>553</v>
      </c>
      <c r="C58" s="725"/>
      <c r="D58" s="723"/>
      <c r="E58" s="725"/>
      <c r="F58" s="723"/>
      <c r="G58" s="725"/>
      <c r="H58" s="723" t="str">
        <f t="shared" si="1"/>
        <v/>
      </c>
    </row>
    <row r="59" spans="1:8" ht="15" customHeight="1">
      <c r="A59" s="727"/>
      <c r="B59" s="728" t="s">
        <v>554</v>
      </c>
      <c r="C59" s="725"/>
      <c r="D59" s="723"/>
      <c r="E59" s="725"/>
      <c r="F59" s="723"/>
      <c r="G59" s="725"/>
      <c r="H59" s="723" t="str">
        <f t="shared" si="1"/>
        <v/>
      </c>
    </row>
    <row r="60" spans="1:8" ht="15" customHeight="1">
      <c r="A60" s="727"/>
      <c r="B60" s="728" t="s">
        <v>555</v>
      </c>
      <c r="C60" s="725"/>
      <c r="D60" s="723"/>
      <c r="E60" s="725"/>
      <c r="F60" s="723"/>
      <c r="G60" s="725"/>
      <c r="H60" s="723" t="str">
        <f t="shared" si="1"/>
        <v/>
      </c>
    </row>
    <row r="61" spans="1:8" s="6" customFormat="1" ht="15" customHeight="1">
      <c r="A61" s="727"/>
      <c r="B61" s="728" t="s">
        <v>556</v>
      </c>
      <c r="C61" s="725"/>
      <c r="D61" s="723"/>
      <c r="E61" s="725"/>
      <c r="F61" s="723"/>
      <c r="G61" s="725"/>
      <c r="H61" s="723" t="str">
        <f t="shared" si="1"/>
        <v/>
      </c>
    </row>
    <row r="62" spans="1:8" ht="15" customHeight="1">
      <c r="A62" s="727"/>
      <c r="B62" s="728" t="s">
        <v>557</v>
      </c>
      <c r="C62" s="725"/>
      <c r="D62" s="723"/>
      <c r="E62" s="725"/>
      <c r="F62" s="723"/>
      <c r="G62" s="725"/>
      <c r="H62" s="723" t="str">
        <f t="shared" si="1"/>
        <v/>
      </c>
    </row>
    <row r="63" spans="1:8" ht="15" customHeight="1">
      <c r="A63" s="727"/>
      <c r="B63" s="728" t="s">
        <v>558</v>
      </c>
      <c r="C63" s="725"/>
      <c r="D63" s="723"/>
      <c r="E63" s="725"/>
      <c r="F63" s="723"/>
      <c r="G63" s="725"/>
      <c r="H63" s="723" t="str">
        <f t="shared" si="1"/>
        <v/>
      </c>
    </row>
    <row r="64" spans="1:8" ht="15" customHeight="1">
      <c r="A64" s="2" t="s">
        <v>559</v>
      </c>
      <c r="B64" s="2"/>
      <c r="C64" s="25"/>
      <c r="D64" s="103"/>
      <c r="E64" s="25"/>
      <c r="F64" s="103"/>
      <c r="G64" s="25"/>
      <c r="H64" s="103" t="str">
        <f t="shared" si="1"/>
        <v/>
      </c>
    </row>
    <row r="65" spans="1:8" ht="15" customHeight="1">
      <c r="A65" s="728"/>
      <c r="B65" s="728" t="s">
        <v>560</v>
      </c>
      <c r="C65" s="725"/>
      <c r="D65" s="723"/>
      <c r="E65" s="725"/>
      <c r="F65" s="723"/>
      <c r="G65" s="725"/>
      <c r="H65" s="723" t="str">
        <f t="shared" si="1"/>
        <v/>
      </c>
    </row>
    <row r="66" spans="1:8" ht="15" customHeight="1">
      <c r="A66" s="727"/>
      <c r="B66" s="728" t="s">
        <v>561</v>
      </c>
      <c r="C66" s="725"/>
      <c r="D66" s="723"/>
      <c r="E66" s="725"/>
      <c r="F66" s="723"/>
      <c r="G66" s="725"/>
      <c r="H66" s="723" t="str">
        <f t="shared" si="1"/>
        <v/>
      </c>
    </row>
    <row r="67" spans="1:8" ht="15" customHeight="1">
      <c r="A67" s="727"/>
      <c r="B67" s="728" t="s">
        <v>562</v>
      </c>
      <c r="C67" s="725"/>
      <c r="D67" s="723"/>
      <c r="E67" s="725"/>
      <c r="F67" s="723"/>
      <c r="G67" s="725"/>
      <c r="H67" s="723" t="str">
        <f t="shared" ref="H67:H98" si="2">IFERROR(G67/E67*100,"")</f>
        <v/>
      </c>
    </row>
    <row r="68" spans="1:8" ht="15" customHeight="1">
      <c r="A68" s="727"/>
      <c r="B68" s="728" t="s">
        <v>563</v>
      </c>
      <c r="C68" s="725"/>
      <c r="D68" s="723"/>
      <c r="E68" s="725"/>
      <c r="F68" s="723"/>
      <c r="G68" s="725"/>
      <c r="H68" s="723" t="str">
        <f t="shared" si="2"/>
        <v/>
      </c>
    </row>
    <row r="69" spans="1:8" s="6" customFormat="1" ht="15" customHeight="1">
      <c r="A69" s="727"/>
      <c r="B69" s="728" t="s">
        <v>564</v>
      </c>
      <c r="C69" s="725"/>
      <c r="D69" s="723"/>
      <c r="E69" s="725"/>
      <c r="F69" s="723"/>
      <c r="G69" s="725"/>
      <c r="H69" s="723" t="str">
        <f t="shared" si="2"/>
        <v/>
      </c>
    </row>
    <row r="70" spans="1:8" ht="15" customHeight="1">
      <c r="A70" s="727"/>
      <c r="B70" s="728" t="s">
        <v>565</v>
      </c>
      <c r="C70" s="725"/>
      <c r="D70" s="723"/>
      <c r="E70" s="725"/>
      <c r="F70" s="723"/>
      <c r="G70" s="725"/>
      <c r="H70" s="723" t="str">
        <f t="shared" si="2"/>
        <v/>
      </c>
    </row>
    <row r="71" spans="1:8" ht="15" customHeight="1">
      <c r="A71" s="727"/>
      <c r="B71" s="728" t="s">
        <v>566</v>
      </c>
      <c r="C71" s="725"/>
      <c r="D71" s="723"/>
      <c r="E71" s="725"/>
      <c r="F71" s="723"/>
      <c r="G71" s="725"/>
      <c r="H71" s="723" t="str">
        <f t="shared" si="2"/>
        <v/>
      </c>
    </row>
    <row r="72" spans="1:8" ht="15" customHeight="1">
      <c r="A72" s="727"/>
      <c r="B72" s="728" t="s">
        <v>567</v>
      </c>
      <c r="C72" s="725"/>
      <c r="D72" s="723"/>
      <c r="E72" s="725"/>
      <c r="F72" s="723"/>
      <c r="G72" s="725"/>
      <c r="H72" s="723" t="str">
        <f t="shared" si="2"/>
        <v/>
      </c>
    </row>
    <row r="73" spans="1:8" ht="15" customHeight="1">
      <c r="A73" s="2" t="s">
        <v>568</v>
      </c>
      <c r="B73" s="2"/>
      <c r="C73" s="25"/>
      <c r="D73" s="103"/>
      <c r="E73" s="25"/>
      <c r="F73" s="103"/>
      <c r="G73" s="25"/>
      <c r="H73" s="103" t="str">
        <f t="shared" si="2"/>
        <v/>
      </c>
    </row>
    <row r="74" spans="1:8" ht="15" customHeight="1">
      <c r="A74" s="728"/>
      <c r="B74" s="728" t="s">
        <v>569</v>
      </c>
      <c r="C74" s="725"/>
      <c r="D74" s="723"/>
      <c r="E74" s="725"/>
      <c r="F74" s="723"/>
      <c r="G74" s="725"/>
      <c r="H74" s="723" t="str">
        <f t="shared" si="2"/>
        <v/>
      </c>
    </row>
    <row r="75" spans="1:8" ht="15" customHeight="1">
      <c r="A75" s="727"/>
      <c r="B75" s="728" t="s">
        <v>570</v>
      </c>
      <c r="C75" s="725"/>
      <c r="D75" s="723"/>
      <c r="E75" s="725"/>
      <c r="F75" s="723"/>
      <c r="G75" s="725"/>
      <c r="H75" s="723" t="str">
        <f t="shared" si="2"/>
        <v/>
      </c>
    </row>
    <row r="76" spans="1:8" ht="15" customHeight="1">
      <c r="A76" s="727"/>
      <c r="B76" s="728" t="s">
        <v>571</v>
      </c>
      <c r="C76" s="725"/>
      <c r="D76" s="723"/>
      <c r="E76" s="725"/>
      <c r="F76" s="723"/>
      <c r="G76" s="725"/>
      <c r="H76" s="723" t="str">
        <f t="shared" si="2"/>
        <v/>
      </c>
    </row>
    <row r="77" spans="1:8" ht="15" customHeight="1">
      <c r="A77" s="727"/>
      <c r="B77" s="728" t="s">
        <v>572</v>
      </c>
      <c r="C77" s="725"/>
      <c r="D77" s="723"/>
      <c r="E77" s="725"/>
      <c r="F77" s="723"/>
      <c r="G77" s="725"/>
      <c r="H77" s="723" t="str">
        <f t="shared" si="2"/>
        <v/>
      </c>
    </row>
    <row r="78" spans="1:8" ht="15" customHeight="1">
      <c r="A78" s="727"/>
      <c r="B78" s="728" t="s">
        <v>573</v>
      </c>
      <c r="C78" s="725"/>
      <c r="D78" s="723"/>
      <c r="E78" s="725"/>
      <c r="F78" s="723"/>
      <c r="G78" s="725"/>
      <c r="H78" s="723" t="str">
        <f t="shared" si="2"/>
        <v/>
      </c>
    </row>
    <row r="79" spans="1:8" s="6" customFormat="1" ht="15" customHeight="1">
      <c r="A79" s="2" t="s">
        <v>574</v>
      </c>
      <c r="B79" s="2"/>
      <c r="C79" s="49"/>
      <c r="D79" s="686"/>
      <c r="E79" s="49"/>
      <c r="F79" s="686"/>
      <c r="G79" s="49"/>
      <c r="H79" s="686" t="str">
        <f t="shared" si="2"/>
        <v/>
      </c>
    </row>
    <row r="80" spans="1:8" ht="15" customHeight="1">
      <c r="A80" s="728"/>
      <c r="B80" s="728" t="s">
        <v>575</v>
      </c>
      <c r="C80" s="724"/>
      <c r="D80" s="722"/>
      <c r="E80" s="724"/>
      <c r="F80" s="722"/>
      <c r="G80" s="724"/>
      <c r="H80" s="722" t="str">
        <f t="shared" si="2"/>
        <v/>
      </c>
    </row>
    <row r="81" spans="1:8" ht="15" customHeight="1">
      <c r="A81" s="727"/>
      <c r="B81" s="728" t="s">
        <v>576</v>
      </c>
      <c r="C81" s="725"/>
      <c r="D81" s="723"/>
      <c r="E81" s="725"/>
      <c r="F81" s="723"/>
      <c r="G81" s="725"/>
      <c r="H81" s="723" t="str">
        <f t="shared" si="2"/>
        <v/>
      </c>
    </row>
    <row r="82" spans="1:8" ht="15" customHeight="1">
      <c r="A82" s="727"/>
      <c r="B82" s="728" t="s">
        <v>577</v>
      </c>
      <c r="C82" s="725"/>
      <c r="D82" s="723"/>
      <c r="E82" s="725"/>
      <c r="F82" s="723"/>
      <c r="G82" s="725"/>
      <c r="H82" s="723" t="str">
        <f t="shared" si="2"/>
        <v/>
      </c>
    </row>
    <row r="83" spans="1:8" ht="15" customHeight="1">
      <c r="A83" s="727"/>
      <c r="B83" s="728" t="s">
        <v>578</v>
      </c>
      <c r="C83" s="725"/>
      <c r="D83" s="723"/>
      <c r="E83" s="725"/>
      <c r="F83" s="723"/>
      <c r="G83" s="725"/>
      <c r="H83" s="723" t="str">
        <f t="shared" si="2"/>
        <v/>
      </c>
    </row>
    <row r="84" spans="1:8" ht="15" customHeight="1">
      <c r="A84" s="2" t="s">
        <v>579</v>
      </c>
      <c r="B84" s="2"/>
      <c r="C84" s="25"/>
      <c r="D84" s="103"/>
      <c r="E84" s="25"/>
      <c r="F84" s="103"/>
      <c r="G84" s="25"/>
      <c r="H84" s="103" t="str">
        <f t="shared" si="2"/>
        <v/>
      </c>
    </row>
    <row r="85" spans="1:8" ht="15" customHeight="1">
      <c r="A85" s="727"/>
      <c r="B85" s="728" t="s">
        <v>580</v>
      </c>
      <c r="C85" s="725"/>
      <c r="D85" s="723"/>
      <c r="E85" s="725"/>
      <c r="F85" s="723"/>
      <c r="G85" s="725"/>
      <c r="H85" s="723" t="str">
        <f t="shared" si="2"/>
        <v/>
      </c>
    </row>
    <row r="86" spans="1:8" ht="15" customHeight="1">
      <c r="A86" s="727"/>
      <c r="B86" s="728" t="s">
        <v>581</v>
      </c>
      <c r="C86" s="725"/>
      <c r="D86" s="723"/>
      <c r="E86" s="725"/>
      <c r="F86" s="723"/>
      <c r="G86" s="725"/>
      <c r="H86" s="723" t="str">
        <f t="shared" si="2"/>
        <v/>
      </c>
    </row>
    <row r="87" spans="1:8" ht="15" customHeight="1">
      <c r="A87" s="727"/>
      <c r="B87" s="728" t="s">
        <v>582</v>
      </c>
      <c r="C87" s="725"/>
      <c r="D87" s="723"/>
      <c r="E87" s="725"/>
      <c r="F87" s="723"/>
      <c r="G87" s="725"/>
      <c r="H87" s="723" t="str">
        <f t="shared" si="2"/>
        <v/>
      </c>
    </row>
    <row r="88" spans="1:8" ht="15" customHeight="1">
      <c r="A88" s="2" t="s">
        <v>583</v>
      </c>
      <c r="B88" s="2"/>
      <c r="C88" s="49"/>
      <c r="D88" s="686"/>
      <c r="E88" s="49"/>
      <c r="F88" s="686"/>
      <c r="G88" s="49"/>
      <c r="H88" s="686" t="str">
        <f t="shared" si="2"/>
        <v/>
      </c>
    </row>
    <row r="89" spans="1:8" ht="15" customHeight="1">
      <c r="A89" s="727"/>
      <c r="B89" s="728" t="s">
        <v>584</v>
      </c>
      <c r="C89" s="725"/>
      <c r="D89" s="723"/>
      <c r="E89" s="725"/>
      <c r="F89" s="723"/>
      <c r="G89" s="725"/>
      <c r="H89" s="723" t="str">
        <f t="shared" si="2"/>
        <v/>
      </c>
    </row>
    <row r="90" spans="1:8" ht="15" customHeight="1">
      <c r="A90" s="2" t="s">
        <v>585</v>
      </c>
      <c r="B90" s="2"/>
      <c r="C90" s="25"/>
      <c r="D90" s="103"/>
      <c r="E90" s="25"/>
      <c r="F90" s="103"/>
      <c r="G90" s="25"/>
      <c r="H90" s="103" t="str">
        <f t="shared" si="2"/>
        <v/>
      </c>
    </row>
    <row r="91" spans="1:8" ht="15" customHeight="1">
      <c r="A91" s="727"/>
      <c r="B91" s="728" t="s">
        <v>586</v>
      </c>
      <c r="C91" s="725"/>
      <c r="D91" s="723"/>
      <c r="E91" s="725"/>
      <c r="F91" s="723"/>
      <c r="G91" s="725"/>
      <c r="H91" s="723" t="str">
        <f t="shared" si="2"/>
        <v/>
      </c>
    </row>
    <row r="92" spans="1:8" ht="15" customHeight="1">
      <c r="A92" s="727"/>
      <c r="B92" s="728" t="s">
        <v>587</v>
      </c>
      <c r="C92" s="725"/>
      <c r="D92" s="723"/>
      <c r="E92" s="725"/>
      <c r="F92" s="723"/>
      <c r="G92" s="725"/>
      <c r="H92" s="723" t="str">
        <f t="shared" si="2"/>
        <v/>
      </c>
    </row>
    <row r="93" spans="1:8" ht="15" customHeight="1">
      <c r="A93" s="727"/>
      <c r="B93" s="728" t="s">
        <v>588</v>
      </c>
      <c r="C93" s="725"/>
      <c r="D93" s="723"/>
      <c r="E93" s="725"/>
      <c r="F93" s="723"/>
      <c r="G93" s="725"/>
      <c r="H93" s="723" t="str">
        <f t="shared" si="2"/>
        <v/>
      </c>
    </row>
    <row r="94" spans="1:8" ht="15" customHeight="1">
      <c r="A94" s="2" t="s">
        <v>589</v>
      </c>
      <c r="B94" s="2"/>
      <c r="C94" s="25"/>
      <c r="D94" s="103"/>
      <c r="E94" s="25"/>
      <c r="F94" s="103"/>
      <c r="G94" s="25"/>
      <c r="H94" s="103" t="str">
        <f t="shared" si="2"/>
        <v/>
      </c>
    </row>
    <row r="95" spans="1:8" ht="15" customHeight="1">
      <c r="A95" s="728"/>
      <c r="B95" s="728" t="s">
        <v>590</v>
      </c>
      <c r="C95" s="725"/>
      <c r="D95" s="723"/>
      <c r="E95" s="725"/>
      <c r="F95" s="723"/>
      <c r="G95" s="725"/>
      <c r="H95" s="723" t="str">
        <f t="shared" si="2"/>
        <v/>
      </c>
    </row>
    <row r="96" spans="1:8" ht="15" customHeight="1">
      <c r="A96" s="728"/>
      <c r="B96" s="728" t="s">
        <v>591</v>
      </c>
      <c r="C96" s="725"/>
      <c r="D96" s="723"/>
      <c r="E96" s="725"/>
      <c r="F96" s="723"/>
      <c r="G96" s="725"/>
      <c r="H96" s="723" t="str">
        <f t="shared" si="2"/>
        <v/>
      </c>
    </row>
    <row r="97" spans="1:8" ht="15" customHeight="1">
      <c r="A97" s="728"/>
      <c r="B97" s="728" t="s">
        <v>592</v>
      </c>
      <c r="C97" s="725"/>
      <c r="D97" s="723"/>
      <c r="E97" s="725"/>
      <c r="F97" s="723"/>
      <c r="G97" s="725"/>
      <c r="H97" s="723" t="str">
        <f t="shared" si="2"/>
        <v/>
      </c>
    </row>
    <row r="98" spans="1:8" s="6" customFormat="1" ht="15" customHeight="1">
      <c r="A98" s="728"/>
      <c r="B98" s="728" t="s">
        <v>593</v>
      </c>
      <c r="C98" s="725"/>
      <c r="D98" s="723"/>
      <c r="E98" s="725"/>
      <c r="F98" s="723"/>
      <c r="G98" s="725"/>
      <c r="H98" s="723" t="str">
        <f t="shared" si="2"/>
        <v/>
      </c>
    </row>
    <row r="99" spans="1:8" ht="15" customHeight="1">
      <c r="A99" s="2" t="s">
        <v>594</v>
      </c>
      <c r="B99" s="2"/>
      <c r="C99" s="49"/>
      <c r="D99" s="686"/>
      <c r="E99" s="49"/>
      <c r="F99" s="686"/>
      <c r="G99" s="49"/>
      <c r="H99" s="686" t="str">
        <f t="shared" ref="H99:H111" si="3">IFERROR(G99/E99*100,"")</f>
        <v/>
      </c>
    </row>
    <row r="100" spans="1:8" ht="15" customHeight="1">
      <c r="A100" s="727"/>
      <c r="B100" s="728" t="s">
        <v>595</v>
      </c>
      <c r="C100" s="725"/>
      <c r="D100" s="723"/>
      <c r="E100" s="725"/>
      <c r="F100" s="723"/>
      <c r="G100" s="725"/>
      <c r="H100" s="723" t="str">
        <f t="shared" si="3"/>
        <v/>
      </c>
    </row>
    <row r="101" spans="1:8" ht="15" customHeight="1">
      <c r="A101" s="2" t="s">
        <v>596</v>
      </c>
      <c r="B101" s="2"/>
      <c r="C101" s="25"/>
      <c r="D101" s="103"/>
      <c r="E101" s="25"/>
      <c r="F101" s="103"/>
      <c r="G101" s="25"/>
      <c r="H101" s="103" t="str">
        <f t="shared" si="3"/>
        <v/>
      </c>
    </row>
    <row r="102" spans="1:8" ht="15" customHeight="1">
      <c r="A102" s="728"/>
      <c r="B102" s="728" t="s">
        <v>597</v>
      </c>
      <c r="C102" s="725"/>
      <c r="D102" s="723"/>
      <c r="E102" s="725"/>
      <c r="F102" s="723"/>
      <c r="G102" s="725"/>
      <c r="H102" s="723" t="str">
        <f t="shared" si="3"/>
        <v/>
      </c>
    </row>
    <row r="103" spans="1:8" ht="15" customHeight="1">
      <c r="A103" s="727"/>
      <c r="B103" s="728" t="s">
        <v>598</v>
      </c>
      <c r="C103" s="725"/>
      <c r="D103" s="723"/>
      <c r="E103" s="725"/>
      <c r="F103" s="723"/>
      <c r="G103" s="725"/>
      <c r="H103" s="723" t="str">
        <f t="shared" si="3"/>
        <v/>
      </c>
    </row>
    <row r="104" spans="1:8" ht="15" customHeight="1">
      <c r="A104" s="727"/>
      <c r="B104" s="728" t="s">
        <v>599</v>
      </c>
      <c r="C104" s="725"/>
      <c r="D104" s="723"/>
      <c r="E104" s="725"/>
      <c r="F104" s="723"/>
      <c r="G104" s="725"/>
      <c r="H104" s="723" t="str">
        <f t="shared" si="3"/>
        <v/>
      </c>
    </row>
    <row r="105" spans="1:8" ht="15" customHeight="1">
      <c r="A105" s="727"/>
      <c r="B105" s="728" t="s">
        <v>600</v>
      </c>
      <c r="C105" s="725"/>
      <c r="D105" s="723"/>
      <c r="E105" s="725"/>
      <c r="F105" s="723"/>
      <c r="G105" s="725"/>
      <c r="H105" s="723" t="str">
        <f t="shared" si="3"/>
        <v/>
      </c>
    </row>
    <row r="106" spans="1:8" ht="14.25" customHeight="1">
      <c r="A106" s="727"/>
      <c r="B106" s="728" t="s">
        <v>601</v>
      </c>
      <c r="C106" s="725"/>
      <c r="D106" s="723"/>
      <c r="E106" s="725"/>
      <c r="F106" s="723"/>
      <c r="G106" s="725"/>
      <c r="H106" s="723" t="str">
        <f t="shared" si="3"/>
        <v/>
      </c>
    </row>
    <row r="107" spans="1:8" ht="14.25" customHeight="1">
      <c r="A107" s="727"/>
      <c r="B107" s="728" t="s">
        <v>602</v>
      </c>
      <c r="C107" s="725"/>
      <c r="D107" s="723"/>
      <c r="E107" s="725"/>
      <c r="F107" s="723"/>
      <c r="G107" s="725"/>
      <c r="H107" s="723" t="str">
        <f t="shared" si="3"/>
        <v/>
      </c>
    </row>
    <row r="108" spans="1:8" ht="14.25" customHeight="1">
      <c r="A108" s="727"/>
      <c r="B108" s="728" t="s">
        <v>603</v>
      </c>
      <c r="C108" s="725"/>
      <c r="D108" s="723"/>
      <c r="E108" s="725"/>
      <c r="F108" s="723"/>
      <c r="G108" s="725"/>
      <c r="H108" s="723" t="str">
        <f t="shared" si="3"/>
        <v/>
      </c>
    </row>
    <row r="109" spans="1:8" ht="14.25" customHeight="1">
      <c r="A109" s="2" t="s">
        <v>604</v>
      </c>
      <c r="B109" s="2"/>
      <c r="C109" s="683"/>
      <c r="D109" s="687"/>
      <c r="E109" s="683"/>
      <c r="F109" s="687"/>
      <c r="G109" s="683"/>
      <c r="H109" s="687" t="str">
        <f t="shared" si="3"/>
        <v/>
      </c>
    </row>
    <row r="110" spans="1:8" ht="14.25" customHeight="1">
      <c r="A110" s="2" t="s">
        <v>605</v>
      </c>
      <c r="B110" s="2"/>
      <c r="C110" s="25"/>
      <c r="D110" s="103"/>
      <c r="E110" s="25"/>
      <c r="F110" s="103"/>
      <c r="G110" s="25"/>
      <c r="H110" s="103" t="str">
        <f t="shared" si="3"/>
        <v/>
      </c>
    </row>
    <row r="111" spans="1:8" ht="14.25" customHeight="1" thickBot="1">
      <c r="A111" s="282" t="s">
        <v>606</v>
      </c>
      <c r="B111" s="282"/>
      <c r="C111" s="206"/>
      <c r="D111" s="688"/>
      <c r="E111" s="206"/>
      <c r="F111" s="688"/>
      <c r="G111" s="206"/>
      <c r="H111" s="688" t="str">
        <f t="shared" si="3"/>
        <v/>
      </c>
    </row>
  </sheetData>
  <mergeCells count="1">
    <mergeCell ref="A2:B2"/>
  </mergeCells>
  <conditionalFormatting sqref="C3:C93">
    <cfRule type="containsBlanks" dxfId="571" priority="18">
      <formula>LEN(TRIM(C3))=0</formula>
    </cfRule>
  </conditionalFormatting>
  <conditionalFormatting sqref="C94:C99">
    <cfRule type="containsBlanks" dxfId="570" priority="20">
      <formula>LEN(TRIM(C94))=0</formula>
    </cfRule>
  </conditionalFormatting>
  <conditionalFormatting sqref="C98">
    <cfRule type="containsBlanks" dxfId="569" priority="19" stopIfTrue="1">
      <formula>LEN(TRIM(C98))=0</formula>
    </cfRule>
  </conditionalFormatting>
  <conditionalFormatting sqref="C100:C108">
    <cfRule type="containsBlanks" dxfId="568" priority="17">
      <formula>LEN(TRIM(C100))=0</formula>
    </cfRule>
  </conditionalFormatting>
  <conditionalFormatting sqref="C110:H110">
    <cfRule type="containsBlanks" dxfId="567" priority="1">
      <formula>LEN(TRIM(C110))=0</formula>
    </cfRule>
  </conditionalFormatting>
  <conditionalFormatting sqref="D3:D108">
    <cfRule type="containsBlanks" dxfId="566" priority="31">
      <formula>LEN(TRIM(D3))=0</formula>
    </cfRule>
  </conditionalFormatting>
  <conditionalFormatting sqref="D98">
    <cfRule type="containsBlanks" dxfId="565" priority="35" stopIfTrue="1">
      <formula>LEN(TRIM(D98))=0</formula>
    </cfRule>
  </conditionalFormatting>
  <conditionalFormatting sqref="E3:E93">
    <cfRule type="containsBlanks" dxfId="564" priority="3">
      <formula>LEN(TRIM(E3))=0</formula>
    </cfRule>
  </conditionalFormatting>
  <conditionalFormatting sqref="E94:E99">
    <cfRule type="containsBlanks" dxfId="563" priority="5">
      <formula>LEN(TRIM(E94))=0</formula>
    </cfRule>
  </conditionalFormatting>
  <conditionalFormatting sqref="E98">
    <cfRule type="containsBlanks" dxfId="562" priority="4" stopIfTrue="1">
      <formula>LEN(TRIM(E98))=0</formula>
    </cfRule>
  </conditionalFormatting>
  <conditionalFormatting sqref="E100:E108">
    <cfRule type="containsBlanks" dxfId="561" priority="2">
      <formula>LEN(TRIM(E100))=0</formula>
    </cfRule>
  </conditionalFormatting>
  <conditionalFormatting sqref="F3:F108">
    <cfRule type="containsBlanks" dxfId="560" priority="26">
      <formula>LEN(TRIM(F3))=0</formula>
    </cfRule>
  </conditionalFormatting>
  <conditionalFormatting sqref="F98">
    <cfRule type="containsBlanks" dxfId="559" priority="30" stopIfTrue="1">
      <formula>LEN(TRIM(F98))=0</formula>
    </cfRule>
  </conditionalFormatting>
  <conditionalFormatting sqref="G3:G93">
    <cfRule type="containsBlanks" dxfId="558" priority="8">
      <formula>LEN(TRIM(G3))=0</formula>
    </cfRule>
  </conditionalFormatting>
  <conditionalFormatting sqref="G94:G99">
    <cfRule type="containsBlanks" dxfId="557" priority="10">
      <formula>LEN(TRIM(G94))=0</formula>
    </cfRule>
  </conditionalFormatting>
  <conditionalFormatting sqref="G98">
    <cfRule type="containsBlanks" dxfId="556" priority="9" stopIfTrue="1">
      <formula>LEN(TRIM(G98))=0</formula>
    </cfRule>
  </conditionalFormatting>
  <conditionalFormatting sqref="G100:G108">
    <cfRule type="containsBlanks" dxfId="555" priority="7">
      <formula>LEN(TRIM(G100))=0</formula>
    </cfRule>
  </conditionalFormatting>
  <conditionalFormatting sqref="H3:H108">
    <cfRule type="containsBlanks" dxfId="554" priority="21">
      <formula>LEN(TRIM(H3))=0</formula>
    </cfRule>
  </conditionalFormatting>
  <conditionalFormatting sqref="H98">
    <cfRule type="containsBlanks" dxfId="553" priority="25" stopIfTrue="1">
      <formula>LEN(TRIM(H98))=0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Feuil63">
    <tabColor rgb="FFF9FBFA"/>
  </sheetPr>
  <dimension ref="A1:AA111"/>
  <sheetViews>
    <sheetView view="pageBreakPreview" zoomScale="80" zoomScaleNormal="100" zoomScaleSheetLayoutView="80" workbookViewId="0">
      <pane ySplit="2" topLeftCell="A89" activePane="bottomLeft" state="frozen"/>
      <selection activeCell="A28" sqref="A28"/>
      <selection pane="bottomLeft" activeCell="F105" sqref="F105"/>
    </sheetView>
  </sheetViews>
  <sheetFormatPr baseColWidth="10" defaultColWidth="14.3984375" defaultRowHeight="15" customHeight="1"/>
  <cols>
    <col min="1" max="1" width="1.19921875" customWidth="1"/>
    <col min="2" max="2" width="18.59765625" customWidth="1"/>
    <col min="3" max="3" width="10.3984375" customWidth="1"/>
    <col min="4" max="4" width="12.53125" customWidth="1"/>
    <col min="5" max="5" width="15.19921875" customWidth="1"/>
    <col min="6" max="6" width="18.796875" customWidth="1"/>
    <col min="7" max="7" width="15.06640625" customWidth="1"/>
    <col min="8" max="8" width="18.53125" customWidth="1"/>
    <col min="9" max="9" width="14.06640625" customWidth="1"/>
    <col min="10" max="10" width="12.73046875" customWidth="1"/>
    <col min="11" max="11" width="15.06640625" customWidth="1"/>
    <col min="12" max="27" width="10.796875" customWidth="1"/>
  </cols>
  <sheetData>
    <row r="1" spans="1:27" s="12" customFormat="1" ht="21" customHeight="1">
      <c r="A1" s="14" t="s">
        <v>1201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87" customHeight="1" thickBot="1">
      <c r="A2" s="987" t="s">
        <v>624</v>
      </c>
      <c r="B2" s="988"/>
      <c r="C2" s="731" t="s">
        <v>1202</v>
      </c>
      <c r="D2" s="731" t="s">
        <v>1203</v>
      </c>
      <c r="E2" s="731" t="s">
        <v>1204</v>
      </c>
      <c r="F2" s="731" t="s">
        <v>1205</v>
      </c>
      <c r="G2" s="731" t="s">
        <v>1206</v>
      </c>
      <c r="H2" s="732" t="s">
        <v>1207</v>
      </c>
      <c r="I2" s="731" t="s">
        <v>1208</v>
      </c>
      <c r="J2" s="731" t="s">
        <v>1209</v>
      </c>
      <c r="K2" s="732" t="s">
        <v>1210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4.25" customHeight="1">
      <c r="A3" s="2" t="s">
        <v>498</v>
      </c>
      <c r="B3" s="2"/>
      <c r="C3" s="25"/>
      <c r="D3" s="25"/>
      <c r="E3" s="103"/>
      <c r="F3" s="25"/>
      <c r="G3" s="25"/>
      <c r="H3" s="103"/>
      <c r="I3" s="25"/>
      <c r="J3" s="25"/>
      <c r="K3" s="10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4.25" customHeight="1">
      <c r="A4" s="727"/>
      <c r="B4" s="728" t="s">
        <v>499</v>
      </c>
      <c r="C4" s="724"/>
      <c r="D4" s="724"/>
      <c r="E4" s="722"/>
      <c r="F4" s="724"/>
      <c r="G4" s="724"/>
      <c r="H4" s="722"/>
      <c r="I4" s="724"/>
      <c r="J4" s="724"/>
      <c r="K4" s="72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4.25" customHeight="1">
      <c r="A5" s="727"/>
      <c r="B5" s="728" t="s">
        <v>500</v>
      </c>
      <c r="C5" s="725"/>
      <c r="D5" s="725"/>
      <c r="E5" s="723"/>
      <c r="F5" s="725"/>
      <c r="G5" s="725"/>
      <c r="H5" s="723"/>
      <c r="I5" s="725"/>
      <c r="J5" s="725"/>
      <c r="K5" s="72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4.25" customHeight="1">
      <c r="A6" s="727"/>
      <c r="B6" s="728" t="s">
        <v>501</v>
      </c>
      <c r="C6" s="725"/>
      <c r="D6" s="725"/>
      <c r="E6" s="723"/>
      <c r="F6" s="725"/>
      <c r="G6" s="725"/>
      <c r="H6" s="723"/>
      <c r="I6" s="725"/>
      <c r="J6" s="725"/>
      <c r="K6" s="72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4.25" customHeight="1">
      <c r="A7" s="727"/>
      <c r="B7" s="728" t="s">
        <v>502</v>
      </c>
      <c r="C7" s="725"/>
      <c r="D7" s="725"/>
      <c r="E7" s="723"/>
      <c r="F7" s="725"/>
      <c r="G7" s="725"/>
      <c r="H7" s="723"/>
      <c r="I7" s="725"/>
      <c r="J7" s="725"/>
      <c r="K7" s="72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4.25" customHeight="1">
      <c r="A8" s="2" t="s">
        <v>503</v>
      </c>
      <c r="B8" s="2"/>
      <c r="C8" s="25"/>
      <c r="D8" s="25"/>
      <c r="E8" s="103"/>
      <c r="F8" s="25"/>
      <c r="G8" s="25"/>
      <c r="H8" s="103"/>
      <c r="I8" s="25"/>
      <c r="J8" s="25"/>
      <c r="K8" s="10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4.25" customHeight="1">
      <c r="A9" s="727"/>
      <c r="B9" s="728" t="s">
        <v>504</v>
      </c>
      <c r="C9" s="725"/>
      <c r="D9" s="725"/>
      <c r="E9" s="723"/>
      <c r="F9" s="725"/>
      <c r="G9" s="725"/>
      <c r="H9" s="723"/>
      <c r="I9" s="725"/>
      <c r="J9" s="725"/>
      <c r="K9" s="72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4.25" customHeight="1">
      <c r="A10" s="727"/>
      <c r="B10" s="728" t="s">
        <v>505</v>
      </c>
      <c r="C10" s="725"/>
      <c r="D10" s="725"/>
      <c r="E10" s="723"/>
      <c r="F10" s="725"/>
      <c r="G10" s="725"/>
      <c r="H10" s="723"/>
      <c r="I10" s="725"/>
      <c r="J10" s="725"/>
      <c r="K10" s="72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4.25" customHeight="1">
      <c r="A11" s="727"/>
      <c r="B11" s="728" t="s">
        <v>506</v>
      </c>
      <c r="C11" s="725"/>
      <c r="D11" s="725"/>
      <c r="E11" s="723"/>
      <c r="F11" s="725"/>
      <c r="G11" s="725"/>
      <c r="H11" s="723"/>
      <c r="I11" s="725"/>
      <c r="J11" s="725"/>
      <c r="K11" s="72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4.25" customHeight="1">
      <c r="A12" s="727"/>
      <c r="B12" s="728" t="s">
        <v>507</v>
      </c>
      <c r="C12" s="725"/>
      <c r="D12" s="725"/>
      <c r="E12" s="723"/>
      <c r="F12" s="725"/>
      <c r="G12" s="725"/>
      <c r="H12" s="723"/>
      <c r="I12" s="725"/>
      <c r="J12" s="725"/>
      <c r="K12" s="72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.25" customHeight="1">
      <c r="A13" s="727"/>
      <c r="B13" s="728" t="s">
        <v>508</v>
      </c>
      <c r="C13" s="725"/>
      <c r="D13" s="725"/>
      <c r="E13" s="723"/>
      <c r="F13" s="725"/>
      <c r="G13" s="725"/>
      <c r="H13" s="723"/>
      <c r="I13" s="725"/>
      <c r="J13" s="725"/>
      <c r="K13" s="72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.25" customHeight="1">
      <c r="A14" s="727"/>
      <c r="B14" s="728" t="s">
        <v>509</v>
      </c>
      <c r="C14" s="725"/>
      <c r="D14" s="725"/>
      <c r="E14" s="723"/>
      <c r="F14" s="725"/>
      <c r="G14" s="725"/>
      <c r="H14" s="723"/>
      <c r="I14" s="725"/>
      <c r="J14" s="725"/>
      <c r="K14" s="72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.25" customHeight="1">
      <c r="A15" s="2" t="s">
        <v>510</v>
      </c>
      <c r="B15" s="2"/>
      <c r="C15" s="25"/>
      <c r="D15" s="25"/>
      <c r="E15" s="103"/>
      <c r="F15" s="25"/>
      <c r="G15" s="25"/>
      <c r="H15" s="103"/>
      <c r="I15" s="25"/>
      <c r="J15" s="25"/>
      <c r="K15" s="10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.25" customHeight="1">
      <c r="A16" s="728"/>
      <c r="B16" s="728" t="s">
        <v>511</v>
      </c>
      <c r="C16" s="725"/>
      <c r="D16" s="725"/>
      <c r="E16" s="723"/>
      <c r="F16" s="725"/>
      <c r="G16" s="725"/>
      <c r="H16" s="723"/>
      <c r="I16" s="725"/>
      <c r="J16" s="725"/>
      <c r="K16" s="72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11" ht="14.25" customHeight="1">
      <c r="A17" s="727"/>
      <c r="B17" s="728" t="s">
        <v>512</v>
      </c>
      <c r="C17" s="725"/>
      <c r="D17" s="725"/>
      <c r="E17" s="723"/>
      <c r="F17" s="725"/>
      <c r="G17" s="725"/>
      <c r="H17" s="723"/>
      <c r="I17" s="725"/>
      <c r="J17" s="725"/>
      <c r="K17" s="723"/>
    </row>
    <row r="18" spans="1:11" ht="14.25" customHeight="1">
      <c r="A18" s="727"/>
      <c r="B18" s="728" t="s">
        <v>513</v>
      </c>
      <c r="C18" s="725"/>
      <c r="D18" s="725"/>
      <c r="E18" s="723"/>
      <c r="F18" s="725"/>
      <c r="G18" s="725"/>
      <c r="H18" s="723"/>
      <c r="I18" s="725"/>
      <c r="J18" s="725"/>
      <c r="K18" s="723"/>
    </row>
    <row r="19" spans="1:11" ht="14.25" customHeight="1">
      <c r="A19" s="2" t="s">
        <v>514</v>
      </c>
      <c r="B19" s="6"/>
      <c r="C19" s="49"/>
      <c r="D19" s="49"/>
      <c r="E19" s="686"/>
      <c r="F19" s="49"/>
      <c r="G19" s="49"/>
      <c r="H19" s="686"/>
      <c r="I19" s="49"/>
      <c r="J19" s="49"/>
      <c r="K19" s="686"/>
    </row>
    <row r="20" spans="1:11" ht="14.25" customHeight="1">
      <c r="A20" s="728"/>
      <c r="B20" s="729" t="s">
        <v>515</v>
      </c>
      <c r="C20" s="724"/>
      <c r="D20" s="724"/>
      <c r="E20" s="722"/>
      <c r="F20" s="724"/>
      <c r="G20" s="724"/>
      <c r="H20" s="722"/>
      <c r="I20" s="724"/>
      <c r="J20" s="724"/>
      <c r="K20" s="722"/>
    </row>
    <row r="21" spans="1:11" ht="15" customHeight="1">
      <c r="A21" s="727"/>
      <c r="B21" s="728" t="s">
        <v>516</v>
      </c>
      <c r="C21" s="725"/>
      <c r="D21" s="725"/>
      <c r="E21" s="723"/>
      <c r="F21" s="725"/>
      <c r="G21" s="725"/>
      <c r="H21" s="723"/>
      <c r="I21" s="725"/>
      <c r="J21" s="725"/>
      <c r="K21" s="723"/>
    </row>
    <row r="22" spans="1:11" ht="14.25" customHeight="1">
      <c r="A22" s="727"/>
      <c r="B22" s="728" t="s">
        <v>517</v>
      </c>
      <c r="C22" s="725"/>
      <c r="D22" s="725"/>
      <c r="E22" s="723"/>
      <c r="F22" s="725"/>
      <c r="G22" s="725"/>
      <c r="H22" s="723"/>
      <c r="I22" s="725"/>
      <c r="J22" s="725"/>
      <c r="K22" s="723"/>
    </row>
    <row r="23" spans="1:11" ht="14.25" customHeight="1">
      <c r="A23" s="727"/>
      <c r="B23" s="728" t="s">
        <v>518</v>
      </c>
      <c r="C23" s="725"/>
      <c r="D23" s="725"/>
      <c r="E23" s="723"/>
      <c r="F23" s="725"/>
      <c r="G23" s="725"/>
      <c r="H23" s="723"/>
      <c r="I23" s="725"/>
      <c r="J23" s="725"/>
      <c r="K23" s="723"/>
    </row>
    <row r="24" spans="1:11" ht="14.25" customHeight="1">
      <c r="A24" s="727"/>
      <c r="B24" s="728" t="s">
        <v>519</v>
      </c>
      <c r="C24" s="725"/>
      <c r="D24" s="725"/>
      <c r="E24" s="723"/>
      <c r="F24" s="725"/>
      <c r="G24" s="725"/>
      <c r="H24" s="723"/>
      <c r="I24" s="725"/>
      <c r="J24" s="725"/>
      <c r="K24" s="723"/>
    </row>
    <row r="25" spans="1:11" ht="14.25" customHeight="1">
      <c r="A25" s="727"/>
      <c r="B25" s="728" t="s">
        <v>520</v>
      </c>
      <c r="C25" s="725"/>
      <c r="D25" s="725"/>
      <c r="E25" s="723"/>
      <c r="F25" s="725"/>
      <c r="G25" s="725"/>
      <c r="H25" s="723"/>
      <c r="I25" s="725"/>
      <c r="J25" s="725"/>
      <c r="K25" s="723"/>
    </row>
    <row r="26" spans="1:11" ht="14.25" customHeight="1">
      <c r="A26" s="727"/>
      <c r="B26" s="728" t="s">
        <v>521</v>
      </c>
      <c r="C26" s="725"/>
      <c r="D26" s="725"/>
      <c r="E26" s="723"/>
      <c r="F26" s="725"/>
      <c r="G26" s="725"/>
      <c r="H26" s="723"/>
      <c r="I26" s="725"/>
      <c r="J26" s="725"/>
      <c r="K26" s="723"/>
    </row>
    <row r="27" spans="1:11" ht="14.25" customHeight="1">
      <c r="A27" s="727"/>
      <c r="B27" s="728" t="s">
        <v>522</v>
      </c>
      <c r="C27" s="725"/>
      <c r="D27" s="725"/>
      <c r="E27" s="723"/>
      <c r="F27" s="725"/>
      <c r="G27" s="725"/>
      <c r="H27" s="723"/>
      <c r="I27" s="725"/>
      <c r="J27" s="725"/>
      <c r="K27" s="723"/>
    </row>
    <row r="28" spans="1:11" ht="14.25" customHeight="1">
      <c r="A28" s="727"/>
      <c r="B28" s="728" t="s">
        <v>523</v>
      </c>
      <c r="C28" s="725"/>
      <c r="D28" s="725"/>
      <c r="E28" s="723"/>
      <c r="F28" s="725"/>
      <c r="G28" s="725"/>
      <c r="H28" s="723"/>
      <c r="I28" s="725"/>
      <c r="J28" s="725"/>
      <c r="K28" s="723"/>
    </row>
    <row r="29" spans="1:11" s="87" customFormat="1" ht="14.25" customHeight="1">
      <c r="A29" s="2" t="s">
        <v>524</v>
      </c>
      <c r="B29" s="2"/>
      <c r="C29" s="25"/>
      <c r="D29" s="25"/>
      <c r="E29" s="103"/>
      <c r="F29" s="25"/>
      <c r="G29" s="25"/>
      <c r="H29" s="103"/>
      <c r="I29" s="25"/>
      <c r="J29" s="25"/>
      <c r="K29" s="103"/>
    </row>
    <row r="30" spans="1:11" ht="14.25" customHeight="1">
      <c r="A30" s="728"/>
      <c r="B30" s="728" t="s">
        <v>525</v>
      </c>
      <c r="C30" s="724"/>
      <c r="D30" s="724"/>
      <c r="E30" s="722"/>
      <c r="F30" s="724"/>
      <c r="G30" s="724"/>
      <c r="H30" s="722"/>
      <c r="I30" s="724"/>
      <c r="J30" s="724"/>
      <c r="K30" s="722"/>
    </row>
    <row r="31" spans="1:11" ht="14.25" customHeight="1">
      <c r="A31" s="728"/>
      <c r="B31" s="728" t="s">
        <v>526</v>
      </c>
      <c r="C31" s="725"/>
      <c r="D31" s="725"/>
      <c r="E31" s="723"/>
      <c r="F31" s="725"/>
      <c r="G31" s="725"/>
      <c r="H31" s="723"/>
      <c r="I31" s="725"/>
      <c r="J31" s="725"/>
      <c r="K31" s="723"/>
    </row>
    <row r="32" spans="1:11" ht="14.25" customHeight="1">
      <c r="A32" s="728"/>
      <c r="B32" s="728" t="s">
        <v>527</v>
      </c>
      <c r="C32" s="725"/>
      <c r="D32" s="725"/>
      <c r="E32" s="723"/>
      <c r="F32" s="725"/>
      <c r="G32" s="725"/>
      <c r="H32" s="723"/>
      <c r="I32" s="725"/>
      <c r="J32" s="725"/>
      <c r="K32" s="723"/>
    </row>
    <row r="33" spans="1:11" ht="14.25" customHeight="1">
      <c r="A33" s="728"/>
      <c r="B33" s="728" t="s">
        <v>528</v>
      </c>
      <c r="C33" s="725"/>
      <c r="D33" s="725"/>
      <c r="E33" s="723"/>
      <c r="F33" s="725"/>
      <c r="G33" s="725"/>
      <c r="H33" s="723"/>
      <c r="I33" s="725"/>
      <c r="J33" s="725"/>
      <c r="K33" s="723"/>
    </row>
    <row r="34" spans="1:11" ht="14.25" customHeight="1">
      <c r="A34" s="728"/>
      <c r="B34" s="728" t="s">
        <v>529</v>
      </c>
      <c r="C34" s="725"/>
      <c r="D34" s="725"/>
      <c r="E34" s="723"/>
      <c r="F34" s="725"/>
      <c r="G34" s="725"/>
      <c r="H34" s="723"/>
      <c r="I34" s="725"/>
      <c r="J34" s="725"/>
      <c r="K34" s="723"/>
    </row>
    <row r="35" spans="1:11" ht="14.25" customHeight="1">
      <c r="A35" s="728"/>
      <c r="B35" s="728" t="s">
        <v>530</v>
      </c>
      <c r="C35" s="725"/>
      <c r="D35" s="725"/>
      <c r="E35" s="723"/>
      <c r="F35" s="725"/>
      <c r="G35" s="725"/>
      <c r="H35" s="723"/>
      <c r="I35" s="725"/>
      <c r="J35" s="725"/>
      <c r="K35" s="723"/>
    </row>
    <row r="36" spans="1:11" ht="14.25" customHeight="1">
      <c r="A36" s="728"/>
      <c r="B36" s="728" t="s">
        <v>531</v>
      </c>
      <c r="C36" s="725"/>
      <c r="D36" s="725"/>
      <c r="E36" s="723"/>
      <c r="F36" s="725"/>
      <c r="G36" s="725"/>
      <c r="H36" s="723"/>
      <c r="I36" s="725"/>
      <c r="J36" s="725"/>
      <c r="K36" s="723"/>
    </row>
    <row r="37" spans="1:11" ht="14.25" customHeight="1">
      <c r="A37" s="727"/>
      <c r="B37" s="728" t="s">
        <v>532</v>
      </c>
      <c r="C37" s="725"/>
      <c r="D37" s="725"/>
      <c r="E37" s="723"/>
      <c r="F37" s="725"/>
      <c r="G37" s="725"/>
      <c r="H37" s="723"/>
      <c r="I37" s="725"/>
      <c r="J37" s="725"/>
      <c r="K37" s="723"/>
    </row>
    <row r="38" spans="1:11" s="87" customFormat="1" ht="14.25" customHeight="1">
      <c r="A38" s="727"/>
      <c r="B38" s="728" t="s">
        <v>533</v>
      </c>
      <c r="C38" s="725"/>
      <c r="D38" s="725"/>
      <c r="E38" s="723"/>
      <c r="F38" s="725"/>
      <c r="G38" s="725"/>
      <c r="H38" s="723"/>
      <c r="I38" s="725"/>
      <c r="J38" s="725"/>
      <c r="K38" s="723"/>
    </row>
    <row r="39" spans="1:11" ht="14.25" customHeight="1">
      <c r="A39" s="727"/>
      <c r="B39" s="728" t="s">
        <v>534</v>
      </c>
      <c r="C39" s="725"/>
      <c r="D39" s="725"/>
      <c r="E39" s="723"/>
      <c r="F39" s="725"/>
      <c r="G39" s="725"/>
      <c r="H39" s="723"/>
      <c r="I39" s="725"/>
      <c r="J39" s="725"/>
      <c r="K39" s="723"/>
    </row>
    <row r="40" spans="1:11" ht="14.25" customHeight="1">
      <c r="A40" s="727"/>
      <c r="B40" s="728" t="s">
        <v>535</v>
      </c>
      <c r="C40" s="725"/>
      <c r="D40" s="725"/>
      <c r="E40" s="723"/>
      <c r="F40" s="725"/>
      <c r="G40" s="725"/>
      <c r="H40" s="723"/>
      <c r="I40" s="725"/>
      <c r="J40" s="725"/>
      <c r="K40" s="723"/>
    </row>
    <row r="41" spans="1:11" ht="14.25" customHeight="1">
      <c r="A41" s="727"/>
      <c r="B41" s="728" t="s">
        <v>536</v>
      </c>
      <c r="C41" s="725"/>
      <c r="D41" s="725"/>
      <c r="E41" s="723"/>
      <c r="F41" s="725"/>
      <c r="G41" s="725"/>
      <c r="H41" s="723"/>
      <c r="I41" s="725"/>
      <c r="J41" s="725"/>
      <c r="K41" s="723"/>
    </row>
    <row r="42" spans="1:11" ht="14.25" customHeight="1">
      <c r="A42" s="2" t="s">
        <v>537</v>
      </c>
      <c r="B42" s="2"/>
      <c r="C42" s="25"/>
      <c r="D42" s="25"/>
      <c r="E42" s="103"/>
      <c r="F42" s="25"/>
      <c r="G42" s="25"/>
      <c r="H42" s="103"/>
      <c r="I42" s="25"/>
      <c r="J42" s="25"/>
      <c r="K42" s="103"/>
    </row>
    <row r="43" spans="1:11" ht="14.25" customHeight="1">
      <c r="A43" s="728"/>
      <c r="B43" s="728" t="s">
        <v>538</v>
      </c>
      <c r="C43" s="725"/>
      <c r="D43" s="725"/>
      <c r="E43" s="723"/>
      <c r="F43" s="725"/>
      <c r="G43" s="725"/>
      <c r="H43" s="723"/>
      <c r="I43" s="725"/>
      <c r="J43" s="725"/>
      <c r="K43" s="723"/>
    </row>
    <row r="44" spans="1:11" ht="14.25" customHeight="1">
      <c r="A44" s="727"/>
      <c r="B44" s="728" t="s">
        <v>539</v>
      </c>
      <c r="C44" s="725"/>
      <c r="D44" s="725"/>
      <c r="E44" s="723"/>
      <c r="F44" s="725"/>
      <c r="G44" s="725"/>
      <c r="H44" s="723"/>
      <c r="I44" s="725"/>
      <c r="J44" s="725"/>
      <c r="K44" s="723"/>
    </row>
    <row r="45" spans="1:11" ht="14.25" customHeight="1">
      <c r="A45" s="727"/>
      <c r="B45" s="728" t="s">
        <v>540</v>
      </c>
      <c r="C45" s="725"/>
      <c r="D45" s="725"/>
      <c r="E45" s="723"/>
      <c r="F45" s="725"/>
      <c r="G45" s="725"/>
      <c r="H45" s="723"/>
      <c r="I45" s="725"/>
      <c r="J45" s="725"/>
      <c r="K45" s="723"/>
    </row>
    <row r="46" spans="1:11" s="87" customFormat="1" ht="14.25" customHeight="1">
      <c r="A46" s="727"/>
      <c r="B46" s="728" t="s">
        <v>541</v>
      </c>
      <c r="C46" s="725"/>
      <c r="D46" s="725"/>
      <c r="E46" s="723"/>
      <c r="F46" s="725"/>
      <c r="G46" s="725"/>
      <c r="H46" s="723"/>
      <c r="I46" s="725"/>
      <c r="J46" s="725"/>
      <c r="K46" s="723"/>
    </row>
    <row r="47" spans="1:11" ht="14.25" customHeight="1">
      <c r="A47" s="727"/>
      <c r="B47" s="728" t="s">
        <v>542</v>
      </c>
      <c r="C47" s="725"/>
      <c r="D47" s="725"/>
      <c r="E47" s="723"/>
      <c r="F47" s="725"/>
      <c r="G47" s="725"/>
      <c r="H47" s="723"/>
      <c r="I47" s="725"/>
      <c r="J47" s="725"/>
      <c r="K47" s="723"/>
    </row>
    <row r="48" spans="1:11" ht="14.25" customHeight="1">
      <c r="A48" s="727"/>
      <c r="B48" s="728" t="s">
        <v>543</v>
      </c>
      <c r="C48" s="725"/>
      <c r="D48" s="725"/>
      <c r="E48" s="723"/>
      <c r="F48" s="725"/>
      <c r="G48" s="725"/>
      <c r="H48" s="723"/>
      <c r="I48" s="725"/>
      <c r="J48" s="725"/>
      <c r="K48" s="723"/>
    </row>
    <row r="49" spans="1:11" ht="14.25" customHeight="1">
      <c r="A49" s="727"/>
      <c r="B49" s="728" t="s">
        <v>544</v>
      </c>
      <c r="C49" s="725"/>
      <c r="D49" s="725"/>
      <c r="E49" s="723"/>
      <c r="F49" s="725"/>
      <c r="G49" s="725"/>
      <c r="H49" s="723"/>
      <c r="I49" s="725"/>
      <c r="J49" s="725"/>
      <c r="K49" s="723"/>
    </row>
    <row r="50" spans="1:11" ht="14.25" customHeight="1">
      <c r="A50" s="2" t="s">
        <v>545</v>
      </c>
      <c r="B50" s="2"/>
      <c r="C50" s="25"/>
      <c r="D50" s="25"/>
      <c r="E50" s="103"/>
      <c r="F50" s="25"/>
      <c r="G50" s="25"/>
      <c r="H50" s="103"/>
      <c r="I50" s="25"/>
      <c r="J50" s="25"/>
      <c r="K50" s="103"/>
    </row>
    <row r="51" spans="1:11" ht="14.25" customHeight="1">
      <c r="A51" s="728"/>
      <c r="B51" s="728" t="s">
        <v>546</v>
      </c>
      <c r="C51" s="725"/>
      <c r="D51" s="725"/>
      <c r="E51" s="723"/>
      <c r="F51" s="725"/>
      <c r="G51" s="725"/>
      <c r="H51" s="723"/>
      <c r="I51" s="725"/>
      <c r="J51" s="725"/>
      <c r="K51" s="723"/>
    </row>
    <row r="52" spans="1:11" ht="14.25" customHeight="1">
      <c r="A52" s="727"/>
      <c r="B52" s="728" t="s">
        <v>547</v>
      </c>
      <c r="C52" s="725"/>
      <c r="D52" s="725"/>
      <c r="E52" s="723"/>
      <c r="F52" s="725"/>
      <c r="G52" s="725"/>
      <c r="H52" s="723"/>
      <c r="I52" s="725"/>
      <c r="J52" s="725"/>
      <c r="K52" s="723"/>
    </row>
    <row r="53" spans="1:11" ht="14.25" customHeight="1">
      <c r="A53" s="727"/>
      <c r="B53" s="728" t="s">
        <v>548</v>
      </c>
      <c r="C53" s="725"/>
      <c r="D53" s="725"/>
      <c r="E53" s="723"/>
      <c r="F53" s="725"/>
      <c r="G53" s="725"/>
      <c r="H53" s="723"/>
      <c r="I53" s="725"/>
      <c r="J53" s="725"/>
      <c r="K53" s="723"/>
    </row>
    <row r="54" spans="1:11" ht="14.25" customHeight="1">
      <c r="A54" s="727"/>
      <c r="B54" s="728" t="s">
        <v>549</v>
      </c>
      <c r="C54" s="725"/>
      <c r="D54" s="725"/>
      <c r="E54" s="723"/>
      <c r="F54" s="725"/>
      <c r="G54" s="725"/>
      <c r="H54" s="723"/>
      <c r="I54" s="725"/>
      <c r="J54" s="725"/>
      <c r="K54" s="723"/>
    </row>
    <row r="55" spans="1:11" s="87" customFormat="1" ht="14.25" customHeight="1">
      <c r="A55" s="2" t="s">
        <v>550</v>
      </c>
      <c r="B55" s="2"/>
      <c r="C55" s="49"/>
      <c r="D55" s="49"/>
      <c r="E55" s="686"/>
      <c r="F55" s="49"/>
      <c r="G55" s="49"/>
      <c r="H55" s="686"/>
      <c r="I55" s="49"/>
      <c r="J55" s="49"/>
      <c r="K55" s="686"/>
    </row>
    <row r="56" spans="1:11" ht="14.25" customHeight="1">
      <c r="A56" s="728"/>
      <c r="B56" s="728" t="s">
        <v>551</v>
      </c>
      <c r="C56" s="724"/>
      <c r="D56" s="724"/>
      <c r="E56" s="722"/>
      <c r="F56" s="724"/>
      <c r="G56" s="724"/>
      <c r="H56" s="722"/>
      <c r="I56" s="724"/>
      <c r="J56" s="724"/>
      <c r="K56" s="722"/>
    </row>
    <row r="57" spans="1:11" ht="14.25" customHeight="1">
      <c r="A57" s="727"/>
      <c r="B57" s="728" t="s">
        <v>552</v>
      </c>
      <c r="C57" s="725"/>
      <c r="D57" s="725"/>
      <c r="E57" s="723"/>
      <c r="F57" s="725"/>
      <c r="G57" s="725"/>
      <c r="H57" s="723"/>
      <c r="I57" s="725"/>
      <c r="J57" s="725"/>
      <c r="K57" s="723"/>
    </row>
    <row r="58" spans="1:11" ht="14.25" customHeight="1">
      <c r="A58" s="727"/>
      <c r="B58" s="728" t="s">
        <v>553</v>
      </c>
      <c r="C58" s="725"/>
      <c r="D58" s="725"/>
      <c r="E58" s="723"/>
      <c r="F58" s="725"/>
      <c r="G58" s="725"/>
      <c r="H58" s="723"/>
      <c r="I58" s="725"/>
      <c r="J58" s="725"/>
      <c r="K58" s="723"/>
    </row>
    <row r="59" spans="1:11" ht="14.25" customHeight="1">
      <c r="A59" s="727"/>
      <c r="B59" s="728" t="s">
        <v>554</v>
      </c>
      <c r="C59" s="725"/>
      <c r="D59" s="725"/>
      <c r="E59" s="723"/>
      <c r="F59" s="725"/>
      <c r="G59" s="725"/>
      <c r="H59" s="723"/>
      <c r="I59" s="725"/>
      <c r="J59" s="725"/>
      <c r="K59" s="723"/>
    </row>
    <row r="60" spans="1:11" ht="14.25" customHeight="1">
      <c r="A60" s="727"/>
      <c r="B60" s="728" t="s">
        <v>555</v>
      </c>
      <c r="C60" s="725"/>
      <c r="D60" s="725"/>
      <c r="E60" s="723"/>
      <c r="F60" s="725"/>
      <c r="G60" s="725"/>
      <c r="H60" s="723"/>
      <c r="I60" s="725"/>
      <c r="J60" s="725"/>
      <c r="K60" s="723"/>
    </row>
    <row r="61" spans="1:11" s="87" customFormat="1" ht="14.25" customHeight="1">
      <c r="A61" s="727"/>
      <c r="B61" s="728" t="s">
        <v>556</v>
      </c>
      <c r="C61" s="725"/>
      <c r="D61" s="725"/>
      <c r="E61" s="723"/>
      <c r="F61" s="725"/>
      <c r="G61" s="725"/>
      <c r="H61" s="723"/>
      <c r="I61" s="725"/>
      <c r="J61" s="725"/>
      <c r="K61" s="723"/>
    </row>
    <row r="62" spans="1:11" ht="14.25" customHeight="1">
      <c r="A62" s="727"/>
      <c r="B62" s="728" t="s">
        <v>557</v>
      </c>
      <c r="C62" s="725"/>
      <c r="D62" s="725"/>
      <c r="E62" s="723"/>
      <c r="F62" s="725"/>
      <c r="G62" s="725"/>
      <c r="H62" s="723"/>
      <c r="I62" s="725"/>
      <c r="J62" s="725"/>
      <c r="K62" s="723"/>
    </row>
    <row r="63" spans="1:11" ht="14.25" customHeight="1">
      <c r="A63" s="727"/>
      <c r="B63" s="728" t="s">
        <v>558</v>
      </c>
      <c r="C63" s="725"/>
      <c r="D63" s="725"/>
      <c r="E63" s="723"/>
      <c r="F63" s="725"/>
      <c r="G63" s="725"/>
      <c r="H63" s="723"/>
      <c r="I63" s="725"/>
      <c r="J63" s="725"/>
      <c r="K63" s="723"/>
    </row>
    <row r="64" spans="1:11" ht="14.25" customHeight="1">
      <c r="A64" s="2" t="s">
        <v>559</v>
      </c>
      <c r="B64" s="2"/>
      <c r="C64" s="25"/>
      <c r="D64" s="25"/>
      <c r="E64" s="103"/>
      <c r="F64" s="25"/>
      <c r="G64" s="25"/>
      <c r="H64" s="103"/>
      <c r="I64" s="25"/>
      <c r="J64" s="25"/>
      <c r="K64" s="103"/>
    </row>
    <row r="65" spans="1:11" ht="14.25" customHeight="1">
      <c r="A65" s="728"/>
      <c r="B65" s="728" t="s">
        <v>560</v>
      </c>
      <c r="C65" s="725"/>
      <c r="D65" s="725"/>
      <c r="E65" s="723"/>
      <c r="F65" s="725"/>
      <c r="G65" s="725"/>
      <c r="H65" s="723"/>
      <c r="I65" s="725"/>
      <c r="J65" s="725"/>
      <c r="K65" s="723"/>
    </row>
    <row r="66" spans="1:11" ht="14.25" customHeight="1">
      <c r="A66" s="727"/>
      <c r="B66" s="728" t="s">
        <v>561</v>
      </c>
      <c r="C66" s="725"/>
      <c r="D66" s="725"/>
      <c r="E66" s="723"/>
      <c r="F66" s="725"/>
      <c r="G66" s="725"/>
      <c r="H66" s="723"/>
      <c r="I66" s="725"/>
      <c r="J66" s="725"/>
      <c r="K66" s="723"/>
    </row>
    <row r="67" spans="1:11" ht="14.25" customHeight="1">
      <c r="A67" s="727"/>
      <c r="B67" s="728" t="s">
        <v>562</v>
      </c>
      <c r="C67" s="725"/>
      <c r="D67" s="725"/>
      <c r="E67" s="723"/>
      <c r="F67" s="725"/>
      <c r="G67" s="725"/>
      <c r="H67" s="723"/>
      <c r="I67" s="725"/>
      <c r="J67" s="725"/>
      <c r="K67" s="723"/>
    </row>
    <row r="68" spans="1:11" ht="14.25" customHeight="1">
      <c r="A68" s="727"/>
      <c r="B68" s="728" t="s">
        <v>563</v>
      </c>
      <c r="C68" s="725"/>
      <c r="D68" s="725"/>
      <c r="E68" s="723"/>
      <c r="F68" s="725"/>
      <c r="G68" s="725"/>
      <c r="H68" s="723"/>
      <c r="I68" s="725"/>
      <c r="J68" s="725"/>
      <c r="K68" s="723"/>
    </row>
    <row r="69" spans="1:11" s="87" customFormat="1" ht="14.25" customHeight="1">
      <c r="A69" s="727"/>
      <c r="B69" s="728" t="s">
        <v>564</v>
      </c>
      <c r="C69" s="725"/>
      <c r="D69" s="725"/>
      <c r="E69" s="723"/>
      <c r="F69" s="725"/>
      <c r="G69" s="725"/>
      <c r="H69" s="723"/>
      <c r="I69" s="725"/>
      <c r="J69" s="725"/>
      <c r="K69" s="723"/>
    </row>
    <row r="70" spans="1:11" ht="14.25" customHeight="1">
      <c r="A70" s="727"/>
      <c r="B70" s="728" t="s">
        <v>565</v>
      </c>
      <c r="C70" s="725"/>
      <c r="D70" s="725"/>
      <c r="E70" s="723"/>
      <c r="F70" s="725"/>
      <c r="G70" s="725"/>
      <c r="H70" s="723"/>
      <c r="I70" s="725"/>
      <c r="J70" s="725"/>
      <c r="K70" s="723"/>
    </row>
    <row r="71" spans="1:11" ht="14.25" customHeight="1">
      <c r="A71" s="727"/>
      <c r="B71" s="728" t="s">
        <v>566</v>
      </c>
      <c r="C71" s="725"/>
      <c r="D71" s="725"/>
      <c r="E71" s="723"/>
      <c r="F71" s="725"/>
      <c r="G71" s="725"/>
      <c r="H71" s="723"/>
      <c r="I71" s="725"/>
      <c r="J71" s="725"/>
      <c r="K71" s="723"/>
    </row>
    <row r="72" spans="1:11" ht="14.25" customHeight="1">
      <c r="A72" s="727"/>
      <c r="B72" s="728" t="s">
        <v>567</v>
      </c>
      <c r="C72" s="725"/>
      <c r="D72" s="725"/>
      <c r="E72" s="723"/>
      <c r="F72" s="725"/>
      <c r="G72" s="725"/>
      <c r="H72" s="723"/>
      <c r="I72" s="725"/>
      <c r="J72" s="725"/>
      <c r="K72" s="723"/>
    </row>
    <row r="73" spans="1:11" ht="14.25" customHeight="1">
      <c r="A73" s="2" t="s">
        <v>568</v>
      </c>
      <c r="B73" s="2"/>
      <c r="C73" s="25"/>
      <c r="D73" s="25"/>
      <c r="E73" s="103"/>
      <c r="F73" s="25"/>
      <c r="G73" s="25"/>
      <c r="H73" s="103"/>
      <c r="I73" s="25"/>
      <c r="J73" s="25"/>
      <c r="K73" s="103"/>
    </row>
    <row r="74" spans="1:11" ht="14.25" customHeight="1">
      <c r="A74" s="728"/>
      <c r="B74" s="728" t="s">
        <v>569</v>
      </c>
      <c r="C74" s="725"/>
      <c r="D74" s="725"/>
      <c r="E74" s="723"/>
      <c r="F74" s="725"/>
      <c r="G74" s="725"/>
      <c r="H74" s="723"/>
      <c r="I74" s="725"/>
      <c r="J74" s="725"/>
      <c r="K74" s="723"/>
    </row>
    <row r="75" spans="1:11" ht="14.25" customHeight="1">
      <c r="A75" s="727"/>
      <c r="B75" s="728" t="s">
        <v>570</v>
      </c>
      <c r="C75" s="725"/>
      <c r="D75" s="725"/>
      <c r="E75" s="723"/>
      <c r="F75" s="725"/>
      <c r="G75" s="725"/>
      <c r="H75" s="723"/>
      <c r="I75" s="725"/>
      <c r="J75" s="725"/>
      <c r="K75" s="723"/>
    </row>
    <row r="76" spans="1:11" ht="14.25" customHeight="1">
      <c r="A76" s="727"/>
      <c r="B76" s="728" t="s">
        <v>571</v>
      </c>
      <c r="C76" s="725"/>
      <c r="D76" s="725"/>
      <c r="E76" s="723"/>
      <c r="F76" s="725"/>
      <c r="G76" s="725"/>
      <c r="H76" s="723"/>
      <c r="I76" s="725"/>
      <c r="J76" s="725"/>
      <c r="K76" s="723"/>
    </row>
    <row r="77" spans="1:11" ht="14.25" customHeight="1">
      <c r="A77" s="727"/>
      <c r="B77" s="728" t="s">
        <v>572</v>
      </c>
      <c r="C77" s="725"/>
      <c r="D77" s="725"/>
      <c r="E77" s="723"/>
      <c r="F77" s="725"/>
      <c r="G77" s="725"/>
      <c r="H77" s="723"/>
      <c r="I77" s="725"/>
      <c r="J77" s="725"/>
      <c r="K77" s="723"/>
    </row>
    <row r="78" spans="1:11" ht="14.25" customHeight="1">
      <c r="A78" s="727"/>
      <c r="B78" s="728" t="s">
        <v>573</v>
      </c>
      <c r="C78" s="725"/>
      <c r="D78" s="725"/>
      <c r="E78" s="723"/>
      <c r="F78" s="725"/>
      <c r="G78" s="725"/>
      <c r="H78" s="723"/>
      <c r="I78" s="725"/>
      <c r="J78" s="725"/>
      <c r="K78" s="723"/>
    </row>
    <row r="79" spans="1:11" s="87" customFormat="1" ht="14.25" customHeight="1">
      <c r="A79" s="2" t="s">
        <v>574</v>
      </c>
      <c r="B79" s="2"/>
      <c r="C79" s="49"/>
      <c r="D79" s="49"/>
      <c r="E79" s="686"/>
      <c r="F79" s="49"/>
      <c r="G79" s="49"/>
      <c r="H79" s="686"/>
      <c r="I79" s="49"/>
      <c r="J79" s="49"/>
      <c r="K79" s="686"/>
    </row>
    <row r="80" spans="1:11" ht="14.25" customHeight="1">
      <c r="A80" s="728"/>
      <c r="B80" s="728" t="s">
        <v>575</v>
      </c>
      <c r="C80" s="724"/>
      <c r="D80" s="724"/>
      <c r="E80" s="722"/>
      <c r="F80" s="724"/>
      <c r="G80" s="724"/>
      <c r="H80" s="722"/>
      <c r="I80" s="724"/>
      <c r="J80" s="724"/>
      <c r="K80" s="722"/>
    </row>
    <row r="81" spans="1:11" ht="14.25" customHeight="1">
      <c r="A81" s="727"/>
      <c r="B81" s="728" t="s">
        <v>576</v>
      </c>
      <c r="C81" s="725"/>
      <c r="D81" s="725"/>
      <c r="E81" s="723"/>
      <c r="F81" s="725"/>
      <c r="G81" s="725"/>
      <c r="H81" s="723"/>
      <c r="I81" s="725"/>
      <c r="J81" s="725"/>
      <c r="K81" s="723"/>
    </row>
    <row r="82" spans="1:11" ht="14.25" customHeight="1">
      <c r="A82" s="727"/>
      <c r="B82" s="728" t="s">
        <v>577</v>
      </c>
      <c r="C82" s="725"/>
      <c r="D82" s="725"/>
      <c r="E82" s="723"/>
      <c r="F82" s="725"/>
      <c r="G82" s="725"/>
      <c r="H82" s="723"/>
      <c r="I82" s="725"/>
      <c r="J82" s="725"/>
      <c r="K82" s="723"/>
    </row>
    <row r="83" spans="1:11" ht="14.25" customHeight="1">
      <c r="A83" s="727"/>
      <c r="B83" s="728" t="s">
        <v>578</v>
      </c>
      <c r="C83" s="725"/>
      <c r="D83" s="725"/>
      <c r="E83" s="723"/>
      <c r="F83" s="725"/>
      <c r="G83" s="725"/>
      <c r="H83" s="723"/>
      <c r="I83" s="725"/>
      <c r="J83" s="725"/>
      <c r="K83" s="723"/>
    </row>
    <row r="84" spans="1:11" ht="14.25" customHeight="1">
      <c r="A84" s="2" t="s">
        <v>579</v>
      </c>
      <c r="B84" s="2"/>
      <c r="C84" s="25"/>
      <c r="D84" s="25"/>
      <c r="E84" s="103"/>
      <c r="F84" s="25"/>
      <c r="G84" s="25"/>
      <c r="H84" s="103"/>
      <c r="I84" s="25"/>
      <c r="J84" s="25"/>
      <c r="K84" s="103"/>
    </row>
    <row r="85" spans="1:11" ht="14.25" customHeight="1">
      <c r="A85" s="727"/>
      <c r="B85" s="728" t="s">
        <v>580</v>
      </c>
      <c r="C85" s="725"/>
      <c r="D85" s="725"/>
      <c r="E85" s="723"/>
      <c r="F85" s="725"/>
      <c r="G85" s="725"/>
      <c r="H85" s="723"/>
      <c r="I85" s="725"/>
      <c r="J85" s="725"/>
      <c r="K85" s="723"/>
    </row>
    <row r="86" spans="1:11" ht="14.25" customHeight="1">
      <c r="A86" s="727"/>
      <c r="B86" s="728" t="s">
        <v>581</v>
      </c>
      <c r="C86" s="725"/>
      <c r="D86" s="725"/>
      <c r="E86" s="723"/>
      <c r="F86" s="725"/>
      <c r="G86" s="725"/>
      <c r="H86" s="723"/>
      <c r="I86" s="725"/>
      <c r="J86" s="725"/>
      <c r="K86" s="723"/>
    </row>
    <row r="87" spans="1:11" s="87" customFormat="1" ht="14.25" customHeight="1">
      <c r="A87" s="727"/>
      <c r="B87" s="728" t="s">
        <v>582</v>
      </c>
      <c r="C87" s="725"/>
      <c r="D87" s="725"/>
      <c r="E87" s="723"/>
      <c r="F87" s="725"/>
      <c r="G87" s="725"/>
      <c r="H87" s="723"/>
      <c r="I87" s="725"/>
      <c r="J87" s="725"/>
      <c r="K87" s="723"/>
    </row>
    <row r="88" spans="1:11" ht="14.25" customHeight="1">
      <c r="A88" s="2" t="s">
        <v>583</v>
      </c>
      <c r="B88" s="2"/>
      <c r="C88" s="49"/>
      <c r="D88" s="49"/>
      <c r="E88" s="686"/>
      <c r="F88" s="49"/>
      <c r="G88" s="49"/>
      <c r="H88" s="686"/>
      <c r="I88" s="49"/>
      <c r="J88" s="49"/>
      <c r="K88" s="686"/>
    </row>
    <row r="89" spans="1:11" ht="14.25" customHeight="1">
      <c r="A89" s="727"/>
      <c r="B89" s="728" t="s">
        <v>584</v>
      </c>
      <c r="C89" s="725"/>
      <c r="D89" s="725"/>
      <c r="E89" s="723"/>
      <c r="F89" s="725"/>
      <c r="G89" s="725"/>
      <c r="H89" s="723"/>
      <c r="I89" s="725"/>
      <c r="J89" s="725"/>
      <c r="K89" s="723"/>
    </row>
    <row r="90" spans="1:11" ht="14.25" customHeight="1">
      <c r="A90" s="2" t="s">
        <v>585</v>
      </c>
      <c r="B90" s="2"/>
      <c r="C90" s="25"/>
      <c r="D90" s="25"/>
      <c r="E90" s="103"/>
      <c r="F90" s="25"/>
      <c r="G90" s="25"/>
      <c r="H90" s="103"/>
      <c r="I90" s="25"/>
      <c r="J90" s="25"/>
      <c r="K90" s="103"/>
    </row>
    <row r="91" spans="1:11" ht="14.25" customHeight="1">
      <c r="A91" s="727"/>
      <c r="B91" s="728" t="s">
        <v>586</v>
      </c>
      <c r="C91" s="725"/>
      <c r="D91" s="725"/>
      <c r="E91" s="723"/>
      <c r="F91" s="725"/>
      <c r="G91" s="725"/>
      <c r="H91" s="723"/>
      <c r="I91" s="725"/>
      <c r="J91" s="725"/>
      <c r="K91" s="723"/>
    </row>
    <row r="92" spans="1:11" s="87" customFormat="1" ht="14.25" customHeight="1">
      <c r="A92" s="727"/>
      <c r="B92" s="728" t="s">
        <v>587</v>
      </c>
      <c r="C92" s="725"/>
      <c r="D92" s="725"/>
      <c r="E92" s="723"/>
      <c r="F92" s="725"/>
      <c r="G92" s="725"/>
      <c r="H92" s="723"/>
      <c r="I92" s="725"/>
      <c r="J92" s="725"/>
      <c r="K92" s="723"/>
    </row>
    <row r="93" spans="1:11" ht="14.25" customHeight="1">
      <c r="A93" s="727"/>
      <c r="B93" s="728" t="s">
        <v>588</v>
      </c>
      <c r="C93" s="725"/>
      <c r="D93" s="725"/>
      <c r="E93" s="723"/>
      <c r="F93" s="725"/>
      <c r="G93" s="725"/>
      <c r="H93" s="723"/>
      <c r="I93" s="725"/>
      <c r="J93" s="725"/>
      <c r="K93" s="723"/>
    </row>
    <row r="94" spans="1:11" ht="14.25" customHeight="1">
      <c r="A94" s="2" t="s">
        <v>589</v>
      </c>
      <c r="B94" s="2"/>
      <c r="C94" s="25"/>
      <c r="D94" s="25"/>
      <c r="E94" s="103"/>
      <c r="F94" s="25"/>
      <c r="G94" s="25"/>
      <c r="H94" s="103"/>
      <c r="I94" s="25"/>
      <c r="J94" s="25"/>
      <c r="K94" s="103"/>
    </row>
    <row r="95" spans="1:11" ht="14.25" customHeight="1">
      <c r="A95" s="728"/>
      <c r="B95" s="728" t="s">
        <v>590</v>
      </c>
      <c r="C95" s="725"/>
      <c r="D95" s="725"/>
      <c r="E95" s="723"/>
      <c r="F95" s="725"/>
      <c r="G95" s="725"/>
      <c r="H95" s="723"/>
      <c r="I95" s="725"/>
      <c r="J95" s="725"/>
      <c r="K95" s="723"/>
    </row>
    <row r="96" spans="1:11" ht="14.25" customHeight="1">
      <c r="A96" s="728"/>
      <c r="B96" s="728" t="s">
        <v>591</v>
      </c>
      <c r="C96" s="725"/>
      <c r="D96" s="725"/>
      <c r="E96" s="723"/>
      <c r="F96" s="725"/>
      <c r="G96" s="725"/>
      <c r="H96" s="723"/>
      <c r="I96" s="725"/>
      <c r="J96" s="725"/>
      <c r="K96" s="723"/>
    </row>
    <row r="97" spans="1:11" ht="14.25" customHeight="1">
      <c r="A97" s="728"/>
      <c r="B97" s="728" t="s">
        <v>592</v>
      </c>
      <c r="C97" s="725"/>
      <c r="D97" s="725"/>
      <c r="E97" s="723"/>
      <c r="F97" s="725"/>
      <c r="G97" s="725"/>
      <c r="H97" s="723"/>
      <c r="I97" s="725"/>
      <c r="J97" s="725"/>
      <c r="K97" s="723"/>
    </row>
    <row r="98" spans="1:11" s="87" customFormat="1" ht="14.25" customHeight="1">
      <c r="A98" s="728"/>
      <c r="B98" s="728" t="s">
        <v>593</v>
      </c>
      <c r="C98" s="725"/>
      <c r="D98" s="725"/>
      <c r="E98" s="723"/>
      <c r="F98" s="725"/>
      <c r="G98" s="725"/>
      <c r="H98" s="723"/>
      <c r="I98" s="725"/>
      <c r="J98" s="725"/>
      <c r="K98" s="723"/>
    </row>
    <row r="99" spans="1:11" ht="14.25" customHeight="1">
      <c r="A99" s="2" t="s">
        <v>594</v>
      </c>
      <c r="B99" s="2"/>
      <c r="C99" s="49"/>
      <c r="D99" s="49"/>
      <c r="E99" s="686"/>
      <c r="F99" s="49"/>
      <c r="G99" s="49"/>
      <c r="H99" s="686"/>
      <c r="I99" s="49"/>
      <c r="J99" s="49"/>
      <c r="K99" s="686"/>
    </row>
    <row r="100" spans="1:11" ht="14.25" customHeight="1">
      <c r="A100" s="727"/>
      <c r="B100" s="728" t="s">
        <v>595</v>
      </c>
      <c r="C100" s="725"/>
      <c r="D100" s="725"/>
      <c r="E100" s="723"/>
      <c r="F100" s="725"/>
      <c r="G100" s="725"/>
      <c r="H100" s="723"/>
      <c r="I100" s="725"/>
      <c r="J100" s="725"/>
      <c r="K100" s="723"/>
    </row>
    <row r="101" spans="1:11" ht="14.25" customHeight="1">
      <c r="A101" s="2" t="s">
        <v>596</v>
      </c>
      <c r="B101" s="2"/>
      <c r="C101" s="25"/>
      <c r="D101" s="25"/>
      <c r="E101" s="103"/>
      <c r="F101" s="25"/>
      <c r="G101" s="25"/>
      <c r="H101" s="103"/>
      <c r="I101" s="25"/>
      <c r="J101" s="25"/>
      <c r="K101" s="103"/>
    </row>
    <row r="102" spans="1:11" ht="14.25" customHeight="1">
      <c r="A102" s="728"/>
      <c r="B102" s="728" t="s">
        <v>597</v>
      </c>
      <c r="C102" s="725"/>
      <c r="D102" s="725"/>
      <c r="E102" s="723"/>
      <c r="F102" s="725"/>
      <c r="G102" s="725"/>
      <c r="H102" s="723"/>
      <c r="I102" s="725"/>
      <c r="J102" s="725"/>
      <c r="K102" s="723"/>
    </row>
    <row r="103" spans="1:11" ht="14.25" customHeight="1">
      <c r="A103" s="727"/>
      <c r="B103" s="728" t="s">
        <v>598</v>
      </c>
      <c r="C103" s="725"/>
      <c r="D103" s="725"/>
      <c r="E103" s="723"/>
      <c r="F103" s="725"/>
      <c r="G103" s="725"/>
      <c r="H103" s="723"/>
      <c r="I103" s="725"/>
      <c r="J103" s="725"/>
      <c r="K103" s="723"/>
    </row>
    <row r="104" spans="1:11" ht="14.25" customHeight="1">
      <c r="A104" s="727"/>
      <c r="B104" s="728" t="s">
        <v>599</v>
      </c>
      <c r="C104" s="725"/>
      <c r="D104" s="725"/>
      <c r="E104" s="723"/>
      <c r="F104" s="725"/>
      <c r="G104" s="725"/>
      <c r="H104" s="723"/>
      <c r="I104" s="725"/>
      <c r="J104" s="725"/>
      <c r="K104" s="723"/>
    </row>
    <row r="105" spans="1:11" ht="14.25" customHeight="1">
      <c r="A105" s="727"/>
      <c r="B105" s="728" t="s">
        <v>600</v>
      </c>
      <c r="C105" s="725"/>
      <c r="D105" s="725"/>
      <c r="E105" s="723"/>
      <c r="F105" s="725"/>
      <c r="G105" s="725"/>
      <c r="H105" s="723"/>
      <c r="I105" s="725"/>
      <c r="J105" s="725"/>
      <c r="K105" s="723"/>
    </row>
    <row r="106" spans="1:11" ht="14.25" customHeight="1">
      <c r="A106" s="727"/>
      <c r="B106" s="728" t="s">
        <v>601</v>
      </c>
      <c r="C106" s="725"/>
      <c r="D106" s="725"/>
      <c r="E106" s="723"/>
      <c r="F106" s="725"/>
      <c r="G106" s="725"/>
      <c r="H106" s="723"/>
      <c r="I106" s="725"/>
      <c r="J106" s="725"/>
      <c r="K106" s="723"/>
    </row>
    <row r="107" spans="1:11" ht="14.25" customHeight="1">
      <c r="A107" s="727"/>
      <c r="B107" s="728" t="s">
        <v>602</v>
      </c>
      <c r="C107" s="725"/>
      <c r="D107" s="725"/>
      <c r="E107" s="723"/>
      <c r="F107" s="725"/>
      <c r="G107" s="725"/>
      <c r="H107" s="723"/>
      <c r="I107" s="725"/>
      <c r="J107" s="725"/>
      <c r="K107" s="723"/>
    </row>
    <row r="108" spans="1:11" ht="14.25" customHeight="1">
      <c r="A108" s="727"/>
      <c r="B108" s="728" t="s">
        <v>603</v>
      </c>
      <c r="C108" s="725"/>
      <c r="D108" s="725"/>
      <c r="E108" s="723"/>
      <c r="F108" s="725"/>
      <c r="G108" s="725"/>
      <c r="H108" s="723"/>
      <c r="I108" s="725"/>
      <c r="J108" s="725"/>
      <c r="K108" s="723"/>
    </row>
    <row r="109" spans="1:11" ht="14.25" customHeight="1">
      <c r="A109" s="2" t="s">
        <v>604</v>
      </c>
      <c r="B109" s="2"/>
      <c r="C109" s="683"/>
      <c r="D109" s="683"/>
      <c r="E109" s="687"/>
      <c r="F109" s="683"/>
      <c r="G109" s="683"/>
      <c r="H109" s="687"/>
      <c r="I109" s="683"/>
      <c r="J109" s="683"/>
      <c r="K109" s="687"/>
    </row>
    <row r="110" spans="1:11" ht="14.25" customHeight="1">
      <c r="A110" s="2" t="s">
        <v>605</v>
      </c>
      <c r="B110" s="2"/>
      <c r="C110" s="25"/>
      <c r="D110" s="25"/>
      <c r="E110" s="103"/>
      <c r="F110" s="25"/>
      <c r="G110" s="25"/>
      <c r="H110" s="103"/>
      <c r="I110" s="25"/>
      <c r="J110" s="25"/>
      <c r="K110" s="103"/>
    </row>
    <row r="111" spans="1:11" ht="14.25" customHeight="1" thickBot="1">
      <c r="A111" s="282" t="s">
        <v>606</v>
      </c>
      <c r="B111" s="282"/>
      <c r="C111" s="206"/>
      <c r="D111" s="206"/>
      <c r="E111" s="688"/>
      <c r="F111" s="206"/>
      <c r="G111" s="206"/>
      <c r="H111" s="688"/>
      <c r="I111" s="206"/>
      <c r="J111" s="206"/>
      <c r="K111" s="688"/>
    </row>
  </sheetData>
  <mergeCells count="1">
    <mergeCell ref="A2:B2"/>
  </mergeCells>
  <conditionalFormatting sqref="C3:D93">
    <cfRule type="containsBlanks" dxfId="552" priority="23">
      <formula>LEN(TRIM(C3))=0</formula>
    </cfRule>
  </conditionalFormatting>
  <conditionalFormatting sqref="C94:D99">
    <cfRule type="containsBlanks" dxfId="551" priority="25">
      <formula>LEN(TRIM(C94))=0</formula>
    </cfRule>
  </conditionalFormatting>
  <conditionalFormatting sqref="C98:D98">
    <cfRule type="containsBlanks" dxfId="550" priority="24" stopIfTrue="1">
      <formula>LEN(TRIM(C98))=0</formula>
    </cfRule>
  </conditionalFormatting>
  <conditionalFormatting sqref="C100:D108">
    <cfRule type="containsBlanks" dxfId="549" priority="22">
      <formula>LEN(TRIM(C100))=0</formula>
    </cfRule>
  </conditionalFormatting>
  <conditionalFormatting sqref="C110:K110">
    <cfRule type="containsBlanks" dxfId="548" priority="1">
      <formula>LEN(TRIM(C110))=0</formula>
    </cfRule>
  </conditionalFormatting>
  <conditionalFormatting sqref="E3:E108">
    <cfRule type="containsBlanks" dxfId="547" priority="41">
      <formula>LEN(TRIM(E3))=0</formula>
    </cfRule>
  </conditionalFormatting>
  <conditionalFormatting sqref="E98">
    <cfRule type="containsBlanks" dxfId="546" priority="45" stopIfTrue="1">
      <formula>LEN(TRIM(E98))=0</formula>
    </cfRule>
  </conditionalFormatting>
  <conditionalFormatting sqref="F3:G93">
    <cfRule type="containsBlanks" dxfId="545" priority="13">
      <formula>LEN(TRIM(F3))=0</formula>
    </cfRule>
  </conditionalFormatting>
  <conditionalFormatting sqref="F94:G99">
    <cfRule type="containsBlanks" dxfId="544" priority="15">
      <formula>LEN(TRIM(F94))=0</formula>
    </cfRule>
  </conditionalFormatting>
  <conditionalFormatting sqref="F98:G98">
    <cfRule type="containsBlanks" dxfId="543" priority="14" stopIfTrue="1">
      <formula>LEN(TRIM(F98))=0</formula>
    </cfRule>
  </conditionalFormatting>
  <conditionalFormatting sqref="F100:G108">
    <cfRule type="containsBlanks" dxfId="542" priority="12">
      <formula>LEN(TRIM(F100))=0</formula>
    </cfRule>
  </conditionalFormatting>
  <conditionalFormatting sqref="H3:H108">
    <cfRule type="containsBlanks" dxfId="541" priority="36">
      <formula>LEN(TRIM(H3))=0</formula>
    </cfRule>
  </conditionalFormatting>
  <conditionalFormatting sqref="H98">
    <cfRule type="containsBlanks" dxfId="540" priority="40" stopIfTrue="1">
      <formula>LEN(TRIM(H98))=0</formula>
    </cfRule>
  </conditionalFormatting>
  <conditionalFormatting sqref="I3:J93">
    <cfRule type="containsBlanks" dxfId="539" priority="3">
      <formula>LEN(TRIM(I3))=0</formula>
    </cfRule>
  </conditionalFormatting>
  <conditionalFormatting sqref="I94:J99">
    <cfRule type="containsBlanks" dxfId="538" priority="5">
      <formula>LEN(TRIM(I94))=0</formula>
    </cfRule>
  </conditionalFormatting>
  <conditionalFormatting sqref="I98:J98">
    <cfRule type="containsBlanks" dxfId="537" priority="4" stopIfTrue="1">
      <formula>LEN(TRIM(I98))=0</formula>
    </cfRule>
  </conditionalFormatting>
  <conditionalFormatting sqref="I100:J108">
    <cfRule type="containsBlanks" dxfId="536" priority="2">
      <formula>LEN(TRIM(I100))=0</formula>
    </cfRule>
  </conditionalFormatting>
  <conditionalFormatting sqref="K3:K108">
    <cfRule type="containsBlanks" dxfId="535" priority="31">
      <formula>LEN(TRIM(K3))=0</formula>
    </cfRule>
  </conditionalFormatting>
  <conditionalFormatting sqref="K98">
    <cfRule type="containsBlanks" dxfId="534" priority="35" stopIfTrue="1">
      <formula>LEN(TRIM(K98))=0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0" man="1"/>
    <brk id="54" max="10" man="1"/>
    <brk id="83" max="10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Feuil79">
    <tabColor rgb="FFF9FBFA"/>
  </sheetPr>
  <dimension ref="A1:Z111"/>
  <sheetViews>
    <sheetView view="pageBreakPreview" zoomScale="90" zoomScaleNormal="100" zoomScaleSheetLayoutView="90" workbookViewId="0">
      <pane ySplit="2" topLeftCell="A3" activePane="bottomLeft" state="frozen"/>
      <selection activeCell="A28" sqref="A28"/>
      <selection pane="bottomLeft" activeCell="J111" sqref="C3:J111"/>
    </sheetView>
  </sheetViews>
  <sheetFormatPr baseColWidth="10" defaultColWidth="14.3984375" defaultRowHeight="15" customHeight="1"/>
  <cols>
    <col min="1" max="1" width="1.19921875" customWidth="1"/>
    <col min="2" max="2" width="19.06640625" customWidth="1"/>
    <col min="3" max="3" width="14" customWidth="1"/>
    <col min="4" max="4" width="12.06640625" customWidth="1"/>
    <col min="5" max="5" width="14.796875" customWidth="1"/>
    <col min="6" max="6" width="20.19921875" customWidth="1"/>
    <col min="7" max="7" width="16.3984375" customWidth="1"/>
    <col min="8" max="8" width="12.6640625" customWidth="1"/>
    <col min="9" max="9" width="13.33203125" customWidth="1"/>
    <col min="10" max="10" width="16.06640625" customWidth="1"/>
    <col min="11" max="11" width="13.3984375" customWidth="1"/>
    <col min="12" max="26" width="10.796875" customWidth="1"/>
  </cols>
  <sheetData>
    <row r="1" spans="1:26" s="12" customFormat="1" ht="21" customHeight="1">
      <c r="A1" s="650" t="s">
        <v>1211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77.650000000000006" thickBot="1">
      <c r="A2" s="964" t="s">
        <v>624</v>
      </c>
      <c r="B2" s="906"/>
      <c r="C2" s="218" t="s">
        <v>1212</v>
      </c>
      <c r="D2" s="218" t="s">
        <v>1213</v>
      </c>
      <c r="E2" s="218" t="s">
        <v>1214</v>
      </c>
      <c r="F2" s="218" t="s">
        <v>1215</v>
      </c>
      <c r="G2" s="218" t="s">
        <v>1216</v>
      </c>
      <c r="H2" s="218" t="s">
        <v>1217</v>
      </c>
      <c r="I2" s="218" t="s">
        <v>1218</v>
      </c>
      <c r="J2" s="218" t="s">
        <v>1219</v>
      </c>
      <c r="K2" s="218" t="s">
        <v>1220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>
      <c r="A3" s="2" t="s">
        <v>498</v>
      </c>
      <c r="B3" s="2"/>
      <c r="C3" s="25"/>
      <c r="D3" s="25"/>
      <c r="E3" s="25"/>
      <c r="F3" s="25"/>
      <c r="G3" s="25"/>
      <c r="H3" s="103"/>
      <c r="I3" s="103"/>
      <c r="J3" s="103"/>
      <c r="K3" s="103" t="str">
        <f t="shared" ref="K3:K34" si="0">IFERROR(G3*100/F3,"")</f>
        <v/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727"/>
      <c r="B4" s="728" t="s">
        <v>499</v>
      </c>
      <c r="C4" s="724"/>
      <c r="D4" s="724"/>
      <c r="E4" s="724"/>
      <c r="F4" s="724"/>
      <c r="G4" s="724"/>
      <c r="H4" s="722"/>
      <c r="I4" s="722"/>
      <c r="J4" s="722"/>
      <c r="K4" s="722" t="str">
        <f t="shared" si="0"/>
        <v/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>
      <c r="A5" s="727"/>
      <c r="B5" s="728" t="s">
        <v>500</v>
      </c>
      <c r="C5" s="725"/>
      <c r="D5" s="725"/>
      <c r="E5" s="725"/>
      <c r="F5" s="725"/>
      <c r="G5" s="725"/>
      <c r="H5" s="723"/>
      <c r="I5" s="723"/>
      <c r="J5" s="723"/>
      <c r="K5" s="723" t="str">
        <f t="shared" si="0"/>
        <v/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>
      <c r="A6" s="727"/>
      <c r="B6" s="728" t="s">
        <v>501</v>
      </c>
      <c r="C6" s="725"/>
      <c r="D6" s="725"/>
      <c r="E6" s="725"/>
      <c r="F6" s="725"/>
      <c r="G6" s="725"/>
      <c r="H6" s="723"/>
      <c r="I6" s="723"/>
      <c r="J6" s="723"/>
      <c r="K6" s="723" t="str">
        <f t="shared" si="0"/>
        <v/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>
      <c r="A7" s="727"/>
      <c r="B7" s="728" t="s">
        <v>502</v>
      </c>
      <c r="C7" s="725"/>
      <c r="D7" s="725"/>
      <c r="E7" s="725"/>
      <c r="F7" s="725"/>
      <c r="G7" s="725"/>
      <c r="H7" s="723"/>
      <c r="I7" s="723"/>
      <c r="J7" s="723"/>
      <c r="K7" s="723" t="str">
        <f t="shared" si="0"/>
        <v/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>
      <c r="A8" s="2" t="s">
        <v>503</v>
      </c>
      <c r="B8" s="2"/>
      <c r="C8" s="25"/>
      <c r="D8" s="25"/>
      <c r="E8" s="25"/>
      <c r="F8" s="25"/>
      <c r="G8" s="25"/>
      <c r="H8" s="103"/>
      <c r="I8" s="103"/>
      <c r="J8" s="103"/>
      <c r="K8" s="103" t="str">
        <f t="shared" si="0"/>
        <v/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>
      <c r="A9" s="727"/>
      <c r="B9" s="728" t="s">
        <v>504</v>
      </c>
      <c r="C9" s="725"/>
      <c r="D9" s="725"/>
      <c r="E9" s="725"/>
      <c r="F9" s="725"/>
      <c r="G9" s="725"/>
      <c r="H9" s="723"/>
      <c r="I9" s="723"/>
      <c r="J9" s="723"/>
      <c r="K9" s="723" t="str">
        <f t="shared" si="0"/>
        <v/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>
      <c r="A10" s="727"/>
      <c r="B10" s="728" t="s">
        <v>505</v>
      </c>
      <c r="C10" s="725"/>
      <c r="D10" s="725"/>
      <c r="E10" s="725"/>
      <c r="F10" s="725"/>
      <c r="G10" s="725"/>
      <c r="H10" s="723"/>
      <c r="I10" s="723"/>
      <c r="J10" s="723"/>
      <c r="K10" s="723" t="str">
        <f t="shared" si="0"/>
        <v/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>
      <c r="A11" s="727"/>
      <c r="B11" s="728" t="s">
        <v>506</v>
      </c>
      <c r="C11" s="725"/>
      <c r="D11" s="725"/>
      <c r="E11" s="725"/>
      <c r="F11" s="725"/>
      <c r="G11" s="725"/>
      <c r="H11" s="723"/>
      <c r="I11" s="723"/>
      <c r="J11" s="723"/>
      <c r="K11" s="723" t="str">
        <f t="shared" si="0"/>
        <v/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>
      <c r="A12" s="727"/>
      <c r="B12" s="728" t="s">
        <v>507</v>
      </c>
      <c r="C12" s="725"/>
      <c r="D12" s="725"/>
      <c r="E12" s="725"/>
      <c r="F12" s="725"/>
      <c r="G12" s="725"/>
      <c r="H12" s="723"/>
      <c r="I12" s="723"/>
      <c r="J12" s="723"/>
      <c r="K12" s="723" t="str">
        <f t="shared" si="0"/>
        <v/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>
      <c r="A13" s="727"/>
      <c r="B13" s="728" t="s">
        <v>508</v>
      </c>
      <c r="C13" s="725"/>
      <c r="D13" s="725"/>
      <c r="E13" s="725"/>
      <c r="F13" s="725"/>
      <c r="G13" s="725"/>
      <c r="H13" s="723"/>
      <c r="I13" s="723"/>
      <c r="J13" s="723"/>
      <c r="K13" s="723" t="str">
        <f t="shared" si="0"/>
        <v/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>
      <c r="A14" s="727"/>
      <c r="B14" s="728" t="s">
        <v>509</v>
      </c>
      <c r="C14" s="725"/>
      <c r="D14" s="725"/>
      <c r="E14" s="725"/>
      <c r="F14" s="725"/>
      <c r="G14" s="725"/>
      <c r="H14" s="723"/>
      <c r="I14" s="723"/>
      <c r="J14" s="723"/>
      <c r="K14" s="723" t="str">
        <f t="shared" si="0"/>
        <v/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>
      <c r="A15" s="2" t="s">
        <v>510</v>
      </c>
      <c r="B15" s="2"/>
      <c r="C15" s="25"/>
      <c r="D15" s="25"/>
      <c r="E15" s="25"/>
      <c r="F15" s="25"/>
      <c r="G15" s="25"/>
      <c r="H15" s="103"/>
      <c r="I15" s="103"/>
      <c r="J15" s="103"/>
      <c r="K15" s="103" t="str">
        <f t="shared" si="0"/>
        <v/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>
      <c r="A16" s="728"/>
      <c r="B16" s="728" t="s">
        <v>511</v>
      </c>
      <c r="C16" s="725"/>
      <c r="D16" s="725"/>
      <c r="E16" s="725"/>
      <c r="F16" s="725"/>
      <c r="G16" s="725"/>
      <c r="H16" s="723"/>
      <c r="I16" s="723"/>
      <c r="J16" s="723"/>
      <c r="K16" s="723" t="str">
        <f t="shared" si="0"/>
        <v/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11" ht="14.25" customHeight="1">
      <c r="A17" s="727"/>
      <c r="B17" s="728" t="s">
        <v>512</v>
      </c>
      <c r="C17" s="725"/>
      <c r="D17" s="725"/>
      <c r="E17" s="725"/>
      <c r="F17" s="725"/>
      <c r="G17" s="725"/>
      <c r="H17" s="723"/>
      <c r="I17" s="723"/>
      <c r="J17" s="723"/>
      <c r="K17" s="723" t="str">
        <f t="shared" si="0"/>
        <v/>
      </c>
    </row>
    <row r="18" spans="1:11" ht="14.25" customHeight="1">
      <c r="A18" s="727"/>
      <c r="B18" s="728" t="s">
        <v>513</v>
      </c>
      <c r="C18" s="725"/>
      <c r="D18" s="725"/>
      <c r="E18" s="725"/>
      <c r="F18" s="725"/>
      <c r="G18" s="725"/>
      <c r="H18" s="723"/>
      <c r="I18" s="723"/>
      <c r="J18" s="723"/>
      <c r="K18" s="723" t="str">
        <f t="shared" si="0"/>
        <v/>
      </c>
    </row>
    <row r="19" spans="1:11" ht="14.25" customHeight="1">
      <c r="A19" s="2" t="s">
        <v>514</v>
      </c>
      <c r="B19" s="6"/>
      <c r="C19" s="49"/>
      <c r="D19" s="49"/>
      <c r="E19" s="49"/>
      <c r="F19" s="49"/>
      <c r="G19" s="49"/>
      <c r="H19" s="686"/>
      <c r="I19" s="686"/>
      <c r="J19" s="686"/>
      <c r="K19" s="686" t="str">
        <f t="shared" si="0"/>
        <v/>
      </c>
    </row>
    <row r="20" spans="1:11" ht="14.25" customHeight="1">
      <c r="A20" s="728"/>
      <c r="B20" s="729" t="s">
        <v>515</v>
      </c>
      <c r="C20" s="724"/>
      <c r="D20" s="724"/>
      <c r="E20" s="724"/>
      <c r="F20" s="724"/>
      <c r="G20" s="724"/>
      <c r="H20" s="722"/>
      <c r="I20" s="722"/>
      <c r="J20" s="722"/>
      <c r="K20" s="722" t="str">
        <f t="shared" si="0"/>
        <v/>
      </c>
    </row>
    <row r="21" spans="1:11" ht="15" customHeight="1">
      <c r="A21" s="727"/>
      <c r="B21" s="728" t="s">
        <v>516</v>
      </c>
      <c r="C21" s="725"/>
      <c r="D21" s="725"/>
      <c r="E21" s="725"/>
      <c r="F21" s="725"/>
      <c r="G21" s="725"/>
      <c r="H21" s="723"/>
      <c r="I21" s="723"/>
      <c r="J21" s="723"/>
      <c r="K21" s="723" t="str">
        <f t="shared" si="0"/>
        <v/>
      </c>
    </row>
    <row r="22" spans="1:11" ht="14.25" customHeight="1">
      <c r="A22" s="727"/>
      <c r="B22" s="728" t="s">
        <v>517</v>
      </c>
      <c r="C22" s="725"/>
      <c r="D22" s="725"/>
      <c r="E22" s="725"/>
      <c r="F22" s="725"/>
      <c r="G22" s="725"/>
      <c r="H22" s="723"/>
      <c r="I22" s="723"/>
      <c r="J22" s="723"/>
      <c r="K22" s="723" t="str">
        <f t="shared" si="0"/>
        <v/>
      </c>
    </row>
    <row r="23" spans="1:11" ht="14.25" customHeight="1">
      <c r="A23" s="727"/>
      <c r="B23" s="728" t="s">
        <v>518</v>
      </c>
      <c r="C23" s="725"/>
      <c r="D23" s="725"/>
      <c r="E23" s="725"/>
      <c r="F23" s="725"/>
      <c r="G23" s="725"/>
      <c r="H23" s="723"/>
      <c r="I23" s="723"/>
      <c r="J23" s="723"/>
      <c r="K23" s="723" t="str">
        <f t="shared" si="0"/>
        <v/>
      </c>
    </row>
    <row r="24" spans="1:11" ht="14.25" customHeight="1">
      <c r="A24" s="727"/>
      <c r="B24" s="728" t="s">
        <v>519</v>
      </c>
      <c r="C24" s="725"/>
      <c r="D24" s="725"/>
      <c r="E24" s="725"/>
      <c r="F24" s="725"/>
      <c r="G24" s="725"/>
      <c r="H24" s="723"/>
      <c r="I24" s="723"/>
      <c r="J24" s="723"/>
      <c r="K24" s="723" t="str">
        <f t="shared" si="0"/>
        <v/>
      </c>
    </row>
    <row r="25" spans="1:11" ht="14.25" customHeight="1">
      <c r="A25" s="727"/>
      <c r="B25" s="728" t="s">
        <v>520</v>
      </c>
      <c r="C25" s="725"/>
      <c r="D25" s="725"/>
      <c r="E25" s="725"/>
      <c r="F25" s="725"/>
      <c r="G25" s="725"/>
      <c r="H25" s="723"/>
      <c r="I25" s="723"/>
      <c r="J25" s="723"/>
      <c r="K25" s="723" t="str">
        <f t="shared" si="0"/>
        <v/>
      </c>
    </row>
    <row r="26" spans="1:11" ht="14.25" customHeight="1">
      <c r="A26" s="727"/>
      <c r="B26" s="728" t="s">
        <v>521</v>
      </c>
      <c r="C26" s="725"/>
      <c r="D26" s="725"/>
      <c r="E26" s="725"/>
      <c r="F26" s="725"/>
      <c r="G26" s="725"/>
      <c r="H26" s="723"/>
      <c r="I26" s="723"/>
      <c r="J26" s="723"/>
      <c r="K26" s="723" t="str">
        <f t="shared" si="0"/>
        <v/>
      </c>
    </row>
    <row r="27" spans="1:11" ht="14.25" customHeight="1">
      <c r="A27" s="727"/>
      <c r="B27" s="728" t="s">
        <v>522</v>
      </c>
      <c r="C27" s="725"/>
      <c r="D27" s="725"/>
      <c r="E27" s="725"/>
      <c r="F27" s="725"/>
      <c r="G27" s="725"/>
      <c r="H27" s="723"/>
      <c r="I27" s="723"/>
      <c r="J27" s="723"/>
      <c r="K27" s="723" t="str">
        <f t="shared" si="0"/>
        <v/>
      </c>
    </row>
    <row r="28" spans="1:11" ht="14.25" customHeight="1">
      <c r="A28" s="727"/>
      <c r="B28" s="728" t="s">
        <v>523</v>
      </c>
      <c r="C28" s="725"/>
      <c r="D28" s="725"/>
      <c r="E28" s="725"/>
      <c r="F28" s="725"/>
      <c r="G28" s="725"/>
      <c r="H28" s="723"/>
      <c r="I28" s="723"/>
      <c r="J28" s="723"/>
      <c r="K28" s="723" t="str">
        <f t="shared" si="0"/>
        <v/>
      </c>
    </row>
    <row r="29" spans="1:11" s="87" customFormat="1" ht="14.25" customHeight="1">
      <c r="A29" s="2" t="s">
        <v>524</v>
      </c>
      <c r="B29" s="2"/>
      <c r="C29" s="25"/>
      <c r="D29" s="25"/>
      <c r="E29" s="25"/>
      <c r="F29" s="25"/>
      <c r="G29" s="25"/>
      <c r="H29" s="103"/>
      <c r="I29" s="103"/>
      <c r="J29" s="103"/>
      <c r="K29" s="103" t="str">
        <f t="shared" si="0"/>
        <v/>
      </c>
    </row>
    <row r="30" spans="1:11" ht="14.25" customHeight="1">
      <c r="A30" s="728"/>
      <c r="B30" s="728" t="s">
        <v>525</v>
      </c>
      <c r="C30" s="724"/>
      <c r="D30" s="724"/>
      <c r="E30" s="724"/>
      <c r="F30" s="724"/>
      <c r="G30" s="724"/>
      <c r="H30" s="722"/>
      <c r="I30" s="722"/>
      <c r="J30" s="722"/>
      <c r="K30" s="722" t="str">
        <f t="shared" si="0"/>
        <v/>
      </c>
    </row>
    <row r="31" spans="1:11" ht="14.25" customHeight="1">
      <c r="A31" s="728"/>
      <c r="B31" s="728" t="s">
        <v>526</v>
      </c>
      <c r="C31" s="725"/>
      <c r="D31" s="725"/>
      <c r="E31" s="725"/>
      <c r="F31" s="725"/>
      <c r="G31" s="725"/>
      <c r="H31" s="723"/>
      <c r="I31" s="723"/>
      <c r="J31" s="723"/>
      <c r="K31" s="723" t="str">
        <f t="shared" si="0"/>
        <v/>
      </c>
    </row>
    <row r="32" spans="1:11" ht="14.25" customHeight="1">
      <c r="A32" s="728"/>
      <c r="B32" s="728" t="s">
        <v>527</v>
      </c>
      <c r="C32" s="725"/>
      <c r="D32" s="725"/>
      <c r="E32" s="725"/>
      <c r="F32" s="725"/>
      <c r="G32" s="725"/>
      <c r="H32" s="723"/>
      <c r="I32" s="723"/>
      <c r="J32" s="723"/>
      <c r="K32" s="723" t="str">
        <f t="shared" si="0"/>
        <v/>
      </c>
    </row>
    <row r="33" spans="1:11" ht="14.25" customHeight="1">
      <c r="A33" s="728"/>
      <c r="B33" s="728" t="s">
        <v>528</v>
      </c>
      <c r="C33" s="725"/>
      <c r="D33" s="725"/>
      <c r="E33" s="725"/>
      <c r="F33" s="725"/>
      <c r="G33" s="725"/>
      <c r="H33" s="723"/>
      <c r="I33" s="723"/>
      <c r="J33" s="723"/>
      <c r="K33" s="723" t="str">
        <f t="shared" si="0"/>
        <v/>
      </c>
    </row>
    <row r="34" spans="1:11" ht="14.25" customHeight="1">
      <c r="A34" s="728"/>
      <c r="B34" s="728" t="s">
        <v>529</v>
      </c>
      <c r="C34" s="725"/>
      <c r="D34" s="725"/>
      <c r="E34" s="725"/>
      <c r="F34" s="725"/>
      <c r="G34" s="725"/>
      <c r="H34" s="723"/>
      <c r="I34" s="723"/>
      <c r="J34" s="723"/>
      <c r="K34" s="723" t="str">
        <f t="shared" si="0"/>
        <v/>
      </c>
    </row>
    <row r="35" spans="1:11" ht="14.25" customHeight="1">
      <c r="A35" s="728"/>
      <c r="B35" s="728" t="s">
        <v>530</v>
      </c>
      <c r="C35" s="725"/>
      <c r="D35" s="725"/>
      <c r="E35" s="725"/>
      <c r="F35" s="725"/>
      <c r="G35" s="725"/>
      <c r="H35" s="723"/>
      <c r="I35" s="723"/>
      <c r="J35" s="723"/>
      <c r="K35" s="723" t="str">
        <f t="shared" ref="K35:K66" si="1">IFERROR(G35*100/F35,"")</f>
        <v/>
      </c>
    </row>
    <row r="36" spans="1:11" ht="14.25" customHeight="1">
      <c r="A36" s="728"/>
      <c r="B36" s="728" t="s">
        <v>531</v>
      </c>
      <c r="C36" s="725"/>
      <c r="D36" s="725"/>
      <c r="E36" s="725"/>
      <c r="F36" s="725"/>
      <c r="G36" s="725"/>
      <c r="H36" s="723"/>
      <c r="I36" s="723"/>
      <c r="J36" s="723"/>
      <c r="K36" s="723" t="str">
        <f t="shared" si="1"/>
        <v/>
      </c>
    </row>
    <row r="37" spans="1:11" ht="14.25" customHeight="1">
      <c r="A37" s="727"/>
      <c r="B37" s="728" t="s">
        <v>532</v>
      </c>
      <c r="C37" s="725"/>
      <c r="D37" s="725"/>
      <c r="E37" s="725"/>
      <c r="F37" s="725"/>
      <c r="G37" s="725"/>
      <c r="H37" s="723"/>
      <c r="I37" s="723"/>
      <c r="J37" s="723"/>
      <c r="K37" s="723" t="str">
        <f t="shared" si="1"/>
        <v/>
      </c>
    </row>
    <row r="38" spans="1:11" s="87" customFormat="1" ht="14.25" customHeight="1">
      <c r="A38" s="727"/>
      <c r="B38" s="728" t="s">
        <v>533</v>
      </c>
      <c r="C38" s="725"/>
      <c r="D38" s="725"/>
      <c r="E38" s="725"/>
      <c r="F38" s="725"/>
      <c r="G38" s="725"/>
      <c r="H38" s="723"/>
      <c r="I38" s="723"/>
      <c r="J38" s="723"/>
      <c r="K38" s="723" t="str">
        <f t="shared" si="1"/>
        <v/>
      </c>
    </row>
    <row r="39" spans="1:11" ht="14.25" customHeight="1">
      <c r="A39" s="727"/>
      <c r="B39" s="728" t="s">
        <v>534</v>
      </c>
      <c r="C39" s="725"/>
      <c r="D39" s="725"/>
      <c r="E39" s="725"/>
      <c r="F39" s="725"/>
      <c r="G39" s="725"/>
      <c r="H39" s="723"/>
      <c r="I39" s="723"/>
      <c r="J39" s="723"/>
      <c r="K39" s="723" t="str">
        <f t="shared" si="1"/>
        <v/>
      </c>
    </row>
    <row r="40" spans="1:11" ht="14.25" customHeight="1">
      <c r="A40" s="727"/>
      <c r="B40" s="728" t="s">
        <v>535</v>
      </c>
      <c r="C40" s="725"/>
      <c r="D40" s="725"/>
      <c r="E40" s="725"/>
      <c r="F40" s="725"/>
      <c r="G40" s="725"/>
      <c r="H40" s="723"/>
      <c r="I40" s="723"/>
      <c r="J40" s="723"/>
      <c r="K40" s="723" t="str">
        <f t="shared" si="1"/>
        <v/>
      </c>
    </row>
    <row r="41" spans="1:11" ht="14.25" customHeight="1">
      <c r="A41" s="727"/>
      <c r="B41" s="728" t="s">
        <v>536</v>
      </c>
      <c r="C41" s="725"/>
      <c r="D41" s="725"/>
      <c r="E41" s="725"/>
      <c r="F41" s="725"/>
      <c r="G41" s="725"/>
      <c r="H41" s="723"/>
      <c r="I41" s="723"/>
      <c r="J41" s="723"/>
      <c r="K41" s="723" t="str">
        <f t="shared" si="1"/>
        <v/>
      </c>
    </row>
    <row r="42" spans="1:11" ht="14.25" customHeight="1">
      <c r="A42" s="2" t="s">
        <v>537</v>
      </c>
      <c r="B42" s="2"/>
      <c r="C42" s="25"/>
      <c r="D42" s="25"/>
      <c r="E42" s="25"/>
      <c r="F42" s="25"/>
      <c r="G42" s="25"/>
      <c r="H42" s="103"/>
      <c r="I42" s="103"/>
      <c r="J42" s="103"/>
      <c r="K42" s="103" t="str">
        <f t="shared" si="1"/>
        <v/>
      </c>
    </row>
    <row r="43" spans="1:11" ht="14.25" customHeight="1">
      <c r="A43" s="728"/>
      <c r="B43" s="728" t="s">
        <v>538</v>
      </c>
      <c r="C43" s="725"/>
      <c r="D43" s="725"/>
      <c r="E43" s="725"/>
      <c r="F43" s="725"/>
      <c r="G43" s="725"/>
      <c r="H43" s="723"/>
      <c r="I43" s="723"/>
      <c r="J43" s="723"/>
      <c r="K43" s="723" t="str">
        <f t="shared" si="1"/>
        <v/>
      </c>
    </row>
    <row r="44" spans="1:11" ht="14.25" customHeight="1">
      <c r="A44" s="727"/>
      <c r="B44" s="728" t="s">
        <v>539</v>
      </c>
      <c r="C44" s="725"/>
      <c r="D44" s="725"/>
      <c r="E44" s="725"/>
      <c r="F44" s="725"/>
      <c r="G44" s="725"/>
      <c r="H44" s="723"/>
      <c r="I44" s="723"/>
      <c r="J44" s="723"/>
      <c r="K44" s="723" t="str">
        <f t="shared" si="1"/>
        <v/>
      </c>
    </row>
    <row r="45" spans="1:11" ht="14.25" customHeight="1">
      <c r="A45" s="727"/>
      <c r="B45" s="728" t="s">
        <v>540</v>
      </c>
      <c r="C45" s="725"/>
      <c r="D45" s="725"/>
      <c r="E45" s="725"/>
      <c r="F45" s="725"/>
      <c r="G45" s="725"/>
      <c r="H45" s="723"/>
      <c r="I45" s="723"/>
      <c r="J45" s="723"/>
      <c r="K45" s="723" t="str">
        <f t="shared" si="1"/>
        <v/>
      </c>
    </row>
    <row r="46" spans="1:11" s="87" customFormat="1" ht="14.25" customHeight="1">
      <c r="A46" s="727"/>
      <c r="B46" s="728" t="s">
        <v>541</v>
      </c>
      <c r="C46" s="725"/>
      <c r="D46" s="725"/>
      <c r="E46" s="725"/>
      <c r="F46" s="725"/>
      <c r="G46" s="725"/>
      <c r="H46" s="723"/>
      <c r="I46" s="723"/>
      <c r="J46" s="723"/>
      <c r="K46" s="723" t="str">
        <f t="shared" si="1"/>
        <v/>
      </c>
    </row>
    <row r="47" spans="1:11" ht="14.25" customHeight="1">
      <c r="A47" s="727"/>
      <c r="B47" s="728" t="s">
        <v>542</v>
      </c>
      <c r="C47" s="725"/>
      <c r="D47" s="725"/>
      <c r="E47" s="725"/>
      <c r="F47" s="725"/>
      <c r="G47" s="725"/>
      <c r="H47" s="723"/>
      <c r="I47" s="723"/>
      <c r="J47" s="723"/>
      <c r="K47" s="723" t="str">
        <f t="shared" si="1"/>
        <v/>
      </c>
    </row>
    <row r="48" spans="1:11" ht="14.25" customHeight="1">
      <c r="A48" s="727"/>
      <c r="B48" s="728" t="s">
        <v>543</v>
      </c>
      <c r="C48" s="725"/>
      <c r="D48" s="725"/>
      <c r="E48" s="725"/>
      <c r="F48" s="725"/>
      <c r="G48" s="725"/>
      <c r="H48" s="723"/>
      <c r="I48" s="723"/>
      <c r="J48" s="723"/>
      <c r="K48" s="723" t="str">
        <f t="shared" si="1"/>
        <v/>
      </c>
    </row>
    <row r="49" spans="1:11" ht="14.25" customHeight="1">
      <c r="A49" s="727"/>
      <c r="B49" s="728" t="s">
        <v>544</v>
      </c>
      <c r="C49" s="725"/>
      <c r="D49" s="725"/>
      <c r="E49" s="725"/>
      <c r="F49" s="725"/>
      <c r="G49" s="725"/>
      <c r="H49" s="723"/>
      <c r="I49" s="723"/>
      <c r="J49" s="723"/>
      <c r="K49" s="723" t="str">
        <f t="shared" si="1"/>
        <v/>
      </c>
    </row>
    <row r="50" spans="1:11" ht="14.25" customHeight="1">
      <c r="A50" s="2" t="s">
        <v>545</v>
      </c>
      <c r="B50" s="2"/>
      <c r="C50" s="25"/>
      <c r="D50" s="25"/>
      <c r="E50" s="25"/>
      <c r="F50" s="25"/>
      <c r="G50" s="25"/>
      <c r="H50" s="103"/>
      <c r="I50" s="103"/>
      <c r="J50" s="103"/>
      <c r="K50" s="103" t="str">
        <f t="shared" si="1"/>
        <v/>
      </c>
    </row>
    <row r="51" spans="1:11" ht="14.25" customHeight="1">
      <c r="A51" s="728"/>
      <c r="B51" s="728" t="s">
        <v>546</v>
      </c>
      <c r="C51" s="725"/>
      <c r="D51" s="725"/>
      <c r="E51" s="725"/>
      <c r="F51" s="725"/>
      <c r="G51" s="725"/>
      <c r="H51" s="723"/>
      <c r="I51" s="723"/>
      <c r="J51" s="723"/>
      <c r="K51" s="723" t="str">
        <f t="shared" si="1"/>
        <v/>
      </c>
    </row>
    <row r="52" spans="1:11" ht="14.25" customHeight="1">
      <c r="A52" s="727"/>
      <c r="B52" s="728" t="s">
        <v>547</v>
      </c>
      <c r="C52" s="725"/>
      <c r="D52" s="725"/>
      <c r="E52" s="725"/>
      <c r="F52" s="725"/>
      <c r="G52" s="725"/>
      <c r="H52" s="723"/>
      <c r="I52" s="723"/>
      <c r="J52" s="723"/>
      <c r="K52" s="723" t="str">
        <f t="shared" si="1"/>
        <v/>
      </c>
    </row>
    <row r="53" spans="1:11" ht="14.25" customHeight="1">
      <c r="A53" s="727"/>
      <c r="B53" s="728" t="s">
        <v>548</v>
      </c>
      <c r="C53" s="725"/>
      <c r="D53" s="725"/>
      <c r="E53" s="725"/>
      <c r="F53" s="725"/>
      <c r="G53" s="725"/>
      <c r="H53" s="723"/>
      <c r="I53" s="723"/>
      <c r="J53" s="723"/>
      <c r="K53" s="723" t="str">
        <f t="shared" si="1"/>
        <v/>
      </c>
    </row>
    <row r="54" spans="1:11" ht="14.25" customHeight="1">
      <c r="A54" s="727"/>
      <c r="B54" s="728" t="s">
        <v>549</v>
      </c>
      <c r="C54" s="725"/>
      <c r="D54" s="725"/>
      <c r="E54" s="725"/>
      <c r="F54" s="725"/>
      <c r="G54" s="725"/>
      <c r="H54" s="723"/>
      <c r="I54" s="723"/>
      <c r="J54" s="723"/>
      <c r="K54" s="723" t="str">
        <f t="shared" si="1"/>
        <v/>
      </c>
    </row>
    <row r="55" spans="1:11" s="87" customFormat="1" ht="14.25" customHeight="1">
      <c r="A55" s="2" t="s">
        <v>550</v>
      </c>
      <c r="B55" s="2"/>
      <c r="C55" s="49"/>
      <c r="D55" s="49"/>
      <c r="E55" s="49"/>
      <c r="F55" s="49"/>
      <c r="G55" s="49"/>
      <c r="H55" s="686"/>
      <c r="I55" s="686"/>
      <c r="J55" s="686"/>
      <c r="K55" s="686" t="str">
        <f t="shared" si="1"/>
        <v/>
      </c>
    </row>
    <row r="56" spans="1:11" ht="14.25" customHeight="1">
      <c r="A56" s="728"/>
      <c r="B56" s="728" t="s">
        <v>551</v>
      </c>
      <c r="C56" s="724"/>
      <c r="D56" s="724"/>
      <c r="E56" s="724"/>
      <c r="F56" s="724"/>
      <c r="G56" s="724"/>
      <c r="H56" s="722"/>
      <c r="I56" s="722"/>
      <c r="J56" s="722"/>
      <c r="K56" s="722" t="str">
        <f t="shared" si="1"/>
        <v/>
      </c>
    </row>
    <row r="57" spans="1:11" ht="14.25" customHeight="1">
      <c r="A57" s="727"/>
      <c r="B57" s="728" t="s">
        <v>552</v>
      </c>
      <c r="C57" s="725"/>
      <c r="D57" s="725"/>
      <c r="E57" s="725"/>
      <c r="F57" s="725"/>
      <c r="G57" s="725"/>
      <c r="H57" s="723"/>
      <c r="I57" s="723"/>
      <c r="J57" s="723"/>
      <c r="K57" s="723" t="str">
        <f t="shared" si="1"/>
        <v/>
      </c>
    </row>
    <row r="58" spans="1:11" ht="14.25" customHeight="1">
      <c r="A58" s="727"/>
      <c r="B58" s="728" t="s">
        <v>553</v>
      </c>
      <c r="C58" s="725"/>
      <c r="D58" s="725"/>
      <c r="E58" s="725"/>
      <c r="F58" s="725"/>
      <c r="G58" s="725"/>
      <c r="H58" s="723"/>
      <c r="I58" s="723"/>
      <c r="J58" s="723"/>
      <c r="K58" s="723" t="str">
        <f t="shared" si="1"/>
        <v/>
      </c>
    </row>
    <row r="59" spans="1:11" ht="14.25" customHeight="1">
      <c r="A59" s="727"/>
      <c r="B59" s="728" t="s">
        <v>554</v>
      </c>
      <c r="C59" s="725"/>
      <c r="D59" s="725"/>
      <c r="E59" s="725"/>
      <c r="F59" s="725"/>
      <c r="G59" s="725"/>
      <c r="H59" s="723"/>
      <c r="I59" s="723"/>
      <c r="J59" s="723"/>
      <c r="K59" s="723" t="str">
        <f t="shared" si="1"/>
        <v/>
      </c>
    </row>
    <row r="60" spans="1:11" ht="14.25" customHeight="1">
      <c r="A60" s="727"/>
      <c r="B60" s="728" t="s">
        <v>555</v>
      </c>
      <c r="C60" s="725"/>
      <c r="D60" s="725"/>
      <c r="E60" s="725"/>
      <c r="F60" s="725"/>
      <c r="G60" s="725"/>
      <c r="H60" s="723"/>
      <c r="I60" s="723"/>
      <c r="J60" s="723"/>
      <c r="K60" s="723" t="str">
        <f t="shared" si="1"/>
        <v/>
      </c>
    </row>
    <row r="61" spans="1:11" s="87" customFormat="1" ht="14.25" customHeight="1">
      <c r="A61" s="727"/>
      <c r="B61" s="728" t="s">
        <v>556</v>
      </c>
      <c r="C61" s="725"/>
      <c r="D61" s="725"/>
      <c r="E61" s="725"/>
      <c r="F61" s="725"/>
      <c r="G61" s="725"/>
      <c r="H61" s="723"/>
      <c r="I61" s="723"/>
      <c r="J61" s="723"/>
      <c r="K61" s="723" t="str">
        <f t="shared" si="1"/>
        <v/>
      </c>
    </row>
    <row r="62" spans="1:11" ht="14.25" customHeight="1">
      <c r="A62" s="727"/>
      <c r="B62" s="728" t="s">
        <v>557</v>
      </c>
      <c r="C62" s="725"/>
      <c r="D62" s="725"/>
      <c r="E62" s="725"/>
      <c r="F62" s="725"/>
      <c r="G62" s="725"/>
      <c r="H62" s="723"/>
      <c r="I62" s="723"/>
      <c r="J62" s="723"/>
      <c r="K62" s="723" t="str">
        <f t="shared" si="1"/>
        <v/>
      </c>
    </row>
    <row r="63" spans="1:11" ht="14.25" customHeight="1">
      <c r="A63" s="727"/>
      <c r="B63" s="728" t="s">
        <v>558</v>
      </c>
      <c r="C63" s="725"/>
      <c r="D63" s="725"/>
      <c r="E63" s="725"/>
      <c r="F63" s="725"/>
      <c r="G63" s="725"/>
      <c r="H63" s="723"/>
      <c r="I63" s="723"/>
      <c r="J63" s="723"/>
      <c r="K63" s="723" t="str">
        <f t="shared" si="1"/>
        <v/>
      </c>
    </row>
    <row r="64" spans="1:11" ht="14.25" customHeight="1">
      <c r="A64" s="2" t="s">
        <v>559</v>
      </c>
      <c r="B64" s="2"/>
      <c r="C64" s="25"/>
      <c r="D64" s="25"/>
      <c r="E64" s="25"/>
      <c r="F64" s="25"/>
      <c r="G64" s="25"/>
      <c r="H64" s="103"/>
      <c r="I64" s="103"/>
      <c r="J64" s="103"/>
      <c r="K64" s="103" t="str">
        <f t="shared" si="1"/>
        <v/>
      </c>
    </row>
    <row r="65" spans="1:11" ht="14.25" customHeight="1">
      <c r="A65" s="728"/>
      <c r="B65" s="728" t="s">
        <v>560</v>
      </c>
      <c r="C65" s="725"/>
      <c r="D65" s="725"/>
      <c r="E65" s="725"/>
      <c r="F65" s="725"/>
      <c r="G65" s="725"/>
      <c r="H65" s="723"/>
      <c r="I65" s="723"/>
      <c r="J65" s="723"/>
      <c r="K65" s="723" t="str">
        <f t="shared" si="1"/>
        <v/>
      </c>
    </row>
    <row r="66" spans="1:11" ht="14.25" customHeight="1">
      <c r="A66" s="727"/>
      <c r="B66" s="728" t="s">
        <v>561</v>
      </c>
      <c r="C66" s="725"/>
      <c r="D66" s="725"/>
      <c r="E66" s="725"/>
      <c r="F66" s="725"/>
      <c r="G66" s="725"/>
      <c r="H66" s="723"/>
      <c r="I66" s="723"/>
      <c r="J66" s="723"/>
      <c r="K66" s="723" t="str">
        <f t="shared" si="1"/>
        <v/>
      </c>
    </row>
    <row r="67" spans="1:11" ht="14.25" customHeight="1">
      <c r="A67" s="727"/>
      <c r="B67" s="728" t="s">
        <v>562</v>
      </c>
      <c r="C67" s="725"/>
      <c r="D67" s="725"/>
      <c r="E67" s="725"/>
      <c r="F67" s="725"/>
      <c r="G67" s="725"/>
      <c r="H67" s="723"/>
      <c r="I67" s="723"/>
      <c r="J67" s="723"/>
      <c r="K67" s="723" t="str">
        <f t="shared" ref="K67:K98" si="2">IFERROR(G67*100/F67,"")</f>
        <v/>
      </c>
    </row>
    <row r="68" spans="1:11" ht="14.25" customHeight="1">
      <c r="A68" s="727"/>
      <c r="B68" s="728" t="s">
        <v>563</v>
      </c>
      <c r="C68" s="725"/>
      <c r="D68" s="725"/>
      <c r="E68" s="725"/>
      <c r="F68" s="725"/>
      <c r="G68" s="725"/>
      <c r="H68" s="723"/>
      <c r="I68" s="723"/>
      <c r="J68" s="723"/>
      <c r="K68" s="723" t="str">
        <f t="shared" si="2"/>
        <v/>
      </c>
    </row>
    <row r="69" spans="1:11" s="87" customFormat="1" ht="14.25" customHeight="1">
      <c r="A69" s="727"/>
      <c r="B69" s="728" t="s">
        <v>564</v>
      </c>
      <c r="C69" s="725"/>
      <c r="D69" s="725"/>
      <c r="E69" s="725"/>
      <c r="F69" s="725"/>
      <c r="G69" s="725"/>
      <c r="H69" s="723"/>
      <c r="I69" s="723"/>
      <c r="J69" s="723"/>
      <c r="K69" s="723" t="str">
        <f t="shared" si="2"/>
        <v/>
      </c>
    </row>
    <row r="70" spans="1:11" ht="14.25" customHeight="1">
      <c r="A70" s="727"/>
      <c r="B70" s="728" t="s">
        <v>565</v>
      </c>
      <c r="C70" s="725"/>
      <c r="D70" s="725"/>
      <c r="E70" s="725"/>
      <c r="F70" s="725"/>
      <c r="G70" s="725"/>
      <c r="H70" s="723"/>
      <c r="I70" s="723"/>
      <c r="J70" s="723"/>
      <c r="K70" s="723" t="str">
        <f t="shared" si="2"/>
        <v/>
      </c>
    </row>
    <row r="71" spans="1:11" ht="14.25" customHeight="1">
      <c r="A71" s="727"/>
      <c r="B71" s="728" t="s">
        <v>566</v>
      </c>
      <c r="C71" s="725"/>
      <c r="D71" s="725"/>
      <c r="E71" s="725"/>
      <c r="F71" s="725"/>
      <c r="G71" s="725"/>
      <c r="H71" s="723"/>
      <c r="I71" s="723"/>
      <c r="J71" s="723"/>
      <c r="K71" s="723" t="str">
        <f t="shared" si="2"/>
        <v/>
      </c>
    </row>
    <row r="72" spans="1:11" ht="14.25" customHeight="1">
      <c r="A72" s="727"/>
      <c r="B72" s="728" t="s">
        <v>567</v>
      </c>
      <c r="C72" s="725"/>
      <c r="D72" s="725"/>
      <c r="E72" s="725"/>
      <c r="F72" s="725"/>
      <c r="G72" s="725"/>
      <c r="H72" s="723"/>
      <c r="I72" s="723"/>
      <c r="J72" s="723"/>
      <c r="K72" s="723" t="str">
        <f t="shared" si="2"/>
        <v/>
      </c>
    </row>
    <row r="73" spans="1:11" ht="14.25" customHeight="1">
      <c r="A73" s="2" t="s">
        <v>568</v>
      </c>
      <c r="B73" s="2"/>
      <c r="C73" s="25"/>
      <c r="D73" s="25"/>
      <c r="E73" s="25"/>
      <c r="F73" s="25"/>
      <c r="G73" s="25"/>
      <c r="H73" s="103"/>
      <c r="I73" s="103"/>
      <c r="J73" s="103"/>
      <c r="K73" s="103" t="str">
        <f t="shared" si="2"/>
        <v/>
      </c>
    </row>
    <row r="74" spans="1:11" ht="14.25" customHeight="1">
      <c r="A74" s="728"/>
      <c r="B74" s="728" t="s">
        <v>569</v>
      </c>
      <c r="C74" s="725"/>
      <c r="D74" s="725"/>
      <c r="E74" s="725"/>
      <c r="F74" s="725"/>
      <c r="G74" s="725"/>
      <c r="H74" s="723"/>
      <c r="I74" s="723"/>
      <c r="J74" s="723"/>
      <c r="K74" s="723" t="str">
        <f t="shared" si="2"/>
        <v/>
      </c>
    </row>
    <row r="75" spans="1:11" ht="14.25" customHeight="1">
      <c r="A75" s="727"/>
      <c r="B75" s="728" t="s">
        <v>570</v>
      </c>
      <c r="C75" s="725"/>
      <c r="D75" s="725"/>
      <c r="E75" s="725"/>
      <c r="F75" s="725"/>
      <c r="G75" s="725"/>
      <c r="H75" s="723"/>
      <c r="I75" s="723"/>
      <c r="J75" s="723"/>
      <c r="K75" s="723" t="str">
        <f t="shared" si="2"/>
        <v/>
      </c>
    </row>
    <row r="76" spans="1:11" ht="14.25" customHeight="1">
      <c r="A76" s="727"/>
      <c r="B76" s="728" t="s">
        <v>571</v>
      </c>
      <c r="C76" s="725"/>
      <c r="D76" s="725"/>
      <c r="E76" s="725"/>
      <c r="F76" s="725"/>
      <c r="G76" s="725"/>
      <c r="H76" s="723"/>
      <c r="I76" s="723"/>
      <c r="J76" s="723"/>
      <c r="K76" s="723" t="str">
        <f t="shared" si="2"/>
        <v/>
      </c>
    </row>
    <row r="77" spans="1:11" ht="14.25" customHeight="1">
      <c r="A77" s="727"/>
      <c r="B77" s="728" t="s">
        <v>572</v>
      </c>
      <c r="C77" s="725"/>
      <c r="D77" s="725"/>
      <c r="E77" s="725"/>
      <c r="F77" s="725"/>
      <c r="G77" s="725"/>
      <c r="H77" s="723"/>
      <c r="I77" s="723"/>
      <c r="J77" s="723"/>
      <c r="K77" s="723" t="str">
        <f t="shared" si="2"/>
        <v/>
      </c>
    </row>
    <row r="78" spans="1:11" ht="14.25" customHeight="1">
      <c r="A78" s="727"/>
      <c r="B78" s="728" t="s">
        <v>573</v>
      </c>
      <c r="C78" s="725"/>
      <c r="D78" s="725"/>
      <c r="E78" s="725"/>
      <c r="F78" s="725"/>
      <c r="G78" s="725"/>
      <c r="H78" s="723"/>
      <c r="I78" s="723"/>
      <c r="J78" s="723"/>
      <c r="K78" s="723" t="str">
        <f t="shared" si="2"/>
        <v/>
      </c>
    </row>
    <row r="79" spans="1:11" s="87" customFormat="1" ht="14.25" customHeight="1">
      <c r="A79" s="2" t="s">
        <v>574</v>
      </c>
      <c r="B79" s="2"/>
      <c r="C79" s="49"/>
      <c r="D79" s="49"/>
      <c r="E79" s="49"/>
      <c r="F79" s="49"/>
      <c r="G79" s="49"/>
      <c r="H79" s="686"/>
      <c r="I79" s="686"/>
      <c r="J79" s="686"/>
      <c r="K79" s="686" t="str">
        <f t="shared" si="2"/>
        <v/>
      </c>
    </row>
    <row r="80" spans="1:11" ht="14.25" customHeight="1">
      <c r="A80" s="728"/>
      <c r="B80" s="728" t="s">
        <v>575</v>
      </c>
      <c r="C80" s="724"/>
      <c r="D80" s="724"/>
      <c r="E80" s="724"/>
      <c r="F80" s="724"/>
      <c r="G80" s="724"/>
      <c r="H80" s="722"/>
      <c r="I80" s="722"/>
      <c r="J80" s="722"/>
      <c r="K80" s="722" t="str">
        <f t="shared" si="2"/>
        <v/>
      </c>
    </row>
    <row r="81" spans="1:11" ht="14.25" customHeight="1">
      <c r="A81" s="727"/>
      <c r="B81" s="728" t="s">
        <v>576</v>
      </c>
      <c r="C81" s="725"/>
      <c r="D81" s="725"/>
      <c r="E81" s="725"/>
      <c r="F81" s="725"/>
      <c r="G81" s="725"/>
      <c r="H81" s="723"/>
      <c r="I81" s="723"/>
      <c r="J81" s="723"/>
      <c r="K81" s="723" t="str">
        <f t="shared" si="2"/>
        <v/>
      </c>
    </row>
    <row r="82" spans="1:11" ht="14.25" customHeight="1">
      <c r="A82" s="727"/>
      <c r="B82" s="728" t="s">
        <v>577</v>
      </c>
      <c r="C82" s="725"/>
      <c r="D82" s="725"/>
      <c r="E82" s="725"/>
      <c r="F82" s="725"/>
      <c r="G82" s="725"/>
      <c r="H82" s="723"/>
      <c r="I82" s="723"/>
      <c r="J82" s="723"/>
      <c r="K82" s="723" t="str">
        <f t="shared" si="2"/>
        <v/>
      </c>
    </row>
    <row r="83" spans="1:11" ht="14.25" customHeight="1">
      <c r="A83" s="727"/>
      <c r="B83" s="728" t="s">
        <v>578</v>
      </c>
      <c r="C83" s="725"/>
      <c r="D83" s="725"/>
      <c r="E83" s="725"/>
      <c r="F83" s="725"/>
      <c r="G83" s="725"/>
      <c r="H83" s="723"/>
      <c r="I83" s="723"/>
      <c r="J83" s="723"/>
      <c r="K83" s="723" t="str">
        <f t="shared" si="2"/>
        <v/>
      </c>
    </row>
    <row r="84" spans="1:11" ht="14.25" customHeight="1">
      <c r="A84" s="2" t="s">
        <v>579</v>
      </c>
      <c r="B84" s="2"/>
      <c r="C84" s="25"/>
      <c r="D84" s="25"/>
      <c r="E84" s="25"/>
      <c r="F84" s="25"/>
      <c r="G84" s="25"/>
      <c r="H84" s="103"/>
      <c r="I84" s="103"/>
      <c r="J84" s="103"/>
      <c r="K84" s="103" t="str">
        <f t="shared" si="2"/>
        <v/>
      </c>
    </row>
    <row r="85" spans="1:11" ht="14.25" customHeight="1">
      <c r="A85" s="727"/>
      <c r="B85" s="728" t="s">
        <v>580</v>
      </c>
      <c r="C85" s="725"/>
      <c r="D85" s="725"/>
      <c r="E85" s="725"/>
      <c r="F85" s="725"/>
      <c r="G85" s="725"/>
      <c r="H85" s="723"/>
      <c r="I85" s="723"/>
      <c r="J85" s="723"/>
      <c r="K85" s="723" t="str">
        <f t="shared" si="2"/>
        <v/>
      </c>
    </row>
    <row r="86" spans="1:11" ht="14.25" customHeight="1">
      <c r="A86" s="727"/>
      <c r="B86" s="728" t="s">
        <v>581</v>
      </c>
      <c r="C86" s="725"/>
      <c r="D86" s="725"/>
      <c r="E86" s="725"/>
      <c r="F86" s="725"/>
      <c r="G86" s="725"/>
      <c r="H86" s="723"/>
      <c r="I86" s="723"/>
      <c r="J86" s="723"/>
      <c r="K86" s="723" t="str">
        <f t="shared" si="2"/>
        <v/>
      </c>
    </row>
    <row r="87" spans="1:11" s="87" customFormat="1" ht="14.25" customHeight="1">
      <c r="A87" s="727"/>
      <c r="B87" s="728" t="s">
        <v>582</v>
      </c>
      <c r="C87" s="725"/>
      <c r="D87" s="725"/>
      <c r="E87" s="725"/>
      <c r="F87" s="725"/>
      <c r="G87" s="725"/>
      <c r="H87" s="723"/>
      <c r="I87" s="723"/>
      <c r="J87" s="723"/>
      <c r="K87" s="723" t="str">
        <f t="shared" si="2"/>
        <v/>
      </c>
    </row>
    <row r="88" spans="1:11" ht="14.25" customHeight="1">
      <c r="A88" s="2" t="s">
        <v>583</v>
      </c>
      <c r="B88" s="2"/>
      <c r="C88" s="49"/>
      <c r="D88" s="49"/>
      <c r="E88" s="49"/>
      <c r="F88" s="49"/>
      <c r="G88" s="49"/>
      <c r="H88" s="686"/>
      <c r="I88" s="686"/>
      <c r="J88" s="686"/>
      <c r="K88" s="686" t="str">
        <f t="shared" si="2"/>
        <v/>
      </c>
    </row>
    <row r="89" spans="1:11" ht="14.25" customHeight="1">
      <c r="A89" s="727"/>
      <c r="B89" s="728" t="s">
        <v>584</v>
      </c>
      <c r="C89" s="725"/>
      <c r="D89" s="725"/>
      <c r="E89" s="725"/>
      <c r="F89" s="725"/>
      <c r="G89" s="725"/>
      <c r="H89" s="723"/>
      <c r="I89" s="723"/>
      <c r="J89" s="723"/>
      <c r="K89" s="723" t="str">
        <f t="shared" si="2"/>
        <v/>
      </c>
    </row>
    <row r="90" spans="1:11" ht="14.25" customHeight="1">
      <c r="A90" s="2" t="s">
        <v>585</v>
      </c>
      <c r="B90" s="2"/>
      <c r="C90" s="25"/>
      <c r="D90" s="25"/>
      <c r="E90" s="25"/>
      <c r="F90" s="25"/>
      <c r="G90" s="25"/>
      <c r="H90" s="103"/>
      <c r="I90" s="103"/>
      <c r="J90" s="103"/>
      <c r="K90" s="103" t="str">
        <f t="shared" si="2"/>
        <v/>
      </c>
    </row>
    <row r="91" spans="1:11" ht="14.25" customHeight="1">
      <c r="A91" s="727"/>
      <c r="B91" s="728" t="s">
        <v>586</v>
      </c>
      <c r="C91" s="725"/>
      <c r="D91" s="725"/>
      <c r="E91" s="725"/>
      <c r="F91" s="725"/>
      <c r="G91" s="725"/>
      <c r="H91" s="723"/>
      <c r="I91" s="723"/>
      <c r="J91" s="723"/>
      <c r="K91" s="723" t="str">
        <f t="shared" si="2"/>
        <v/>
      </c>
    </row>
    <row r="92" spans="1:11" s="87" customFormat="1" ht="14.25" customHeight="1">
      <c r="A92" s="727"/>
      <c r="B92" s="728" t="s">
        <v>587</v>
      </c>
      <c r="C92" s="725"/>
      <c r="D92" s="725"/>
      <c r="E92" s="725"/>
      <c r="F92" s="725"/>
      <c r="G92" s="725"/>
      <c r="H92" s="723"/>
      <c r="I92" s="723"/>
      <c r="J92" s="723"/>
      <c r="K92" s="723" t="str">
        <f t="shared" si="2"/>
        <v/>
      </c>
    </row>
    <row r="93" spans="1:11" ht="14.25" customHeight="1">
      <c r="A93" s="727"/>
      <c r="B93" s="728" t="s">
        <v>588</v>
      </c>
      <c r="C93" s="725"/>
      <c r="D93" s="725"/>
      <c r="E93" s="725"/>
      <c r="F93" s="725"/>
      <c r="G93" s="725"/>
      <c r="H93" s="723"/>
      <c r="I93" s="723"/>
      <c r="J93" s="723"/>
      <c r="K93" s="723" t="str">
        <f t="shared" si="2"/>
        <v/>
      </c>
    </row>
    <row r="94" spans="1:11" ht="14.25" customHeight="1">
      <c r="A94" s="2" t="s">
        <v>589</v>
      </c>
      <c r="B94" s="2"/>
      <c r="C94" s="25"/>
      <c r="D94" s="25"/>
      <c r="E94" s="25"/>
      <c r="F94" s="25"/>
      <c r="G94" s="25"/>
      <c r="H94" s="103"/>
      <c r="I94" s="103"/>
      <c r="J94" s="103"/>
      <c r="K94" s="103" t="str">
        <f t="shared" si="2"/>
        <v/>
      </c>
    </row>
    <row r="95" spans="1:11" ht="14.25" customHeight="1">
      <c r="A95" s="728"/>
      <c r="B95" s="728" t="s">
        <v>590</v>
      </c>
      <c r="C95" s="725"/>
      <c r="D95" s="725"/>
      <c r="E95" s="725"/>
      <c r="F95" s="725"/>
      <c r="G95" s="725"/>
      <c r="H95" s="723"/>
      <c r="I95" s="723"/>
      <c r="J95" s="723"/>
      <c r="K95" s="723" t="str">
        <f t="shared" si="2"/>
        <v/>
      </c>
    </row>
    <row r="96" spans="1:11" ht="14.25" customHeight="1">
      <c r="A96" s="728"/>
      <c r="B96" s="728" t="s">
        <v>591</v>
      </c>
      <c r="C96" s="725"/>
      <c r="D96" s="725"/>
      <c r="E96" s="725"/>
      <c r="F96" s="725"/>
      <c r="G96" s="725"/>
      <c r="H96" s="723"/>
      <c r="I96" s="723"/>
      <c r="J96" s="723"/>
      <c r="K96" s="723" t="str">
        <f t="shared" si="2"/>
        <v/>
      </c>
    </row>
    <row r="97" spans="1:11" ht="14.25" customHeight="1">
      <c r="A97" s="728"/>
      <c r="B97" s="728" t="s">
        <v>592</v>
      </c>
      <c r="C97" s="725"/>
      <c r="D97" s="725"/>
      <c r="E97" s="725"/>
      <c r="F97" s="725"/>
      <c r="G97" s="725"/>
      <c r="H97" s="723"/>
      <c r="I97" s="723"/>
      <c r="J97" s="723"/>
      <c r="K97" s="723" t="str">
        <f t="shared" si="2"/>
        <v/>
      </c>
    </row>
    <row r="98" spans="1:11" s="87" customFormat="1" ht="14.25" customHeight="1">
      <c r="A98" s="728"/>
      <c r="B98" s="728" t="s">
        <v>593</v>
      </c>
      <c r="C98" s="725"/>
      <c r="D98" s="725"/>
      <c r="E98" s="725"/>
      <c r="F98" s="725"/>
      <c r="G98" s="725"/>
      <c r="H98" s="723"/>
      <c r="I98" s="723"/>
      <c r="J98" s="723"/>
      <c r="K98" s="723" t="str">
        <f t="shared" si="2"/>
        <v/>
      </c>
    </row>
    <row r="99" spans="1:11" ht="14.25" customHeight="1">
      <c r="A99" s="2" t="s">
        <v>594</v>
      </c>
      <c r="B99" s="2"/>
      <c r="C99" s="49"/>
      <c r="D99" s="49"/>
      <c r="E99" s="49"/>
      <c r="F99" s="49"/>
      <c r="G99" s="49"/>
      <c r="H99" s="686"/>
      <c r="I99" s="686"/>
      <c r="J99" s="686"/>
      <c r="K99" s="686" t="str">
        <f t="shared" ref="K99:K111" si="3">IFERROR(G99*100/F99,"")</f>
        <v/>
      </c>
    </row>
    <row r="100" spans="1:11" ht="14.25" customHeight="1">
      <c r="A100" s="727"/>
      <c r="B100" s="728" t="s">
        <v>595</v>
      </c>
      <c r="C100" s="725"/>
      <c r="D100" s="725"/>
      <c r="E100" s="725"/>
      <c r="F100" s="725"/>
      <c r="G100" s="725"/>
      <c r="H100" s="723"/>
      <c r="I100" s="723"/>
      <c r="J100" s="723"/>
      <c r="K100" s="723" t="str">
        <f t="shared" si="3"/>
        <v/>
      </c>
    </row>
    <row r="101" spans="1:11" ht="14.25" customHeight="1">
      <c r="A101" s="2" t="s">
        <v>596</v>
      </c>
      <c r="B101" s="2"/>
      <c r="C101" s="25"/>
      <c r="D101" s="25"/>
      <c r="E101" s="25"/>
      <c r="F101" s="25"/>
      <c r="G101" s="25"/>
      <c r="H101" s="103"/>
      <c r="I101" s="103"/>
      <c r="J101" s="103"/>
      <c r="K101" s="103" t="str">
        <f t="shared" si="3"/>
        <v/>
      </c>
    </row>
    <row r="102" spans="1:11" ht="14.25" customHeight="1">
      <c r="A102" s="728"/>
      <c r="B102" s="728" t="s">
        <v>597</v>
      </c>
      <c r="C102" s="725"/>
      <c r="D102" s="725"/>
      <c r="E102" s="725"/>
      <c r="F102" s="725"/>
      <c r="G102" s="725"/>
      <c r="H102" s="723"/>
      <c r="I102" s="723"/>
      <c r="J102" s="723"/>
      <c r="K102" s="723" t="str">
        <f t="shared" si="3"/>
        <v/>
      </c>
    </row>
    <row r="103" spans="1:11" ht="14.25" customHeight="1">
      <c r="A103" s="727"/>
      <c r="B103" s="728" t="s">
        <v>598</v>
      </c>
      <c r="C103" s="725"/>
      <c r="D103" s="725"/>
      <c r="E103" s="725"/>
      <c r="F103" s="725"/>
      <c r="G103" s="725"/>
      <c r="H103" s="723"/>
      <c r="I103" s="723"/>
      <c r="J103" s="723"/>
      <c r="K103" s="723" t="str">
        <f t="shared" si="3"/>
        <v/>
      </c>
    </row>
    <row r="104" spans="1:11" ht="14.25" customHeight="1">
      <c r="A104" s="727"/>
      <c r="B104" s="728" t="s">
        <v>599</v>
      </c>
      <c r="C104" s="725"/>
      <c r="D104" s="725"/>
      <c r="E104" s="725"/>
      <c r="F104" s="725"/>
      <c r="G104" s="725"/>
      <c r="H104" s="723"/>
      <c r="I104" s="723"/>
      <c r="J104" s="723"/>
      <c r="K104" s="723" t="str">
        <f t="shared" si="3"/>
        <v/>
      </c>
    </row>
    <row r="105" spans="1:11" ht="14.25" customHeight="1">
      <c r="A105" s="727"/>
      <c r="B105" s="728" t="s">
        <v>600</v>
      </c>
      <c r="C105" s="725"/>
      <c r="D105" s="725"/>
      <c r="E105" s="725"/>
      <c r="F105" s="725"/>
      <c r="G105" s="725"/>
      <c r="H105" s="723"/>
      <c r="I105" s="723"/>
      <c r="J105" s="723"/>
      <c r="K105" s="723" t="str">
        <f t="shared" si="3"/>
        <v/>
      </c>
    </row>
    <row r="106" spans="1:11" ht="14.25" customHeight="1">
      <c r="A106" s="727"/>
      <c r="B106" s="728" t="s">
        <v>601</v>
      </c>
      <c r="C106" s="725"/>
      <c r="D106" s="725"/>
      <c r="E106" s="725"/>
      <c r="F106" s="725"/>
      <c r="G106" s="725"/>
      <c r="H106" s="723"/>
      <c r="I106" s="723"/>
      <c r="J106" s="723"/>
      <c r="K106" s="723" t="str">
        <f t="shared" si="3"/>
        <v/>
      </c>
    </row>
    <row r="107" spans="1:11" ht="14.25" customHeight="1">
      <c r="A107" s="727"/>
      <c r="B107" s="728" t="s">
        <v>602</v>
      </c>
      <c r="C107" s="725"/>
      <c r="D107" s="725"/>
      <c r="E107" s="725"/>
      <c r="F107" s="725"/>
      <c r="G107" s="725"/>
      <c r="H107" s="723"/>
      <c r="I107" s="723"/>
      <c r="J107" s="723"/>
      <c r="K107" s="723" t="str">
        <f t="shared" si="3"/>
        <v/>
      </c>
    </row>
    <row r="108" spans="1:11" ht="14.25" customHeight="1">
      <c r="A108" s="727"/>
      <c r="B108" s="728" t="s">
        <v>603</v>
      </c>
      <c r="C108" s="725"/>
      <c r="D108" s="725"/>
      <c r="E108" s="725"/>
      <c r="F108" s="725"/>
      <c r="G108" s="725"/>
      <c r="H108" s="723"/>
      <c r="I108" s="723"/>
      <c r="J108" s="723"/>
      <c r="K108" s="723" t="str">
        <f t="shared" si="3"/>
        <v/>
      </c>
    </row>
    <row r="109" spans="1:11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7"/>
      <c r="I109" s="687"/>
      <c r="J109" s="687"/>
      <c r="K109" s="687" t="str">
        <f t="shared" si="3"/>
        <v/>
      </c>
    </row>
    <row r="110" spans="1:11" ht="14.25" customHeight="1">
      <c r="A110" s="2" t="s">
        <v>605</v>
      </c>
      <c r="B110" s="2"/>
      <c r="C110" s="25"/>
      <c r="D110" s="25"/>
      <c r="E110" s="25"/>
      <c r="F110" s="25"/>
      <c r="G110" s="25"/>
      <c r="H110" s="103"/>
      <c r="I110" s="103"/>
      <c r="J110" s="103"/>
      <c r="K110" s="103" t="str">
        <f t="shared" si="3"/>
        <v/>
      </c>
    </row>
    <row r="111" spans="1:11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688"/>
      <c r="I111" s="688"/>
      <c r="J111" s="688"/>
      <c r="K111" s="688" t="str">
        <f t="shared" si="3"/>
        <v/>
      </c>
    </row>
  </sheetData>
  <mergeCells count="1">
    <mergeCell ref="A2:B2"/>
  </mergeCells>
  <conditionalFormatting sqref="C3:G93">
    <cfRule type="containsBlanks" dxfId="533" priority="3">
      <formula>LEN(TRIM(C3))=0</formula>
    </cfRule>
  </conditionalFormatting>
  <conditionalFormatting sqref="C94:G99">
    <cfRule type="containsBlanks" dxfId="532" priority="5">
      <formula>LEN(TRIM(C94))=0</formula>
    </cfRule>
  </conditionalFormatting>
  <conditionalFormatting sqref="C98:G98">
    <cfRule type="containsBlanks" dxfId="531" priority="4" stopIfTrue="1">
      <formula>LEN(TRIM(C98))=0</formula>
    </cfRule>
  </conditionalFormatting>
  <conditionalFormatting sqref="C100:G108">
    <cfRule type="containsBlanks" dxfId="530" priority="2">
      <formula>LEN(TRIM(C100))=0</formula>
    </cfRule>
  </conditionalFormatting>
  <conditionalFormatting sqref="C110:K110">
    <cfRule type="containsBlanks" dxfId="529" priority="1">
      <formula>LEN(TRIM(C110))=0</formula>
    </cfRule>
  </conditionalFormatting>
  <conditionalFormatting sqref="H3:K108">
    <cfRule type="containsBlanks" dxfId="528" priority="26">
      <formula>LEN(TRIM(H3))=0</formula>
    </cfRule>
  </conditionalFormatting>
  <conditionalFormatting sqref="H98:K98">
    <cfRule type="containsBlanks" dxfId="527" priority="30" stopIfTrue="1">
      <formula>LEN(TRIM(H98))=0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6383" man="1"/>
    <brk id="54" max="16383" man="1"/>
    <brk id="83" max="16383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Feuil80">
    <tabColor rgb="FFF9FBFA"/>
  </sheetPr>
  <dimension ref="A1:J111"/>
  <sheetViews>
    <sheetView view="pageBreakPreview" zoomScale="90" zoomScaleNormal="100" zoomScaleSheetLayoutView="90" workbookViewId="0">
      <pane ySplit="2" topLeftCell="A3" activePane="bottomLeft" state="frozen"/>
      <selection activeCell="A28" sqref="A28"/>
      <selection pane="bottomLeft" activeCell="D8" sqref="D8"/>
    </sheetView>
  </sheetViews>
  <sheetFormatPr baseColWidth="10" defaultColWidth="14.3984375" defaultRowHeight="15" customHeight="1"/>
  <cols>
    <col min="1" max="1" width="1.19921875" style="729" customWidth="1"/>
    <col min="2" max="2" width="20.06640625" style="729" customWidth="1"/>
    <col min="3" max="4" width="18.19921875" style="729" customWidth="1"/>
    <col min="5" max="5" width="14.6640625" style="729" customWidth="1"/>
    <col min="6" max="6" width="11.796875" style="729" customWidth="1"/>
    <col min="7" max="7" width="18.53125" style="729" customWidth="1"/>
    <col min="8" max="8" width="16.796875" style="729" customWidth="1"/>
    <col min="9" max="9" width="15.19921875" style="729" customWidth="1"/>
    <col min="10" max="10" width="18.53125" style="729" customWidth="1"/>
    <col min="11" max="24" width="10.796875" style="729" customWidth="1"/>
    <col min="25" max="26" width="14.3984375" style="729" customWidth="1"/>
    <col min="27" max="16384" width="14.3984375" style="729"/>
  </cols>
  <sheetData>
    <row r="1" spans="1:10" s="730" customFormat="1" ht="21" customHeight="1">
      <c r="A1" s="650" t="s">
        <v>1221</v>
      </c>
    </row>
    <row r="2" spans="1:10" ht="81.400000000000006" thickBot="1">
      <c r="A2" s="987" t="s">
        <v>624</v>
      </c>
      <c r="B2" s="989"/>
      <c r="C2" s="731" t="s">
        <v>1222</v>
      </c>
      <c r="D2" s="731" t="s">
        <v>1223</v>
      </c>
      <c r="E2" s="731" t="s">
        <v>1224</v>
      </c>
      <c r="F2" s="731" t="s">
        <v>1225</v>
      </c>
      <c r="G2" s="731" t="s">
        <v>1226</v>
      </c>
      <c r="H2" s="731" t="s">
        <v>1227</v>
      </c>
      <c r="I2" s="731" t="s">
        <v>1228</v>
      </c>
      <c r="J2" s="731" t="s">
        <v>1229</v>
      </c>
    </row>
    <row r="3" spans="1:10" ht="14.25" customHeight="1">
      <c r="A3" s="2" t="s">
        <v>498</v>
      </c>
      <c r="B3" s="2"/>
      <c r="C3" s="25"/>
      <c r="D3" s="25"/>
      <c r="E3" s="25"/>
      <c r="F3" s="25"/>
      <c r="G3" s="25"/>
      <c r="H3" s="103"/>
      <c r="I3" s="103"/>
      <c r="J3" s="103"/>
    </row>
    <row r="4" spans="1:10" ht="14.25" customHeight="1">
      <c r="A4" s="727"/>
      <c r="B4" s="728" t="s">
        <v>499</v>
      </c>
      <c r="C4" s="724"/>
      <c r="D4" s="724"/>
      <c r="E4" s="724"/>
      <c r="F4" s="724"/>
      <c r="G4" s="724"/>
      <c r="H4" s="722"/>
      <c r="I4" s="722"/>
      <c r="J4" s="722"/>
    </row>
    <row r="5" spans="1:10" ht="14.25" customHeight="1">
      <c r="A5" s="727"/>
      <c r="B5" s="728" t="s">
        <v>500</v>
      </c>
      <c r="C5" s="725"/>
      <c r="D5" s="725"/>
      <c r="E5" s="725"/>
      <c r="F5" s="725"/>
      <c r="G5" s="725"/>
      <c r="H5" s="723"/>
      <c r="I5" s="723"/>
      <c r="J5" s="723"/>
    </row>
    <row r="6" spans="1:10" ht="14.25" customHeight="1">
      <c r="A6" s="727"/>
      <c r="B6" s="728" t="s">
        <v>501</v>
      </c>
      <c r="C6" s="725"/>
      <c r="D6" s="725"/>
      <c r="E6" s="725"/>
      <c r="F6" s="725"/>
      <c r="G6" s="725"/>
      <c r="H6" s="723"/>
      <c r="I6" s="723"/>
      <c r="J6" s="723"/>
    </row>
    <row r="7" spans="1:10" ht="14.25" customHeight="1">
      <c r="A7" s="727"/>
      <c r="B7" s="728" t="s">
        <v>502</v>
      </c>
      <c r="C7" s="725"/>
      <c r="D7" s="725"/>
      <c r="E7" s="725"/>
      <c r="F7" s="725"/>
      <c r="G7" s="725"/>
      <c r="H7" s="723"/>
      <c r="I7" s="723"/>
      <c r="J7" s="723"/>
    </row>
    <row r="8" spans="1:10" ht="14.25" customHeight="1">
      <c r="A8" s="2" t="s">
        <v>503</v>
      </c>
      <c r="B8" s="2"/>
      <c r="C8" s="25"/>
      <c r="D8" s="25"/>
      <c r="E8" s="25"/>
      <c r="F8" s="25"/>
      <c r="G8" s="25"/>
      <c r="H8" s="103"/>
      <c r="I8" s="103"/>
      <c r="J8" s="103"/>
    </row>
    <row r="9" spans="1:10" ht="14.25" customHeight="1">
      <c r="A9" s="727"/>
      <c r="B9" s="728" t="s">
        <v>504</v>
      </c>
      <c r="C9" s="725"/>
      <c r="D9" s="725"/>
      <c r="E9" s="725"/>
      <c r="F9" s="725"/>
      <c r="G9" s="725"/>
      <c r="H9" s="723"/>
      <c r="I9" s="723"/>
      <c r="J9" s="723"/>
    </row>
    <row r="10" spans="1:10" ht="14.25" customHeight="1">
      <c r="A10" s="727"/>
      <c r="B10" s="728" t="s">
        <v>505</v>
      </c>
      <c r="C10" s="725"/>
      <c r="D10" s="725"/>
      <c r="E10" s="725"/>
      <c r="F10" s="725"/>
      <c r="G10" s="725"/>
      <c r="H10" s="723"/>
      <c r="I10" s="723"/>
      <c r="J10" s="723"/>
    </row>
    <row r="11" spans="1:10" ht="14.25" customHeight="1">
      <c r="A11" s="727"/>
      <c r="B11" s="728" t="s">
        <v>506</v>
      </c>
      <c r="C11" s="725"/>
      <c r="D11" s="725"/>
      <c r="E11" s="725"/>
      <c r="F11" s="725"/>
      <c r="G11" s="725"/>
      <c r="H11" s="723"/>
      <c r="I11" s="723"/>
      <c r="J11" s="723"/>
    </row>
    <row r="12" spans="1:10" ht="14.25" customHeight="1">
      <c r="A12" s="727"/>
      <c r="B12" s="728" t="s">
        <v>507</v>
      </c>
      <c r="C12" s="725"/>
      <c r="D12" s="725"/>
      <c r="E12" s="725"/>
      <c r="F12" s="725"/>
      <c r="G12" s="725"/>
      <c r="H12" s="723"/>
      <c r="I12" s="723"/>
      <c r="J12" s="723"/>
    </row>
    <row r="13" spans="1:10" ht="14.25" customHeight="1">
      <c r="A13" s="727"/>
      <c r="B13" s="728" t="s">
        <v>508</v>
      </c>
      <c r="C13" s="725"/>
      <c r="D13" s="725"/>
      <c r="E13" s="725"/>
      <c r="F13" s="725"/>
      <c r="G13" s="725"/>
      <c r="H13" s="723"/>
      <c r="I13" s="723"/>
      <c r="J13" s="723"/>
    </row>
    <row r="14" spans="1:10" ht="14.25" customHeight="1">
      <c r="A14" s="727"/>
      <c r="B14" s="728" t="s">
        <v>509</v>
      </c>
      <c r="C14" s="725"/>
      <c r="D14" s="725"/>
      <c r="E14" s="725"/>
      <c r="F14" s="725"/>
      <c r="G14" s="725"/>
      <c r="H14" s="723"/>
      <c r="I14" s="723"/>
      <c r="J14" s="723"/>
    </row>
    <row r="15" spans="1:10" ht="14.25" customHeight="1">
      <c r="A15" s="2" t="s">
        <v>510</v>
      </c>
      <c r="B15" s="2"/>
      <c r="C15" s="25"/>
      <c r="D15" s="25"/>
      <c r="E15" s="25"/>
      <c r="F15" s="25"/>
      <c r="G15" s="25"/>
      <c r="H15" s="103"/>
      <c r="I15" s="103"/>
      <c r="J15" s="103"/>
    </row>
    <row r="16" spans="1:10" ht="14.25" customHeight="1">
      <c r="A16" s="728"/>
      <c r="B16" s="728" t="s">
        <v>511</v>
      </c>
      <c r="C16" s="725"/>
      <c r="D16" s="725"/>
      <c r="E16" s="725"/>
      <c r="F16" s="725"/>
      <c r="G16" s="725"/>
      <c r="H16" s="723"/>
      <c r="I16" s="723"/>
      <c r="J16" s="723"/>
    </row>
    <row r="17" spans="1:10" ht="14.25" customHeight="1">
      <c r="A17" s="727"/>
      <c r="B17" s="728" t="s">
        <v>512</v>
      </c>
      <c r="C17" s="725"/>
      <c r="D17" s="725"/>
      <c r="E17" s="725"/>
      <c r="F17" s="725"/>
      <c r="G17" s="725"/>
      <c r="H17" s="723"/>
      <c r="I17" s="723"/>
      <c r="J17" s="723"/>
    </row>
    <row r="18" spans="1:10" ht="14.25" customHeight="1">
      <c r="A18" s="727"/>
      <c r="B18" s="728" t="s">
        <v>513</v>
      </c>
      <c r="C18" s="725"/>
      <c r="D18" s="725"/>
      <c r="E18" s="725"/>
      <c r="F18" s="725"/>
      <c r="G18" s="725"/>
      <c r="H18" s="723"/>
      <c r="I18" s="723"/>
      <c r="J18" s="723"/>
    </row>
    <row r="19" spans="1:10" ht="14.25" customHeight="1">
      <c r="A19" s="2" t="s">
        <v>514</v>
      </c>
      <c r="B19" s="6"/>
      <c r="C19" s="49"/>
      <c r="D19" s="49"/>
      <c r="E19" s="49"/>
      <c r="F19" s="49"/>
      <c r="G19" s="49"/>
      <c r="H19" s="686"/>
      <c r="I19" s="686"/>
      <c r="J19" s="686"/>
    </row>
    <row r="20" spans="1:10" ht="14.25" customHeight="1">
      <c r="A20" s="728"/>
      <c r="B20" s="729" t="s">
        <v>515</v>
      </c>
      <c r="C20" s="724"/>
      <c r="D20" s="724"/>
      <c r="E20" s="724"/>
      <c r="F20" s="724"/>
      <c r="G20" s="724"/>
      <c r="H20" s="722"/>
      <c r="I20" s="722"/>
      <c r="J20" s="722"/>
    </row>
    <row r="21" spans="1:10" ht="15" customHeight="1">
      <c r="A21" s="727"/>
      <c r="B21" s="728" t="s">
        <v>516</v>
      </c>
      <c r="C21" s="725"/>
      <c r="D21" s="725"/>
      <c r="E21" s="725"/>
      <c r="F21" s="725"/>
      <c r="G21" s="725"/>
      <c r="H21" s="723"/>
      <c r="I21" s="723"/>
      <c r="J21" s="723"/>
    </row>
    <row r="22" spans="1:10" ht="14.25" customHeight="1">
      <c r="A22" s="727"/>
      <c r="B22" s="728" t="s">
        <v>517</v>
      </c>
      <c r="C22" s="725"/>
      <c r="D22" s="725"/>
      <c r="E22" s="725"/>
      <c r="F22" s="725"/>
      <c r="G22" s="725"/>
      <c r="H22" s="723"/>
      <c r="I22" s="723"/>
      <c r="J22" s="723"/>
    </row>
    <row r="23" spans="1:10" ht="14.25" customHeight="1">
      <c r="A23" s="727"/>
      <c r="B23" s="728" t="s">
        <v>518</v>
      </c>
      <c r="C23" s="725"/>
      <c r="D23" s="725"/>
      <c r="E23" s="725"/>
      <c r="F23" s="725"/>
      <c r="G23" s="725"/>
      <c r="H23" s="723"/>
      <c r="I23" s="723"/>
      <c r="J23" s="723"/>
    </row>
    <row r="24" spans="1:10" ht="14.25" customHeight="1">
      <c r="A24" s="727"/>
      <c r="B24" s="728" t="s">
        <v>519</v>
      </c>
      <c r="C24" s="725"/>
      <c r="D24" s="725"/>
      <c r="E24" s="725"/>
      <c r="F24" s="725"/>
      <c r="G24" s="725"/>
      <c r="H24" s="723"/>
      <c r="I24" s="723"/>
      <c r="J24" s="723"/>
    </row>
    <row r="25" spans="1:10" ht="14.25" customHeight="1">
      <c r="A25" s="727"/>
      <c r="B25" s="728" t="s">
        <v>520</v>
      </c>
      <c r="C25" s="725"/>
      <c r="D25" s="725"/>
      <c r="E25" s="725"/>
      <c r="F25" s="725"/>
      <c r="G25" s="725"/>
      <c r="H25" s="723"/>
      <c r="I25" s="723"/>
      <c r="J25" s="723"/>
    </row>
    <row r="26" spans="1:10" ht="14.25" customHeight="1">
      <c r="A26" s="727"/>
      <c r="B26" s="728" t="s">
        <v>521</v>
      </c>
      <c r="C26" s="725"/>
      <c r="D26" s="725"/>
      <c r="E26" s="725"/>
      <c r="F26" s="725"/>
      <c r="G26" s="725"/>
      <c r="H26" s="723"/>
      <c r="I26" s="723"/>
      <c r="J26" s="723"/>
    </row>
    <row r="27" spans="1:10" ht="14.25" customHeight="1">
      <c r="A27" s="727"/>
      <c r="B27" s="728" t="s">
        <v>522</v>
      </c>
      <c r="C27" s="725"/>
      <c r="D27" s="725"/>
      <c r="E27" s="725"/>
      <c r="F27" s="725"/>
      <c r="G27" s="725"/>
      <c r="H27" s="723"/>
      <c r="I27" s="723"/>
      <c r="J27" s="723"/>
    </row>
    <row r="28" spans="1:10" ht="14.25" customHeight="1">
      <c r="A28" s="727"/>
      <c r="B28" s="728" t="s">
        <v>523</v>
      </c>
      <c r="C28" s="725"/>
      <c r="D28" s="725"/>
      <c r="E28" s="725"/>
      <c r="F28" s="725"/>
      <c r="G28" s="725"/>
      <c r="H28" s="723"/>
      <c r="I28" s="723"/>
      <c r="J28" s="723"/>
    </row>
    <row r="29" spans="1:10" s="6" customFormat="1" ht="14.25" customHeight="1">
      <c r="A29" s="2" t="s">
        <v>524</v>
      </c>
      <c r="B29" s="2"/>
      <c r="C29" s="25"/>
      <c r="D29" s="25"/>
      <c r="E29" s="25"/>
      <c r="F29" s="25"/>
      <c r="G29" s="25"/>
      <c r="H29" s="103"/>
      <c r="I29" s="103"/>
      <c r="J29" s="103"/>
    </row>
    <row r="30" spans="1:10" ht="14.25" customHeight="1">
      <c r="A30" s="728"/>
      <c r="B30" s="728" t="s">
        <v>525</v>
      </c>
      <c r="C30" s="724"/>
      <c r="D30" s="724"/>
      <c r="E30" s="724"/>
      <c r="F30" s="724"/>
      <c r="G30" s="724"/>
      <c r="H30" s="722"/>
      <c r="I30" s="722"/>
      <c r="J30" s="722"/>
    </row>
    <row r="31" spans="1:10" ht="14.25" customHeight="1">
      <c r="A31" s="728"/>
      <c r="B31" s="728" t="s">
        <v>526</v>
      </c>
      <c r="C31" s="725"/>
      <c r="D31" s="725"/>
      <c r="E31" s="725"/>
      <c r="F31" s="725"/>
      <c r="G31" s="725"/>
      <c r="H31" s="723"/>
      <c r="I31" s="723"/>
      <c r="J31" s="723"/>
    </row>
    <row r="32" spans="1:10" ht="14.25" customHeight="1">
      <c r="A32" s="728"/>
      <c r="B32" s="728" t="s">
        <v>527</v>
      </c>
      <c r="C32" s="725"/>
      <c r="D32" s="725"/>
      <c r="E32" s="725"/>
      <c r="F32" s="725"/>
      <c r="G32" s="725"/>
      <c r="H32" s="723"/>
      <c r="I32" s="723"/>
      <c r="J32" s="723"/>
    </row>
    <row r="33" spans="1:10" ht="14.25" customHeight="1">
      <c r="A33" s="728"/>
      <c r="B33" s="728" t="s">
        <v>528</v>
      </c>
      <c r="C33" s="725"/>
      <c r="D33" s="725"/>
      <c r="E33" s="725"/>
      <c r="F33" s="725"/>
      <c r="G33" s="725"/>
      <c r="H33" s="723"/>
      <c r="I33" s="723"/>
      <c r="J33" s="723"/>
    </row>
    <row r="34" spans="1:10" ht="14.25" customHeight="1">
      <c r="A34" s="728"/>
      <c r="B34" s="728" t="s">
        <v>529</v>
      </c>
      <c r="C34" s="725"/>
      <c r="D34" s="725"/>
      <c r="E34" s="725"/>
      <c r="F34" s="725"/>
      <c r="G34" s="725"/>
      <c r="H34" s="723"/>
      <c r="I34" s="723"/>
      <c r="J34" s="723"/>
    </row>
    <row r="35" spans="1:10" ht="14.25" customHeight="1">
      <c r="A35" s="728"/>
      <c r="B35" s="728" t="s">
        <v>530</v>
      </c>
      <c r="C35" s="725"/>
      <c r="D35" s="725"/>
      <c r="E35" s="725"/>
      <c r="F35" s="725"/>
      <c r="G35" s="725"/>
      <c r="H35" s="723"/>
      <c r="I35" s="723"/>
      <c r="J35" s="723"/>
    </row>
    <row r="36" spans="1:10" ht="14.25" customHeight="1">
      <c r="A36" s="728"/>
      <c r="B36" s="728" t="s">
        <v>531</v>
      </c>
      <c r="C36" s="725"/>
      <c r="D36" s="725"/>
      <c r="E36" s="725"/>
      <c r="F36" s="725"/>
      <c r="G36" s="725"/>
      <c r="H36" s="723"/>
      <c r="I36" s="723"/>
      <c r="J36" s="723"/>
    </row>
    <row r="37" spans="1:10" ht="14.25" customHeight="1">
      <c r="A37" s="727"/>
      <c r="B37" s="728" t="s">
        <v>532</v>
      </c>
      <c r="C37" s="725"/>
      <c r="D37" s="725"/>
      <c r="E37" s="725"/>
      <c r="F37" s="725"/>
      <c r="G37" s="725"/>
      <c r="H37" s="723"/>
      <c r="I37" s="723"/>
      <c r="J37" s="723"/>
    </row>
    <row r="38" spans="1:10" s="6" customFormat="1" ht="14.25" customHeight="1">
      <c r="A38" s="727"/>
      <c r="B38" s="728" t="s">
        <v>533</v>
      </c>
      <c r="C38" s="725"/>
      <c r="D38" s="725"/>
      <c r="E38" s="725"/>
      <c r="F38" s="725"/>
      <c r="G38" s="725"/>
      <c r="H38" s="723"/>
      <c r="I38" s="723"/>
      <c r="J38" s="723"/>
    </row>
    <row r="39" spans="1:10" ht="14.25" customHeight="1">
      <c r="A39" s="727"/>
      <c r="B39" s="728" t="s">
        <v>534</v>
      </c>
      <c r="C39" s="725"/>
      <c r="D39" s="725"/>
      <c r="E39" s="725"/>
      <c r="F39" s="725"/>
      <c r="G39" s="725"/>
      <c r="H39" s="723"/>
      <c r="I39" s="723"/>
      <c r="J39" s="723"/>
    </row>
    <row r="40" spans="1:10" ht="14.25" customHeight="1">
      <c r="A40" s="727"/>
      <c r="B40" s="728" t="s">
        <v>535</v>
      </c>
      <c r="C40" s="725"/>
      <c r="D40" s="725"/>
      <c r="E40" s="725"/>
      <c r="F40" s="725"/>
      <c r="G40" s="725"/>
      <c r="H40" s="723"/>
      <c r="I40" s="723"/>
      <c r="J40" s="723"/>
    </row>
    <row r="41" spans="1:10" ht="14.25" customHeight="1">
      <c r="A41" s="727"/>
      <c r="B41" s="728" t="s">
        <v>536</v>
      </c>
      <c r="C41" s="725"/>
      <c r="D41" s="725"/>
      <c r="E41" s="725"/>
      <c r="F41" s="725"/>
      <c r="G41" s="725"/>
      <c r="H41" s="723"/>
      <c r="I41" s="723"/>
      <c r="J41" s="723"/>
    </row>
    <row r="42" spans="1:10" ht="14.25" customHeight="1">
      <c r="A42" s="2" t="s">
        <v>537</v>
      </c>
      <c r="B42" s="2"/>
      <c r="C42" s="25"/>
      <c r="D42" s="25"/>
      <c r="E42" s="25"/>
      <c r="F42" s="25"/>
      <c r="G42" s="25"/>
      <c r="H42" s="103"/>
      <c r="I42" s="103"/>
      <c r="J42" s="103"/>
    </row>
    <row r="43" spans="1:10" ht="14.25" customHeight="1">
      <c r="A43" s="728"/>
      <c r="B43" s="728" t="s">
        <v>538</v>
      </c>
      <c r="C43" s="725"/>
      <c r="D43" s="725"/>
      <c r="E43" s="725"/>
      <c r="F43" s="725"/>
      <c r="G43" s="725"/>
      <c r="H43" s="723"/>
      <c r="I43" s="723"/>
      <c r="J43" s="723"/>
    </row>
    <row r="44" spans="1:10" ht="14.25" customHeight="1">
      <c r="A44" s="727"/>
      <c r="B44" s="728" t="s">
        <v>539</v>
      </c>
      <c r="C44" s="725"/>
      <c r="D44" s="725"/>
      <c r="E44" s="725"/>
      <c r="F44" s="725"/>
      <c r="G44" s="725"/>
      <c r="H44" s="723"/>
      <c r="I44" s="723"/>
      <c r="J44" s="723"/>
    </row>
    <row r="45" spans="1:10" ht="14.25" customHeight="1">
      <c r="A45" s="727"/>
      <c r="B45" s="728" t="s">
        <v>540</v>
      </c>
      <c r="C45" s="725"/>
      <c r="D45" s="725"/>
      <c r="E45" s="725"/>
      <c r="F45" s="725"/>
      <c r="G45" s="725"/>
      <c r="H45" s="723"/>
      <c r="I45" s="723"/>
      <c r="J45" s="723"/>
    </row>
    <row r="46" spans="1:10" s="6" customFormat="1" ht="14.25" customHeight="1">
      <c r="A46" s="727"/>
      <c r="B46" s="728" t="s">
        <v>541</v>
      </c>
      <c r="C46" s="725"/>
      <c r="D46" s="725"/>
      <c r="E46" s="725"/>
      <c r="F46" s="725"/>
      <c r="G46" s="725"/>
      <c r="H46" s="723"/>
      <c r="I46" s="723"/>
      <c r="J46" s="723"/>
    </row>
    <row r="47" spans="1:10" ht="14.25" customHeight="1">
      <c r="A47" s="727"/>
      <c r="B47" s="728" t="s">
        <v>542</v>
      </c>
      <c r="C47" s="725"/>
      <c r="D47" s="725"/>
      <c r="E47" s="725"/>
      <c r="F47" s="725"/>
      <c r="G47" s="725"/>
      <c r="H47" s="723"/>
      <c r="I47" s="723"/>
      <c r="J47" s="723"/>
    </row>
    <row r="48" spans="1:10" ht="14.25" customHeight="1">
      <c r="A48" s="727"/>
      <c r="B48" s="728" t="s">
        <v>543</v>
      </c>
      <c r="C48" s="725"/>
      <c r="D48" s="725"/>
      <c r="E48" s="725"/>
      <c r="F48" s="725"/>
      <c r="G48" s="725"/>
      <c r="H48" s="723"/>
      <c r="I48" s="723"/>
      <c r="J48" s="723"/>
    </row>
    <row r="49" spans="1:10" ht="14.25" customHeight="1">
      <c r="A49" s="727"/>
      <c r="B49" s="728" t="s">
        <v>544</v>
      </c>
      <c r="C49" s="725"/>
      <c r="D49" s="725"/>
      <c r="E49" s="725"/>
      <c r="F49" s="725"/>
      <c r="G49" s="725"/>
      <c r="H49" s="723"/>
      <c r="I49" s="723"/>
      <c r="J49" s="723"/>
    </row>
    <row r="50" spans="1:10" ht="14.25" customHeight="1">
      <c r="A50" s="2" t="s">
        <v>545</v>
      </c>
      <c r="B50" s="2"/>
      <c r="C50" s="25"/>
      <c r="D50" s="25"/>
      <c r="E50" s="25"/>
      <c r="F50" s="25"/>
      <c r="G50" s="25"/>
      <c r="H50" s="103"/>
      <c r="I50" s="103"/>
      <c r="J50" s="103"/>
    </row>
    <row r="51" spans="1:10" ht="14.25" customHeight="1">
      <c r="A51" s="728"/>
      <c r="B51" s="728" t="s">
        <v>546</v>
      </c>
      <c r="C51" s="725"/>
      <c r="D51" s="725"/>
      <c r="E51" s="725"/>
      <c r="F51" s="725"/>
      <c r="G51" s="725"/>
      <c r="H51" s="723"/>
      <c r="I51" s="723"/>
      <c r="J51" s="723"/>
    </row>
    <row r="52" spans="1:10" ht="14.25" customHeight="1">
      <c r="A52" s="727"/>
      <c r="B52" s="728" t="s">
        <v>547</v>
      </c>
      <c r="C52" s="725"/>
      <c r="D52" s="725"/>
      <c r="E52" s="725"/>
      <c r="F52" s="725"/>
      <c r="G52" s="725"/>
      <c r="H52" s="723"/>
      <c r="I52" s="723"/>
      <c r="J52" s="723"/>
    </row>
    <row r="53" spans="1:10" ht="14.25" customHeight="1">
      <c r="A53" s="727"/>
      <c r="B53" s="728" t="s">
        <v>548</v>
      </c>
      <c r="C53" s="725"/>
      <c r="D53" s="725"/>
      <c r="E53" s="725"/>
      <c r="F53" s="725"/>
      <c r="G53" s="725"/>
      <c r="H53" s="723"/>
      <c r="I53" s="723"/>
      <c r="J53" s="723"/>
    </row>
    <row r="54" spans="1:10" ht="14.25" customHeight="1">
      <c r="A54" s="727"/>
      <c r="B54" s="728" t="s">
        <v>549</v>
      </c>
      <c r="C54" s="725"/>
      <c r="D54" s="725"/>
      <c r="E54" s="725"/>
      <c r="F54" s="725"/>
      <c r="G54" s="725"/>
      <c r="H54" s="723"/>
      <c r="I54" s="723"/>
      <c r="J54" s="723"/>
    </row>
    <row r="55" spans="1:10" s="6" customFormat="1" ht="14.25" customHeight="1">
      <c r="A55" s="2" t="s">
        <v>550</v>
      </c>
      <c r="B55" s="2"/>
      <c r="C55" s="49"/>
      <c r="D55" s="49"/>
      <c r="E55" s="49"/>
      <c r="F55" s="49"/>
      <c r="G55" s="49"/>
      <c r="H55" s="686"/>
      <c r="I55" s="686"/>
      <c r="J55" s="686"/>
    </row>
    <row r="56" spans="1:10" ht="14.25" customHeight="1">
      <c r="A56" s="728"/>
      <c r="B56" s="728" t="s">
        <v>551</v>
      </c>
      <c r="C56" s="724"/>
      <c r="D56" s="724"/>
      <c r="E56" s="724"/>
      <c r="F56" s="724"/>
      <c r="G56" s="724"/>
      <c r="H56" s="722"/>
      <c r="I56" s="722"/>
      <c r="J56" s="722"/>
    </row>
    <row r="57" spans="1:10" ht="14.25" customHeight="1">
      <c r="A57" s="727"/>
      <c r="B57" s="728" t="s">
        <v>552</v>
      </c>
      <c r="C57" s="725"/>
      <c r="D57" s="725"/>
      <c r="E57" s="725"/>
      <c r="F57" s="725"/>
      <c r="G57" s="725"/>
      <c r="H57" s="723"/>
      <c r="I57" s="723"/>
      <c r="J57" s="723"/>
    </row>
    <row r="58" spans="1:10" ht="14.25" customHeight="1">
      <c r="A58" s="727"/>
      <c r="B58" s="728" t="s">
        <v>553</v>
      </c>
      <c r="C58" s="725"/>
      <c r="D58" s="725"/>
      <c r="E58" s="725"/>
      <c r="F58" s="725"/>
      <c r="G58" s="725"/>
      <c r="H58" s="723"/>
      <c r="I58" s="723"/>
      <c r="J58" s="723"/>
    </row>
    <row r="59" spans="1:10" ht="14.25" customHeight="1">
      <c r="A59" s="727"/>
      <c r="B59" s="728" t="s">
        <v>554</v>
      </c>
      <c r="C59" s="725"/>
      <c r="D59" s="725"/>
      <c r="E59" s="725"/>
      <c r="F59" s="725"/>
      <c r="G59" s="725"/>
      <c r="H59" s="723"/>
      <c r="I59" s="723"/>
      <c r="J59" s="723"/>
    </row>
    <row r="60" spans="1:10" ht="14.25" customHeight="1">
      <c r="A60" s="727"/>
      <c r="B60" s="728" t="s">
        <v>555</v>
      </c>
      <c r="C60" s="725"/>
      <c r="D60" s="725"/>
      <c r="E60" s="725"/>
      <c r="F60" s="725"/>
      <c r="G60" s="725"/>
      <c r="H60" s="723"/>
      <c r="I60" s="723"/>
      <c r="J60" s="723"/>
    </row>
    <row r="61" spans="1:10" s="6" customFormat="1" ht="14.25" customHeight="1">
      <c r="A61" s="727"/>
      <c r="B61" s="728" t="s">
        <v>556</v>
      </c>
      <c r="C61" s="725"/>
      <c r="D61" s="725"/>
      <c r="E61" s="725"/>
      <c r="F61" s="725"/>
      <c r="G61" s="725"/>
      <c r="H61" s="723"/>
      <c r="I61" s="723"/>
      <c r="J61" s="723"/>
    </row>
    <row r="62" spans="1:10" ht="14.25" customHeight="1">
      <c r="A62" s="727"/>
      <c r="B62" s="728" t="s">
        <v>557</v>
      </c>
      <c r="C62" s="725"/>
      <c r="D62" s="725"/>
      <c r="E62" s="725"/>
      <c r="F62" s="725"/>
      <c r="G62" s="725"/>
      <c r="H62" s="723"/>
      <c r="I62" s="723"/>
      <c r="J62" s="723"/>
    </row>
    <row r="63" spans="1:10" ht="14.25" customHeight="1">
      <c r="A63" s="727"/>
      <c r="B63" s="728" t="s">
        <v>558</v>
      </c>
      <c r="C63" s="725"/>
      <c r="D63" s="725"/>
      <c r="E63" s="725"/>
      <c r="F63" s="725"/>
      <c r="G63" s="725"/>
      <c r="H63" s="723"/>
      <c r="I63" s="723"/>
      <c r="J63" s="723"/>
    </row>
    <row r="64" spans="1:10" ht="14.25" customHeight="1">
      <c r="A64" s="2" t="s">
        <v>559</v>
      </c>
      <c r="B64" s="2"/>
      <c r="C64" s="25"/>
      <c r="D64" s="25"/>
      <c r="E64" s="25"/>
      <c r="F64" s="25"/>
      <c r="G64" s="25"/>
      <c r="H64" s="103"/>
      <c r="I64" s="103"/>
      <c r="J64" s="103"/>
    </row>
    <row r="65" spans="1:10" ht="14.25" customHeight="1">
      <c r="A65" s="728"/>
      <c r="B65" s="728" t="s">
        <v>560</v>
      </c>
      <c r="C65" s="725"/>
      <c r="D65" s="725"/>
      <c r="E65" s="725"/>
      <c r="F65" s="725"/>
      <c r="G65" s="725"/>
      <c r="H65" s="723"/>
      <c r="I65" s="723"/>
      <c r="J65" s="723"/>
    </row>
    <row r="66" spans="1:10" ht="14.25" customHeight="1">
      <c r="A66" s="727"/>
      <c r="B66" s="728" t="s">
        <v>561</v>
      </c>
      <c r="C66" s="725"/>
      <c r="D66" s="725"/>
      <c r="E66" s="725"/>
      <c r="F66" s="725"/>
      <c r="G66" s="725"/>
      <c r="H66" s="723"/>
      <c r="I66" s="723"/>
      <c r="J66" s="723"/>
    </row>
    <row r="67" spans="1:10" ht="14.25" customHeight="1">
      <c r="A67" s="727"/>
      <c r="B67" s="728" t="s">
        <v>562</v>
      </c>
      <c r="C67" s="725"/>
      <c r="D67" s="725"/>
      <c r="E67" s="725"/>
      <c r="F67" s="725"/>
      <c r="G67" s="725"/>
      <c r="H67" s="723"/>
      <c r="I67" s="723"/>
      <c r="J67" s="723"/>
    </row>
    <row r="68" spans="1:10" ht="14.25" customHeight="1">
      <c r="A68" s="727"/>
      <c r="B68" s="728" t="s">
        <v>563</v>
      </c>
      <c r="C68" s="725"/>
      <c r="D68" s="725"/>
      <c r="E68" s="725"/>
      <c r="F68" s="725"/>
      <c r="G68" s="725"/>
      <c r="H68" s="723"/>
      <c r="I68" s="723"/>
      <c r="J68" s="723"/>
    </row>
    <row r="69" spans="1:10" s="6" customFormat="1" ht="14.25" customHeight="1">
      <c r="A69" s="727"/>
      <c r="B69" s="728" t="s">
        <v>564</v>
      </c>
      <c r="C69" s="725"/>
      <c r="D69" s="725"/>
      <c r="E69" s="725"/>
      <c r="F69" s="725"/>
      <c r="G69" s="725"/>
      <c r="H69" s="723"/>
      <c r="I69" s="723"/>
      <c r="J69" s="723"/>
    </row>
    <row r="70" spans="1:10" ht="14.25" customHeight="1">
      <c r="A70" s="727"/>
      <c r="B70" s="728" t="s">
        <v>565</v>
      </c>
      <c r="C70" s="725"/>
      <c r="D70" s="725"/>
      <c r="E70" s="725"/>
      <c r="F70" s="725"/>
      <c r="G70" s="725"/>
      <c r="H70" s="723"/>
      <c r="I70" s="723"/>
      <c r="J70" s="723"/>
    </row>
    <row r="71" spans="1:10" ht="14.25" customHeight="1">
      <c r="A71" s="727"/>
      <c r="B71" s="728" t="s">
        <v>566</v>
      </c>
      <c r="C71" s="725"/>
      <c r="D71" s="725"/>
      <c r="E71" s="725"/>
      <c r="F71" s="725"/>
      <c r="G71" s="725"/>
      <c r="H71" s="723"/>
      <c r="I71" s="723"/>
      <c r="J71" s="723"/>
    </row>
    <row r="72" spans="1:10" ht="14.25" customHeight="1">
      <c r="A72" s="727"/>
      <c r="B72" s="728" t="s">
        <v>567</v>
      </c>
      <c r="C72" s="725"/>
      <c r="D72" s="725"/>
      <c r="E72" s="725"/>
      <c r="F72" s="725"/>
      <c r="G72" s="725"/>
      <c r="H72" s="723"/>
      <c r="I72" s="723"/>
      <c r="J72" s="723"/>
    </row>
    <row r="73" spans="1:10" ht="14.25" customHeight="1">
      <c r="A73" s="2" t="s">
        <v>568</v>
      </c>
      <c r="B73" s="2"/>
      <c r="C73" s="25"/>
      <c r="D73" s="25"/>
      <c r="E73" s="25"/>
      <c r="F73" s="25"/>
      <c r="G73" s="25"/>
      <c r="H73" s="103"/>
      <c r="I73" s="103"/>
      <c r="J73" s="103"/>
    </row>
    <row r="74" spans="1:10" ht="14.25" customHeight="1">
      <c r="A74" s="728"/>
      <c r="B74" s="728" t="s">
        <v>569</v>
      </c>
      <c r="C74" s="725"/>
      <c r="D74" s="725"/>
      <c r="E74" s="725"/>
      <c r="F74" s="725"/>
      <c r="G74" s="725"/>
      <c r="H74" s="723"/>
      <c r="I74" s="723"/>
      <c r="J74" s="723"/>
    </row>
    <row r="75" spans="1:10" ht="14.25" customHeight="1">
      <c r="A75" s="727"/>
      <c r="B75" s="728" t="s">
        <v>570</v>
      </c>
      <c r="C75" s="725"/>
      <c r="D75" s="725"/>
      <c r="E75" s="725"/>
      <c r="F75" s="725"/>
      <c r="G75" s="725"/>
      <c r="H75" s="723"/>
      <c r="I75" s="723"/>
      <c r="J75" s="723"/>
    </row>
    <row r="76" spans="1:10" ht="14.25" customHeight="1">
      <c r="A76" s="727"/>
      <c r="B76" s="728" t="s">
        <v>571</v>
      </c>
      <c r="C76" s="725"/>
      <c r="D76" s="725"/>
      <c r="E76" s="725"/>
      <c r="F76" s="725"/>
      <c r="G76" s="725"/>
      <c r="H76" s="723"/>
      <c r="I76" s="723"/>
      <c r="J76" s="723"/>
    </row>
    <row r="77" spans="1:10" ht="14.25" customHeight="1">
      <c r="A77" s="727"/>
      <c r="B77" s="728" t="s">
        <v>572</v>
      </c>
      <c r="C77" s="725"/>
      <c r="D77" s="725"/>
      <c r="E77" s="725"/>
      <c r="F77" s="725"/>
      <c r="G77" s="725"/>
      <c r="H77" s="723"/>
      <c r="I77" s="723"/>
      <c r="J77" s="723"/>
    </row>
    <row r="78" spans="1:10" ht="14.25" customHeight="1">
      <c r="A78" s="727"/>
      <c r="B78" s="728" t="s">
        <v>573</v>
      </c>
      <c r="C78" s="725"/>
      <c r="D78" s="725"/>
      <c r="E78" s="725"/>
      <c r="F78" s="725"/>
      <c r="G78" s="725"/>
      <c r="H78" s="723"/>
      <c r="I78" s="723"/>
      <c r="J78" s="723"/>
    </row>
    <row r="79" spans="1:10" s="6" customFormat="1" ht="14.25" customHeight="1">
      <c r="A79" s="2" t="s">
        <v>574</v>
      </c>
      <c r="B79" s="2"/>
      <c r="C79" s="49"/>
      <c r="D79" s="49"/>
      <c r="E79" s="49"/>
      <c r="F79" s="49"/>
      <c r="G79" s="49"/>
      <c r="H79" s="686"/>
      <c r="I79" s="686"/>
      <c r="J79" s="686"/>
    </row>
    <row r="80" spans="1:10" ht="14.25" customHeight="1">
      <c r="A80" s="728"/>
      <c r="B80" s="728" t="s">
        <v>575</v>
      </c>
      <c r="C80" s="724"/>
      <c r="D80" s="724"/>
      <c r="E80" s="724"/>
      <c r="F80" s="724"/>
      <c r="G80" s="724"/>
      <c r="H80" s="722"/>
      <c r="I80" s="722"/>
      <c r="J80" s="722"/>
    </row>
    <row r="81" spans="1:10" ht="14.25" customHeight="1">
      <c r="A81" s="727"/>
      <c r="B81" s="728" t="s">
        <v>576</v>
      </c>
      <c r="C81" s="725"/>
      <c r="D81" s="725"/>
      <c r="E81" s="725"/>
      <c r="F81" s="725"/>
      <c r="G81" s="725"/>
      <c r="H81" s="723"/>
      <c r="I81" s="723"/>
      <c r="J81" s="723"/>
    </row>
    <row r="82" spans="1:10" ht="14.25" customHeight="1">
      <c r="A82" s="727"/>
      <c r="B82" s="728" t="s">
        <v>577</v>
      </c>
      <c r="C82" s="725"/>
      <c r="D82" s="725"/>
      <c r="E82" s="725"/>
      <c r="F82" s="725"/>
      <c r="G82" s="725"/>
      <c r="H82" s="723"/>
      <c r="I82" s="723"/>
      <c r="J82" s="723"/>
    </row>
    <row r="83" spans="1:10" ht="14.25" customHeight="1">
      <c r="A83" s="727"/>
      <c r="B83" s="728" t="s">
        <v>578</v>
      </c>
      <c r="C83" s="725"/>
      <c r="D83" s="725"/>
      <c r="E83" s="725"/>
      <c r="F83" s="725"/>
      <c r="G83" s="725"/>
      <c r="H83" s="723"/>
      <c r="I83" s="723"/>
      <c r="J83" s="723"/>
    </row>
    <row r="84" spans="1:10" ht="14.25" customHeight="1">
      <c r="A84" s="2" t="s">
        <v>579</v>
      </c>
      <c r="B84" s="2"/>
      <c r="C84" s="25"/>
      <c r="D84" s="25"/>
      <c r="E84" s="25"/>
      <c r="F84" s="25"/>
      <c r="G84" s="25"/>
      <c r="H84" s="103"/>
      <c r="I84" s="103"/>
      <c r="J84" s="103"/>
    </row>
    <row r="85" spans="1:10" ht="14.25" customHeight="1">
      <c r="A85" s="727"/>
      <c r="B85" s="728" t="s">
        <v>580</v>
      </c>
      <c r="C85" s="725"/>
      <c r="D85" s="725"/>
      <c r="E85" s="725"/>
      <c r="F85" s="725"/>
      <c r="G85" s="725"/>
      <c r="H85" s="723"/>
      <c r="I85" s="723"/>
      <c r="J85" s="723"/>
    </row>
    <row r="86" spans="1:10" ht="14.25" customHeight="1">
      <c r="A86" s="727"/>
      <c r="B86" s="728" t="s">
        <v>581</v>
      </c>
      <c r="C86" s="725"/>
      <c r="D86" s="725"/>
      <c r="E86" s="725"/>
      <c r="F86" s="725"/>
      <c r="G86" s="725"/>
      <c r="H86" s="723"/>
      <c r="I86" s="723"/>
      <c r="J86" s="723"/>
    </row>
    <row r="87" spans="1:10" s="6" customFormat="1" ht="14.25" customHeight="1">
      <c r="A87" s="727"/>
      <c r="B87" s="728" t="s">
        <v>582</v>
      </c>
      <c r="C87" s="725"/>
      <c r="D87" s="725"/>
      <c r="E87" s="725"/>
      <c r="F87" s="725"/>
      <c r="G87" s="725"/>
      <c r="H87" s="723"/>
      <c r="I87" s="723"/>
      <c r="J87" s="723"/>
    </row>
    <row r="88" spans="1:10" ht="14.25" customHeight="1">
      <c r="A88" s="2" t="s">
        <v>583</v>
      </c>
      <c r="B88" s="2"/>
      <c r="C88" s="49"/>
      <c r="D88" s="49"/>
      <c r="E88" s="49"/>
      <c r="F88" s="49"/>
      <c r="G88" s="49"/>
      <c r="H88" s="686"/>
      <c r="I88" s="686"/>
      <c r="J88" s="686"/>
    </row>
    <row r="89" spans="1:10" ht="14.25" customHeight="1">
      <c r="A89" s="727"/>
      <c r="B89" s="728" t="s">
        <v>584</v>
      </c>
      <c r="C89" s="725"/>
      <c r="D89" s="725"/>
      <c r="E89" s="725"/>
      <c r="F89" s="725"/>
      <c r="G89" s="725"/>
      <c r="H89" s="723"/>
      <c r="I89" s="723"/>
      <c r="J89" s="723"/>
    </row>
    <row r="90" spans="1:10" ht="14.25" customHeight="1">
      <c r="A90" s="2" t="s">
        <v>585</v>
      </c>
      <c r="B90" s="2"/>
      <c r="C90" s="25"/>
      <c r="D90" s="25"/>
      <c r="E90" s="25"/>
      <c r="F90" s="25"/>
      <c r="G90" s="25"/>
      <c r="H90" s="103"/>
      <c r="I90" s="103"/>
      <c r="J90" s="103"/>
    </row>
    <row r="91" spans="1:10" ht="14.25" customHeight="1">
      <c r="A91" s="727"/>
      <c r="B91" s="728" t="s">
        <v>586</v>
      </c>
      <c r="C91" s="725"/>
      <c r="D91" s="725"/>
      <c r="E91" s="725"/>
      <c r="F91" s="725"/>
      <c r="G91" s="725"/>
      <c r="H91" s="723"/>
      <c r="I91" s="723"/>
      <c r="J91" s="723"/>
    </row>
    <row r="92" spans="1:10" s="6" customFormat="1" ht="14.25" customHeight="1">
      <c r="A92" s="727"/>
      <c r="B92" s="728" t="s">
        <v>587</v>
      </c>
      <c r="C92" s="725"/>
      <c r="D92" s="725"/>
      <c r="E92" s="725"/>
      <c r="F92" s="725"/>
      <c r="G92" s="725"/>
      <c r="H92" s="723"/>
      <c r="I92" s="723"/>
      <c r="J92" s="723"/>
    </row>
    <row r="93" spans="1:10" ht="14.25" customHeight="1">
      <c r="A93" s="727"/>
      <c r="B93" s="728" t="s">
        <v>588</v>
      </c>
      <c r="C93" s="725"/>
      <c r="D93" s="725"/>
      <c r="E93" s="725"/>
      <c r="F93" s="725"/>
      <c r="G93" s="725"/>
      <c r="H93" s="723"/>
      <c r="I93" s="723"/>
      <c r="J93" s="723"/>
    </row>
    <row r="94" spans="1:10" ht="14.25" customHeight="1">
      <c r="A94" s="2" t="s">
        <v>589</v>
      </c>
      <c r="B94" s="2"/>
      <c r="C94" s="25"/>
      <c r="D94" s="25"/>
      <c r="E94" s="25"/>
      <c r="F94" s="25"/>
      <c r="G94" s="25"/>
      <c r="H94" s="103"/>
      <c r="I94" s="103"/>
      <c r="J94" s="103"/>
    </row>
    <row r="95" spans="1:10" ht="14.25" customHeight="1">
      <c r="A95" s="728"/>
      <c r="B95" s="728" t="s">
        <v>590</v>
      </c>
      <c r="C95" s="725"/>
      <c r="D95" s="725"/>
      <c r="E95" s="725"/>
      <c r="F95" s="725"/>
      <c r="G95" s="725"/>
      <c r="H95" s="723"/>
      <c r="I95" s="723"/>
      <c r="J95" s="723"/>
    </row>
    <row r="96" spans="1:10" ht="14.25" customHeight="1">
      <c r="A96" s="728"/>
      <c r="B96" s="728" t="s">
        <v>591</v>
      </c>
      <c r="C96" s="725"/>
      <c r="D96" s="725"/>
      <c r="E96" s="725"/>
      <c r="F96" s="725"/>
      <c r="G96" s="725"/>
      <c r="H96" s="723"/>
      <c r="I96" s="723"/>
      <c r="J96" s="723"/>
    </row>
    <row r="97" spans="1:10" ht="14.25" customHeight="1">
      <c r="A97" s="728"/>
      <c r="B97" s="728" t="s">
        <v>592</v>
      </c>
      <c r="C97" s="725"/>
      <c r="D97" s="725"/>
      <c r="E97" s="725"/>
      <c r="F97" s="725"/>
      <c r="G97" s="725"/>
      <c r="H97" s="723"/>
      <c r="I97" s="723"/>
      <c r="J97" s="723"/>
    </row>
    <row r="98" spans="1:10" s="6" customFormat="1" ht="14.25" customHeight="1">
      <c r="A98" s="728"/>
      <c r="B98" s="728" t="s">
        <v>593</v>
      </c>
      <c r="C98" s="725"/>
      <c r="D98" s="725"/>
      <c r="E98" s="725"/>
      <c r="F98" s="725"/>
      <c r="G98" s="725"/>
      <c r="H98" s="723"/>
      <c r="I98" s="723"/>
      <c r="J98" s="723"/>
    </row>
    <row r="99" spans="1:10" ht="14.25" customHeight="1">
      <c r="A99" s="2" t="s">
        <v>594</v>
      </c>
      <c r="B99" s="2"/>
      <c r="C99" s="49"/>
      <c r="D99" s="49"/>
      <c r="E99" s="49"/>
      <c r="F99" s="49"/>
      <c r="G99" s="49"/>
      <c r="H99" s="686"/>
      <c r="I99" s="686"/>
      <c r="J99" s="686"/>
    </row>
    <row r="100" spans="1:10" ht="14.25" customHeight="1">
      <c r="A100" s="727"/>
      <c r="B100" s="728" t="s">
        <v>595</v>
      </c>
      <c r="C100" s="725"/>
      <c r="D100" s="725"/>
      <c r="E100" s="725"/>
      <c r="F100" s="725"/>
      <c r="G100" s="725"/>
      <c r="H100" s="723"/>
      <c r="I100" s="723"/>
      <c r="J100" s="723"/>
    </row>
    <row r="101" spans="1:10" ht="14.25" customHeight="1">
      <c r="A101" s="2" t="s">
        <v>596</v>
      </c>
      <c r="B101" s="2"/>
      <c r="C101" s="25"/>
      <c r="D101" s="25"/>
      <c r="E101" s="25"/>
      <c r="F101" s="25"/>
      <c r="G101" s="25"/>
      <c r="H101" s="103"/>
      <c r="I101" s="103"/>
      <c r="J101" s="103"/>
    </row>
    <row r="102" spans="1:10" ht="14.25" customHeight="1">
      <c r="A102" s="728"/>
      <c r="B102" s="728" t="s">
        <v>597</v>
      </c>
      <c r="C102" s="725"/>
      <c r="D102" s="725"/>
      <c r="E102" s="725"/>
      <c r="F102" s="725"/>
      <c r="G102" s="725"/>
      <c r="H102" s="723"/>
      <c r="I102" s="723"/>
      <c r="J102" s="723"/>
    </row>
    <row r="103" spans="1:10" ht="14.25" customHeight="1">
      <c r="A103" s="727"/>
      <c r="B103" s="728" t="s">
        <v>598</v>
      </c>
      <c r="C103" s="725"/>
      <c r="D103" s="725"/>
      <c r="E103" s="725"/>
      <c r="F103" s="725"/>
      <c r="G103" s="725"/>
      <c r="H103" s="723"/>
      <c r="I103" s="723"/>
      <c r="J103" s="723"/>
    </row>
    <row r="104" spans="1:10" ht="14.25" customHeight="1">
      <c r="A104" s="727"/>
      <c r="B104" s="728" t="s">
        <v>599</v>
      </c>
      <c r="C104" s="725"/>
      <c r="D104" s="725"/>
      <c r="E104" s="725"/>
      <c r="F104" s="725"/>
      <c r="G104" s="725"/>
      <c r="H104" s="723"/>
      <c r="I104" s="723"/>
      <c r="J104" s="723"/>
    </row>
    <row r="105" spans="1:10" ht="14.25" customHeight="1">
      <c r="A105" s="727"/>
      <c r="B105" s="728" t="s">
        <v>600</v>
      </c>
      <c r="C105" s="725"/>
      <c r="D105" s="725"/>
      <c r="E105" s="725"/>
      <c r="F105" s="725"/>
      <c r="G105" s="725"/>
      <c r="H105" s="723"/>
      <c r="I105" s="723"/>
      <c r="J105" s="723"/>
    </row>
    <row r="106" spans="1:10" ht="14.25" customHeight="1">
      <c r="A106" s="727"/>
      <c r="B106" s="728" t="s">
        <v>601</v>
      </c>
      <c r="C106" s="725"/>
      <c r="D106" s="725"/>
      <c r="E106" s="725"/>
      <c r="F106" s="725"/>
      <c r="G106" s="725"/>
      <c r="H106" s="723"/>
      <c r="I106" s="723"/>
      <c r="J106" s="723"/>
    </row>
    <row r="107" spans="1:10" ht="14.25" customHeight="1">
      <c r="A107" s="727"/>
      <c r="B107" s="728" t="s">
        <v>602</v>
      </c>
      <c r="C107" s="725"/>
      <c r="D107" s="725"/>
      <c r="E107" s="725"/>
      <c r="F107" s="725"/>
      <c r="G107" s="725"/>
      <c r="H107" s="723"/>
      <c r="I107" s="723"/>
      <c r="J107" s="723"/>
    </row>
    <row r="108" spans="1:10" ht="14.25" customHeight="1">
      <c r="A108" s="727"/>
      <c r="B108" s="728" t="s">
        <v>603</v>
      </c>
      <c r="C108" s="725"/>
      <c r="D108" s="725"/>
      <c r="E108" s="725"/>
      <c r="F108" s="725"/>
      <c r="G108" s="725"/>
      <c r="H108" s="723"/>
      <c r="I108" s="723"/>
      <c r="J108" s="723"/>
    </row>
    <row r="109" spans="1:10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7"/>
      <c r="I109" s="687"/>
      <c r="J109" s="687"/>
    </row>
    <row r="110" spans="1:10" ht="14.25" customHeight="1">
      <c r="A110" s="2" t="s">
        <v>605</v>
      </c>
      <c r="B110" s="2"/>
      <c r="C110" s="25"/>
      <c r="D110" s="25"/>
      <c r="E110" s="25"/>
      <c r="F110" s="25"/>
      <c r="G110" s="25"/>
      <c r="H110" s="103"/>
      <c r="I110" s="103"/>
      <c r="J110" s="103"/>
    </row>
    <row r="111" spans="1:10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688"/>
      <c r="I111" s="688"/>
      <c r="J111" s="688"/>
    </row>
  </sheetData>
  <mergeCells count="1">
    <mergeCell ref="A2:B2"/>
  </mergeCells>
  <conditionalFormatting sqref="C3:G108">
    <cfRule type="containsBlanks" dxfId="526" priority="17">
      <formula>LEN(TRIM(C3))=0</formula>
    </cfRule>
  </conditionalFormatting>
  <conditionalFormatting sqref="C98:J98">
    <cfRule type="containsBlanks" dxfId="525" priority="5" stopIfTrue="1">
      <formula>LEN(TRIM(C98))=0</formula>
    </cfRule>
  </conditionalFormatting>
  <conditionalFormatting sqref="C110:J110">
    <cfRule type="containsBlanks" dxfId="524" priority="4">
      <formula>LEN(TRIM(C110))=0</formula>
    </cfRule>
  </conditionalFormatting>
  <conditionalFormatting sqref="H3:J108">
    <cfRule type="containsBlanks" dxfId="523" priority="1">
      <formula>LEN(TRIM(H3))=0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6383" man="1"/>
    <brk id="54" max="16383" man="1"/>
    <brk id="83" max="16383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Feuil64">
    <tabColor rgb="FFF9FBFA"/>
  </sheetPr>
  <dimension ref="A1:U112"/>
  <sheetViews>
    <sheetView view="pageBreakPreview" zoomScale="115" zoomScaleNormal="100" zoomScaleSheetLayoutView="115" workbookViewId="0">
      <pane ySplit="2" topLeftCell="A3" activePane="bottomLeft" state="frozen"/>
      <selection activeCell="A28" sqref="A28"/>
      <selection pane="bottomLeft" activeCell="E4" sqref="E4"/>
    </sheetView>
  </sheetViews>
  <sheetFormatPr baseColWidth="10" defaultColWidth="14.3984375" defaultRowHeight="15" customHeight="1"/>
  <cols>
    <col min="1" max="1" width="1.06640625" customWidth="1"/>
    <col min="2" max="2" width="20.19921875" customWidth="1"/>
    <col min="3" max="3" width="14" customWidth="1"/>
    <col min="4" max="4" width="14.06640625" customWidth="1"/>
    <col min="5" max="5" width="17" customWidth="1"/>
    <col min="6" max="6" width="19" customWidth="1"/>
    <col min="7" max="7" width="16.3984375" customWidth="1"/>
    <col min="8" max="21" width="10.796875" customWidth="1"/>
  </cols>
  <sheetData>
    <row r="1" spans="1:21" ht="14.25" customHeight="1">
      <c r="A1" s="6" t="s">
        <v>1230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27" customHeight="1">
      <c r="A2" s="990" t="s">
        <v>629</v>
      </c>
      <c r="B2" s="961"/>
      <c r="C2" s="173" t="s">
        <v>1231</v>
      </c>
      <c r="D2" s="173" t="s">
        <v>1232</v>
      </c>
      <c r="E2" s="173" t="s">
        <v>1233</v>
      </c>
      <c r="F2" s="173" t="s">
        <v>1234</v>
      </c>
      <c r="G2" s="173" t="s">
        <v>1235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15" customHeight="1">
      <c r="A3" s="2" t="s">
        <v>498</v>
      </c>
      <c r="B3" s="2"/>
      <c r="C3" s="25"/>
      <c r="D3" s="25"/>
      <c r="E3" s="103"/>
      <c r="F3" s="103"/>
      <c r="G3" s="2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" customHeight="1">
      <c r="A4" s="727"/>
      <c r="B4" s="728" t="s">
        <v>499</v>
      </c>
      <c r="C4" s="724"/>
      <c r="D4" s="724"/>
      <c r="E4" s="617"/>
      <c r="F4" s="617"/>
      <c r="G4" s="724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" customHeight="1">
      <c r="A5" s="727"/>
      <c r="B5" s="728" t="s">
        <v>500</v>
      </c>
      <c r="C5" s="725"/>
      <c r="D5" s="725"/>
      <c r="E5" s="617"/>
      <c r="F5" s="617"/>
      <c r="G5" s="72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5" customHeight="1">
      <c r="A6" s="727"/>
      <c r="B6" s="728" t="s">
        <v>501</v>
      </c>
      <c r="C6" s="725"/>
      <c r="D6" s="725"/>
      <c r="E6" s="617"/>
      <c r="F6" s="617"/>
      <c r="G6" s="72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" customHeight="1">
      <c r="A7" s="727"/>
      <c r="B7" s="728" t="s">
        <v>502</v>
      </c>
      <c r="C7" s="725"/>
      <c r="D7" s="725"/>
      <c r="E7" s="617"/>
      <c r="F7" s="617"/>
      <c r="G7" s="72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5" customHeight="1">
      <c r="A8" s="2" t="s">
        <v>503</v>
      </c>
      <c r="B8" s="2"/>
      <c r="C8" s="25"/>
      <c r="D8" s="25"/>
      <c r="E8" s="103"/>
      <c r="F8" s="103"/>
      <c r="G8" s="2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5" customHeight="1">
      <c r="A9" s="727"/>
      <c r="B9" s="728" t="s">
        <v>504</v>
      </c>
      <c r="C9" s="725"/>
      <c r="D9" s="725"/>
      <c r="E9" s="617"/>
      <c r="F9" s="617"/>
      <c r="G9" s="72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5" customHeight="1">
      <c r="A10" s="727"/>
      <c r="B10" s="728" t="s">
        <v>505</v>
      </c>
      <c r="C10" s="725"/>
      <c r="D10" s="725"/>
      <c r="E10" s="617"/>
      <c r="F10" s="617"/>
      <c r="G10" s="725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" customHeight="1">
      <c r="A11" s="727"/>
      <c r="B11" s="728" t="s">
        <v>506</v>
      </c>
      <c r="C11" s="725"/>
      <c r="D11" s="725"/>
      <c r="E11" s="617"/>
      <c r="F11" s="617"/>
      <c r="G11" s="72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" customHeight="1">
      <c r="A12" s="727"/>
      <c r="B12" s="728" t="s">
        <v>507</v>
      </c>
      <c r="C12" s="725"/>
      <c r="D12" s="725"/>
      <c r="E12" s="617"/>
      <c r="F12" s="617"/>
      <c r="G12" s="72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5" customHeight="1">
      <c r="A13" s="727"/>
      <c r="B13" s="728" t="s">
        <v>508</v>
      </c>
      <c r="C13" s="725"/>
      <c r="D13" s="725"/>
      <c r="E13" s="617"/>
      <c r="F13" s="617"/>
      <c r="G13" s="72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5" customHeight="1">
      <c r="A14" s="727"/>
      <c r="B14" s="728" t="s">
        <v>509</v>
      </c>
      <c r="C14" s="725"/>
      <c r="D14" s="725"/>
      <c r="E14" s="617"/>
      <c r="F14" s="617"/>
      <c r="G14" s="72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5" customHeight="1">
      <c r="A15" s="2" t="s">
        <v>510</v>
      </c>
      <c r="B15" s="2"/>
      <c r="C15" s="25"/>
      <c r="D15" s="25"/>
      <c r="E15" s="103"/>
      <c r="F15" s="103"/>
      <c r="G15" s="2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" customHeight="1">
      <c r="A16" s="728"/>
      <c r="B16" s="728" t="s">
        <v>511</v>
      </c>
      <c r="C16" s="725"/>
      <c r="D16" s="725"/>
      <c r="E16" s="617"/>
      <c r="F16" s="617"/>
      <c r="G16" s="72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7" ht="15" customHeight="1">
      <c r="A17" s="727"/>
      <c r="B17" s="728" t="s">
        <v>512</v>
      </c>
      <c r="C17" s="725"/>
      <c r="D17" s="725"/>
      <c r="E17" s="617"/>
      <c r="F17" s="617"/>
      <c r="G17" s="725"/>
    </row>
    <row r="18" spans="1:7" ht="15" customHeight="1">
      <c r="A18" s="727"/>
      <c r="B18" s="728" t="s">
        <v>513</v>
      </c>
      <c r="C18" s="725"/>
      <c r="D18" s="725"/>
      <c r="E18" s="617"/>
      <c r="F18" s="617"/>
      <c r="G18" s="725"/>
    </row>
    <row r="19" spans="1:7" ht="15" customHeight="1">
      <c r="A19" s="2" t="s">
        <v>514</v>
      </c>
      <c r="B19" s="6"/>
      <c r="C19" s="49"/>
      <c r="D19" s="49"/>
      <c r="E19" s="103"/>
      <c r="F19" s="103"/>
      <c r="G19" s="49"/>
    </row>
    <row r="20" spans="1:7" ht="15" customHeight="1">
      <c r="A20" s="728"/>
      <c r="B20" s="729" t="s">
        <v>515</v>
      </c>
      <c r="C20" s="724"/>
      <c r="D20" s="724"/>
      <c r="E20" s="617"/>
      <c r="F20" s="617"/>
      <c r="G20" s="724"/>
    </row>
    <row r="21" spans="1:7" ht="15" customHeight="1">
      <c r="A21" s="727"/>
      <c r="B21" s="728" t="s">
        <v>516</v>
      </c>
      <c r="C21" s="725"/>
      <c r="D21" s="725"/>
      <c r="E21" s="617"/>
      <c r="F21" s="617"/>
      <c r="G21" s="725"/>
    </row>
    <row r="22" spans="1:7" ht="15" customHeight="1">
      <c r="A22" s="727"/>
      <c r="B22" s="728" t="s">
        <v>517</v>
      </c>
      <c r="C22" s="725"/>
      <c r="D22" s="725"/>
      <c r="E22" s="617"/>
      <c r="F22" s="617"/>
      <c r="G22" s="725"/>
    </row>
    <row r="23" spans="1:7" ht="15" customHeight="1">
      <c r="A23" s="727"/>
      <c r="B23" s="728" t="s">
        <v>518</v>
      </c>
      <c r="C23" s="725"/>
      <c r="D23" s="725"/>
      <c r="E23" s="617"/>
      <c r="F23" s="617"/>
      <c r="G23" s="725"/>
    </row>
    <row r="24" spans="1:7" ht="15" customHeight="1">
      <c r="A24" s="727"/>
      <c r="B24" s="728" t="s">
        <v>519</v>
      </c>
      <c r="C24" s="725"/>
      <c r="D24" s="725"/>
      <c r="E24" s="617"/>
      <c r="F24" s="617"/>
      <c r="G24" s="725"/>
    </row>
    <row r="25" spans="1:7" ht="15" customHeight="1">
      <c r="A25" s="727"/>
      <c r="B25" s="728" t="s">
        <v>520</v>
      </c>
      <c r="C25" s="725"/>
      <c r="D25" s="725"/>
      <c r="E25" s="617"/>
      <c r="F25" s="617"/>
      <c r="G25" s="725"/>
    </row>
    <row r="26" spans="1:7" ht="15" customHeight="1">
      <c r="A26" s="727"/>
      <c r="B26" s="728" t="s">
        <v>521</v>
      </c>
      <c r="C26" s="725"/>
      <c r="D26" s="725"/>
      <c r="E26" s="617"/>
      <c r="F26" s="617"/>
      <c r="G26" s="725"/>
    </row>
    <row r="27" spans="1:7" ht="15" customHeight="1">
      <c r="A27" s="727"/>
      <c r="B27" s="728" t="s">
        <v>522</v>
      </c>
      <c r="C27" s="725"/>
      <c r="D27" s="725"/>
      <c r="E27" s="617"/>
      <c r="F27" s="617"/>
      <c r="G27" s="725"/>
    </row>
    <row r="28" spans="1:7" ht="15" customHeight="1">
      <c r="A28" s="727"/>
      <c r="B28" s="728" t="s">
        <v>523</v>
      </c>
      <c r="C28" s="725"/>
      <c r="D28" s="725"/>
      <c r="E28" s="617"/>
      <c r="F28" s="617"/>
      <c r="G28" s="725"/>
    </row>
    <row r="29" spans="1:7" s="87" customFormat="1" ht="15" customHeight="1">
      <c r="A29" s="2" t="s">
        <v>524</v>
      </c>
      <c r="B29" s="2"/>
      <c r="C29" s="25"/>
      <c r="D29" s="25"/>
      <c r="E29" s="103"/>
      <c r="F29" s="103"/>
      <c r="G29" s="25"/>
    </row>
    <row r="30" spans="1:7" ht="15" customHeight="1">
      <c r="A30" s="728"/>
      <c r="B30" s="728" t="s">
        <v>525</v>
      </c>
      <c r="C30" s="724"/>
      <c r="D30" s="724"/>
      <c r="E30" s="617"/>
      <c r="F30" s="617"/>
      <c r="G30" s="724"/>
    </row>
    <row r="31" spans="1:7" ht="15" customHeight="1">
      <c r="A31" s="728"/>
      <c r="B31" s="728" t="s">
        <v>526</v>
      </c>
      <c r="C31" s="725"/>
      <c r="D31" s="725"/>
      <c r="E31" s="617"/>
      <c r="F31" s="617"/>
      <c r="G31" s="725"/>
    </row>
    <row r="32" spans="1:7" ht="15" customHeight="1">
      <c r="A32" s="728"/>
      <c r="B32" s="728" t="s">
        <v>527</v>
      </c>
      <c r="C32" s="725"/>
      <c r="D32" s="725"/>
      <c r="E32" s="617"/>
      <c r="F32" s="617"/>
      <c r="G32" s="725"/>
    </row>
    <row r="33" spans="1:7" ht="15" customHeight="1">
      <c r="A33" s="728"/>
      <c r="B33" s="728" t="s">
        <v>528</v>
      </c>
      <c r="C33" s="725"/>
      <c r="D33" s="725"/>
      <c r="E33" s="617"/>
      <c r="F33" s="617"/>
      <c r="G33" s="725"/>
    </row>
    <row r="34" spans="1:7" ht="15" customHeight="1">
      <c r="A34" s="728"/>
      <c r="B34" s="728" t="s">
        <v>529</v>
      </c>
      <c r="C34" s="725"/>
      <c r="D34" s="725"/>
      <c r="E34" s="617"/>
      <c r="F34" s="617"/>
      <c r="G34" s="725"/>
    </row>
    <row r="35" spans="1:7" ht="15" customHeight="1">
      <c r="A35" s="728"/>
      <c r="B35" s="728" t="s">
        <v>530</v>
      </c>
      <c r="C35" s="725"/>
      <c r="D35" s="725"/>
      <c r="E35" s="617"/>
      <c r="F35" s="617"/>
      <c r="G35" s="725"/>
    </row>
    <row r="36" spans="1:7" ht="15" customHeight="1">
      <c r="A36" s="728"/>
      <c r="B36" s="728" t="s">
        <v>531</v>
      </c>
      <c r="C36" s="725"/>
      <c r="D36" s="725"/>
      <c r="E36" s="617"/>
      <c r="F36" s="617"/>
      <c r="G36" s="725"/>
    </row>
    <row r="37" spans="1:7" ht="15" customHeight="1">
      <c r="A37" s="727"/>
      <c r="B37" s="728" t="s">
        <v>532</v>
      </c>
      <c r="C37" s="725"/>
      <c r="D37" s="725"/>
      <c r="E37" s="617"/>
      <c r="F37" s="617"/>
      <c r="G37" s="725"/>
    </row>
    <row r="38" spans="1:7" s="87" customFormat="1" ht="15" customHeight="1">
      <c r="A38" s="727"/>
      <c r="B38" s="728" t="s">
        <v>533</v>
      </c>
      <c r="C38" s="725"/>
      <c r="D38" s="725"/>
      <c r="E38" s="617"/>
      <c r="F38" s="617"/>
      <c r="G38" s="725"/>
    </row>
    <row r="39" spans="1:7" ht="15" customHeight="1">
      <c r="A39" s="727"/>
      <c r="B39" s="728" t="s">
        <v>534</v>
      </c>
      <c r="C39" s="725"/>
      <c r="D39" s="725"/>
      <c r="E39" s="617"/>
      <c r="F39" s="617"/>
      <c r="G39" s="725"/>
    </row>
    <row r="40" spans="1:7" ht="15" customHeight="1">
      <c r="A40" s="727"/>
      <c r="B40" s="728" t="s">
        <v>535</v>
      </c>
      <c r="C40" s="725"/>
      <c r="D40" s="725"/>
      <c r="E40" s="617"/>
      <c r="F40" s="617"/>
      <c r="G40" s="725"/>
    </row>
    <row r="41" spans="1:7" ht="15" customHeight="1">
      <c r="A41" s="727"/>
      <c r="B41" s="728" t="s">
        <v>536</v>
      </c>
      <c r="C41" s="725"/>
      <c r="D41" s="725"/>
      <c r="E41" s="617"/>
      <c r="F41" s="617"/>
      <c r="G41" s="725"/>
    </row>
    <row r="42" spans="1:7" ht="15" customHeight="1">
      <c r="A42" s="2" t="s">
        <v>537</v>
      </c>
      <c r="B42" s="2"/>
      <c r="C42" s="25"/>
      <c r="D42" s="25"/>
      <c r="E42" s="103"/>
      <c r="F42" s="103"/>
      <c r="G42" s="25"/>
    </row>
    <row r="43" spans="1:7" ht="15" customHeight="1">
      <c r="A43" s="728"/>
      <c r="B43" s="728" t="s">
        <v>538</v>
      </c>
      <c r="C43" s="725"/>
      <c r="D43" s="725"/>
      <c r="E43" s="617"/>
      <c r="F43" s="617"/>
      <c r="G43" s="725"/>
    </row>
    <row r="44" spans="1:7" ht="15" customHeight="1">
      <c r="A44" s="727"/>
      <c r="B44" s="728" t="s">
        <v>539</v>
      </c>
      <c r="C44" s="725"/>
      <c r="D44" s="725"/>
      <c r="E44" s="617"/>
      <c r="F44" s="617"/>
      <c r="G44" s="725"/>
    </row>
    <row r="45" spans="1:7" ht="15" customHeight="1">
      <c r="A45" s="727"/>
      <c r="B45" s="728" t="s">
        <v>540</v>
      </c>
      <c r="C45" s="725"/>
      <c r="D45" s="725"/>
      <c r="E45" s="617"/>
      <c r="F45" s="617"/>
      <c r="G45" s="725"/>
    </row>
    <row r="46" spans="1:7" s="87" customFormat="1" ht="15" customHeight="1">
      <c r="A46" s="727"/>
      <c r="B46" s="728" t="s">
        <v>541</v>
      </c>
      <c r="C46" s="725"/>
      <c r="D46" s="725"/>
      <c r="E46" s="617"/>
      <c r="F46" s="617"/>
      <c r="G46" s="725"/>
    </row>
    <row r="47" spans="1:7" ht="15" customHeight="1">
      <c r="A47" s="727"/>
      <c r="B47" s="728" t="s">
        <v>542</v>
      </c>
      <c r="C47" s="725"/>
      <c r="D47" s="725"/>
      <c r="E47" s="617"/>
      <c r="F47" s="617"/>
      <c r="G47" s="725"/>
    </row>
    <row r="48" spans="1:7" ht="15" customHeight="1">
      <c r="A48" s="727"/>
      <c r="B48" s="728" t="s">
        <v>543</v>
      </c>
      <c r="C48" s="725"/>
      <c r="D48" s="725"/>
      <c r="E48" s="617"/>
      <c r="F48" s="617"/>
      <c r="G48" s="725"/>
    </row>
    <row r="49" spans="1:7" ht="15" customHeight="1">
      <c r="A49" s="727"/>
      <c r="B49" s="728" t="s">
        <v>544</v>
      </c>
      <c r="C49" s="725"/>
      <c r="D49" s="725"/>
      <c r="E49" s="617"/>
      <c r="F49" s="617"/>
      <c r="G49" s="725"/>
    </row>
    <row r="50" spans="1:7" ht="15" customHeight="1">
      <c r="A50" s="2" t="s">
        <v>545</v>
      </c>
      <c r="B50" s="2"/>
      <c r="C50" s="25"/>
      <c r="D50" s="25"/>
      <c r="E50" s="103"/>
      <c r="F50" s="103"/>
      <c r="G50" s="25"/>
    </row>
    <row r="51" spans="1:7" ht="15" customHeight="1">
      <c r="A51" s="728"/>
      <c r="B51" s="728" t="s">
        <v>546</v>
      </c>
      <c r="C51" s="725"/>
      <c r="D51" s="725"/>
      <c r="E51" s="617"/>
      <c r="F51" s="617"/>
      <c r="G51" s="725"/>
    </row>
    <row r="52" spans="1:7" ht="15" customHeight="1">
      <c r="A52" s="727"/>
      <c r="B52" s="728" t="s">
        <v>547</v>
      </c>
      <c r="C52" s="725"/>
      <c r="D52" s="725"/>
      <c r="E52" s="617"/>
      <c r="F52" s="617"/>
      <c r="G52" s="725"/>
    </row>
    <row r="53" spans="1:7" ht="15" customHeight="1">
      <c r="A53" s="727"/>
      <c r="B53" s="728" t="s">
        <v>548</v>
      </c>
      <c r="C53" s="725"/>
      <c r="D53" s="725"/>
      <c r="E53" s="617"/>
      <c r="F53" s="617"/>
      <c r="G53" s="725"/>
    </row>
    <row r="54" spans="1:7" ht="15" customHeight="1">
      <c r="A54" s="727"/>
      <c r="B54" s="728" t="s">
        <v>549</v>
      </c>
      <c r="C54" s="725"/>
      <c r="D54" s="725"/>
      <c r="E54" s="617"/>
      <c r="F54" s="617"/>
      <c r="G54" s="725"/>
    </row>
    <row r="55" spans="1:7" s="87" customFormat="1" ht="15" customHeight="1">
      <c r="A55" s="2" t="s">
        <v>550</v>
      </c>
      <c r="B55" s="2"/>
      <c r="C55" s="49"/>
      <c r="D55" s="49"/>
      <c r="E55" s="103"/>
      <c r="F55" s="103"/>
      <c r="G55" s="49"/>
    </row>
    <row r="56" spans="1:7" ht="15" customHeight="1">
      <c r="A56" s="728"/>
      <c r="B56" s="728" t="s">
        <v>551</v>
      </c>
      <c r="C56" s="724"/>
      <c r="D56" s="724"/>
      <c r="E56" s="617"/>
      <c r="F56" s="617"/>
      <c r="G56" s="724"/>
    </row>
    <row r="57" spans="1:7" ht="15" customHeight="1">
      <c r="A57" s="727"/>
      <c r="B57" s="728" t="s">
        <v>552</v>
      </c>
      <c r="C57" s="725"/>
      <c r="D57" s="725"/>
      <c r="E57" s="617"/>
      <c r="F57" s="617"/>
      <c r="G57" s="725"/>
    </row>
    <row r="58" spans="1:7" ht="15" customHeight="1">
      <c r="A58" s="727"/>
      <c r="B58" s="728" t="s">
        <v>553</v>
      </c>
      <c r="C58" s="725"/>
      <c r="D58" s="725"/>
      <c r="E58" s="617"/>
      <c r="F58" s="617"/>
      <c r="G58" s="725"/>
    </row>
    <row r="59" spans="1:7" ht="15" customHeight="1">
      <c r="A59" s="727"/>
      <c r="B59" s="728" t="s">
        <v>554</v>
      </c>
      <c r="C59" s="725"/>
      <c r="D59" s="725"/>
      <c r="E59" s="617"/>
      <c r="F59" s="617"/>
      <c r="G59" s="725"/>
    </row>
    <row r="60" spans="1:7" ht="15" customHeight="1">
      <c r="A60" s="727"/>
      <c r="B60" s="728" t="s">
        <v>555</v>
      </c>
      <c r="C60" s="725"/>
      <c r="D60" s="725"/>
      <c r="E60" s="617"/>
      <c r="F60" s="617"/>
      <c r="G60" s="725"/>
    </row>
    <row r="61" spans="1:7" s="87" customFormat="1" ht="15" customHeight="1">
      <c r="A61" s="727"/>
      <c r="B61" s="728" t="s">
        <v>556</v>
      </c>
      <c r="C61" s="725"/>
      <c r="D61" s="725"/>
      <c r="E61" s="617"/>
      <c r="F61" s="617"/>
      <c r="G61" s="725"/>
    </row>
    <row r="62" spans="1:7" ht="15" customHeight="1">
      <c r="A62" s="727"/>
      <c r="B62" s="728" t="s">
        <v>557</v>
      </c>
      <c r="C62" s="725"/>
      <c r="D62" s="725"/>
      <c r="E62" s="617"/>
      <c r="F62" s="617"/>
      <c r="G62" s="725"/>
    </row>
    <row r="63" spans="1:7" ht="15" customHeight="1">
      <c r="A63" s="727"/>
      <c r="B63" s="728" t="s">
        <v>558</v>
      </c>
      <c r="C63" s="725"/>
      <c r="D63" s="725"/>
      <c r="E63" s="617"/>
      <c r="F63" s="617"/>
      <c r="G63" s="725"/>
    </row>
    <row r="64" spans="1:7" ht="15" customHeight="1">
      <c r="A64" s="2" t="s">
        <v>559</v>
      </c>
      <c r="B64" s="2"/>
      <c r="C64" s="25"/>
      <c r="D64" s="25"/>
      <c r="E64" s="103"/>
      <c r="F64" s="103"/>
      <c r="G64" s="25"/>
    </row>
    <row r="65" spans="1:7" ht="15" customHeight="1">
      <c r="A65" s="728"/>
      <c r="B65" s="728" t="s">
        <v>560</v>
      </c>
      <c r="C65" s="725"/>
      <c r="D65" s="725"/>
      <c r="E65" s="617"/>
      <c r="F65" s="617"/>
      <c r="G65" s="725"/>
    </row>
    <row r="66" spans="1:7" ht="15" customHeight="1">
      <c r="A66" s="727"/>
      <c r="B66" s="728" t="s">
        <v>561</v>
      </c>
      <c r="C66" s="725"/>
      <c r="D66" s="725"/>
      <c r="E66" s="617"/>
      <c r="F66" s="617"/>
      <c r="G66" s="725"/>
    </row>
    <row r="67" spans="1:7" ht="15" customHeight="1">
      <c r="A67" s="727"/>
      <c r="B67" s="728" t="s">
        <v>562</v>
      </c>
      <c r="C67" s="725"/>
      <c r="D67" s="725"/>
      <c r="E67" s="617"/>
      <c r="F67" s="617"/>
      <c r="G67" s="725"/>
    </row>
    <row r="68" spans="1:7" ht="15" customHeight="1">
      <c r="A68" s="727"/>
      <c r="B68" s="728" t="s">
        <v>563</v>
      </c>
      <c r="C68" s="725"/>
      <c r="D68" s="725"/>
      <c r="E68" s="617"/>
      <c r="F68" s="617"/>
      <c r="G68" s="725"/>
    </row>
    <row r="69" spans="1:7" s="87" customFormat="1" ht="15" customHeight="1">
      <c r="A69" s="727"/>
      <c r="B69" s="728" t="s">
        <v>564</v>
      </c>
      <c r="C69" s="725"/>
      <c r="D69" s="725"/>
      <c r="E69" s="617"/>
      <c r="F69" s="617"/>
      <c r="G69" s="725"/>
    </row>
    <row r="70" spans="1:7" ht="15" customHeight="1">
      <c r="A70" s="727"/>
      <c r="B70" s="728" t="s">
        <v>565</v>
      </c>
      <c r="C70" s="725"/>
      <c r="D70" s="725"/>
      <c r="E70" s="617"/>
      <c r="F70" s="617"/>
      <c r="G70" s="725"/>
    </row>
    <row r="71" spans="1:7" ht="15" customHeight="1">
      <c r="A71" s="727"/>
      <c r="B71" s="728" t="s">
        <v>566</v>
      </c>
      <c r="C71" s="725"/>
      <c r="D71" s="725"/>
      <c r="E71" s="617"/>
      <c r="F71" s="617"/>
      <c r="G71" s="725"/>
    </row>
    <row r="72" spans="1:7" ht="15" customHeight="1">
      <c r="A72" s="727"/>
      <c r="B72" s="728" t="s">
        <v>567</v>
      </c>
      <c r="C72" s="725"/>
      <c r="D72" s="725"/>
      <c r="E72" s="617"/>
      <c r="F72" s="617"/>
      <c r="G72" s="725"/>
    </row>
    <row r="73" spans="1:7" ht="15" customHeight="1">
      <c r="A73" s="2" t="s">
        <v>568</v>
      </c>
      <c r="B73" s="2"/>
      <c r="C73" s="25"/>
      <c r="D73" s="25"/>
      <c r="E73" s="103"/>
      <c r="F73" s="103"/>
      <c r="G73" s="25"/>
    </row>
    <row r="74" spans="1:7" ht="15" customHeight="1">
      <c r="A74" s="728"/>
      <c r="B74" s="728" t="s">
        <v>569</v>
      </c>
      <c r="C74" s="725"/>
      <c r="D74" s="725"/>
      <c r="E74" s="617"/>
      <c r="F74" s="617"/>
      <c r="G74" s="725"/>
    </row>
    <row r="75" spans="1:7" ht="15" customHeight="1">
      <c r="A75" s="727"/>
      <c r="B75" s="728" t="s">
        <v>570</v>
      </c>
      <c r="C75" s="725"/>
      <c r="D75" s="725"/>
      <c r="E75" s="617"/>
      <c r="F75" s="617"/>
      <c r="G75" s="725"/>
    </row>
    <row r="76" spans="1:7" ht="15" customHeight="1">
      <c r="A76" s="727"/>
      <c r="B76" s="728" t="s">
        <v>571</v>
      </c>
      <c r="C76" s="725"/>
      <c r="D76" s="725"/>
      <c r="E76" s="617"/>
      <c r="F76" s="617"/>
      <c r="G76" s="725"/>
    </row>
    <row r="77" spans="1:7" ht="15" customHeight="1">
      <c r="A77" s="727"/>
      <c r="B77" s="728" t="s">
        <v>572</v>
      </c>
      <c r="C77" s="725"/>
      <c r="D77" s="725"/>
      <c r="E77" s="617"/>
      <c r="F77" s="617"/>
      <c r="G77" s="725"/>
    </row>
    <row r="78" spans="1:7" ht="15" customHeight="1">
      <c r="A78" s="727"/>
      <c r="B78" s="728" t="s">
        <v>573</v>
      </c>
      <c r="C78" s="725"/>
      <c r="D78" s="725"/>
      <c r="E78" s="617"/>
      <c r="F78" s="617"/>
      <c r="G78" s="725"/>
    </row>
    <row r="79" spans="1:7" s="87" customFormat="1" ht="15" customHeight="1">
      <c r="A79" s="2" t="s">
        <v>574</v>
      </c>
      <c r="B79" s="2"/>
      <c r="C79" s="49"/>
      <c r="D79" s="49"/>
      <c r="E79" s="103"/>
      <c r="F79" s="103"/>
      <c r="G79" s="49"/>
    </row>
    <row r="80" spans="1:7" ht="15" customHeight="1">
      <c r="A80" s="728"/>
      <c r="B80" s="728" t="s">
        <v>575</v>
      </c>
      <c r="C80" s="724"/>
      <c r="D80" s="724"/>
      <c r="E80" s="617"/>
      <c r="F80" s="617"/>
      <c r="G80" s="724"/>
    </row>
    <row r="81" spans="1:7" ht="15" customHeight="1">
      <c r="A81" s="727"/>
      <c r="B81" s="728" t="s">
        <v>576</v>
      </c>
      <c r="C81" s="725"/>
      <c r="D81" s="725"/>
      <c r="E81" s="617"/>
      <c r="F81" s="617"/>
      <c r="G81" s="725"/>
    </row>
    <row r="82" spans="1:7" ht="15" customHeight="1">
      <c r="A82" s="727"/>
      <c r="B82" s="728" t="s">
        <v>577</v>
      </c>
      <c r="C82" s="725"/>
      <c r="D82" s="725"/>
      <c r="E82" s="617"/>
      <c r="F82" s="617"/>
      <c r="G82" s="725"/>
    </row>
    <row r="83" spans="1:7" ht="15" customHeight="1">
      <c r="A83" s="727"/>
      <c r="B83" s="728" t="s">
        <v>578</v>
      </c>
      <c r="C83" s="725"/>
      <c r="D83" s="725"/>
      <c r="E83" s="617"/>
      <c r="F83" s="617"/>
      <c r="G83" s="725"/>
    </row>
    <row r="84" spans="1:7" ht="15" customHeight="1">
      <c r="A84" s="2" t="s">
        <v>579</v>
      </c>
      <c r="B84" s="2"/>
      <c r="C84" s="25"/>
      <c r="D84" s="25"/>
      <c r="E84" s="103"/>
      <c r="F84" s="103"/>
      <c r="G84" s="25"/>
    </row>
    <row r="85" spans="1:7" ht="15" customHeight="1">
      <c r="A85" s="727"/>
      <c r="B85" s="728" t="s">
        <v>580</v>
      </c>
      <c r="C85" s="725"/>
      <c r="D85" s="725"/>
      <c r="E85" s="617"/>
      <c r="F85" s="617"/>
      <c r="G85" s="725"/>
    </row>
    <row r="86" spans="1:7" ht="15" customHeight="1">
      <c r="A86" s="727"/>
      <c r="B86" s="728" t="s">
        <v>581</v>
      </c>
      <c r="C86" s="725"/>
      <c r="D86" s="725"/>
      <c r="E86" s="617"/>
      <c r="F86" s="617"/>
      <c r="G86" s="725"/>
    </row>
    <row r="87" spans="1:7" s="87" customFormat="1" ht="15" customHeight="1">
      <c r="A87" s="727"/>
      <c r="B87" s="728" t="s">
        <v>582</v>
      </c>
      <c r="C87" s="725"/>
      <c r="D87" s="725"/>
      <c r="E87" s="617"/>
      <c r="F87" s="617"/>
      <c r="G87" s="725"/>
    </row>
    <row r="88" spans="1:7" ht="15" customHeight="1">
      <c r="A88" s="2" t="s">
        <v>583</v>
      </c>
      <c r="B88" s="2"/>
      <c r="C88" s="49"/>
      <c r="D88" s="49"/>
      <c r="E88" s="103"/>
      <c r="F88" s="103"/>
      <c r="G88" s="49"/>
    </row>
    <row r="89" spans="1:7" ht="15" customHeight="1">
      <c r="A89" s="727"/>
      <c r="B89" s="728" t="s">
        <v>584</v>
      </c>
      <c r="C89" s="725"/>
      <c r="D89" s="725"/>
      <c r="E89" s="617"/>
      <c r="F89" s="617"/>
      <c r="G89" s="725"/>
    </row>
    <row r="90" spans="1:7" ht="15" customHeight="1">
      <c r="A90" s="2" t="s">
        <v>585</v>
      </c>
      <c r="B90" s="2"/>
      <c r="C90" s="25"/>
      <c r="D90" s="25"/>
      <c r="E90" s="103"/>
      <c r="F90" s="103"/>
      <c r="G90" s="25"/>
    </row>
    <row r="91" spans="1:7" ht="15" customHeight="1">
      <c r="A91" s="727"/>
      <c r="B91" s="728" t="s">
        <v>586</v>
      </c>
      <c r="C91" s="725"/>
      <c r="D91" s="725"/>
      <c r="E91" s="617"/>
      <c r="F91" s="617"/>
      <c r="G91" s="725"/>
    </row>
    <row r="92" spans="1:7" s="87" customFormat="1" ht="15" customHeight="1">
      <c r="A92" s="727"/>
      <c r="B92" s="728" t="s">
        <v>587</v>
      </c>
      <c r="C92" s="725"/>
      <c r="D92" s="725"/>
      <c r="E92" s="617"/>
      <c r="F92" s="617"/>
      <c r="G92" s="725"/>
    </row>
    <row r="93" spans="1:7" ht="15" customHeight="1">
      <c r="A93" s="727"/>
      <c r="B93" s="728" t="s">
        <v>588</v>
      </c>
      <c r="C93" s="725"/>
      <c r="D93" s="725"/>
      <c r="E93" s="617"/>
      <c r="F93" s="617"/>
      <c r="G93" s="725"/>
    </row>
    <row r="94" spans="1:7" ht="15" customHeight="1">
      <c r="A94" s="2" t="s">
        <v>589</v>
      </c>
      <c r="B94" s="2"/>
      <c r="C94" s="25"/>
      <c r="D94" s="25"/>
      <c r="E94" s="103"/>
      <c r="F94" s="103"/>
      <c r="G94" s="25"/>
    </row>
    <row r="95" spans="1:7" ht="15" customHeight="1">
      <c r="A95" s="728"/>
      <c r="B95" s="728" t="s">
        <v>590</v>
      </c>
      <c r="C95" s="725"/>
      <c r="D95" s="725"/>
      <c r="E95" s="617"/>
      <c r="F95" s="617"/>
      <c r="G95" s="725"/>
    </row>
    <row r="96" spans="1:7" ht="15" customHeight="1">
      <c r="A96" s="728"/>
      <c r="B96" s="728" t="s">
        <v>591</v>
      </c>
      <c r="C96" s="725"/>
      <c r="D96" s="725"/>
      <c r="E96" s="617"/>
      <c r="F96" s="617"/>
      <c r="G96" s="725"/>
    </row>
    <row r="97" spans="1:7" ht="15" customHeight="1">
      <c r="A97" s="728"/>
      <c r="B97" s="728" t="s">
        <v>592</v>
      </c>
      <c r="C97" s="725"/>
      <c r="D97" s="725"/>
      <c r="E97" s="617"/>
      <c r="F97" s="617"/>
      <c r="G97" s="725"/>
    </row>
    <row r="98" spans="1:7" s="87" customFormat="1" ht="15" customHeight="1">
      <c r="A98" s="728"/>
      <c r="B98" s="728" t="s">
        <v>593</v>
      </c>
      <c r="C98" s="725"/>
      <c r="D98" s="725"/>
      <c r="E98" s="617"/>
      <c r="F98" s="617"/>
      <c r="G98" s="725"/>
    </row>
    <row r="99" spans="1:7" ht="15" customHeight="1">
      <c r="A99" s="2" t="s">
        <v>594</v>
      </c>
      <c r="B99" s="2"/>
      <c r="C99" s="49"/>
      <c r="D99" s="49"/>
      <c r="E99" s="103"/>
      <c r="F99" s="103"/>
      <c r="G99" s="49"/>
    </row>
    <row r="100" spans="1:7" ht="15" customHeight="1">
      <c r="A100" s="727"/>
      <c r="B100" s="728" t="s">
        <v>595</v>
      </c>
      <c r="C100" s="725"/>
      <c r="D100" s="725"/>
      <c r="E100" s="617"/>
      <c r="F100" s="617"/>
      <c r="G100" s="725"/>
    </row>
    <row r="101" spans="1:7" ht="15" customHeight="1">
      <c r="A101" s="2" t="s">
        <v>596</v>
      </c>
      <c r="B101" s="2"/>
      <c r="C101" s="25"/>
      <c r="D101" s="25"/>
      <c r="E101" s="103"/>
      <c r="F101" s="103"/>
      <c r="G101" s="25"/>
    </row>
    <row r="102" spans="1:7" ht="15" customHeight="1">
      <c r="A102" s="728"/>
      <c r="B102" s="728" t="s">
        <v>597</v>
      </c>
      <c r="C102" s="725"/>
      <c r="D102" s="725"/>
      <c r="E102" s="617"/>
      <c r="F102" s="617"/>
      <c r="G102" s="725"/>
    </row>
    <row r="103" spans="1:7" ht="15" customHeight="1">
      <c r="A103" s="727"/>
      <c r="B103" s="728" t="s">
        <v>598</v>
      </c>
      <c r="C103" s="725"/>
      <c r="D103" s="725"/>
      <c r="E103" s="617"/>
      <c r="F103" s="617"/>
      <c r="G103" s="725"/>
    </row>
    <row r="104" spans="1:7" ht="15" customHeight="1">
      <c r="A104" s="727"/>
      <c r="B104" s="728" t="s">
        <v>599</v>
      </c>
      <c r="C104" s="725"/>
      <c r="D104" s="725"/>
      <c r="E104" s="617"/>
      <c r="F104" s="617"/>
      <c r="G104" s="725"/>
    </row>
    <row r="105" spans="1:7" ht="15" customHeight="1">
      <c r="A105" s="727"/>
      <c r="B105" s="728" t="s">
        <v>600</v>
      </c>
      <c r="C105" s="725"/>
      <c r="D105" s="725"/>
      <c r="E105" s="617"/>
      <c r="F105" s="617"/>
      <c r="G105" s="725"/>
    </row>
    <row r="106" spans="1:7" ht="14.25" customHeight="1">
      <c r="A106" s="727"/>
      <c r="B106" s="728" t="s">
        <v>601</v>
      </c>
      <c r="C106" s="725"/>
      <c r="D106" s="725"/>
      <c r="E106" s="617"/>
      <c r="F106" s="617"/>
      <c r="G106" s="725"/>
    </row>
    <row r="107" spans="1:7" ht="14.25" customHeight="1">
      <c r="A107" s="727"/>
      <c r="B107" s="728" t="s">
        <v>602</v>
      </c>
      <c r="C107" s="725"/>
      <c r="D107" s="725"/>
      <c r="E107" s="617"/>
      <c r="F107" s="617"/>
      <c r="G107" s="725"/>
    </row>
    <row r="108" spans="1:7" ht="14.25" customHeight="1">
      <c r="A108" s="727"/>
      <c r="B108" s="728" t="s">
        <v>603</v>
      </c>
      <c r="C108" s="725"/>
      <c r="D108" s="725"/>
      <c r="E108" s="617"/>
      <c r="F108" s="617"/>
      <c r="G108" s="725"/>
    </row>
    <row r="109" spans="1:7" ht="14.25" customHeight="1">
      <c r="A109" s="2" t="s">
        <v>604</v>
      </c>
      <c r="B109" s="2"/>
      <c r="C109" s="683"/>
      <c r="D109" s="683"/>
      <c r="E109" s="103"/>
      <c r="F109" s="103"/>
      <c r="G109" s="683"/>
    </row>
    <row r="110" spans="1:7" ht="14.25" customHeight="1">
      <c r="A110" s="2" t="s">
        <v>605</v>
      </c>
      <c r="B110" s="2"/>
      <c r="C110" s="25"/>
      <c r="D110" s="25"/>
      <c r="E110" s="103"/>
      <c r="F110" s="103"/>
      <c r="G110" s="25"/>
    </row>
    <row r="111" spans="1:7" ht="14.25" customHeight="1" thickBot="1">
      <c r="A111" s="282" t="s">
        <v>606</v>
      </c>
      <c r="B111" s="282"/>
      <c r="C111" s="206"/>
      <c r="D111" s="206"/>
      <c r="E111" s="631"/>
      <c r="F111" s="631"/>
      <c r="G111" s="206"/>
    </row>
    <row r="112" spans="1:7" ht="14.25" customHeight="1">
      <c r="A112" s="7"/>
      <c r="B112" s="619" t="s">
        <v>1236</v>
      </c>
      <c r="C112" s="7"/>
      <c r="D112" s="7"/>
      <c r="E112" s="7"/>
      <c r="F112" s="7"/>
      <c r="G112" s="7"/>
    </row>
  </sheetData>
  <mergeCells count="1">
    <mergeCell ref="A2:B2"/>
  </mergeCells>
  <conditionalFormatting sqref="C3:D93">
    <cfRule type="containsBlanks" dxfId="522" priority="8">
      <formula>LEN(TRIM(C3))=0</formula>
    </cfRule>
  </conditionalFormatting>
  <conditionalFormatting sqref="C94:D99">
    <cfRule type="containsBlanks" dxfId="521" priority="10">
      <formula>LEN(TRIM(C94))=0</formula>
    </cfRule>
  </conditionalFormatting>
  <conditionalFormatting sqref="C98:D98">
    <cfRule type="containsBlanks" dxfId="520" priority="9" stopIfTrue="1">
      <formula>LEN(TRIM(C98))=0</formula>
    </cfRule>
  </conditionalFormatting>
  <conditionalFormatting sqref="C100:D108">
    <cfRule type="containsBlanks" dxfId="519" priority="7">
      <formula>LEN(TRIM(C100))=0</formula>
    </cfRule>
  </conditionalFormatting>
  <conditionalFormatting sqref="C110:D110">
    <cfRule type="containsBlanks" dxfId="518" priority="6">
      <formula>LEN(TRIM(C110))=0</formula>
    </cfRule>
  </conditionalFormatting>
  <conditionalFormatting sqref="E3:F110">
    <cfRule type="containsBlanks" dxfId="517" priority="11">
      <formula>LEN(TRIM(E3))=0</formula>
    </cfRule>
  </conditionalFormatting>
  <conditionalFormatting sqref="G3:G93">
    <cfRule type="containsBlanks" dxfId="516" priority="3">
      <formula>LEN(TRIM(G3))=0</formula>
    </cfRule>
  </conditionalFormatting>
  <conditionalFormatting sqref="G94:G99">
    <cfRule type="containsBlanks" dxfId="515" priority="5">
      <formula>LEN(TRIM(G94))=0</formula>
    </cfRule>
  </conditionalFormatting>
  <conditionalFormatting sqref="G98">
    <cfRule type="containsBlanks" dxfId="514" priority="4" stopIfTrue="1">
      <formula>LEN(TRIM(G98))=0</formula>
    </cfRule>
  </conditionalFormatting>
  <conditionalFormatting sqref="G100:G108">
    <cfRule type="containsBlanks" dxfId="513" priority="2">
      <formula>LEN(TRIM(G100))=0</formula>
    </cfRule>
  </conditionalFormatting>
  <conditionalFormatting sqref="G110">
    <cfRule type="containsBlanks" dxfId="512" priority="1">
      <formula>LEN(TRIM(G110))=0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Feuil65">
    <tabColor rgb="FFF9FBFA"/>
  </sheetPr>
  <dimension ref="A1:Y91"/>
  <sheetViews>
    <sheetView view="pageBreakPreview" zoomScale="85" zoomScaleNormal="100" zoomScaleSheetLayoutView="85" workbookViewId="0">
      <pane ySplit="2" topLeftCell="A68" activePane="bottomLeft" state="frozen"/>
      <selection activeCell="A28" sqref="A28"/>
      <selection pane="bottomLeft" activeCell="C3" sqref="C3:F90"/>
    </sheetView>
  </sheetViews>
  <sheetFormatPr baseColWidth="10" defaultColWidth="14.3984375" defaultRowHeight="15" customHeight="1"/>
  <cols>
    <col min="1" max="1" width="1.06640625" customWidth="1"/>
    <col min="2" max="2" width="23" customWidth="1"/>
    <col min="3" max="3" width="12.3984375" customWidth="1"/>
    <col min="4" max="4" width="12.6640625" customWidth="1"/>
    <col min="5" max="5" width="11.53125" customWidth="1"/>
    <col min="6" max="6" width="14" customWidth="1"/>
    <col min="7" max="7" width="15.53125" bestFit="1" customWidth="1"/>
    <col min="8" max="8" width="11.73046875" bestFit="1" customWidth="1"/>
    <col min="9" max="22" width="10.796875" customWidth="1"/>
  </cols>
  <sheetData>
    <row r="1" spans="1:25" ht="14.25" customHeight="1">
      <c r="A1" s="6" t="s">
        <v>1237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48" customHeight="1" thickBot="1">
      <c r="A2" s="991" t="s">
        <v>629</v>
      </c>
      <c r="B2" s="906"/>
      <c r="C2" s="148" t="s">
        <v>1238</v>
      </c>
      <c r="D2" s="54" t="s">
        <v>1239</v>
      </c>
      <c r="E2" s="148" t="s">
        <v>1240</v>
      </c>
      <c r="F2" s="54" t="s">
        <v>1241</v>
      </c>
      <c r="G2" s="54" t="s">
        <v>1242</v>
      </c>
      <c r="H2" s="54" t="s">
        <v>1243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>
      <c r="A3" s="2" t="s">
        <v>498</v>
      </c>
      <c r="B3" s="728"/>
      <c r="C3" s="25"/>
      <c r="D3" s="25"/>
      <c r="E3" s="25"/>
      <c r="F3" s="25"/>
      <c r="G3" s="103" t="e">
        <f>+D3/C3*100</f>
        <v>#DIV/0!</v>
      </c>
      <c r="H3" s="103" t="e">
        <f>+F3/E3*100</f>
        <v>#DIV/0!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2"/>
      <c r="B4" s="728" t="s">
        <v>500</v>
      </c>
      <c r="C4" s="724"/>
      <c r="D4" s="724"/>
      <c r="E4" s="724"/>
      <c r="F4" s="724"/>
      <c r="G4" s="722" t="e">
        <f t="shared" ref="G4:G67" si="0">+D4/C4*100</f>
        <v>#DIV/0!</v>
      </c>
      <c r="H4" s="722" t="e">
        <f t="shared" ref="H4:H67" si="1">+F4/E4*100</f>
        <v>#DIV/0!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2"/>
      <c r="B5" s="728" t="s">
        <v>501</v>
      </c>
      <c r="C5" s="725"/>
      <c r="D5" s="725"/>
      <c r="E5" s="725"/>
      <c r="F5" s="725"/>
      <c r="G5" s="723" t="e">
        <f t="shared" si="0"/>
        <v>#DIV/0!</v>
      </c>
      <c r="H5" s="723" t="e">
        <f t="shared" si="1"/>
        <v>#DIV/0!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2"/>
      <c r="B6" s="728" t="s">
        <v>502</v>
      </c>
      <c r="C6" s="725"/>
      <c r="D6" s="725"/>
      <c r="E6" s="725"/>
      <c r="F6" s="725"/>
      <c r="G6" s="723" t="e">
        <f t="shared" si="0"/>
        <v>#DIV/0!</v>
      </c>
      <c r="H6" s="723" t="e">
        <f t="shared" si="1"/>
        <v>#DIV/0!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2" t="s">
        <v>503</v>
      </c>
      <c r="B7" s="728"/>
      <c r="C7" s="25"/>
      <c r="D7" s="25"/>
      <c r="E7" s="25"/>
      <c r="F7" s="25"/>
      <c r="G7" s="103" t="e">
        <f t="shared" si="0"/>
        <v>#DIV/0!</v>
      </c>
      <c r="H7" s="103" t="e">
        <f t="shared" si="1"/>
        <v>#DIV/0!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2"/>
      <c r="B8" s="728" t="s">
        <v>505</v>
      </c>
      <c r="C8" s="725"/>
      <c r="D8" s="725"/>
      <c r="E8" s="725"/>
      <c r="F8" s="725"/>
      <c r="G8" s="723" t="e">
        <f t="shared" si="0"/>
        <v>#DIV/0!</v>
      </c>
      <c r="H8" s="723" t="e">
        <f t="shared" si="1"/>
        <v>#DIV/0!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2"/>
      <c r="B9" s="728" t="s">
        <v>506</v>
      </c>
      <c r="C9" s="725"/>
      <c r="D9" s="725"/>
      <c r="E9" s="725"/>
      <c r="F9" s="725"/>
      <c r="G9" s="723" t="e">
        <f t="shared" si="0"/>
        <v>#DIV/0!</v>
      </c>
      <c r="H9" s="723" t="e">
        <f t="shared" si="1"/>
        <v>#DIV/0!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2"/>
      <c r="B10" s="728" t="s">
        <v>507</v>
      </c>
      <c r="C10" s="725"/>
      <c r="D10" s="725"/>
      <c r="E10" s="725"/>
      <c r="F10" s="725"/>
      <c r="G10" s="723" t="e">
        <f t="shared" si="0"/>
        <v>#DIV/0!</v>
      </c>
      <c r="H10" s="723" t="e">
        <f t="shared" si="1"/>
        <v>#DIV/0!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2"/>
      <c r="B11" s="728" t="s">
        <v>508</v>
      </c>
      <c r="C11" s="725"/>
      <c r="D11" s="725"/>
      <c r="E11" s="725"/>
      <c r="F11" s="725"/>
      <c r="G11" s="723" t="e">
        <f t="shared" si="0"/>
        <v>#DIV/0!</v>
      </c>
      <c r="H11" s="723" t="e">
        <f t="shared" si="1"/>
        <v>#DIV/0!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2"/>
      <c r="B12" s="728" t="s">
        <v>509</v>
      </c>
      <c r="C12" s="725"/>
      <c r="D12" s="725"/>
      <c r="E12" s="725"/>
      <c r="F12" s="725"/>
      <c r="G12" s="723" t="e">
        <f t="shared" si="0"/>
        <v>#DIV/0!</v>
      </c>
      <c r="H12" s="723" t="e">
        <f t="shared" si="1"/>
        <v>#DIV/0!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2" t="s">
        <v>510</v>
      </c>
      <c r="B13" s="728"/>
      <c r="C13" s="25"/>
      <c r="D13" s="25"/>
      <c r="E13" s="25"/>
      <c r="F13" s="25"/>
      <c r="G13" s="103" t="e">
        <f t="shared" si="0"/>
        <v>#DIV/0!</v>
      </c>
      <c r="H13" s="103" t="e">
        <f t="shared" si="1"/>
        <v>#DIV/0!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2"/>
      <c r="B14" s="728" t="s">
        <v>512</v>
      </c>
      <c r="C14" s="725"/>
      <c r="D14" s="725"/>
      <c r="E14" s="725"/>
      <c r="F14" s="725"/>
      <c r="G14" s="723" t="e">
        <f t="shared" si="0"/>
        <v>#DIV/0!</v>
      </c>
      <c r="H14" s="723" t="e">
        <f t="shared" si="1"/>
        <v>#DIV/0!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2"/>
      <c r="B15" s="728" t="s">
        <v>513</v>
      </c>
      <c r="C15" s="725"/>
      <c r="D15" s="725"/>
      <c r="E15" s="725"/>
      <c r="F15" s="725"/>
      <c r="G15" s="723" t="e">
        <f t="shared" si="0"/>
        <v>#DIV/0!</v>
      </c>
      <c r="H15" s="723" t="e">
        <f t="shared" si="1"/>
        <v>#DIV/0!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2" t="s">
        <v>514</v>
      </c>
      <c r="B16" s="728"/>
      <c r="C16" s="25"/>
      <c r="D16" s="25"/>
      <c r="E16" s="25"/>
      <c r="F16" s="25"/>
      <c r="G16" s="103" t="e">
        <f t="shared" si="0"/>
        <v>#DIV/0!</v>
      </c>
      <c r="H16" s="103" t="e">
        <f t="shared" si="1"/>
        <v>#DIV/0!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8" ht="15" customHeight="1">
      <c r="A17" s="2"/>
      <c r="B17" s="728" t="s">
        <v>516</v>
      </c>
      <c r="C17" s="725"/>
      <c r="D17" s="725"/>
      <c r="E17" s="725"/>
      <c r="F17" s="725"/>
      <c r="G17" s="723" t="e">
        <f t="shared" si="0"/>
        <v>#DIV/0!</v>
      </c>
      <c r="H17" s="723" t="e">
        <f t="shared" si="1"/>
        <v>#DIV/0!</v>
      </c>
    </row>
    <row r="18" spans="1:8" ht="15" customHeight="1">
      <c r="A18" s="2"/>
      <c r="B18" s="728" t="s">
        <v>517</v>
      </c>
      <c r="C18" s="725"/>
      <c r="D18" s="725"/>
      <c r="E18" s="725"/>
      <c r="F18" s="725"/>
      <c r="G18" s="723" t="e">
        <f t="shared" si="0"/>
        <v>#DIV/0!</v>
      </c>
      <c r="H18" s="723" t="e">
        <f t="shared" si="1"/>
        <v>#DIV/0!</v>
      </c>
    </row>
    <row r="19" spans="1:8" ht="15" customHeight="1">
      <c r="A19" s="2"/>
      <c r="B19" s="729" t="s">
        <v>518</v>
      </c>
      <c r="C19" s="724"/>
      <c r="D19" s="724"/>
      <c r="E19" s="724"/>
      <c r="F19" s="724"/>
      <c r="G19" s="722" t="e">
        <f t="shared" si="0"/>
        <v>#DIV/0!</v>
      </c>
      <c r="H19" s="722" t="e">
        <f t="shared" si="1"/>
        <v>#DIV/0!</v>
      </c>
    </row>
    <row r="20" spans="1:8" ht="15" customHeight="1">
      <c r="A20" s="2"/>
      <c r="B20" s="729" t="s">
        <v>519</v>
      </c>
      <c r="C20" s="724"/>
      <c r="D20" s="724"/>
      <c r="E20" s="724"/>
      <c r="F20" s="724"/>
      <c r="G20" s="722" t="e">
        <f t="shared" si="0"/>
        <v>#DIV/0!</v>
      </c>
      <c r="H20" s="722" t="e">
        <f t="shared" si="1"/>
        <v>#DIV/0!</v>
      </c>
    </row>
    <row r="21" spans="1:8" ht="15" customHeight="1">
      <c r="A21" s="2"/>
      <c r="B21" s="728" t="s">
        <v>520</v>
      </c>
      <c r="C21" s="725"/>
      <c r="D21" s="725"/>
      <c r="E21" s="725"/>
      <c r="F21" s="725"/>
      <c r="G21" s="723" t="e">
        <f t="shared" si="0"/>
        <v>#DIV/0!</v>
      </c>
      <c r="H21" s="723" t="e">
        <f t="shared" si="1"/>
        <v>#DIV/0!</v>
      </c>
    </row>
    <row r="22" spans="1:8" ht="15" customHeight="1">
      <c r="A22" s="2"/>
      <c r="B22" s="728" t="s">
        <v>521</v>
      </c>
      <c r="C22" s="725"/>
      <c r="D22" s="725"/>
      <c r="E22" s="725"/>
      <c r="F22" s="725"/>
      <c r="G22" s="723" t="e">
        <f t="shared" si="0"/>
        <v>#DIV/0!</v>
      </c>
      <c r="H22" s="723" t="e">
        <f t="shared" si="1"/>
        <v>#DIV/0!</v>
      </c>
    </row>
    <row r="23" spans="1:8" ht="15" customHeight="1">
      <c r="A23" s="2"/>
      <c r="B23" s="728" t="s">
        <v>522</v>
      </c>
      <c r="C23" s="725"/>
      <c r="D23" s="725"/>
      <c r="E23" s="725"/>
      <c r="F23" s="725"/>
      <c r="G23" s="723" t="e">
        <f t="shared" si="0"/>
        <v>#DIV/0!</v>
      </c>
      <c r="H23" s="723" t="e">
        <f t="shared" si="1"/>
        <v>#DIV/0!</v>
      </c>
    </row>
    <row r="24" spans="1:8" ht="15" customHeight="1">
      <c r="A24" s="2"/>
      <c r="B24" s="728" t="s">
        <v>523</v>
      </c>
      <c r="C24" s="725"/>
      <c r="D24" s="725"/>
      <c r="E24" s="725"/>
      <c r="F24" s="725"/>
      <c r="G24" s="723" t="e">
        <f t="shared" si="0"/>
        <v>#DIV/0!</v>
      </c>
      <c r="H24" s="723" t="e">
        <f t="shared" si="1"/>
        <v>#DIV/0!</v>
      </c>
    </row>
    <row r="25" spans="1:8" ht="15" customHeight="1">
      <c r="A25" s="2" t="s">
        <v>524</v>
      </c>
      <c r="B25" s="728"/>
      <c r="C25" s="25"/>
      <c r="D25" s="25"/>
      <c r="E25" s="25"/>
      <c r="F25" s="25"/>
      <c r="G25" s="103" t="e">
        <f t="shared" si="0"/>
        <v>#DIV/0!</v>
      </c>
      <c r="H25" s="103" t="e">
        <f t="shared" si="1"/>
        <v>#DIV/0!</v>
      </c>
    </row>
    <row r="26" spans="1:8" ht="15" customHeight="1">
      <c r="A26" s="2"/>
      <c r="B26" s="728" t="s">
        <v>532</v>
      </c>
      <c r="C26" s="725"/>
      <c r="D26" s="725"/>
      <c r="E26" s="725"/>
      <c r="F26" s="725"/>
      <c r="G26" s="723" t="e">
        <f t="shared" si="0"/>
        <v>#DIV/0!</v>
      </c>
      <c r="H26" s="723" t="e">
        <f t="shared" si="1"/>
        <v>#DIV/0!</v>
      </c>
    </row>
    <row r="27" spans="1:8" ht="15" customHeight="1">
      <c r="A27" s="2"/>
      <c r="B27" s="728" t="s">
        <v>533</v>
      </c>
      <c r="C27" s="725"/>
      <c r="D27" s="725"/>
      <c r="E27" s="725"/>
      <c r="F27" s="725"/>
      <c r="G27" s="723" t="e">
        <f t="shared" si="0"/>
        <v>#DIV/0!</v>
      </c>
      <c r="H27" s="723" t="e">
        <f t="shared" si="1"/>
        <v>#DIV/0!</v>
      </c>
    </row>
    <row r="28" spans="1:8" ht="15" customHeight="1">
      <c r="A28" s="2"/>
      <c r="B28" s="728" t="s">
        <v>534</v>
      </c>
      <c r="C28" s="725"/>
      <c r="D28" s="725"/>
      <c r="E28" s="725"/>
      <c r="F28" s="725"/>
      <c r="G28" s="723" t="e">
        <f t="shared" si="0"/>
        <v>#DIV/0!</v>
      </c>
      <c r="H28" s="723" t="e">
        <f t="shared" si="1"/>
        <v>#DIV/0!</v>
      </c>
    </row>
    <row r="29" spans="1:8" ht="15" customHeight="1">
      <c r="A29" s="2"/>
      <c r="B29" s="728" t="s">
        <v>535</v>
      </c>
      <c r="C29" s="725"/>
      <c r="D29" s="725"/>
      <c r="E29" s="725"/>
      <c r="F29" s="725"/>
      <c r="G29" s="723" t="e">
        <f t="shared" si="0"/>
        <v>#DIV/0!</v>
      </c>
      <c r="H29" s="723" t="e">
        <f t="shared" si="1"/>
        <v>#DIV/0!</v>
      </c>
    </row>
    <row r="30" spans="1:8" ht="15" customHeight="1">
      <c r="A30" s="2"/>
      <c r="B30" s="728" t="s">
        <v>536</v>
      </c>
      <c r="C30" s="724"/>
      <c r="D30" s="724"/>
      <c r="E30" s="724"/>
      <c r="F30" s="724"/>
      <c r="G30" s="722" t="e">
        <f t="shared" si="0"/>
        <v>#DIV/0!</v>
      </c>
      <c r="H30" s="722" t="e">
        <f t="shared" si="1"/>
        <v>#DIV/0!</v>
      </c>
    </row>
    <row r="31" spans="1:8" ht="15" customHeight="1">
      <c r="A31" s="2" t="s">
        <v>537</v>
      </c>
      <c r="B31" s="728"/>
      <c r="C31" s="25"/>
      <c r="D31" s="25"/>
      <c r="E31" s="25"/>
      <c r="F31" s="25"/>
      <c r="G31" s="103" t="e">
        <f t="shared" si="0"/>
        <v>#DIV/0!</v>
      </c>
      <c r="H31" s="103" t="e">
        <f t="shared" si="1"/>
        <v>#DIV/0!</v>
      </c>
    </row>
    <row r="32" spans="1:8" ht="15" customHeight="1">
      <c r="A32" s="2"/>
      <c r="B32" s="728" t="s">
        <v>539</v>
      </c>
      <c r="C32" s="725"/>
      <c r="D32" s="725"/>
      <c r="E32" s="725"/>
      <c r="F32" s="725"/>
      <c r="G32" s="723" t="e">
        <f t="shared" si="0"/>
        <v>#DIV/0!</v>
      </c>
      <c r="H32" s="723" t="e">
        <f t="shared" si="1"/>
        <v>#DIV/0!</v>
      </c>
    </row>
    <row r="33" spans="1:8" ht="15" customHeight="1">
      <c r="A33" s="2"/>
      <c r="B33" s="728" t="s">
        <v>540</v>
      </c>
      <c r="C33" s="725"/>
      <c r="D33" s="725"/>
      <c r="E33" s="725"/>
      <c r="F33" s="725"/>
      <c r="G33" s="723" t="e">
        <f t="shared" si="0"/>
        <v>#DIV/0!</v>
      </c>
      <c r="H33" s="723" t="e">
        <f t="shared" si="1"/>
        <v>#DIV/0!</v>
      </c>
    </row>
    <row r="34" spans="1:8" ht="15" customHeight="1">
      <c r="A34" s="2"/>
      <c r="B34" s="728" t="s">
        <v>541</v>
      </c>
      <c r="C34" s="725"/>
      <c r="D34" s="725"/>
      <c r="E34" s="725"/>
      <c r="F34" s="725"/>
      <c r="G34" s="723" t="e">
        <f t="shared" si="0"/>
        <v>#DIV/0!</v>
      </c>
      <c r="H34" s="723" t="e">
        <f t="shared" si="1"/>
        <v>#DIV/0!</v>
      </c>
    </row>
    <row r="35" spans="1:8" ht="15" customHeight="1">
      <c r="A35" s="2"/>
      <c r="B35" s="728" t="s">
        <v>542</v>
      </c>
      <c r="C35" s="725"/>
      <c r="D35" s="725"/>
      <c r="E35" s="725"/>
      <c r="F35" s="725"/>
      <c r="G35" s="723" t="e">
        <f t="shared" si="0"/>
        <v>#DIV/0!</v>
      </c>
      <c r="H35" s="723" t="e">
        <f t="shared" si="1"/>
        <v>#DIV/0!</v>
      </c>
    </row>
    <row r="36" spans="1:8" ht="15" customHeight="1">
      <c r="A36" s="2"/>
      <c r="B36" s="728" t="s">
        <v>543</v>
      </c>
      <c r="C36" s="725"/>
      <c r="D36" s="725"/>
      <c r="E36" s="725"/>
      <c r="F36" s="725"/>
      <c r="G36" s="723" t="e">
        <f t="shared" si="0"/>
        <v>#DIV/0!</v>
      </c>
      <c r="H36" s="723" t="e">
        <f t="shared" si="1"/>
        <v>#DIV/0!</v>
      </c>
    </row>
    <row r="37" spans="1:8" ht="15" customHeight="1">
      <c r="A37" s="2"/>
      <c r="B37" s="728" t="s">
        <v>544</v>
      </c>
      <c r="C37" s="725"/>
      <c r="D37" s="725"/>
      <c r="E37" s="725"/>
      <c r="F37" s="725"/>
      <c r="G37" s="723" t="e">
        <f t="shared" si="0"/>
        <v>#DIV/0!</v>
      </c>
      <c r="H37" s="723" t="e">
        <f t="shared" si="1"/>
        <v>#DIV/0!</v>
      </c>
    </row>
    <row r="38" spans="1:8" s="87" customFormat="1" ht="15" customHeight="1">
      <c r="A38" s="2" t="s">
        <v>545</v>
      </c>
      <c r="B38" s="728"/>
      <c r="C38" s="25"/>
      <c r="D38" s="25"/>
      <c r="E38" s="25"/>
      <c r="F38" s="25"/>
      <c r="G38" s="103" t="e">
        <f t="shared" si="0"/>
        <v>#DIV/0!</v>
      </c>
      <c r="H38" s="103" t="e">
        <f t="shared" si="1"/>
        <v>#DIV/0!</v>
      </c>
    </row>
    <row r="39" spans="1:8" ht="15" customHeight="1">
      <c r="A39" s="2"/>
      <c r="B39" s="728" t="s">
        <v>547</v>
      </c>
      <c r="C39" s="725"/>
      <c r="D39" s="725"/>
      <c r="E39" s="725"/>
      <c r="F39" s="725"/>
      <c r="G39" s="723" t="e">
        <f t="shared" si="0"/>
        <v>#DIV/0!</v>
      </c>
      <c r="H39" s="723" t="e">
        <f t="shared" si="1"/>
        <v>#DIV/0!</v>
      </c>
    </row>
    <row r="40" spans="1:8" ht="15" customHeight="1">
      <c r="A40" s="2"/>
      <c r="B40" s="728" t="s">
        <v>548</v>
      </c>
      <c r="C40" s="725"/>
      <c r="D40" s="725"/>
      <c r="E40" s="725"/>
      <c r="F40" s="725"/>
      <c r="G40" s="723" t="e">
        <f t="shared" si="0"/>
        <v>#DIV/0!</v>
      </c>
      <c r="H40" s="723" t="e">
        <f t="shared" si="1"/>
        <v>#DIV/0!</v>
      </c>
    </row>
    <row r="41" spans="1:8" ht="15" customHeight="1">
      <c r="A41" s="2"/>
      <c r="B41" s="728" t="s">
        <v>549</v>
      </c>
      <c r="C41" s="725"/>
      <c r="D41" s="725"/>
      <c r="E41" s="725"/>
      <c r="F41" s="725"/>
      <c r="G41" s="723" t="e">
        <f t="shared" si="0"/>
        <v>#DIV/0!</v>
      </c>
      <c r="H41" s="723" t="e">
        <f t="shared" si="1"/>
        <v>#DIV/0!</v>
      </c>
    </row>
    <row r="42" spans="1:8" ht="15" customHeight="1">
      <c r="A42" s="2" t="s">
        <v>550</v>
      </c>
      <c r="B42" s="728"/>
      <c r="C42" s="25"/>
      <c r="D42" s="25"/>
      <c r="E42" s="25"/>
      <c r="F42" s="25"/>
      <c r="G42" s="103" t="e">
        <f t="shared" si="0"/>
        <v>#DIV/0!</v>
      </c>
      <c r="H42" s="103" t="e">
        <f t="shared" si="1"/>
        <v>#DIV/0!</v>
      </c>
    </row>
    <row r="43" spans="1:8" ht="15" customHeight="1">
      <c r="A43" s="2"/>
      <c r="B43" s="728" t="s">
        <v>552</v>
      </c>
      <c r="C43" s="725"/>
      <c r="D43" s="725"/>
      <c r="E43" s="725"/>
      <c r="F43" s="725"/>
      <c r="G43" s="723" t="e">
        <f t="shared" si="0"/>
        <v>#DIV/0!</v>
      </c>
      <c r="H43" s="723" t="e">
        <f t="shared" si="1"/>
        <v>#DIV/0!</v>
      </c>
    </row>
    <row r="44" spans="1:8" ht="15" customHeight="1">
      <c r="A44" s="2"/>
      <c r="B44" s="728" t="s">
        <v>553</v>
      </c>
      <c r="C44" s="725"/>
      <c r="D44" s="725"/>
      <c r="E44" s="725"/>
      <c r="F44" s="725"/>
      <c r="G44" s="723" t="e">
        <f t="shared" si="0"/>
        <v>#DIV/0!</v>
      </c>
      <c r="H44" s="723" t="e">
        <f t="shared" si="1"/>
        <v>#DIV/0!</v>
      </c>
    </row>
    <row r="45" spans="1:8" ht="15" customHeight="1">
      <c r="A45" s="2"/>
      <c r="B45" s="728" t="s">
        <v>554</v>
      </c>
      <c r="C45" s="725"/>
      <c r="D45" s="725"/>
      <c r="E45" s="725"/>
      <c r="F45" s="725"/>
      <c r="G45" s="723" t="e">
        <f t="shared" si="0"/>
        <v>#DIV/0!</v>
      </c>
      <c r="H45" s="723" t="e">
        <f t="shared" si="1"/>
        <v>#DIV/0!</v>
      </c>
    </row>
    <row r="46" spans="1:8" s="87" customFormat="1" ht="15" customHeight="1">
      <c r="A46" s="2"/>
      <c r="B46" s="728" t="s">
        <v>555</v>
      </c>
      <c r="C46" s="725"/>
      <c r="D46" s="725"/>
      <c r="E46" s="725"/>
      <c r="F46" s="725"/>
      <c r="G46" s="723" t="e">
        <f t="shared" si="0"/>
        <v>#DIV/0!</v>
      </c>
      <c r="H46" s="723" t="e">
        <f t="shared" si="1"/>
        <v>#DIV/0!</v>
      </c>
    </row>
    <row r="47" spans="1:8" ht="15" customHeight="1">
      <c r="A47" s="2"/>
      <c r="B47" s="728" t="s">
        <v>556</v>
      </c>
      <c r="C47" s="725"/>
      <c r="D47" s="725"/>
      <c r="E47" s="725"/>
      <c r="F47" s="725"/>
      <c r="G47" s="723" t="e">
        <f t="shared" si="0"/>
        <v>#DIV/0!</v>
      </c>
      <c r="H47" s="723" t="e">
        <f t="shared" si="1"/>
        <v>#DIV/0!</v>
      </c>
    </row>
    <row r="48" spans="1:8" ht="15" customHeight="1">
      <c r="A48" s="2"/>
      <c r="B48" s="728" t="s">
        <v>557</v>
      </c>
      <c r="C48" s="725"/>
      <c r="D48" s="725"/>
      <c r="E48" s="725"/>
      <c r="F48" s="725"/>
      <c r="G48" s="723" t="e">
        <f t="shared" si="0"/>
        <v>#DIV/0!</v>
      </c>
      <c r="H48" s="723" t="e">
        <f t="shared" si="1"/>
        <v>#DIV/0!</v>
      </c>
    </row>
    <row r="49" spans="1:8" ht="15" customHeight="1">
      <c r="A49" s="2"/>
      <c r="B49" s="728" t="s">
        <v>558</v>
      </c>
      <c r="C49" s="725"/>
      <c r="D49" s="725"/>
      <c r="E49" s="725"/>
      <c r="F49" s="725"/>
      <c r="G49" s="723" t="e">
        <f t="shared" si="0"/>
        <v>#DIV/0!</v>
      </c>
      <c r="H49" s="723" t="e">
        <f t="shared" si="1"/>
        <v>#DIV/0!</v>
      </c>
    </row>
    <row r="50" spans="1:8" ht="15" customHeight="1">
      <c r="A50" s="2" t="s">
        <v>559</v>
      </c>
      <c r="B50" s="728"/>
      <c r="C50" s="25"/>
      <c r="D50" s="25"/>
      <c r="E50" s="25"/>
      <c r="F50" s="25"/>
      <c r="G50" s="103" t="e">
        <f t="shared" si="0"/>
        <v>#DIV/0!</v>
      </c>
      <c r="H50" s="103" t="e">
        <f t="shared" si="1"/>
        <v>#DIV/0!</v>
      </c>
    </row>
    <row r="51" spans="1:8" ht="15" customHeight="1">
      <c r="A51" s="2"/>
      <c r="B51" s="728" t="s">
        <v>561</v>
      </c>
      <c r="C51" s="725"/>
      <c r="D51" s="725"/>
      <c r="E51" s="725"/>
      <c r="F51" s="725"/>
      <c r="G51" s="723" t="e">
        <f t="shared" si="0"/>
        <v>#DIV/0!</v>
      </c>
      <c r="H51" s="723" t="e">
        <f t="shared" si="1"/>
        <v>#DIV/0!</v>
      </c>
    </row>
    <row r="52" spans="1:8" ht="15" customHeight="1">
      <c r="A52" s="2"/>
      <c r="B52" s="728" t="s">
        <v>562</v>
      </c>
      <c r="C52" s="725"/>
      <c r="D52" s="725"/>
      <c r="E52" s="725"/>
      <c r="F52" s="725"/>
      <c r="G52" s="723" t="e">
        <f t="shared" si="0"/>
        <v>#DIV/0!</v>
      </c>
      <c r="H52" s="723" t="e">
        <f t="shared" si="1"/>
        <v>#DIV/0!</v>
      </c>
    </row>
    <row r="53" spans="1:8" ht="15" customHeight="1">
      <c r="A53" s="2"/>
      <c r="B53" s="728" t="s">
        <v>563</v>
      </c>
      <c r="C53" s="725"/>
      <c r="D53" s="725"/>
      <c r="E53" s="725"/>
      <c r="F53" s="725"/>
      <c r="G53" s="723" t="e">
        <f t="shared" si="0"/>
        <v>#DIV/0!</v>
      </c>
      <c r="H53" s="723" t="e">
        <f t="shared" si="1"/>
        <v>#DIV/0!</v>
      </c>
    </row>
    <row r="54" spans="1:8" ht="15" customHeight="1">
      <c r="A54" s="2"/>
      <c r="B54" s="728" t="s">
        <v>564</v>
      </c>
      <c r="C54" s="725"/>
      <c r="D54" s="725"/>
      <c r="E54" s="725"/>
      <c r="F54" s="725"/>
      <c r="G54" s="723" t="e">
        <f t="shared" si="0"/>
        <v>#DIV/0!</v>
      </c>
      <c r="H54" s="723" t="e">
        <f t="shared" si="1"/>
        <v>#DIV/0!</v>
      </c>
    </row>
    <row r="55" spans="1:8" ht="15" customHeight="1">
      <c r="A55" s="2"/>
      <c r="B55" s="728" t="s">
        <v>565</v>
      </c>
      <c r="C55" s="724"/>
      <c r="D55" s="724"/>
      <c r="E55" s="724"/>
      <c r="F55" s="724"/>
      <c r="G55" s="722" t="e">
        <f t="shared" si="0"/>
        <v>#DIV/0!</v>
      </c>
      <c r="H55" s="722" t="e">
        <f t="shared" si="1"/>
        <v>#DIV/0!</v>
      </c>
    </row>
    <row r="56" spans="1:8" ht="15" customHeight="1">
      <c r="A56" s="2"/>
      <c r="B56" s="728" t="s">
        <v>566</v>
      </c>
      <c r="C56" s="724"/>
      <c r="D56" s="724"/>
      <c r="E56" s="724"/>
      <c r="F56" s="724"/>
      <c r="G56" s="722" t="e">
        <f t="shared" si="0"/>
        <v>#DIV/0!</v>
      </c>
      <c r="H56" s="722" t="e">
        <f t="shared" si="1"/>
        <v>#DIV/0!</v>
      </c>
    </row>
    <row r="57" spans="1:8" ht="15" customHeight="1">
      <c r="A57" s="2"/>
      <c r="B57" s="728" t="s">
        <v>567</v>
      </c>
      <c r="C57" s="725"/>
      <c r="D57" s="725"/>
      <c r="E57" s="725"/>
      <c r="F57" s="725"/>
      <c r="G57" s="723" t="e">
        <f t="shared" si="0"/>
        <v>#DIV/0!</v>
      </c>
      <c r="H57" s="723" t="e">
        <f t="shared" si="1"/>
        <v>#DIV/0!</v>
      </c>
    </row>
    <row r="58" spans="1:8" ht="15" customHeight="1">
      <c r="A58" s="2" t="s">
        <v>568</v>
      </c>
      <c r="B58" s="728"/>
      <c r="C58" s="25"/>
      <c r="D58" s="25"/>
      <c r="E58" s="25"/>
      <c r="F58" s="25"/>
      <c r="G58" s="103" t="e">
        <f t="shared" si="0"/>
        <v>#DIV/0!</v>
      </c>
      <c r="H58" s="103" t="e">
        <f t="shared" si="1"/>
        <v>#DIV/0!</v>
      </c>
    </row>
    <row r="59" spans="1:8" ht="15" customHeight="1">
      <c r="A59" s="2"/>
      <c r="B59" s="728" t="s">
        <v>570</v>
      </c>
      <c r="C59" s="725"/>
      <c r="D59" s="725"/>
      <c r="E59" s="725"/>
      <c r="F59" s="725"/>
      <c r="G59" s="723" t="e">
        <f t="shared" si="0"/>
        <v>#DIV/0!</v>
      </c>
      <c r="H59" s="723" t="e">
        <f t="shared" si="1"/>
        <v>#DIV/0!</v>
      </c>
    </row>
    <row r="60" spans="1:8" ht="15" customHeight="1">
      <c r="A60" s="2"/>
      <c r="B60" s="728" t="s">
        <v>571</v>
      </c>
      <c r="C60" s="725"/>
      <c r="D60" s="725"/>
      <c r="E60" s="725"/>
      <c r="F60" s="725"/>
      <c r="G60" s="723" t="e">
        <f t="shared" si="0"/>
        <v>#DIV/0!</v>
      </c>
      <c r="H60" s="723" t="e">
        <f t="shared" si="1"/>
        <v>#DIV/0!</v>
      </c>
    </row>
    <row r="61" spans="1:8" s="87" customFormat="1" ht="15" customHeight="1">
      <c r="A61" s="2"/>
      <c r="B61" s="728" t="s">
        <v>572</v>
      </c>
      <c r="C61" s="725"/>
      <c r="D61" s="725"/>
      <c r="E61" s="725"/>
      <c r="F61" s="725"/>
      <c r="G61" s="723" t="e">
        <f t="shared" si="0"/>
        <v>#DIV/0!</v>
      </c>
      <c r="H61" s="723" t="e">
        <f t="shared" si="1"/>
        <v>#DIV/0!</v>
      </c>
    </row>
    <row r="62" spans="1:8" ht="15" customHeight="1">
      <c r="A62" s="2"/>
      <c r="B62" s="728" t="s">
        <v>573</v>
      </c>
      <c r="C62" s="725"/>
      <c r="D62" s="725"/>
      <c r="E62" s="725"/>
      <c r="F62" s="725"/>
      <c r="G62" s="723" t="e">
        <f t="shared" si="0"/>
        <v>#DIV/0!</v>
      </c>
      <c r="H62" s="723" t="e">
        <f t="shared" si="1"/>
        <v>#DIV/0!</v>
      </c>
    </row>
    <row r="63" spans="1:8" ht="15" customHeight="1">
      <c r="A63" s="2" t="s">
        <v>574</v>
      </c>
      <c r="B63" s="728"/>
      <c r="C63" s="25"/>
      <c r="D63" s="25"/>
      <c r="E63" s="25"/>
      <c r="F63" s="25"/>
      <c r="G63" s="103" t="e">
        <f t="shared" si="0"/>
        <v>#DIV/0!</v>
      </c>
      <c r="H63" s="103" t="e">
        <f t="shared" si="1"/>
        <v>#DIV/0!</v>
      </c>
    </row>
    <row r="64" spans="1:8" ht="15" customHeight="1">
      <c r="A64" s="2"/>
      <c r="B64" s="728" t="s">
        <v>576</v>
      </c>
      <c r="C64" s="725"/>
      <c r="D64" s="725"/>
      <c r="E64" s="725"/>
      <c r="F64" s="725"/>
      <c r="G64" s="723" t="e">
        <f t="shared" si="0"/>
        <v>#DIV/0!</v>
      </c>
      <c r="H64" s="723" t="e">
        <f t="shared" si="1"/>
        <v>#DIV/0!</v>
      </c>
    </row>
    <row r="65" spans="1:8" ht="15" customHeight="1">
      <c r="A65" s="2"/>
      <c r="B65" s="728" t="s">
        <v>577</v>
      </c>
      <c r="C65" s="725"/>
      <c r="D65" s="725"/>
      <c r="E65" s="725"/>
      <c r="F65" s="725"/>
      <c r="G65" s="723" t="e">
        <f t="shared" si="0"/>
        <v>#DIV/0!</v>
      </c>
      <c r="H65" s="723" t="e">
        <f t="shared" si="1"/>
        <v>#DIV/0!</v>
      </c>
    </row>
    <row r="66" spans="1:8" ht="15" customHeight="1">
      <c r="A66" s="2"/>
      <c r="B66" s="728" t="s">
        <v>578</v>
      </c>
      <c r="C66" s="725"/>
      <c r="D66" s="725"/>
      <c r="E66" s="725"/>
      <c r="F66" s="725"/>
      <c r="G66" s="723" t="e">
        <f t="shared" si="0"/>
        <v>#DIV/0!</v>
      </c>
      <c r="H66" s="723" t="e">
        <f t="shared" si="1"/>
        <v>#DIV/0!</v>
      </c>
    </row>
    <row r="67" spans="1:8" ht="15" customHeight="1">
      <c r="A67" s="2" t="s">
        <v>579</v>
      </c>
      <c r="B67" s="728"/>
      <c r="C67" s="25"/>
      <c r="D67" s="25"/>
      <c r="E67" s="25"/>
      <c r="F67" s="25"/>
      <c r="G67" s="103" t="e">
        <f t="shared" si="0"/>
        <v>#DIV/0!</v>
      </c>
      <c r="H67" s="103" t="e">
        <f t="shared" si="1"/>
        <v>#DIV/0!</v>
      </c>
    </row>
    <row r="68" spans="1:8" ht="15" customHeight="1">
      <c r="A68" s="2"/>
      <c r="B68" s="728" t="s">
        <v>580</v>
      </c>
      <c r="C68" s="725"/>
      <c r="D68" s="725"/>
      <c r="E68" s="725"/>
      <c r="F68" s="725"/>
      <c r="G68" s="723" t="e">
        <f t="shared" ref="G68:G90" si="2">+D68/C68*100</f>
        <v>#DIV/0!</v>
      </c>
      <c r="H68" s="723" t="e">
        <f t="shared" ref="H68:H90" si="3">+F68/E68*100</f>
        <v>#DIV/0!</v>
      </c>
    </row>
    <row r="69" spans="1:8" ht="15" customHeight="1">
      <c r="A69" s="2"/>
      <c r="B69" s="728" t="s">
        <v>581</v>
      </c>
      <c r="C69" s="725"/>
      <c r="D69" s="725"/>
      <c r="E69" s="725"/>
      <c r="F69" s="725"/>
      <c r="G69" s="723" t="e">
        <f t="shared" si="2"/>
        <v>#DIV/0!</v>
      </c>
      <c r="H69" s="723" t="e">
        <f t="shared" si="3"/>
        <v>#DIV/0!</v>
      </c>
    </row>
    <row r="70" spans="1:8" ht="15" customHeight="1">
      <c r="A70" s="2"/>
      <c r="B70" s="728" t="s">
        <v>582</v>
      </c>
      <c r="C70" s="725"/>
      <c r="D70" s="725"/>
      <c r="E70" s="725"/>
      <c r="F70" s="725"/>
      <c r="G70" s="723" t="e">
        <f t="shared" si="2"/>
        <v>#DIV/0!</v>
      </c>
      <c r="H70" s="723" t="e">
        <f t="shared" si="3"/>
        <v>#DIV/0!</v>
      </c>
    </row>
    <row r="71" spans="1:8" ht="15" customHeight="1">
      <c r="A71" s="2" t="s">
        <v>583</v>
      </c>
      <c r="B71" s="728"/>
      <c r="C71" s="25"/>
      <c r="D71" s="25"/>
      <c r="E71" s="25"/>
      <c r="F71" s="25"/>
      <c r="G71" s="103" t="e">
        <f t="shared" si="2"/>
        <v>#DIV/0!</v>
      </c>
      <c r="H71" s="103" t="e">
        <f t="shared" si="3"/>
        <v>#DIV/0!</v>
      </c>
    </row>
    <row r="72" spans="1:8" ht="15" customHeight="1">
      <c r="A72" s="2"/>
      <c r="B72" s="728" t="s">
        <v>584</v>
      </c>
      <c r="C72" s="725"/>
      <c r="D72" s="725"/>
      <c r="E72" s="725"/>
      <c r="F72" s="725"/>
      <c r="G72" s="723" t="e">
        <f t="shared" si="2"/>
        <v>#DIV/0!</v>
      </c>
      <c r="H72" s="723" t="e">
        <f t="shared" si="3"/>
        <v>#DIV/0!</v>
      </c>
    </row>
    <row r="73" spans="1:8" ht="15" customHeight="1">
      <c r="A73" s="2" t="s">
        <v>585</v>
      </c>
      <c r="B73" s="728"/>
      <c r="C73" s="25"/>
      <c r="D73" s="25"/>
      <c r="E73" s="25"/>
      <c r="F73" s="25"/>
      <c r="G73" s="103" t="e">
        <f t="shared" si="2"/>
        <v>#DIV/0!</v>
      </c>
      <c r="H73" s="103" t="e">
        <f t="shared" si="3"/>
        <v>#DIV/0!</v>
      </c>
    </row>
    <row r="74" spans="1:8" ht="15" customHeight="1">
      <c r="A74" s="2"/>
      <c r="B74" s="728" t="s">
        <v>586</v>
      </c>
      <c r="C74" s="725"/>
      <c r="D74" s="725"/>
      <c r="E74" s="725"/>
      <c r="F74" s="725"/>
      <c r="G74" s="723" t="e">
        <f t="shared" si="2"/>
        <v>#DIV/0!</v>
      </c>
      <c r="H74" s="723" t="e">
        <f t="shared" si="3"/>
        <v>#DIV/0!</v>
      </c>
    </row>
    <row r="75" spans="1:8" ht="15" customHeight="1">
      <c r="A75" s="2"/>
      <c r="B75" s="728" t="s">
        <v>587</v>
      </c>
      <c r="C75" s="725"/>
      <c r="D75" s="725"/>
      <c r="E75" s="725"/>
      <c r="F75" s="725"/>
      <c r="G75" s="723" t="e">
        <f t="shared" si="2"/>
        <v>#DIV/0!</v>
      </c>
      <c r="H75" s="723" t="e">
        <f t="shared" si="3"/>
        <v>#DIV/0!</v>
      </c>
    </row>
    <row r="76" spans="1:8" ht="15" customHeight="1">
      <c r="A76" s="2"/>
      <c r="B76" s="728" t="s">
        <v>588</v>
      </c>
      <c r="C76" s="725"/>
      <c r="D76" s="725"/>
      <c r="E76" s="725"/>
      <c r="F76" s="725"/>
      <c r="G76" s="723" t="e">
        <f t="shared" si="2"/>
        <v>#DIV/0!</v>
      </c>
      <c r="H76" s="723" t="e">
        <f t="shared" si="3"/>
        <v>#DIV/0!</v>
      </c>
    </row>
    <row r="77" spans="1:8" ht="15" customHeight="1">
      <c r="A77" s="2" t="s">
        <v>589</v>
      </c>
      <c r="B77" s="728"/>
      <c r="C77" s="25"/>
      <c r="D77" s="25"/>
      <c r="E77" s="25"/>
      <c r="F77" s="25"/>
      <c r="G77" s="103" t="e">
        <f t="shared" si="2"/>
        <v>#DIV/0!</v>
      </c>
      <c r="H77" s="103" t="e">
        <f t="shared" si="3"/>
        <v>#DIV/0!</v>
      </c>
    </row>
    <row r="78" spans="1:8" ht="15" customHeight="1">
      <c r="A78" s="2"/>
      <c r="B78" s="728" t="s">
        <v>591</v>
      </c>
      <c r="C78" s="725"/>
      <c r="D78" s="725"/>
      <c r="E78" s="725"/>
      <c r="F78" s="725"/>
      <c r="G78" s="723" t="e">
        <f t="shared" si="2"/>
        <v>#DIV/0!</v>
      </c>
      <c r="H78" s="723" t="e">
        <f t="shared" si="3"/>
        <v>#DIV/0!</v>
      </c>
    </row>
    <row r="79" spans="1:8" s="87" customFormat="1" ht="15" customHeight="1">
      <c r="A79" s="2"/>
      <c r="B79" s="728" t="s">
        <v>592</v>
      </c>
      <c r="C79" s="724"/>
      <c r="D79" s="724"/>
      <c r="E79" s="724"/>
      <c r="F79" s="724"/>
      <c r="G79" s="722" t="e">
        <f t="shared" si="2"/>
        <v>#DIV/0!</v>
      </c>
      <c r="H79" s="722" t="e">
        <f t="shared" si="3"/>
        <v>#DIV/0!</v>
      </c>
    </row>
    <row r="80" spans="1:8" ht="15" customHeight="1">
      <c r="A80" s="2"/>
      <c r="B80" s="728" t="s">
        <v>593</v>
      </c>
      <c r="C80" s="724"/>
      <c r="D80" s="724"/>
      <c r="E80" s="724"/>
      <c r="F80" s="724"/>
      <c r="G80" s="722" t="e">
        <f t="shared" si="2"/>
        <v>#DIV/0!</v>
      </c>
      <c r="H80" s="722" t="e">
        <f t="shared" si="3"/>
        <v>#DIV/0!</v>
      </c>
    </row>
    <row r="81" spans="1:8" ht="15" customHeight="1">
      <c r="A81" s="2" t="s">
        <v>594</v>
      </c>
      <c r="B81" s="728"/>
      <c r="C81" s="25"/>
      <c r="D81" s="25"/>
      <c r="E81" s="25"/>
      <c r="F81" s="25"/>
      <c r="G81" s="103" t="e">
        <f t="shared" si="2"/>
        <v>#DIV/0!</v>
      </c>
      <c r="H81" s="103" t="e">
        <f t="shared" si="3"/>
        <v>#DIV/0!</v>
      </c>
    </row>
    <row r="82" spans="1:8" ht="15" customHeight="1">
      <c r="A82" s="2"/>
      <c r="B82" s="728" t="s">
        <v>595</v>
      </c>
      <c r="C82" s="725"/>
      <c r="D82" s="725"/>
      <c r="E82" s="725"/>
      <c r="F82" s="725"/>
      <c r="G82" s="723" t="e">
        <f t="shared" si="2"/>
        <v>#DIV/0!</v>
      </c>
      <c r="H82" s="723" t="e">
        <f t="shared" si="3"/>
        <v>#DIV/0!</v>
      </c>
    </row>
    <row r="83" spans="1:8" ht="15" customHeight="1">
      <c r="A83" s="2" t="s">
        <v>596</v>
      </c>
      <c r="B83" s="728"/>
      <c r="C83" s="25"/>
      <c r="D83" s="25"/>
      <c r="E83" s="25"/>
      <c r="F83" s="25"/>
      <c r="G83" s="103" t="e">
        <f t="shared" si="2"/>
        <v>#DIV/0!</v>
      </c>
      <c r="H83" s="103" t="e">
        <f t="shared" si="3"/>
        <v>#DIV/0!</v>
      </c>
    </row>
    <row r="84" spans="1:8" ht="15" customHeight="1">
      <c r="A84" s="2"/>
      <c r="B84" s="728" t="s">
        <v>598</v>
      </c>
      <c r="C84" s="725"/>
      <c r="D84" s="725"/>
      <c r="E84" s="725"/>
      <c r="F84" s="725"/>
      <c r="G84" s="723" t="e">
        <f t="shared" si="2"/>
        <v>#DIV/0!</v>
      </c>
      <c r="H84" s="723" t="e">
        <f t="shared" si="3"/>
        <v>#DIV/0!</v>
      </c>
    </row>
    <row r="85" spans="1:8" ht="15" customHeight="1">
      <c r="A85" s="2"/>
      <c r="B85" s="728" t="s">
        <v>599</v>
      </c>
      <c r="C85" s="725"/>
      <c r="D85" s="725"/>
      <c r="E85" s="725"/>
      <c r="F85" s="725"/>
      <c r="G85" s="723" t="e">
        <f t="shared" si="2"/>
        <v>#DIV/0!</v>
      </c>
      <c r="H85" s="723" t="e">
        <f t="shared" si="3"/>
        <v>#DIV/0!</v>
      </c>
    </row>
    <row r="86" spans="1:8" ht="15" customHeight="1">
      <c r="A86" s="2"/>
      <c r="B86" s="728" t="s">
        <v>600</v>
      </c>
      <c r="C86" s="725"/>
      <c r="D86" s="725"/>
      <c r="E86" s="725"/>
      <c r="F86" s="725"/>
      <c r="G86" s="723" t="e">
        <f t="shared" si="2"/>
        <v>#DIV/0!</v>
      </c>
      <c r="H86" s="723" t="e">
        <f t="shared" si="3"/>
        <v>#DIV/0!</v>
      </c>
    </row>
    <row r="87" spans="1:8" ht="15" customHeight="1">
      <c r="A87" s="2"/>
      <c r="B87" s="728" t="s">
        <v>601</v>
      </c>
      <c r="C87" s="725"/>
      <c r="D87" s="725"/>
      <c r="E87" s="725"/>
      <c r="F87" s="725"/>
      <c r="G87" s="723" t="e">
        <f t="shared" si="2"/>
        <v>#DIV/0!</v>
      </c>
      <c r="H87" s="723" t="e">
        <f t="shared" si="3"/>
        <v>#DIV/0!</v>
      </c>
    </row>
    <row r="88" spans="1:8" ht="15" customHeight="1">
      <c r="A88" s="2"/>
      <c r="B88" s="728" t="s">
        <v>602</v>
      </c>
      <c r="C88" s="724"/>
      <c r="D88" s="724"/>
      <c r="E88" s="724"/>
      <c r="F88" s="724"/>
      <c r="G88" s="722" t="e">
        <f t="shared" si="2"/>
        <v>#DIV/0!</v>
      </c>
      <c r="H88" s="722" t="e">
        <f t="shared" si="3"/>
        <v>#DIV/0!</v>
      </c>
    </row>
    <row r="89" spans="1:8" ht="15" customHeight="1">
      <c r="A89" s="2"/>
      <c r="B89" s="728" t="s">
        <v>603</v>
      </c>
      <c r="C89" s="725"/>
      <c r="D89" s="725"/>
      <c r="E89" s="725"/>
      <c r="F89" s="725"/>
      <c r="G89" s="723" t="e">
        <f t="shared" si="2"/>
        <v>#DIV/0!</v>
      </c>
      <c r="H89" s="723" t="e">
        <f t="shared" si="3"/>
        <v>#DIV/0!</v>
      </c>
    </row>
    <row r="90" spans="1:8" ht="15" customHeight="1" thickBot="1">
      <c r="A90" s="282" t="s">
        <v>606</v>
      </c>
      <c r="B90" s="733"/>
      <c r="C90" s="19"/>
      <c r="D90" s="19"/>
      <c r="E90" s="19"/>
      <c r="F90" s="19"/>
      <c r="G90" s="704" t="e">
        <f t="shared" si="2"/>
        <v>#DIV/0!</v>
      </c>
      <c r="H90" s="704" t="e">
        <f t="shared" si="3"/>
        <v>#DIV/0!</v>
      </c>
    </row>
    <row r="91" spans="1:8" ht="14.25" customHeight="1">
      <c r="A91" s="7"/>
      <c r="B91" s="7"/>
      <c r="C91" s="7"/>
      <c r="D91" s="7"/>
      <c r="E91" s="7"/>
      <c r="F91" s="7"/>
      <c r="G91" s="7"/>
      <c r="H91" s="7"/>
    </row>
  </sheetData>
  <mergeCells count="1">
    <mergeCell ref="A2:B2"/>
  </mergeCells>
  <conditionalFormatting sqref="C3:H90">
    <cfRule type="containsBlanks" dxfId="51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7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Feuil81">
    <tabColor rgb="FFFF0000"/>
  </sheetPr>
  <dimension ref="A1:J23"/>
  <sheetViews>
    <sheetView view="pageBreakPreview" zoomScale="96" zoomScaleNormal="100" zoomScaleSheetLayoutView="96" workbookViewId="0">
      <pane ySplit="3" topLeftCell="A4" activePane="bottomLeft" state="frozen"/>
      <selection activeCell="A28" sqref="A28"/>
      <selection pane="bottomLeft" activeCell="D12" sqref="D12"/>
    </sheetView>
  </sheetViews>
  <sheetFormatPr baseColWidth="10" defaultColWidth="14.33203125" defaultRowHeight="15" customHeight="1"/>
  <cols>
    <col min="1" max="1" width="20.6640625" style="388" customWidth="1"/>
    <col min="2" max="2" width="8.06640625" style="388" customWidth="1"/>
    <col min="3" max="3" width="16.796875" style="388" customWidth="1"/>
    <col min="4" max="4" width="20.6640625" style="388" customWidth="1"/>
    <col min="5" max="5" width="8.796875" style="388" customWidth="1"/>
    <col min="6" max="6" width="14.796875" style="388" customWidth="1"/>
    <col min="7" max="7" width="17.06640625" style="388" customWidth="1"/>
    <col min="8" max="8" width="8.33203125" style="388" customWidth="1"/>
    <col min="9" max="9" width="16.33203125" style="388" customWidth="1"/>
    <col min="10" max="10" width="19.6640625" style="388" customWidth="1"/>
    <col min="11" max="26" width="10.6640625" style="388" customWidth="1"/>
    <col min="27" max="28" width="14.33203125" style="388" customWidth="1"/>
    <col min="29" max="16384" width="14.33203125" style="388"/>
  </cols>
  <sheetData>
    <row r="1" spans="1:10" s="390" customFormat="1" ht="20.25" customHeight="1" thickBot="1">
      <c r="A1" s="389" t="s">
        <v>1244</v>
      </c>
      <c r="B1" s="557"/>
      <c r="C1" s="557"/>
      <c r="D1" s="557"/>
      <c r="E1" s="557"/>
      <c r="F1" s="557"/>
      <c r="G1" s="557"/>
      <c r="H1" s="557"/>
      <c r="I1" s="557"/>
      <c r="J1" s="557"/>
    </row>
    <row r="2" spans="1:10" ht="13.5" customHeight="1">
      <c r="B2" s="992" t="s">
        <v>1245</v>
      </c>
      <c r="C2" s="993"/>
      <c r="D2" s="993"/>
      <c r="E2" s="992" t="s">
        <v>1246</v>
      </c>
      <c r="F2" s="993"/>
      <c r="G2" s="993"/>
      <c r="H2" s="992" t="s">
        <v>1247</v>
      </c>
      <c r="I2" s="993"/>
      <c r="J2" s="993"/>
    </row>
    <row r="3" spans="1:10" ht="30" customHeight="1" thickBot="1">
      <c r="A3" s="392" t="s">
        <v>1248</v>
      </c>
      <c r="B3" s="393" t="s">
        <v>1249</v>
      </c>
      <c r="C3" s="393" t="s">
        <v>1250</v>
      </c>
      <c r="D3" s="393" t="s">
        <v>1251</v>
      </c>
      <c r="E3" s="393" t="s">
        <v>1249</v>
      </c>
      <c r="F3" s="393" t="s">
        <v>1252</v>
      </c>
      <c r="G3" s="393" t="s">
        <v>1253</v>
      </c>
      <c r="H3" s="393" t="s">
        <v>1249</v>
      </c>
      <c r="I3" s="393" t="s">
        <v>1252</v>
      </c>
      <c r="J3" s="393" t="s">
        <v>1253</v>
      </c>
    </row>
    <row r="4" spans="1:10" ht="15" customHeight="1">
      <c r="A4" s="389"/>
      <c r="B4" s="396"/>
      <c r="C4" s="399"/>
      <c r="D4" s="399"/>
      <c r="E4" s="396"/>
      <c r="F4" s="399"/>
      <c r="G4" s="399"/>
      <c r="H4" s="396"/>
      <c r="I4" s="399"/>
      <c r="J4" s="399"/>
    </row>
    <row r="5" spans="1:10" ht="15" customHeight="1">
      <c r="A5" s="390"/>
      <c r="B5" s="397"/>
      <c r="C5" s="394"/>
      <c r="D5" s="394"/>
      <c r="E5" s="397"/>
      <c r="F5" s="394"/>
      <c r="G5" s="394"/>
      <c r="H5" s="397"/>
      <c r="I5" s="394"/>
      <c r="J5" s="394"/>
    </row>
    <row r="6" spans="1:10" ht="15" customHeight="1">
      <c r="A6" s="389"/>
      <c r="B6" s="397"/>
      <c r="C6" s="394"/>
      <c r="D6" s="394"/>
      <c r="E6" s="397"/>
      <c r="F6" s="394"/>
      <c r="G6" s="394"/>
      <c r="H6" s="397"/>
      <c r="I6" s="394"/>
      <c r="J6" s="394"/>
    </row>
    <row r="7" spans="1:10" ht="15" customHeight="1">
      <c r="A7" s="390"/>
      <c r="B7" s="397"/>
      <c r="C7" s="394"/>
      <c r="D7" s="394"/>
      <c r="E7" s="397"/>
      <c r="F7" s="394"/>
      <c r="G7" s="394"/>
      <c r="H7" s="397"/>
      <c r="I7" s="394"/>
      <c r="J7" s="394"/>
    </row>
    <row r="8" spans="1:10" ht="15" customHeight="1">
      <c r="A8" s="390"/>
      <c r="B8" s="397"/>
      <c r="C8" s="394"/>
      <c r="D8" s="394"/>
      <c r="E8" s="397"/>
      <c r="F8" s="394"/>
      <c r="G8" s="394"/>
      <c r="H8" s="397"/>
      <c r="I8" s="394"/>
      <c r="J8" s="394"/>
    </row>
    <row r="9" spans="1:10" ht="15" customHeight="1">
      <c r="A9" s="389"/>
      <c r="B9" s="397"/>
      <c r="C9" s="394"/>
      <c r="D9" s="394"/>
      <c r="E9" s="397"/>
      <c r="F9" s="394"/>
      <c r="G9" s="394"/>
      <c r="H9" s="397"/>
      <c r="I9" s="394"/>
      <c r="J9" s="394"/>
    </row>
    <row r="10" spans="1:10" ht="15" customHeight="1">
      <c r="A10" s="390"/>
      <c r="B10" s="397"/>
      <c r="C10" s="394"/>
      <c r="D10" s="394"/>
      <c r="E10" s="397"/>
      <c r="F10" s="394"/>
      <c r="G10" s="394"/>
      <c r="H10" s="397"/>
      <c r="I10" s="394"/>
      <c r="J10" s="394"/>
    </row>
    <row r="11" spans="1:10" ht="15" customHeight="1">
      <c r="A11" s="390"/>
      <c r="B11" s="397"/>
      <c r="C11" s="394"/>
      <c r="D11" s="394"/>
      <c r="E11" s="397"/>
      <c r="F11" s="394"/>
      <c r="G11" s="394"/>
      <c r="H11" s="397"/>
      <c r="I11" s="394"/>
      <c r="J11" s="394"/>
    </row>
    <row r="12" spans="1:10" ht="15" customHeight="1">
      <c r="A12" s="390"/>
      <c r="B12" s="397"/>
      <c r="C12" s="394"/>
      <c r="D12" s="394"/>
      <c r="E12" s="397"/>
      <c r="F12" s="394"/>
      <c r="G12" s="394"/>
      <c r="H12" s="397"/>
      <c r="I12" s="394"/>
      <c r="J12" s="394"/>
    </row>
    <row r="13" spans="1:10" ht="15" customHeight="1">
      <c r="A13" s="389"/>
      <c r="B13" s="397"/>
      <c r="C13" s="394"/>
      <c r="D13" s="394"/>
      <c r="E13" s="397"/>
      <c r="F13" s="394"/>
      <c r="G13" s="394"/>
      <c r="H13" s="397"/>
      <c r="I13" s="394"/>
      <c r="J13" s="394"/>
    </row>
    <row r="14" spans="1:10" ht="15" customHeight="1">
      <c r="A14" s="390"/>
      <c r="B14" s="397"/>
      <c r="C14" s="394"/>
      <c r="D14" s="394"/>
      <c r="E14" s="397"/>
      <c r="F14" s="394"/>
      <c r="G14" s="394"/>
      <c r="H14" s="397"/>
      <c r="I14" s="394"/>
      <c r="J14" s="394"/>
    </row>
    <row r="15" spans="1:10" ht="15" customHeight="1">
      <c r="A15" s="390"/>
      <c r="B15" s="397"/>
      <c r="C15" s="394"/>
      <c r="D15" s="394"/>
      <c r="E15" s="397"/>
      <c r="F15" s="394"/>
      <c r="G15" s="394"/>
      <c r="H15" s="397"/>
      <c r="I15" s="394"/>
      <c r="J15" s="394"/>
    </row>
    <row r="16" spans="1:10" ht="15" customHeight="1">
      <c r="A16" s="390"/>
      <c r="B16" s="397"/>
      <c r="C16" s="394"/>
      <c r="D16" s="394"/>
      <c r="E16" s="397"/>
      <c r="F16" s="394"/>
      <c r="G16" s="394"/>
      <c r="H16" s="397"/>
      <c r="I16" s="394"/>
      <c r="J16" s="394"/>
    </row>
    <row r="17" spans="1:10" ht="15" customHeight="1">
      <c r="A17" s="390"/>
      <c r="B17" s="397"/>
      <c r="C17" s="394"/>
      <c r="D17" s="394"/>
      <c r="E17" s="397"/>
      <c r="F17" s="394"/>
      <c r="G17" s="394"/>
      <c r="H17" s="397"/>
      <c r="I17" s="394"/>
      <c r="J17" s="394"/>
    </row>
    <row r="18" spans="1:10" ht="15" customHeight="1">
      <c r="A18" s="217"/>
      <c r="B18" s="397"/>
      <c r="C18" s="394"/>
      <c r="D18" s="394"/>
      <c r="E18" s="397"/>
      <c r="F18" s="394"/>
      <c r="G18" s="394"/>
      <c r="H18" s="397"/>
      <c r="I18" s="394"/>
      <c r="J18" s="394"/>
    </row>
    <row r="19" spans="1:10" ht="15" customHeight="1">
      <c r="A19" s="306"/>
      <c r="B19" s="397"/>
      <c r="C19" s="394"/>
      <c r="D19" s="394"/>
      <c r="E19" s="397"/>
      <c r="F19" s="394"/>
      <c r="G19" s="394"/>
      <c r="H19" s="397"/>
      <c r="I19" s="394"/>
      <c r="J19" s="394"/>
    </row>
    <row r="20" spans="1:10" ht="15" customHeight="1">
      <c r="A20" s="306"/>
      <c r="B20" s="397"/>
      <c r="C20" s="394"/>
      <c r="D20" s="394"/>
      <c r="E20" s="397"/>
      <c r="F20" s="394"/>
      <c r="G20" s="394"/>
      <c r="H20" s="397"/>
      <c r="I20" s="394"/>
      <c r="J20" s="394"/>
    </row>
    <row r="21" spans="1:10" ht="15" customHeight="1">
      <c r="A21" s="217"/>
      <c r="B21" s="397"/>
      <c r="C21" s="394"/>
      <c r="D21" s="394"/>
      <c r="E21" s="397"/>
      <c r="F21" s="394"/>
      <c r="G21" s="394"/>
      <c r="H21" s="397"/>
      <c r="I21" s="394"/>
      <c r="J21" s="394"/>
    </row>
    <row r="22" spans="1:10" ht="15" customHeight="1" thickBot="1">
      <c r="A22" s="391"/>
      <c r="B22" s="398"/>
      <c r="C22" s="395"/>
      <c r="D22" s="395"/>
      <c r="E22" s="398"/>
      <c r="F22" s="395"/>
      <c r="G22" s="395"/>
      <c r="H22" s="398"/>
      <c r="I22" s="395"/>
      <c r="J22" s="395"/>
    </row>
    <row r="23" spans="1:10" ht="14.25" customHeight="1">
      <c r="A23" s="388" t="s">
        <v>1254</v>
      </c>
    </row>
  </sheetData>
  <mergeCells count="3">
    <mergeCell ref="E2:G2"/>
    <mergeCell ref="B2:D2"/>
    <mergeCell ref="H2:J2"/>
  </mergeCells>
  <conditionalFormatting sqref="B22:J22">
    <cfRule type="containsBlanks" dxfId="510" priority="1">
      <formula>LEN(TRIM(B22))=0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Feuil67">
    <tabColor rgb="FFF9FBFA"/>
  </sheetPr>
  <dimension ref="A1:Y112"/>
  <sheetViews>
    <sheetView view="pageBreakPreview" zoomScaleNormal="100" workbookViewId="0">
      <pane ySplit="3" topLeftCell="A95" activePane="bottomLeft" state="frozen"/>
      <selection activeCell="A28" sqref="A28"/>
      <selection pane="bottomLeft" activeCell="C4" sqref="C4:N112"/>
    </sheetView>
  </sheetViews>
  <sheetFormatPr baseColWidth="10" defaultColWidth="14.3984375" defaultRowHeight="15" customHeight="1"/>
  <cols>
    <col min="1" max="1" width="1.796875" customWidth="1"/>
    <col min="2" max="2" width="18.796875" customWidth="1"/>
    <col min="3" max="8" width="11.3984375" customWidth="1"/>
    <col min="9" max="9" width="10.06640625" customWidth="1"/>
    <col min="10" max="10" width="9.796875" customWidth="1"/>
    <col min="11" max="12" width="11.3984375" customWidth="1"/>
    <col min="13" max="13" width="9.796875" customWidth="1"/>
    <col min="14" max="14" width="11.3984375" customWidth="1"/>
    <col min="15" max="25" width="10.796875" customWidth="1"/>
  </cols>
  <sheetData>
    <row r="1" spans="1:25" s="12" customFormat="1" ht="21" customHeight="1">
      <c r="A1" s="14" t="s">
        <v>1255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thickBot="1">
      <c r="A2" s="991" t="s">
        <v>624</v>
      </c>
      <c r="B2" s="910"/>
      <c r="C2" s="994" t="s">
        <v>1256</v>
      </c>
      <c r="D2" s="906"/>
      <c r="E2" s="906"/>
      <c r="F2" s="995"/>
      <c r="G2" s="996" t="s">
        <v>1257</v>
      </c>
      <c r="H2" s="906"/>
      <c r="I2" s="906"/>
      <c r="J2" s="995"/>
      <c r="K2" s="997" t="s">
        <v>1258</v>
      </c>
      <c r="L2" s="906"/>
      <c r="M2" s="906"/>
      <c r="N2" s="906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7.5" customHeight="1" thickBot="1">
      <c r="A3" s="901"/>
      <c r="B3" s="901"/>
      <c r="C3" s="22" t="s">
        <v>1259</v>
      </c>
      <c r="D3" s="22" t="s">
        <v>1260</v>
      </c>
      <c r="E3" s="22" t="s">
        <v>1261</v>
      </c>
      <c r="F3" s="628" t="s">
        <v>1262</v>
      </c>
      <c r="G3" s="629" t="s">
        <v>1259</v>
      </c>
      <c r="H3" s="22" t="s">
        <v>1260</v>
      </c>
      <c r="I3" s="22" t="s">
        <v>1261</v>
      </c>
      <c r="J3" s="628" t="s">
        <v>1262</v>
      </c>
      <c r="K3" s="22" t="s">
        <v>1259</v>
      </c>
      <c r="L3" s="22" t="s">
        <v>1260</v>
      </c>
      <c r="M3" s="22" t="s">
        <v>1261</v>
      </c>
      <c r="N3" s="22" t="s">
        <v>1262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2" t="s">
        <v>498</v>
      </c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27"/>
      <c r="B5" s="728" t="s">
        <v>499</v>
      </c>
      <c r="C5" s="724"/>
      <c r="D5" s="724"/>
      <c r="E5" s="724"/>
      <c r="F5" s="724"/>
      <c r="G5" s="724"/>
      <c r="H5" s="724"/>
      <c r="I5" s="724"/>
      <c r="J5" s="724"/>
      <c r="K5" s="724"/>
      <c r="L5" s="724"/>
      <c r="M5" s="724"/>
      <c r="N5" s="724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27"/>
      <c r="B6" s="728" t="s">
        <v>500</v>
      </c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25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27"/>
      <c r="B7" s="728" t="s">
        <v>501</v>
      </c>
      <c r="C7" s="725"/>
      <c r="D7" s="725"/>
      <c r="E7" s="725"/>
      <c r="F7" s="725"/>
      <c r="G7" s="725"/>
      <c r="H7" s="725"/>
      <c r="I7" s="725"/>
      <c r="J7" s="725"/>
      <c r="K7" s="725"/>
      <c r="L7" s="725"/>
      <c r="M7" s="725"/>
      <c r="N7" s="725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27"/>
      <c r="B8" s="728" t="s">
        <v>502</v>
      </c>
      <c r="C8" s="725"/>
      <c r="D8" s="725"/>
      <c r="E8" s="725"/>
      <c r="F8" s="725"/>
      <c r="G8" s="725"/>
      <c r="H8" s="725"/>
      <c r="I8" s="725"/>
      <c r="J8" s="725"/>
      <c r="K8" s="725"/>
      <c r="L8" s="725"/>
      <c r="M8" s="725"/>
      <c r="N8" s="725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2" t="s">
        <v>503</v>
      </c>
      <c r="B9" s="2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27"/>
      <c r="B10" s="728" t="s">
        <v>504</v>
      </c>
      <c r="C10" s="725"/>
      <c r="D10" s="725"/>
      <c r="E10" s="725"/>
      <c r="F10" s="725"/>
      <c r="G10" s="725"/>
      <c r="H10" s="725"/>
      <c r="I10" s="725"/>
      <c r="J10" s="725"/>
      <c r="K10" s="725"/>
      <c r="L10" s="725"/>
      <c r="M10" s="725"/>
      <c r="N10" s="725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27"/>
      <c r="B11" s="728" t="s">
        <v>505</v>
      </c>
      <c r="C11" s="725"/>
      <c r="D11" s="725"/>
      <c r="E11" s="725"/>
      <c r="F11" s="725"/>
      <c r="G11" s="725"/>
      <c r="H11" s="725"/>
      <c r="I11" s="725"/>
      <c r="J11" s="725"/>
      <c r="K11" s="725"/>
      <c r="L11" s="725"/>
      <c r="M11" s="725"/>
      <c r="N11" s="72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27"/>
      <c r="B12" s="728" t="s">
        <v>506</v>
      </c>
      <c r="C12" s="725"/>
      <c r="D12" s="725"/>
      <c r="E12" s="725"/>
      <c r="F12" s="725"/>
      <c r="G12" s="725"/>
      <c r="H12" s="725"/>
      <c r="I12" s="725"/>
      <c r="J12" s="725"/>
      <c r="K12" s="725"/>
      <c r="L12" s="725"/>
      <c r="M12" s="725"/>
      <c r="N12" s="725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27"/>
      <c r="B13" s="728" t="s">
        <v>507</v>
      </c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72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27"/>
      <c r="B14" s="728" t="s">
        <v>508</v>
      </c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25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27"/>
      <c r="B15" s="728" t="s">
        <v>509</v>
      </c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  <c r="N15" s="725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2" t="s">
        <v>510</v>
      </c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14" ht="15" customHeight="1">
      <c r="A17" s="728"/>
      <c r="B17" s="728" t="s">
        <v>511</v>
      </c>
      <c r="C17" s="725"/>
      <c r="D17" s="725"/>
      <c r="E17" s="725"/>
      <c r="F17" s="725"/>
      <c r="G17" s="725"/>
      <c r="H17" s="725"/>
      <c r="I17" s="725"/>
      <c r="J17" s="725"/>
      <c r="K17" s="725"/>
      <c r="L17" s="725"/>
      <c r="M17" s="725"/>
      <c r="N17" s="725"/>
    </row>
    <row r="18" spans="1:14" ht="15" customHeight="1">
      <c r="A18" s="727"/>
      <c r="B18" s="728" t="s">
        <v>512</v>
      </c>
      <c r="C18" s="725"/>
      <c r="D18" s="725"/>
      <c r="E18" s="725"/>
      <c r="F18" s="725"/>
      <c r="G18" s="725"/>
      <c r="H18" s="725"/>
      <c r="I18" s="725"/>
      <c r="J18" s="725"/>
      <c r="K18" s="725"/>
      <c r="L18" s="725"/>
      <c r="M18" s="725"/>
      <c r="N18" s="725"/>
    </row>
    <row r="19" spans="1:14" ht="15" customHeight="1">
      <c r="A19" s="727"/>
      <c r="B19" s="728" t="s">
        <v>513</v>
      </c>
      <c r="C19" s="725"/>
      <c r="D19" s="725"/>
      <c r="E19" s="725"/>
      <c r="F19" s="725"/>
      <c r="G19" s="725"/>
      <c r="H19" s="725"/>
      <c r="I19" s="725"/>
      <c r="J19" s="725"/>
      <c r="K19" s="725"/>
      <c r="L19" s="725"/>
      <c r="M19" s="725"/>
      <c r="N19" s="725"/>
    </row>
    <row r="20" spans="1:14" ht="15" customHeight="1">
      <c r="A20" s="2" t="s">
        <v>514</v>
      </c>
      <c r="B20" s="6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</row>
    <row r="21" spans="1:14" ht="15" customHeight="1">
      <c r="A21" s="728"/>
      <c r="B21" s="729" t="s">
        <v>515</v>
      </c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</row>
    <row r="22" spans="1:14" ht="15" customHeight="1">
      <c r="A22" s="727"/>
      <c r="B22" s="728" t="s">
        <v>516</v>
      </c>
      <c r="C22" s="725"/>
      <c r="D22" s="725"/>
      <c r="E22" s="725"/>
      <c r="F22" s="725"/>
      <c r="G22" s="725"/>
      <c r="H22" s="725"/>
      <c r="I22" s="725"/>
      <c r="J22" s="725"/>
      <c r="K22" s="725"/>
      <c r="L22" s="725"/>
      <c r="M22" s="725"/>
      <c r="N22" s="725"/>
    </row>
    <row r="23" spans="1:14" ht="15" customHeight="1">
      <c r="A23" s="727"/>
      <c r="B23" s="728" t="s">
        <v>517</v>
      </c>
      <c r="C23" s="725"/>
      <c r="D23" s="725"/>
      <c r="E23" s="725"/>
      <c r="F23" s="725"/>
      <c r="G23" s="725"/>
      <c r="H23" s="725"/>
      <c r="I23" s="725"/>
      <c r="J23" s="725"/>
      <c r="K23" s="725"/>
      <c r="L23" s="725"/>
      <c r="M23" s="725"/>
      <c r="N23" s="725"/>
    </row>
    <row r="24" spans="1:14" ht="15" customHeight="1">
      <c r="A24" s="727"/>
      <c r="B24" s="728" t="s">
        <v>518</v>
      </c>
      <c r="C24" s="725"/>
      <c r="D24" s="725"/>
      <c r="E24" s="725"/>
      <c r="F24" s="725"/>
      <c r="G24" s="725"/>
      <c r="H24" s="725"/>
      <c r="I24" s="725"/>
      <c r="J24" s="725"/>
      <c r="K24" s="725"/>
      <c r="L24" s="725"/>
      <c r="M24" s="725"/>
      <c r="N24" s="725"/>
    </row>
    <row r="25" spans="1:14" ht="15" customHeight="1">
      <c r="A25" s="727"/>
      <c r="B25" s="728" t="s">
        <v>519</v>
      </c>
      <c r="C25" s="725"/>
      <c r="D25" s="725"/>
      <c r="E25" s="725"/>
      <c r="F25" s="725"/>
      <c r="G25" s="725"/>
      <c r="H25" s="725"/>
      <c r="I25" s="725"/>
      <c r="J25" s="725"/>
      <c r="K25" s="725"/>
      <c r="L25" s="725"/>
      <c r="M25" s="725"/>
      <c r="N25" s="725"/>
    </row>
    <row r="26" spans="1:14" ht="15" customHeight="1">
      <c r="A26" s="727"/>
      <c r="B26" s="728" t="s">
        <v>520</v>
      </c>
      <c r="C26" s="725"/>
      <c r="D26" s="725"/>
      <c r="E26" s="725"/>
      <c r="F26" s="725"/>
      <c r="G26" s="725"/>
      <c r="H26" s="725"/>
      <c r="I26" s="725"/>
      <c r="J26" s="725"/>
      <c r="K26" s="725"/>
      <c r="L26" s="725"/>
      <c r="M26" s="725"/>
      <c r="N26" s="725"/>
    </row>
    <row r="27" spans="1:14" ht="15" customHeight="1">
      <c r="A27" s="727"/>
      <c r="B27" s="728" t="s">
        <v>521</v>
      </c>
      <c r="C27" s="725"/>
      <c r="D27" s="725"/>
      <c r="E27" s="725"/>
      <c r="F27" s="725"/>
      <c r="G27" s="725"/>
      <c r="H27" s="725"/>
      <c r="I27" s="725"/>
      <c r="J27" s="725"/>
      <c r="K27" s="725"/>
      <c r="L27" s="725"/>
      <c r="M27" s="725"/>
      <c r="N27" s="725"/>
    </row>
    <row r="28" spans="1:14" ht="15" customHeight="1">
      <c r="A28" s="727"/>
      <c r="B28" s="728" t="s">
        <v>522</v>
      </c>
      <c r="C28" s="725"/>
      <c r="D28" s="725"/>
      <c r="E28" s="725"/>
      <c r="F28" s="725"/>
      <c r="G28" s="725"/>
      <c r="H28" s="725"/>
      <c r="I28" s="725"/>
      <c r="J28" s="725"/>
      <c r="K28" s="725"/>
      <c r="L28" s="725"/>
      <c r="M28" s="725"/>
      <c r="N28" s="725"/>
    </row>
    <row r="29" spans="1:14" ht="15" customHeight="1">
      <c r="A29" s="727"/>
      <c r="B29" s="728" t="s">
        <v>523</v>
      </c>
      <c r="C29" s="725"/>
      <c r="D29" s="725"/>
      <c r="E29" s="725"/>
      <c r="F29" s="725"/>
      <c r="G29" s="725"/>
      <c r="H29" s="725"/>
      <c r="I29" s="725"/>
      <c r="J29" s="725"/>
      <c r="K29" s="725"/>
      <c r="L29" s="725"/>
      <c r="M29" s="725"/>
      <c r="N29" s="725"/>
    </row>
    <row r="30" spans="1:14" s="87" customFormat="1" ht="15" customHeight="1">
      <c r="A30" s="2" t="s">
        <v>524</v>
      </c>
      <c r="B30" s="2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spans="1:14" ht="15" customHeight="1">
      <c r="A31" s="728"/>
      <c r="B31" s="728" t="s">
        <v>525</v>
      </c>
      <c r="C31" s="724"/>
      <c r="D31" s="724"/>
      <c r="E31" s="724"/>
      <c r="F31" s="724"/>
      <c r="G31" s="724"/>
      <c r="H31" s="724"/>
      <c r="I31" s="724"/>
      <c r="J31" s="724"/>
      <c r="K31" s="724"/>
      <c r="L31" s="724"/>
      <c r="M31" s="724"/>
      <c r="N31" s="724"/>
    </row>
    <row r="32" spans="1:14" ht="15" customHeight="1">
      <c r="A32" s="728"/>
      <c r="B32" s="728" t="s">
        <v>526</v>
      </c>
      <c r="C32" s="725"/>
      <c r="D32" s="725"/>
      <c r="E32" s="725"/>
      <c r="F32" s="725"/>
      <c r="G32" s="725"/>
      <c r="H32" s="725"/>
      <c r="I32" s="725"/>
      <c r="J32" s="725"/>
      <c r="K32" s="725"/>
      <c r="L32" s="725"/>
      <c r="M32" s="725"/>
      <c r="N32" s="725"/>
    </row>
    <row r="33" spans="1:14" ht="15" customHeight="1">
      <c r="A33" s="728"/>
      <c r="B33" s="728" t="s">
        <v>527</v>
      </c>
      <c r="C33" s="725"/>
      <c r="D33" s="725"/>
      <c r="E33" s="725"/>
      <c r="F33" s="725"/>
      <c r="G33" s="725"/>
      <c r="H33" s="725"/>
      <c r="I33" s="725"/>
      <c r="J33" s="725"/>
      <c r="K33" s="725"/>
      <c r="L33" s="725"/>
      <c r="M33" s="725"/>
      <c r="N33" s="725"/>
    </row>
    <row r="34" spans="1:14" ht="15" customHeight="1">
      <c r="A34" s="728"/>
      <c r="B34" s="728" t="s">
        <v>528</v>
      </c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  <c r="N34" s="725"/>
    </row>
    <row r="35" spans="1:14" ht="15" customHeight="1">
      <c r="A35" s="728"/>
      <c r="B35" s="728" t="s">
        <v>529</v>
      </c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</row>
    <row r="36" spans="1:14" ht="15" customHeight="1">
      <c r="A36" s="728"/>
      <c r="B36" s="728" t="s">
        <v>530</v>
      </c>
      <c r="C36" s="725"/>
      <c r="D36" s="725"/>
      <c r="E36" s="725"/>
      <c r="F36" s="725"/>
      <c r="G36" s="725"/>
      <c r="H36" s="725"/>
      <c r="I36" s="725"/>
      <c r="J36" s="725"/>
      <c r="K36" s="725"/>
      <c r="L36" s="725"/>
      <c r="M36" s="725"/>
      <c r="N36" s="725"/>
    </row>
    <row r="37" spans="1:14" ht="15" customHeight="1">
      <c r="A37" s="728"/>
      <c r="B37" s="728" t="s">
        <v>531</v>
      </c>
      <c r="C37" s="725"/>
      <c r="D37" s="725"/>
      <c r="E37" s="725"/>
      <c r="F37" s="725"/>
      <c r="G37" s="725"/>
      <c r="H37" s="725"/>
      <c r="I37" s="725"/>
      <c r="J37" s="725"/>
      <c r="K37" s="725"/>
      <c r="L37" s="725"/>
      <c r="M37" s="725"/>
      <c r="N37" s="725"/>
    </row>
    <row r="38" spans="1:14" ht="15" customHeight="1">
      <c r="A38" s="727"/>
      <c r="B38" s="728" t="s">
        <v>532</v>
      </c>
      <c r="C38" s="725"/>
      <c r="D38" s="725"/>
      <c r="E38" s="725"/>
      <c r="F38" s="725"/>
      <c r="G38" s="725"/>
      <c r="H38" s="725"/>
      <c r="I38" s="725"/>
      <c r="J38" s="725"/>
      <c r="K38" s="725"/>
      <c r="L38" s="725"/>
      <c r="M38" s="725"/>
      <c r="N38" s="725"/>
    </row>
    <row r="39" spans="1:14" s="87" customFormat="1" ht="15" customHeight="1">
      <c r="A39" s="727"/>
      <c r="B39" s="728" t="s">
        <v>533</v>
      </c>
      <c r="C39" s="725"/>
      <c r="D39" s="725"/>
      <c r="E39" s="725"/>
      <c r="F39" s="725"/>
      <c r="G39" s="725"/>
      <c r="H39" s="725"/>
      <c r="I39" s="725"/>
      <c r="J39" s="725"/>
      <c r="K39" s="725"/>
      <c r="L39" s="725"/>
      <c r="M39" s="725"/>
      <c r="N39" s="725"/>
    </row>
    <row r="40" spans="1:14" ht="15" customHeight="1">
      <c r="A40" s="727"/>
      <c r="B40" s="728" t="s">
        <v>534</v>
      </c>
      <c r="C40" s="725"/>
      <c r="D40" s="725"/>
      <c r="E40" s="725"/>
      <c r="F40" s="725"/>
      <c r="G40" s="725"/>
      <c r="H40" s="725"/>
      <c r="I40" s="725"/>
      <c r="J40" s="725"/>
      <c r="K40" s="725"/>
      <c r="L40" s="725"/>
      <c r="M40" s="725"/>
      <c r="N40" s="725"/>
    </row>
    <row r="41" spans="1:14" ht="15" customHeight="1">
      <c r="A41" s="727"/>
      <c r="B41" s="728" t="s">
        <v>535</v>
      </c>
      <c r="C41" s="725"/>
      <c r="D41" s="725"/>
      <c r="E41" s="725"/>
      <c r="F41" s="725"/>
      <c r="G41" s="725"/>
      <c r="H41" s="725"/>
      <c r="I41" s="725"/>
      <c r="J41" s="725"/>
      <c r="K41" s="725"/>
      <c r="L41" s="725"/>
      <c r="M41" s="725"/>
      <c r="N41" s="725"/>
    </row>
    <row r="42" spans="1:14" ht="15" customHeight="1">
      <c r="A42" s="727"/>
      <c r="B42" s="728" t="s">
        <v>536</v>
      </c>
      <c r="C42" s="725"/>
      <c r="D42" s="725"/>
      <c r="E42" s="725"/>
      <c r="F42" s="725"/>
      <c r="G42" s="725"/>
      <c r="H42" s="725"/>
      <c r="I42" s="725"/>
      <c r="J42" s="725"/>
      <c r="K42" s="725"/>
      <c r="L42" s="725"/>
      <c r="M42" s="725"/>
      <c r="N42" s="725"/>
    </row>
    <row r="43" spans="1:14" ht="15" customHeight="1">
      <c r="A43" s="2" t="s">
        <v>537</v>
      </c>
      <c r="B43" s="2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1:14" ht="15" customHeight="1">
      <c r="A44" s="728"/>
      <c r="B44" s="728" t="s">
        <v>538</v>
      </c>
      <c r="C44" s="725"/>
      <c r="D44" s="725"/>
      <c r="E44" s="725"/>
      <c r="F44" s="725"/>
      <c r="G44" s="725"/>
      <c r="H44" s="725"/>
      <c r="I44" s="725"/>
      <c r="J44" s="725"/>
      <c r="K44" s="725"/>
      <c r="L44" s="725"/>
      <c r="M44" s="725"/>
      <c r="N44" s="725"/>
    </row>
    <row r="45" spans="1:14" ht="15" customHeight="1">
      <c r="A45" s="727"/>
      <c r="B45" s="728" t="s">
        <v>539</v>
      </c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</row>
    <row r="46" spans="1:14" ht="15" customHeight="1">
      <c r="A46" s="727"/>
      <c r="B46" s="728" t="s">
        <v>540</v>
      </c>
      <c r="C46" s="725"/>
      <c r="D46" s="725"/>
      <c r="E46" s="725"/>
      <c r="F46" s="725"/>
      <c r="G46" s="725"/>
      <c r="H46" s="725"/>
      <c r="I46" s="725"/>
      <c r="J46" s="725"/>
      <c r="K46" s="725"/>
      <c r="L46" s="725"/>
      <c r="M46" s="725"/>
      <c r="N46" s="725"/>
    </row>
    <row r="47" spans="1:14" s="87" customFormat="1" ht="15" customHeight="1">
      <c r="A47" s="727"/>
      <c r="B47" s="728" t="s">
        <v>541</v>
      </c>
      <c r="C47" s="725"/>
      <c r="D47" s="725"/>
      <c r="E47" s="725"/>
      <c r="F47" s="725"/>
      <c r="G47" s="725"/>
      <c r="H47" s="725"/>
      <c r="I47" s="725"/>
      <c r="J47" s="725"/>
      <c r="K47" s="725"/>
      <c r="L47" s="725"/>
      <c r="M47" s="725"/>
      <c r="N47" s="725"/>
    </row>
    <row r="48" spans="1:14" ht="15" customHeight="1">
      <c r="A48" s="727"/>
      <c r="B48" s="728" t="s">
        <v>542</v>
      </c>
      <c r="C48" s="725"/>
      <c r="D48" s="725"/>
      <c r="E48" s="725"/>
      <c r="F48" s="725"/>
      <c r="G48" s="725"/>
      <c r="H48" s="725"/>
      <c r="I48" s="725"/>
      <c r="J48" s="725"/>
      <c r="K48" s="725"/>
      <c r="L48" s="725"/>
      <c r="M48" s="725"/>
      <c r="N48" s="725"/>
    </row>
    <row r="49" spans="1:14" ht="15" customHeight="1">
      <c r="A49" s="727"/>
      <c r="B49" s="728" t="s">
        <v>543</v>
      </c>
      <c r="C49" s="725"/>
      <c r="D49" s="725"/>
      <c r="E49" s="725"/>
      <c r="F49" s="725"/>
      <c r="G49" s="725"/>
      <c r="H49" s="725"/>
      <c r="I49" s="725"/>
      <c r="J49" s="725"/>
      <c r="K49" s="725"/>
      <c r="L49" s="725"/>
      <c r="M49" s="725"/>
      <c r="N49" s="725"/>
    </row>
    <row r="50" spans="1:14" ht="15" customHeight="1">
      <c r="A50" s="727"/>
      <c r="B50" s="728" t="s">
        <v>544</v>
      </c>
      <c r="C50" s="725"/>
      <c r="D50" s="725"/>
      <c r="E50" s="725"/>
      <c r="F50" s="725"/>
      <c r="G50" s="725"/>
      <c r="H50" s="725"/>
      <c r="I50" s="725"/>
      <c r="J50" s="725"/>
      <c r="K50" s="725"/>
      <c r="L50" s="725"/>
      <c r="M50" s="725"/>
      <c r="N50" s="725"/>
    </row>
    <row r="51" spans="1:14" ht="15" customHeight="1">
      <c r="A51" s="2" t="s">
        <v>545</v>
      </c>
      <c r="B51" s="2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spans="1:14" ht="15" customHeight="1">
      <c r="A52" s="728"/>
      <c r="B52" s="728" t="s">
        <v>546</v>
      </c>
      <c r="C52" s="725"/>
      <c r="D52" s="725"/>
      <c r="E52" s="725"/>
      <c r="F52" s="725"/>
      <c r="G52" s="725"/>
      <c r="H52" s="725"/>
      <c r="I52" s="725"/>
      <c r="J52" s="725"/>
      <c r="K52" s="725"/>
      <c r="L52" s="725"/>
      <c r="M52" s="725"/>
      <c r="N52" s="725"/>
    </row>
    <row r="53" spans="1:14" ht="15" customHeight="1">
      <c r="A53" s="727"/>
      <c r="B53" s="728" t="s">
        <v>547</v>
      </c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</row>
    <row r="54" spans="1:14" ht="15" customHeight="1">
      <c r="A54" s="727"/>
      <c r="B54" s="728" t="s">
        <v>548</v>
      </c>
      <c r="C54" s="725"/>
      <c r="D54" s="725"/>
      <c r="E54" s="725"/>
      <c r="F54" s="725"/>
      <c r="G54" s="725"/>
      <c r="H54" s="725"/>
      <c r="I54" s="725"/>
      <c r="J54" s="725"/>
      <c r="K54" s="725"/>
      <c r="L54" s="725"/>
      <c r="M54" s="725"/>
      <c r="N54" s="725"/>
    </row>
    <row r="55" spans="1:14" ht="15" customHeight="1">
      <c r="A55" s="727"/>
      <c r="B55" s="728" t="s">
        <v>549</v>
      </c>
      <c r="C55" s="725"/>
      <c r="D55" s="725"/>
      <c r="E55" s="725"/>
      <c r="F55" s="725"/>
      <c r="G55" s="725"/>
      <c r="H55" s="725"/>
      <c r="I55" s="725"/>
      <c r="J55" s="725"/>
      <c r="K55" s="725"/>
      <c r="L55" s="725"/>
      <c r="M55" s="725"/>
      <c r="N55" s="725"/>
    </row>
    <row r="56" spans="1:14" s="87" customFormat="1" ht="15" customHeight="1">
      <c r="A56" s="2" t="s">
        <v>550</v>
      </c>
      <c r="B56" s="2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</row>
    <row r="57" spans="1:14" ht="15" customHeight="1">
      <c r="A57" s="728"/>
      <c r="B57" s="728" t="s">
        <v>551</v>
      </c>
      <c r="C57" s="724"/>
      <c r="D57" s="724"/>
      <c r="E57" s="724"/>
      <c r="F57" s="724"/>
      <c r="G57" s="724"/>
      <c r="H57" s="724"/>
      <c r="I57" s="724"/>
      <c r="J57" s="724"/>
      <c r="K57" s="724"/>
      <c r="L57" s="724"/>
      <c r="M57" s="724"/>
      <c r="N57" s="724"/>
    </row>
    <row r="58" spans="1:14" ht="15" customHeight="1">
      <c r="A58" s="727"/>
      <c r="B58" s="728" t="s">
        <v>552</v>
      </c>
      <c r="C58" s="725"/>
      <c r="D58" s="725"/>
      <c r="E58" s="725"/>
      <c r="F58" s="725"/>
      <c r="G58" s="725"/>
      <c r="H58" s="725"/>
      <c r="I58" s="725"/>
      <c r="J58" s="725"/>
      <c r="K58" s="725"/>
      <c r="L58" s="725"/>
      <c r="M58" s="725"/>
      <c r="N58" s="725"/>
    </row>
    <row r="59" spans="1:14" ht="15" customHeight="1">
      <c r="A59" s="727"/>
      <c r="B59" s="728" t="s">
        <v>553</v>
      </c>
      <c r="C59" s="725"/>
      <c r="D59" s="725"/>
      <c r="E59" s="725"/>
      <c r="F59" s="725"/>
      <c r="G59" s="725"/>
      <c r="H59" s="725"/>
      <c r="I59" s="725"/>
      <c r="J59" s="725"/>
      <c r="K59" s="725"/>
      <c r="L59" s="725"/>
      <c r="M59" s="725"/>
      <c r="N59" s="725"/>
    </row>
    <row r="60" spans="1:14" ht="15" customHeight="1">
      <c r="A60" s="727"/>
      <c r="B60" s="728" t="s">
        <v>554</v>
      </c>
      <c r="C60" s="725"/>
      <c r="D60" s="725"/>
      <c r="E60" s="725"/>
      <c r="F60" s="725"/>
      <c r="G60" s="725"/>
      <c r="H60" s="725"/>
      <c r="I60" s="725"/>
      <c r="J60" s="725"/>
      <c r="K60" s="725"/>
      <c r="L60" s="725"/>
      <c r="M60" s="725"/>
      <c r="N60" s="725"/>
    </row>
    <row r="61" spans="1:14" ht="15" customHeight="1">
      <c r="A61" s="727"/>
      <c r="B61" s="728" t="s">
        <v>555</v>
      </c>
      <c r="C61" s="725"/>
      <c r="D61" s="725"/>
      <c r="E61" s="725"/>
      <c r="F61" s="725"/>
      <c r="G61" s="725"/>
      <c r="H61" s="725"/>
      <c r="I61" s="725"/>
      <c r="J61" s="725"/>
      <c r="K61" s="725"/>
      <c r="L61" s="725"/>
      <c r="M61" s="725"/>
      <c r="N61" s="725"/>
    </row>
    <row r="62" spans="1:14" s="87" customFormat="1" ht="15" customHeight="1">
      <c r="A62" s="727"/>
      <c r="B62" s="728" t="s">
        <v>556</v>
      </c>
      <c r="C62" s="725"/>
      <c r="D62" s="725"/>
      <c r="E62" s="725"/>
      <c r="F62" s="725"/>
      <c r="G62" s="725"/>
      <c r="H62" s="725"/>
      <c r="I62" s="725"/>
      <c r="J62" s="725"/>
      <c r="K62" s="725"/>
      <c r="L62" s="725"/>
      <c r="M62" s="725"/>
      <c r="N62" s="725"/>
    </row>
    <row r="63" spans="1:14" ht="15" customHeight="1">
      <c r="A63" s="727"/>
      <c r="B63" s="728" t="s">
        <v>557</v>
      </c>
      <c r="C63" s="725"/>
      <c r="D63" s="725"/>
      <c r="E63" s="725"/>
      <c r="F63" s="725"/>
      <c r="G63" s="725"/>
      <c r="H63" s="725"/>
      <c r="I63" s="725"/>
      <c r="J63" s="725"/>
      <c r="K63" s="725"/>
      <c r="L63" s="725"/>
      <c r="M63" s="725"/>
      <c r="N63" s="725"/>
    </row>
    <row r="64" spans="1:14" ht="15" customHeight="1">
      <c r="A64" s="727"/>
      <c r="B64" s="728" t="s">
        <v>558</v>
      </c>
      <c r="C64" s="725"/>
      <c r="D64" s="725"/>
      <c r="E64" s="725"/>
      <c r="F64" s="725"/>
      <c r="G64" s="725"/>
      <c r="H64" s="725"/>
      <c r="I64" s="725"/>
      <c r="J64" s="725"/>
      <c r="K64" s="725"/>
      <c r="L64" s="725"/>
      <c r="M64" s="725"/>
      <c r="N64" s="725"/>
    </row>
    <row r="65" spans="1:14" ht="15" customHeight="1">
      <c r="A65" s="2" t="s">
        <v>559</v>
      </c>
      <c r="B65" s="2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spans="1:14" ht="15" customHeight="1">
      <c r="A66" s="728"/>
      <c r="B66" s="728" t="s">
        <v>560</v>
      </c>
      <c r="C66" s="725"/>
      <c r="D66" s="725"/>
      <c r="E66" s="725"/>
      <c r="F66" s="725"/>
      <c r="G66" s="725"/>
      <c r="H66" s="725"/>
      <c r="I66" s="725"/>
      <c r="J66" s="725"/>
      <c r="K66" s="725"/>
      <c r="L66" s="725"/>
      <c r="M66" s="725"/>
      <c r="N66" s="725"/>
    </row>
    <row r="67" spans="1:14" ht="15" customHeight="1">
      <c r="A67" s="727"/>
      <c r="B67" s="728" t="s">
        <v>561</v>
      </c>
      <c r="C67" s="725"/>
      <c r="D67" s="725"/>
      <c r="E67" s="725"/>
      <c r="F67" s="725"/>
      <c r="G67" s="725"/>
      <c r="H67" s="725"/>
      <c r="I67" s="725"/>
      <c r="J67" s="725"/>
      <c r="K67" s="725"/>
      <c r="L67" s="725"/>
      <c r="M67" s="725"/>
      <c r="N67" s="725"/>
    </row>
    <row r="68" spans="1:14" ht="15" customHeight="1">
      <c r="A68" s="727"/>
      <c r="B68" s="728" t="s">
        <v>562</v>
      </c>
      <c r="C68" s="725"/>
      <c r="D68" s="725"/>
      <c r="E68" s="725"/>
      <c r="F68" s="725"/>
      <c r="G68" s="725"/>
      <c r="H68" s="725"/>
      <c r="I68" s="725"/>
      <c r="J68" s="725"/>
      <c r="K68" s="725"/>
      <c r="L68" s="725"/>
      <c r="M68" s="725"/>
      <c r="N68" s="725"/>
    </row>
    <row r="69" spans="1:14" ht="15" customHeight="1">
      <c r="A69" s="727"/>
      <c r="B69" s="728" t="s">
        <v>563</v>
      </c>
      <c r="C69" s="725"/>
      <c r="D69" s="725"/>
      <c r="E69" s="725"/>
      <c r="F69" s="725"/>
      <c r="G69" s="725"/>
      <c r="H69" s="725"/>
      <c r="I69" s="725"/>
      <c r="J69" s="725"/>
      <c r="K69" s="725"/>
      <c r="L69" s="725"/>
      <c r="M69" s="725"/>
      <c r="N69" s="725"/>
    </row>
    <row r="70" spans="1:14" s="87" customFormat="1" ht="15" customHeight="1">
      <c r="A70" s="727"/>
      <c r="B70" s="728" t="s">
        <v>564</v>
      </c>
      <c r="C70" s="725"/>
      <c r="D70" s="725"/>
      <c r="E70" s="725"/>
      <c r="F70" s="725"/>
      <c r="G70" s="725"/>
      <c r="H70" s="725"/>
      <c r="I70" s="725"/>
      <c r="J70" s="725"/>
      <c r="K70" s="725"/>
      <c r="L70" s="725"/>
      <c r="M70" s="725"/>
      <c r="N70" s="725"/>
    </row>
    <row r="71" spans="1:14" ht="15" customHeight="1">
      <c r="A71" s="727"/>
      <c r="B71" s="728" t="s">
        <v>565</v>
      </c>
      <c r="C71" s="725"/>
      <c r="D71" s="725"/>
      <c r="E71" s="725"/>
      <c r="F71" s="725"/>
      <c r="G71" s="725"/>
      <c r="H71" s="725"/>
      <c r="I71" s="725"/>
      <c r="J71" s="725"/>
      <c r="K71" s="725"/>
      <c r="L71" s="725"/>
      <c r="M71" s="725"/>
      <c r="N71" s="725"/>
    </row>
    <row r="72" spans="1:14" ht="15" customHeight="1">
      <c r="A72" s="727"/>
      <c r="B72" s="728" t="s">
        <v>566</v>
      </c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</row>
    <row r="73" spans="1:14" ht="15" customHeight="1">
      <c r="A73" s="727"/>
      <c r="B73" s="728" t="s">
        <v>567</v>
      </c>
      <c r="C73" s="725"/>
      <c r="D73" s="725"/>
      <c r="E73" s="725"/>
      <c r="F73" s="725"/>
      <c r="G73" s="725"/>
      <c r="H73" s="725"/>
      <c r="I73" s="725"/>
      <c r="J73" s="725"/>
      <c r="K73" s="725"/>
      <c r="L73" s="725"/>
      <c r="M73" s="725"/>
      <c r="N73" s="725"/>
    </row>
    <row r="74" spans="1:14" ht="15" customHeight="1">
      <c r="A74" s="2" t="s">
        <v>568</v>
      </c>
      <c r="B74" s="2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spans="1:14" ht="15" customHeight="1">
      <c r="A75" s="728"/>
      <c r="B75" s="728" t="s">
        <v>569</v>
      </c>
      <c r="C75" s="725"/>
      <c r="D75" s="725"/>
      <c r="E75" s="725"/>
      <c r="F75" s="725"/>
      <c r="G75" s="725"/>
      <c r="H75" s="725"/>
      <c r="I75" s="725"/>
      <c r="J75" s="725"/>
      <c r="K75" s="725"/>
      <c r="L75" s="725"/>
      <c r="M75" s="725"/>
      <c r="N75" s="725"/>
    </row>
    <row r="76" spans="1:14" ht="15" customHeight="1">
      <c r="A76" s="727"/>
      <c r="B76" s="728" t="s">
        <v>570</v>
      </c>
      <c r="C76" s="725"/>
      <c r="D76" s="725"/>
      <c r="E76" s="725"/>
      <c r="F76" s="725"/>
      <c r="G76" s="725"/>
      <c r="H76" s="725"/>
      <c r="I76" s="725"/>
      <c r="J76" s="725"/>
      <c r="K76" s="725"/>
      <c r="L76" s="725"/>
      <c r="M76" s="725"/>
      <c r="N76" s="725"/>
    </row>
    <row r="77" spans="1:14" ht="15" customHeight="1">
      <c r="A77" s="727"/>
      <c r="B77" s="728" t="s">
        <v>571</v>
      </c>
      <c r="C77" s="725"/>
      <c r="D77" s="725"/>
      <c r="E77" s="725"/>
      <c r="F77" s="725"/>
      <c r="G77" s="725"/>
      <c r="H77" s="725"/>
      <c r="I77" s="725"/>
      <c r="J77" s="725"/>
      <c r="K77" s="725"/>
      <c r="L77" s="725"/>
      <c r="M77" s="725"/>
      <c r="N77" s="725"/>
    </row>
    <row r="78" spans="1:14" ht="15" customHeight="1">
      <c r="A78" s="727"/>
      <c r="B78" s="728" t="s">
        <v>572</v>
      </c>
      <c r="C78" s="725"/>
      <c r="D78" s="725"/>
      <c r="E78" s="725"/>
      <c r="F78" s="725"/>
      <c r="G78" s="725"/>
      <c r="H78" s="725"/>
      <c r="I78" s="725"/>
      <c r="J78" s="725"/>
      <c r="K78" s="725"/>
      <c r="L78" s="725"/>
      <c r="M78" s="725"/>
      <c r="N78" s="725"/>
    </row>
    <row r="79" spans="1:14" ht="15" customHeight="1">
      <c r="A79" s="727"/>
      <c r="B79" s="728" t="s">
        <v>573</v>
      </c>
      <c r="C79" s="725"/>
      <c r="D79" s="725"/>
      <c r="E79" s="725"/>
      <c r="F79" s="725"/>
      <c r="G79" s="725"/>
      <c r="H79" s="725"/>
      <c r="I79" s="725"/>
      <c r="J79" s="725"/>
      <c r="K79" s="725"/>
      <c r="L79" s="725"/>
      <c r="M79" s="725"/>
      <c r="N79" s="725"/>
    </row>
    <row r="80" spans="1:14" s="87" customFormat="1" ht="15" customHeight="1">
      <c r="A80" s="2" t="s">
        <v>574</v>
      </c>
      <c r="B80" s="2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</row>
    <row r="81" spans="1:14" ht="15" customHeight="1">
      <c r="A81" s="728"/>
      <c r="B81" s="728" t="s">
        <v>575</v>
      </c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</row>
    <row r="82" spans="1:14" ht="15" customHeight="1">
      <c r="A82" s="727"/>
      <c r="B82" s="728" t="s">
        <v>576</v>
      </c>
      <c r="C82" s="725"/>
      <c r="D82" s="725"/>
      <c r="E82" s="725"/>
      <c r="F82" s="725"/>
      <c r="G82" s="725"/>
      <c r="H82" s="725"/>
      <c r="I82" s="725"/>
      <c r="J82" s="725"/>
      <c r="K82" s="725"/>
      <c r="L82" s="725"/>
      <c r="M82" s="725"/>
      <c r="N82" s="725"/>
    </row>
    <row r="83" spans="1:14" ht="15" customHeight="1">
      <c r="A83" s="727"/>
      <c r="B83" s="728" t="s">
        <v>577</v>
      </c>
      <c r="C83" s="725"/>
      <c r="D83" s="725"/>
      <c r="E83" s="725"/>
      <c r="F83" s="725"/>
      <c r="G83" s="725"/>
      <c r="H83" s="725"/>
      <c r="I83" s="725"/>
      <c r="J83" s="725"/>
      <c r="K83" s="725"/>
      <c r="L83" s="725"/>
      <c r="M83" s="725"/>
      <c r="N83" s="725"/>
    </row>
    <row r="84" spans="1:14" ht="15" customHeight="1">
      <c r="A84" s="727"/>
      <c r="B84" s="728" t="s">
        <v>578</v>
      </c>
      <c r="C84" s="725"/>
      <c r="D84" s="725"/>
      <c r="E84" s="725"/>
      <c r="F84" s="725"/>
      <c r="G84" s="725"/>
      <c r="H84" s="725"/>
      <c r="I84" s="725"/>
      <c r="J84" s="725"/>
      <c r="K84" s="725"/>
      <c r="L84" s="725"/>
      <c r="M84" s="725"/>
      <c r="N84" s="725"/>
    </row>
    <row r="85" spans="1:14" ht="15" customHeight="1">
      <c r="A85" s="2" t="s">
        <v>579</v>
      </c>
      <c r="B85" s="2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spans="1:14" ht="15" customHeight="1">
      <c r="A86" s="727"/>
      <c r="B86" s="728" t="s">
        <v>580</v>
      </c>
      <c r="C86" s="725"/>
      <c r="D86" s="725"/>
      <c r="E86" s="725"/>
      <c r="F86" s="725"/>
      <c r="G86" s="725"/>
      <c r="H86" s="725"/>
      <c r="I86" s="725"/>
      <c r="J86" s="725"/>
      <c r="K86" s="725"/>
      <c r="L86" s="725"/>
      <c r="M86" s="725"/>
      <c r="N86" s="725"/>
    </row>
    <row r="87" spans="1:14" ht="15" customHeight="1">
      <c r="A87" s="727"/>
      <c r="B87" s="728" t="s">
        <v>581</v>
      </c>
      <c r="C87" s="725"/>
      <c r="D87" s="725"/>
      <c r="E87" s="725"/>
      <c r="F87" s="725"/>
      <c r="G87" s="725"/>
      <c r="H87" s="725"/>
      <c r="I87" s="725"/>
      <c r="J87" s="725"/>
      <c r="K87" s="725"/>
      <c r="L87" s="725"/>
      <c r="M87" s="725"/>
      <c r="N87" s="725"/>
    </row>
    <row r="88" spans="1:14" ht="15" customHeight="1">
      <c r="A88" s="727"/>
      <c r="B88" s="728" t="s">
        <v>582</v>
      </c>
      <c r="C88" s="725"/>
      <c r="D88" s="725"/>
      <c r="E88" s="725"/>
      <c r="F88" s="725"/>
      <c r="G88" s="725"/>
      <c r="H88" s="725"/>
      <c r="I88" s="725"/>
      <c r="J88" s="725"/>
      <c r="K88" s="725"/>
      <c r="L88" s="725"/>
      <c r="M88" s="725"/>
      <c r="N88" s="725"/>
    </row>
    <row r="89" spans="1:14" ht="15" customHeight="1">
      <c r="A89" s="2" t="s">
        <v>583</v>
      </c>
      <c r="B89" s="2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</row>
    <row r="90" spans="1:14" ht="15" customHeight="1">
      <c r="A90" s="727"/>
      <c r="B90" s="728" t="s">
        <v>584</v>
      </c>
      <c r="C90" s="725"/>
      <c r="D90" s="725"/>
      <c r="E90" s="725"/>
      <c r="F90" s="725"/>
      <c r="G90" s="725"/>
      <c r="H90" s="725"/>
      <c r="I90" s="725"/>
      <c r="J90" s="725"/>
      <c r="K90" s="725"/>
      <c r="L90" s="725"/>
      <c r="M90" s="725"/>
      <c r="N90" s="725"/>
    </row>
    <row r="91" spans="1:14" ht="15" customHeight="1">
      <c r="A91" s="2" t="s">
        <v>585</v>
      </c>
      <c r="B91" s="2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spans="1:14" ht="15" customHeight="1">
      <c r="A92" s="727"/>
      <c r="B92" s="728" t="s">
        <v>586</v>
      </c>
      <c r="C92" s="725"/>
      <c r="D92" s="725"/>
      <c r="E92" s="725"/>
      <c r="F92" s="725"/>
      <c r="G92" s="725"/>
      <c r="H92" s="725"/>
      <c r="I92" s="725"/>
      <c r="J92" s="725"/>
      <c r="K92" s="725"/>
      <c r="L92" s="725"/>
      <c r="M92" s="725"/>
      <c r="N92" s="725"/>
    </row>
    <row r="93" spans="1:14" s="87" customFormat="1" ht="15" customHeight="1">
      <c r="A93" s="727"/>
      <c r="B93" s="728" t="s">
        <v>587</v>
      </c>
      <c r="C93" s="725"/>
      <c r="D93" s="725"/>
      <c r="E93" s="725"/>
      <c r="F93" s="725"/>
      <c r="G93" s="725"/>
      <c r="H93" s="725"/>
      <c r="I93" s="725"/>
      <c r="J93" s="725"/>
      <c r="K93" s="725"/>
      <c r="L93" s="725"/>
      <c r="M93" s="725"/>
      <c r="N93" s="725"/>
    </row>
    <row r="94" spans="1:14" ht="15" customHeight="1">
      <c r="A94" s="727"/>
      <c r="B94" s="728" t="s">
        <v>588</v>
      </c>
      <c r="C94" s="725"/>
      <c r="D94" s="725"/>
      <c r="E94" s="725"/>
      <c r="F94" s="725"/>
      <c r="G94" s="725"/>
      <c r="H94" s="725"/>
      <c r="I94" s="725"/>
      <c r="J94" s="725"/>
      <c r="K94" s="725"/>
      <c r="L94" s="725"/>
      <c r="M94" s="725"/>
      <c r="N94" s="725"/>
    </row>
    <row r="95" spans="1:14" ht="15" customHeight="1">
      <c r="A95" s="2" t="s">
        <v>589</v>
      </c>
      <c r="B95" s="2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</row>
    <row r="96" spans="1:14" ht="15" customHeight="1">
      <c r="A96" s="728"/>
      <c r="B96" s="728" t="s">
        <v>590</v>
      </c>
      <c r="C96" s="725"/>
      <c r="D96" s="725"/>
      <c r="E96" s="725"/>
      <c r="F96" s="725"/>
      <c r="G96" s="725"/>
      <c r="H96" s="725"/>
      <c r="I96" s="725"/>
      <c r="J96" s="725"/>
      <c r="K96" s="725"/>
      <c r="L96" s="725"/>
      <c r="M96" s="725"/>
      <c r="N96" s="725"/>
    </row>
    <row r="97" spans="1:14" ht="15" customHeight="1">
      <c r="A97" s="728"/>
      <c r="B97" s="728" t="s">
        <v>591</v>
      </c>
      <c r="C97" s="725"/>
      <c r="D97" s="725"/>
      <c r="E97" s="725"/>
      <c r="F97" s="725"/>
      <c r="G97" s="725"/>
      <c r="H97" s="725"/>
      <c r="I97" s="725"/>
      <c r="J97" s="725"/>
      <c r="K97" s="725"/>
      <c r="L97" s="725"/>
      <c r="M97" s="725"/>
      <c r="N97" s="725"/>
    </row>
    <row r="98" spans="1:14" ht="15" customHeight="1">
      <c r="A98" s="728"/>
      <c r="B98" s="728" t="s">
        <v>592</v>
      </c>
      <c r="C98" s="725"/>
      <c r="D98" s="725"/>
      <c r="E98" s="725"/>
      <c r="F98" s="725"/>
      <c r="G98" s="725"/>
      <c r="H98" s="725"/>
      <c r="I98" s="725"/>
      <c r="J98" s="725"/>
      <c r="K98" s="725"/>
      <c r="L98" s="725"/>
      <c r="M98" s="725"/>
      <c r="N98" s="725"/>
    </row>
    <row r="99" spans="1:14" s="87" customFormat="1" ht="15" customHeight="1">
      <c r="A99" s="728"/>
      <c r="B99" s="728" t="s">
        <v>593</v>
      </c>
      <c r="C99" s="725"/>
      <c r="D99" s="725"/>
      <c r="E99" s="725"/>
      <c r="F99" s="725"/>
      <c r="G99" s="725"/>
      <c r="H99" s="725"/>
      <c r="I99" s="725"/>
      <c r="J99" s="725"/>
      <c r="K99" s="725"/>
      <c r="L99" s="725"/>
      <c r="M99" s="725"/>
      <c r="N99" s="725"/>
    </row>
    <row r="100" spans="1:14" ht="15" customHeight="1">
      <c r="A100" s="2" t="s">
        <v>594</v>
      </c>
      <c r="B100" s="2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</row>
    <row r="101" spans="1:14" ht="15" customHeight="1">
      <c r="A101" s="727"/>
      <c r="B101" s="728" t="s">
        <v>595</v>
      </c>
      <c r="C101" s="725"/>
      <c r="D101" s="725"/>
      <c r="E101" s="725"/>
      <c r="F101" s="725"/>
      <c r="G101" s="725"/>
      <c r="H101" s="725"/>
      <c r="I101" s="725"/>
      <c r="J101" s="725"/>
      <c r="K101" s="725"/>
      <c r="L101" s="725"/>
      <c r="M101" s="725"/>
      <c r="N101" s="725"/>
    </row>
    <row r="102" spans="1:14" ht="15" customHeight="1">
      <c r="A102" s="2" t="s">
        <v>596</v>
      </c>
      <c r="B102" s="2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</row>
    <row r="103" spans="1:14" ht="15" customHeight="1">
      <c r="A103" s="728"/>
      <c r="B103" s="728" t="s">
        <v>597</v>
      </c>
      <c r="C103" s="725"/>
      <c r="D103" s="725"/>
      <c r="E103" s="725"/>
      <c r="F103" s="725"/>
      <c r="G103" s="725"/>
      <c r="H103" s="725"/>
      <c r="I103" s="725"/>
      <c r="J103" s="725"/>
      <c r="K103" s="725"/>
      <c r="L103" s="725"/>
      <c r="M103" s="725"/>
      <c r="N103" s="725"/>
    </row>
    <row r="104" spans="1:14" ht="15" customHeight="1">
      <c r="A104" s="727"/>
      <c r="B104" s="728" t="s">
        <v>598</v>
      </c>
      <c r="C104" s="725"/>
      <c r="D104" s="725"/>
      <c r="E104" s="725"/>
      <c r="F104" s="725"/>
      <c r="G104" s="725"/>
      <c r="H104" s="725"/>
      <c r="I104" s="725"/>
      <c r="J104" s="725"/>
      <c r="K104" s="725"/>
      <c r="L104" s="725"/>
      <c r="M104" s="725"/>
      <c r="N104" s="725"/>
    </row>
    <row r="105" spans="1:14" ht="15" customHeight="1">
      <c r="A105" s="727"/>
      <c r="B105" s="728" t="s">
        <v>599</v>
      </c>
      <c r="C105" s="725"/>
      <c r="D105" s="725"/>
      <c r="E105" s="725"/>
      <c r="F105" s="725"/>
      <c r="G105" s="725"/>
      <c r="H105" s="725"/>
      <c r="I105" s="725"/>
      <c r="J105" s="725"/>
      <c r="K105" s="725"/>
      <c r="L105" s="725"/>
      <c r="M105" s="725"/>
      <c r="N105" s="725"/>
    </row>
    <row r="106" spans="1:14" ht="15" customHeight="1">
      <c r="A106" s="727"/>
      <c r="B106" s="728" t="s">
        <v>600</v>
      </c>
      <c r="C106" s="725"/>
      <c r="D106" s="725"/>
      <c r="E106" s="725"/>
      <c r="F106" s="725"/>
      <c r="G106" s="725"/>
      <c r="H106" s="725"/>
      <c r="I106" s="725"/>
      <c r="J106" s="725"/>
      <c r="K106" s="725"/>
      <c r="L106" s="725"/>
      <c r="M106" s="725"/>
      <c r="N106" s="725"/>
    </row>
    <row r="107" spans="1:14" ht="14.25" customHeight="1">
      <c r="A107" s="727"/>
      <c r="B107" s="728" t="s">
        <v>601</v>
      </c>
      <c r="C107" s="725"/>
      <c r="D107" s="725"/>
      <c r="E107" s="725"/>
      <c r="F107" s="725"/>
      <c r="G107" s="725"/>
      <c r="H107" s="725"/>
      <c r="I107" s="725"/>
      <c r="J107" s="725"/>
      <c r="K107" s="725"/>
      <c r="L107" s="725"/>
      <c r="M107" s="725"/>
      <c r="N107" s="725"/>
    </row>
    <row r="108" spans="1:14" ht="14.25" customHeight="1">
      <c r="A108" s="727"/>
      <c r="B108" s="728" t="s">
        <v>602</v>
      </c>
      <c r="C108" s="725"/>
      <c r="D108" s="725"/>
      <c r="E108" s="725"/>
      <c r="F108" s="725"/>
      <c r="G108" s="725"/>
      <c r="H108" s="725"/>
      <c r="I108" s="725"/>
      <c r="J108" s="725"/>
      <c r="K108" s="725"/>
      <c r="L108" s="725"/>
      <c r="M108" s="725"/>
      <c r="N108" s="725"/>
    </row>
    <row r="109" spans="1:14" ht="14.25" customHeight="1">
      <c r="A109" s="727"/>
      <c r="B109" s="728" t="s">
        <v>603</v>
      </c>
      <c r="C109" s="725"/>
      <c r="D109" s="725"/>
      <c r="E109" s="725"/>
      <c r="F109" s="725"/>
      <c r="G109" s="725"/>
      <c r="H109" s="725"/>
      <c r="I109" s="725"/>
      <c r="J109" s="725"/>
      <c r="K109" s="725"/>
      <c r="L109" s="725"/>
      <c r="M109" s="725"/>
      <c r="N109" s="725"/>
    </row>
    <row r="110" spans="1:14" ht="14.25" customHeight="1">
      <c r="A110" s="2" t="s">
        <v>604</v>
      </c>
      <c r="B110" s="2"/>
      <c r="C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</row>
    <row r="111" spans="1:14" ht="14.25" customHeight="1">
      <c r="A111" s="2" t="s">
        <v>605</v>
      </c>
      <c r="B111" s="2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</row>
    <row r="112" spans="1:14" ht="14.25" customHeight="1" thickBot="1">
      <c r="A112" s="282" t="s">
        <v>606</v>
      </c>
      <c r="B112" s="282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</row>
  </sheetData>
  <mergeCells count="4">
    <mergeCell ref="C2:F2"/>
    <mergeCell ref="G2:J2"/>
    <mergeCell ref="K2:N2"/>
    <mergeCell ref="A2:B3"/>
  </mergeCells>
  <conditionalFormatting sqref="C4:N94">
    <cfRule type="containsBlanks" dxfId="509" priority="3">
      <formula>LEN(TRIM(C4))=0</formula>
    </cfRule>
  </conditionalFormatting>
  <conditionalFormatting sqref="C95:N100">
    <cfRule type="containsBlanks" dxfId="508" priority="5">
      <formula>LEN(TRIM(C95))=0</formula>
    </cfRule>
  </conditionalFormatting>
  <conditionalFormatting sqref="C99:N99">
    <cfRule type="containsBlanks" dxfId="507" priority="4" stopIfTrue="1">
      <formula>LEN(TRIM(C99))=0</formula>
    </cfRule>
  </conditionalFormatting>
  <conditionalFormatting sqref="C101:N109">
    <cfRule type="containsBlanks" dxfId="506" priority="2">
      <formula>LEN(TRIM(C101))=0</formula>
    </cfRule>
  </conditionalFormatting>
  <conditionalFormatting sqref="C111:N111">
    <cfRule type="containsBlanks" dxfId="505" priority="1">
      <formula>LEN(TRIM(C111))=0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9" max="16383" man="1"/>
    <brk id="55" max="16383" man="1"/>
    <brk id="87" max="16383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Feuil68">
    <tabColor rgb="FFFFC000"/>
  </sheetPr>
  <dimension ref="A1:Y112"/>
  <sheetViews>
    <sheetView view="pageBreakPreview" zoomScaleNormal="100" workbookViewId="0">
      <pane ySplit="3" topLeftCell="A4" activePane="bottomLeft" state="frozen"/>
      <selection activeCell="A28" sqref="A28"/>
      <selection pane="bottomLeft" activeCell="E14" sqref="E14"/>
    </sheetView>
  </sheetViews>
  <sheetFormatPr baseColWidth="10" defaultColWidth="14.3984375" defaultRowHeight="15" customHeight="1"/>
  <cols>
    <col min="1" max="1" width="1" customWidth="1"/>
    <col min="2" max="2" width="20.06640625" customWidth="1"/>
    <col min="3" max="3" width="11.53125" customWidth="1"/>
    <col min="4" max="4" width="11.19921875" customWidth="1"/>
    <col min="5" max="5" width="13.3984375" customWidth="1"/>
    <col min="6" max="6" width="11.53125" customWidth="1"/>
    <col min="7" max="9" width="9.796875" customWidth="1"/>
    <col min="10" max="10" width="11.53125" customWidth="1"/>
    <col min="11" max="11" width="10" customWidth="1"/>
    <col min="12" max="12" width="9.53125" customWidth="1"/>
    <col min="13" max="14" width="11.53125" customWidth="1"/>
    <col min="15" max="25" width="10.796875" customWidth="1"/>
  </cols>
  <sheetData>
    <row r="1" spans="1:25" s="12" customFormat="1" ht="14.25" customHeight="1">
      <c r="A1" s="14" t="s">
        <v>1263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.5" customHeight="1" thickBot="1">
      <c r="A2" s="991" t="s">
        <v>624</v>
      </c>
      <c r="B2" s="910"/>
      <c r="C2" s="994" t="s">
        <v>1256</v>
      </c>
      <c r="D2" s="906"/>
      <c r="E2" s="995"/>
      <c r="F2" s="996" t="s">
        <v>1257</v>
      </c>
      <c r="G2" s="906"/>
      <c r="H2" s="995"/>
      <c r="I2" s="996" t="s">
        <v>1258</v>
      </c>
      <c r="J2" s="906"/>
      <c r="K2" s="995"/>
      <c r="L2" s="997" t="s">
        <v>1264</v>
      </c>
      <c r="M2" s="906"/>
      <c r="N2" s="906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7.5" customHeight="1" thickBot="1">
      <c r="A3" s="901"/>
      <c r="B3" s="901"/>
      <c r="C3" s="37" t="s">
        <v>1265</v>
      </c>
      <c r="D3" s="37" t="s">
        <v>1266</v>
      </c>
      <c r="E3" s="630" t="s">
        <v>1267</v>
      </c>
      <c r="F3" s="627" t="s">
        <v>1265</v>
      </c>
      <c r="G3" s="37" t="s">
        <v>1266</v>
      </c>
      <c r="H3" s="630" t="s">
        <v>1267</v>
      </c>
      <c r="I3" s="627" t="s">
        <v>1265</v>
      </c>
      <c r="J3" s="37" t="s">
        <v>1266</v>
      </c>
      <c r="K3" s="630" t="s">
        <v>1267</v>
      </c>
      <c r="L3" s="37" t="s">
        <v>1265</v>
      </c>
      <c r="M3" s="37" t="s">
        <v>1266</v>
      </c>
      <c r="N3" s="37" t="s">
        <v>1267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4.25" customHeight="1">
      <c r="A4" s="2" t="s">
        <v>498</v>
      </c>
      <c r="B4" s="2"/>
      <c r="C4" s="103" t="str">
        <f>IFERROR('Nutrition 1'!D4*100/'Nutrition 1'!$C4,"")</f>
        <v/>
      </c>
      <c r="D4" s="103" t="str">
        <f>IFERROR('Nutrition 1'!E4*100/'Nutrition 1'!$C4,"")</f>
        <v/>
      </c>
      <c r="E4" s="103" t="str">
        <f>IFERROR('Nutrition 1'!F4*100/'Nutrition 1'!$C4,"")</f>
        <v/>
      </c>
      <c r="F4" s="103" t="str">
        <f>IFERROR('Nutrition 1'!H4*100/'Nutrition 1'!$G4,"")</f>
        <v/>
      </c>
      <c r="G4" s="103" t="str">
        <f>IFERROR('Nutrition 1'!I4*100/'Nutrition 1'!$G4,"")</f>
        <v/>
      </c>
      <c r="H4" s="103" t="str">
        <f>IFERROR('Nutrition 1'!J4*100/'Nutrition 1'!$G4,"")</f>
        <v/>
      </c>
      <c r="I4" s="103" t="str">
        <f>IFERROR('Nutrition 1'!L4*100/'Nutrition 1'!$K4,"")</f>
        <v/>
      </c>
      <c r="J4" s="103" t="str">
        <f>IFERROR('Nutrition 1'!M4*100/'Nutrition 1'!$K4,"")</f>
        <v/>
      </c>
      <c r="K4" s="103" t="str">
        <f>IFERROR('Nutrition 1'!N4*100/'Nutrition 1'!$K4,"")</f>
        <v/>
      </c>
      <c r="L4" s="103" t="str">
        <f>IFERROR(SUM('Nutrition 1'!H4,'Nutrition 1'!L4)*100/SUM('Nutrition 1'!$G4,'Nutrition 1'!$K4),"")</f>
        <v/>
      </c>
      <c r="M4" s="103" t="str">
        <f>IFERROR(SUM('Nutrition 1'!I4,'Nutrition 1'!M4)*100/SUM('Nutrition 1'!$G4,'Nutrition 1'!$K4),"")</f>
        <v/>
      </c>
      <c r="N4" s="103" t="str">
        <f>IFERROR(SUM('Nutrition 1'!J4,'Nutrition 1'!N4)*100/SUM('Nutrition 1'!$G4,'Nutrition 1'!$K4),"")</f>
        <v/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4.25" customHeight="1">
      <c r="A5" s="727"/>
      <c r="B5" s="728" t="s">
        <v>499</v>
      </c>
      <c r="C5" s="722" t="str">
        <f>IFERROR('Nutrition 1'!D5*100/'Nutrition 1'!$C5,"")</f>
        <v/>
      </c>
      <c r="D5" s="722" t="str">
        <f>IFERROR('Nutrition 1'!E5*100/'Nutrition 1'!$C5,"")</f>
        <v/>
      </c>
      <c r="E5" s="722" t="str">
        <f>IFERROR('Nutrition 1'!F5*100/'Nutrition 1'!$C5,"")</f>
        <v/>
      </c>
      <c r="F5" s="722" t="str">
        <f>IFERROR('Nutrition 1'!H5*100/'Nutrition 1'!$G5,"")</f>
        <v/>
      </c>
      <c r="G5" s="722" t="str">
        <f>IFERROR('Nutrition 1'!I5*100/'Nutrition 1'!$G5,"")</f>
        <v/>
      </c>
      <c r="H5" s="722" t="str">
        <f>IFERROR('Nutrition 1'!J5*100/'Nutrition 1'!$G5,"")</f>
        <v/>
      </c>
      <c r="I5" s="722" t="str">
        <f>IFERROR('Nutrition 1'!L5*100/'Nutrition 1'!$K5,"")</f>
        <v/>
      </c>
      <c r="J5" s="722" t="str">
        <f>IFERROR('Nutrition 1'!M5*100/'Nutrition 1'!$K5,"")</f>
        <v/>
      </c>
      <c r="K5" s="722" t="str">
        <f>IFERROR('Nutrition 1'!N5*100/'Nutrition 1'!$K5,"")</f>
        <v/>
      </c>
      <c r="L5" s="722" t="str">
        <f>IFERROR(SUM('Nutrition 1'!H5,'Nutrition 1'!L5)*100/SUM('Nutrition 1'!$G5,'Nutrition 1'!$K5),"")</f>
        <v/>
      </c>
      <c r="M5" s="722" t="str">
        <f>IFERROR(SUM('Nutrition 1'!I5,'Nutrition 1'!M5)*100/SUM('Nutrition 1'!$G5,'Nutrition 1'!$K5),"")</f>
        <v/>
      </c>
      <c r="N5" s="722" t="str">
        <f>IFERROR(SUM('Nutrition 1'!J5,'Nutrition 1'!N5)*100/SUM('Nutrition 1'!$G5,'Nutrition 1'!$K5),"")</f>
        <v/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4.25" customHeight="1">
      <c r="A6" s="727"/>
      <c r="B6" s="728" t="s">
        <v>500</v>
      </c>
      <c r="C6" s="723" t="str">
        <f>IFERROR('Nutrition 1'!D6*100/'Nutrition 1'!$C6,"")</f>
        <v/>
      </c>
      <c r="D6" s="723" t="str">
        <f>IFERROR('Nutrition 1'!E6*100/'Nutrition 1'!$C6,"")</f>
        <v/>
      </c>
      <c r="E6" s="723" t="str">
        <f>IFERROR('Nutrition 1'!F6*100/'Nutrition 1'!$C6,"")</f>
        <v/>
      </c>
      <c r="F6" s="723" t="str">
        <f>IFERROR('Nutrition 1'!H6*100/'Nutrition 1'!$G6,"")</f>
        <v/>
      </c>
      <c r="G6" s="723" t="str">
        <f>IFERROR('Nutrition 1'!I6*100/'Nutrition 1'!$G6,"")</f>
        <v/>
      </c>
      <c r="H6" s="723" t="str">
        <f>IFERROR('Nutrition 1'!J6*100/'Nutrition 1'!$G6,"")</f>
        <v/>
      </c>
      <c r="I6" s="723" t="str">
        <f>IFERROR('Nutrition 1'!L6*100/'Nutrition 1'!$K6,"")</f>
        <v/>
      </c>
      <c r="J6" s="723" t="str">
        <f>IFERROR('Nutrition 1'!M6*100/'Nutrition 1'!$K6,"")</f>
        <v/>
      </c>
      <c r="K6" s="723" t="str">
        <f>IFERROR('Nutrition 1'!N6*100/'Nutrition 1'!$K6,"")</f>
        <v/>
      </c>
      <c r="L6" s="723" t="str">
        <f>IFERROR(SUM('Nutrition 1'!H6,'Nutrition 1'!L6)*100/SUM('Nutrition 1'!$G6,'Nutrition 1'!$K6),"")</f>
        <v/>
      </c>
      <c r="M6" s="723" t="str">
        <f>IFERROR(SUM('Nutrition 1'!I6,'Nutrition 1'!M6)*100/SUM('Nutrition 1'!$G6,'Nutrition 1'!$K6),"")</f>
        <v/>
      </c>
      <c r="N6" s="723" t="str">
        <f>IFERROR(SUM('Nutrition 1'!J6,'Nutrition 1'!N6)*100/SUM('Nutrition 1'!$G6,'Nutrition 1'!$K6),"")</f>
        <v/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4.25" customHeight="1">
      <c r="A7" s="727"/>
      <c r="B7" s="728" t="s">
        <v>501</v>
      </c>
      <c r="C7" s="723" t="str">
        <f>IFERROR('Nutrition 1'!D7*100/'Nutrition 1'!$C7,"")</f>
        <v/>
      </c>
      <c r="D7" s="723" t="str">
        <f>IFERROR('Nutrition 1'!E7*100/'Nutrition 1'!$C7,"")</f>
        <v/>
      </c>
      <c r="E7" s="723" t="str">
        <f>IFERROR('Nutrition 1'!F7*100/'Nutrition 1'!$C7,"")</f>
        <v/>
      </c>
      <c r="F7" s="723" t="str">
        <f>IFERROR('Nutrition 1'!H7*100/'Nutrition 1'!$G7,"")</f>
        <v/>
      </c>
      <c r="G7" s="723" t="str">
        <f>IFERROR('Nutrition 1'!I7*100/'Nutrition 1'!$G7,"")</f>
        <v/>
      </c>
      <c r="H7" s="723" t="str">
        <f>IFERROR('Nutrition 1'!J7*100/'Nutrition 1'!$G7,"")</f>
        <v/>
      </c>
      <c r="I7" s="723" t="str">
        <f>IFERROR('Nutrition 1'!L7*100/'Nutrition 1'!$K7,"")</f>
        <v/>
      </c>
      <c r="J7" s="723" t="str">
        <f>IFERROR('Nutrition 1'!M7*100/'Nutrition 1'!$K7,"")</f>
        <v/>
      </c>
      <c r="K7" s="723" t="str">
        <f>IFERROR('Nutrition 1'!N7*100/'Nutrition 1'!$K7,"")</f>
        <v/>
      </c>
      <c r="L7" s="723" t="str">
        <f>IFERROR(SUM('Nutrition 1'!H7,'Nutrition 1'!L7)*100/SUM('Nutrition 1'!$G7,'Nutrition 1'!$K7),"")</f>
        <v/>
      </c>
      <c r="M7" s="723" t="str">
        <f>IFERROR(SUM('Nutrition 1'!I7,'Nutrition 1'!M7)*100/SUM('Nutrition 1'!$G7,'Nutrition 1'!$K7),"")</f>
        <v/>
      </c>
      <c r="N7" s="723" t="str">
        <f>IFERROR(SUM('Nutrition 1'!J7,'Nutrition 1'!N7)*100/SUM('Nutrition 1'!$G7,'Nutrition 1'!$K7),"")</f>
        <v/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4.25" customHeight="1">
      <c r="A8" s="727"/>
      <c r="B8" s="728" t="s">
        <v>502</v>
      </c>
      <c r="C8" s="723" t="str">
        <f>IFERROR('Nutrition 1'!D8*100/'Nutrition 1'!$C8,"")</f>
        <v/>
      </c>
      <c r="D8" s="723" t="str">
        <f>IFERROR('Nutrition 1'!E8*100/'Nutrition 1'!$C8,"")</f>
        <v/>
      </c>
      <c r="E8" s="723" t="str">
        <f>IFERROR('Nutrition 1'!F8*100/'Nutrition 1'!$C8,"")</f>
        <v/>
      </c>
      <c r="F8" s="723" t="str">
        <f>IFERROR('Nutrition 1'!H8*100/'Nutrition 1'!$G8,"")</f>
        <v/>
      </c>
      <c r="G8" s="723" t="str">
        <f>IFERROR('Nutrition 1'!I8*100/'Nutrition 1'!$G8,"")</f>
        <v/>
      </c>
      <c r="H8" s="723" t="str">
        <f>IFERROR('Nutrition 1'!J8*100/'Nutrition 1'!$G8,"")</f>
        <v/>
      </c>
      <c r="I8" s="723" t="str">
        <f>IFERROR('Nutrition 1'!L8*100/'Nutrition 1'!$K8,"")</f>
        <v/>
      </c>
      <c r="J8" s="723" t="str">
        <f>IFERROR('Nutrition 1'!M8*100/'Nutrition 1'!$K8,"")</f>
        <v/>
      </c>
      <c r="K8" s="723" t="str">
        <f>IFERROR('Nutrition 1'!N8*100/'Nutrition 1'!$K8,"")</f>
        <v/>
      </c>
      <c r="L8" s="723" t="str">
        <f>IFERROR(SUM('Nutrition 1'!H8,'Nutrition 1'!L8)*100/SUM('Nutrition 1'!$G8,'Nutrition 1'!$K8),"")</f>
        <v/>
      </c>
      <c r="M8" s="723" t="str">
        <f>IFERROR(SUM('Nutrition 1'!I8,'Nutrition 1'!M8)*100/SUM('Nutrition 1'!$G8,'Nutrition 1'!$K8),"")</f>
        <v/>
      </c>
      <c r="N8" s="723" t="str">
        <f>IFERROR(SUM('Nutrition 1'!J8,'Nutrition 1'!N8)*100/SUM('Nutrition 1'!$G8,'Nutrition 1'!$K8),"")</f>
        <v/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4.25" customHeight="1">
      <c r="A9" s="2" t="s">
        <v>503</v>
      </c>
      <c r="B9" s="2"/>
      <c r="C9" s="103" t="str">
        <f>IFERROR('Nutrition 1'!D9*100/'Nutrition 1'!$C9,"")</f>
        <v/>
      </c>
      <c r="D9" s="103" t="str">
        <f>IFERROR('Nutrition 1'!E9*100/'Nutrition 1'!$C9,"")</f>
        <v/>
      </c>
      <c r="E9" s="103" t="str">
        <f>IFERROR('Nutrition 1'!F9*100/'Nutrition 1'!$C9,"")</f>
        <v/>
      </c>
      <c r="F9" s="103" t="str">
        <f>IFERROR('Nutrition 1'!H9*100/'Nutrition 1'!$G9,"")</f>
        <v/>
      </c>
      <c r="G9" s="103" t="str">
        <f>IFERROR('Nutrition 1'!I9*100/'Nutrition 1'!$G9,"")</f>
        <v/>
      </c>
      <c r="H9" s="103" t="str">
        <f>IFERROR('Nutrition 1'!J9*100/'Nutrition 1'!$G9,"")</f>
        <v/>
      </c>
      <c r="I9" s="103" t="str">
        <f>IFERROR('Nutrition 1'!L9*100/'Nutrition 1'!$K9,"")</f>
        <v/>
      </c>
      <c r="J9" s="103" t="str">
        <f>IFERROR('Nutrition 1'!M9*100/'Nutrition 1'!$K9,"")</f>
        <v/>
      </c>
      <c r="K9" s="103" t="str">
        <f>IFERROR('Nutrition 1'!N9*100/'Nutrition 1'!$K9,"")</f>
        <v/>
      </c>
      <c r="L9" s="103" t="str">
        <f>IFERROR(SUM('Nutrition 1'!H9,'Nutrition 1'!L9)*100/SUM('Nutrition 1'!$G9,'Nutrition 1'!$K9),"")</f>
        <v/>
      </c>
      <c r="M9" s="103" t="str">
        <f>IFERROR(SUM('Nutrition 1'!I9,'Nutrition 1'!M9)*100/SUM('Nutrition 1'!$G9,'Nutrition 1'!$K9),"")</f>
        <v/>
      </c>
      <c r="N9" s="103" t="str">
        <f>IFERROR(SUM('Nutrition 1'!J9,'Nutrition 1'!N9)*100/SUM('Nutrition 1'!$G9,'Nutrition 1'!$K9),"")</f>
        <v/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4.25" customHeight="1">
      <c r="A10" s="727"/>
      <c r="B10" s="728" t="s">
        <v>504</v>
      </c>
      <c r="C10" s="723" t="str">
        <f>IFERROR('Nutrition 1'!D10*100/'Nutrition 1'!$C10,"")</f>
        <v/>
      </c>
      <c r="D10" s="723" t="str">
        <f>IFERROR('Nutrition 1'!E10*100/'Nutrition 1'!$C10,"")</f>
        <v/>
      </c>
      <c r="E10" s="723" t="str">
        <f>IFERROR('Nutrition 1'!F10*100/'Nutrition 1'!$C10,"")</f>
        <v/>
      </c>
      <c r="F10" s="723" t="str">
        <f>IFERROR('Nutrition 1'!H10*100/'Nutrition 1'!$G10,"")</f>
        <v/>
      </c>
      <c r="G10" s="723" t="str">
        <f>IFERROR('Nutrition 1'!I10*100/'Nutrition 1'!$G10,"")</f>
        <v/>
      </c>
      <c r="H10" s="723" t="str">
        <f>IFERROR('Nutrition 1'!J10*100/'Nutrition 1'!$G10,"")</f>
        <v/>
      </c>
      <c r="I10" s="723" t="str">
        <f>IFERROR('Nutrition 1'!L10*100/'Nutrition 1'!$K10,"")</f>
        <v/>
      </c>
      <c r="J10" s="723" t="str">
        <f>IFERROR('Nutrition 1'!M10*100/'Nutrition 1'!$K10,"")</f>
        <v/>
      </c>
      <c r="K10" s="723" t="str">
        <f>IFERROR('Nutrition 1'!N10*100/'Nutrition 1'!$K10,"")</f>
        <v/>
      </c>
      <c r="L10" s="723" t="str">
        <f>IFERROR(SUM('Nutrition 1'!H10,'Nutrition 1'!L10)*100/SUM('Nutrition 1'!$G10,'Nutrition 1'!$K10),"")</f>
        <v/>
      </c>
      <c r="M10" s="723" t="str">
        <f>IFERROR(SUM('Nutrition 1'!I10,'Nutrition 1'!M10)*100/SUM('Nutrition 1'!$G10,'Nutrition 1'!$K10),"")</f>
        <v/>
      </c>
      <c r="N10" s="723" t="str">
        <f>IFERROR(SUM('Nutrition 1'!J10,'Nutrition 1'!N10)*100/SUM('Nutrition 1'!$G10,'Nutrition 1'!$K10),"")</f>
        <v/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4.25" customHeight="1">
      <c r="A11" s="727"/>
      <c r="B11" s="728" t="s">
        <v>505</v>
      </c>
      <c r="C11" s="723" t="str">
        <f>IFERROR('Nutrition 1'!D11*100/'Nutrition 1'!$C11,"")</f>
        <v/>
      </c>
      <c r="D11" s="723" t="str">
        <f>IFERROR('Nutrition 1'!E11*100/'Nutrition 1'!$C11,"")</f>
        <v/>
      </c>
      <c r="E11" s="723" t="str">
        <f>IFERROR('Nutrition 1'!F11*100/'Nutrition 1'!$C11,"")</f>
        <v/>
      </c>
      <c r="F11" s="723" t="str">
        <f>IFERROR('Nutrition 1'!H11*100/'Nutrition 1'!$G11,"")</f>
        <v/>
      </c>
      <c r="G11" s="723" t="str">
        <f>IFERROR('Nutrition 1'!I11*100/'Nutrition 1'!$G11,"")</f>
        <v/>
      </c>
      <c r="H11" s="723" t="str">
        <f>IFERROR('Nutrition 1'!J11*100/'Nutrition 1'!$G11,"")</f>
        <v/>
      </c>
      <c r="I11" s="723" t="str">
        <f>IFERROR('Nutrition 1'!L11*100/'Nutrition 1'!$K11,"")</f>
        <v/>
      </c>
      <c r="J11" s="723" t="str">
        <f>IFERROR('Nutrition 1'!M11*100/'Nutrition 1'!$K11,"")</f>
        <v/>
      </c>
      <c r="K11" s="723" t="str">
        <f>IFERROR('Nutrition 1'!N11*100/'Nutrition 1'!$K11,"")</f>
        <v/>
      </c>
      <c r="L11" s="723" t="str">
        <f>IFERROR(SUM('Nutrition 1'!H11,'Nutrition 1'!L11)*100/SUM('Nutrition 1'!$G11,'Nutrition 1'!$K11),"")</f>
        <v/>
      </c>
      <c r="M11" s="723" t="str">
        <f>IFERROR(SUM('Nutrition 1'!I11,'Nutrition 1'!M11)*100/SUM('Nutrition 1'!$G11,'Nutrition 1'!$K11),"")</f>
        <v/>
      </c>
      <c r="N11" s="723" t="str">
        <f>IFERROR(SUM('Nutrition 1'!J11,'Nutrition 1'!N11)*100/SUM('Nutrition 1'!$G11,'Nutrition 1'!$K11),"")</f>
        <v/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4.25" customHeight="1">
      <c r="A12" s="727"/>
      <c r="B12" s="728" t="s">
        <v>506</v>
      </c>
      <c r="C12" s="723" t="str">
        <f>IFERROR('Nutrition 1'!D12*100/'Nutrition 1'!$C12,"")</f>
        <v/>
      </c>
      <c r="D12" s="723" t="str">
        <f>IFERROR('Nutrition 1'!E12*100/'Nutrition 1'!$C12,"")</f>
        <v/>
      </c>
      <c r="E12" s="723" t="str">
        <f>IFERROR('Nutrition 1'!F12*100/'Nutrition 1'!$C12,"")</f>
        <v/>
      </c>
      <c r="F12" s="723" t="str">
        <f>IFERROR('Nutrition 1'!H12*100/'Nutrition 1'!$G12,"")</f>
        <v/>
      </c>
      <c r="G12" s="723" t="str">
        <f>IFERROR('Nutrition 1'!I12*100/'Nutrition 1'!$G12,"")</f>
        <v/>
      </c>
      <c r="H12" s="723" t="str">
        <f>IFERROR('Nutrition 1'!J12*100/'Nutrition 1'!$G12,"")</f>
        <v/>
      </c>
      <c r="I12" s="723" t="str">
        <f>IFERROR('Nutrition 1'!L12*100/'Nutrition 1'!$K12,"")</f>
        <v/>
      </c>
      <c r="J12" s="723" t="str">
        <f>IFERROR('Nutrition 1'!M12*100/'Nutrition 1'!$K12,"")</f>
        <v/>
      </c>
      <c r="K12" s="723" t="str">
        <f>IFERROR('Nutrition 1'!N12*100/'Nutrition 1'!$K12,"")</f>
        <v/>
      </c>
      <c r="L12" s="723" t="str">
        <f>IFERROR(SUM('Nutrition 1'!H12,'Nutrition 1'!L12)*100/SUM('Nutrition 1'!$G12,'Nutrition 1'!$K12),"")</f>
        <v/>
      </c>
      <c r="M12" s="723" t="str">
        <f>IFERROR(SUM('Nutrition 1'!I12,'Nutrition 1'!M12)*100/SUM('Nutrition 1'!$G12,'Nutrition 1'!$K12),"")</f>
        <v/>
      </c>
      <c r="N12" s="723" t="str">
        <f>IFERROR(SUM('Nutrition 1'!J12,'Nutrition 1'!N12)*100/SUM('Nutrition 1'!$G12,'Nutrition 1'!$K12),"")</f>
        <v/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4.25" customHeight="1">
      <c r="A13" s="727"/>
      <c r="B13" s="728" t="s">
        <v>507</v>
      </c>
      <c r="C13" s="723" t="str">
        <f>IFERROR('Nutrition 1'!D13*100/'Nutrition 1'!$C13,"")</f>
        <v/>
      </c>
      <c r="D13" s="723" t="str">
        <f>IFERROR('Nutrition 1'!E13*100/'Nutrition 1'!$C13,"")</f>
        <v/>
      </c>
      <c r="E13" s="723" t="str">
        <f>IFERROR('Nutrition 1'!F13*100/'Nutrition 1'!$C13,"")</f>
        <v/>
      </c>
      <c r="F13" s="723" t="str">
        <f>IFERROR('Nutrition 1'!H13*100/'Nutrition 1'!$G13,"")</f>
        <v/>
      </c>
      <c r="G13" s="723" t="str">
        <f>IFERROR('Nutrition 1'!I13*100/'Nutrition 1'!$G13,"")</f>
        <v/>
      </c>
      <c r="H13" s="723" t="str">
        <f>IFERROR('Nutrition 1'!J13*100/'Nutrition 1'!$G13,"")</f>
        <v/>
      </c>
      <c r="I13" s="723" t="str">
        <f>IFERROR('Nutrition 1'!L13*100/'Nutrition 1'!$K13,"")</f>
        <v/>
      </c>
      <c r="J13" s="723" t="str">
        <f>IFERROR('Nutrition 1'!M13*100/'Nutrition 1'!$K13,"")</f>
        <v/>
      </c>
      <c r="K13" s="723" t="str">
        <f>IFERROR('Nutrition 1'!N13*100/'Nutrition 1'!$K13,"")</f>
        <v/>
      </c>
      <c r="L13" s="723" t="str">
        <f>IFERROR(SUM('Nutrition 1'!H13,'Nutrition 1'!L13)*100/SUM('Nutrition 1'!$G13,'Nutrition 1'!$K13),"")</f>
        <v/>
      </c>
      <c r="M13" s="723" t="str">
        <f>IFERROR(SUM('Nutrition 1'!I13,'Nutrition 1'!M13)*100/SUM('Nutrition 1'!$G13,'Nutrition 1'!$K13),"")</f>
        <v/>
      </c>
      <c r="N13" s="723" t="str">
        <f>IFERROR(SUM('Nutrition 1'!J13,'Nutrition 1'!N13)*100/SUM('Nutrition 1'!$G13,'Nutrition 1'!$K13),"")</f>
        <v/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4.25" customHeight="1">
      <c r="A14" s="727"/>
      <c r="B14" s="728" t="s">
        <v>508</v>
      </c>
      <c r="C14" s="723" t="str">
        <f>IFERROR('Nutrition 1'!D14*100/'Nutrition 1'!$C14,"")</f>
        <v/>
      </c>
      <c r="D14" s="723" t="str">
        <f>IFERROR('Nutrition 1'!E14*100/'Nutrition 1'!$C14,"")</f>
        <v/>
      </c>
      <c r="E14" s="723" t="str">
        <f>IFERROR('Nutrition 1'!F14*100/'Nutrition 1'!$C14,"")</f>
        <v/>
      </c>
      <c r="F14" s="723" t="str">
        <f>IFERROR('Nutrition 1'!H14*100/'Nutrition 1'!$G14,"")</f>
        <v/>
      </c>
      <c r="G14" s="723" t="str">
        <f>IFERROR('Nutrition 1'!I14*100/'Nutrition 1'!$G14,"")</f>
        <v/>
      </c>
      <c r="H14" s="723" t="str">
        <f>IFERROR('Nutrition 1'!J14*100/'Nutrition 1'!$G14,"")</f>
        <v/>
      </c>
      <c r="I14" s="723" t="str">
        <f>IFERROR('Nutrition 1'!L14*100/'Nutrition 1'!$K14,"")</f>
        <v/>
      </c>
      <c r="J14" s="723" t="str">
        <f>IFERROR('Nutrition 1'!M14*100/'Nutrition 1'!$K14,"")</f>
        <v/>
      </c>
      <c r="K14" s="723" t="str">
        <f>IFERROR('Nutrition 1'!N14*100/'Nutrition 1'!$K14,"")</f>
        <v/>
      </c>
      <c r="L14" s="723" t="str">
        <f>IFERROR(SUM('Nutrition 1'!H14,'Nutrition 1'!L14)*100/SUM('Nutrition 1'!$G14,'Nutrition 1'!$K14),"")</f>
        <v/>
      </c>
      <c r="M14" s="723" t="str">
        <f>IFERROR(SUM('Nutrition 1'!I14,'Nutrition 1'!M14)*100/SUM('Nutrition 1'!$G14,'Nutrition 1'!$K14),"")</f>
        <v/>
      </c>
      <c r="N14" s="723" t="str">
        <f>IFERROR(SUM('Nutrition 1'!J14,'Nutrition 1'!N14)*100/SUM('Nutrition 1'!$G14,'Nutrition 1'!$K14),"")</f>
        <v/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4.25" customHeight="1">
      <c r="A15" s="727"/>
      <c r="B15" s="728" t="s">
        <v>509</v>
      </c>
      <c r="C15" s="723" t="str">
        <f>IFERROR('Nutrition 1'!D15*100/'Nutrition 1'!$C15,"")</f>
        <v/>
      </c>
      <c r="D15" s="723" t="str">
        <f>IFERROR('Nutrition 1'!E15*100/'Nutrition 1'!$C15,"")</f>
        <v/>
      </c>
      <c r="E15" s="723" t="str">
        <f>IFERROR('Nutrition 1'!F15*100/'Nutrition 1'!$C15,"")</f>
        <v/>
      </c>
      <c r="F15" s="723" t="str">
        <f>IFERROR('Nutrition 1'!H15*100/'Nutrition 1'!$G15,"")</f>
        <v/>
      </c>
      <c r="G15" s="723" t="str">
        <f>IFERROR('Nutrition 1'!I15*100/'Nutrition 1'!$G15,"")</f>
        <v/>
      </c>
      <c r="H15" s="723" t="str">
        <f>IFERROR('Nutrition 1'!J15*100/'Nutrition 1'!$G15,"")</f>
        <v/>
      </c>
      <c r="I15" s="723" t="str">
        <f>IFERROR('Nutrition 1'!L15*100/'Nutrition 1'!$K15,"")</f>
        <v/>
      </c>
      <c r="J15" s="723" t="str">
        <f>IFERROR('Nutrition 1'!M15*100/'Nutrition 1'!$K15,"")</f>
        <v/>
      </c>
      <c r="K15" s="723" t="str">
        <f>IFERROR('Nutrition 1'!N15*100/'Nutrition 1'!$K15,"")</f>
        <v/>
      </c>
      <c r="L15" s="723" t="str">
        <f>IFERROR(SUM('Nutrition 1'!H15,'Nutrition 1'!L15)*100/SUM('Nutrition 1'!$G15,'Nutrition 1'!$K15),"")</f>
        <v/>
      </c>
      <c r="M15" s="723" t="str">
        <f>IFERROR(SUM('Nutrition 1'!I15,'Nutrition 1'!M15)*100/SUM('Nutrition 1'!$G15,'Nutrition 1'!$K15),"")</f>
        <v/>
      </c>
      <c r="N15" s="723" t="str">
        <f>IFERROR(SUM('Nutrition 1'!J15,'Nutrition 1'!N15)*100/SUM('Nutrition 1'!$G15,'Nutrition 1'!$K15),"")</f>
        <v/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4.25" customHeight="1">
      <c r="A16" s="2" t="s">
        <v>510</v>
      </c>
      <c r="B16" s="2"/>
      <c r="C16" s="103" t="str">
        <f>IFERROR('Nutrition 1'!D16*100/'Nutrition 1'!$C16,"")</f>
        <v/>
      </c>
      <c r="D16" s="103" t="str">
        <f>IFERROR('Nutrition 1'!E16*100/'Nutrition 1'!$C16,"")</f>
        <v/>
      </c>
      <c r="E16" s="103" t="str">
        <f>IFERROR('Nutrition 1'!F16*100/'Nutrition 1'!$C16,"")</f>
        <v/>
      </c>
      <c r="F16" s="103" t="str">
        <f>IFERROR('Nutrition 1'!H16*100/'Nutrition 1'!$G16,"")</f>
        <v/>
      </c>
      <c r="G16" s="103" t="str">
        <f>IFERROR('Nutrition 1'!I16*100/'Nutrition 1'!$G16,"")</f>
        <v/>
      </c>
      <c r="H16" s="103" t="str">
        <f>IFERROR('Nutrition 1'!J16*100/'Nutrition 1'!$G16,"")</f>
        <v/>
      </c>
      <c r="I16" s="103" t="str">
        <f>IFERROR('Nutrition 1'!L16*100/'Nutrition 1'!$K16,"")</f>
        <v/>
      </c>
      <c r="J16" s="103" t="str">
        <f>IFERROR('Nutrition 1'!M16*100/'Nutrition 1'!$K16,"")</f>
        <v/>
      </c>
      <c r="K16" s="103" t="str">
        <f>IFERROR('Nutrition 1'!N16*100/'Nutrition 1'!$K16,"")</f>
        <v/>
      </c>
      <c r="L16" s="103" t="str">
        <f>IFERROR(SUM('Nutrition 1'!H16,'Nutrition 1'!L16)*100/SUM('Nutrition 1'!$G16,'Nutrition 1'!$K16),"")</f>
        <v/>
      </c>
      <c r="M16" s="103" t="str">
        <f>IFERROR(SUM('Nutrition 1'!I16,'Nutrition 1'!M16)*100/SUM('Nutrition 1'!$G16,'Nutrition 1'!$K16),"")</f>
        <v/>
      </c>
      <c r="N16" s="103" t="str">
        <f>IFERROR(SUM('Nutrition 1'!J16,'Nutrition 1'!N16)*100/SUM('Nutrition 1'!$G16,'Nutrition 1'!$K16),"")</f>
        <v/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14" ht="14.25" customHeight="1">
      <c r="A17" s="728"/>
      <c r="B17" s="728" t="s">
        <v>511</v>
      </c>
      <c r="C17" s="723" t="str">
        <f>IFERROR('Nutrition 1'!D17*100/'Nutrition 1'!$C17,"")</f>
        <v/>
      </c>
      <c r="D17" s="723" t="str">
        <f>IFERROR('Nutrition 1'!E17*100/'Nutrition 1'!$C17,"")</f>
        <v/>
      </c>
      <c r="E17" s="723" t="str">
        <f>IFERROR('Nutrition 1'!F17*100/'Nutrition 1'!$C17,"")</f>
        <v/>
      </c>
      <c r="F17" s="723" t="str">
        <f>IFERROR('Nutrition 1'!H17*100/'Nutrition 1'!$G17,"")</f>
        <v/>
      </c>
      <c r="G17" s="723" t="str">
        <f>IFERROR('Nutrition 1'!I17*100/'Nutrition 1'!$G17,"")</f>
        <v/>
      </c>
      <c r="H17" s="723" t="str">
        <f>IFERROR('Nutrition 1'!J17*100/'Nutrition 1'!$G17,"")</f>
        <v/>
      </c>
      <c r="I17" s="723" t="str">
        <f>IFERROR('Nutrition 1'!L17*100/'Nutrition 1'!$K17,"")</f>
        <v/>
      </c>
      <c r="J17" s="723" t="str">
        <f>IFERROR('Nutrition 1'!M17*100/'Nutrition 1'!$K17,"")</f>
        <v/>
      </c>
      <c r="K17" s="723" t="str">
        <f>IFERROR('Nutrition 1'!N17*100/'Nutrition 1'!$K17,"")</f>
        <v/>
      </c>
      <c r="L17" s="723" t="str">
        <f>IFERROR(SUM('Nutrition 1'!H17,'Nutrition 1'!L17)*100/SUM('Nutrition 1'!$G17,'Nutrition 1'!$K17),"")</f>
        <v/>
      </c>
      <c r="M17" s="723" t="str">
        <f>IFERROR(SUM('Nutrition 1'!I17,'Nutrition 1'!M17)*100/SUM('Nutrition 1'!$G17,'Nutrition 1'!$K17),"")</f>
        <v/>
      </c>
      <c r="N17" s="723" t="str">
        <f>IFERROR(SUM('Nutrition 1'!J17,'Nutrition 1'!N17)*100/SUM('Nutrition 1'!$G17,'Nutrition 1'!$K17),"")</f>
        <v/>
      </c>
    </row>
    <row r="18" spans="1:14" ht="14.25" customHeight="1">
      <c r="A18" s="727"/>
      <c r="B18" s="728" t="s">
        <v>512</v>
      </c>
      <c r="C18" s="723" t="str">
        <f>IFERROR('Nutrition 1'!D18*100/'Nutrition 1'!$C18,"")</f>
        <v/>
      </c>
      <c r="D18" s="723" t="str">
        <f>IFERROR('Nutrition 1'!E18*100/'Nutrition 1'!$C18,"")</f>
        <v/>
      </c>
      <c r="E18" s="723" t="str">
        <f>IFERROR('Nutrition 1'!F18*100/'Nutrition 1'!$C18,"")</f>
        <v/>
      </c>
      <c r="F18" s="723" t="str">
        <f>IFERROR('Nutrition 1'!H18*100/'Nutrition 1'!$G18,"")</f>
        <v/>
      </c>
      <c r="G18" s="723" t="str">
        <f>IFERROR('Nutrition 1'!I18*100/'Nutrition 1'!$G18,"")</f>
        <v/>
      </c>
      <c r="H18" s="723" t="str">
        <f>IFERROR('Nutrition 1'!J18*100/'Nutrition 1'!$G18,"")</f>
        <v/>
      </c>
      <c r="I18" s="723" t="str">
        <f>IFERROR('Nutrition 1'!L18*100/'Nutrition 1'!$K18,"")</f>
        <v/>
      </c>
      <c r="J18" s="723" t="str">
        <f>IFERROR('Nutrition 1'!M18*100/'Nutrition 1'!$K18,"")</f>
        <v/>
      </c>
      <c r="K18" s="723" t="str">
        <f>IFERROR('Nutrition 1'!N18*100/'Nutrition 1'!$K18,"")</f>
        <v/>
      </c>
      <c r="L18" s="723" t="str">
        <f>IFERROR(SUM('Nutrition 1'!H18,'Nutrition 1'!L18)*100/SUM('Nutrition 1'!$G18,'Nutrition 1'!$K18),"")</f>
        <v/>
      </c>
      <c r="M18" s="723" t="str">
        <f>IFERROR(SUM('Nutrition 1'!I18,'Nutrition 1'!M18)*100/SUM('Nutrition 1'!$G18,'Nutrition 1'!$K18),"")</f>
        <v/>
      </c>
      <c r="N18" s="723" t="str">
        <f>IFERROR(SUM('Nutrition 1'!J18,'Nutrition 1'!N18)*100/SUM('Nutrition 1'!$G18,'Nutrition 1'!$K18),"")</f>
        <v/>
      </c>
    </row>
    <row r="19" spans="1:14" ht="14.25" customHeight="1">
      <c r="A19" s="727"/>
      <c r="B19" s="728" t="s">
        <v>513</v>
      </c>
      <c r="C19" s="723" t="str">
        <f>IFERROR('Nutrition 1'!D19*100/'Nutrition 1'!$C19,"")</f>
        <v/>
      </c>
      <c r="D19" s="723" t="str">
        <f>IFERROR('Nutrition 1'!E19*100/'Nutrition 1'!$C19,"")</f>
        <v/>
      </c>
      <c r="E19" s="723" t="str">
        <f>IFERROR('Nutrition 1'!F19*100/'Nutrition 1'!$C19,"")</f>
        <v/>
      </c>
      <c r="F19" s="723" t="str">
        <f>IFERROR('Nutrition 1'!H19*100/'Nutrition 1'!$G19,"")</f>
        <v/>
      </c>
      <c r="G19" s="723" t="str">
        <f>IFERROR('Nutrition 1'!I19*100/'Nutrition 1'!$G19,"")</f>
        <v/>
      </c>
      <c r="H19" s="723" t="str">
        <f>IFERROR('Nutrition 1'!J19*100/'Nutrition 1'!$G19,"")</f>
        <v/>
      </c>
      <c r="I19" s="723" t="str">
        <f>IFERROR('Nutrition 1'!L19*100/'Nutrition 1'!$K19,"")</f>
        <v/>
      </c>
      <c r="J19" s="723" t="str">
        <f>IFERROR('Nutrition 1'!M19*100/'Nutrition 1'!$K19,"")</f>
        <v/>
      </c>
      <c r="K19" s="723" t="str">
        <f>IFERROR('Nutrition 1'!N19*100/'Nutrition 1'!$K19,"")</f>
        <v/>
      </c>
      <c r="L19" s="723" t="str">
        <f>IFERROR(SUM('Nutrition 1'!H19,'Nutrition 1'!L19)*100/SUM('Nutrition 1'!$G19,'Nutrition 1'!$K19),"")</f>
        <v/>
      </c>
      <c r="M19" s="723" t="str">
        <f>IFERROR(SUM('Nutrition 1'!I19,'Nutrition 1'!M19)*100/SUM('Nutrition 1'!$G19,'Nutrition 1'!$K19),"")</f>
        <v/>
      </c>
      <c r="N19" s="723" t="str">
        <f>IFERROR(SUM('Nutrition 1'!J19,'Nutrition 1'!N19)*100/SUM('Nutrition 1'!$G19,'Nutrition 1'!$K19),"")</f>
        <v/>
      </c>
    </row>
    <row r="20" spans="1:14" ht="14.25" customHeight="1">
      <c r="A20" s="2" t="s">
        <v>514</v>
      </c>
      <c r="B20" s="6"/>
      <c r="C20" s="686" t="str">
        <f>IFERROR('Nutrition 1'!D20*100/'Nutrition 1'!$C20,"")</f>
        <v/>
      </c>
      <c r="D20" s="686" t="str">
        <f>IFERROR('Nutrition 1'!E20*100/'Nutrition 1'!$C20,"")</f>
        <v/>
      </c>
      <c r="E20" s="686" t="str">
        <f>IFERROR('Nutrition 1'!F20*100/'Nutrition 1'!$C20,"")</f>
        <v/>
      </c>
      <c r="F20" s="686" t="str">
        <f>IFERROR('Nutrition 1'!H20*100/'Nutrition 1'!$G20,"")</f>
        <v/>
      </c>
      <c r="G20" s="686" t="str">
        <f>IFERROR('Nutrition 1'!I20*100/'Nutrition 1'!$G20,"")</f>
        <v/>
      </c>
      <c r="H20" s="686" t="str">
        <f>IFERROR('Nutrition 1'!J20*100/'Nutrition 1'!$G20,"")</f>
        <v/>
      </c>
      <c r="I20" s="686" t="str">
        <f>IFERROR('Nutrition 1'!L20*100/'Nutrition 1'!$K20,"")</f>
        <v/>
      </c>
      <c r="J20" s="686" t="str">
        <f>IFERROR('Nutrition 1'!M20*100/'Nutrition 1'!$K20,"")</f>
        <v/>
      </c>
      <c r="K20" s="686" t="str">
        <f>IFERROR('Nutrition 1'!N20*100/'Nutrition 1'!$K20,"")</f>
        <v/>
      </c>
      <c r="L20" s="686" t="str">
        <f>IFERROR(SUM('Nutrition 1'!H20,'Nutrition 1'!L20)*100/SUM('Nutrition 1'!$G20,'Nutrition 1'!$K20),"")</f>
        <v/>
      </c>
      <c r="M20" s="686" t="str">
        <f>IFERROR(SUM('Nutrition 1'!I20,'Nutrition 1'!M20)*100/SUM('Nutrition 1'!$G20,'Nutrition 1'!$K20),"")</f>
        <v/>
      </c>
      <c r="N20" s="686" t="str">
        <f>IFERROR(SUM('Nutrition 1'!J20,'Nutrition 1'!N20)*100/SUM('Nutrition 1'!$G20,'Nutrition 1'!$K20),"")</f>
        <v/>
      </c>
    </row>
    <row r="21" spans="1:14" ht="14.25" customHeight="1">
      <c r="A21" s="728"/>
      <c r="B21" s="729" t="s">
        <v>515</v>
      </c>
      <c r="C21" s="722" t="str">
        <f>IFERROR('Nutrition 1'!D21*100/'Nutrition 1'!$C21,"")</f>
        <v/>
      </c>
      <c r="D21" s="722" t="str">
        <f>IFERROR('Nutrition 1'!E21*100/'Nutrition 1'!$C21,"")</f>
        <v/>
      </c>
      <c r="E21" s="722" t="str">
        <f>IFERROR('Nutrition 1'!F21*100/'Nutrition 1'!$C21,"")</f>
        <v/>
      </c>
      <c r="F21" s="722" t="str">
        <f>IFERROR('Nutrition 1'!H21*100/'Nutrition 1'!$G21,"")</f>
        <v/>
      </c>
      <c r="G21" s="722" t="str">
        <f>IFERROR('Nutrition 1'!I21*100/'Nutrition 1'!$G21,"")</f>
        <v/>
      </c>
      <c r="H21" s="722" t="str">
        <f>IFERROR('Nutrition 1'!J21*100/'Nutrition 1'!$G21,"")</f>
        <v/>
      </c>
      <c r="I21" s="722" t="str">
        <f>IFERROR('Nutrition 1'!L21*100/'Nutrition 1'!$K21,"")</f>
        <v/>
      </c>
      <c r="J21" s="722" t="str">
        <f>IFERROR('Nutrition 1'!M21*100/'Nutrition 1'!$K21,"")</f>
        <v/>
      </c>
      <c r="K21" s="722" t="str">
        <f>IFERROR('Nutrition 1'!N21*100/'Nutrition 1'!$K21,"")</f>
        <v/>
      </c>
      <c r="L21" s="722" t="str">
        <f>IFERROR(SUM('Nutrition 1'!H21,'Nutrition 1'!L21)*100/SUM('Nutrition 1'!$G21,'Nutrition 1'!$K21),"")</f>
        <v/>
      </c>
      <c r="M21" s="722" t="str">
        <f>IFERROR(SUM('Nutrition 1'!I21,'Nutrition 1'!M21)*100/SUM('Nutrition 1'!$G21,'Nutrition 1'!$K21),"")</f>
        <v/>
      </c>
      <c r="N21" s="722" t="str">
        <f>IFERROR(SUM('Nutrition 1'!J21,'Nutrition 1'!N21)*100/SUM('Nutrition 1'!$G21,'Nutrition 1'!$K21),"")</f>
        <v/>
      </c>
    </row>
    <row r="22" spans="1:14" ht="15" customHeight="1">
      <c r="A22" s="727"/>
      <c r="B22" s="728" t="s">
        <v>516</v>
      </c>
      <c r="C22" s="723" t="str">
        <f>IFERROR('Nutrition 1'!D22*100/'Nutrition 1'!$C22,"")</f>
        <v/>
      </c>
      <c r="D22" s="723" t="str">
        <f>IFERROR('Nutrition 1'!E22*100/'Nutrition 1'!$C22,"")</f>
        <v/>
      </c>
      <c r="E22" s="723" t="str">
        <f>IFERROR('Nutrition 1'!F22*100/'Nutrition 1'!$C22,"")</f>
        <v/>
      </c>
      <c r="F22" s="723" t="str">
        <f>IFERROR('Nutrition 1'!H22*100/'Nutrition 1'!$G22,"")</f>
        <v/>
      </c>
      <c r="G22" s="723" t="str">
        <f>IFERROR('Nutrition 1'!I22*100/'Nutrition 1'!$G22,"")</f>
        <v/>
      </c>
      <c r="H22" s="723" t="str">
        <f>IFERROR('Nutrition 1'!J22*100/'Nutrition 1'!$G22,"")</f>
        <v/>
      </c>
      <c r="I22" s="723" t="str">
        <f>IFERROR('Nutrition 1'!L22*100/'Nutrition 1'!$K22,"")</f>
        <v/>
      </c>
      <c r="J22" s="723" t="str">
        <f>IFERROR('Nutrition 1'!M22*100/'Nutrition 1'!$K22,"")</f>
        <v/>
      </c>
      <c r="K22" s="723" t="str">
        <f>IFERROR('Nutrition 1'!N22*100/'Nutrition 1'!$K22,"")</f>
        <v/>
      </c>
      <c r="L22" s="723" t="str">
        <f>IFERROR(SUM('Nutrition 1'!H22,'Nutrition 1'!L22)*100/SUM('Nutrition 1'!$G22,'Nutrition 1'!$K22),"")</f>
        <v/>
      </c>
      <c r="M22" s="723" t="str">
        <f>IFERROR(SUM('Nutrition 1'!I22,'Nutrition 1'!M22)*100/SUM('Nutrition 1'!$G22,'Nutrition 1'!$K22),"")</f>
        <v/>
      </c>
      <c r="N22" s="723" t="str">
        <f>IFERROR(SUM('Nutrition 1'!J22,'Nutrition 1'!N22)*100/SUM('Nutrition 1'!$G22,'Nutrition 1'!$K22),"")</f>
        <v/>
      </c>
    </row>
    <row r="23" spans="1:14" ht="14.25" customHeight="1">
      <c r="A23" s="727"/>
      <c r="B23" s="728" t="s">
        <v>517</v>
      </c>
      <c r="C23" s="723" t="str">
        <f>IFERROR('Nutrition 1'!D23*100/'Nutrition 1'!$C23,"")</f>
        <v/>
      </c>
      <c r="D23" s="723" t="str">
        <f>IFERROR('Nutrition 1'!E23*100/'Nutrition 1'!$C23,"")</f>
        <v/>
      </c>
      <c r="E23" s="723" t="str">
        <f>IFERROR('Nutrition 1'!F23*100/'Nutrition 1'!$C23,"")</f>
        <v/>
      </c>
      <c r="F23" s="723" t="str">
        <f>IFERROR('Nutrition 1'!H23*100/'Nutrition 1'!$G23,"")</f>
        <v/>
      </c>
      <c r="G23" s="723" t="str">
        <f>IFERROR('Nutrition 1'!I23*100/'Nutrition 1'!$G23,"")</f>
        <v/>
      </c>
      <c r="H23" s="723" t="str">
        <f>IFERROR('Nutrition 1'!J23*100/'Nutrition 1'!$G23,"")</f>
        <v/>
      </c>
      <c r="I23" s="723" t="str">
        <f>IFERROR('Nutrition 1'!L23*100/'Nutrition 1'!$K23,"")</f>
        <v/>
      </c>
      <c r="J23" s="723" t="str">
        <f>IFERROR('Nutrition 1'!M23*100/'Nutrition 1'!$K23,"")</f>
        <v/>
      </c>
      <c r="K23" s="723" t="str">
        <f>IFERROR('Nutrition 1'!N23*100/'Nutrition 1'!$K23,"")</f>
        <v/>
      </c>
      <c r="L23" s="723" t="str">
        <f>IFERROR(SUM('Nutrition 1'!H23,'Nutrition 1'!L23)*100/SUM('Nutrition 1'!$G23,'Nutrition 1'!$K23),"")</f>
        <v/>
      </c>
      <c r="M23" s="723" t="str">
        <f>IFERROR(SUM('Nutrition 1'!I23,'Nutrition 1'!M23)*100/SUM('Nutrition 1'!$G23,'Nutrition 1'!$K23),"")</f>
        <v/>
      </c>
      <c r="N23" s="723" t="str">
        <f>IFERROR(SUM('Nutrition 1'!J23,'Nutrition 1'!N23)*100/SUM('Nutrition 1'!$G23,'Nutrition 1'!$K23),"")</f>
        <v/>
      </c>
    </row>
    <row r="24" spans="1:14" ht="14.25" customHeight="1">
      <c r="A24" s="727"/>
      <c r="B24" s="728" t="s">
        <v>518</v>
      </c>
      <c r="C24" s="723" t="str">
        <f>IFERROR('Nutrition 1'!D24*100/'Nutrition 1'!$C24,"")</f>
        <v/>
      </c>
      <c r="D24" s="723" t="str">
        <f>IFERROR('Nutrition 1'!E24*100/'Nutrition 1'!$C24,"")</f>
        <v/>
      </c>
      <c r="E24" s="723" t="str">
        <f>IFERROR('Nutrition 1'!F24*100/'Nutrition 1'!$C24,"")</f>
        <v/>
      </c>
      <c r="F24" s="723" t="str">
        <f>IFERROR('Nutrition 1'!H24*100/'Nutrition 1'!$G24,"")</f>
        <v/>
      </c>
      <c r="G24" s="723" t="str">
        <f>IFERROR('Nutrition 1'!I24*100/'Nutrition 1'!$G24,"")</f>
        <v/>
      </c>
      <c r="H24" s="723" t="str">
        <f>IFERROR('Nutrition 1'!J24*100/'Nutrition 1'!$G24,"")</f>
        <v/>
      </c>
      <c r="I24" s="723" t="str">
        <f>IFERROR('Nutrition 1'!L24*100/'Nutrition 1'!$K24,"")</f>
        <v/>
      </c>
      <c r="J24" s="723" t="str">
        <f>IFERROR('Nutrition 1'!M24*100/'Nutrition 1'!$K24,"")</f>
        <v/>
      </c>
      <c r="K24" s="723" t="str">
        <f>IFERROR('Nutrition 1'!N24*100/'Nutrition 1'!$K24,"")</f>
        <v/>
      </c>
      <c r="L24" s="723" t="str">
        <f>IFERROR(SUM('Nutrition 1'!H24,'Nutrition 1'!L24)*100/SUM('Nutrition 1'!$G24,'Nutrition 1'!$K24),"")</f>
        <v/>
      </c>
      <c r="M24" s="723" t="str">
        <f>IFERROR(SUM('Nutrition 1'!I24,'Nutrition 1'!M24)*100/SUM('Nutrition 1'!$G24,'Nutrition 1'!$K24),"")</f>
        <v/>
      </c>
      <c r="N24" s="723" t="str">
        <f>IFERROR(SUM('Nutrition 1'!J24,'Nutrition 1'!N24)*100/SUM('Nutrition 1'!$G24,'Nutrition 1'!$K24),"")</f>
        <v/>
      </c>
    </row>
    <row r="25" spans="1:14" ht="14.25" customHeight="1">
      <c r="A25" s="727"/>
      <c r="B25" s="728" t="s">
        <v>519</v>
      </c>
      <c r="C25" s="723" t="str">
        <f>IFERROR('Nutrition 1'!D25*100/'Nutrition 1'!$C25,"")</f>
        <v/>
      </c>
      <c r="D25" s="723" t="str">
        <f>IFERROR('Nutrition 1'!E25*100/'Nutrition 1'!$C25,"")</f>
        <v/>
      </c>
      <c r="E25" s="723" t="str">
        <f>IFERROR('Nutrition 1'!F25*100/'Nutrition 1'!$C25,"")</f>
        <v/>
      </c>
      <c r="F25" s="723" t="str">
        <f>IFERROR('Nutrition 1'!H25*100/'Nutrition 1'!$G25,"")</f>
        <v/>
      </c>
      <c r="G25" s="723" t="str">
        <f>IFERROR('Nutrition 1'!I25*100/'Nutrition 1'!$G25,"")</f>
        <v/>
      </c>
      <c r="H25" s="723" t="str">
        <f>IFERROR('Nutrition 1'!J25*100/'Nutrition 1'!$G25,"")</f>
        <v/>
      </c>
      <c r="I25" s="723" t="str">
        <f>IFERROR('Nutrition 1'!L25*100/'Nutrition 1'!$K25,"")</f>
        <v/>
      </c>
      <c r="J25" s="723" t="str">
        <f>IFERROR('Nutrition 1'!M25*100/'Nutrition 1'!$K25,"")</f>
        <v/>
      </c>
      <c r="K25" s="723" t="str">
        <f>IFERROR('Nutrition 1'!N25*100/'Nutrition 1'!$K25,"")</f>
        <v/>
      </c>
      <c r="L25" s="723" t="str">
        <f>IFERROR(SUM('Nutrition 1'!H25,'Nutrition 1'!L25)*100/SUM('Nutrition 1'!$G25,'Nutrition 1'!$K25),"")</f>
        <v/>
      </c>
      <c r="M25" s="723" t="str">
        <f>IFERROR(SUM('Nutrition 1'!I25,'Nutrition 1'!M25)*100/SUM('Nutrition 1'!$G25,'Nutrition 1'!$K25),"")</f>
        <v/>
      </c>
      <c r="N25" s="723" t="str">
        <f>IFERROR(SUM('Nutrition 1'!J25,'Nutrition 1'!N25)*100/SUM('Nutrition 1'!$G25,'Nutrition 1'!$K25),"")</f>
        <v/>
      </c>
    </row>
    <row r="26" spans="1:14" ht="14.25" customHeight="1">
      <c r="A26" s="727"/>
      <c r="B26" s="728" t="s">
        <v>520</v>
      </c>
      <c r="C26" s="723" t="str">
        <f>IFERROR('Nutrition 1'!D26*100/'Nutrition 1'!$C26,"")</f>
        <v/>
      </c>
      <c r="D26" s="723" t="str">
        <f>IFERROR('Nutrition 1'!E26*100/'Nutrition 1'!$C26,"")</f>
        <v/>
      </c>
      <c r="E26" s="723" t="str">
        <f>IFERROR('Nutrition 1'!F26*100/'Nutrition 1'!$C26,"")</f>
        <v/>
      </c>
      <c r="F26" s="723" t="str">
        <f>IFERROR('Nutrition 1'!H26*100/'Nutrition 1'!$G26,"")</f>
        <v/>
      </c>
      <c r="G26" s="723" t="str">
        <f>IFERROR('Nutrition 1'!I26*100/'Nutrition 1'!$G26,"")</f>
        <v/>
      </c>
      <c r="H26" s="723" t="str">
        <f>IFERROR('Nutrition 1'!J26*100/'Nutrition 1'!$G26,"")</f>
        <v/>
      </c>
      <c r="I26" s="723" t="str">
        <f>IFERROR('Nutrition 1'!L26*100/'Nutrition 1'!$K26,"")</f>
        <v/>
      </c>
      <c r="J26" s="723" t="str">
        <f>IFERROR('Nutrition 1'!M26*100/'Nutrition 1'!$K26,"")</f>
        <v/>
      </c>
      <c r="K26" s="723" t="str">
        <f>IFERROR('Nutrition 1'!N26*100/'Nutrition 1'!$K26,"")</f>
        <v/>
      </c>
      <c r="L26" s="723" t="str">
        <f>IFERROR(SUM('Nutrition 1'!H26,'Nutrition 1'!L26)*100/SUM('Nutrition 1'!$G26,'Nutrition 1'!$K26),"")</f>
        <v/>
      </c>
      <c r="M26" s="723" t="str">
        <f>IFERROR(SUM('Nutrition 1'!I26,'Nutrition 1'!M26)*100/SUM('Nutrition 1'!$G26,'Nutrition 1'!$K26),"")</f>
        <v/>
      </c>
      <c r="N26" s="723" t="str">
        <f>IFERROR(SUM('Nutrition 1'!J26,'Nutrition 1'!N26)*100/SUM('Nutrition 1'!$G26,'Nutrition 1'!$K26),"")</f>
        <v/>
      </c>
    </row>
    <row r="27" spans="1:14" ht="14.25" customHeight="1">
      <c r="A27" s="727"/>
      <c r="B27" s="728" t="s">
        <v>521</v>
      </c>
      <c r="C27" s="723" t="str">
        <f>IFERROR('Nutrition 1'!D27*100/'Nutrition 1'!$C27,"")</f>
        <v/>
      </c>
      <c r="D27" s="723" t="str">
        <f>IFERROR('Nutrition 1'!E27*100/'Nutrition 1'!$C27,"")</f>
        <v/>
      </c>
      <c r="E27" s="723" t="str">
        <f>IFERROR('Nutrition 1'!F27*100/'Nutrition 1'!$C27,"")</f>
        <v/>
      </c>
      <c r="F27" s="723" t="str">
        <f>IFERROR('Nutrition 1'!H27*100/'Nutrition 1'!$G27,"")</f>
        <v/>
      </c>
      <c r="G27" s="723" t="str">
        <f>IFERROR('Nutrition 1'!I27*100/'Nutrition 1'!$G27,"")</f>
        <v/>
      </c>
      <c r="H27" s="723" t="str">
        <f>IFERROR('Nutrition 1'!J27*100/'Nutrition 1'!$G27,"")</f>
        <v/>
      </c>
      <c r="I27" s="723" t="str">
        <f>IFERROR('Nutrition 1'!L27*100/'Nutrition 1'!$K27,"")</f>
        <v/>
      </c>
      <c r="J27" s="723" t="str">
        <f>IFERROR('Nutrition 1'!M27*100/'Nutrition 1'!$K27,"")</f>
        <v/>
      </c>
      <c r="K27" s="723" t="str">
        <f>IFERROR('Nutrition 1'!N27*100/'Nutrition 1'!$K27,"")</f>
        <v/>
      </c>
      <c r="L27" s="723" t="str">
        <f>IFERROR(SUM('Nutrition 1'!H27,'Nutrition 1'!L27)*100/SUM('Nutrition 1'!$G27,'Nutrition 1'!$K27),"")</f>
        <v/>
      </c>
      <c r="M27" s="723" t="str">
        <f>IFERROR(SUM('Nutrition 1'!I27,'Nutrition 1'!M27)*100/SUM('Nutrition 1'!$G27,'Nutrition 1'!$K27),"")</f>
        <v/>
      </c>
      <c r="N27" s="723" t="str">
        <f>IFERROR(SUM('Nutrition 1'!J27,'Nutrition 1'!N27)*100/SUM('Nutrition 1'!$G27,'Nutrition 1'!$K27),"")</f>
        <v/>
      </c>
    </row>
    <row r="28" spans="1:14" ht="14.25" customHeight="1">
      <c r="A28" s="727"/>
      <c r="B28" s="728" t="s">
        <v>522</v>
      </c>
      <c r="C28" s="723" t="str">
        <f>IFERROR('Nutrition 1'!D28*100/'Nutrition 1'!$C28,"")</f>
        <v/>
      </c>
      <c r="D28" s="723" t="str">
        <f>IFERROR('Nutrition 1'!E28*100/'Nutrition 1'!$C28,"")</f>
        <v/>
      </c>
      <c r="E28" s="723" t="str">
        <f>IFERROR('Nutrition 1'!F28*100/'Nutrition 1'!$C28,"")</f>
        <v/>
      </c>
      <c r="F28" s="723" t="str">
        <f>IFERROR('Nutrition 1'!H28*100/'Nutrition 1'!$G28,"")</f>
        <v/>
      </c>
      <c r="G28" s="723" t="str">
        <f>IFERROR('Nutrition 1'!I28*100/'Nutrition 1'!$G28,"")</f>
        <v/>
      </c>
      <c r="H28" s="723" t="str">
        <f>IFERROR('Nutrition 1'!J28*100/'Nutrition 1'!$G28,"")</f>
        <v/>
      </c>
      <c r="I28" s="723" t="str">
        <f>IFERROR('Nutrition 1'!L28*100/'Nutrition 1'!$K28,"")</f>
        <v/>
      </c>
      <c r="J28" s="723" t="str">
        <f>IFERROR('Nutrition 1'!M28*100/'Nutrition 1'!$K28,"")</f>
        <v/>
      </c>
      <c r="K28" s="723" t="str">
        <f>IFERROR('Nutrition 1'!N28*100/'Nutrition 1'!$K28,"")</f>
        <v/>
      </c>
      <c r="L28" s="723" t="str">
        <f>IFERROR(SUM('Nutrition 1'!H28,'Nutrition 1'!L28)*100/SUM('Nutrition 1'!$G28,'Nutrition 1'!$K28),"")</f>
        <v/>
      </c>
      <c r="M28" s="723" t="str">
        <f>IFERROR(SUM('Nutrition 1'!I28,'Nutrition 1'!M28)*100/SUM('Nutrition 1'!$G28,'Nutrition 1'!$K28),"")</f>
        <v/>
      </c>
      <c r="N28" s="723" t="str">
        <f>IFERROR(SUM('Nutrition 1'!J28,'Nutrition 1'!N28)*100/SUM('Nutrition 1'!$G28,'Nutrition 1'!$K28),"")</f>
        <v/>
      </c>
    </row>
    <row r="29" spans="1:14" ht="14.25" customHeight="1">
      <c r="A29" s="727"/>
      <c r="B29" s="728" t="s">
        <v>523</v>
      </c>
      <c r="C29" s="723" t="str">
        <f>IFERROR('Nutrition 1'!D29*100/'Nutrition 1'!$C29,"")</f>
        <v/>
      </c>
      <c r="D29" s="723" t="str">
        <f>IFERROR('Nutrition 1'!E29*100/'Nutrition 1'!$C29,"")</f>
        <v/>
      </c>
      <c r="E29" s="723" t="str">
        <f>IFERROR('Nutrition 1'!F29*100/'Nutrition 1'!$C29,"")</f>
        <v/>
      </c>
      <c r="F29" s="723" t="str">
        <f>IFERROR('Nutrition 1'!H29*100/'Nutrition 1'!$G29,"")</f>
        <v/>
      </c>
      <c r="G29" s="723" t="str">
        <f>IFERROR('Nutrition 1'!I29*100/'Nutrition 1'!$G29,"")</f>
        <v/>
      </c>
      <c r="H29" s="723" t="str">
        <f>IFERROR('Nutrition 1'!J29*100/'Nutrition 1'!$G29,"")</f>
        <v/>
      </c>
      <c r="I29" s="723" t="str">
        <f>IFERROR('Nutrition 1'!L29*100/'Nutrition 1'!$K29,"")</f>
        <v/>
      </c>
      <c r="J29" s="723" t="str">
        <f>IFERROR('Nutrition 1'!M29*100/'Nutrition 1'!$K29,"")</f>
        <v/>
      </c>
      <c r="K29" s="723" t="str">
        <f>IFERROR('Nutrition 1'!N29*100/'Nutrition 1'!$K29,"")</f>
        <v/>
      </c>
      <c r="L29" s="723" t="str">
        <f>IFERROR(SUM('Nutrition 1'!H29,'Nutrition 1'!L29)*100/SUM('Nutrition 1'!$G29,'Nutrition 1'!$K29),"")</f>
        <v/>
      </c>
      <c r="M29" s="723" t="str">
        <f>IFERROR(SUM('Nutrition 1'!I29,'Nutrition 1'!M29)*100/SUM('Nutrition 1'!$G29,'Nutrition 1'!$K29),"")</f>
        <v/>
      </c>
      <c r="N29" s="723" t="str">
        <f>IFERROR(SUM('Nutrition 1'!J29,'Nutrition 1'!N29)*100/SUM('Nutrition 1'!$G29,'Nutrition 1'!$K29),"")</f>
        <v/>
      </c>
    </row>
    <row r="30" spans="1:14" ht="14.25" customHeight="1">
      <c r="A30" s="2" t="s">
        <v>524</v>
      </c>
      <c r="B30" s="2"/>
      <c r="C30" s="103" t="str">
        <f>IFERROR('Nutrition 1'!D30*100/'Nutrition 1'!$C30,"")</f>
        <v/>
      </c>
      <c r="D30" s="103" t="str">
        <f>IFERROR('Nutrition 1'!E30*100/'Nutrition 1'!$C30,"")</f>
        <v/>
      </c>
      <c r="E30" s="103" t="str">
        <f>IFERROR('Nutrition 1'!F30*100/'Nutrition 1'!$C30,"")</f>
        <v/>
      </c>
      <c r="F30" s="103" t="str">
        <f>IFERROR('Nutrition 1'!H30*100/'Nutrition 1'!$G30,"")</f>
        <v/>
      </c>
      <c r="G30" s="103" t="str">
        <f>IFERROR('Nutrition 1'!I30*100/'Nutrition 1'!$G30,"")</f>
        <v/>
      </c>
      <c r="H30" s="103" t="str">
        <f>IFERROR('Nutrition 1'!J30*100/'Nutrition 1'!$G30,"")</f>
        <v/>
      </c>
      <c r="I30" s="103" t="str">
        <f>IFERROR('Nutrition 1'!L30*100/'Nutrition 1'!$K30,"")</f>
        <v/>
      </c>
      <c r="J30" s="103" t="str">
        <f>IFERROR('Nutrition 1'!M30*100/'Nutrition 1'!$K30,"")</f>
        <v/>
      </c>
      <c r="K30" s="103" t="str">
        <f>IFERROR('Nutrition 1'!N30*100/'Nutrition 1'!$K30,"")</f>
        <v/>
      </c>
      <c r="L30" s="103" t="str">
        <f>IFERROR(SUM('Nutrition 1'!H30,'Nutrition 1'!L30)*100/SUM('Nutrition 1'!$G30,'Nutrition 1'!$K30),"")</f>
        <v/>
      </c>
      <c r="M30" s="103" t="str">
        <f>IFERROR(SUM('Nutrition 1'!I30,'Nutrition 1'!M30)*100/SUM('Nutrition 1'!$G30,'Nutrition 1'!$K30),"")</f>
        <v/>
      </c>
      <c r="N30" s="103" t="str">
        <f>IFERROR(SUM('Nutrition 1'!J30,'Nutrition 1'!N30)*100/SUM('Nutrition 1'!$G30,'Nutrition 1'!$K30),"")</f>
        <v/>
      </c>
    </row>
    <row r="31" spans="1:14" ht="14.25" customHeight="1">
      <c r="A31" s="728"/>
      <c r="B31" s="728" t="s">
        <v>525</v>
      </c>
      <c r="C31" s="722" t="str">
        <f>IFERROR('Nutrition 1'!D31*100/'Nutrition 1'!$C31,"")</f>
        <v/>
      </c>
      <c r="D31" s="722" t="str">
        <f>IFERROR('Nutrition 1'!E31*100/'Nutrition 1'!$C31,"")</f>
        <v/>
      </c>
      <c r="E31" s="722" t="str">
        <f>IFERROR('Nutrition 1'!F31*100/'Nutrition 1'!$C31,"")</f>
        <v/>
      </c>
      <c r="F31" s="722" t="str">
        <f>IFERROR('Nutrition 1'!H31*100/'Nutrition 1'!$G31,"")</f>
        <v/>
      </c>
      <c r="G31" s="722" t="str">
        <f>IFERROR('Nutrition 1'!I31*100/'Nutrition 1'!$G31,"")</f>
        <v/>
      </c>
      <c r="H31" s="722" t="str">
        <f>IFERROR('Nutrition 1'!J31*100/'Nutrition 1'!$G31,"")</f>
        <v/>
      </c>
      <c r="I31" s="722" t="str">
        <f>IFERROR('Nutrition 1'!L31*100/'Nutrition 1'!$K31,"")</f>
        <v/>
      </c>
      <c r="J31" s="722" t="str">
        <f>IFERROR('Nutrition 1'!M31*100/'Nutrition 1'!$K31,"")</f>
        <v/>
      </c>
      <c r="K31" s="722" t="str">
        <f>IFERROR('Nutrition 1'!N31*100/'Nutrition 1'!$K31,"")</f>
        <v/>
      </c>
      <c r="L31" s="722" t="str">
        <f>IFERROR(SUM('Nutrition 1'!H31,'Nutrition 1'!L31)*100/SUM('Nutrition 1'!$G31,'Nutrition 1'!$K31),"")</f>
        <v/>
      </c>
      <c r="M31" s="722" t="str">
        <f>IFERROR(SUM('Nutrition 1'!I31,'Nutrition 1'!M31)*100/SUM('Nutrition 1'!$G31,'Nutrition 1'!$K31),"")</f>
        <v/>
      </c>
      <c r="N31" s="722" t="str">
        <f>IFERROR(SUM('Nutrition 1'!J31,'Nutrition 1'!N31)*100/SUM('Nutrition 1'!$G31,'Nutrition 1'!$K31),"")</f>
        <v/>
      </c>
    </row>
    <row r="32" spans="1:14" ht="14.25" customHeight="1">
      <c r="A32" s="728"/>
      <c r="B32" s="728" t="s">
        <v>526</v>
      </c>
      <c r="C32" s="723" t="str">
        <f>IFERROR('Nutrition 1'!D32*100/'Nutrition 1'!$C32,"")</f>
        <v/>
      </c>
      <c r="D32" s="723" t="str">
        <f>IFERROR('Nutrition 1'!E32*100/'Nutrition 1'!$C32,"")</f>
        <v/>
      </c>
      <c r="E32" s="723" t="str">
        <f>IFERROR('Nutrition 1'!F32*100/'Nutrition 1'!$C32,"")</f>
        <v/>
      </c>
      <c r="F32" s="723" t="str">
        <f>IFERROR('Nutrition 1'!H32*100/'Nutrition 1'!$G32,"")</f>
        <v/>
      </c>
      <c r="G32" s="723" t="str">
        <f>IFERROR('Nutrition 1'!I32*100/'Nutrition 1'!$G32,"")</f>
        <v/>
      </c>
      <c r="H32" s="723" t="str">
        <f>IFERROR('Nutrition 1'!J32*100/'Nutrition 1'!$G32,"")</f>
        <v/>
      </c>
      <c r="I32" s="723" t="str">
        <f>IFERROR('Nutrition 1'!L32*100/'Nutrition 1'!$K32,"")</f>
        <v/>
      </c>
      <c r="J32" s="723" t="str">
        <f>IFERROR('Nutrition 1'!M32*100/'Nutrition 1'!$K32,"")</f>
        <v/>
      </c>
      <c r="K32" s="723" t="str">
        <f>IFERROR('Nutrition 1'!N32*100/'Nutrition 1'!$K32,"")</f>
        <v/>
      </c>
      <c r="L32" s="723" t="str">
        <f>IFERROR(SUM('Nutrition 1'!H32,'Nutrition 1'!L32)*100/SUM('Nutrition 1'!$G32,'Nutrition 1'!$K32),"")</f>
        <v/>
      </c>
      <c r="M32" s="723" t="str">
        <f>IFERROR(SUM('Nutrition 1'!I32,'Nutrition 1'!M32)*100/SUM('Nutrition 1'!$G32,'Nutrition 1'!$K32),"")</f>
        <v/>
      </c>
      <c r="N32" s="723" t="str">
        <f>IFERROR(SUM('Nutrition 1'!J32,'Nutrition 1'!N32)*100/SUM('Nutrition 1'!$G32,'Nutrition 1'!$K32),"")</f>
        <v/>
      </c>
    </row>
    <row r="33" spans="1:14" ht="14.25" customHeight="1">
      <c r="A33" s="728"/>
      <c r="B33" s="728" t="s">
        <v>527</v>
      </c>
      <c r="C33" s="723" t="str">
        <f>IFERROR('Nutrition 1'!D33*100/'Nutrition 1'!$C33,"")</f>
        <v/>
      </c>
      <c r="D33" s="723" t="str">
        <f>IFERROR('Nutrition 1'!E33*100/'Nutrition 1'!$C33,"")</f>
        <v/>
      </c>
      <c r="E33" s="723" t="str">
        <f>IFERROR('Nutrition 1'!F33*100/'Nutrition 1'!$C33,"")</f>
        <v/>
      </c>
      <c r="F33" s="723" t="str">
        <f>IFERROR('Nutrition 1'!H33*100/'Nutrition 1'!$G33,"")</f>
        <v/>
      </c>
      <c r="G33" s="723" t="str">
        <f>IFERROR('Nutrition 1'!I33*100/'Nutrition 1'!$G33,"")</f>
        <v/>
      </c>
      <c r="H33" s="723" t="str">
        <f>IFERROR('Nutrition 1'!J33*100/'Nutrition 1'!$G33,"")</f>
        <v/>
      </c>
      <c r="I33" s="723" t="str">
        <f>IFERROR('Nutrition 1'!L33*100/'Nutrition 1'!$K33,"")</f>
        <v/>
      </c>
      <c r="J33" s="723" t="str">
        <f>IFERROR('Nutrition 1'!M33*100/'Nutrition 1'!$K33,"")</f>
        <v/>
      </c>
      <c r="K33" s="723" t="str">
        <f>IFERROR('Nutrition 1'!N33*100/'Nutrition 1'!$K33,"")</f>
        <v/>
      </c>
      <c r="L33" s="723" t="str">
        <f>IFERROR(SUM('Nutrition 1'!H33,'Nutrition 1'!L33)*100/SUM('Nutrition 1'!$G33,'Nutrition 1'!$K33),"")</f>
        <v/>
      </c>
      <c r="M33" s="723" t="str">
        <f>IFERROR(SUM('Nutrition 1'!I33,'Nutrition 1'!M33)*100/SUM('Nutrition 1'!$G33,'Nutrition 1'!$K33),"")</f>
        <v/>
      </c>
      <c r="N33" s="723" t="str">
        <f>IFERROR(SUM('Nutrition 1'!J33,'Nutrition 1'!N33)*100/SUM('Nutrition 1'!$G33,'Nutrition 1'!$K33),"")</f>
        <v/>
      </c>
    </row>
    <row r="34" spans="1:14" ht="14.25" customHeight="1">
      <c r="A34" s="728"/>
      <c r="B34" s="728" t="s">
        <v>528</v>
      </c>
      <c r="C34" s="723" t="str">
        <f>IFERROR('Nutrition 1'!D34*100/'Nutrition 1'!$C34,"")</f>
        <v/>
      </c>
      <c r="D34" s="723" t="str">
        <f>IFERROR('Nutrition 1'!E34*100/'Nutrition 1'!$C34,"")</f>
        <v/>
      </c>
      <c r="E34" s="723" t="str">
        <f>IFERROR('Nutrition 1'!F34*100/'Nutrition 1'!$C34,"")</f>
        <v/>
      </c>
      <c r="F34" s="723" t="str">
        <f>IFERROR('Nutrition 1'!H34*100/'Nutrition 1'!$G34,"")</f>
        <v/>
      </c>
      <c r="G34" s="723" t="str">
        <f>IFERROR('Nutrition 1'!I34*100/'Nutrition 1'!$G34,"")</f>
        <v/>
      </c>
      <c r="H34" s="723" t="str">
        <f>IFERROR('Nutrition 1'!J34*100/'Nutrition 1'!$G34,"")</f>
        <v/>
      </c>
      <c r="I34" s="723" t="str">
        <f>IFERROR('Nutrition 1'!L34*100/'Nutrition 1'!$K34,"")</f>
        <v/>
      </c>
      <c r="J34" s="723" t="str">
        <f>IFERROR('Nutrition 1'!M34*100/'Nutrition 1'!$K34,"")</f>
        <v/>
      </c>
      <c r="K34" s="723" t="str">
        <f>IFERROR('Nutrition 1'!N34*100/'Nutrition 1'!$K34,"")</f>
        <v/>
      </c>
      <c r="L34" s="723" t="str">
        <f>IFERROR(SUM('Nutrition 1'!H34,'Nutrition 1'!L34)*100/SUM('Nutrition 1'!$G34,'Nutrition 1'!$K34),"")</f>
        <v/>
      </c>
      <c r="M34" s="723" t="str">
        <f>IFERROR(SUM('Nutrition 1'!I34,'Nutrition 1'!M34)*100/SUM('Nutrition 1'!$G34,'Nutrition 1'!$K34),"")</f>
        <v/>
      </c>
      <c r="N34" s="723" t="str">
        <f>IFERROR(SUM('Nutrition 1'!J34,'Nutrition 1'!N34)*100/SUM('Nutrition 1'!$G34,'Nutrition 1'!$K34),"")</f>
        <v/>
      </c>
    </row>
    <row r="35" spans="1:14" ht="14.25" customHeight="1">
      <c r="A35" s="728"/>
      <c r="B35" s="728" t="s">
        <v>529</v>
      </c>
      <c r="C35" s="723" t="str">
        <f>IFERROR('Nutrition 1'!D35*100/'Nutrition 1'!$C35,"")</f>
        <v/>
      </c>
      <c r="D35" s="723" t="str">
        <f>IFERROR('Nutrition 1'!E35*100/'Nutrition 1'!$C35,"")</f>
        <v/>
      </c>
      <c r="E35" s="723" t="str">
        <f>IFERROR('Nutrition 1'!F35*100/'Nutrition 1'!$C35,"")</f>
        <v/>
      </c>
      <c r="F35" s="723" t="str">
        <f>IFERROR('Nutrition 1'!H35*100/'Nutrition 1'!$G35,"")</f>
        <v/>
      </c>
      <c r="G35" s="723" t="str">
        <f>IFERROR('Nutrition 1'!I35*100/'Nutrition 1'!$G35,"")</f>
        <v/>
      </c>
      <c r="H35" s="723" t="str">
        <f>IFERROR('Nutrition 1'!J35*100/'Nutrition 1'!$G35,"")</f>
        <v/>
      </c>
      <c r="I35" s="723" t="str">
        <f>IFERROR('Nutrition 1'!L35*100/'Nutrition 1'!$K35,"")</f>
        <v/>
      </c>
      <c r="J35" s="723" t="str">
        <f>IFERROR('Nutrition 1'!M35*100/'Nutrition 1'!$K35,"")</f>
        <v/>
      </c>
      <c r="K35" s="723" t="str">
        <f>IFERROR('Nutrition 1'!N35*100/'Nutrition 1'!$K35,"")</f>
        <v/>
      </c>
      <c r="L35" s="723" t="str">
        <f>IFERROR(SUM('Nutrition 1'!H35,'Nutrition 1'!L35)*100/SUM('Nutrition 1'!$G35,'Nutrition 1'!$K35),"")</f>
        <v/>
      </c>
      <c r="M35" s="723" t="str">
        <f>IFERROR(SUM('Nutrition 1'!I35,'Nutrition 1'!M35)*100/SUM('Nutrition 1'!$G35,'Nutrition 1'!$K35),"")</f>
        <v/>
      </c>
      <c r="N35" s="723" t="str">
        <f>IFERROR(SUM('Nutrition 1'!J35,'Nutrition 1'!N35)*100/SUM('Nutrition 1'!$G35,'Nutrition 1'!$K35),"")</f>
        <v/>
      </c>
    </row>
    <row r="36" spans="1:14" ht="14.25" customHeight="1">
      <c r="A36" s="728"/>
      <c r="B36" s="728" t="s">
        <v>530</v>
      </c>
      <c r="C36" s="723" t="str">
        <f>IFERROR('Nutrition 1'!D36*100/'Nutrition 1'!$C36,"")</f>
        <v/>
      </c>
      <c r="D36" s="723" t="str">
        <f>IFERROR('Nutrition 1'!E36*100/'Nutrition 1'!$C36,"")</f>
        <v/>
      </c>
      <c r="E36" s="723" t="str">
        <f>IFERROR('Nutrition 1'!F36*100/'Nutrition 1'!$C36,"")</f>
        <v/>
      </c>
      <c r="F36" s="723" t="str">
        <f>IFERROR('Nutrition 1'!H36*100/'Nutrition 1'!$G36,"")</f>
        <v/>
      </c>
      <c r="G36" s="723" t="str">
        <f>IFERROR('Nutrition 1'!I36*100/'Nutrition 1'!$G36,"")</f>
        <v/>
      </c>
      <c r="H36" s="723" t="str">
        <f>IFERROR('Nutrition 1'!J36*100/'Nutrition 1'!$G36,"")</f>
        <v/>
      </c>
      <c r="I36" s="723" t="str">
        <f>IFERROR('Nutrition 1'!L36*100/'Nutrition 1'!$K36,"")</f>
        <v/>
      </c>
      <c r="J36" s="723" t="str">
        <f>IFERROR('Nutrition 1'!M36*100/'Nutrition 1'!$K36,"")</f>
        <v/>
      </c>
      <c r="K36" s="723" t="str">
        <f>IFERROR('Nutrition 1'!N36*100/'Nutrition 1'!$K36,"")</f>
        <v/>
      </c>
      <c r="L36" s="723" t="str">
        <f>IFERROR(SUM('Nutrition 1'!H36,'Nutrition 1'!L36)*100/SUM('Nutrition 1'!$G36,'Nutrition 1'!$K36),"")</f>
        <v/>
      </c>
      <c r="M36" s="723" t="str">
        <f>IFERROR(SUM('Nutrition 1'!I36,'Nutrition 1'!M36)*100/SUM('Nutrition 1'!$G36,'Nutrition 1'!$K36),"")</f>
        <v/>
      </c>
      <c r="N36" s="723" t="str">
        <f>IFERROR(SUM('Nutrition 1'!J36,'Nutrition 1'!N36)*100/SUM('Nutrition 1'!$G36,'Nutrition 1'!$K36),"")</f>
        <v/>
      </c>
    </row>
    <row r="37" spans="1:14" ht="14.25" customHeight="1">
      <c r="A37" s="728"/>
      <c r="B37" s="728" t="s">
        <v>531</v>
      </c>
      <c r="C37" s="723" t="str">
        <f>IFERROR('Nutrition 1'!D37*100/'Nutrition 1'!$C37,"")</f>
        <v/>
      </c>
      <c r="D37" s="723" t="str">
        <f>IFERROR('Nutrition 1'!E37*100/'Nutrition 1'!$C37,"")</f>
        <v/>
      </c>
      <c r="E37" s="723" t="str">
        <f>IFERROR('Nutrition 1'!F37*100/'Nutrition 1'!$C37,"")</f>
        <v/>
      </c>
      <c r="F37" s="723" t="str">
        <f>IFERROR('Nutrition 1'!H37*100/'Nutrition 1'!$G37,"")</f>
        <v/>
      </c>
      <c r="G37" s="723" t="str">
        <f>IFERROR('Nutrition 1'!I37*100/'Nutrition 1'!$G37,"")</f>
        <v/>
      </c>
      <c r="H37" s="723" t="str">
        <f>IFERROR('Nutrition 1'!J37*100/'Nutrition 1'!$G37,"")</f>
        <v/>
      </c>
      <c r="I37" s="723" t="str">
        <f>IFERROR('Nutrition 1'!L37*100/'Nutrition 1'!$K37,"")</f>
        <v/>
      </c>
      <c r="J37" s="723" t="str">
        <f>IFERROR('Nutrition 1'!M37*100/'Nutrition 1'!$K37,"")</f>
        <v/>
      </c>
      <c r="K37" s="723" t="str">
        <f>IFERROR('Nutrition 1'!N37*100/'Nutrition 1'!$K37,"")</f>
        <v/>
      </c>
      <c r="L37" s="723" t="str">
        <f>IFERROR(SUM('Nutrition 1'!H37,'Nutrition 1'!L37)*100/SUM('Nutrition 1'!$G37,'Nutrition 1'!$K37),"")</f>
        <v/>
      </c>
      <c r="M37" s="723" t="str">
        <f>IFERROR(SUM('Nutrition 1'!I37,'Nutrition 1'!M37)*100/SUM('Nutrition 1'!$G37,'Nutrition 1'!$K37),"")</f>
        <v/>
      </c>
      <c r="N37" s="723" t="str">
        <f>IFERROR(SUM('Nutrition 1'!J37,'Nutrition 1'!N37)*100/SUM('Nutrition 1'!$G37,'Nutrition 1'!$K37),"")</f>
        <v/>
      </c>
    </row>
    <row r="38" spans="1:14" ht="14.25" customHeight="1">
      <c r="A38" s="727"/>
      <c r="B38" s="728" t="s">
        <v>532</v>
      </c>
      <c r="C38" s="723" t="str">
        <f>IFERROR('Nutrition 1'!D38*100/'Nutrition 1'!$C38,"")</f>
        <v/>
      </c>
      <c r="D38" s="723" t="str">
        <f>IFERROR('Nutrition 1'!E38*100/'Nutrition 1'!$C38,"")</f>
        <v/>
      </c>
      <c r="E38" s="723" t="str">
        <f>IFERROR('Nutrition 1'!F38*100/'Nutrition 1'!$C38,"")</f>
        <v/>
      </c>
      <c r="F38" s="723" t="str">
        <f>IFERROR('Nutrition 1'!H38*100/'Nutrition 1'!$G38,"")</f>
        <v/>
      </c>
      <c r="G38" s="723" t="str">
        <f>IFERROR('Nutrition 1'!I38*100/'Nutrition 1'!$G38,"")</f>
        <v/>
      </c>
      <c r="H38" s="723" t="str">
        <f>IFERROR('Nutrition 1'!J38*100/'Nutrition 1'!$G38,"")</f>
        <v/>
      </c>
      <c r="I38" s="723" t="str">
        <f>IFERROR('Nutrition 1'!L38*100/'Nutrition 1'!$K38,"")</f>
        <v/>
      </c>
      <c r="J38" s="723" t="str">
        <f>IFERROR('Nutrition 1'!M38*100/'Nutrition 1'!$K38,"")</f>
        <v/>
      </c>
      <c r="K38" s="723" t="str">
        <f>IFERROR('Nutrition 1'!N38*100/'Nutrition 1'!$K38,"")</f>
        <v/>
      </c>
      <c r="L38" s="723" t="str">
        <f>IFERROR(SUM('Nutrition 1'!H38,'Nutrition 1'!L38)*100/SUM('Nutrition 1'!$G38,'Nutrition 1'!$K38),"")</f>
        <v/>
      </c>
      <c r="M38" s="723" t="str">
        <f>IFERROR(SUM('Nutrition 1'!I38,'Nutrition 1'!M38)*100/SUM('Nutrition 1'!$G38,'Nutrition 1'!$K38),"")</f>
        <v/>
      </c>
      <c r="N38" s="723" t="str">
        <f>IFERROR(SUM('Nutrition 1'!J38,'Nutrition 1'!N38)*100/SUM('Nutrition 1'!$G38,'Nutrition 1'!$K38),"")</f>
        <v/>
      </c>
    </row>
    <row r="39" spans="1:14" ht="14.25" customHeight="1">
      <c r="A39" s="727"/>
      <c r="B39" s="728" t="s">
        <v>533</v>
      </c>
      <c r="C39" s="723" t="str">
        <f>IFERROR('Nutrition 1'!D39*100/'Nutrition 1'!$C39,"")</f>
        <v/>
      </c>
      <c r="D39" s="723" t="str">
        <f>IFERROR('Nutrition 1'!E39*100/'Nutrition 1'!$C39,"")</f>
        <v/>
      </c>
      <c r="E39" s="723" t="str">
        <f>IFERROR('Nutrition 1'!F39*100/'Nutrition 1'!$C39,"")</f>
        <v/>
      </c>
      <c r="F39" s="723" t="str">
        <f>IFERROR('Nutrition 1'!H39*100/'Nutrition 1'!$G39,"")</f>
        <v/>
      </c>
      <c r="G39" s="723" t="str">
        <f>IFERROR('Nutrition 1'!I39*100/'Nutrition 1'!$G39,"")</f>
        <v/>
      </c>
      <c r="H39" s="723" t="str">
        <f>IFERROR('Nutrition 1'!J39*100/'Nutrition 1'!$G39,"")</f>
        <v/>
      </c>
      <c r="I39" s="723" t="str">
        <f>IFERROR('Nutrition 1'!L39*100/'Nutrition 1'!$K39,"")</f>
        <v/>
      </c>
      <c r="J39" s="723" t="str">
        <f>IFERROR('Nutrition 1'!M39*100/'Nutrition 1'!$K39,"")</f>
        <v/>
      </c>
      <c r="K39" s="723" t="str">
        <f>IFERROR('Nutrition 1'!N39*100/'Nutrition 1'!$K39,"")</f>
        <v/>
      </c>
      <c r="L39" s="723" t="str">
        <f>IFERROR(SUM('Nutrition 1'!H39,'Nutrition 1'!L39)*100/SUM('Nutrition 1'!$G39,'Nutrition 1'!$K39),"")</f>
        <v/>
      </c>
      <c r="M39" s="723" t="str">
        <f>IFERROR(SUM('Nutrition 1'!I39,'Nutrition 1'!M39)*100/SUM('Nutrition 1'!$G39,'Nutrition 1'!$K39),"")</f>
        <v/>
      </c>
      <c r="N39" s="723" t="str">
        <f>IFERROR(SUM('Nutrition 1'!J39,'Nutrition 1'!N39)*100/SUM('Nutrition 1'!$G39,'Nutrition 1'!$K39),"")</f>
        <v/>
      </c>
    </row>
    <row r="40" spans="1:14" ht="14.25" customHeight="1">
      <c r="A40" s="727"/>
      <c r="B40" s="728" t="s">
        <v>534</v>
      </c>
      <c r="C40" s="723" t="str">
        <f>IFERROR('Nutrition 1'!D40*100/'Nutrition 1'!$C40,"")</f>
        <v/>
      </c>
      <c r="D40" s="723" t="str">
        <f>IFERROR('Nutrition 1'!E40*100/'Nutrition 1'!$C40,"")</f>
        <v/>
      </c>
      <c r="E40" s="723" t="str">
        <f>IFERROR('Nutrition 1'!F40*100/'Nutrition 1'!$C40,"")</f>
        <v/>
      </c>
      <c r="F40" s="723" t="str">
        <f>IFERROR('Nutrition 1'!H40*100/'Nutrition 1'!$G40,"")</f>
        <v/>
      </c>
      <c r="G40" s="723" t="str">
        <f>IFERROR('Nutrition 1'!I40*100/'Nutrition 1'!$G40,"")</f>
        <v/>
      </c>
      <c r="H40" s="723" t="str">
        <f>IFERROR('Nutrition 1'!J40*100/'Nutrition 1'!$G40,"")</f>
        <v/>
      </c>
      <c r="I40" s="723" t="str">
        <f>IFERROR('Nutrition 1'!L40*100/'Nutrition 1'!$K40,"")</f>
        <v/>
      </c>
      <c r="J40" s="723" t="str">
        <f>IFERROR('Nutrition 1'!M40*100/'Nutrition 1'!$K40,"")</f>
        <v/>
      </c>
      <c r="K40" s="723" t="str">
        <f>IFERROR('Nutrition 1'!N40*100/'Nutrition 1'!$K40,"")</f>
        <v/>
      </c>
      <c r="L40" s="723" t="str">
        <f>IFERROR(SUM('Nutrition 1'!H40,'Nutrition 1'!L40)*100/SUM('Nutrition 1'!$G40,'Nutrition 1'!$K40),"")</f>
        <v/>
      </c>
      <c r="M40" s="723" t="str">
        <f>IFERROR(SUM('Nutrition 1'!I40,'Nutrition 1'!M40)*100/SUM('Nutrition 1'!$G40,'Nutrition 1'!$K40),"")</f>
        <v/>
      </c>
      <c r="N40" s="723" t="str">
        <f>IFERROR(SUM('Nutrition 1'!J40,'Nutrition 1'!N40)*100/SUM('Nutrition 1'!$G40,'Nutrition 1'!$K40),"")</f>
        <v/>
      </c>
    </row>
    <row r="41" spans="1:14" ht="14.25" customHeight="1">
      <c r="A41" s="727"/>
      <c r="B41" s="728" t="s">
        <v>535</v>
      </c>
      <c r="C41" s="723" t="str">
        <f>IFERROR('Nutrition 1'!D41*100/'Nutrition 1'!$C41,"")</f>
        <v/>
      </c>
      <c r="D41" s="723" t="str">
        <f>IFERROR('Nutrition 1'!E41*100/'Nutrition 1'!$C41,"")</f>
        <v/>
      </c>
      <c r="E41" s="723" t="str">
        <f>IFERROR('Nutrition 1'!F41*100/'Nutrition 1'!$C41,"")</f>
        <v/>
      </c>
      <c r="F41" s="723" t="str">
        <f>IFERROR('Nutrition 1'!H41*100/'Nutrition 1'!$G41,"")</f>
        <v/>
      </c>
      <c r="G41" s="723" t="str">
        <f>IFERROR('Nutrition 1'!I41*100/'Nutrition 1'!$G41,"")</f>
        <v/>
      </c>
      <c r="H41" s="723" t="str">
        <f>IFERROR('Nutrition 1'!J41*100/'Nutrition 1'!$G41,"")</f>
        <v/>
      </c>
      <c r="I41" s="723" t="str">
        <f>IFERROR('Nutrition 1'!L41*100/'Nutrition 1'!$K41,"")</f>
        <v/>
      </c>
      <c r="J41" s="723" t="str">
        <f>IFERROR('Nutrition 1'!M41*100/'Nutrition 1'!$K41,"")</f>
        <v/>
      </c>
      <c r="K41" s="723" t="str">
        <f>IFERROR('Nutrition 1'!N41*100/'Nutrition 1'!$K41,"")</f>
        <v/>
      </c>
      <c r="L41" s="723" t="str">
        <f>IFERROR(SUM('Nutrition 1'!H41,'Nutrition 1'!L41)*100/SUM('Nutrition 1'!$G41,'Nutrition 1'!$K41),"")</f>
        <v/>
      </c>
      <c r="M41" s="723" t="str">
        <f>IFERROR(SUM('Nutrition 1'!I41,'Nutrition 1'!M41)*100/SUM('Nutrition 1'!$G41,'Nutrition 1'!$K41),"")</f>
        <v/>
      </c>
      <c r="N41" s="723" t="str">
        <f>IFERROR(SUM('Nutrition 1'!J41,'Nutrition 1'!N41)*100/SUM('Nutrition 1'!$G41,'Nutrition 1'!$K41),"")</f>
        <v/>
      </c>
    </row>
    <row r="42" spans="1:14" ht="14.25" customHeight="1">
      <c r="A42" s="727"/>
      <c r="B42" s="728" t="s">
        <v>536</v>
      </c>
      <c r="C42" s="723" t="str">
        <f>IFERROR('Nutrition 1'!D42*100/'Nutrition 1'!$C42,"")</f>
        <v/>
      </c>
      <c r="D42" s="723" t="str">
        <f>IFERROR('Nutrition 1'!E42*100/'Nutrition 1'!$C42,"")</f>
        <v/>
      </c>
      <c r="E42" s="723" t="str">
        <f>IFERROR('Nutrition 1'!F42*100/'Nutrition 1'!$C42,"")</f>
        <v/>
      </c>
      <c r="F42" s="723" t="str">
        <f>IFERROR('Nutrition 1'!H42*100/'Nutrition 1'!$G42,"")</f>
        <v/>
      </c>
      <c r="G42" s="723" t="str">
        <f>IFERROR('Nutrition 1'!I42*100/'Nutrition 1'!$G42,"")</f>
        <v/>
      </c>
      <c r="H42" s="723" t="str">
        <f>IFERROR('Nutrition 1'!J42*100/'Nutrition 1'!$G42,"")</f>
        <v/>
      </c>
      <c r="I42" s="723" t="str">
        <f>IFERROR('Nutrition 1'!L42*100/'Nutrition 1'!$K42,"")</f>
        <v/>
      </c>
      <c r="J42" s="723" t="str">
        <f>IFERROR('Nutrition 1'!M42*100/'Nutrition 1'!$K42,"")</f>
        <v/>
      </c>
      <c r="K42" s="723" t="str">
        <f>IFERROR('Nutrition 1'!N42*100/'Nutrition 1'!$K42,"")</f>
        <v/>
      </c>
      <c r="L42" s="723" t="str">
        <f>IFERROR(SUM('Nutrition 1'!H42,'Nutrition 1'!L42)*100/SUM('Nutrition 1'!$G42,'Nutrition 1'!$K42),"")</f>
        <v/>
      </c>
      <c r="M42" s="723" t="str">
        <f>IFERROR(SUM('Nutrition 1'!I42,'Nutrition 1'!M42)*100/SUM('Nutrition 1'!$G42,'Nutrition 1'!$K42),"")</f>
        <v/>
      </c>
      <c r="N42" s="723" t="str">
        <f>IFERROR(SUM('Nutrition 1'!J42,'Nutrition 1'!N42)*100/SUM('Nutrition 1'!$G42,'Nutrition 1'!$K42),"")</f>
        <v/>
      </c>
    </row>
    <row r="43" spans="1:14" ht="14.25" customHeight="1">
      <c r="A43" s="2" t="s">
        <v>537</v>
      </c>
      <c r="B43" s="2"/>
      <c r="C43" s="103" t="str">
        <f>IFERROR('Nutrition 1'!D43*100/'Nutrition 1'!$C43,"")</f>
        <v/>
      </c>
      <c r="D43" s="103" t="str">
        <f>IFERROR('Nutrition 1'!E43*100/'Nutrition 1'!$C43,"")</f>
        <v/>
      </c>
      <c r="E43" s="103" t="str">
        <f>IFERROR('Nutrition 1'!F43*100/'Nutrition 1'!$C43,"")</f>
        <v/>
      </c>
      <c r="F43" s="103" t="str">
        <f>IFERROR('Nutrition 1'!H43*100/'Nutrition 1'!$G43,"")</f>
        <v/>
      </c>
      <c r="G43" s="103" t="str">
        <f>IFERROR('Nutrition 1'!I43*100/'Nutrition 1'!$G43,"")</f>
        <v/>
      </c>
      <c r="H43" s="103" t="str">
        <f>IFERROR('Nutrition 1'!J43*100/'Nutrition 1'!$G43,"")</f>
        <v/>
      </c>
      <c r="I43" s="103" t="str">
        <f>IFERROR('Nutrition 1'!L43*100/'Nutrition 1'!$K43,"")</f>
        <v/>
      </c>
      <c r="J43" s="103" t="str">
        <f>IFERROR('Nutrition 1'!M43*100/'Nutrition 1'!$K43,"")</f>
        <v/>
      </c>
      <c r="K43" s="103" t="str">
        <f>IFERROR('Nutrition 1'!N43*100/'Nutrition 1'!$K43,"")</f>
        <v/>
      </c>
      <c r="L43" s="103" t="str">
        <f>IFERROR(SUM('Nutrition 1'!H43,'Nutrition 1'!L43)*100/SUM('Nutrition 1'!$G43,'Nutrition 1'!$K43),"")</f>
        <v/>
      </c>
      <c r="M43" s="103" t="str">
        <f>IFERROR(SUM('Nutrition 1'!I43,'Nutrition 1'!M43)*100/SUM('Nutrition 1'!$G43,'Nutrition 1'!$K43),"")</f>
        <v/>
      </c>
      <c r="N43" s="103" t="str">
        <f>IFERROR(SUM('Nutrition 1'!J43,'Nutrition 1'!N43)*100/SUM('Nutrition 1'!$G43,'Nutrition 1'!$K43),"")</f>
        <v/>
      </c>
    </row>
    <row r="44" spans="1:14" ht="14.25" customHeight="1">
      <c r="A44" s="728"/>
      <c r="B44" s="728" t="s">
        <v>538</v>
      </c>
      <c r="C44" s="723" t="str">
        <f>IFERROR('Nutrition 1'!D44*100/'Nutrition 1'!$C44,"")</f>
        <v/>
      </c>
      <c r="D44" s="723" t="str">
        <f>IFERROR('Nutrition 1'!E44*100/'Nutrition 1'!$C44,"")</f>
        <v/>
      </c>
      <c r="E44" s="723" t="str">
        <f>IFERROR('Nutrition 1'!F44*100/'Nutrition 1'!$C44,"")</f>
        <v/>
      </c>
      <c r="F44" s="723" t="str">
        <f>IFERROR('Nutrition 1'!H44*100/'Nutrition 1'!$G44,"")</f>
        <v/>
      </c>
      <c r="G44" s="723" t="str">
        <f>IFERROR('Nutrition 1'!I44*100/'Nutrition 1'!$G44,"")</f>
        <v/>
      </c>
      <c r="H44" s="723" t="str">
        <f>IFERROR('Nutrition 1'!J44*100/'Nutrition 1'!$G44,"")</f>
        <v/>
      </c>
      <c r="I44" s="723" t="str">
        <f>IFERROR('Nutrition 1'!L44*100/'Nutrition 1'!$K44,"")</f>
        <v/>
      </c>
      <c r="J44" s="723" t="str">
        <f>IFERROR('Nutrition 1'!M44*100/'Nutrition 1'!$K44,"")</f>
        <v/>
      </c>
      <c r="K44" s="723" t="str">
        <f>IFERROR('Nutrition 1'!N44*100/'Nutrition 1'!$K44,"")</f>
        <v/>
      </c>
      <c r="L44" s="723" t="str">
        <f>IFERROR(SUM('Nutrition 1'!H44,'Nutrition 1'!L44)*100/SUM('Nutrition 1'!$G44,'Nutrition 1'!$K44),"")</f>
        <v/>
      </c>
      <c r="M44" s="723" t="str">
        <f>IFERROR(SUM('Nutrition 1'!I44,'Nutrition 1'!M44)*100/SUM('Nutrition 1'!$G44,'Nutrition 1'!$K44),"")</f>
        <v/>
      </c>
      <c r="N44" s="723" t="str">
        <f>IFERROR(SUM('Nutrition 1'!J44,'Nutrition 1'!N44)*100/SUM('Nutrition 1'!$G44,'Nutrition 1'!$K44),"")</f>
        <v/>
      </c>
    </row>
    <row r="45" spans="1:14" ht="14.25" customHeight="1">
      <c r="A45" s="727"/>
      <c r="B45" s="728" t="s">
        <v>539</v>
      </c>
      <c r="C45" s="723" t="str">
        <f>IFERROR('Nutrition 1'!D45*100/'Nutrition 1'!$C45,"")</f>
        <v/>
      </c>
      <c r="D45" s="723" t="str">
        <f>IFERROR('Nutrition 1'!E45*100/'Nutrition 1'!$C45,"")</f>
        <v/>
      </c>
      <c r="E45" s="723" t="str">
        <f>IFERROR('Nutrition 1'!F45*100/'Nutrition 1'!$C45,"")</f>
        <v/>
      </c>
      <c r="F45" s="723" t="str">
        <f>IFERROR('Nutrition 1'!H45*100/'Nutrition 1'!$G45,"")</f>
        <v/>
      </c>
      <c r="G45" s="723" t="str">
        <f>IFERROR('Nutrition 1'!I45*100/'Nutrition 1'!$G45,"")</f>
        <v/>
      </c>
      <c r="H45" s="723" t="str">
        <f>IFERROR('Nutrition 1'!J45*100/'Nutrition 1'!$G45,"")</f>
        <v/>
      </c>
      <c r="I45" s="723" t="str">
        <f>IFERROR('Nutrition 1'!L45*100/'Nutrition 1'!$K45,"")</f>
        <v/>
      </c>
      <c r="J45" s="723" t="str">
        <f>IFERROR('Nutrition 1'!M45*100/'Nutrition 1'!$K45,"")</f>
        <v/>
      </c>
      <c r="K45" s="723" t="str">
        <f>IFERROR('Nutrition 1'!N45*100/'Nutrition 1'!$K45,"")</f>
        <v/>
      </c>
      <c r="L45" s="723" t="str">
        <f>IFERROR(SUM('Nutrition 1'!H45,'Nutrition 1'!L45)*100/SUM('Nutrition 1'!$G45,'Nutrition 1'!$K45),"")</f>
        <v/>
      </c>
      <c r="M45" s="723" t="str">
        <f>IFERROR(SUM('Nutrition 1'!I45,'Nutrition 1'!M45)*100/SUM('Nutrition 1'!$G45,'Nutrition 1'!$K45),"")</f>
        <v/>
      </c>
      <c r="N45" s="723" t="str">
        <f>IFERROR(SUM('Nutrition 1'!J45,'Nutrition 1'!N45)*100/SUM('Nutrition 1'!$G45,'Nutrition 1'!$K45),"")</f>
        <v/>
      </c>
    </row>
    <row r="46" spans="1:14" ht="14.25" customHeight="1">
      <c r="A46" s="727"/>
      <c r="B46" s="728" t="s">
        <v>540</v>
      </c>
      <c r="C46" s="723" t="str">
        <f>IFERROR('Nutrition 1'!D46*100/'Nutrition 1'!$C46,"")</f>
        <v/>
      </c>
      <c r="D46" s="723" t="str">
        <f>IFERROR('Nutrition 1'!E46*100/'Nutrition 1'!$C46,"")</f>
        <v/>
      </c>
      <c r="E46" s="723" t="str">
        <f>IFERROR('Nutrition 1'!F46*100/'Nutrition 1'!$C46,"")</f>
        <v/>
      </c>
      <c r="F46" s="723" t="str">
        <f>IFERROR('Nutrition 1'!H46*100/'Nutrition 1'!$G46,"")</f>
        <v/>
      </c>
      <c r="G46" s="723" t="str">
        <f>IFERROR('Nutrition 1'!I46*100/'Nutrition 1'!$G46,"")</f>
        <v/>
      </c>
      <c r="H46" s="723" t="str">
        <f>IFERROR('Nutrition 1'!J46*100/'Nutrition 1'!$G46,"")</f>
        <v/>
      </c>
      <c r="I46" s="723" t="str">
        <f>IFERROR('Nutrition 1'!L46*100/'Nutrition 1'!$K46,"")</f>
        <v/>
      </c>
      <c r="J46" s="723" t="str">
        <f>IFERROR('Nutrition 1'!M46*100/'Nutrition 1'!$K46,"")</f>
        <v/>
      </c>
      <c r="K46" s="723" t="str">
        <f>IFERROR('Nutrition 1'!N46*100/'Nutrition 1'!$K46,"")</f>
        <v/>
      </c>
      <c r="L46" s="723" t="str">
        <f>IFERROR(SUM('Nutrition 1'!H46,'Nutrition 1'!L46)*100/SUM('Nutrition 1'!$G46,'Nutrition 1'!$K46),"")</f>
        <v/>
      </c>
      <c r="M46" s="723" t="str">
        <f>IFERROR(SUM('Nutrition 1'!I46,'Nutrition 1'!M46)*100/SUM('Nutrition 1'!$G46,'Nutrition 1'!$K46),"")</f>
        <v/>
      </c>
      <c r="N46" s="723" t="str">
        <f>IFERROR(SUM('Nutrition 1'!J46,'Nutrition 1'!N46)*100/SUM('Nutrition 1'!$G46,'Nutrition 1'!$K46),"")</f>
        <v/>
      </c>
    </row>
    <row r="47" spans="1:14" ht="14.25" customHeight="1">
      <c r="A47" s="727"/>
      <c r="B47" s="728" t="s">
        <v>541</v>
      </c>
      <c r="C47" s="723" t="str">
        <f>IFERROR('Nutrition 1'!D47*100/'Nutrition 1'!$C47,"")</f>
        <v/>
      </c>
      <c r="D47" s="723" t="str">
        <f>IFERROR('Nutrition 1'!E47*100/'Nutrition 1'!$C47,"")</f>
        <v/>
      </c>
      <c r="E47" s="723" t="str">
        <f>IFERROR('Nutrition 1'!F47*100/'Nutrition 1'!$C47,"")</f>
        <v/>
      </c>
      <c r="F47" s="723" t="str">
        <f>IFERROR('Nutrition 1'!H47*100/'Nutrition 1'!$G47,"")</f>
        <v/>
      </c>
      <c r="G47" s="723" t="str">
        <f>IFERROR('Nutrition 1'!I47*100/'Nutrition 1'!$G47,"")</f>
        <v/>
      </c>
      <c r="H47" s="723" t="str">
        <f>IFERROR('Nutrition 1'!J47*100/'Nutrition 1'!$G47,"")</f>
        <v/>
      </c>
      <c r="I47" s="723" t="str">
        <f>IFERROR('Nutrition 1'!L47*100/'Nutrition 1'!$K47,"")</f>
        <v/>
      </c>
      <c r="J47" s="723" t="str">
        <f>IFERROR('Nutrition 1'!M47*100/'Nutrition 1'!$K47,"")</f>
        <v/>
      </c>
      <c r="K47" s="723" t="str">
        <f>IFERROR('Nutrition 1'!N47*100/'Nutrition 1'!$K47,"")</f>
        <v/>
      </c>
      <c r="L47" s="723" t="str">
        <f>IFERROR(SUM('Nutrition 1'!H47,'Nutrition 1'!L47)*100/SUM('Nutrition 1'!$G47,'Nutrition 1'!$K47),"")</f>
        <v/>
      </c>
      <c r="M47" s="723" t="str">
        <f>IFERROR(SUM('Nutrition 1'!I47,'Nutrition 1'!M47)*100/SUM('Nutrition 1'!$G47,'Nutrition 1'!$K47),"")</f>
        <v/>
      </c>
      <c r="N47" s="723" t="str">
        <f>IFERROR(SUM('Nutrition 1'!J47,'Nutrition 1'!N47)*100/SUM('Nutrition 1'!$G47,'Nutrition 1'!$K47),"")</f>
        <v/>
      </c>
    </row>
    <row r="48" spans="1:14" ht="14.25" customHeight="1">
      <c r="A48" s="727"/>
      <c r="B48" s="728" t="s">
        <v>542</v>
      </c>
      <c r="C48" s="723" t="str">
        <f>IFERROR('Nutrition 1'!D48*100/'Nutrition 1'!$C48,"")</f>
        <v/>
      </c>
      <c r="D48" s="723" t="str">
        <f>IFERROR('Nutrition 1'!E48*100/'Nutrition 1'!$C48,"")</f>
        <v/>
      </c>
      <c r="E48" s="723" t="str">
        <f>IFERROR('Nutrition 1'!F48*100/'Nutrition 1'!$C48,"")</f>
        <v/>
      </c>
      <c r="F48" s="723" t="str">
        <f>IFERROR('Nutrition 1'!H48*100/'Nutrition 1'!$G48,"")</f>
        <v/>
      </c>
      <c r="G48" s="723" t="str">
        <f>IFERROR('Nutrition 1'!I48*100/'Nutrition 1'!$G48,"")</f>
        <v/>
      </c>
      <c r="H48" s="723" t="str">
        <f>IFERROR('Nutrition 1'!J48*100/'Nutrition 1'!$G48,"")</f>
        <v/>
      </c>
      <c r="I48" s="723" t="str">
        <f>IFERROR('Nutrition 1'!L48*100/'Nutrition 1'!$K48,"")</f>
        <v/>
      </c>
      <c r="J48" s="723" t="str">
        <f>IFERROR('Nutrition 1'!M48*100/'Nutrition 1'!$K48,"")</f>
        <v/>
      </c>
      <c r="K48" s="723" t="str">
        <f>IFERROR('Nutrition 1'!N48*100/'Nutrition 1'!$K48,"")</f>
        <v/>
      </c>
      <c r="L48" s="723" t="str">
        <f>IFERROR(SUM('Nutrition 1'!H48,'Nutrition 1'!L48)*100/SUM('Nutrition 1'!$G48,'Nutrition 1'!$K48),"")</f>
        <v/>
      </c>
      <c r="M48" s="723" t="str">
        <f>IFERROR(SUM('Nutrition 1'!I48,'Nutrition 1'!M48)*100/SUM('Nutrition 1'!$G48,'Nutrition 1'!$K48),"")</f>
        <v/>
      </c>
      <c r="N48" s="723" t="str">
        <f>IFERROR(SUM('Nutrition 1'!J48,'Nutrition 1'!N48)*100/SUM('Nutrition 1'!$G48,'Nutrition 1'!$K48),"")</f>
        <v/>
      </c>
    </row>
    <row r="49" spans="1:14" ht="14.25" customHeight="1">
      <c r="A49" s="727"/>
      <c r="B49" s="728" t="s">
        <v>543</v>
      </c>
      <c r="C49" s="723" t="str">
        <f>IFERROR('Nutrition 1'!D49*100/'Nutrition 1'!$C49,"")</f>
        <v/>
      </c>
      <c r="D49" s="723" t="str">
        <f>IFERROR('Nutrition 1'!E49*100/'Nutrition 1'!$C49,"")</f>
        <v/>
      </c>
      <c r="E49" s="723" t="str">
        <f>IFERROR('Nutrition 1'!F49*100/'Nutrition 1'!$C49,"")</f>
        <v/>
      </c>
      <c r="F49" s="723" t="str">
        <f>IFERROR('Nutrition 1'!H49*100/'Nutrition 1'!$G49,"")</f>
        <v/>
      </c>
      <c r="G49" s="723" t="str">
        <f>IFERROR('Nutrition 1'!I49*100/'Nutrition 1'!$G49,"")</f>
        <v/>
      </c>
      <c r="H49" s="723" t="str">
        <f>IFERROR('Nutrition 1'!J49*100/'Nutrition 1'!$G49,"")</f>
        <v/>
      </c>
      <c r="I49" s="723" t="str">
        <f>IFERROR('Nutrition 1'!L49*100/'Nutrition 1'!$K49,"")</f>
        <v/>
      </c>
      <c r="J49" s="723" t="str">
        <f>IFERROR('Nutrition 1'!M49*100/'Nutrition 1'!$K49,"")</f>
        <v/>
      </c>
      <c r="K49" s="723" t="str">
        <f>IFERROR('Nutrition 1'!N49*100/'Nutrition 1'!$K49,"")</f>
        <v/>
      </c>
      <c r="L49" s="723" t="str">
        <f>IFERROR(SUM('Nutrition 1'!H49,'Nutrition 1'!L49)*100/SUM('Nutrition 1'!$G49,'Nutrition 1'!$K49),"")</f>
        <v/>
      </c>
      <c r="M49" s="723" t="str">
        <f>IFERROR(SUM('Nutrition 1'!I49,'Nutrition 1'!M49)*100/SUM('Nutrition 1'!$G49,'Nutrition 1'!$K49),"")</f>
        <v/>
      </c>
      <c r="N49" s="723" t="str">
        <f>IFERROR(SUM('Nutrition 1'!J49,'Nutrition 1'!N49)*100/SUM('Nutrition 1'!$G49,'Nutrition 1'!$K49),"")</f>
        <v/>
      </c>
    </row>
    <row r="50" spans="1:14" ht="14.25" customHeight="1">
      <c r="A50" s="727"/>
      <c r="B50" s="728" t="s">
        <v>544</v>
      </c>
      <c r="C50" s="723" t="str">
        <f>IFERROR('Nutrition 1'!D50*100/'Nutrition 1'!$C50,"")</f>
        <v/>
      </c>
      <c r="D50" s="723" t="str">
        <f>IFERROR('Nutrition 1'!E50*100/'Nutrition 1'!$C50,"")</f>
        <v/>
      </c>
      <c r="E50" s="723" t="str">
        <f>IFERROR('Nutrition 1'!F50*100/'Nutrition 1'!$C50,"")</f>
        <v/>
      </c>
      <c r="F50" s="723" t="str">
        <f>IFERROR('Nutrition 1'!H50*100/'Nutrition 1'!$G50,"")</f>
        <v/>
      </c>
      <c r="G50" s="723" t="str">
        <f>IFERROR('Nutrition 1'!I50*100/'Nutrition 1'!$G50,"")</f>
        <v/>
      </c>
      <c r="H50" s="723" t="str">
        <f>IFERROR('Nutrition 1'!J50*100/'Nutrition 1'!$G50,"")</f>
        <v/>
      </c>
      <c r="I50" s="723" t="str">
        <f>IFERROR('Nutrition 1'!L50*100/'Nutrition 1'!$K50,"")</f>
        <v/>
      </c>
      <c r="J50" s="723" t="str">
        <f>IFERROR('Nutrition 1'!M50*100/'Nutrition 1'!$K50,"")</f>
        <v/>
      </c>
      <c r="K50" s="723" t="str">
        <f>IFERROR('Nutrition 1'!N50*100/'Nutrition 1'!$K50,"")</f>
        <v/>
      </c>
      <c r="L50" s="723" t="str">
        <f>IFERROR(SUM('Nutrition 1'!H50,'Nutrition 1'!L50)*100/SUM('Nutrition 1'!$G50,'Nutrition 1'!$K50),"")</f>
        <v/>
      </c>
      <c r="M50" s="723" t="str">
        <f>IFERROR(SUM('Nutrition 1'!I50,'Nutrition 1'!M50)*100/SUM('Nutrition 1'!$G50,'Nutrition 1'!$K50),"")</f>
        <v/>
      </c>
      <c r="N50" s="723" t="str">
        <f>IFERROR(SUM('Nutrition 1'!J50,'Nutrition 1'!N50)*100/SUM('Nutrition 1'!$G50,'Nutrition 1'!$K50),"")</f>
        <v/>
      </c>
    </row>
    <row r="51" spans="1:14" ht="14.25" customHeight="1">
      <c r="A51" s="2" t="s">
        <v>545</v>
      </c>
      <c r="B51" s="2"/>
      <c r="C51" s="103" t="str">
        <f>IFERROR('Nutrition 1'!D51*100/'Nutrition 1'!$C51,"")</f>
        <v/>
      </c>
      <c r="D51" s="103" t="str">
        <f>IFERROR('Nutrition 1'!E51*100/'Nutrition 1'!$C51,"")</f>
        <v/>
      </c>
      <c r="E51" s="103" t="str">
        <f>IFERROR('Nutrition 1'!F51*100/'Nutrition 1'!$C51,"")</f>
        <v/>
      </c>
      <c r="F51" s="103" t="str">
        <f>IFERROR('Nutrition 1'!H51*100/'Nutrition 1'!$G51,"")</f>
        <v/>
      </c>
      <c r="G51" s="103" t="str">
        <f>IFERROR('Nutrition 1'!I51*100/'Nutrition 1'!$G51,"")</f>
        <v/>
      </c>
      <c r="H51" s="103" t="str">
        <f>IFERROR('Nutrition 1'!J51*100/'Nutrition 1'!$G51,"")</f>
        <v/>
      </c>
      <c r="I51" s="103" t="str">
        <f>IFERROR('Nutrition 1'!L51*100/'Nutrition 1'!$K51,"")</f>
        <v/>
      </c>
      <c r="J51" s="103" t="str">
        <f>IFERROR('Nutrition 1'!M51*100/'Nutrition 1'!$K51,"")</f>
        <v/>
      </c>
      <c r="K51" s="103" t="str">
        <f>IFERROR('Nutrition 1'!N51*100/'Nutrition 1'!$K51,"")</f>
        <v/>
      </c>
      <c r="L51" s="103" t="str">
        <f>IFERROR(SUM('Nutrition 1'!H51,'Nutrition 1'!L51)*100/SUM('Nutrition 1'!$G51,'Nutrition 1'!$K51),"")</f>
        <v/>
      </c>
      <c r="M51" s="103" t="str">
        <f>IFERROR(SUM('Nutrition 1'!I51,'Nutrition 1'!M51)*100/SUM('Nutrition 1'!$G51,'Nutrition 1'!$K51),"")</f>
        <v/>
      </c>
      <c r="N51" s="103" t="str">
        <f>IFERROR(SUM('Nutrition 1'!J51,'Nutrition 1'!N51)*100/SUM('Nutrition 1'!$G51,'Nutrition 1'!$K51),"")</f>
        <v/>
      </c>
    </row>
    <row r="52" spans="1:14" ht="14.25" customHeight="1">
      <c r="A52" s="728"/>
      <c r="B52" s="728" t="s">
        <v>546</v>
      </c>
      <c r="C52" s="723" t="str">
        <f>IFERROR('Nutrition 1'!D52*100/'Nutrition 1'!$C52,"")</f>
        <v/>
      </c>
      <c r="D52" s="723" t="str">
        <f>IFERROR('Nutrition 1'!E52*100/'Nutrition 1'!$C52,"")</f>
        <v/>
      </c>
      <c r="E52" s="723" t="str">
        <f>IFERROR('Nutrition 1'!F52*100/'Nutrition 1'!$C52,"")</f>
        <v/>
      </c>
      <c r="F52" s="723" t="str">
        <f>IFERROR('Nutrition 1'!H52*100/'Nutrition 1'!$G52,"")</f>
        <v/>
      </c>
      <c r="G52" s="723" t="str">
        <f>IFERROR('Nutrition 1'!I52*100/'Nutrition 1'!$G52,"")</f>
        <v/>
      </c>
      <c r="H52" s="723" t="str">
        <f>IFERROR('Nutrition 1'!J52*100/'Nutrition 1'!$G52,"")</f>
        <v/>
      </c>
      <c r="I52" s="723" t="str">
        <f>IFERROR('Nutrition 1'!L52*100/'Nutrition 1'!$K52,"")</f>
        <v/>
      </c>
      <c r="J52" s="723" t="str">
        <f>IFERROR('Nutrition 1'!M52*100/'Nutrition 1'!$K52,"")</f>
        <v/>
      </c>
      <c r="K52" s="723" t="str">
        <f>IFERROR('Nutrition 1'!N52*100/'Nutrition 1'!$K52,"")</f>
        <v/>
      </c>
      <c r="L52" s="723" t="str">
        <f>IFERROR(SUM('Nutrition 1'!H52,'Nutrition 1'!L52)*100/SUM('Nutrition 1'!$G52,'Nutrition 1'!$K52),"")</f>
        <v/>
      </c>
      <c r="M52" s="723" t="str">
        <f>IFERROR(SUM('Nutrition 1'!I52,'Nutrition 1'!M52)*100/SUM('Nutrition 1'!$G52,'Nutrition 1'!$K52),"")</f>
        <v/>
      </c>
      <c r="N52" s="723" t="str">
        <f>IFERROR(SUM('Nutrition 1'!J52,'Nutrition 1'!N52)*100/SUM('Nutrition 1'!$G52,'Nutrition 1'!$K52),"")</f>
        <v/>
      </c>
    </row>
    <row r="53" spans="1:14" ht="14.25" customHeight="1">
      <c r="A53" s="727"/>
      <c r="B53" s="728" t="s">
        <v>547</v>
      </c>
      <c r="C53" s="723" t="str">
        <f>IFERROR('Nutrition 1'!D53*100/'Nutrition 1'!$C53,"")</f>
        <v/>
      </c>
      <c r="D53" s="723" t="str">
        <f>IFERROR('Nutrition 1'!E53*100/'Nutrition 1'!$C53,"")</f>
        <v/>
      </c>
      <c r="E53" s="723" t="str">
        <f>IFERROR('Nutrition 1'!F53*100/'Nutrition 1'!$C53,"")</f>
        <v/>
      </c>
      <c r="F53" s="723" t="str">
        <f>IFERROR('Nutrition 1'!H53*100/'Nutrition 1'!$G53,"")</f>
        <v/>
      </c>
      <c r="G53" s="723" t="str">
        <f>IFERROR('Nutrition 1'!I53*100/'Nutrition 1'!$G53,"")</f>
        <v/>
      </c>
      <c r="H53" s="723" t="str">
        <f>IFERROR('Nutrition 1'!J53*100/'Nutrition 1'!$G53,"")</f>
        <v/>
      </c>
      <c r="I53" s="723" t="str">
        <f>IFERROR('Nutrition 1'!L53*100/'Nutrition 1'!$K53,"")</f>
        <v/>
      </c>
      <c r="J53" s="723" t="str">
        <f>IFERROR('Nutrition 1'!M53*100/'Nutrition 1'!$K53,"")</f>
        <v/>
      </c>
      <c r="K53" s="723" t="str">
        <f>IFERROR('Nutrition 1'!N53*100/'Nutrition 1'!$K53,"")</f>
        <v/>
      </c>
      <c r="L53" s="723" t="str">
        <f>IFERROR(SUM('Nutrition 1'!H53,'Nutrition 1'!L53)*100/SUM('Nutrition 1'!$G53,'Nutrition 1'!$K53),"")</f>
        <v/>
      </c>
      <c r="M53" s="723" t="str">
        <f>IFERROR(SUM('Nutrition 1'!I53,'Nutrition 1'!M53)*100/SUM('Nutrition 1'!$G53,'Nutrition 1'!$K53),"")</f>
        <v/>
      </c>
      <c r="N53" s="723" t="str">
        <f>IFERROR(SUM('Nutrition 1'!J53,'Nutrition 1'!N53)*100/SUM('Nutrition 1'!$G53,'Nutrition 1'!$K53),"")</f>
        <v/>
      </c>
    </row>
    <row r="54" spans="1:14" ht="14.25" customHeight="1">
      <c r="A54" s="727"/>
      <c r="B54" s="728" t="s">
        <v>548</v>
      </c>
      <c r="C54" s="723" t="str">
        <f>IFERROR('Nutrition 1'!D54*100/'Nutrition 1'!$C54,"")</f>
        <v/>
      </c>
      <c r="D54" s="723" t="str">
        <f>IFERROR('Nutrition 1'!E54*100/'Nutrition 1'!$C54,"")</f>
        <v/>
      </c>
      <c r="E54" s="723" t="str">
        <f>IFERROR('Nutrition 1'!F54*100/'Nutrition 1'!$C54,"")</f>
        <v/>
      </c>
      <c r="F54" s="723" t="str">
        <f>IFERROR('Nutrition 1'!H54*100/'Nutrition 1'!$G54,"")</f>
        <v/>
      </c>
      <c r="G54" s="723" t="str">
        <f>IFERROR('Nutrition 1'!I54*100/'Nutrition 1'!$G54,"")</f>
        <v/>
      </c>
      <c r="H54" s="723" t="str">
        <f>IFERROR('Nutrition 1'!J54*100/'Nutrition 1'!$G54,"")</f>
        <v/>
      </c>
      <c r="I54" s="723" t="str">
        <f>IFERROR('Nutrition 1'!L54*100/'Nutrition 1'!$K54,"")</f>
        <v/>
      </c>
      <c r="J54" s="723" t="str">
        <f>IFERROR('Nutrition 1'!M54*100/'Nutrition 1'!$K54,"")</f>
        <v/>
      </c>
      <c r="K54" s="723" t="str">
        <f>IFERROR('Nutrition 1'!N54*100/'Nutrition 1'!$K54,"")</f>
        <v/>
      </c>
      <c r="L54" s="723" t="str">
        <f>IFERROR(SUM('Nutrition 1'!H54,'Nutrition 1'!L54)*100/SUM('Nutrition 1'!$G54,'Nutrition 1'!$K54),"")</f>
        <v/>
      </c>
      <c r="M54" s="723" t="str">
        <f>IFERROR(SUM('Nutrition 1'!I54,'Nutrition 1'!M54)*100/SUM('Nutrition 1'!$G54,'Nutrition 1'!$K54),"")</f>
        <v/>
      </c>
      <c r="N54" s="723" t="str">
        <f>IFERROR(SUM('Nutrition 1'!J54,'Nutrition 1'!N54)*100/SUM('Nutrition 1'!$G54,'Nutrition 1'!$K54),"")</f>
        <v/>
      </c>
    </row>
    <row r="55" spans="1:14" ht="14.25" customHeight="1">
      <c r="A55" s="727"/>
      <c r="B55" s="728" t="s">
        <v>549</v>
      </c>
      <c r="C55" s="723" t="str">
        <f>IFERROR('Nutrition 1'!D55*100/'Nutrition 1'!$C55,"")</f>
        <v/>
      </c>
      <c r="D55" s="723" t="str">
        <f>IFERROR('Nutrition 1'!E55*100/'Nutrition 1'!$C55,"")</f>
        <v/>
      </c>
      <c r="E55" s="723" t="str">
        <f>IFERROR('Nutrition 1'!F55*100/'Nutrition 1'!$C55,"")</f>
        <v/>
      </c>
      <c r="F55" s="723" t="str">
        <f>IFERROR('Nutrition 1'!H55*100/'Nutrition 1'!$G55,"")</f>
        <v/>
      </c>
      <c r="G55" s="723" t="str">
        <f>IFERROR('Nutrition 1'!I55*100/'Nutrition 1'!$G55,"")</f>
        <v/>
      </c>
      <c r="H55" s="723" t="str">
        <f>IFERROR('Nutrition 1'!J55*100/'Nutrition 1'!$G55,"")</f>
        <v/>
      </c>
      <c r="I55" s="723" t="str">
        <f>IFERROR('Nutrition 1'!L55*100/'Nutrition 1'!$K55,"")</f>
        <v/>
      </c>
      <c r="J55" s="723" t="str">
        <f>IFERROR('Nutrition 1'!M55*100/'Nutrition 1'!$K55,"")</f>
        <v/>
      </c>
      <c r="K55" s="723" t="str">
        <f>IFERROR('Nutrition 1'!N55*100/'Nutrition 1'!$K55,"")</f>
        <v/>
      </c>
      <c r="L55" s="723" t="str">
        <f>IFERROR(SUM('Nutrition 1'!H55,'Nutrition 1'!L55)*100/SUM('Nutrition 1'!$G55,'Nutrition 1'!$K55),"")</f>
        <v/>
      </c>
      <c r="M55" s="723" t="str">
        <f>IFERROR(SUM('Nutrition 1'!I55,'Nutrition 1'!M55)*100/SUM('Nutrition 1'!$G55,'Nutrition 1'!$K55),"")</f>
        <v/>
      </c>
      <c r="N55" s="723" t="str">
        <f>IFERROR(SUM('Nutrition 1'!J55,'Nutrition 1'!N55)*100/SUM('Nutrition 1'!$G55,'Nutrition 1'!$K55),"")</f>
        <v/>
      </c>
    </row>
    <row r="56" spans="1:14" ht="14.25" customHeight="1">
      <c r="A56" s="2" t="s">
        <v>550</v>
      </c>
      <c r="B56" s="2"/>
      <c r="C56" s="686" t="str">
        <f>IFERROR('Nutrition 1'!D56*100/'Nutrition 1'!$C56,"")</f>
        <v/>
      </c>
      <c r="D56" s="686" t="str">
        <f>IFERROR('Nutrition 1'!E56*100/'Nutrition 1'!$C56,"")</f>
        <v/>
      </c>
      <c r="E56" s="686" t="str">
        <f>IFERROR('Nutrition 1'!F56*100/'Nutrition 1'!$C56,"")</f>
        <v/>
      </c>
      <c r="F56" s="686" t="str">
        <f>IFERROR('Nutrition 1'!H56*100/'Nutrition 1'!$G56,"")</f>
        <v/>
      </c>
      <c r="G56" s="686" t="str">
        <f>IFERROR('Nutrition 1'!I56*100/'Nutrition 1'!$G56,"")</f>
        <v/>
      </c>
      <c r="H56" s="686" t="str">
        <f>IFERROR('Nutrition 1'!J56*100/'Nutrition 1'!$G56,"")</f>
        <v/>
      </c>
      <c r="I56" s="686" t="str">
        <f>IFERROR('Nutrition 1'!L56*100/'Nutrition 1'!$K56,"")</f>
        <v/>
      </c>
      <c r="J56" s="686" t="str">
        <f>IFERROR('Nutrition 1'!M56*100/'Nutrition 1'!$K56,"")</f>
        <v/>
      </c>
      <c r="K56" s="686" t="str">
        <f>IFERROR('Nutrition 1'!N56*100/'Nutrition 1'!$K56,"")</f>
        <v/>
      </c>
      <c r="L56" s="686" t="str">
        <f>IFERROR(SUM('Nutrition 1'!H56,'Nutrition 1'!L56)*100/SUM('Nutrition 1'!$G56,'Nutrition 1'!$K56),"")</f>
        <v/>
      </c>
      <c r="M56" s="686" t="str">
        <f>IFERROR(SUM('Nutrition 1'!I56,'Nutrition 1'!M56)*100/SUM('Nutrition 1'!$G56,'Nutrition 1'!$K56),"")</f>
        <v/>
      </c>
      <c r="N56" s="686" t="str">
        <f>IFERROR(SUM('Nutrition 1'!J56,'Nutrition 1'!N56)*100/SUM('Nutrition 1'!$G56,'Nutrition 1'!$K56),"")</f>
        <v/>
      </c>
    </row>
    <row r="57" spans="1:14" ht="14.25" customHeight="1">
      <c r="A57" s="728"/>
      <c r="B57" s="728" t="s">
        <v>551</v>
      </c>
      <c r="C57" s="722" t="str">
        <f>IFERROR('Nutrition 1'!D57*100/'Nutrition 1'!$C57,"")</f>
        <v/>
      </c>
      <c r="D57" s="722" t="str">
        <f>IFERROR('Nutrition 1'!E57*100/'Nutrition 1'!$C57,"")</f>
        <v/>
      </c>
      <c r="E57" s="722" t="str">
        <f>IFERROR('Nutrition 1'!F57*100/'Nutrition 1'!$C57,"")</f>
        <v/>
      </c>
      <c r="F57" s="722" t="str">
        <f>IFERROR('Nutrition 1'!H57*100/'Nutrition 1'!$G57,"")</f>
        <v/>
      </c>
      <c r="G57" s="722" t="str">
        <f>IFERROR('Nutrition 1'!I57*100/'Nutrition 1'!$G57,"")</f>
        <v/>
      </c>
      <c r="H57" s="722" t="str">
        <f>IFERROR('Nutrition 1'!J57*100/'Nutrition 1'!$G57,"")</f>
        <v/>
      </c>
      <c r="I57" s="722" t="str">
        <f>IFERROR('Nutrition 1'!L57*100/'Nutrition 1'!$K57,"")</f>
        <v/>
      </c>
      <c r="J57" s="722" t="str">
        <f>IFERROR('Nutrition 1'!M57*100/'Nutrition 1'!$K57,"")</f>
        <v/>
      </c>
      <c r="K57" s="722" t="str">
        <f>IFERROR('Nutrition 1'!N57*100/'Nutrition 1'!$K57,"")</f>
        <v/>
      </c>
      <c r="L57" s="722" t="str">
        <f>IFERROR(SUM('Nutrition 1'!H57,'Nutrition 1'!L57)*100/SUM('Nutrition 1'!$G57,'Nutrition 1'!$K57),"")</f>
        <v/>
      </c>
      <c r="M57" s="722" t="str">
        <f>IFERROR(SUM('Nutrition 1'!I57,'Nutrition 1'!M57)*100/SUM('Nutrition 1'!$G57,'Nutrition 1'!$K57),"")</f>
        <v/>
      </c>
      <c r="N57" s="722" t="str">
        <f>IFERROR(SUM('Nutrition 1'!J57,'Nutrition 1'!N57)*100/SUM('Nutrition 1'!$G57,'Nutrition 1'!$K57),"")</f>
        <v/>
      </c>
    </row>
    <row r="58" spans="1:14" ht="14.25" customHeight="1">
      <c r="A58" s="727"/>
      <c r="B58" s="728" t="s">
        <v>552</v>
      </c>
      <c r="C58" s="723" t="str">
        <f>IFERROR('Nutrition 1'!D58*100/'Nutrition 1'!$C58,"")</f>
        <v/>
      </c>
      <c r="D58" s="723" t="str">
        <f>IFERROR('Nutrition 1'!E58*100/'Nutrition 1'!$C58,"")</f>
        <v/>
      </c>
      <c r="E58" s="723" t="str">
        <f>IFERROR('Nutrition 1'!F58*100/'Nutrition 1'!$C58,"")</f>
        <v/>
      </c>
      <c r="F58" s="723" t="str">
        <f>IFERROR('Nutrition 1'!H58*100/'Nutrition 1'!$G58,"")</f>
        <v/>
      </c>
      <c r="G58" s="723" t="str">
        <f>IFERROR('Nutrition 1'!I58*100/'Nutrition 1'!$G58,"")</f>
        <v/>
      </c>
      <c r="H58" s="723" t="str">
        <f>IFERROR('Nutrition 1'!J58*100/'Nutrition 1'!$G58,"")</f>
        <v/>
      </c>
      <c r="I58" s="723" t="str">
        <f>IFERROR('Nutrition 1'!L58*100/'Nutrition 1'!$K58,"")</f>
        <v/>
      </c>
      <c r="J58" s="723" t="str">
        <f>IFERROR('Nutrition 1'!M58*100/'Nutrition 1'!$K58,"")</f>
        <v/>
      </c>
      <c r="K58" s="723" t="str">
        <f>IFERROR('Nutrition 1'!N58*100/'Nutrition 1'!$K58,"")</f>
        <v/>
      </c>
      <c r="L58" s="723" t="str">
        <f>IFERROR(SUM('Nutrition 1'!H58,'Nutrition 1'!L58)*100/SUM('Nutrition 1'!$G58,'Nutrition 1'!$K58),"")</f>
        <v/>
      </c>
      <c r="M58" s="723" t="str">
        <f>IFERROR(SUM('Nutrition 1'!I58,'Nutrition 1'!M58)*100/SUM('Nutrition 1'!$G58,'Nutrition 1'!$K58),"")</f>
        <v/>
      </c>
      <c r="N58" s="723" t="str">
        <f>IFERROR(SUM('Nutrition 1'!J58,'Nutrition 1'!N58)*100/SUM('Nutrition 1'!$G58,'Nutrition 1'!$K58),"")</f>
        <v/>
      </c>
    </row>
    <row r="59" spans="1:14" ht="14.25" customHeight="1">
      <c r="A59" s="727"/>
      <c r="B59" s="728" t="s">
        <v>553</v>
      </c>
      <c r="C59" s="723" t="str">
        <f>IFERROR('Nutrition 1'!D59*100/'Nutrition 1'!$C59,"")</f>
        <v/>
      </c>
      <c r="D59" s="723" t="str">
        <f>IFERROR('Nutrition 1'!E59*100/'Nutrition 1'!$C59,"")</f>
        <v/>
      </c>
      <c r="E59" s="723" t="str">
        <f>IFERROR('Nutrition 1'!F59*100/'Nutrition 1'!$C59,"")</f>
        <v/>
      </c>
      <c r="F59" s="723" t="str">
        <f>IFERROR('Nutrition 1'!H59*100/'Nutrition 1'!$G59,"")</f>
        <v/>
      </c>
      <c r="G59" s="723" t="str">
        <f>IFERROR('Nutrition 1'!I59*100/'Nutrition 1'!$G59,"")</f>
        <v/>
      </c>
      <c r="H59" s="723" t="str">
        <f>IFERROR('Nutrition 1'!J59*100/'Nutrition 1'!$G59,"")</f>
        <v/>
      </c>
      <c r="I59" s="723" t="str">
        <f>IFERROR('Nutrition 1'!L59*100/'Nutrition 1'!$K59,"")</f>
        <v/>
      </c>
      <c r="J59" s="723" t="str">
        <f>IFERROR('Nutrition 1'!M59*100/'Nutrition 1'!$K59,"")</f>
        <v/>
      </c>
      <c r="K59" s="723" t="str">
        <f>IFERROR('Nutrition 1'!N59*100/'Nutrition 1'!$K59,"")</f>
        <v/>
      </c>
      <c r="L59" s="723" t="str">
        <f>IFERROR(SUM('Nutrition 1'!H59,'Nutrition 1'!L59)*100/SUM('Nutrition 1'!$G59,'Nutrition 1'!$K59),"")</f>
        <v/>
      </c>
      <c r="M59" s="723" t="str">
        <f>IFERROR(SUM('Nutrition 1'!I59,'Nutrition 1'!M59)*100/SUM('Nutrition 1'!$G59,'Nutrition 1'!$K59),"")</f>
        <v/>
      </c>
      <c r="N59" s="723" t="str">
        <f>IFERROR(SUM('Nutrition 1'!J59,'Nutrition 1'!N59)*100/SUM('Nutrition 1'!$G59,'Nutrition 1'!$K59),"")</f>
        <v/>
      </c>
    </row>
    <row r="60" spans="1:14" ht="14.25" customHeight="1">
      <c r="A60" s="727"/>
      <c r="B60" s="728" t="s">
        <v>554</v>
      </c>
      <c r="C60" s="723" t="str">
        <f>IFERROR('Nutrition 1'!D60*100/'Nutrition 1'!$C60,"")</f>
        <v/>
      </c>
      <c r="D60" s="723" t="str">
        <f>IFERROR('Nutrition 1'!E60*100/'Nutrition 1'!$C60,"")</f>
        <v/>
      </c>
      <c r="E60" s="723" t="str">
        <f>IFERROR('Nutrition 1'!F60*100/'Nutrition 1'!$C60,"")</f>
        <v/>
      </c>
      <c r="F60" s="723" t="str">
        <f>IFERROR('Nutrition 1'!H60*100/'Nutrition 1'!$G60,"")</f>
        <v/>
      </c>
      <c r="G60" s="723" t="str">
        <f>IFERROR('Nutrition 1'!I60*100/'Nutrition 1'!$G60,"")</f>
        <v/>
      </c>
      <c r="H60" s="723" t="str">
        <f>IFERROR('Nutrition 1'!J60*100/'Nutrition 1'!$G60,"")</f>
        <v/>
      </c>
      <c r="I60" s="723" t="str">
        <f>IFERROR('Nutrition 1'!L60*100/'Nutrition 1'!$K60,"")</f>
        <v/>
      </c>
      <c r="J60" s="723" t="str">
        <f>IFERROR('Nutrition 1'!M60*100/'Nutrition 1'!$K60,"")</f>
        <v/>
      </c>
      <c r="K60" s="723" t="str">
        <f>IFERROR('Nutrition 1'!N60*100/'Nutrition 1'!$K60,"")</f>
        <v/>
      </c>
      <c r="L60" s="723" t="str">
        <f>IFERROR(SUM('Nutrition 1'!H60,'Nutrition 1'!L60)*100/SUM('Nutrition 1'!$G60,'Nutrition 1'!$K60),"")</f>
        <v/>
      </c>
      <c r="M60" s="723" t="str">
        <f>IFERROR(SUM('Nutrition 1'!I60,'Nutrition 1'!M60)*100/SUM('Nutrition 1'!$G60,'Nutrition 1'!$K60),"")</f>
        <v/>
      </c>
      <c r="N60" s="723" t="str">
        <f>IFERROR(SUM('Nutrition 1'!J60,'Nutrition 1'!N60)*100/SUM('Nutrition 1'!$G60,'Nutrition 1'!$K60),"")</f>
        <v/>
      </c>
    </row>
    <row r="61" spans="1:14" ht="14.25" customHeight="1">
      <c r="A61" s="727"/>
      <c r="B61" s="728" t="s">
        <v>555</v>
      </c>
      <c r="C61" s="723" t="str">
        <f>IFERROR('Nutrition 1'!D61*100/'Nutrition 1'!$C61,"")</f>
        <v/>
      </c>
      <c r="D61" s="723" t="str">
        <f>IFERROR('Nutrition 1'!E61*100/'Nutrition 1'!$C61,"")</f>
        <v/>
      </c>
      <c r="E61" s="723" t="str">
        <f>IFERROR('Nutrition 1'!F61*100/'Nutrition 1'!$C61,"")</f>
        <v/>
      </c>
      <c r="F61" s="723" t="str">
        <f>IFERROR('Nutrition 1'!H61*100/'Nutrition 1'!$G61,"")</f>
        <v/>
      </c>
      <c r="G61" s="723" t="str">
        <f>IFERROR('Nutrition 1'!I61*100/'Nutrition 1'!$G61,"")</f>
        <v/>
      </c>
      <c r="H61" s="723" t="str">
        <f>IFERROR('Nutrition 1'!J61*100/'Nutrition 1'!$G61,"")</f>
        <v/>
      </c>
      <c r="I61" s="723" t="str">
        <f>IFERROR('Nutrition 1'!L61*100/'Nutrition 1'!$K61,"")</f>
        <v/>
      </c>
      <c r="J61" s="723" t="str">
        <f>IFERROR('Nutrition 1'!M61*100/'Nutrition 1'!$K61,"")</f>
        <v/>
      </c>
      <c r="K61" s="723" t="str">
        <f>IFERROR('Nutrition 1'!N61*100/'Nutrition 1'!$K61,"")</f>
        <v/>
      </c>
      <c r="L61" s="723" t="str">
        <f>IFERROR(SUM('Nutrition 1'!H61,'Nutrition 1'!L61)*100/SUM('Nutrition 1'!$G61,'Nutrition 1'!$K61),"")</f>
        <v/>
      </c>
      <c r="M61" s="723" t="str">
        <f>IFERROR(SUM('Nutrition 1'!I61,'Nutrition 1'!M61)*100/SUM('Nutrition 1'!$G61,'Nutrition 1'!$K61),"")</f>
        <v/>
      </c>
      <c r="N61" s="723" t="str">
        <f>IFERROR(SUM('Nutrition 1'!J61,'Nutrition 1'!N61)*100/SUM('Nutrition 1'!$G61,'Nutrition 1'!$K61),"")</f>
        <v/>
      </c>
    </row>
    <row r="62" spans="1:14" ht="14.25" customHeight="1">
      <c r="A62" s="727"/>
      <c r="B62" s="728" t="s">
        <v>556</v>
      </c>
      <c r="C62" s="723" t="str">
        <f>IFERROR('Nutrition 1'!D62*100/'Nutrition 1'!$C62,"")</f>
        <v/>
      </c>
      <c r="D62" s="723" t="str">
        <f>IFERROR('Nutrition 1'!E62*100/'Nutrition 1'!$C62,"")</f>
        <v/>
      </c>
      <c r="E62" s="723" t="str">
        <f>IFERROR('Nutrition 1'!F62*100/'Nutrition 1'!$C62,"")</f>
        <v/>
      </c>
      <c r="F62" s="723" t="str">
        <f>IFERROR('Nutrition 1'!H62*100/'Nutrition 1'!$G62,"")</f>
        <v/>
      </c>
      <c r="G62" s="723" t="str">
        <f>IFERROR('Nutrition 1'!I62*100/'Nutrition 1'!$G62,"")</f>
        <v/>
      </c>
      <c r="H62" s="723" t="str">
        <f>IFERROR('Nutrition 1'!J62*100/'Nutrition 1'!$G62,"")</f>
        <v/>
      </c>
      <c r="I62" s="723" t="str">
        <f>IFERROR('Nutrition 1'!L62*100/'Nutrition 1'!$K62,"")</f>
        <v/>
      </c>
      <c r="J62" s="723" t="str">
        <f>IFERROR('Nutrition 1'!M62*100/'Nutrition 1'!$K62,"")</f>
        <v/>
      </c>
      <c r="K62" s="723" t="str">
        <f>IFERROR('Nutrition 1'!N62*100/'Nutrition 1'!$K62,"")</f>
        <v/>
      </c>
      <c r="L62" s="723" t="str">
        <f>IFERROR(SUM('Nutrition 1'!H62,'Nutrition 1'!L62)*100/SUM('Nutrition 1'!$G62,'Nutrition 1'!$K62),"")</f>
        <v/>
      </c>
      <c r="M62" s="723" t="str">
        <f>IFERROR(SUM('Nutrition 1'!I62,'Nutrition 1'!M62)*100/SUM('Nutrition 1'!$G62,'Nutrition 1'!$K62),"")</f>
        <v/>
      </c>
      <c r="N62" s="723" t="str">
        <f>IFERROR(SUM('Nutrition 1'!J62,'Nutrition 1'!N62)*100/SUM('Nutrition 1'!$G62,'Nutrition 1'!$K62),"")</f>
        <v/>
      </c>
    </row>
    <row r="63" spans="1:14" ht="14.25" customHeight="1">
      <c r="A63" s="727"/>
      <c r="B63" s="728" t="s">
        <v>557</v>
      </c>
      <c r="C63" s="723" t="str">
        <f>IFERROR('Nutrition 1'!D63*100/'Nutrition 1'!$C63,"")</f>
        <v/>
      </c>
      <c r="D63" s="723" t="str">
        <f>IFERROR('Nutrition 1'!E63*100/'Nutrition 1'!$C63,"")</f>
        <v/>
      </c>
      <c r="E63" s="723" t="str">
        <f>IFERROR('Nutrition 1'!F63*100/'Nutrition 1'!$C63,"")</f>
        <v/>
      </c>
      <c r="F63" s="723" t="str">
        <f>IFERROR('Nutrition 1'!H63*100/'Nutrition 1'!$G63,"")</f>
        <v/>
      </c>
      <c r="G63" s="723" t="str">
        <f>IFERROR('Nutrition 1'!I63*100/'Nutrition 1'!$G63,"")</f>
        <v/>
      </c>
      <c r="H63" s="723" t="str">
        <f>IFERROR('Nutrition 1'!J63*100/'Nutrition 1'!$G63,"")</f>
        <v/>
      </c>
      <c r="I63" s="723" t="str">
        <f>IFERROR('Nutrition 1'!L63*100/'Nutrition 1'!$K63,"")</f>
        <v/>
      </c>
      <c r="J63" s="723" t="str">
        <f>IFERROR('Nutrition 1'!M63*100/'Nutrition 1'!$K63,"")</f>
        <v/>
      </c>
      <c r="K63" s="723" t="str">
        <f>IFERROR('Nutrition 1'!N63*100/'Nutrition 1'!$K63,"")</f>
        <v/>
      </c>
      <c r="L63" s="723" t="str">
        <f>IFERROR(SUM('Nutrition 1'!H63,'Nutrition 1'!L63)*100/SUM('Nutrition 1'!$G63,'Nutrition 1'!$K63),"")</f>
        <v/>
      </c>
      <c r="M63" s="723" t="str">
        <f>IFERROR(SUM('Nutrition 1'!I63,'Nutrition 1'!M63)*100/SUM('Nutrition 1'!$G63,'Nutrition 1'!$K63),"")</f>
        <v/>
      </c>
      <c r="N63" s="723" t="str">
        <f>IFERROR(SUM('Nutrition 1'!J63,'Nutrition 1'!N63)*100/SUM('Nutrition 1'!$G63,'Nutrition 1'!$K63),"")</f>
        <v/>
      </c>
    </row>
    <row r="64" spans="1:14" ht="14.25" customHeight="1">
      <c r="A64" s="727"/>
      <c r="B64" s="728" t="s">
        <v>558</v>
      </c>
      <c r="C64" s="723" t="str">
        <f>IFERROR('Nutrition 1'!D64*100/'Nutrition 1'!$C64,"")</f>
        <v/>
      </c>
      <c r="D64" s="723" t="str">
        <f>IFERROR('Nutrition 1'!E64*100/'Nutrition 1'!$C64,"")</f>
        <v/>
      </c>
      <c r="E64" s="723" t="str">
        <f>IFERROR('Nutrition 1'!F64*100/'Nutrition 1'!$C64,"")</f>
        <v/>
      </c>
      <c r="F64" s="723" t="str">
        <f>IFERROR('Nutrition 1'!H64*100/'Nutrition 1'!$G64,"")</f>
        <v/>
      </c>
      <c r="G64" s="723" t="str">
        <f>IFERROR('Nutrition 1'!I64*100/'Nutrition 1'!$G64,"")</f>
        <v/>
      </c>
      <c r="H64" s="723" t="str">
        <f>IFERROR('Nutrition 1'!J64*100/'Nutrition 1'!$G64,"")</f>
        <v/>
      </c>
      <c r="I64" s="723" t="str">
        <f>IFERROR('Nutrition 1'!L64*100/'Nutrition 1'!$K64,"")</f>
        <v/>
      </c>
      <c r="J64" s="723" t="str">
        <f>IFERROR('Nutrition 1'!M64*100/'Nutrition 1'!$K64,"")</f>
        <v/>
      </c>
      <c r="K64" s="723" t="str">
        <f>IFERROR('Nutrition 1'!N64*100/'Nutrition 1'!$K64,"")</f>
        <v/>
      </c>
      <c r="L64" s="723" t="str">
        <f>IFERROR(SUM('Nutrition 1'!H64,'Nutrition 1'!L64)*100/SUM('Nutrition 1'!$G64,'Nutrition 1'!$K64),"")</f>
        <v/>
      </c>
      <c r="M64" s="723" t="str">
        <f>IFERROR(SUM('Nutrition 1'!I64,'Nutrition 1'!M64)*100/SUM('Nutrition 1'!$G64,'Nutrition 1'!$K64),"")</f>
        <v/>
      </c>
      <c r="N64" s="723" t="str">
        <f>IFERROR(SUM('Nutrition 1'!J64,'Nutrition 1'!N64)*100/SUM('Nutrition 1'!$G64,'Nutrition 1'!$K64),"")</f>
        <v/>
      </c>
    </row>
    <row r="65" spans="1:14" ht="14.25" customHeight="1">
      <c r="A65" s="2" t="s">
        <v>559</v>
      </c>
      <c r="B65" s="2"/>
      <c r="C65" s="103" t="str">
        <f>IFERROR('Nutrition 1'!D65*100/'Nutrition 1'!$C65,"")</f>
        <v/>
      </c>
      <c r="D65" s="103" t="str">
        <f>IFERROR('Nutrition 1'!E65*100/'Nutrition 1'!$C65,"")</f>
        <v/>
      </c>
      <c r="E65" s="103" t="str">
        <f>IFERROR('Nutrition 1'!F65*100/'Nutrition 1'!$C65,"")</f>
        <v/>
      </c>
      <c r="F65" s="103" t="str">
        <f>IFERROR('Nutrition 1'!H65*100/'Nutrition 1'!$G65,"")</f>
        <v/>
      </c>
      <c r="G65" s="103" t="str">
        <f>IFERROR('Nutrition 1'!I65*100/'Nutrition 1'!$G65,"")</f>
        <v/>
      </c>
      <c r="H65" s="103" t="str">
        <f>IFERROR('Nutrition 1'!J65*100/'Nutrition 1'!$G65,"")</f>
        <v/>
      </c>
      <c r="I65" s="103" t="str">
        <f>IFERROR('Nutrition 1'!L65*100/'Nutrition 1'!$K65,"")</f>
        <v/>
      </c>
      <c r="J65" s="103" t="str">
        <f>IFERROR('Nutrition 1'!M65*100/'Nutrition 1'!$K65,"")</f>
        <v/>
      </c>
      <c r="K65" s="103" t="str">
        <f>IFERROR('Nutrition 1'!N65*100/'Nutrition 1'!$K65,"")</f>
        <v/>
      </c>
      <c r="L65" s="103" t="str">
        <f>IFERROR(SUM('Nutrition 1'!H65,'Nutrition 1'!L65)*100/SUM('Nutrition 1'!$G65,'Nutrition 1'!$K65),"")</f>
        <v/>
      </c>
      <c r="M65" s="103" t="str">
        <f>IFERROR(SUM('Nutrition 1'!I65,'Nutrition 1'!M65)*100/SUM('Nutrition 1'!$G65,'Nutrition 1'!$K65),"")</f>
        <v/>
      </c>
      <c r="N65" s="103" t="str">
        <f>IFERROR(SUM('Nutrition 1'!J65,'Nutrition 1'!N65)*100/SUM('Nutrition 1'!$G65,'Nutrition 1'!$K65),"")</f>
        <v/>
      </c>
    </row>
    <row r="66" spans="1:14" ht="14.25" customHeight="1">
      <c r="A66" s="728"/>
      <c r="B66" s="728" t="s">
        <v>560</v>
      </c>
      <c r="C66" s="723" t="str">
        <f>IFERROR('Nutrition 1'!D66*100/'Nutrition 1'!$C66,"")</f>
        <v/>
      </c>
      <c r="D66" s="723" t="str">
        <f>IFERROR('Nutrition 1'!E66*100/'Nutrition 1'!$C66,"")</f>
        <v/>
      </c>
      <c r="E66" s="723" t="str">
        <f>IFERROR('Nutrition 1'!F66*100/'Nutrition 1'!$C66,"")</f>
        <v/>
      </c>
      <c r="F66" s="723" t="str">
        <f>IFERROR('Nutrition 1'!H66*100/'Nutrition 1'!$G66,"")</f>
        <v/>
      </c>
      <c r="G66" s="723" t="str">
        <f>IFERROR('Nutrition 1'!I66*100/'Nutrition 1'!$G66,"")</f>
        <v/>
      </c>
      <c r="H66" s="723" t="str">
        <f>IFERROR('Nutrition 1'!J66*100/'Nutrition 1'!$G66,"")</f>
        <v/>
      </c>
      <c r="I66" s="723" t="str">
        <f>IFERROR('Nutrition 1'!L66*100/'Nutrition 1'!$K66,"")</f>
        <v/>
      </c>
      <c r="J66" s="723" t="str">
        <f>IFERROR('Nutrition 1'!M66*100/'Nutrition 1'!$K66,"")</f>
        <v/>
      </c>
      <c r="K66" s="723" t="str">
        <f>IFERROR('Nutrition 1'!N66*100/'Nutrition 1'!$K66,"")</f>
        <v/>
      </c>
      <c r="L66" s="723" t="str">
        <f>IFERROR(SUM('Nutrition 1'!H66,'Nutrition 1'!L66)*100/SUM('Nutrition 1'!$G66,'Nutrition 1'!$K66),"")</f>
        <v/>
      </c>
      <c r="M66" s="723" t="str">
        <f>IFERROR(SUM('Nutrition 1'!I66,'Nutrition 1'!M66)*100/SUM('Nutrition 1'!$G66,'Nutrition 1'!$K66),"")</f>
        <v/>
      </c>
      <c r="N66" s="723" t="str">
        <f>IFERROR(SUM('Nutrition 1'!J66,'Nutrition 1'!N66)*100/SUM('Nutrition 1'!$G66,'Nutrition 1'!$K66),"")</f>
        <v/>
      </c>
    </row>
    <row r="67" spans="1:14" ht="14.25" customHeight="1">
      <c r="A67" s="727"/>
      <c r="B67" s="728" t="s">
        <v>561</v>
      </c>
      <c r="C67" s="723" t="str">
        <f>IFERROR('Nutrition 1'!D67*100/'Nutrition 1'!$C67,"")</f>
        <v/>
      </c>
      <c r="D67" s="723" t="str">
        <f>IFERROR('Nutrition 1'!E67*100/'Nutrition 1'!$C67,"")</f>
        <v/>
      </c>
      <c r="E67" s="723" t="str">
        <f>IFERROR('Nutrition 1'!F67*100/'Nutrition 1'!$C67,"")</f>
        <v/>
      </c>
      <c r="F67" s="723" t="str">
        <f>IFERROR('Nutrition 1'!H67*100/'Nutrition 1'!$G67,"")</f>
        <v/>
      </c>
      <c r="G67" s="723" t="str">
        <f>IFERROR('Nutrition 1'!I67*100/'Nutrition 1'!$G67,"")</f>
        <v/>
      </c>
      <c r="H67" s="723" t="str">
        <f>IFERROR('Nutrition 1'!J67*100/'Nutrition 1'!$G67,"")</f>
        <v/>
      </c>
      <c r="I67" s="723" t="str">
        <f>IFERROR('Nutrition 1'!L67*100/'Nutrition 1'!$K67,"")</f>
        <v/>
      </c>
      <c r="J67" s="723" t="str">
        <f>IFERROR('Nutrition 1'!M67*100/'Nutrition 1'!$K67,"")</f>
        <v/>
      </c>
      <c r="K67" s="723" t="str">
        <f>IFERROR('Nutrition 1'!N67*100/'Nutrition 1'!$K67,"")</f>
        <v/>
      </c>
      <c r="L67" s="723" t="str">
        <f>IFERROR(SUM('Nutrition 1'!H67,'Nutrition 1'!L67)*100/SUM('Nutrition 1'!$G67,'Nutrition 1'!$K67),"")</f>
        <v/>
      </c>
      <c r="M67" s="723" t="str">
        <f>IFERROR(SUM('Nutrition 1'!I67,'Nutrition 1'!M67)*100/SUM('Nutrition 1'!$G67,'Nutrition 1'!$K67),"")</f>
        <v/>
      </c>
      <c r="N67" s="723" t="str">
        <f>IFERROR(SUM('Nutrition 1'!J67,'Nutrition 1'!N67)*100/SUM('Nutrition 1'!$G67,'Nutrition 1'!$K67),"")</f>
        <v/>
      </c>
    </row>
    <row r="68" spans="1:14" ht="14.25" customHeight="1">
      <c r="A68" s="727"/>
      <c r="B68" s="728" t="s">
        <v>562</v>
      </c>
      <c r="C68" s="723" t="str">
        <f>IFERROR('Nutrition 1'!D68*100/'Nutrition 1'!$C68,"")</f>
        <v/>
      </c>
      <c r="D68" s="723" t="str">
        <f>IFERROR('Nutrition 1'!E68*100/'Nutrition 1'!$C68,"")</f>
        <v/>
      </c>
      <c r="E68" s="723" t="str">
        <f>IFERROR('Nutrition 1'!F68*100/'Nutrition 1'!$C68,"")</f>
        <v/>
      </c>
      <c r="F68" s="723" t="str">
        <f>IFERROR('Nutrition 1'!H68*100/'Nutrition 1'!$G68,"")</f>
        <v/>
      </c>
      <c r="G68" s="723" t="str">
        <f>IFERROR('Nutrition 1'!I68*100/'Nutrition 1'!$G68,"")</f>
        <v/>
      </c>
      <c r="H68" s="723" t="str">
        <f>IFERROR('Nutrition 1'!J68*100/'Nutrition 1'!$G68,"")</f>
        <v/>
      </c>
      <c r="I68" s="723" t="str">
        <f>IFERROR('Nutrition 1'!L68*100/'Nutrition 1'!$K68,"")</f>
        <v/>
      </c>
      <c r="J68" s="723" t="str">
        <f>IFERROR('Nutrition 1'!M68*100/'Nutrition 1'!$K68,"")</f>
        <v/>
      </c>
      <c r="K68" s="723" t="str">
        <f>IFERROR('Nutrition 1'!N68*100/'Nutrition 1'!$K68,"")</f>
        <v/>
      </c>
      <c r="L68" s="723" t="str">
        <f>IFERROR(SUM('Nutrition 1'!H68,'Nutrition 1'!L68)*100/SUM('Nutrition 1'!$G68,'Nutrition 1'!$K68),"")</f>
        <v/>
      </c>
      <c r="M68" s="723" t="str">
        <f>IFERROR(SUM('Nutrition 1'!I68,'Nutrition 1'!M68)*100/SUM('Nutrition 1'!$G68,'Nutrition 1'!$K68),"")</f>
        <v/>
      </c>
      <c r="N68" s="723" t="str">
        <f>IFERROR(SUM('Nutrition 1'!J68,'Nutrition 1'!N68)*100/SUM('Nutrition 1'!$G68,'Nutrition 1'!$K68),"")</f>
        <v/>
      </c>
    </row>
    <row r="69" spans="1:14" ht="14.25" customHeight="1">
      <c r="A69" s="727"/>
      <c r="B69" s="728" t="s">
        <v>563</v>
      </c>
      <c r="C69" s="723" t="str">
        <f>IFERROR('Nutrition 1'!D69*100/'Nutrition 1'!$C69,"")</f>
        <v/>
      </c>
      <c r="D69" s="723" t="str">
        <f>IFERROR('Nutrition 1'!E69*100/'Nutrition 1'!$C69,"")</f>
        <v/>
      </c>
      <c r="E69" s="723" t="str">
        <f>IFERROR('Nutrition 1'!F69*100/'Nutrition 1'!$C69,"")</f>
        <v/>
      </c>
      <c r="F69" s="723" t="str">
        <f>IFERROR('Nutrition 1'!H69*100/'Nutrition 1'!$G69,"")</f>
        <v/>
      </c>
      <c r="G69" s="723" t="str">
        <f>IFERROR('Nutrition 1'!I69*100/'Nutrition 1'!$G69,"")</f>
        <v/>
      </c>
      <c r="H69" s="723" t="str">
        <f>IFERROR('Nutrition 1'!J69*100/'Nutrition 1'!$G69,"")</f>
        <v/>
      </c>
      <c r="I69" s="723" t="str">
        <f>IFERROR('Nutrition 1'!L69*100/'Nutrition 1'!$K69,"")</f>
        <v/>
      </c>
      <c r="J69" s="723" t="str">
        <f>IFERROR('Nutrition 1'!M69*100/'Nutrition 1'!$K69,"")</f>
        <v/>
      </c>
      <c r="K69" s="723" t="str">
        <f>IFERROR('Nutrition 1'!N69*100/'Nutrition 1'!$K69,"")</f>
        <v/>
      </c>
      <c r="L69" s="723" t="str">
        <f>IFERROR(SUM('Nutrition 1'!H69,'Nutrition 1'!L69)*100/SUM('Nutrition 1'!$G69,'Nutrition 1'!$K69),"")</f>
        <v/>
      </c>
      <c r="M69" s="723" t="str">
        <f>IFERROR(SUM('Nutrition 1'!I69,'Nutrition 1'!M69)*100/SUM('Nutrition 1'!$G69,'Nutrition 1'!$K69),"")</f>
        <v/>
      </c>
      <c r="N69" s="723" t="str">
        <f>IFERROR(SUM('Nutrition 1'!J69,'Nutrition 1'!N69)*100/SUM('Nutrition 1'!$G69,'Nutrition 1'!$K69),"")</f>
        <v/>
      </c>
    </row>
    <row r="70" spans="1:14" ht="14.25" customHeight="1">
      <c r="A70" s="727"/>
      <c r="B70" s="728" t="s">
        <v>564</v>
      </c>
      <c r="C70" s="723" t="str">
        <f>IFERROR('Nutrition 1'!D70*100/'Nutrition 1'!$C70,"")</f>
        <v/>
      </c>
      <c r="D70" s="723" t="str">
        <f>IFERROR('Nutrition 1'!E70*100/'Nutrition 1'!$C70,"")</f>
        <v/>
      </c>
      <c r="E70" s="723" t="str">
        <f>IFERROR('Nutrition 1'!F70*100/'Nutrition 1'!$C70,"")</f>
        <v/>
      </c>
      <c r="F70" s="723" t="str">
        <f>IFERROR('Nutrition 1'!H70*100/'Nutrition 1'!$G70,"")</f>
        <v/>
      </c>
      <c r="G70" s="723" t="str">
        <f>IFERROR('Nutrition 1'!I70*100/'Nutrition 1'!$G70,"")</f>
        <v/>
      </c>
      <c r="H70" s="723" t="str">
        <f>IFERROR('Nutrition 1'!J70*100/'Nutrition 1'!$G70,"")</f>
        <v/>
      </c>
      <c r="I70" s="723" t="str">
        <f>IFERROR('Nutrition 1'!L70*100/'Nutrition 1'!$K70,"")</f>
        <v/>
      </c>
      <c r="J70" s="723" t="str">
        <f>IFERROR('Nutrition 1'!M70*100/'Nutrition 1'!$K70,"")</f>
        <v/>
      </c>
      <c r="K70" s="723" t="str">
        <f>IFERROR('Nutrition 1'!N70*100/'Nutrition 1'!$K70,"")</f>
        <v/>
      </c>
      <c r="L70" s="723" t="str">
        <f>IFERROR(SUM('Nutrition 1'!H70,'Nutrition 1'!L70)*100/SUM('Nutrition 1'!$G70,'Nutrition 1'!$K70),"")</f>
        <v/>
      </c>
      <c r="M70" s="723" t="str">
        <f>IFERROR(SUM('Nutrition 1'!I70,'Nutrition 1'!M70)*100/SUM('Nutrition 1'!$G70,'Nutrition 1'!$K70),"")</f>
        <v/>
      </c>
      <c r="N70" s="723" t="str">
        <f>IFERROR(SUM('Nutrition 1'!J70,'Nutrition 1'!N70)*100/SUM('Nutrition 1'!$G70,'Nutrition 1'!$K70),"")</f>
        <v/>
      </c>
    </row>
    <row r="71" spans="1:14" ht="14.25" customHeight="1">
      <c r="A71" s="727"/>
      <c r="B71" s="728" t="s">
        <v>565</v>
      </c>
      <c r="C71" s="723" t="str">
        <f>IFERROR('Nutrition 1'!D71*100/'Nutrition 1'!$C71,"")</f>
        <v/>
      </c>
      <c r="D71" s="723" t="str">
        <f>IFERROR('Nutrition 1'!E71*100/'Nutrition 1'!$C71,"")</f>
        <v/>
      </c>
      <c r="E71" s="723" t="str">
        <f>IFERROR('Nutrition 1'!F71*100/'Nutrition 1'!$C71,"")</f>
        <v/>
      </c>
      <c r="F71" s="723" t="str">
        <f>IFERROR('Nutrition 1'!H71*100/'Nutrition 1'!$G71,"")</f>
        <v/>
      </c>
      <c r="G71" s="723" t="str">
        <f>IFERROR('Nutrition 1'!I71*100/'Nutrition 1'!$G71,"")</f>
        <v/>
      </c>
      <c r="H71" s="723" t="str">
        <f>IFERROR('Nutrition 1'!J71*100/'Nutrition 1'!$G71,"")</f>
        <v/>
      </c>
      <c r="I71" s="723" t="str">
        <f>IFERROR('Nutrition 1'!L71*100/'Nutrition 1'!$K71,"")</f>
        <v/>
      </c>
      <c r="J71" s="723" t="str">
        <f>IFERROR('Nutrition 1'!M71*100/'Nutrition 1'!$K71,"")</f>
        <v/>
      </c>
      <c r="K71" s="723" t="str">
        <f>IFERROR('Nutrition 1'!N71*100/'Nutrition 1'!$K71,"")</f>
        <v/>
      </c>
      <c r="L71" s="723" t="str">
        <f>IFERROR(SUM('Nutrition 1'!H71,'Nutrition 1'!L71)*100/SUM('Nutrition 1'!$G71,'Nutrition 1'!$K71),"")</f>
        <v/>
      </c>
      <c r="M71" s="723" t="str">
        <f>IFERROR(SUM('Nutrition 1'!I71,'Nutrition 1'!M71)*100/SUM('Nutrition 1'!$G71,'Nutrition 1'!$K71),"")</f>
        <v/>
      </c>
      <c r="N71" s="723" t="str">
        <f>IFERROR(SUM('Nutrition 1'!J71,'Nutrition 1'!N71)*100/SUM('Nutrition 1'!$G71,'Nutrition 1'!$K71),"")</f>
        <v/>
      </c>
    </row>
    <row r="72" spans="1:14" ht="14.25" customHeight="1">
      <c r="A72" s="727"/>
      <c r="B72" s="728" t="s">
        <v>566</v>
      </c>
      <c r="C72" s="723" t="str">
        <f>IFERROR('Nutrition 1'!D72*100/'Nutrition 1'!$C72,"")</f>
        <v/>
      </c>
      <c r="D72" s="723" t="str">
        <f>IFERROR('Nutrition 1'!E72*100/'Nutrition 1'!$C72,"")</f>
        <v/>
      </c>
      <c r="E72" s="723" t="str">
        <f>IFERROR('Nutrition 1'!F72*100/'Nutrition 1'!$C72,"")</f>
        <v/>
      </c>
      <c r="F72" s="723" t="str">
        <f>IFERROR('Nutrition 1'!H72*100/'Nutrition 1'!$G72,"")</f>
        <v/>
      </c>
      <c r="G72" s="723" t="str">
        <f>IFERROR('Nutrition 1'!I72*100/'Nutrition 1'!$G72,"")</f>
        <v/>
      </c>
      <c r="H72" s="723" t="str">
        <f>IFERROR('Nutrition 1'!J72*100/'Nutrition 1'!$G72,"")</f>
        <v/>
      </c>
      <c r="I72" s="723" t="str">
        <f>IFERROR('Nutrition 1'!L72*100/'Nutrition 1'!$K72,"")</f>
        <v/>
      </c>
      <c r="J72" s="723" t="str">
        <f>IFERROR('Nutrition 1'!M72*100/'Nutrition 1'!$K72,"")</f>
        <v/>
      </c>
      <c r="K72" s="723" t="str">
        <f>IFERROR('Nutrition 1'!N72*100/'Nutrition 1'!$K72,"")</f>
        <v/>
      </c>
      <c r="L72" s="723" t="str">
        <f>IFERROR(SUM('Nutrition 1'!H72,'Nutrition 1'!L72)*100/SUM('Nutrition 1'!$G72,'Nutrition 1'!$K72),"")</f>
        <v/>
      </c>
      <c r="M72" s="723" t="str">
        <f>IFERROR(SUM('Nutrition 1'!I72,'Nutrition 1'!M72)*100/SUM('Nutrition 1'!$G72,'Nutrition 1'!$K72),"")</f>
        <v/>
      </c>
      <c r="N72" s="723" t="str">
        <f>IFERROR(SUM('Nutrition 1'!J72,'Nutrition 1'!N72)*100/SUM('Nutrition 1'!$G72,'Nutrition 1'!$K72),"")</f>
        <v/>
      </c>
    </row>
    <row r="73" spans="1:14" ht="14.25" customHeight="1">
      <c r="A73" s="727"/>
      <c r="B73" s="728" t="s">
        <v>567</v>
      </c>
      <c r="C73" s="723" t="str">
        <f>IFERROR('Nutrition 1'!D73*100/'Nutrition 1'!$C73,"")</f>
        <v/>
      </c>
      <c r="D73" s="723" t="str">
        <f>IFERROR('Nutrition 1'!E73*100/'Nutrition 1'!$C73,"")</f>
        <v/>
      </c>
      <c r="E73" s="723" t="str">
        <f>IFERROR('Nutrition 1'!F73*100/'Nutrition 1'!$C73,"")</f>
        <v/>
      </c>
      <c r="F73" s="723" t="str">
        <f>IFERROR('Nutrition 1'!H73*100/'Nutrition 1'!$G73,"")</f>
        <v/>
      </c>
      <c r="G73" s="723" t="str">
        <f>IFERROR('Nutrition 1'!I73*100/'Nutrition 1'!$G73,"")</f>
        <v/>
      </c>
      <c r="H73" s="723" t="str">
        <f>IFERROR('Nutrition 1'!J73*100/'Nutrition 1'!$G73,"")</f>
        <v/>
      </c>
      <c r="I73" s="723" t="str">
        <f>IFERROR('Nutrition 1'!L73*100/'Nutrition 1'!$K73,"")</f>
        <v/>
      </c>
      <c r="J73" s="723" t="str">
        <f>IFERROR('Nutrition 1'!M73*100/'Nutrition 1'!$K73,"")</f>
        <v/>
      </c>
      <c r="K73" s="723" t="str">
        <f>IFERROR('Nutrition 1'!N73*100/'Nutrition 1'!$K73,"")</f>
        <v/>
      </c>
      <c r="L73" s="723" t="str">
        <f>IFERROR(SUM('Nutrition 1'!H73,'Nutrition 1'!L73)*100/SUM('Nutrition 1'!$G73,'Nutrition 1'!$K73),"")</f>
        <v/>
      </c>
      <c r="M73" s="723" t="str">
        <f>IFERROR(SUM('Nutrition 1'!I73,'Nutrition 1'!M73)*100/SUM('Nutrition 1'!$G73,'Nutrition 1'!$K73),"")</f>
        <v/>
      </c>
      <c r="N73" s="723" t="str">
        <f>IFERROR(SUM('Nutrition 1'!J73,'Nutrition 1'!N73)*100/SUM('Nutrition 1'!$G73,'Nutrition 1'!$K73),"")</f>
        <v/>
      </c>
    </row>
    <row r="74" spans="1:14" ht="14.25" customHeight="1">
      <c r="A74" s="2" t="s">
        <v>568</v>
      </c>
      <c r="B74" s="2"/>
      <c r="C74" s="103" t="str">
        <f>IFERROR('Nutrition 1'!D74*100/'Nutrition 1'!$C74,"")</f>
        <v/>
      </c>
      <c r="D74" s="103" t="str">
        <f>IFERROR('Nutrition 1'!E74*100/'Nutrition 1'!$C74,"")</f>
        <v/>
      </c>
      <c r="E74" s="103" t="str">
        <f>IFERROR('Nutrition 1'!F74*100/'Nutrition 1'!$C74,"")</f>
        <v/>
      </c>
      <c r="F74" s="103" t="str">
        <f>IFERROR('Nutrition 1'!H74*100/'Nutrition 1'!$G74,"")</f>
        <v/>
      </c>
      <c r="G74" s="103" t="str">
        <f>IFERROR('Nutrition 1'!I74*100/'Nutrition 1'!$G74,"")</f>
        <v/>
      </c>
      <c r="H74" s="103" t="str">
        <f>IFERROR('Nutrition 1'!J74*100/'Nutrition 1'!$G74,"")</f>
        <v/>
      </c>
      <c r="I74" s="103" t="str">
        <f>IFERROR('Nutrition 1'!L74*100/'Nutrition 1'!$K74,"")</f>
        <v/>
      </c>
      <c r="J74" s="103" t="str">
        <f>IFERROR('Nutrition 1'!M74*100/'Nutrition 1'!$K74,"")</f>
        <v/>
      </c>
      <c r="K74" s="103" t="str">
        <f>IFERROR('Nutrition 1'!N74*100/'Nutrition 1'!$K74,"")</f>
        <v/>
      </c>
      <c r="L74" s="103" t="str">
        <f>IFERROR(SUM('Nutrition 1'!H74,'Nutrition 1'!L74)*100/SUM('Nutrition 1'!$G74,'Nutrition 1'!$K74),"")</f>
        <v/>
      </c>
      <c r="M74" s="103" t="str">
        <f>IFERROR(SUM('Nutrition 1'!I74,'Nutrition 1'!M74)*100/SUM('Nutrition 1'!$G74,'Nutrition 1'!$K74),"")</f>
        <v/>
      </c>
      <c r="N74" s="103" t="str">
        <f>IFERROR(SUM('Nutrition 1'!J74,'Nutrition 1'!N74)*100/SUM('Nutrition 1'!$G74,'Nutrition 1'!$K74),"")</f>
        <v/>
      </c>
    </row>
    <row r="75" spans="1:14" ht="14.25" customHeight="1">
      <c r="A75" s="728"/>
      <c r="B75" s="728" t="s">
        <v>569</v>
      </c>
      <c r="C75" s="723" t="str">
        <f>IFERROR('Nutrition 1'!D75*100/'Nutrition 1'!$C75,"")</f>
        <v/>
      </c>
      <c r="D75" s="723" t="str">
        <f>IFERROR('Nutrition 1'!E75*100/'Nutrition 1'!$C75,"")</f>
        <v/>
      </c>
      <c r="E75" s="723" t="str">
        <f>IFERROR('Nutrition 1'!F75*100/'Nutrition 1'!$C75,"")</f>
        <v/>
      </c>
      <c r="F75" s="723" t="str">
        <f>IFERROR('Nutrition 1'!H75*100/'Nutrition 1'!$G75,"")</f>
        <v/>
      </c>
      <c r="G75" s="723" t="str">
        <f>IFERROR('Nutrition 1'!I75*100/'Nutrition 1'!$G75,"")</f>
        <v/>
      </c>
      <c r="H75" s="723" t="str">
        <f>IFERROR('Nutrition 1'!J75*100/'Nutrition 1'!$G75,"")</f>
        <v/>
      </c>
      <c r="I75" s="723" t="str">
        <f>IFERROR('Nutrition 1'!L75*100/'Nutrition 1'!$K75,"")</f>
        <v/>
      </c>
      <c r="J75" s="723" t="str">
        <f>IFERROR('Nutrition 1'!M75*100/'Nutrition 1'!$K75,"")</f>
        <v/>
      </c>
      <c r="K75" s="723" t="str">
        <f>IFERROR('Nutrition 1'!N75*100/'Nutrition 1'!$K75,"")</f>
        <v/>
      </c>
      <c r="L75" s="723" t="str">
        <f>IFERROR(SUM('Nutrition 1'!H75,'Nutrition 1'!L75)*100/SUM('Nutrition 1'!$G75,'Nutrition 1'!$K75),"")</f>
        <v/>
      </c>
      <c r="M75" s="723" t="str">
        <f>IFERROR(SUM('Nutrition 1'!I75,'Nutrition 1'!M75)*100/SUM('Nutrition 1'!$G75,'Nutrition 1'!$K75),"")</f>
        <v/>
      </c>
      <c r="N75" s="723" t="str">
        <f>IFERROR(SUM('Nutrition 1'!J75,'Nutrition 1'!N75)*100/SUM('Nutrition 1'!$G75,'Nutrition 1'!$K75),"")</f>
        <v/>
      </c>
    </row>
    <row r="76" spans="1:14" ht="14.25" customHeight="1">
      <c r="A76" s="727"/>
      <c r="B76" s="728" t="s">
        <v>570</v>
      </c>
      <c r="C76" s="723" t="str">
        <f>IFERROR('Nutrition 1'!D76*100/'Nutrition 1'!$C76,"")</f>
        <v/>
      </c>
      <c r="D76" s="723" t="str">
        <f>IFERROR('Nutrition 1'!E76*100/'Nutrition 1'!$C76,"")</f>
        <v/>
      </c>
      <c r="E76" s="723" t="str">
        <f>IFERROR('Nutrition 1'!F76*100/'Nutrition 1'!$C76,"")</f>
        <v/>
      </c>
      <c r="F76" s="723" t="str">
        <f>IFERROR('Nutrition 1'!H76*100/'Nutrition 1'!$G76,"")</f>
        <v/>
      </c>
      <c r="G76" s="723" t="str">
        <f>IFERROR('Nutrition 1'!I76*100/'Nutrition 1'!$G76,"")</f>
        <v/>
      </c>
      <c r="H76" s="723" t="str">
        <f>IFERROR('Nutrition 1'!J76*100/'Nutrition 1'!$G76,"")</f>
        <v/>
      </c>
      <c r="I76" s="723" t="str">
        <f>IFERROR('Nutrition 1'!L76*100/'Nutrition 1'!$K76,"")</f>
        <v/>
      </c>
      <c r="J76" s="723" t="str">
        <f>IFERROR('Nutrition 1'!M76*100/'Nutrition 1'!$K76,"")</f>
        <v/>
      </c>
      <c r="K76" s="723" t="str">
        <f>IFERROR('Nutrition 1'!N76*100/'Nutrition 1'!$K76,"")</f>
        <v/>
      </c>
      <c r="L76" s="723" t="str">
        <f>IFERROR(SUM('Nutrition 1'!H76,'Nutrition 1'!L76)*100/SUM('Nutrition 1'!$G76,'Nutrition 1'!$K76),"")</f>
        <v/>
      </c>
      <c r="M76" s="723" t="str">
        <f>IFERROR(SUM('Nutrition 1'!I76,'Nutrition 1'!M76)*100/SUM('Nutrition 1'!$G76,'Nutrition 1'!$K76),"")</f>
        <v/>
      </c>
      <c r="N76" s="723" t="str">
        <f>IFERROR(SUM('Nutrition 1'!J76,'Nutrition 1'!N76)*100/SUM('Nutrition 1'!$G76,'Nutrition 1'!$K76),"")</f>
        <v/>
      </c>
    </row>
    <row r="77" spans="1:14" ht="14.25" customHeight="1">
      <c r="A77" s="727"/>
      <c r="B77" s="728" t="s">
        <v>571</v>
      </c>
      <c r="C77" s="723" t="str">
        <f>IFERROR('Nutrition 1'!D77*100/'Nutrition 1'!$C77,"")</f>
        <v/>
      </c>
      <c r="D77" s="723" t="str">
        <f>IFERROR('Nutrition 1'!E77*100/'Nutrition 1'!$C77,"")</f>
        <v/>
      </c>
      <c r="E77" s="723" t="str">
        <f>IFERROR('Nutrition 1'!F77*100/'Nutrition 1'!$C77,"")</f>
        <v/>
      </c>
      <c r="F77" s="723" t="str">
        <f>IFERROR('Nutrition 1'!H77*100/'Nutrition 1'!$G77,"")</f>
        <v/>
      </c>
      <c r="G77" s="723" t="str">
        <f>IFERROR('Nutrition 1'!I77*100/'Nutrition 1'!$G77,"")</f>
        <v/>
      </c>
      <c r="H77" s="723" t="str">
        <f>IFERROR('Nutrition 1'!J77*100/'Nutrition 1'!$G77,"")</f>
        <v/>
      </c>
      <c r="I77" s="723" t="str">
        <f>IFERROR('Nutrition 1'!L77*100/'Nutrition 1'!$K77,"")</f>
        <v/>
      </c>
      <c r="J77" s="723" t="str">
        <f>IFERROR('Nutrition 1'!M77*100/'Nutrition 1'!$K77,"")</f>
        <v/>
      </c>
      <c r="K77" s="723" t="str">
        <f>IFERROR('Nutrition 1'!N77*100/'Nutrition 1'!$K77,"")</f>
        <v/>
      </c>
      <c r="L77" s="723" t="str">
        <f>IFERROR(SUM('Nutrition 1'!H77,'Nutrition 1'!L77)*100/SUM('Nutrition 1'!$G77,'Nutrition 1'!$K77),"")</f>
        <v/>
      </c>
      <c r="M77" s="723" t="str">
        <f>IFERROR(SUM('Nutrition 1'!I77,'Nutrition 1'!M77)*100/SUM('Nutrition 1'!$G77,'Nutrition 1'!$K77),"")</f>
        <v/>
      </c>
      <c r="N77" s="723" t="str">
        <f>IFERROR(SUM('Nutrition 1'!J77,'Nutrition 1'!N77)*100/SUM('Nutrition 1'!$G77,'Nutrition 1'!$K77),"")</f>
        <v/>
      </c>
    </row>
    <row r="78" spans="1:14" ht="14.25" customHeight="1">
      <c r="A78" s="727"/>
      <c r="B78" s="728" t="s">
        <v>572</v>
      </c>
      <c r="C78" s="723" t="str">
        <f>IFERROR('Nutrition 1'!D78*100/'Nutrition 1'!$C78,"")</f>
        <v/>
      </c>
      <c r="D78" s="723" t="str">
        <f>IFERROR('Nutrition 1'!E78*100/'Nutrition 1'!$C78,"")</f>
        <v/>
      </c>
      <c r="E78" s="723" t="str">
        <f>IFERROR('Nutrition 1'!F78*100/'Nutrition 1'!$C78,"")</f>
        <v/>
      </c>
      <c r="F78" s="723" t="str">
        <f>IFERROR('Nutrition 1'!H78*100/'Nutrition 1'!$G78,"")</f>
        <v/>
      </c>
      <c r="G78" s="723" t="str">
        <f>IFERROR('Nutrition 1'!I78*100/'Nutrition 1'!$G78,"")</f>
        <v/>
      </c>
      <c r="H78" s="723" t="str">
        <f>IFERROR('Nutrition 1'!J78*100/'Nutrition 1'!$G78,"")</f>
        <v/>
      </c>
      <c r="I78" s="723" t="str">
        <f>IFERROR('Nutrition 1'!L78*100/'Nutrition 1'!$K78,"")</f>
        <v/>
      </c>
      <c r="J78" s="723" t="str">
        <f>IFERROR('Nutrition 1'!M78*100/'Nutrition 1'!$K78,"")</f>
        <v/>
      </c>
      <c r="K78" s="723" t="str">
        <f>IFERROR('Nutrition 1'!N78*100/'Nutrition 1'!$K78,"")</f>
        <v/>
      </c>
      <c r="L78" s="723" t="str">
        <f>IFERROR(SUM('Nutrition 1'!H78,'Nutrition 1'!L78)*100/SUM('Nutrition 1'!$G78,'Nutrition 1'!$K78),"")</f>
        <v/>
      </c>
      <c r="M78" s="723" t="str">
        <f>IFERROR(SUM('Nutrition 1'!I78,'Nutrition 1'!M78)*100/SUM('Nutrition 1'!$G78,'Nutrition 1'!$K78),"")</f>
        <v/>
      </c>
      <c r="N78" s="723" t="str">
        <f>IFERROR(SUM('Nutrition 1'!J78,'Nutrition 1'!N78)*100/SUM('Nutrition 1'!$G78,'Nutrition 1'!$K78),"")</f>
        <v/>
      </c>
    </row>
    <row r="79" spans="1:14" ht="14.25" customHeight="1">
      <c r="A79" s="727"/>
      <c r="B79" s="728" t="s">
        <v>573</v>
      </c>
      <c r="C79" s="723" t="str">
        <f>IFERROR('Nutrition 1'!D79*100/'Nutrition 1'!$C79,"")</f>
        <v/>
      </c>
      <c r="D79" s="723" t="str">
        <f>IFERROR('Nutrition 1'!E79*100/'Nutrition 1'!$C79,"")</f>
        <v/>
      </c>
      <c r="E79" s="723" t="str">
        <f>IFERROR('Nutrition 1'!F79*100/'Nutrition 1'!$C79,"")</f>
        <v/>
      </c>
      <c r="F79" s="723" t="str">
        <f>IFERROR('Nutrition 1'!H79*100/'Nutrition 1'!$G79,"")</f>
        <v/>
      </c>
      <c r="G79" s="723" t="str">
        <f>IFERROR('Nutrition 1'!I79*100/'Nutrition 1'!$G79,"")</f>
        <v/>
      </c>
      <c r="H79" s="723" t="str">
        <f>IFERROR('Nutrition 1'!J79*100/'Nutrition 1'!$G79,"")</f>
        <v/>
      </c>
      <c r="I79" s="723" t="str">
        <f>IFERROR('Nutrition 1'!L79*100/'Nutrition 1'!$K79,"")</f>
        <v/>
      </c>
      <c r="J79" s="723" t="str">
        <f>IFERROR('Nutrition 1'!M79*100/'Nutrition 1'!$K79,"")</f>
        <v/>
      </c>
      <c r="K79" s="723" t="str">
        <f>IFERROR('Nutrition 1'!N79*100/'Nutrition 1'!$K79,"")</f>
        <v/>
      </c>
      <c r="L79" s="723" t="str">
        <f>IFERROR(SUM('Nutrition 1'!H79,'Nutrition 1'!L79)*100/SUM('Nutrition 1'!$G79,'Nutrition 1'!$K79),"")</f>
        <v/>
      </c>
      <c r="M79" s="723" t="str">
        <f>IFERROR(SUM('Nutrition 1'!I79,'Nutrition 1'!M79)*100/SUM('Nutrition 1'!$G79,'Nutrition 1'!$K79),"")</f>
        <v/>
      </c>
      <c r="N79" s="723" t="str">
        <f>IFERROR(SUM('Nutrition 1'!J79,'Nutrition 1'!N79)*100/SUM('Nutrition 1'!$G79,'Nutrition 1'!$K79),"")</f>
        <v/>
      </c>
    </row>
    <row r="80" spans="1:14" ht="14.25" customHeight="1">
      <c r="A80" s="2" t="s">
        <v>574</v>
      </c>
      <c r="B80" s="2"/>
      <c r="C80" s="686" t="str">
        <f>IFERROR('Nutrition 1'!D80*100/'Nutrition 1'!$C80,"")</f>
        <v/>
      </c>
      <c r="D80" s="686" t="str">
        <f>IFERROR('Nutrition 1'!E80*100/'Nutrition 1'!$C80,"")</f>
        <v/>
      </c>
      <c r="E80" s="686" t="str">
        <f>IFERROR('Nutrition 1'!F80*100/'Nutrition 1'!$C80,"")</f>
        <v/>
      </c>
      <c r="F80" s="686" t="str">
        <f>IFERROR('Nutrition 1'!H80*100/'Nutrition 1'!$G80,"")</f>
        <v/>
      </c>
      <c r="G80" s="686" t="str">
        <f>IFERROR('Nutrition 1'!I80*100/'Nutrition 1'!$G80,"")</f>
        <v/>
      </c>
      <c r="H80" s="686" t="str">
        <f>IFERROR('Nutrition 1'!J80*100/'Nutrition 1'!$G80,"")</f>
        <v/>
      </c>
      <c r="I80" s="686" t="str">
        <f>IFERROR('Nutrition 1'!L80*100/'Nutrition 1'!$K80,"")</f>
        <v/>
      </c>
      <c r="J80" s="686" t="str">
        <f>IFERROR('Nutrition 1'!M80*100/'Nutrition 1'!$K80,"")</f>
        <v/>
      </c>
      <c r="K80" s="686" t="str">
        <f>IFERROR('Nutrition 1'!N80*100/'Nutrition 1'!$K80,"")</f>
        <v/>
      </c>
      <c r="L80" s="686" t="str">
        <f>IFERROR(SUM('Nutrition 1'!H80,'Nutrition 1'!L80)*100/SUM('Nutrition 1'!$G80,'Nutrition 1'!$K80),"")</f>
        <v/>
      </c>
      <c r="M80" s="686" t="str">
        <f>IFERROR(SUM('Nutrition 1'!I80,'Nutrition 1'!M80)*100/SUM('Nutrition 1'!$G80,'Nutrition 1'!$K80),"")</f>
        <v/>
      </c>
      <c r="N80" s="686" t="str">
        <f>IFERROR(SUM('Nutrition 1'!J80,'Nutrition 1'!N80)*100/SUM('Nutrition 1'!$G80,'Nutrition 1'!$K80),"")</f>
        <v/>
      </c>
    </row>
    <row r="81" spans="1:14" ht="14.25" customHeight="1">
      <c r="A81" s="728"/>
      <c r="B81" s="728" t="s">
        <v>575</v>
      </c>
      <c r="C81" s="722" t="str">
        <f>IFERROR('Nutrition 1'!D81*100/'Nutrition 1'!$C81,"")</f>
        <v/>
      </c>
      <c r="D81" s="722" t="str">
        <f>IFERROR('Nutrition 1'!E81*100/'Nutrition 1'!$C81,"")</f>
        <v/>
      </c>
      <c r="E81" s="722" t="str">
        <f>IFERROR('Nutrition 1'!F81*100/'Nutrition 1'!$C81,"")</f>
        <v/>
      </c>
      <c r="F81" s="722" t="str">
        <f>IFERROR('Nutrition 1'!H81*100/'Nutrition 1'!$G81,"")</f>
        <v/>
      </c>
      <c r="G81" s="722" t="str">
        <f>IFERROR('Nutrition 1'!I81*100/'Nutrition 1'!$G81,"")</f>
        <v/>
      </c>
      <c r="H81" s="722" t="str">
        <f>IFERROR('Nutrition 1'!J81*100/'Nutrition 1'!$G81,"")</f>
        <v/>
      </c>
      <c r="I81" s="722" t="str">
        <f>IFERROR('Nutrition 1'!L81*100/'Nutrition 1'!$K81,"")</f>
        <v/>
      </c>
      <c r="J81" s="722" t="str">
        <f>IFERROR('Nutrition 1'!M81*100/'Nutrition 1'!$K81,"")</f>
        <v/>
      </c>
      <c r="K81" s="722" t="str">
        <f>IFERROR('Nutrition 1'!N81*100/'Nutrition 1'!$K81,"")</f>
        <v/>
      </c>
      <c r="L81" s="722" t="str">
        <f>IFERROR(SUM('Nutrition 1'!H81,'Nutrition 1'!L81)*100/SUM('Nutrition 1'!$G81,'Nutrition 1'!$K81),"")</f>
        <v/>
      </c>
      <c r="M81" s="722" t="str">
        <f>IFERROR(SUM('Nutrition 1'!I81,'Nutrition 1'!M81)*100/SUM('Nutrition 1'!$G81,'Nutrition 1'!$K81),"")</f>
        <v/>
      </c>
      <c r="N81" s="722" t="str">
        <f>IFERROR(SUM('Nutrition 1'!J81,'Nutrition 1'!N81)*100/SUM('Nutrition 1'!$G81,'Nutrition 1'!$K81),"")</f>
        <v/>
      </c>
    </row>
    <row r="82" spans="1:14" ht="14.25" customHeight="1">
      <c r="A82" s="727"/>
      <c r="B82" s="728" t="s">
        <v>576</v>
      </c>
      <c r="C82" s="723" t="str">
        <f>IFERROR('Nutrition 1'!D82*100/'Nutrition 1'!$C82,"")</f>
        <v/>
      </c>
      <c r="D82" s="723" t="str">
        <f>IFERROR('Nutrition 1'!E82*100/'Nutrition 1'!$C82,"")</f>
        <v/>
      </c>
      <c r="E82" s="723" t="str">
        <f>IFERROR('Nutrition 1'!F82*100/'Nutrition 1'!$C82,"")</f>
        <v/>
      </c>
      <c r="F82" s="723" t="str">
        <f>IFERROR('Nutrition 1'!H82*100/'Nutrition 1'!$G82,"")</f>
        <v/>
      </c>
      <c r="G82" s="723" t="str">
        <f>IFERROR('Nutrition 1'!I82*100/'Nutrition 1'!$G82,"")</f>
        <v/>
      </c>
      <c r="H82" s="723" t="str">
        <f>IFERROR('Nutrition 1'!J82*100/'Nutrition 1'!$G82,"")</f>
        <v/>
      </c>
      <c r="I82" s="723" t="str">
        <f>IFERROR('Nutrition 1'!L82*100/'Nutrition 1'!$K82,"")</f>
        <v/>
      </c>
      <c r="J82" s="723" t="str">
        <f>IFERROR('Nutrition 1'!M82*100/'Nutrition 1'!$K82,"")</f>
        <v/>
      </c>
      <c r="K82" s="723" t="str">
        <f>IFERROR('Nutrition 1'!N82*100/'Nutrition 1'!$K82,"")</f>
        <v/>
      </c>
      <c r="L82" s="723" t="str">
        <f>IFERROR(SUM('Nutrition 1'!H82,'Nutrition 1'!L82)*100/SUM('Nutrition 1'!$G82,'Nutrition 1'!$K82),"")</f>
        <v/>
      </c>
      <c r="M82" s="723" t="str">
        <f>IFERROR(SUM('Nutrition 1'!I82,'Nutrition 1'!M82)*100/SUM('Nutrition 1'!$G82,'Nutrition 1'!$K82),"")</f>
        <v/>
      </c>
      <c r="N82" s="723" t="str">
        <f>IFERROR(SUM('Nutrition 1'!J82,'Nutrition 1'!N82)*100/SUM('Nutrition 1'!$G82,'Nutrition 1'!$K82),"")</f>
        <v/>
      </c>
    </row>
    <row r="83" spans="1:14" ht="14.25" customHeight="1">
      <c r="A83" s="727"/>
      <c r="B83" s="728" t="s">
        <v>577</v>
      </c>
      <c r="C83" s="723" t="str">
        <f>IFERROR('Nutrition 1'!D83*100/'Nutrition 1'!$C83,"")</f>
        <v/>
      </c>
      <c r="D83" s="723" t="str">
        <f>IFERROR('Nutrition 1'!E83*100/'Nutrition 1'!$C83,"")</f>
        <v/>
      </c>
      <c r="E83" s="723" t="str">
        <f>IFERROR('Nutrition 1'!F83*100/'Nutrition 1'!$C83,"")</f>
        <v/>
      </c>
      <c r="F83" s="723" t="str">
        <f>IFERROR('Nutrition 1'!H83*100/'Nutrition 1'!$G83,"")</f>
        <v/>
      </c>
      <c r="G83" s="723" t="str">
        <f>IFERROR('Nutrition 1'!I83*100/'Nutrition 1'!$G83,"")</f>
        <v/>
      </c>
      <c r="H83" s="723" t="str">
        <f>IFERROR('Nutrition 1'!J83*100/'Nutrition 1'!$G83,"")</f>
        <v/>
      </c>
      <c r="I83" s="723" t="str">
        <f>IFERROR('Nutrition 1'!L83*100/'Nutrition 1'!$K83,"")</f>
        <v/>
      </c>
      <c r="J83" s="723" t="str">
        <f>IFERROR('Nutrition 1'!M83*100/'Nutrition 1'!$K83,"")</f>
        <v/>
      </c>
      <c r="K83" s="723" t="str">
        <f>IFERROR('Nutrition 1'!N83*100/'Nutrition 1'!$K83,"")</f>
        <v/>
      </c>
      <c r="L83" s="723" t="str">
        <f>IFERROR(SUM('Nutrition 1'!H83,'Nutrition 1'!L83)*100/SUM('Nutrition 1'!$G83,'Nutrition 1'!$K83),"")</f>
        <v/>
      </c>
      <c r="M83" s="723" t="str">
        <f>IFERROR(SUM('Nutrition 1'!I83,'Nutrition 1'!M83)*100/SUM('Nutrition 1'!$G83,'Nutrition 1'!$K83),"")</f>
        <v/>
      </c>
      <c r="N83" s="723" t="str">
        <f>IFERROR(SUM('Nutrition 1'!J83,'Nutrition 1'!N83)*100/SUM('Nutrition 1'!$G83,'Nutrition 1'!$K83),"")</f>
        <v/>
      </c>
    </row>
    <row r="84" spans="1:14" ht="14.25" customHeight="1">
      <c r="A84" s="727"/>
      <c r="B84" s="728" t="s">
        <v>578</v>
      </c>
      <c r="C84" s="723" t="str">
        <f>IFERROR('Nutrition 1'!D84*100/'Nutrition 1'!$C84,"")</f>
        <v/>
      </c>
      <c r="D84" s="723" t="str">
        <f>IFERROR('Nutrition 1'!E84*100/'Nutrition 1'!$C84,"")</f>
        <v/>
      </c>
      <c r="E84" s="723" t="str">
        <f>IFERROR('Nutrition 1'!F84*100/'Nutrition 1'!$C84,"")</f>
        <v/>
      </c>
      <c r="F84" s="723" t="str">
        <f>IFERROR('Nutrition 1'!H84*100/'Nutrition 1'!$G84,"")</f>
        <v/>
      </c>
      <c r="G84" s="723" t="str">
        <f>IFERROR('Nutrition 1'!I84*100/'Nutrition 1'!$G84,"")</f>
        <v/>
      </c>
      <c r="H84" s="723" t="str">
        <f>IFERROR('Nutrition 1'!J84*100/'Nutrition 1'!$G84,"")</f>
        <v/>
      </c>
      <c r="I84" s="723" t="str">
        <f>IFERROR('Nutrition 1'!L84*100/'Nutrition 1'!$K84,"")</f>
        <v/>
      </c>
      <c r="J84" s="723" t="str">
        <f>IFERROR('Nutrition 1'!M84*100/'Nutrition 1'!$K84,"")</f>
        <v/>
      </c>
      <c r="K84" s="723" t="str">
        <f>IFERROR('Nutrition 1'!N84*100/'Nutrition 1'!$K84,"")</f>
        <v/>
      </c>
      <c r="L84" s="723" t="str">
        <f>IFERROR(SUM('Nutrition 1'!H84,'Nutrition 1'!L84)*100/SUM('Nutrition 1'!$G84,'Nutrition 1'!$K84),"")</f>
        <v/>
      </c>
      <c r="M84" s="723" t="str">
        <f>IFERROR(SUM('Nutrition 1'!I84,'Nutrition 1'!M84)*100/SUM('Nutrition 1'!$G84,'Nutrition 1'!$K84),"")</f>
        <v/>
      </c>
      <c r="N84" s="723" t="str">
        <f>IFERROR(SUM('Nutrition 1'!J84,'Nutrition 1'!N84)*100/SUM('Nutrition 1'!$G84,'Nutrition 1'!$K84),"")</f>
        <v/>
      </c>
    </row>
    <row r="85" spans="1:14" ht="14.25" customHeight="1">
      <c r="A85" s="2" t="s">
        <v>579</v>
      </c>
      <c r="B85" s="2"/>
      <c r="C85" s="103" t="str">
        <f>IFERROR('Nutrition 1'!D85*100/'Nutrition 1'!$C85,"")</f>
        <v/>
      </c>
      <c r="D85" s="103" t="str">
        <f>IFERROR('Nutrition 1'!E85*100/'Nutrition 1'!$C85,"")</f>
        <v/>
      </c>
      <c r="E85" s="103" t="str">
        <f>IFERROR('Nutrition 1'!F85*100/'Nutrition 1'!$C85,"")</f>
        <v/>
      </c>
      <c r="F85" s="103" t="str">
        <f>IFERROR('Nutrition 1'!H85*100/'Nutrition 1'!$G85,"")</f>
        <v/>
      </c>
      <c r="G85" s="103" t="str">
        <f>IFERROR('Nutrition 1'!I85*100/'Nutrition 1'!$G85,"")</f>
        <v/>
      </c>
      <c r="H85" s="103" t="str">
        <f>IFERROR('Nutrition 1'!J85*100/'Nutrition 1'!$G85,"")</f>
        <v/>
      </c>
      <c r="I85" s="103" t="str">
        <f>IFERROR('Nutrition 1'!L85*100/'Nutrition 1'!$K85,"")</f>
        <v/>
      </c>
      <c r="J85" s="103" t="str">
        <f>IFERROR('Nutrition 1'!M85*100/'Nutrition 1'!$K85,"")</f>
        <v/>
      </c>
      <c r="K85" s="103" t="str">
        <f>IFERROR('Nutrition 1'!N85*100/'Nutrition 1'!$K85,"")</f>
        <v/>
      </c>
      <c r="L85" s="103" t="str">
        <f>IFERROR(SUM('Nutrition 1'!H85,'Nutrition 1'!L85)*100/SUM('Nutrition 1'!$G85,'Nutrition 1'!$K85),"")</f>
        <v/>
      </c>
      <c r="M85" s="103" t="str">
        <f>IFERROR(SUM('Nutrition 1'!I85,'Nutrition 1'!M85)*100/SUM('Nutrition 1'!$G85,'Nutrition 1'!$K85),"")</f>
        <v/>
      </c>
      <c r="N85" s="103" t="str">
        <f>IFERROR(SUM('Nutrition 1'!J85,'Nutrition 1'!N85)*100/SUM('Nutrition 1'!$G85,'Nutrition 1'!$K85),"")</f>
        <v/>
      </c>
    </row>
    <row r="86" spans="1:14" ht="14.25" customHeight="1">
      <c r="A86" s="727"/>
      <c r="B86" s="728" t="s">
        <v>580</v>
      </c>
      <c r="C86" s="723" t="str">
        <f>IFERROR('Nutrition 1'!D86*100/'Nutrition 1'!$C86,"")</f>
        <v/>
      </c>
      <c r="D86" s="723" t="str">
        <f>IFERROR('Nutrition 1'!E86*100/'Nutrition 1'!$C86,"")</f>
        <v/>
      </c>
      <c r="E86" s="723" t="str">
        <f>IFERROR('Nutrition 1'!F86*100/'Nutrition 1'!$C86,"")</f>
        <v/>
      </c>
      <c r="F86" s="723" t="str">
        <f>IFERROR('Nutrition 1'!H86*100/'Nutrition 1'!$G86,"")</f>
        <v/>
      </c>
      <c r="G86" s="723" t="str">
        <f>IFERROR('Nutrition 1'!I86*100/'Nutrition 1'!$G86,"")</f>
        <v/>
      </c>
      <c r="H86" s="723" t="str">
        <f>IFERROR('Nutrition 1'!J86*100/'Nutrition 1'!$G86,"")</f>
        <v/>
      </c>
      <c r="I86" s="723" t="str">
        <f>IFERROR('Nutrition 1'!L86*100/'Nutrition 1'!$K86,"")</f>
        <v/>
      </c>
      <c r="J86" s="723" t="str">
        <f>IFERROR('Nutrition 1'!M86*100/'Nutrition 1'!$K86,"")</f>
        <v/>
      </c>
      <c r="K86" s="723" t="str">
        <f>IFERROR('Nutrition 1'!N86*100/'Nutrition 1'!$K86,"")</f>
        <v/>
      </c>
      <c r="L86" s="723" t="str">
        <f>IFERROR(SUM('Nutrition 1'!H86,'Nutrition 1'!L86)*100/SUM('Nutrition 1'!$G86,'Nutrition 1'!$K86),"")</f>
        <v/>
      </c>
      <c r="M86" s="723" t="str">
        <f>IFERROR(SUM('Nutrition 1'!I86,'Nutrition 1'!M86)*100/SUM('Nutrition 1'!$G86,'Nutrition 1'!$K86),"")</f>
        <v/>
      </c>
      <c r="N86" s="723" t="str">
        <f>IFERROR(SUM('Nutrition 1'!J86,'Nutrition 1'!N86)*100/SUM('Nutrition 1'!$G86,'Nutrition 1'!$K86),"")</f>
        <v/>
      </c>
    </row>
    <row r="87" spans="1:14" ht="14.25" customHeight="1">
      <c r="A87" s="727"/>
      <c r="B87" s="728" t="s">
        <v>581</v>
      </c>
      <c r="C87" s="723" t="str">
        <f>IFERROR('Nutrition 1'!D87*100/'Nutrition 1'!$C87,"")</f>
        <v/>
      </c>
      <c r="D87" s="723" t="str">
        <f>IFERROR('Nutrition 1'!E87*100/'Nutrition 1'!$C87,"")</f>
        <v/>
      </c>
      <c r="E87" s="723" t="str">
        <f>IFERROR('Nutrition 1'!F87*100/'Nutrition 1'!$C87,"")</f>
        <v/>
      </c>
      <c r="F87" s="723" t="str">
        <f>IFERROR('Nutrition 1'!H87*100/'Nutrition 1'!$G87,"")</f>
        <v/>
      </c>
      <c r="G87" s="723" t="str">
        <f>IFERROR('Nutrition 1'!I87*100/'Nutrition 1'!$G87,"")</f>
        <v/>
      </c>
      <c r="H87" s="723" t="str">
        <f>IFERROR('Nutrition 1'!J87*100/'Nutrition 1'!$G87,"")</f>
        <v/>
      </c>
      <c r="I87" s="723" t="str">
        <f>IFERROR('Nutrition 1'!L87*100/'Nutrition 1'!$K87,"")</f>
        <v/>
      </c>
      <c r="J87" s="723" t="str">
        <f>IFERROR('Nutrition 1'!M87*100/'Nutrition 1'!$K87,"")</f>
        <v/>
      </c>
      <c r="K87" s="723" t="str">
        <f>IFERROR('Nutrition 1'!N87*100/'Nutrition 1'!$K87,"")</f>
        <v/>
      </c>
      <c r="L87" s="723" t="str">
        <f>IFERROR(SUM('Nutrition 1'!H87,'Nutrition 1'!L87)*100/SUM('Nutrition 1'!$G87,'Nutrition 1'!$K87),"")</f>
        <v/>
      </c>
      <c r="M87" s="723" t="str">
        <f>IFERROR(SUM('Nutrition 1'!I87,'Nutrition 1'!M87)*100/SUM('Nutrition 1'!$G87,'Nutrition 1'!$K87),"")</f>
        <v/>
      </c>
      <c r="N87" s="723" t="str">
        <f>IFERROR(SUM('Nutrition 1'!J87,'Nutrition 1'!N87)*100/SUM('Nutrition 1'!$G87,'Nutrition 1'!$K87),"")</f>
        <v/>
      </c>
    </row>
    <row r="88" spans="1:14" ht="14.25" customHeight="1">
      <c r="A88" s="727"/>
      <c r="B88" s="728" t="s">
        <v>582</v>
      </c>
      <c r="C88" s="723" t="str">
        <f>IFERROR('Nutrition 1'!D88*100/'Nutrition 1'!$C88,"")</f>
        <v/>
      </c>
      <c r="D88" s="723" t="str">
        <f>IFERROR('Nutrition 1'!E88*100/'Nutrition 1'!$C88,"")</f>
        <v/>
      </c>
      <c r="E88" s="723" t="str">
        <f>IFERROR('Nutrition 1'!F88*100/'Nutrition 1'!$C88,"")</f>
        <v/>
      </c>
      <c r="F88" s="723" t="str">
        <f>IFERROR('Nutrition 1'!H88*100/'Nutrition 1'!$G88,"")</f>
        <v/>
      </c>
      <c r="G88" s="723" t="str">
        <f>IFERROR('Nutrition 1'!I88*100/'Nutrition 1'!$G88,"")</f>
        <v/>
      </c>
      <c r="H88" s="723" t="str">
        <f>IFERROR('Nutrition 1'!J88*100/'Nutrition 1'!$G88,"")</f>
        <v/>
      </c>
      <c r="I88" s="723" t="str">
        <f>IFERROR('Nutrition 1'!L88*100/'Nutrition 1'!$K88,"")</f>
        <v/>
      </c>
      <c r="J88" s="723" t="str">
        <f>IFERROR('Nutrition 1'!M88*100/'Nutrition 1'!$K88,"")</f>
        <v/>
      </c>
      <c r="K88" s="723" t="str">
        <f>IFERROR('Nutrition 1'!N88*100/'Nutrition 1'!$K88,"")</f>
        <v/>
      </c>
      <c r="L88" s="723" t="str">
        <f>IFERROR(SUM('Nutrition 1'!H88,'Nutrition 1'!L88)*100/SUM('Nutrition 1'!$G88,'Nutrition 1'!$K88),"")</f>
        <v/>
      </c>
      <c r="M88" s="723" t="str">
        <f>IFERROR(SUM('Nutrition 1'!I88,'Nutrition 1'!M88)*100/SUM('Nutrition 1'!$G88,'Nutrition 1'!$K88),"")</f>
        <v/>
      </c>
      <c r="N88" s="723" t="str">
        <f>IFERROR(SUM('Nutrition 1'!J88,'Nutrition 1'!N88)*100/SUM('Nutrition 1'!$G88,'Nutrition 1'!$K88),"")</f>
        <v/>
      </c>
    </row>
    <row r="89" spans="1:14" ht="14.25" customHeight="1">
      <c r="A89" s="2" t="s">
        <v>583</v>
      </c>
      <c r="B89" s="2"/>
      <c r="C89" s="686" t="str">
        <f>IFERROR('Nutrition 1'!D89*100/'Nutrition 1'!$C89,"")</f>
        <v/>
      </c>
      <c r="D89" s="686" t="str">
        <f>IFERROR('Nutrition 1'!E89*100/'Nutrition 1'!$C89,"")</f>
        <v/>
      </c>
      <c r="E89" s="686" t="str">
        <f>IFERROR('Nutrition 1'!F89*100/'Nutrition 1'!$C89,"")</f>
        <v/>
      </c>
      <c r="F89" s="686" t="str">
        <f>IFERROR('Nutrition 1'!H89*100/'Nutrition 1'!$G89,"")</f>
        <v/>
      </c>
      <c r="G89" s="686" t="str">
        <f>IFERROR('Nutrition 1'!I89*100/'Nutrition 1'!$G89,"")</f>
        <v/>
      </c>
      <c r="H89" s="686" t="str">
        <f>IFERROR('Nutrition 1'!J89*100/'Nutrition 1'!$G89,"")</f>
        <v/>
      </c>
      <c r="I89" s="686" t="str">
        <f>IFERROR('Nutrition 1'!L89*100/'Nutrition 1'!$K89,"")</f>
        <v/>
      </c>
      <c r="J89" s="686" t="str">
        <f>IFERROR('Nutrition 1'!M89*100/'Nutrition 1'!$K89,"")</f>
        <v/>
      </c>
      <c r="K89" s="686" t="str">
        <f>IFERROR('Nutrition 1'!N89*100/'Nutrition 1'!$K89,"")</f>
        <v/>
      </c>
      <c r="L89" s="686" t="str">
        <f>IFERROR(SUM('Nutrition 1'!H89,'Nutrition 1'!L89)*100/SUM('Nutrition 1'!$G89,'Nutrition 1'!$K89),"")</f>
        <v/>
      </c>
      <c r="M89" s="686" t="str">
        <f>IFERROR(SUM('Nutrition 1'!I89,'Nutrition 1'!M89)*100/SUM('Nutrition 1'!$G89,'Nutrition 1'!$K89),"")</f>
        <v/>
      </c>
      <c r="N89" s="686" t="str">
        <f>IFERROR(SUM('Nutrition 1'!J89,'Nutrition 1'!N89)*100/SUM('Nutrition 1'!$G89,'Nutrition 1'!$K89),"")</f>
        <v/>
      </c>
    </row>
    <row r="90" spans="1:14" ht="14.25" customHeight="1">
      <c r="A90" s="727"/>
      <c r="B90" s="728" t="s">
        <v>584</v>
      </c>
      <c r="C90" s="723" t="str">
        <f>IFERROR('Nutrition 1'!D90*100/'Nutrition 1'!$C90,"")</f>
        <v/>
      </c>
      <c r="D90" s="723" t="str">
        <f>IFERROR('Nutrition 1'!E90*100/'Nutrition 1'!$C90,"")</f>
        <v/>
      </c>
      <c r="E90" s="723" t="str">
        <f>IFERROR('Nutrition 1'!F90*100/'Nutrition 1'!$C90,"")</f>
        <v/>
      </c>
      <c r="F90" s="723" t="str">
        <f>IFERROR('Nutrition 1'!H90*100/'Nutrition 1'!$G90,"")</f>
        <v/>
      </c>
      <c r="G90" s="723" t="str">
        <f>IFERROR('Nutrition 1'!I90*100/'Nutrition 1'!$G90,"")</f>
        <v/>
      </c>
      <c r="H90" s="723" t="str">
        <f>IFERROR('Nutrition 1'!J90*100/'Nutrition 1'!$G90,"")</f>
        <v/>
      </c>
      <c r="I90" s="723" t="str">
        <f>IFERROR('Nutrition 1'!L90*100/'Nutrition 1'!$K90,"")</f>
        <v/>
      </c>
      <c r="J90" s="723" t="str">
        <f>IFERROR('Nutrition 1'!M90*100/'Nutrition 1'!$K90,"")</f>
        <v/>
      </c>
      <c r="K90" s="723" t="str">
        <f>IFERROR('Nutrition 1'!N90*100/'Nutrition 1'!$K90,"")</f>
        <v/>
      </c>
      <c r="L90" s="723" t="str">
        <f>IFERROR(SUM('Nutrition 1'!H90,'Nutrition 1'!L90)*100/SUM('Nutrition 1'!$G90,'Nutrition 1'!$K90),"")</f>
        <v/>
      </c>
      <c r="M90" s="723" t="str">
        <f>IFERROR(SUM('Nutrition 1'!I90,'Nutrition 1'!M90)*100/SUM('Nutrition 1'!$G90,'Nutrition 1'!$K90),"")</f>
        <v/>
      </c>
      <c r="N90" s="723" t="str">
        <f>IFERROR(SUM('Nutrition 1'!J90,'Nutrition 1'!N90)*100/SUM('Nutrition 1'!$G90,'Nutrition 1'!$K90),"")</f>
        <v/>
      </c>
    </row>
    <row r="91" spans="1:14" ht="14.25" customHeight="1">
      <c r="A91" s="2" t="s">
        <v>585</v>
      </c>
      <c r="B91" s="2"/>
      <c r="C91" s="103" t="str">
        <f>IFERROR('Nutrition 1'!D91*100/'Nutrition 1'!$C91,"")</f>
        <v/>
      </c>
      <c r="D91" s="103" t="str">
        <f>IFERROR('Nutrition 1'!E91*100/'Nutrition 1'!$C91,"")</f>
        <v/>
      </c>
      <c r="E91" s="103" t="str">
        <f>IFERROR('Nutrition 1'!F91*100/'Nutrition 1'!$C91,"")</f>
        <v/>
      </c>
      <c r="F91" s="103" t="str">
        <f>IFERROR('Nutrition 1'!H91*100/'Nutrition 1'!$G91,"")</f>
        <v/>
      </c>
      <c r="G91" s="103" t="str">
        <f>IFERROR('Nutrition 1'!I91*100/'Nutrition 1'!$G91,"")</f>
        <v/>
      </c>
      <c r="H91" s="103" t="str">
        <f>IFERROR('Nutrition 1'!J91*100/'Nutrition 1'!$G91,"")</f>
        <v/>
      </c>
      <c r="I91" s="103" t="str">
        <f>IFERROR('Nutrition 1'!L91*100/'Nutrition 1'!$K91,"")</f>
        <v/>
      </c>
      <c r="J91" s="103" t="str">
        <f>IFERROR('Nutrition 1'!M91*100/'Nutrition 1'!$K91,"")</f>
        <v/>
      </c>
      <c r="K91" s="103" t="str">
        <f>IFERROR('Nutrition 1'!N91*100/'Nutrition 1'!$K91,"")</f>
        <v/>
      </c>
      <c r="L91" s="103" t="str">
        <f>IFERROR(SUM('Nutrition 1'!H91,'Nutrition 1'!L91)*100/SUM('Nutrition 1'!$G91,'Nutrition 1'!$K91),"")</f>
        <v/>
      </c>
      <c r="M91" s="103" t="str">
        <f>IFERROR(SUM('Nutrition 1'!I91,'Nutrition 1'!M91)*100/SUM('Nutrition 1'!$G91,'Nutrition 1'!$K91),"")</f>
        <v/>
      </c>
      <c r="N91" s="103" t="str">
        <f>IFERROR(SUM('Nutrition 1'!J91,'Nutrition 1'!N91)*100/SUM('Nutrition 1'!$G91,'Nutrition 1'!$K91),"")</f>
        <v/>
      </c>
    </row>
    <row r="92" spans="1:14" ht="14.25" customHeight="1">
      <c r="A92" s="727"/>
      <c r="B92" s="728" t="s">
        <v>586</v>
      </c>
      <c r="C92" s="723" t="str">
        <f>IFERROR('Nutrition 1'!D92*100/'Nutrition 1'!$C92,"")</f>
        <v/>
      </c>
      <c r="D92" s="723" t="str">
        <f>IFERROR('Nutrition 1'!E92*100/'Nutrition 1'!$C92,"")</f>
        <v/>
      </c>
      <c r="E92" s="723" t="str">
        <f>IFERROR('Nutrition 1'!F92*100/'Nutrition 1'!$C92,"")</f>
        <v/>
      </c>
      <c r="F92" s="723" t="str">
        <f>IFERROR('Nutrition 1'!H92*100/'Nutrition 1'!$G92,"")</f>
        <v/>
      </c>
      <c r="G92" s="723" t="str">
        <f>IFERROR('Nutrition 1'!I92*100/'Nutrition 1'!$G92,"")</f>
        <v/>
      </c>
      <c r="H92" s="723" t="str">
        <f>IFERROR('Nutrition 1'!J92*100/'Nutrition 1'!$G92,"")</f>
        <v/>
      </c>
      <c r="I92" s="723" t="str">
        <f>IFERROR('Nutrition 1'!L92*100/'Nutrition 1'!$K92,"")</f>
        <v/>
      </c>
      <c r="J92" s="723" t="str">
        <f>IFERROR('Nutrition 1'!M92*100/'Nutrition 1'!$K92,"")</f>
        <v/>
      </c>
      <c r="K92" s="723" t="str">
        <f>IFERROR('Nutrition 1'!N92*100/'Nutrition 1'!$K92,"")</f>
        <v/>
      </c>
      <c r="L92" s="723" t="str">
        <f>IFERROR(SUM('Nutrition 1'!H92,'Nutrition 1'!L92)*100/SUM('Nutrition 1'!$G92,'Nutrition 1'!$K92),"")</f>
        <v/>
      </c>
      <c r="M92" s="723" t="str">
        <f>IFERROR(SUM('Nutrition 1'!I92,'Nutrition 1'!M92)*100/SUM('Nutrition 1'!$G92,'Nutrition 1'!$K92),"")</f>
        <v/>
      </c>
      <c r="N92" s="723" t="str">
        <f>IFERROR(SUM('Nutrition 1'!J92,'Nutrition 1'!N92)*100/SUM('Nutrition 1'!$G92,'Nutrition 1'!$K92),"")</f>
        <v/>
      </c>
    </row>
    <row r="93" spans="1:14" ht="14.25" customHeight="1">
      <c r="A93" s="727"/>
      <c r="B93" s="728" t="s">
        <v>587</v>
      </c>
      <c r="C93" s="723" t="str">
        <f>IFERROR('Nutrition 1'!D93*100/'Nutrition 1'!$C93,"")</f>
        <v/>
      </c>
      <c r="D93" s="723" t="str">
        <f>IFERROR('Nutrition 1'!E93*100/'Nutrition 1'!$C93,"")</f>
        <v/>
      </c>
      <c r="E93" s="723" t="str">
        <f>IFERROR('Nutrition 1'!F93*100/'Nutrition 1'!$C93,"")</f>
        <v/>
      </c>
      <c r="F93" s="723" t="str">
        <f>IFERROR('Nutrition 1'!H93*100/'Nutrition 1'!$G93,"")</f>
        <v/>
      </c>
      <c r="G93" s="723" t="str">
        <f>IFERROR('Nutrition 1'!I93*100/'Nutrition 1'!$G93,"")</f>
        <v/>
      </c>
      <c r="H93" s="723" t="str">
        <f>IFERROR('Nutrition 1'!J93*100/'Nutrition 1'!$G93,"")</f>
        <v/>
      </c>
      <c r="I93" s="723" t="str">
        <f>IFERROR('Nutrition 1'!L93*100/'Nutrition 1'!$K93,"")</f>
        <v/>
      </c>
      <c r="J93" s="723" t="str">
        <f>IFERROR('Nutrition 1'!M93*100/'Nutrition 1'!$K93,"")</f>
        <v/>
      </c>
      <c r="K93" s="723" t="str">
        <f>IFERROR('Nutrition 1'!N93*100/'Nutrition 1'!$K93,"")</f>
        <v/>
      </c>
      <c r="L93" s="723" t="str">
        <f>IFERROR(SUM('Nutrition 1'!H93,'Nutrition 1'!L93)*100/SUM('Nutrition 1'!$G93,'Nutrition 1'!$K93),"")</f>
        <v/>
      </c>
      <c r="M93" s="723" t="str">
        <f>IFERROR(SUM('Nutrition 1'!I93,'Nutrition 1'!M93)*100/SUM('Nutrition 1'!$G93,'Nutrition 1'!$K93),"")</f>
        <v/>
      </c>
      <c r="N93" s="723" t="str">
        <f>IFERROR(SUM('Nutrition 1'!J93,'Nutrition 1'!N93)*100/SUM('Nutrition 1'!$G93,'Nutrition 1'!$K93),"")</f>
        <v/>
      </c>
    </row>
    <row r="94" spans="1:14" ht="14.25" customHeight="1">
      <c r="A94" s="727"/>
      <c r="B94" s="728" t="s">
        <v>588</v>
      </c>
      <c r="C94" s="723" t="str">
        <f>IFERROR('Nutrition 1'!D94*100/'Nutrition 1'!$C94,"")</f>
        <v/>
      </c>
      <c r="D94" s="723" t="str">
        <f>IFERROR('Nutrition 1'!E94*100/'Nutrition 1'!$C94,"")</f>
        <v/>
      </c>
      <c r="E94" s="723" t="str">
        <f>IFERROR('Nutrition 1'!F94*100/'Nutrition 1'!$C94,"")</f>
        <v/>
      </c>
      <c r="F94" s="723" t="str">
        <f>IFERROR('Nutrition 1'!H94*100/'Nutrition 1'!$G94,"")</f>
        <v/>
      </c>
      <c r="G94" s="723" t="str">
        <f>IFERROR('Nutrition 1'!I94*100/'Nutrition 1'!$G94,"")</f>
        <v/>
      </c>
      <c r="H94" s="723" t="str">
        <f>IFERROR('Nutrition 1'!J94*100/'Nutrition 1'!$G94,"")</f>
        <v/>
      </c>
      <c r="I94" s="723" t="str">
        <f>IFERROR('Nutrition 1'!L94*100/'Nutrition 1'!$K94,"")</f>
        <v/>
      </c>
      <c r="J94" s="723" t="str">
        <f>IFERROR('Nutrition 1'!M94*100/'Nutrition 1'!$K94,"")</f>
        <v/>
      </c>
      <c r="K94" s="723" t="str">
        <f>IFERROR('Nutrition 1'!N94*100/'Nutrition 1'!$K94,"")</f>
        <v/>
      </c>
      <c r="L94" s="723" t="str">
        <f>IFERROR(SUM('Nutrition 1'!H94,'Nutrition 1'!L94)*100/SUM('Nutrition 1'!$G94,'Nutrition 1'!$K94),"")</f>
        <v/>
      </c>
      <c r="M94" s="723" t="str">
        <f>IFERROR(SUM('Nutrition 1'!I94,'Nutrition 1'!M94)*100/SUM('Nutrition 1'!$G94,'Nutrition 1'!$K94),"")</f>
        <v/>
      </c>
      <c r="N94" s="723" t="str">
        <f>IFERROR(SUM('Nutrition 1'!J94,'Nutrition 1'!N94)*100/SUM('Nutrition 1'!$G94,'Nutrition 1'!$K94),"")</f>
        <v/>
      </c>
    </row>
    <row r="95" spans="1:14" ht="14.25" customHeight="1">
      <c r="A95" s="2" t="s">
        <v>589</v>
      </c>
      <c r="B95" s="2"/>
      <c r="C95" s="103" t="str">
        <f>IFERROR('Nutrition 1'!D95*100/'Nutrition 1'!$C95,"")</f>
        <v/>
      </c>
      <c r="D95" s="103" t="str">
        <f>IFERROR('Nutrition 1'!E95*100/'Nutrition 1'!$C95,"")</f>
        <v/>
      </c>
      <c r="E95" s="103" t="str">
        <f>IFERROR('Nutrition 1'!F95*100/'Nutrition 1'!$C95,"")</f>
        <v/>
      </c>
      <c r="F95" s="103" t="str">
        <f>IFERROR('Nutrition 1'!H95*100/'Nutrition 1'!$G95,"")</f>
        <v/>
      </c>
      <c r="G95" s="103" t="str">
        <f>IFERROR('Nutrition 1'!I95*100/'Nutrition 1'!$G95,"")</f>
        <v/>
      </c>
      <c r="H95" s="103" t="str">
        <f>IFERROR('Nutrition 1'!J95*100/'Nutrition 1'!$G95,"")</f>
        <v/>
      </c>
      <c r="I95" s="103" t="str">
        <f>IFERROR('Nutrition 1'!L95*100/'Nutrition 1'!$K95,"")</f>
        <v/>
      </c>
      <c r="J95" s="103" t="str">
        <f>IFERROR('Nutrition 1'!M95*100/'Nutrition 1'!$K95,"")</f>
        <v/>
      </c>
      <c r="K95" s="103" t="str">
        <f>IFERROR('Nutrition 1'!N95*100/'Nutrition 1'!$K95,"")</f>
        <v/>
      </c>
      <c r="L95" s="103" t="str">
        <f>IFERROR(SUM('Nutrition 1'!H95,'Nutrition 1'!L95)*100/SUM('Nutrition 1'!$G95,'Nutrition 1'!$K95),"")</f>
        <v/>
      </c>
      <c r="M95" s="103" t="str">
        <f>IFERROR(SUM('Nutrition 1'!I95,'Nutrition 1'!M95)*100/SUM('Nutrition 1'!$G95,'Nutrition 1'!$K95),"")</f>
        <v/>
      </c>
      <c r="N95" s="103" t="str">
        <f>IFERROR(SUM('Nutrition 1'!J95,'Nutrition 1'!N95)*100/SUM('Nutrition 1'!$G95,'Nutrition 1'!$K95),"")</f>
        <v/>
      </c>
    </row>
    <row r="96" spans="1:14" ht="14.25" customHeight="1">
      <c r="A96" s="728"/>
      <c r="B96" s="728" t="s">
        <v>590</v>
      </c>
      <c r="C96" s="723" t="str">
        <f>IFERROR('Nutrition 1'!D96*100/'Nutrition 1'!$C96,"")</f>
        <v/>
      </c>
      <c r="D96" s="723" t="str">
        <f>IFERROR('Nutrition 1'!E96*100/'Nutrition 1'!$C96,"")</f>
        <v/>
      </c>
      <c r="E96" s="723" t="str">
        <f>IFERROR('Nutrition 1'!F96*100/'Nutrition 1'!$C96,"")</f>
        <v/>
      </c>
      <c r="F96" s="723" t="str">
        <f>IFERROR('Nutrition 1'!H96*100/'Nutrition 1'!$G96,"")</f>
        <v/>
      </c>
      <c r="G96" s="723" t="str">
        <f>IFERROR('Nutrition 1'!I96*100/'Nutrition 1'!$G96,"")</f>
        <v/>
      </c>
      <c r="H96" s="723" t="str">
        <f>IFERROR('Nutrition 1'!J96*100/'Nutrition 1'!$G96,"")</f>
        <v/>
      </c>
      <c r="I96" s="723" t="str">
        <f>IFERROR('Nutrition 1'!L96*100/'Nutrition 1'!$K96,"")</f>
        <v/>
      </c>
      <c r="J96" s="723" t="str">
        <f>IFERROR('Nutrition 1'!M96*100/'Nutrition 1'!$K96,"")</f>
        <v/>
      </c>
      <c r="K96" s="723" t="str">
        <f>IFERROR('Nutrition 1'!N96*100/'Nutrition 1'!$K96,"")</f>
        <v/>
      </c>
      <c r="L96" s="723" t="str">
        <f>IFERROR(SUM('Nutrition 1'!H96,'Nutrition 1'!L96)*100/SUM('Nutrition 1'!$G96,'Nutrition 1'!$K96),"")</f>
        <v/>
      </c>
      <c r="M96" s="723" t="str">
        <f>IFERROR(SUM('Nutrition 1'!I96,'Nutrition 1'!M96)*100/SUM('Nutrition 1'!$G96,'Nutrition 1'!$K96),"")</f>
        <v/>
      </c>
      <c r="N96" s="723" t="str">
        <f>IFERROR(SUM('Nutrition 1'!J96,'Nutrition 1'!N96)*100/SUM('Nutrition 1'!$G96,'Nutrition 1'!$K96),"")</f>
        <v/>
      </c>
    </row>
    <row r="97" spans="1:14" ht="14.25" customHeight="1">
      <c r="A97" s="728"/>
      <c r="B97" s="728" t="s">
        <v>591</v>
      </c>
      <c r="C97" s="723" t="str">
        <f>IFERROR('Nutrition 1'!D97*100/'Nutrition 1'!$C97,"")</f>
        <v/>
      </c>
      <c r="D97" s="723" t="str">
        <f>IFERROR('Nutrition 1'!E97*100/'Nutrition 1'!$C97,"")</f>
        <v/>
      </c>
      <c r="E97" s="723" t="str">
        <f>IFERROR('Nutrition 1'!F97*100/'Nutrition 1'!$C97,"")</f>
        <v/>
      </c>
      <c r="F97" s="723" t="str">
        <f>IFERROR('Nutrition 1'!H97*100/'Nutrition 1'!$G97,"")</f>
        <v/>
      </c>
      <c r="G97" s="723" t="str">
        <f>IFERROR('Nutrition 1'!I97*100/'Nutrition 1'!$G97,"")</f>
        <v/>
      </c>
      <c r="H97" s="723" t="str">
        <f>IFERROR('Nutrition 1'!J97*100/'Nutrition 1'!$G97,"")</f>
        <v/>
      </c>
      <c r="I97" s="723" t="str">
        <f>IFERROR('Nutrition 1'!L97*100/'Nutrition 1'!$K97,"")</f>
        <v/>
      </c>
      <c r="J97" s="723" t="str">
        <f>IFERROR('Nutrition 1'!M97*100/'Nutrition 1'!$K97,"")</f>
        <v/>
      </c>
      <c r="K97" s="723" t="str">
        <f>IFERROR('Nutrition 1'!N97*100/'Nutrition 1'!$K97,"")</f>
        <v/>
      </c>
      <c r="L97" s="723" t="str">
        <f>IFERROR(SUM('Nutrition 1'!H97,'Nutrition 1'!L97)*100/SUM('Nutrition 1'!$G97,'Nutrition 1'!$K97),"")</f>
        <v/>
      </c>
      <c r="M97" s="723" t="str">
        <f>IFERROR(SUM('Nutrition 1'!I97,'Nutrition 1'!M97)*100/SUM('Nutrition 1'!$G97,'Nutrition 1'!$K97),"")</f>
        <v/>
      </c>
      <c r="N97" s="723" t="str">
        <f>IFERROR(SUM('Nutrition 1'!J97,'Nutrition 1'!N97)*100/SUM('Nutrition 1'!$G97,'Nutrition 1'!$K97),"")</f>
        <v/>
      </c>
    </row>
    <row r="98" spans="1:14" ht="14.25" customHeight="1">
      <c r="A98" s="728"/>
      <c r="B98" s="728" t="s">
        <v>592</v>
      </c>
      <c r="C98" s="723" t="str">
        <f>IFERROR('Nutrition 1'!D98*100/'Nutrition 1'!$C98,"")</f>
        <v/>
      </c>
      <c r="D98" s="723" t="str">
        <f>IFERROR('Nutrition 1'!E98*100/'Nutrition 1'!$C98,"")</f>
        <v/>
      </c>
      <c r="E98" s="723" t="str">
        <f>IFERROR('Nutrition 1'!F98*100/'Nutrition 1'!$C98,"")</f>
        <v/>
      </c>
      <c r="F98" s="723" t="str">
        <f>IFERROR('Nutrition 1'!H98*100/'Nutrition 1'!$G98,"")</f>
        <v/>
      </c>
      <c r="G98" s="723" t="str">
        <f>IFERROR('Nutrition 1'!I98*100/'Nutrition 1'!$G98,"")</f>
        <v/>
      </c>
      <c r="H98" s="723" t="str">
        <f>IFERROR('Nutrition 1'!J98*100/'Nutrition 1'!$G98,"")</f>
        <v/>
      </c>
      <c r="I98" s="723" t="str">
        <f>IFERROR('Nutrition 1'!L98*100/'Nutrition 1'!$K98,"")</f>
        <v/>
      </c>
      <c r="J98" s="723" t="str">
        <f>IFERROR('Nutrition 1'!M98*100/'Nutrition 1'!$K98,"")</f>
        <v/>
      </c>
      <c r="K98" s="723" t="str">
        <f>IFERROR('Nutrition 1'!N98*100/'Nutrition 1'!$K98,"")</f>
        <v/>
      </c>
      <c r="L98" s="723" t="str">
        <f>IFERROR(SUM('Nutrition 1'!H98,'Nutrition 1'!L98)*100/SUM('Nutrition 1'!$G98,'Nutrition 1'!$K98),"")</f>
        <v/>
      </c>
      <c r="M98" s="723" t="str">
        <f>IFERROR(SUM('Nutrition 1'!I98,'Nutrition 1'!M98)*100/SUM('Nutrition 1'!$G98,'Nutrition 1'!$K98),"")</f>
        <v/>
      </c>
      <c r="N98" s="723" t="str">
        <f>IFERROR(SUM('Nutrition 1'!J98,'Nutrition 1'!N98)*100/SUM('Nutrition 1'!$G98,'Nutrition 1'!$K98),"")</f>
        <v/>
      </c>
    </row>
    <row r="99" spans="1:14" ht="14.25" customHeight="1">
      <c r="A99" s="728"/>
      <c r="B99" s="728" t="s">
        <v>593</v>
      </c>
      <c r="C99" s="723" t="str">
        <f>IFERROR('Nutrition 1'!D99*100/'Nutrition 1'!$C99,"")</f>
        <v/>
      </c>
      <c r="D99" s="723" t="str">
        <f>IFERROR('Nutrition 1'!E99*100/'Nutrition 1'!$C99,"")</f>
        <v/>
      </c>
      <c r="E99" s="723" t="str">
        <f>IFERROR('Nutrition 1'!F99*100/'Nutrition 1'!$C99,"")</f>
        <v/>
      </c>
      <c r="F99" s="723" t="str">
        <f>IFERROR('Nutrition 1'!H99*100/'Nutrition 1'!$G99,"")</f>
        <v/>
      </c>
      <c r="G99" s="723" t="str">
        <f>IFERROR('Nutrition 1'!I99*100/'Nutrition 1'!$G99,"")</f>
        <v/>
      </c>
      <c r="H99" s="723" t="str">
        <f>IFERROR('Nutrition 1'!J99*100/'Nutrition 1'!$G99,"")</f>
        <v/>
      </c>
      <c r="I99" s="723" t="str">
        <f>IFERROR('Nutrition 1'!L99*100/'Nutrition 1'!$K99,"")</f>
        <v/>
      </c>
      <c r="J99" s="723" t="str">
        <f>IFERROR('Nutrition 1'!M99*100/'Nutrition 1'!$K99,"")</f>
        <v/>
      </c>
      <c r="K99" s="723" t="str">
        <f>IFERROR('Nutrition 1'!N99*100/'Nutrition 1'!$K99,"")</f>
        <v/>
      </c>
      <c r="L99" s="723" t="str">
        <f>IFERROR(SUM('Nutrition 1'!H99,'Nutrition 1'!L99)*100/SUM('Nutrition 1'!$G99,'Nutrition 1'!$K99),"")</f>
        <v/>
      </c>
      <c r="M99" s="723" t="str">
        <f>IFERROR(SUM('Nutrition 1'!I99,'Nutrition 1'!M99)*100/SUM('Nutrition 1'!$G99,'Nutrition 1'!$K99),"")</f>
        <v/>
      </c>
      <c r="N99" s="723" t="str">
        <f>IFERROR(SUM('Nutrition 1'!J99,'Nutrition 1'!N99)*100/SUM('Nutrition 1'!$G99,'Nutrition 1'!$K99),"")</f>
        <v/>
      </c>
    </row>
    <row r="100" spans="1:14" ht="14.25" customHeight="1">
      <c r="A100" s="2" t="s">
        <v>594</v>
      </c>
      <c r="B100" s="2"/>
      <c r="C100" s="686" t="str">
        <f>IFERROR('Nutrition 1'!D100*100/'Nutrition 1'!$C100,"")</f>
        <v/>
      </c>
      <c r="D100" s="686" t="str">
        <f>IFERROR('Nutrition 1'!E100*100/'Nutrition 1'!$C100,"")</f>
        <v/>
      </c>
      <c r="E100" s="686" t="str">
        <f>IFERROR('Nutrition 1'!F100*100/'Nutrition 1'!$C100,"")</f>
        <v/>
      </c>
      <c r="F100" s="686" t="str">
        <f>IFERROR('Nutrition 1'!H100*100/'Nutrition 1'!$G100,"")</f>
        <v/>
      </c>
      <c r="G100" s="686" t="str">
        <f>IFERROR('Nutrition 1'!I100*100/'Nutrition 1'!$G100,"")</f>
        <v/>
      </c>
      <c r="H100" s="686" t="str">
        <f>IFERROR('Nutrition 1'!J100*100/'Nutrition 1'!$G100,"")</f>
        <v/>
      </c>
      <c r="I100" s="686" t="str">
        <f>IFERROR('Nutrition 1'!L100*100/'Nutrition 1'!$K100,"")</f>
        <v/>
      </c>
      <c r="J100" s="686" t="str">
        <f>IFERROR('Nutrition 1'!M100*100/'Nutrition 1'!$K100,"")</f>
        <v/>
      </c>
      <c r="K100" s="686" t="str">
        <f>IFERROR('Nutrition 1'!N100*100/'Nutrition 1'!$K100,"")</f>
        <v/>
      </c>
      <c r="L100" s="686" t="str">
        <f>IFERROR(SUM('Nutrition 1'!H100,'Nutrition 1'!L100)*100/SUM('Nutrition 1'!$G100,'Nutrition 1'!$K100),"")</f>
        <v/>
      </c>
      <c r="M100" s="686" t="str">
        <f>IFERROR(SUM('Nutrition 1'!I100,'Nutrition 1'!M100)*100/SUM('Nutrition 1'!$G100,'Nutrition 1'!$K100),"")</f>
        <v/>
      </c>
      <c r="N100" s="686" t="str">
        <f>IFERROR(SUM('Nutrition 1'!J100,'Nutrition 1'!N100)*100/SUM('Nutrition 1'!$G100,'Nutrition 1'!$K100),"")</f>
        <v/>
      </c>
    </row>
    <row r="101" spans="1:14" ht="14.25" customHeight="1">
      <c r="A101" s="727"/>
      <c r="B101" s="728" t="s">
        <v>595</v>
      </c>
      <c r="C101" s="723" t="str">
        <f>IFERROR('Nutrition 1'!D101*100/'Nutrition 1'!$C101,"")</f>
        <v/>
      </c>
      <c r="D101" s="723" t="str">
        <f>IFERROR('Nutrition 1'!E101*100/'Nutrition 1'!$C101,"")</f>
        <v/>
      </c>
      <c r="E101" s="723" t="str">
        <f>IFERROR('Nutrition 1'!F101*100/'Nutrition 1'!$C101,"")</f>
        <v/>
      </c>
      <c r="F101" s="723" t="str">
        <f>IFERROR('Nutrition 1'!H101*100/'Nutrition 1'!$G101,"")</f>
        <v/>
      </c>
      <c r="G101" s="723" t="str">
        <f>IFERROR('Nutrition 1'!I101*100/'Nutrition 1'!$G101,"")</f>
        <v/>
      </c>
      <c r="H101" s="723" t="str">
        <f>IFERROR('Nutrition 1'!J101*100/'Nutrition 1'!$G101,"")</f>
        <v/>
      </c>
      <c r="I101" s="723" t="str">
        <f>IFERROR('Nutrition 1'!L101*100/'Nutrition 1'!$K101,"")</f>
        <v/>
      </c>
      <c r="J101" s="723" t="str">
        <f>IFERROR('Nutrition 1'!M101*100/'Nutrition 1'!$K101,"")</f>
        <v/>
      </c>
      <c r="K101" s="723" t="str">
        <f>IFERROR('Nutrition 1'!N101*100/'Nutrition 1'!$K101,"")</f>
        <v/>
      </c>
      <c r="L101" s="723" t="str">
        <f>IFERROR(SUM('Nutrition 1'!H101,'Nutrition 1'!L101)*100/SUM('Nutrition 1'!$G101,'Nutrition 1'!$K101),"")</f>
        <v/>
      </c>
      <c r="M101" s="723" t="str">
        <f>IFERROR(SUM('Nutrition 1'!I101,'Nutrition 1'!M101)*100/SUM('Nutrition 1'!$G101,'Nutrition 1'!$K101),"")</f>
        <v/>
      </c>
      <c r="N101" s="723" t="str">
        <f>IFERROR(SUM('Nutrition 1'!J101,'Nutrition 1'!N101)*100/SUM('Nutrition 1'!$G101,'Nutrition 1'!$K101),"")</f>
        <v/>
      </c>
    </row>
    <row r="102" spans="1:14" ht="14.25" customHeight="1">
      <c r="A102" s="2" t="s">
        <v>596</v>
      </c>
      <c r="B102" s="2"/>
      <c r="C102" s="103" t="str">
        <f>IFERROR('Nutrition 1'!D102*100/'Nutrition 1'!$C102,"")</f>
        <v/>
      </c>
      <c r="D102" s="103" t="str">
        <f>IFERROR('Nutrition 1'!E102*100/'Nutrition 1'!$C102,"")</f>
        <v/>
      </c>
      <c r="E102" s="103" t="str">
        <f>IFERROR('Nutrition 1'!F102*100/'Nutrition 1'!$C102,"")</f>
        <v/>
      </c>
      <c r="F102" s="103" t="str">
        <f>IFERROR('Nutrition 1'!H102*100/'Nutrition 1'!$G102,"")</f>
        <v/>
      </c>
      <c r="G102" s="103" t="str">
        <f>IFERROR('Nutrition 1'!I102*100/'Nutrition 1'!$G102,"")</f>
        <v/>
      </c>
      <c r="H102" s="103" t="str">
        <f>IFERROR('Nutrition 1'!J102*100/'Nutrition 1'!$G102,"")</f>
        <v/>
      </c>
      <c r="I102" s="103" t="str">
        <f>IFERROR('Nutrition 1'!L102*100/'Nutrition 1'!$K102,"")</f>
        <v/>
      </c>
      <c r="J102" s="103" t="str">
        <f>IFERROR('Nutrition 1'!M102*100/'Nutrition 1'!$K102,"")</f>
        <v/>
      </c>
      <c r="K102" s="103" t="str">
        <f>IFERROR('Nutrition 1'!N102*100/'Nutrition 1'!$K102,"")</f>
        <v/>
      </c>
      <c r="L102" s="103" t="str">
        <f>IFERROR(SUM('Nutrition 1'!H102,'Nutrition 1'!L102)*100/SUM('Nutrition 1'!$G102,'Nutrition 1'!$K102),"")</f>
        <v/>
      </c>
      <c r="M102" s="103" t="str">
        <f>IFERROR(SUM('Nutrition 1'!I102,'Nutrition 1'!M102)*100/SUM('Nutrition 1'!$G102,'Nutrition 1'!$K102),"")</f>
        <v/>
      </c>
      <c r="N102" s="103" t="str">
        <f>IFERROR(SUM('Nutrition 1'!J102,'Nutrition 1'!N102)*100/SUM('Nutrition 1'!$G102,'Nutrition 1'!$K102),"")</f>
        <v/>
      </c>
    </row>
    <row r="103" spans="1:14" ht="14.25" customHeight="1">
      <c r="A103" s="728"/>
      <c r="B103" s="728" t="s">
        <v>597</v>
      </c>
      <c r="C103" s="723" t="str">
        <f>IFERROR('Nutrition 1'!D103*100/'Nutrition 1'!$C103,"")</f>
        <v/>
      </c>
      <c r="D103" s="723" t="str">
        <f>IFERROR('Nutrition 1'!E103*100/'Nutrition 1'!$C103,"")</f>
        <v/>
      </c>
      <c r="E103" s="723" t="str">
        <f>IFERROR('Nutrition 1'!F103*100/'Nutrition 1'!$C103,"")</f>
        <v/>
      </c>
      <c r="F103" s="723" t="str">
        <f>IFERROR('Nutrition 1'!H103*100/'Nutrition 1'!$G103,"")</f>
        <v/>
      </c>
      <c r="G103" s="723" t="str">
        <f>IFERROR('Nutrition 1'!I103*100/'Nutrition 1'!$G103,"")</f>
        <v/>
      </c>
      <c r="H103" s="723" t="str">
        <f>IFERROR('Nutrition 1'!J103*100/'Nutrition 1'!$G103,"")</f>
        <v/>
      </c>
      <c r="I103" s="723" t="str">
        <f>IFERROR('Nutrition 1'!L103*100/'Nutrition 1'!$K103,"")</f>
        <v/>
      </c>
      <c r="J103" s="723" t="str">
        <f>IFERROR('Nutrition 1'!M103*100/'Nutrition 1'!$K103,"")</f>
        <v/>
      </c>
      <c r="K103" s="723" t="str">
        <f>IFERROR('Nutrition 1'!N103*100/'Nutrition 1'!$K103,"")</f>
        <v/>
      </c>
      <c r="L103" s="723" t="str">
        <f>IFERROR(SUM('Nutrition 1'!H103,'Nutrition 1'!L103)*100/SUM('Nutrition 1'!$G103,'Nutrition 1'!$K103),"")</f>
        <v/>
      </c>
      <c r="M103" s="723" t="str">
        <f>IFERROR(SUM('Nutrition 1'!I103,'Nutrition 1'!M103)*100/SUM('Nutrition 1'!$G103,'Nutrition 1'!$K103),"")</f>
        <v/>
      </c>
      <c r="N103" s="723" t="str">
        <f>IFERROR(SUM('Nutrition 1'!J103,'Nutrition 1'!N103)*100/SUM('Nutrition 1'!$G103,'Nutrition 1'!$K103),"")</f>
        <v/>
      </c>
    </row>
    <row r="104" spans="1:14" ht="14.25" customHeight="1">
      <c r="A104" s="727"/>
      <c r="B104" s="728" t="s">
        <v>598</v>
      </c>
      <c r="C104" s="723" t="str">
        <f>IFERROR('Nutrition 1'!D104*100/'Nutrition 1'!$C104,"")</f>
        <v/>
      </c>
      <c r="D104" s="723" t="str">
        <f>IFERROR('Nutrition 1'!E104*100/'Nutrition 1'!$C104,"")</f>
        <v/>
      </c>
      <c r="E104" s="723" t="str">
        <f>IFERROR('Nutrition 1'!F104*100/'Nutrition 1'!$C104,"")</f>
        <v/>
      </c>
      <c r="F104" s="723" t="str">
        <f>IFERROR('Nutrition 1'!H104*100/'Nutrition 1'!$G104,"")</f>
        <v/>
      </c>
      <c r="G104" s="723" t="str">
        <f>IFERROR('Nutrition 1'!I104*100/'Nutrition 1'!$G104,"")</f>
        <v/>
      </c>
      <c r="H104" s="723" t="str">
        <f>IFERROR('Nutrition 1'!J104*100/'Nutrition 1'!$G104,"")</f>
        <v/>
      </c>
      <c r="I104" s="723" t="str">
        <f>IFERROR('Nutrition 1'!L104*100/'Nutrition 1'!$K104,"")</f>
        <v/>
      </c>
      <c r="J104" s="723" t="str">
        <f>IFERROR('Nutrition 1'!M104*100/'Nutrition 1'!$K104,"")</f>
        <v/>
      </c>
      <c r="K104" s="723" t="str">
        <f>IFERROR('Nutrition 1'!N104*100/'Nutrition 1'!$K104,"")</f>
        <v/>
      </c>
      <c r="L104" s="723" t="str">
        <f>IFERROR(SUM('Nutrition 1'!H104,'Nutrition 1'!L104)*100/SUM('Nutrition 1'!$G104,'Nutrition 1'!$K104),"")</f>
        <v/>
      </c>
      <c r="M104" s="723" t="str">
        <f>IFERROR(SUM('Nutrition 1'!I104,'Nutrition 1'!M104)*100/SUM('Nutrition 1'!$G104,'Nutrition 1'!$K104),"")</f>
        <v/>
      </c>
      <c r="N104" s="723" t="str">
        <f>IFERROR(SUM('Nutrition 1'!J104,'Nutrition 1'!N104)*100/SUM('Nutrition 1'!$G104,'Nutrition 1'!$K104),"")</f>
        <v/>
      </c>
    </row>
    <row r="105" spans="1:14" ht="14.25" customHeight="1">
      <c r="A105" s="727"/>
      <c r="B105" s="728" t="s">
        <v>599</v>
      </c>
      <c r="C105" s="723" t="str">
        <f>IFERROR('Nutrition 1'!D105*100/'Nutrition 1'!$C105,"")</f>
        <v/>
      </c>
      <c r="D105" s="723" t="str">
        <f>IFERROR('Nutrition 1'!E105*100/'Nutrition 1'!$C105,"")</f>
        <v/>
      </c>
      <c r="E105" s="723" t="str">
        <f>IFERROR('Nutrition 1'!F105*100/'Nutrition 1'!$C105,"")</f>
        <v/>
      </c>
      <c r="F105" s="723" t="str">
        <f>IFERROR('Nutrition 1'!H105*100/'Nutrition 1'!$G105,"")</f>
        <v/>
      </c>
      <c r="G105" s="723" t="str">
        <f>IFERROR('Nutrition 1'!I105*100/'Nutrition 1'!$G105,"")</f>
        <v/>
      </c>
      <c r="H105" s="723" t="str">
        <f>IFERROR('Nutrition 1'!J105*100/'Nutrition 1'!$G105,"")</f>
        <v/>
      </c>
      <c r="I105" s="723" t="str">
        <f>IFERROR('Nutrition 1'!L105*100/'Nutrition 1'!$K105,"")</f>
        <v/>
      </c>
      <c r="J105" s="723" t="str">
        <f>IFERROR('Nutrition 1'!M105*100/'Nutrition 1'!$K105,"")</f>
        <v/>
      </c>
      <c r="K105" s="723" t="str">
        <f>IFERROR('Nutrition 1'!N105*100/'Nutrition 1'!$K105,"")</f>
        <v/>
      </c>
      <c r="L105" s="723" t="str">
        <f>IFERROR(SUM('Nutrition 1'!H105,'Nutrition 1'!L105)*100/SUM('Nutrition 1'!$G105,'Nutrition 1'!$K105),"")</f>
        <v/>
      </c>
      <c r="M105" s="723" t="str">
        <f>IFERROR(SUM('Nutrition 1'!I105,'Nutrition 1'!M105)*100/SUM('Nutrition 1'!$G105,'Nutrition 1'!$K105),"")</f>
        <v/>
      </c>
      <c r="N105" s="723" t="str">
        <f>IFERROR(SUM('Nutrition 1'!J105,'Nutrition 1'!N105)*100/SUM('Nutrition 1'!$G105,'Nutrition 1'!$K105),"")</f>
        <v/>
      </c>
    </row>
    <row r="106" spans="1:14" ht="14.25" customHeight="1">
      <c r="A106" s="727"/>
      <c r="B106" s="728" t="s">
        <v>600</v>
      </c>
      <c r="C106" s="723" t="str">
        <f>IFERROR('Nutrition 1'!D106*100/'Nutrition 1'!$C106,"")</f>
        <v/>
      </c>
      <c r="D106" s="723" t="str">
        <f>IFERROR('Nutrition 1'!E106*100/'Nutrition 1'!$C106,"")</f>
        <v/>
      </c>
      <c r="E106" s="723" t="str">
        <f>IFERROR('Nutrition 1'!F106*100/'Nutrition 1'!$C106,"")</f>
        <v/>
      </c>
      <c r="F106" s="723" t="str">
        <f>IFERROR('Nutrition 1'!H106*100/'Nutrition 1'!$G106,"")</f>
        <v/>
      </c>
      <c r="G106" s="723" t="str">
        <f>IFERROR('Nutrition 1'!I106*100/'Nutrition 1'!$G106,"")</f>
        <v/>
      </c>
      <c r="H106" s="723" t="str">
        <f>IFERROR('Nutrition 1'!J106*100/'Nutrition 1'!$G106,"")</f>
        <v/>
      </c>
      <c r="I106" s="723" t="str">
        <f>IFERROR('Nutrition 1'!L106*100/'Nutrition 1'!$K106,"")</f>
        <v/>
      </c>
      <c r="J106" s="723" t="str">
        <f>IFERROR('Nutrition 1'!M106*100/'Nutrition 1'!$K106,"")</f>
        <v/>
      </c>
      <c r="K106" s="723" t="str">
        <f>IFERROR('Nutrition 1'!N106*100/'Nutrition 1'!$K106,"")</f>
        <v/>
      </c>
      <c r="L106" s="723" t="str">
        <f>IFERROR(SUM('Nutrition 1'!H106,'Nutrition 1'!L106)*100/SUM('Nutrition 1'!$G106,'Nutrition 1'!$K106),"")</f>
        <v/>
      </c>
      <c r="M106" s="723" t="str">
        <f>IFERROR(SUM('Nutrition 1'!I106,'Nutrition 1'!M106)*100/SUM('Nutrition 1'!$G106,'Nutrition 1'!$K106),"")</f>
        <v/>
      </c>
      <c r="N106" s="723" t="str">
        <f>IFERROR(SUM('Nutrition 1'!J106,'Nutrition 1'!N106)*100/SUM('Nutrition 1'!$G106,'Nutrition 1'!$K106),"")</f>
        <v/>
      </c>
    </row>
    <row r="107" spans="1:14" ht="14.25" customHeight="1">
      <c r="A107" s="727"/>
      <c r="B107" s="728" t="s">
        <v>601</v>
      </c>
      <c r="C107" s="723" t="str">
        <f>IFERROR('Nutrition 1'!D107*100/'Nutrition 1'!$C107,"")</f>
        <v/>
      </c>
      <c r="D107" s="723" t="str">
        <f>IFERROR('Nutrition 1'!E107*100/'Nutrition 1'!$C107,"")</f>
        <v/>
      </c>
      <c r="E107" s="723" t="str">
        <f>IFERROR('Nutrition 1'!F107*100/'Nutrition 1'!$C107,"")</f>
        <v/>
      </c>
      <c r="F107" s="723" t="str">
        <f>IFERROR('Nutrition 1'!H107*100/'Nutrition 1'!$G107,"")</f>
        <v/>
      </c>
      <c r="G107" s="723" t="str">
        <f>IFERROR('Nutrition 1'!I107*100/'Nutrition 1'!$G107,"")</f>
        <v/>
      </c>
      <c r="H107" s="723" t="str">
        <f>IFERROR('Nutrition 1'!J107*100/'Nutrition 1'!$G107,"")</f>
        <v/>
      </c>
      <c r="I107" s="723" t="str">
        <f>IFERROR('Nutrition 1'!L107*100/'Nutrition 1'!$K107,"")</f>
        <v/>
      </c>
      <c r="J107" s="723" t="str">
        <f>IFERROR('Nutrition 1'!M107*100/'Nutrition 1'!$K107,"")</f>
        <v/>
      </c>
      <c r="K107" s="723" t="str">
        <f>IFERROR('Nutrition 1'!N107*100/'Nutrition 1'!$K107,"")</f>
        <v/>
      </c>
      <c r="L107" s="723" t="str">
        <f>IFERROR(SUM('Nutrition 1'!H107,'Nutrition 1'!L107)*100/SUM('Nutrition 1'!$G107,'Nutrition 1'!$K107),"")</f>
        <v/>
      </c>
      <c r="M107" s="723" t="str">
        <f>IFERROR(SUM('Nutrition 1'!I107,'Nutrition 1'!M107)*100/SUM('Nutrition 1'!$G107,'Nutrition 1'!$K107),"")</f>
        <v/>
      </c>
      <c r="N107" s="723" t="str">
        <f>IFERROR(SUM('Nutrition 1'!J107,'Nutrition 1'!N107)*100/SUM('Nutrition 1'!$G107,'Nutrition 1'!$K107),"")</f>
        <v/>
      </c>
    </row>
    <row r="108" spans="1:14" ht="14.25" customHeight="1">
      <c r="A108" s="727"/>
      <c r="B108" s="728" t="s">
        <v>602</v>
      </c>
      <c r="C108" s="723" t="str">
        <f>IFERROR('Nutrition 1'!D108*100/'Nutrition 1'!$C108,"")</f>
        <v/>
      </c>
      <c r="D108" s="723" t="str">
        <f>IFERROR('Nutrition 1'!E108*100/'Nutrition 1'!$C108,"")</f>
        <v/>
      </c>
      <c r="E108" s="723" t="str">
        <f>IFERROR('Nutrition 1'!F108*100/'Nutrition 1'!$C108,"")</f>
        <v/>
      </c>
      <c r="F108" s="723" t="str">
        <f>IFERROR('Nutrition 1'!H108*100/'Nutrition 1'!$G108,"")</f>
        <v/>
      </c>
      <c r="G108" s="723" t="str">
        <f>IFERROR('Nutrition 1'!I108*100/'Nutrition 1'!$G108,"")</f>
        <v/>
      </c>
      <c r="H108" s="723" t="str">
        <f>IFERROR('Nutrition 1'!J108*100/'Nutrition 1'!$G108,"")</f>
        <v/>
      </c>
      <c r="I108" s="723" t="str">
        <f>IFERROR('Nutrition 1'!L108*100/'Nutrition 1'!$K108,"")</f>
        <v/>
      </c>
      <c r="J108" s="723" t="str">
        <f>IFERROR('Nutrition 1'!M108*100/'Nutrition 1'!$K108,"")</f>
        <v/>
      </c>
      <c r="K108" s="723" t="str">
        <f>IFERROR('Nutrition 1'!N108*100/'Nutrition 1'!$K108,"")</f>
        <v/>
      </c>
      <c r="L108" s="723" t="str">
        <f>IFERROR(SUM('Nutrition 1'!H108,'Nutrition 1'!L108)*100/SUM('Nutrition 1'!$G108,'Nutrition 1'!$K108),"")</f>
        <v/>
      </c>
      <c r="M108" s="723" t="str">
        <f>IFERROR(SUM('Nutrition 1'!I108,'Nutrition 1'!M108)*100/SUM('Nutrition 1'!$G108,'Nutrition 1'!$K108),"")</f>
        <v/>
      </c>
      <c r="N108" s="723" t="str">
        <f>IFERROR(SUM('Nutrition 1'!J108,'Nutrition 1'!N108)*100/SUM('Nutrition 1'!$G108,'Nutrition 1'!$K108),"")</f>
        <v/>
      </c>
    </row>
    <row r="109" spans="1:14" ht="14.25" customHeight="1">
      <c r="A109" s="727"/>
      <c r="B109" s="728" t="s">
        <v>603</v>
      </c>
      <c r="C109" s="723" t="str">
        <f>IFERROR('Nutrition 1'!D109*100/'Nutrition 1'!$C109,"")</f>
        <v/>
      </c>
      <c r="D109" s="723" t="str">
        <f>IFERROR('Nutrition 1'!E109*100/'Nutrition 1'!$C109,"")</f>
        <v/>
      </c>
      <c r="E109" s="723" t="str">
        <f>IFERROR('Nutrition 1'!F109*100/'Nutrition 1'!$C109,"")</f>
        <v/>
      </c>
      <c r="F109" s="723" t="str">
        <f>IFERROR('Nutrition 1'!H109*100/'Nutrition 1'!$G109,"")</f>
        <v/>
      </c>
      <c r="G109" s="723" t="str">
        <f>IFERROR('Nutrition 1'!I109*100/'Nutrition 1'!$G109,"")</f>
        <v/>
      </c>
      <c r="H109" s="723" t="str">
        <f>IFERROR('Nutrition 1'!J109*100/'Nutrition 1'!$G109,"")</f>
        <v/>
      </c>
      <c r="I109" s="723" t="str">
        <f>IFERROR('Nutrition 1'!L109*100/'Nutrition 1'!$K109,"")</f>
        <v/>
      </c>
      <c r="J109" s="723" t="str">
        <f>IFERROR('Nutrition 1'!M109*100/'Nutrition 1'!$K109,"")</f>
        <v/>
      </c>
      <c r="K109" s="723" t="str">
        <f>IFERROR('Nutrition 1'!N109*100/'Nutrition 1'!$K109,"")</f>
        <v/>
      </c>
      <c r="L109" s="723" t="str">
        <f>IFERROR(SUM('Nutrition 1'!H109,'Nutrition 1'!L109)*100/SUM('Nutrition 1'!$G109,'Nutrition 1'!$K109),"")</f>
        <v/>
      </c>
      <c r="M109" s="723" t="str">
        <f>IFERROR(SUM('Nutrition 1'!I109,'Nutrition 1'!M109)*100/SUM('Nutrition 1'!$G109,'Nutrition 1'!$K109),"")</f>
        <v/>
      </c>
      <c r="N109" s="723" t="str">
        <f>IFERROR(SUM('Nutrition 1'!J109,'Nutrition 1'!N109)*100/SUM('Nutrition 1'!$G109,'Nutrition 1'!$K109),"")</f>
        <v/>
      </c>
    </row>
    <row r="110" spans="1:14" ht="14.25" customHeight="1">
      <c r="A110" s="2" t="s">
        <v>604</v>
      </c>
      <c r="B110" s="2"/>
      <c r="C110" s="687" t="str">
        <f>IFERROR('Nutrition 1'!D110*100/'Nutrition 1'!$C110,"")</f>
        <v/>
      </c>
      <c r="D110" s="687" t="str">
        <f>IFERROR('Nutrition 1'!E110*100/'Nutrition 1'!$C110,"")</f>
        <v/>
      </c>
      <c r="E110" s="687" t="str">
        <f>IFERROR('Nutrition 1'!F110*100/'Nutrition 1'!$C110,"")</f>
        <v/>
      </c>
      <c r="F110" s="687" t="str">
        <f>IFERROR('Nutrition 1'!H110*100/'Nutrition 1'!$G110,"")</f>
        <v/>
      </c>
      <c r="G110" s="687" t="str">
        <f>IFERROR('Nutrition 1'!I110*100/'Nutrition 1'!$G110,"")</f>
        <v/>
      </c>
      <c r="H110" s="687" t="str">
        <f>IFERROR('Nutrition 1'!J110*100/'Nutrition 1'!$G110,"")</f>
        <v/>
      </c>
      <c r="I110" s="687" t="str">
        <f>IFERROR('Nutrition 1'!L110*100/'Nutrition 1'!$K110,"")</f>
        <v/>
      </c>
      <c r="J110" s="687" t="str">
        <f>IFERROR('Nutrition 1'!M110*100/'Nutrition 1'!$K110,"")</f>
        <v/>
      </c>
      <c r="K110" s="687" t="str">
        <f>IFERROR('Nutrition 1'!N110*100/'Nutrition 1'!$K110,"")</f>
        <v/>
      </c>
      <c r="L110" s="687" t="str">
        <f>IFERROR(SUM('Nutrition 1'!H110,'Nutrition 1'!L110)*100/SUM('Nutrition 1'!$G110,'Nutrition 1'!$K110),"")</f>
        <v/>
      </c>
      <c r="M110" s="687" t="str">
        <f>IFERROR(SUM('Nutrition 1'!I110,'Nutrition 1'!M110)*100/SUM('Nutrition 1'!$G110,'Nutrition 1'!$K110),"")</f>
        <v/>
      </c>
      <c r="N110" s="687" t="str">
        <f>IFERROR(SUM('Nutrition 1'!J110,'Nutrition 1'!N110)*100/SUM('Nutrition 1'!$G110,'Nutrition 1'!$K110),"")</f>
        <v/>
      </c>
    </row>
    <row r="111" spans="1:14" ht="14.25" customHeight="1">
      <c r="A111" s="2" t="s">
        <v>605</v>
      </c>
      <c r="B111" s="2"/>
      <c r="C111" s="103" t="str">
        <f>IFERROR('Nutrition 1'!D111*100/'Nutrition 1'!$C111,"")</f>
        <v/>
      </c>
      <c r="D111" s="103" t="str">
        <f>IFERROR('Nutrition 1'!E111*100/'Nutrition 1'!$C111,"")</f>
        <v/>
      </c>
      <c r="E111" s="103" t="str">
        <f>IFERROR('Nutrition 1'!F111*100/'Nutrition 1'!$C111,"")</f>
        <v/>
      </c>
      <c r="F111" s="103" t="str">
        <f>IFERROR('Nutrition 1'!H111*100/'Nutrition 1'!$G111,"")</f>
        <v/>
      </c>
      <c r="G111" s="103" t="str">
        <f>IFERROR('Nutrition 1'!I111*100/'Nutrition 1'!$G111,"")</f>
        <v/>
      </c>
      <c r="H111" s="103" t="str">
        <f>IFERROR('Nutrition 1'!J111*100/'Nutrition 1'!$G111,"")</f>
        <v/>
      </c>
      <c r="I111" s="103" t="str">
        <f>IFERROR('Nutrition 1'!L111*100/'Nutrition 1'!$K111,"")</f>
        <v/>
      </c>
      <c r="J111" s="103" t="str">
        <f>IFERROR('Nutrition 1'!M111*100/'Nutrition 1'!$K111,"")</f>
        <v/>
      </c>
      <c r="K111" s="103" t="str">
        <f>IFERROR('Nutrition 1'!N111*100/'Nutrition 1'!$K111,"")</f>
        <v/>
      </c>
      <c r="L111" s="103" t="str">
        <f>IFERROR(SUM('Nutrition 1'!H111,'Nutrition 1'!L111)*100/SUM('Nutrition 1'!$G111,'Nutrition 1'!$K111),"")</f>
        <v/>
      </c>
      <c r="M111" s="103" t="str">
        <f>IFERROR(SUM('Nutrition 1'!I111,'Nutrition 1'!M111)*100/SUM('Nutrition 1'!$G111,'Nutrition 1'!$K111),"")</f>
        <v/>
      </c>
      <c r="N111" s="103" t="str">
        <f>IFERROR(SUM('Nutrition 1'!J111,'Nutrition 1'!N111)*100/SUM('Nutrition 1'!$G111,'Nutrition 1'!$K111),"")</f>
        <v/>
      </c>
    </row>
    <row r="112" spans="1:14" ht="14.25" customHeight="1" thickBot="1">
      <c r="A112" s="282" t="s">
        <v>606</v>
      </c>
      <c r="B112" s="282"/>
      <c r="C112" s="688" t="str">
        <f>IFERROR('Nutrition 1'!D112*100/'Nutrition 1'!$C112,"")</f>
        <v/>
      </c>
      <c r="D112" s="688" t="str">
        <f>IFERROR('Nutrition 1'!E112*100/'Nutrition 1'!$C112,"")</f>
        <v/>
      </c>
      <c r="E112" s="688" t="str">
        <f>IFERROR('Nutrition 1'!F112*100/'Nutrition 1'!$C112,"")</f>
        <v/>
      </c>
      <c r="F112" s="688" t="str">
        <f>IFERROR('Nutrition 1'!H112*100/'Nutrition 1'!$G112,"")</f>
        <v/>
      </c>
      <c r="G112" s="688" t="str">
        <f>IFERROR('Nutrition 1'!I112*100/'Nutrition 1'!$G112,"")</f>
        <v/>
      </c>
      <c r="H112" s="688" t="str">
        <f>IFERROR('Nutrition 1'!J112*100/'Nutrition 1'!$G112,"")</f>
        <v/>
      </c>
      <c r="I112" s="688" t="str">
        <f>IFERROR('Nutrition 1'!L112*100/'Nutrition 1'!$K112,"")</f>
        <v/>
      </c>
      <c r="J112" s="688" t="str">
        <f>IFERROR('Nutrition 1'!M112*100/'Nutrition 1'!$K112,"")</f>
        <v/>
      </c>
      <c r="K112" s="688" t="str">
        <f>IFERROR('Nutrition 1'!N112*100/'Nutrition 1'!$K112,"")</f>
        <v/>
      </c>
      <c r="L112" s="688" t="str">
        <f>IFERROR(SUM('Nutrition 1'!H112,'Nutrition 1'!L112)*100/SUM('Nutrition 1'!$G112,'Nutrition 1'!$K112),"")</f>
        <v/>
      </c>
      <c r="M112" s="688" t="str">
        <f>IFERROR(SUM('Nutrition 1'!I112,'Nutrition 1'!M112)*100/SUM('Nutrition 1'!$G112,'Nutrition 1'!$K112),"")</f>
        <v/>
      </c>
      <c r="N112" s="688" t="str">
        <f>IFERROR(SUM('Nutrition 1'!J112,'Nutrition 1'!N112)*100/SUM('Nutrition 1'!$G112,'Nutrition 1'!$K112),"")</f>
        <v/>
      </c>
    </row>
  </sheetData>
  <mergeCells count="5">
    <mergeCell ref="C2:E2"/>
    <mergeCell ref="I2:K2"/>
    <mergeCell ref="A2:B3"/>
    <mergeCell ref="F2:H2"/>
    <mergeCell ref="L2:N2"/>
  </mergeCells>
  <conditionalFormatting sqref="C4:N109">
    <cfRule type="containsBlanks" dxfId="504" priority="1">
      <formula>LEN(TRIM(C4))=0</formula>
    </cfRule>
  </conditionalFormatting>
  <conditionalFormatting sqref="C99:N99">
    <cfRule type="containsBlanks" dxfId="503" priority="5" stopIfTrue="1">
      <formula>LEN(TRIM(C99))=0</formula>
    </cfRule>
  </conditionalFormatting>
  <conditionalFormatting sqref="C111:N111">
    <cfRule type="containsBlanks" dxfId="502" priority="4">
      <formula>LEN(TRIM(C111))=0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9" max="16383" man="1"/>
    <brk id="55" max="16383" man="1"/>
    <brk id="84" max="16383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Feuil69">
    <tabColor rgb="FFF9FBFA"/>
  </sheetPr>
  <dimension ref="A1:Z111"/>
  <sheetViews>
    <sheetView view="pageBreakPreview" zoomScaleNormal="100" zoomScaleSheetLayoutView="100" workbookViewId="0">
      <pane ySplit="2" topLeftCell="A3" activePane="bottomLeft" state="frozen"/>
      <selection activeCell="A28" sqref="A28"/>
      <selection pane="bottomLeft" activeCell="E7" sqref="E7"/>
    </sheetView>
  </sheetViews>
  <sheetFormatPr baseColWidth="10" defaultColWidth="14.3984375" defaultRowHeight="15" customHeight="1"/>
  <cols>
    <col min="1" max="1" width="1.06640625" customWidth="1"/>
    <col min="2" max="2" width="20.06640625" customWidth="1"/>
    <col min="3" max="3" width="12.796875" customWidth="1"/>
    <col min="4" max="5" width="13.06640625" customWidth="1"/>
    <col min="6" max="6" width="11.06640625" customWidth="1"/>
    <col min="7" max="7" width="13.06640625" customWidth="1"/>
    <col min="8" max="8" width="11" customWidth="1"/>
    <col min="9" max="9" width="11.19921875" customWidth="1"/>
    <col min="10" max="10" width="9.19921875" customWidth="1"/>
    <col min="11" max="11" width="11.53125" customWidth="1"/>
    <col min="12" max="12" width="12.3984375" customWidth="1"/>
    <col min="13" max="13" width="13.06640625" customWidth="1"/>
    <col min="14" max="26" width="10.796875" customWidth="1"/>
  </cols>
  <sheetData>
    <row r="1" spans="1:26" s="12" customFormat="1" ht="14.25" customHeight="1">
      <c r="A1" s="2" t="s">
        <v>1268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4" customHeight="1">
      <c r="A2" s="216"/>
      <c r="B2" s="214" t="s">
        <v>1269</v>
      </c>
      <c r="C2" s="55" t="s">
        <v>1270</v>
      </c>
      <c r="D2" s="55" t="s">
        <v>1271</v>
      </c>
      <c r="E2" s="55" t="s">
        <v>1272</v>
      </c>
      <c r="F2" s="55" t="s">
        <v>1273</v>
      </c>
      <c r="G2" s="55" t="s">
        <v>1274</v>
      </c>
      <c r="H2" s="55" t="s">
        <v>1275</v>
      </c>
      <c r="I2" s="55" t="s">
        <v>1276</v>
      </c>
      <c r="J2" s="55" t="s">
        <v>1277</v>
      </c>
      <c r="K2" s="55" t="s">
        <v>1278</v>
      </c>
      <c r="L2" s="55" t="s">
        <v>1279</v>
      </c>
      <c r="M2" s="55" t="s">
        <v>1280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" customHeight="1">
      <c r="A3" s="2" t="s">
        <v>498</v>
      </c>
      <c r="B3" s="2"/>
      <c r="C3" s="25">
        <f>Pop_cible!H3</f>
        <v>0</v>
      </c>
      <c r="D3" s="25">
        <f>Pop_cible!I3</f>
        <v>0</v>
      </c>
      <c r="E3" s="25">
        <f t="shared" ref="E3:E34" si="0">SUM(C3:D3)</f>
        <v>0</v>
      </c>
      <c r="F3" s="25"/>
      <c r="G3" s="25"/>
      <c r="H3" s="25"/>
      <c r="I3" s="25"/>
      <c r="J3" s="103" t="str">
        <f t="shared" ref="J3:J34" si="1">IFERROR(F3/C3*100,"")</f>
        <v/>
      </c>
      <c r="K3" s="103" t="str">
        <f t="shared" ref="K3:K34" si="2">IFERROR(G3/D3*100,"")</f>
        <v/>
      </c>
      <c r="L3" s="103" t="str">
        <f t="shared" ref="L3:L34" si="3">IFERROR(I3/E3*100,"")</f>
        <v/>
      </c>
      <c r="M3" s="103" t="str">
        <f t="shared" ref="M3:M34" si="4">IFERROR(H3/D3*100,"")</f>
        <v/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27"/>
      <c r="B4" s="728" t="s">
        <v>499</v>
      </c>
      <c r="C4" s="724">
        <f>Pop_cible!H4</f>
        <v>0</v>
      </c>
      <c r="D4" s="724">
        <f>Pop_cible!I4</f>
        <v>0</v>
      </c>
      <c r="E4" s="724">
        <f t="shared" si="0"/>
        <v>0</v>
      </c>
      <c r="F4" s="724"/>
      <c r="G4" s="724"/>
      <c r="H4" s="724"/>
      <c r="I4" s="724"/>
      <c r="J4" s="722" t="str">
        <f t="shared" si="1"/>
        <v/>
      </c>
      <c r="K4" s="722" t="str">
        <f t="shared" si="2"/>
        <v/>
      </c>
      <c r="L4" s="722" t="str">
        <f t="shared" si="3"/>
        <v/>
      </c>
      <c r="M4" s="722" t="str">
        <f t="shared" si="4"/>
        <v/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27"/>
      <c r="B5" s="728" t="s">
        <v>500</v>
      </c>
      <c r="C5" s="725">
        <f>Pop_cible!H5</f>
        <v>0</v>
      </c>
      <c r="D5" s="725">
        <f>Pop_cible!I5</f>
        <v>0</v>
      </c>
      <c r="E5" s="725">
        <f t="shared" si="0"/>
        <v>0</v>
      </c>
      <c r="F5" s="725"/>
      <c r="G5" s="725"/>
      <c r="H5" s="725"/>
      <c r="I5" s="725"/>
      <c r="J5" s="723" t="str">
        <f t="shared" si="1"/>
        <v/>
      </c>
      <c r="K5" s="723" t="str">
        <f t="shared" si="2"/>
        <v/>
      </c>
      <c r="L5" s="723" t="str">
        <f t="shared" si="3"/>
        <v/>
      </c>
      <c r="M5" s="723" t="str">
        <f t="shared" si="4"/>
        <v/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27"/>
      <c r="B6" s="728" t="s">
        <v>501</v>
      </c>
      <c r="C6" s="725">
        <f>Pop_cible!H6</f>
        <v>0</v>
      </c>
      <c r="D6" s="725">
        <f>Pop_cible!I6</f>
        <v>0</v>
      </c>
      <c r="E6" s="725">
        <f t="shared" si="0"/>
        <v>0</v>
      </c>
      <c r="F6" s="725"/>
      <c r="G6" s="725"/>
      <c r="H6" s="725"/>
      <c r="I6" s="725"/>
      <c r="J6" s="723" t="str">
        <f t="shared" si="1"/>
        <v/>
      </c>
      <c r="K6" s="723" t="str">
        <f t="shared" si="2"/>
        <v/>
      </c>
      <c r="L6" s="723" t="str">
        <f t="shared" si="3"/>
        <v/>
      </c>
      <c r="M6" s="723" t="str">
        <f t="shared" si="4"/>
        <v/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27"/>
      <c r="B7" s="728" t="s">
        <v>502</v>
      </c>
      <c r="C7" s="725">
        <f>Pop_cible!H7</f>
        <v>0</v>
      </c>
      <c r="D7" s="725">
        <f>Pop_cible!I7</f>
        <v>0</v>
      </c>
      <c r="E7" s="725">
        <f t="shared" si="0"/>
        <v>0</v>
      </c>
      <c r="F7" s="725"/>
      <c r="G7" s="725"/>
      <c r="H7" s="725"/>
      <c r="I7" s="725"/>
      <c r="J7" s="723" t="str">
        <f t="shared" si="1"/>
        <v/>
      </c>
      <c r="K7" s="723" t="str">
        <f t="shared" si="2"/>
        <v/>
      </c>
      <c r="L7" s="723" t="str">
        <f t="shared" si="3"/>
        <v/>
      </c>
      <c r="M7" s="723" t="str">
        <f t="shared" si="4"/>
        <v/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2" t="s">
        <v>503</v>
      </c>
      <c r="B8" s="2"/>
      <c r="C8" s="25">
        <f>Pop_cible!H8</f>
        <v>0</v>
      </c>
      <c r="D8" s="25">
        <f>Pop_cible!I8</f>
        <v>0</v>
      </c>
      <c r="E8" s="25">
        <f t="shared" si="0"/>
        <v>0</v>
      </c>
      <c r="F8" s="25"/>
      <c r="G8" s="25"/>
      <c r="H8" s="25"/>
      <c r="I8" s="25"/>
      <c r="J8" s="103" t="str">
        <f t="shared" si="1"/>
        <v/>
      </c>
      <c r="K8" s="103" t="str">
        <f t="shared" si="2"/>
        <v/>
      </c>
      <c r="L8" s="103" t="str">
        <f t="shared" si="3"/>
        <v/>
      </c>
      <c r="M8" s="103" t="str">
        <f t="shared" si="4"/>
        <v/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27"/>
      <c r="B9" s="728" t="s">
        <v>504</v>
      </c>
      <c r="C9" s="725">
        <f>Pop_cible!H9</f>
        <v>0</v>
      </c>
      <c r="D9" s="725">
        <f>Pop_cible!I9</f>
        <v>0</v>
      </c>
      <c r="E9" s="725">
        <f t="shared" si="0"/>
        <v>0</v>
      </c>
      <c r="F9" s="725"/>
      <c r="G9" s="725"/>
      <c r="H9" s="725"/>
      <c r="I9" s="725"/>
      <c r="J9" s="723" t="str">
        <f t="shared" si="1"/>
        <v/>
      </c>
      <c r="K9" s="723" t="str">
        <f t="shared" si="2"/>
        <v/>
      </c>
      <c r="L9" s="723" t="str">
        <f t="shared" si="3"/>
        <v/>
      </c>
      <c r="M9" s="723" t="str">
        <f t="shared" si="4"/>
        <v/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27"/>
      <c r="B10" s="728" t="s">
        <v>505</v>
      </c>
      <c r="C10" s="725">
        <f>Pop_cible!H10</f>
        <v>0</v>
      </c>
      <c r="D10" s="725">
        <f>Pop_cible!I10</f>
        <v>0</v>
      </c>
      <c r="E10" s="725">
        <f t="shared" si="0"/>
        <v>0</v>
      </c>
      <c r="F10" s="725"/>
      <c r="G10" s="725"/>
      <c r="H10" s="725"/>
      <c r="I10" s="725"/>
      <c r="J10" s="723" t="str">
        <f t="shared" si="1"/>
        <v/>
      </c>
      <c r="K10" s="723" t="str">
        <f t="shared" si="2"/>
        <v/>
      </c>
      <c r="L10" s="723" t="str">
        <f t="shared" si="3"/>
        <v/>
      </c>
      <c r="M10" s="723" t="str">
        <f t="shared" si="4"/>
        <v/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>
      <c r="A11" s="727"/>
      <c r="B11" s="728" t="s">
        <v>506</v>
      </c>
      <c r="C11" s="725">
        <f>Pop_cible!H11</f>
        <v>0</v>
      </c>
      <c r="D11" s="725">
        <f>Pop_cible!I11</f>
        <v>0</v>
      </c>
      <c r="E11" s="725">
        <f t="shared" si="0"/>
        <v>0</v>
      </c>
      <c r="F11" s="725"/>
      <c r="G11" s="725"/>
      <c r="H11" s="725"/>
      <c r="I11" s="725"/>
      <c r="J11" s="723" t="str">
        <f t="shared" si="1"/>
        <v/>
      </c>
      <c r="K11" s="723" t="str">
        <f t="shared" si="2"/>
        <v/>
      </c>
      <c r="L11" s="723" t="str">
        <f t="shared" si="3"/>
        <v/>
      </c>
      <c r="M11" s="723" t="str">
        <f t="shared" si="4"/>
        <v/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27"/>
      <c r="B12" s="728" t="s">
        <v>507</v>
      </c>
      <c r="C12" s="725">
        <f>Pop_cible!H12</f>
        <v>0</v>
      </c>
      <c r="D12" s="725">
        <f>Pop_cible!I12</f>
        <v>0</v>
      </c>
      <c r="E12" s="725">
        <f t="shared" si="0"/>
        <v>0</v>
      </c>
      <c r="F12" s="725"/>
      <c r="G12" s="725"/>
      <c r="H12" s="725"/>
      <c r="I12" s="725"/>
      <c r="J12" s="723" t="str">
        <f t="shared" si="1"/>
        <v/>
      </c>
      <c r="K12" s="723" t="str">
        <f t="shared" si="2"/>
        <v/>
      </c>
      <c r="L12" s="723" t="str">
        <f t="shared" si="3"/>
        <v/>
      </c>
      <c r="M12" s="723" t="str">
        <f t="shared" si="4"/>
        <v/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27"/>
      <c r="B13" s="728" t="s">
        <v>508</v>
      </c>
      <c r="C13" s="725">
        <f>Pop_cible!H13</f>
        <v>0</v>
      </c>
      <c r="D13" s="725">
        <f>Pop_cible!I13</f>
        <v>0</v>
      </c>
      <c r="E13" s="725">
        <f t="shared" si="0"/>
        <v>0</v>
      </c>
      <c r="F13" s="725"/>
      <c r="G13" s="725"/>
      <c r="H13" s="725"/>
      <c r="I13" s="725"/>
      <c r="J13" s="723" t="str">
        <f t="shared" si="1"/>
        <v/>
      </c>
      <c r="K13" s="723" t="str">
        <f t="shared" si="2"/>
        <v/>
      </c>
      <c r="L13" s="723" t="str">
        <f t="shared" si="3"/>
        <v/>
      </c>
      <c r="M13" s="723" t="str">
        <f t="shared" si="4"/>
        <v/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27"/>
      <c r="B14" s="728" t="s">
        <v>509</v>
      </c>
      <c r="C14" s="725">
        <f>Pop_cible!H14</f>
        <v>0</v>
      </c>
      <c r="D14" s="725">
        <f>Pop_cible!I14</f>
        <v>0</v>
      </c>
      <c r="E14" s="725">
        <f t="shared" si="0"/>
        <v>0</v>
      </c>
      <c r="F14" s="725"/>
      <c r="G14" s="725"/>
      <c r="H14" s="725"/>
      <c r="I14" s="725"/>
      <c r="J14" s="723" t="str">
        <f t="shared" si="1"/>
        <v/>
      </c>
      <c r="K14" s="723" t="str">
        <f t="shared" si="2"/>
        <v/>
      </c>
      <c r="L14" s="723" t="str">
        <f t="shared" si="3"/>
        <v/>
      </c>
      <c r="M14" s="723" t="str">
        <f t="shared" si="4"/>
        <v/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>
      <c r="A15" s="2" t="s">
        <v>510</v>
      </c>
      <c r="B15" s="2"/>
      <c r="C15" s="25">
        <f>Pop_cible!H15</f>
        <v>0</v>
      </c>
      <c r="D15" s="25">
        <f>Pop_cible!I15</f>
        <v>0</v>
      </c>
      <c r="E15" s="25">
        <f t="shared" si="0"/>
        <v>0</v>
      </c>
      <c r="F15" s="25"/>
      <c r="G15" s="25"/>
      <c r="H15" s="25"/>
      <c r="I15" s="25"/>
      <c r="J15" s="103" t="str">
        <f t="shared" si="1"/>
        <v/>
      </c>
      <c r="K15" s="103" t="str">
        <f t="shared" si="2"/>
        <v/>
      </c>
      <c r="L15" s="103" t="str">
        <f t="shared" si="3"/>
        <v/>
      </c>
      <c r="M15" s="103" t="str">
        <f t="shared" si="4"/>
        <v/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28"/>
      <c r="B16" s="728" t="s">
        <v>511</v>
      </c>
      <c r="C16" s="725">
        <f>Pop_cible!H16</f>
        <v>0</v>
      </c>
      <c r="D16" s="725">
        <f>Pop_cible!I16</f>
        <v>0</v>
      </c>
      <c r="E16" s="725">
        <f t="shared" si="0"/>
        <v>0</v>
      </c>
      <c r="F16" s="725"/>
      <c r="G16" s="725"/>
      <c r="H16" s="725"/>
      <c r="I16" s="725"/>
      <c r="J16" s="723" t="str">
        <f t="shared" si="1"/>
        <v/>
      </c>
      <c r="K16" s="723" t="str">
        <f t="shared" si="2"/>
        <v/>
      </c>
      <c r="L16" s="723" t="str">
        <f t="shared" si="3"/>
        <v/>
      </c>
      <c r="M16" s="723" t="str">
        <f t="shared" si="4"/>
        <v/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13" ht="15" customHeight="1">
      <c r="A17" s="727"/>
      <c r="B17" s="728" t="s">
        <v>512</v>
      </c>
      <c r="C17" s="725">
        <f>Pop_cible!H17</f>
        <v>0</v>
      </c>
      <c r="D17" s="725">
        <f>Pop_cible!I17</f>
        <v>0</v>
      </c>
      <c r="E17" s="725">
        <f t="shared" si="0"/>
        <v>0</v>
      </c>
      <c r="F17" s="725"/>
      <c r="G17" s="725"/>
      <c r="H17" s="725"/>
      <c r="I17" s="725"/>
      <c r="J17" s="723" t="str">
        <f t="shared" si="1"/>
        <v/>
      </c>
      <c r="K17" s="723" t="str">
        <f t="shared" si="2"/>
        <v/>
      </c>
      <c r="L17" s="723" t="str">
        <f t="shared" si="3"/>
        <v/>
      </c>
      <c r="M17" s="723" t="str">
        <f t="shared" si="4"/>
        <v/>
      </c>
    </row>
    <row r="18" spans="1:13" ht="15" customHeight="1">
      <c r="A18" s="727"/>
      <c r="B18" s="728" t="s">
        <v>513</v>
      </c>
      <c r="C18" s="725">
        <f>Pop_cible!H18</f>
        <v>0</v>
      </c>
      <c r="D18" s="725">
        <f>Pop_cible!I18</f>
        <v>0</v>
      </c>
      <c r="E18" s="725">
        <f t="shared" si="0"/>
        <v>0</v>
      </c>
      <c r="F18" s="725"/>
      <c r="G18" s="725"/>
      <c r="H18" s="725"/>
      <c r="I18" s="725"/>
      <c r="J18" s="723" t="str">
        <f t="shared" si="1"/>
        <v/>
      </c>
      <c r="K18" s="723" t="str">
        <f t="shared" si="2"/>
        <v/>
      </c>
      <c r="L18" s="723" t="str">
        <f t="shared" si="3"/>
        <v/>
      </c>
      <c r="M18" s="723" t="str">
        <f t="shared" si="4"/>
        <v/>
      </c>
    </row>
    <row r="19" spans="1:13" ht="15" customHeight="1">
      <c r="A19" s="2" t="s">
        <v>514</v>
      </c>
      <c r="B19" s="6"/>
      <c r="C19" s="49">
        <f>Pop_cible!H19</f>
        <v>0</v>
      </c>
      <c r="D19" s="49">
        <f>Pop_cible!I19</f>
        <v>0</v>
      </c>
      <c r="E19" s="49">
        <f t="shared" si="0"/>
        <v>0</v>
      </c>
      <c r="F19" s="49"/>
      <c r="G19" s="49"/>
      <c r="H19" s="49"/>
      <c r="I19" s="49"/>
      <c r="J19" s="686" t="str">
        <f t="shared" si="1"/>
        <v/>
      </c>
      <c r="K19" s="686" t="str">
        <f t="shared" si="2"/>
        <v/>
      </c>
      <c r="L19" s="686" t="str">
        <f t="shared" si="3"/>
        <v/>
      </c>
      <c r="M19" s="686" t="str">
        <f t="shared" si="4"/>
        <v/>
      </c>
    </row>
    <row r="20" spans="1:13" ht="15" customHeight="1">
      <c r="A20" s="728"/>
      <c r="B20" s="729" t="s">
        <v>515</v>
      </c>
      <c r="C20" s="724">
        <f>Pop_cible!H20</f>
        <v>0</v>
      </c>
      <c r="D20" s="724">
        <f>Pop_cible!I20</f>
        <v>0</v>
      </c>
      <c r="E20" s="724">
        <f t="shared" si="0"/>
        <v>0</v>
      </c>
      <c r="F20" s="724"/>
      <c r="G20" s="724"/>
      <c r="H20" s="724"/>
      <c r="I20" s="724"/>
      <c r="J20" s="722" t="str">
        <f t="shared" si="1"/>
        <v/>
      </c>
      <c r="K20" s="722" t="str">
        <f t="shared" si="2"/>
        <v/>
      </c>
      <c r="L20" s="722" t="str">
        <f t="shared" si="3"/>
        <v/>
      </c>
      <c r="M20" s="722" t="str">
        <f t="shared" si="4"/>
        <v/>
      </c>
    </row>
    <row r="21" spans="1:13" ht="15" customHeight="1">
      <c r="A21" s="727"/>
      <c r="B21" s="728" t="s">
        <v>516</v>
      </c>
      <c r="C21" s="725">
        <f>Pop_cible!H21</f>
        <v>0</v>
      </c>
      <c r="D21" s="725">
        <f>Pop_cible!I21</f>
        <v>0</v>
      </c>
      <c r="E21" s="725">
        <f t="shared" si="0"/>
        <v>0</v>
      </c>
      <c r="F21" s="725"/>
      <c r="G21" s="725"/>
      <c r="H21" s="725"/>
      <c r="I21" s="725"/>
      <c r="J21" s="723" t="str">
        <f t="shared" si="1"/>
        <v/>
      </c>
      <c r="K21" s="723" t="str">
        <f t="shared" si="2"/>
        <v/>
      </c>
      <c r="L21" s="723" t="str">
        <f t="shared" si="3"/>
        <v/>
      </c>
      <c r="M21" s="723" t="str">
        <f t="shared" si="4"/>
        <v/>
      </c>
    </row>
    <row r="22" spans="1:13" ht="15" customHeight="1">
      <c r="A22" s="727"/>
      <c r="B22" s="728" t="s">
        <v>517</v>
      </c>
      <c r="C22" s="725">
        <f>Pop_cible!H22</f>
        <v>0</v>
      </c>
      <c r="D22" s="725">
        <f>Pop_cible!I22</f>
        <v>0</v>
      </c>
      <c r="E22" s="725">
        <f t="shared" si="0"/>
        <v>0</v>
      </c>
      <c r="F22" s="725"/>
      <c r="G22" s="725"/>
      <c r="H22" s="725"/>
      <c r="I22" s="725"/>
      <c r="J22" s="723" t="str">
        <f t="shared" si="1"/>
        <v/>
      </c>
      <c r="K22" s="723" t="str">
        <f t="shared" si="2"/>
        <v/>
      </c>
      <c r="L22" s="723" t="str">
        <f t="shared" si="3"/>
        <v/>
      </c>
      <c r="M22" s="723" t="str">
        <f t="shared" si="4"/>
        <v/>
      </c>
    </row>
    <row r="23" spans="1:13" ht="15" customHeight="1">
      <c r="A23" s="727"/>
      <c r="B23" s="728" t="s">
        <v>518</v>
      </c>
      <c r="C23" s="725">
        <f>Pop_cible!H23</f>
        <v>0</v>
      </c>
      <c r="D23" s="725">
        <f>Pop_cible!I23</f>
        <v>0</v>
      </c>
      <c r="E23" s="725">
        <f t="shared" si="0"/>
        <v>0</v>
      </c>
      <c r="F23" s="725"/>
      <c r="G23" s="725"/>
      <c r="H23" s="725"/>
      <c r="I23" s="725"/>
      <c r="J23" s="723" t="str">
        <f t="shared" si="1"/>
        <v/>
      </c>
      <c r="K23" s="723" t="str">
        <f t="shared" si="2"/>
        <v/>
      </c>
      <c r="L23" s="723" t="str">
        <f t="shared" si="3"/>
        <v/>
      </c>
      <c r="M23" s="723" t="str">
        <f t="shared" si="4"/>
        <v/>
      </c>
    </row>
    <row r="24" spans="1:13" ht="15" customHeight="1">
      <c r="A24" s="727"/>
      <c r="B24" s="728" t="s">
        <v>519</v>
      </c>
      <c r="C24" s="725">
        <f>Pop_cible!H24</f>
        <v>0</v>
      </c>
      <c r="D24" s="725">
        <f>Pop_cible!I24</f>
        <v>0</v>
      </c>
      <c r="E24" s="725">
        <f t="shared" si="0"/>
        <v>0</v>
      </c>
      <c r="F24" s="725"/>
      <c r="G24" s="725"/>
      <c r="H24" s="725"/>
      <c r="I24" s="725"/>
      <c r="J24" s="723" t="str">
        <f t="shared" si="1"/>
        <v/>
      </c>
      <c r="K24" s="723" t="str">
        <f t="shared" si="2"/>
        <v/>
      </c>
      <c r="L24" s="723" t="str">
        <f t="shared" si="3"/>
        <v/>
      </c>
      <c r="M24" s="723" t="str">
        <f t="shared" si="4"/>
        <v/>
      </c>
    </row>
    <row r="25" spans="1:13" ht="15" customHeight="1">
      <c r="A25" s="727"/>
      <c r="B25" s="728" t="s">
        <v>520</v>
      </c>
      <c r="C25" s="725">
        <f>Pop_cible!H25</f>
        <v>0</v>
      </c>
      <c r="D25" s="725">
        <f>Pop_cible!I25</f>
        <v>0</v>
      </c>
      <c r="E25" s="725">
        <f t="shared" si="0"/>
        <v>0</v>
      </c>
      <c r="F25" s="725"/>
      <c r="G25" s="725"/>
      <c r="H25" s="725"/>
      <c r="I25" s="725"/>
      <c r="J25" s="723" t="str">
        <f t="shared" si="1"/>
        <v/>
      </c>
      <c r="K25" s="723" t="str">
        <f t="shared" si="2"/>
        <v/>
      </c>
      <c r="L25" s="723" t="str">
        <f t="shared" si="3"/>
        <v/>
      </c>
      <c r="M25" s="723" t="str">
        <f t="shared" si="4"/>
        <v/>
      </c>
    </row>
    <row r="26" spans="1:13" ht="15" customHeight="1">
      <c r="A26" s="727"/>
      <c r="B26" s="728" t="s">
        <v>521</v>
      </c>
      <c r="C26" s="725">
        <f>Pop_cible!H26</f>
        <v>0</v>
      </c>
      <c r="D26" s="725">
        <f>Pop_cible!I26</f>
        <v>0</v>
      </c>
      <c r="E26" s="725">
        <f t="shared" si="0"/>
        <v>0</v>
      </c>
      <c r="F26" s="725"/>
      <c r="G26" s="725"/>
      <c r="H26" s="725"/>
      <c r="I26" s="725"/>
      <c r="J26" s="723" t="str">
        <f t="shared" si="1"/>
        <v/>
      </c>
      <c r="K26" s="723" t="str">
        <f t="shared" si="2"/>
        <v/>
      </c>
      <c r="L26" s="723" t="str">
        <f t="shared" si="3"/>
        <v/>
      </c>
      <c r="M26" s="723" t="str">
        <f t="shared" si="4"/>
        <v/>
      </c>
    </row>
    <row r="27" spans="1:13" ht="15" customHeight="1">
      <c r="A27" s="727"/>
      <c r="B27" s="728" t="s">
        <v>522</v>
      </c>
      <c r="C27" s="725">
        <f>Pop_cible!H27</f>
        <v>0</v>
      </c>
      <c r="D27" s="725">
        <f>Pop_cible!I27</f>
        <v>0</v>
      </c>
      <c r="E27" s="725">
        <f t="shared" si="0"/>
        <v>0</v>
      </c>
      <c r="F27" s="725"/>
      <c r="G27" s="725"/>
      <c r="H27" s="725"/>
      <c r="I27" s="725"/>
      <c r="J27" s="723" t="str">
        <f t="shared" si="1"/>
        <v/>
      </c>
      <c r="K27" s="723" t="str">
        <f t="shared" si="2"/>
        <v/>
      </c>
      <c r="L27" s="723" t="str">
        <f t="shared" si="3"/>
        <v/>
      </c>
      <c r="M27" s="723" t="str">
        <f t="shared" si="4"/>
        <v/>
      </c>
    </row>
    <row r="28" spans="1:13" ht="15" customHeight="1">
      <c r="A28" s="727"/>
      <c r="B28" s="728" t="s">
        <v>523</v>
      </c>
      <c r="C28" s="725">
        <f>Pop_cible!H28</f>
        <v>0</v>
      </c>
      <c r="D28" s="725">
        <f>Pop_cible!I28</f>
        <v>0</v>
      </c>
      <c r="E28" s="725">
        <f t="shared" si="0"/>
        <v>0</v>
      </c>
      <c r="F28" s="725"/>
      <c r="G28" s="725"/>
      <c r="H28" s="725"/>
      <c r="I28" s="725"/>
      <c r="J28" s="723" t="str">
        <f t="shared" si="1"/>
        <v/>
      </c>
      <c r="K28" s="723" t="str">
        <f t="shared" si="2"/>
        <v/>
      </c>
      <c r="L28" s="723" t="str">
        <f t="shared" si="3"/>
        <v/>
      </c>
      <c r="M28" s="723" t="str">
        <f t="shared" si="4"/>
        <v/>
      </c>
    </row>
    <row r="29" spans="1:13" s="87" customFormat="1" ht="15" customHeight="1">
      <c r="A29" s="2" t="s">
        <v>524</v>
      </c>
      <c r="B29" s="2"/>
      <c r="C29" s="25">
        <f>Pop_cible!H29</f>
        <v>0</v>
      </c>
      <c r="D29" s="25">
        <f>Pop_cible!I29</f>
        <v>0</v>
      </c>
      <c r="E29" s="25">
        <f t="shared" si="0"/>
        <v>0</v>
      </c>
      <c r="F29" s="25"/>
      <c r="G29" s="25"/>
      <c r="H29" s="25"/>
      <c r="I29" s="25"/>
      <c r="J29" s="103" t="str">
        <f t="shared" si="1"/>
        <v/>
      </c>
      <c r="K29" s="103" t="str">
        <f t="shared" si="2"/>
        <v/>
      </c>
      <c r="L29" s="103" t="str">
        <f t="shared" si="3"/>
        <v/>
      </c>
      <c r="M29" s="103" t="str">
        <f t="shared" si="4"/>
        <v/>
      </c>
    </row>
    <row r="30" spans="1:13" ht="15" customHeight="1">
      <c r="A30" s="728"/>
      <c r="B30" s="728" t="s">
        <v>525</v>
      </c>
      <c r="C30" s="724">
        <f>Pop_cible!H30</f>
        <v>0</v>
      </c>
      <c r="D30" s="724">
        <f>Pop_cible!I30</f>
        <v>0</v>
      </c>
      <c r="E30" s="724">
        <f t="shared" si="0"/>
        <v>0</v>
      </c>
      <c r="F30" s="724"/>
      <c r="G30" s="724"/>
      <c r="H30" s="724"/>
      <c r="I30" s="724"/>
      <c r="J30" s="722" t="str">
        <f t="shared" si="1"/>
        <v/>
      </c>
      <c r="K30" s="722" t="str">
        <f t="shared" si="2"/>
        <v/>
      </c>
      <c r="L30" s="722" t="str">
        <f t="shared" si="3"/>
        <v/>
      </c>
      <c r="M30" s="722" t="str">
        <f t="shared" si="4"/>
        <v/>
      </c>
    </row>
    <row r="31" spans="1:13" ht="15" customHeight="1">
      <c r="A31" s="728"/>
      <c r="B31" s="728" t="s">
        <v>526</v>
      </c>
      <c r="C31" s="725">
        <f>Pop_cible!H31</f>
        <v>0</v>
      </c>
      <c r="D31" s="725">
        <f>Pop_cible!I31</f>
        <v>0</v>
      </c>
      <c r="E31" s="725">
        <f t="shared" si="0"/>
        <v>0</v>
      </c>
      <c r="F31" s="725"/>
      <c r="G31" s="725"/>
      <c r="H31" s="725"/>
      <c r="I31" s="725"/>
      <c r="J31" s="723" t="str">
        <f t="shared" si="1"/>
        <v/>
      </c>
      <c r="K31" s="723" t="str">
        <f t="shared" si="2"/>
        <v/>
      </c>
      <c r="L31" s="723" t="str">
        <f t="shared" si="3"/>
        <v/>
      </c>
      <c r="M31" s="723" t="str">
        <f t="shared" si="4"/>
        <v/>
      </c>
    </row>
    <row r="32" spans="1:13" ht="15" customHeight="1">
      <c r="A32" s="728"/>
      <c r="B32" s="728" t="s">
        <v>527</v>
      </c>
      <c r="C32" s="725">
        <f>Pop_cible!H32</f>
        <v>0</v>
      </c>
      <c r="D32" s="725">
        <f>Pop_cible!I32</f>
        <v>0</v>
      </c>
      <c r="E32" s="725">
        <f t="shared" si="0"/>
        <v>0</v>
      </c>
      <c r="F32" s="725"/>
      <c r="G32" s="725"/>
      <c r="H32" s="725"/>
      <c r="I32" s="725"/>
      <c r="J32" s="723" t="str">
        <f t="shared" si="1"/>
        <v/>
      </c>
      <c r="K32" s="723" t="str">
        <f t="shared" si="2"/>
        <v/>
      </c>
      <c r="L32" s="723" t="str">
        <f t="shared" si="3"/>
        <v/>
      </c>
      <c r="M32" s="723" t="str">
        <f t="shared" si="4"/>
        <v/>
      </c>
    </row>
    <row r="33" spans="1:13" ht="15" customHeight="1">
      <c r="A33" s="728"/>
      <c r="B33" s="728" t="s">
        <v>528</v>
      </c>
      <c r="C33" s="725">
        <f>Pop_cible!H33</f>
        <v>0</v>
      </c>
      <c r="D33" s="725">
        <f>Pop_cible!I33</f>
        <v>0</v>
      </c>
      <c r="E33" s="725">
        <f t="shared" si="0"/>
        <v>0</v>
      </c>
      <c r="F33" s="725"/>
      <c r="G33" s="725"/>
      <c r="H33" s="725"/>
      <c r="I33" s="725"/>
      <c r="J33" s="723" t="str">
        <f t="shared" si="1"/>
        <v/>
      </c>
      <c r="K33" s="723" t="str">
        <f t="shared" si="2"/>
        <v/>
      </c>
      <c r="L33" s="723" t="str">
        <f t="shared" si="3"/>
        <v/>
      </c>
      <c r="M33" s="723" t="str">
        <f t="shared" si="4"/>
        <v/>
      </c>
    </row>
    <row r="34" spans="1:13" ht="15" customHeight="1">
      <c r="A34" s="728"/>
      <c r="B34" s="728" t="s">
        <v>529</v>
      </c>
      <c r="C34" s="725">
        <f>Pop_cible!H34</f>
        <v>0</v>
      </c>
      <c r="D34" s="725">
        <f>Pop_cible!I34</f>
        <v>0</v>
      </c>
      <c r="E34" s="725">
        <f t="shared" si="0"/>
        <v>0</v>
      </c>
      <c r="F34" s="725"/>
      <c r="G34" s="725"/>
      <c r="H34" s="725"/>
      <c r="I34" s="725"/>
      <c r="J34" s="723" t="str">
        <f t="shared" si="1"/>
        <v/>
      </c>
      <c r="K34" s="723" t="str">
        <f t="shared" si="2"/>
        <v/>
      </c>
      <c r="L34" s="723" t="str">
        <f t="shared" si="3"/>
        <v/>
      </c>
      <c r="M34" s="723" t="str">
        <f t="shared" si="4"/>
        <v/>
      </c>
    </row>
    <row r="35" spans="1:13" ht="15" customHeight="1">
      <c r="A35" s="728"/>
      <c r="B35" s="728" t="s">
        <v>530</v>
      </c>
      <c r="C35" s="725">
        <f>Pop_cible!H35</f>
        <v>0</v>
      </c>
      <c r="D35" s="725">
        <f>Pop_cible!I35</f>
        <v>0</v>
      </c>
      <c r="E35" s="725">
        <f t="shared" ref="E35:E66" si="5">SUM(C35:D35)</f>
        <v>0</v>
      </c>
      <c r="F35" s="725"/>
      <c r="G35" s="725"/>
      <c r="H35" s="725"/>
      <c r="I35" s="725"/>
      <c r="J35" s="723" t="str">
        <f t="shared" ref="J35:J66" si="6">IFERROR(F35/C35*100,"")</f>
        <v/>
      </c>
      <c r="K35" s="723" t="str">
        <f t="shared" ref="K35:K66" si="7">IFERROR(G35/D35*100,"")</f>
        <v/>
      </c>
      <c r="L35" s="723" t="str">
        <f t="shared" ref="L35:L66" si="8">IFERROR(I35/E35*100,"")</f>
        <v/>
      </c>
      <c r="M35" s="723" t="str">
        <f t="shared" ref="M35:M66" si="9">IFERROR(H35/D35*100,"")</f>
        <v/>
      </c>
    </row>
    <row r="36" spans="1:13" ht="15" customHeight="1">
      <c r="A36" s="728"/>
      <c r="B36" s="728" t="s">
        <v>531</v>
      </c>
      <c r="C36" s="725">
        <f>Pop_cible!H36</f>
        <v>0</v>
      </c>
      <c r="D36" s="725">
        <f>Pop_cible!I36</f>
        <v>0</v>
      </c>
      <c r="E36" s="725">
        <f t="shared" si="5"/>
        <v>0</v>
      </c>
      <c r="F36" s="725"/>
      <c r="G36" s="725"/>
      <c r="H36" s="725"/>
      <c r="I36" s="725"/>
      <c r="J36" s="723" t="str">
        <f t="shared" si="6"/>
        <v/>
      </c>
      <c r="K36" s="723" t="str">
        <f t="shared" si="7"/>
        <v/>
      </c>
      <c r="L36" s="723" t="str">
        <f t="shared" si="8"/>
        <v/>
      </c>
      <c r="M36" s="723" t="str">
        <f t="shared" si="9"/>
        <v/>
      </c>
    </row>
    <row r="37" spans="1:13" ht="15" customHeight="1">
      <c r="A37" s="727"/>
      <c r="B37" s="728" t="s">
        <v>532</v>
      </c>
      <c r="C37" s="725">
        <f>Pop_cible!H37</f>
        <v>0</v>
      </c>
      <c r="D37" s="725">
        <f>Pop_cible!I37</f>
        <v>0</v>
      </c>
      <c r="E37" s="725">
        <f t="shared" si="5"/>
        <v>0</v>
      </c>
      <c r="F37" s="725"/>
      <c r="G37" s="725"/>
      <c r="H37" s="725"/>
      <c r="I37" s="725"/>
      <c r="J37" s="723" t="str">
        <f t="shared" si="6"/>
        <v/>
      </c>
      <c r="K37" s="723" t="str">
        <f t="shared" si="7"/>
        <v/>
      </c>
      <c r="L37" s="723" t="str">
        <f t="shared" si="8"/>
        <v/>
      </c>
      <c r="M37" s="723" t="str">
        <f t="shared" si="9"/>
        <v/>
      </c>
    </row>
    <row r="38" spans="1:13" s="87" customFormat="1" ht="15" customHeight="1">
      <c r="A38" s="727"/>
      <c r="B38" s="728" t="s">
        <v>533</v>
      </c>
      <c r="C38" s="725">
        <f>Pop_cible!H38</f>
        <v>0</v>
      </c>
      <c r="D38" s="725">
        <f>Pop_cible!I38</f>
        <v>0</v>
      </c>
      <c r="E38" s="725">
        <f t="shared" si="5"/>
        <v>0</v>
      </c>
      <c r="F38" s="725"/>
      <c r="G38" s="725"/>
      <c r="H38" s="725"/>
      <c r="I38" s="725"/>
      <c r="J38" s="723" t="str">
        <f t="shared" si="6"/>
        <v/>
      </c>
      <c r="K38" s="723" t="str">
        <f t="shared" si="7"/>
        <v/>
      </c>
      <c r="L38" s="723" t="str">
        <f t="shared" si="8"/>
        <v/>
      </c>
      <c r="M38" s="723" t="str">
        <f t="shared" si="9"/>
        <v/>
      </c>
    </row>
    <row r="39" spans="1:13" ht="15" customHeight="1">
      <c r="A39" s="727"/>
      <c r="B39" s="728" t="s">
        <v>534</v>
      </c>
      <c r="C39" s="725">
        <f>Pop_cible!H39</f>
        <v>0</v>
      </c>
      <c r="D39" s="725">
        <f>Pop_cible!I39</f>
        <v>0</v>
      </c>
      <c r="E39" s="725">
        <f t="shared" si="5"/>
        <v>0</v>
      </c>
      <c r="F39" s="725"/>
      <c r="G39" s="725"/>
      <c r="H39" s="725"/>
      <c r="I39" s="725"/>
      <c r="J39" s="723" t="str">
        <f t="shared" si="6"/>
        <v/>
      </c>
      <c r="K39" s="723" t="str">
        <f t="shared" si="7"/>
        <v/>
      </c>
      <c r="L39" s="723" t="str">
        <f t="shared" si="8"/>
        <v/>
      </c>
      <c r="M39" s="723" t="str">
        <f t="shared" si="9"/>
        <v/>
      </c>
    </row>
    <row r="40" spans="1:13" ht="15" customHeight="1">
      <c r="A40" s="727"/>
      <c r="B40" s="728" t="s">
        <v>535</v>
      </c>
      <c r="C40" s="725">
        <f>Pop_cible!H40</f>
        <v>0</v>
      </c>
      <c r="D40" s="725">
        <f>Pop_cible!I40</f>
        <v>0</v>
      </c>
      <c r="E40" s="725">
        <f t="shared" si="5"/>
        <v>0</v>
      </c>
      <c r="F40" s="725"/>
      <c r="G40" s="725"/>
      <c r="H40" s="725"/>
      <c r="I40" s="725"/>
      <c r="J40" s="723" t="str">
        <f t="shared" si="6"/>
        <v/>
      </c>
      <c r="K40" s="723" t="str">
        <f t="shared" si="7"/>
        <v/>
      </c>
      <c r="L40" s="723" t="str">
        <f t="shared" si="8"/>
        <v/>
      </c>
      <c r="M40" s="723" t="str">
        <f t="shared" si="9"/>
        <v/>
      </c>
    </row>
    <row r="41" spans="1:13" ht="15" customHeight="1">
      <c r="A41" s="727"/>
      <c r="B41" s="728" t="s">
        <v>536</v>
      </c>
      <c r="C41" s="725">
        <f>Pop_cible!H41</f>
        <v>0</v>
      </c>
      <c r="D41" s="725">
        <f>Pop_cible!I41</f>
        <v>0</v>
      </c>
      <c r="E41" s="725">
        <f t="shared" si="5"/>
        <v>0</v>
      </c>
      <c r="F41" s="725"/>
      <c r="G41" s="725"/>
      <c r="H41" s="725"/>
      <c r="I41" s="725"/>
      <c r="J41" s="723" t="str">
        <f t="shared" si="6"/>
        <v/>
      </c>
      <c r="K41" s="723" t="str">
        <f t="shared" si="7"/>
        <v/>
      </c>
      <c r="L41" s="723" t="str">
        <f t="shared" si="8"/>
        <v/>
      </c>
      <c r="M41" s="723" t="str">
        <f t="shared" si="9"/>
        <v/>
      </c>
    </row>
    <row r="42" spans="1:13" ht="15" customHeight="1">
      <c r="A42" s="2" t="s">
        <v>537</v>
      </c>
      <c r="B42" s="2"/>
      <c r="C42" s="25">
        <f>Pop_cible!H42</f>
        <v>0</v>
      </c>
      <c r="D42" s="25">
        <f>Pop_cible!I42</f>
        <v>0</v>
      </c>
      <c r="E42" s="25">
        <f t="shared" si="5"/>
        <v>0</v>
      </c>
      <c r="F42" s="25"/>
      <c r="G42" s="25"/>
      <c r="H42" s="25"/>
      <c r="I42" s="25"/>
      <c r="J42" s="103" t="str">
        <f t="shared" si="6"/>
        <v/>
      </c>
      <c r="K42" s="103" t="str">
        <f t="shared" si="7"/>
        <v/>
      </c>
      <c r="L42" s="103" t="str">
        <f t="shared" si="8"/>
        <v/>
      </c>
      <c r="M42" s="103" t="str">
        <f t="shared" si="9"/>
        <v/>
      </c>
    </row>
    <row r="43" spans="1:13" ht="15" customHeight="1">
      <c r="A43" s="728"/>
      <c r="B43" s="728" t="s">
        <v>538</v>
      </c>
      <c r="C43" s="725">
        <f>Pop_cible!H43</f>
        <v>0</v>
      </c>
      <c r="D43" s="725">
        <f>Pop_cible!I43</f>
        <v>0</v>
      </c>
      <c r="E43" s="725">
        <f t="shared" si="5"/>
        <v>0</v>
      </c>
      <c r="F43" s="725"/>
      <c r="G43" s="725"/>
      <c r="H43" s="725"/>
      <c r="I43" s="725"/>
      <c r="J43" s="723" t="str">
        <f t="shared" si="6"/>
        <v/>
      </c>
      <c r="K43" s="723" t="str">
        <f t="shared" si="7"/>
        <v/>
      </c>
      <c r="L43" s="723" t="str">
        <f t="shared" si="8"/>
        <v/>
      </c>
      <c r="M43" s="723" t="str">
        <f t="shared" si="9"/>
        <v/>
      </c>
    </row>
    <row r="44" spans="1:13" ht="15" customHeight="1">
      <c r="A44" s="727"/>
      <c r="B44" s="728" t="s">
        <v>539</v>
      </c>
      <c r="C44" s="725">
        <f>Pop_cible!H44</f>
        <v>0</v>
      </c>
      <c r="D44" s="725">
        <f>Pop_cible!I44</f>
        <v>0</v>
      </c>
      <c r="E44" s="725">
        <f t="shared" si="5"/>
        <v>0</v>
      </c>
      <c r="F44" s="725"/>
      <c r="G44" s="725"/>
      <c r="H44" s="725"/>
      <c r="I44" s="725"/>
      <c r="J44" s="723" t="str">
        <f t="shared" si="6"/>
        <v/>
      </c>
      <c r="K44" s="723" t="str">
        <f t="shared" si="7"/>
        <v/>
      </c>
      <c r="L44" s="723" t="str">
        <f t="shared" si="8"/>
        <v/>
      </c>
      <c r="M44" s="723" t="str">
        <f t="shared" si="9"/>
        <v/>
      </c>
    </row>
    <row r="45" spans="1:13" ht="15" customHeight="1">
      <c r="A45" s="727"/>
      <c r="B45" s="728" t="s">
        <v>540</v>
      </c>
      <c r="C45" s="725">
        <f>Pop_cible!H45</f>
        <v>0</v>
      </c>
      <c r="D45" s="725">
        <f>Pop_cible!I45</f>
        <v>0</v>
      </c>
      <c r="E45" s="725">
        <f t="shared" si="5"/>
        <v>0</v>
      </c>
      <c r="F45" s="725"/>
      <c r="G45" s="725"/>
      <c r="H45" s="725"/>
      <c r="I45" s="725"/>
      <c r="J45" s="723" t="str">
        <f t="shared" si="6"/>
        <v/>
      </c>
      <c r="K45" s="723" t="str">
        <f t="shared" si="7"/>
        <v/>
      </c>
      <c r="L45" s="723" t="str">
        <f t="shared" si="8"/>
        <v/>
      </c>
      <c r="M45" s="723" t="str">
        <f t="shared" si="9"/>
        <v/>
      </c>
    </row>
    <row r="46" spans="1:13" s="87" customFormat="1" ht="15" customHeight="1">
      <c r="A46" s="727"/>
      <c r="B46" s="728" t="s">
        <v>541</v>
      </c>
      <c r="C46" s="725">
        <f>Pop_cible!H46</f>
        <v>0</v>
      </c>
      <c r="D46" s="725">
        <f>Pop_cible!I46</f>
        <v>0</v>
      </c>
      <c r="E46" s="725">
        <f t="shared" si="5"/>
        <v>0</v>
      </c>
      <c r="F46" s="725"/>
      <c r="G46" s="725"/>
      <c r="H46" s="725"/>
      <c r="I46" s="725"/>
      <c r="J46" s="723" t="str">
        <f t="shared" si="6"/>
        <v/>
      </c>
      <c r="K46" s="723" t="str">
        <f t="shared" si="7"/>
        <v/>
      </c>
      <c r="L46" s="723" t="str">
        <f t="shared" si="8"/>
        <v/>
      </c>
      <c r="M46" s="723" t="str">
        <f t="shared" si="9"/>
        <v/>
      </c>
    </row>
    <row r="47" spans="1:13" ht="15" customHeight="1">
      <c r="A47" s="727"/>
      <c r="B47" s="728" t="s">
        <v>542</v>
      </c>
      <c r="C47" s="725">
        <f>Pop_cible!H47</f>
        <v>0</v>
      </c>
      <c r="D47" s="725">
        <f>Pop_cible!I47</f>
        <v>0</v>
      </c>
      <c r="E47" s="725">
        <f t="shared" si="5"/>
        <v>0</v>
      </c>
      <c r="F47" s="725"/>
      <c r="G47" s="725"/>
      <c r="H47" s="725"/>
      <c r="I47" s="725"/>
      <c r="J47" s="723" t="str">
        <f t="shared" si="6"/>
        <v/>
      </c>
      <c r="K47" s="723" t="str">
        <f t="shared" si="7"/>
        <v/>
      </c>
      <c r="L47" s="723" t="str">
        <f t="shared" si="8"/>
        <v/>
      </c>
      <c r="M47" s="723" t="str">
        <f t="shared" si="9"/>
        <v/>
      </c>
    </row>
    <row r="48" spans="1:13" ht="15" customHeight="1">
      <c r="A48" s="727"/>
      <c r="B48" s="728" t="s">
        <v>543</v>
      </c>
      <c r="C48" s="725">
        <f>Pop_cible!H48</f>
        <v>0</v>
      </c>
      <c r="D48" s="725">
        <f>Pop_cible!I48</f>
        <v>0</v>
      </c>
      <c r="E48" s="725">
        <f t="shared" si="5"/>
        <v>0</v>
      </c>
      <c r="F48" s="725"/>
      <c r="G48" s="725"/>
      <c r="H48" s="725"/>
      <c r="I48" s="725"/>
      <c r="J48" s="723" t="str">
        <f t="shared" si="6"/>
        <v/>
      </c>
      <c r="K48" s="723" t="str">
        <f t="shared" si="7"/>
        <v/>
      </c>
      <c r="L48" s="723" t="str">
        <f t="shared" si="8"/>
        <v/>
      </c>
      <c r="M48" s="723" t="str">
        <f t="shared" si="9"/>
        <v/>
      </c>
    </row>
    <row r="49" spans="1:13" ht="15" customHeight="1">
      <c r="A49" s="727"/>
      <c r="B49" s="728" t="s">
        <v>544</v>
      </c>
      <c r="C49" s="725">
        <f>Pop_cible!H49</f>
        <v>0</v>
      </c>
      <c r="D49" s="725">
        <f>Pop_cible!I49</f>
        <v>0</v>
      </c>
      <c r="E49" s="725">
        <f t="shared" si="5"/>
        <v>0</v>
      </c>
      <c r="F49" s="725"/>
      <c r="G49" s="725"/>
      <c r="H49" s="725"/>
      <c r="I49" s="725"/>
      <c r="J49" s="723" t="str">
        <f t="shared" si="6"/>
        <v/>
      </c>
      <c r="K49" s="723" t="str">
        <f t="shared" si="7"/>
        <v/>
      </c>
      <c r="L49" s="723" t="str">
        <f t="shared" si="8"/>
        <v/>
      </c>
      <c r="M49" s="723" t="str">
        <f t="shared" si="9"/>
        <v/>
      </c>
    </row>
    <row r="50" spans="1:13" ht="15" customHeight="1">
      <c r="A50" s="2" t="s">
        <v>545</v>
      </c>
      <c r="B50" s="2"/>
      <c r="C50" s="25">
        <f>Pop_cible!H50</f>
        <v>0</v>
      </c>
      <c r="D50" s="25">
        <f>Pop_cible!I50</f>
        <v>0</v>
      </c>
      <c r="E50" s="25">
        <f t="shared" si="5"/>
        <v>0</v>
      </c>
      <c r="F50" s="25"/>
      <c r="G50" s="25"/>
      <c r="H50" s="25"/>
      <c r="I50" s="25"/>
      <c r="J50" s="103" t="str">
        <f t="shared" si="6"/>
        <v/>
      </c>
      <c r="K50" s="103" t="str">
        <f t="shared" si="7"/>
        <v/>
      </c>
      <c r="L50" s="103" t="str">
        <f t="shared" si="8"/>
        <v/>
      </c>
      <c r="M50" s="103" t="str">
        <f t="shared" si="9"/>
        <v/>
      </c>
    </row>
    <row r="51" spans="1:13" ht="15" customHeight="1">
      <c r="A51" s="728"/>
      <c r="B51" s="728" t="s">
        <v>546</v>
      </c>
      <c r="C51" s="725">
        <f>Pop_cible!H51</f>
        <v>0</v>
      </c>
      <c r="D51" s="725">
        <f>Pop_cible!I51</f>
        <v>0</v>
      </c>
      <c r="E51" s="725">
        <f t="shared" si="5"/>
        <v>0</v>
      </c>
      <c r="F51" s="725"/>
      <c r="G51" s="725"/>
      <c r="H51" s="725"/>
      <c r="I51" s="725"/>
      <c r="J51" s="723" t="str">
        <f t="shared" si="6"/>
        <v/>
      </c>
      <c r="K51" s="723" t="str">
        <f t="shared" si="7"/>
        <v/>
      </c>
      <c r="L51" s="723" t="str">
        <f t="shared" si="8"/>
        <v/>
      </c>
      <c r="M51" s="723" t="str">
        <f t="shared" si="9"/>
        <v/>
      </c>
    </row>
    <row r="52" spans="1:13" ht="15" customHeight="1">
      <c r="A52" s="727"/>
      <c r="B52" s="728" t="s">
        <v>547</v>
      </c>
      <c r="C52" s="725">
        <f>Pop_cible!H52</f>
        <v>0</v>
      </c>
      <c r="D52" s="725">
        <f>Pop_cible!I52</f>
        <v>0</v>
      </c>
      <c r="E52" s="725">
        <f t="shared" si="5"/>
        <v>0</v>
      </c>
      <c r="F52" s="725"/>
      <c r="G52" s="725"/>
      <c r="H52" s="725"/>
      <c r="I52" s="725"/>
      <c r="J52" s="723" t="str">
        <f t="shared" si="6"/>
        <v/>
      </c>
      <c r="K52" s="723" t="str">
        <f t="shared" si="7"/>
        <v/>
      </c>
      <c r="L52" s="723" t="str">
        <f t="shared" si="8"/>
        <v/>
      </c>
      <c r="M52" s="723" t="str">
        <f t="shared" si="9"/>
        <v/>
      </c>
    </row>
    <row r="53" spans="1:13" ht="15" customHeight="1">
      <c r="A53" s="727"/>
      <c r="B53" s="728" t="s">
        <v>548</v>
      </c>
      <c r="C53" s="725">
        <f>Pop_cible!H53</f>
        <v>0</v>
      </c>
      <c r="D53" s="725">
        <f>Pop_cible!I53</f>
        <v>0</v>
      </c>
      <c r="E53" s="725">
        <f t="shared" si="5"/>
        <v>0</v>
      </c>
      <c r="F53" s="725"/>
      <c r="G53" s="725"/>
      <c r="H53" s="725"/>
      <c r="I53" s="725"/>
      <c r="J53" s="723" t="str">
        <f t="shared" si="6"/>
        <v/>
      </c>
      <c r="K53" s="723" t="str">
        <f t="shared" si="7"/>
        <v/>
      </c>
      <c r="L53" s="723" t="str">
        <f t="shared" si="8"/>
        <v/>
      </c>
      <c r="M53" s="723" t="str">
        <f t="shared" si="9"/>
        <v/>
      </c>
    </row>
    <row r="54" spans="1:13" ht="15" customHeight="1">
      <c r="A54" s="727"/>
      <c r="B54" s="728" t="s">
        <v>549</v>
      </c>
      <c r="C54" s="725">
        <f>Pop_cible!H54</f>
        <v>0</v>
      </c>
      <c r="D54" s="725">
        <f>Pop_cible!I54</f>
        <v>0</v>
      </c>
      <c r="E54" s="725">
        <f t="shared" si="5"/>
        <v>0</v>
      </c>
      <c r="F54" s="725"/>
      <c r="G54" s="725"/>
      <c r="H54" s="725"/>
      <c r="I54" s="725"/>
      <c r="J54" s="723" t="str">
        <f t="shared" si="6"/>
        <v/>
      </c>
      <c r="K54" s="723" t="str">
        <f t="shared" si="7"/>
        <v/>
      </c>
      <c r="L54" s="723" t="str">
        <f t="shared" si="8"/>
        <v/>
      </c>
      <c r="M54" s="723" t="str">
        <f t="shared" si="9"/>
        <v/>
      </c>
    </row>
    <row r="55" spans="1:13" s="87" customFormat="1" ht="15" customHeight="1">
      <c r="A55" s="2" t="s">
        <v>550</v>
      </c>
      <c r="B55" s="2"/>
      <c r="C55" s="49">
        <f>Pop_cible!H55</f>
        <v>0</v>
      </c>
      <c r="D55" s="49">
        <f>Pop_cible!I55</f>
        <v>0</v>
      </c>
      <c r="E55" s="49">
        <f t="shared" si="5"/>
        <v>0</v>
      </c>
      <c r="F55" s="49"/>
      <c r="G55" s="49"/>
      <c r="H55" s="49"/>
      <c r="I55" s="49"/>
      <c r="J55" s="686" t="str">
        <f t="shared" si="6"/>
        <v/>
      </c>
      <c r="K55" s="686" t="str">
        <f t="shared" si="7"/>
        <v/>
      </c>
      <c r="L55" s="686" t="str">
        <f t="shared" si="8"/>
        <v/>
      </c>
      <c r="M55" s="686" t="str">
        <f t="shared" si="9"/>
        <v/>
      </c>
    </row>
    <row r="56" spans="1:13" ht="15" customHeight="1">
      <c r="A56" s="728"/>
      <c r="B56" s="728" t="s">
        <v>551</v>
      </c>
      <c r="C56" s="724">
        <f>Pop_cible!H56</f>
        <v>0</v>
      </c>
      <c r="D56" s="724">
        <f>Pop_cible!I56</f>
        <v>0</v>
      </c>
      <c r="E56" s="724">
        <f t="shared" si="5"/>
        <v>0</v>
      </c>
      <c r="F56" s="724"/>
      <c r="G56" s="724"/>
      <c r="H56" s="724"/>
      <c r="I56" s="724"/>
      <c r="J56" s="722" t="str">
        <f t="shared" si="6"/>
        <v/>
      </c>
      <c r="K56" s="722" t="str">
        <f t="shared" si="7"/>
        <v/>
      </c>
      <c r="L56" s="722" t="str">
        <f t="shared" si="8"/>
        <v/>
      </c>
      <c r="M56" s="722" t="str">
        <f t="shared" si="9"/>
        <v/>
      </c>
    </row>
    <row r="57" spans="1:13" ht="15" customHeight="1">
      <c r="A57" s="727"/>
      <c r="B57" s="728" t="s">
        <v>552</v>
      </c>
      <c r="C57" s="725">
        <f>Pop_cible!H57</f>
        <v>0</v>
      </c>
      <c r="D57" s="725">
        <f>Pop_cible!I57</f>
        <v>0</v>
      </c>
      <c r="E57" s="725">
        <f t="shared" si="5"/>
        <v>0</v>
      </c>
      <c r="F57" s="725"/>
      <c r="G57" s="725"/>
      <c r="H57" s="725"/>
      <c r="I57" s="725"/>
      <c r="J57" s="723" t="str">
        <f t="shared" si="6"/>
        <v/>
      </c>
      <c r="K57" s="723" t="str">
        <f t="shared" si="7"/>
        <v/>
      </c>
      <c r="L57" s="723" t="str">
        <f t="shared" si="8"/>
        <v/>
      </c>
      <c r="M57" s="723" t="str">
        <f t="shared" si="9"/>
        <v/>
      </c>
    </row>
    <row r="58" spans="1:13" ht="15" customHeight="1">
      <c r="A58" s="727"/>
      <c r="B58" s="728" t="s">
        <v>553</v>
      </c>
      <c r="C58" s="725">
        <f>Pop_cible!H58</f>
        <v>0</v>
      </c>
      <c r="D58" s="725">
        <f>Pop_cible!I58</f>
        <v>0</v>
      </c>
      <c r="E58" s="725">
        <f t="shared" si="5"/>
        <v>0</v>
      </c>
      <c r="F58" s="725"/>
      <c r="G58" s="725"/>
      <c r="H58" s="725"/>
      <c r="I58" s="725"/>
      <c r="J58" s="723" t="str">
        <f t="shared" si="6"/>
        <v/>
      </c>
      <c r="K58" s="723" t="str">
        <f t="shared" si="7"/>
        <v/>
      </c>
      <c r="L58" s="723" t="str">
        <f t="shared" si="8"/>
        <v/>
      </c>
      <c r="M58" s="723" t="str">
        <f t="shared" si="9"/>
        <v/>
      </c>
    </row>
    <row r="59" spans="1:13" ht="15" customHeight="1">
      <c r="A59" s="727"/>
      <c r="B59" s="728" t="s">
        <v>554</v>
      </c>
      <c r="C59" s="725">
        <f>Pop_cible!H59</f>
        <v>0</v>
      </c>
      <c r="D59" s="725">
        <f>Pop_cible!I59</f>
        <v>0</v>
      </c>
      <c r="E59" s="725">
        <f t="shared" si="5"/>
        <v>0</v>
      </c>
      <c r="F59" s="725"/>
      <c r="G59" s="725"/>
      <c r="H59" s="725"/>
      <c r="I59" s="725"/>
      <c r="J59" s="723" t="str">
        <f t="shared" si="6"/>
        <v/>
      </c>
      <c r="K59" s="723" t="str">
        <f t="shared" si="7"/>
        <v/>
      </c>
      <c r="L59" s="723" t="str">
        <f t="shared" si="8"/>
        <v/>
      </c>
      <c r="M59" s="723" t="str">
        <f t="shared" si="9"/>
        <v/>
      </c>
    </row>
    <row r="60" spans="1:13" ht="15" customHeight="1">
      <c r="A60" s="727"/>
      <c r="B60" s="728" t="s">
        <v>555</v>
      </c>
      <c r="C60" s="725">
        <f>Pop_cible!H60</f>
        <v>0</v>
      </c>
      <c r="D60" s="725">
        <f>Pop_cible!I60</f>
        <v>0</v>
      </c>
      <c r="E60" s="725">
        <f t="shared" si="5"/>
        <v>0</v>
      </c>
      <c r="F60" s="725"/>
      <c r="G60" s="725"/>
      <c r="H60" s="725"/>
      <c r="I60" s="725"/>
      <c r="J60" s="723" t="str">
        <f t="shared" si="6"/>
        <v/>
      </c>
      <c r="K60" s="723" t="str">
        <f t="shared" si="7"/>
        <v/>
      </c>
      <c r="L60" s="723" t="str">
        <f t="shared" si="8"/>
        <v/>
      </c>
      <c r="M60" s="723" t="str">
        <f t="shared" si="9"/>
        <v/>
      </c>
    </row>
    <row r="61" spans="1:13" s="87" customFormat="1" ht="15" customHeight="1">
      <c r="A61" s="727"/>
      <c r="B61" s="728" t="s">
        <v>556</v>
      </c>
      <c r="C61" s="725">
        <f>Pop_cible!H61</f>
        <v>0</v>
      </c>
      <c r="D61" s="725">
        <f>Pop_cible!I61</f>
        <v>0</v>
      </c>
      <c r="E61" s="725">
        <f t="shared" si="5"/>
        <v>0</v>
      </c>
      <c r="F61" s="725"/>
      <c r="G61" s="725"/>
      <c r="H61" s="725"/>
      <c r="I61" s="725"/>
      <c r="J61" s="723" t="str">
        <f t="shared" si="6"/>
        <v/>
      </c>
      <c r="K61" s="723" t="str">
        <f t="shared" si="7"/>
        <v/>
      </c>
      <c r="L61" s="723" t="str">
        <f t="shared" si="8"/>
        <v/>
      </c>
      <c r="M61" s="723" t="str">
        <f t="shared" si="9"/>
        <v/>
      </c>
    </row>
    <row r="62" spans="1:13" ht="15" customHeight="1">
      <c r="A62" s="727"/>
      <c r="B62" s="728" t="s">
        <v>557</v>
      </c>
      <c r="C62" s="725">
        <f>Pop_cible!H62</f>
        <v>0</v>
      </c>
      <c r="D62" s="725">
        <f>Pop_cible!I62</f>
        <v>0</v>
      </c>
      <c r="E62" s="725">
        <f t="shared" si="5"/>
        <v>0</v>
      </c>
      <c r="F62" s="725"/>
      <c r="G62" s="725"/>
      <c r="H62" s="725"/>
      <c r="I62" s="725"/>
      <c r="J62" s="723" t="str">
        <f t="shared" si="6"/>
        <v/>
      </c>
      <c r="K62" s="723" t="str">
        <f t="shared" si="7"/>
        <v/>
      </c>
      <c r="L62" s="723" t="str">
        <f t="shared" si="8"/>
        <v/>
      </c>
      <c r="M62" s="723" t="str">
        <f t="shared" si="9"/>
        <v/>
      </c>
    </row>
    <row r="63" spans="1:13" ht="15" customHeight="1">
      <c r="A63" s="727"/>
      <c r="B63" s="728" t="s">
        <v>558</v>
      </c>
      <c r="C63" s="725">
        <f>Pop_cible!H63</f>
        <v>0</v>
      </c>
      <c r="D63" s="725">
        <f>Pop_cible!I63</f>
        <v>0</v>
      </c>
      <c r="E63" s="725">
        <f t="shared" si="5"/>
        <v>0</v>
      </c>
      <c r="F63" s="725"/>
      <c r="G63" s="725"/>
      <c r="H63" s="725"/>
      <c r="I63" s="725"/>
      <c r="J63" s="723" t="str">
        <f t="shared" si="6"/>
        <v/>
      </c>
      <c r="K63" s="723" t="str">
        <f t="shared" si="7"/>
        <v/>
      </c>
      <c r="L63" s="723" t="str">
        <f t="shared" si="8"/>
        <v/>
      </c>
      <c r="M63" s="723" t="str">
        <f t="shared" si="9"/>
        <v/>
      </c>
    </row>
    <row r="64" spans="1:13" ht="15" customHeight="1">
      <c r="A64" s="2" t="s">
        <v>559</v>
      </c>
      <c r="B64" s="2"/>
      <c r="C64" s="25">
        <f>Pop_cible!H64</f>
        <v>0</v>
      </c>
      <c r="D64" s="25">
        <f>Pop_cible!I64</f>
        <v>0</v>
      </c>
      <c r="E64" s="25">
        <f t="shared" si="5"/>
        <v>0</v>
      </c>
      <c r="F64" s="25"/>
      <c r="G64" s="25"/>
      <c r="H64" s="25"/>
      <c r="I64" s="25"/>
      <c r="J64" s="103" t="str">
        <f t="shared" si="6"/>
        <v/>
      </c>
      <c r="K64" s="103" t="str">
        <f t="shared" si="7"/>
        <v/>
      </c>
      <c r="L64" s="103" t="str">
        <f t="shared" si="8"/>
        <v/>
      </c>
      <c r="M64" s="103" t="str">
        <f t="shared" si="9"/>
        <v/>
      </c>
    </row>
    <row r="65" spans="1:13" ht="15" customHeight="1">
      <c r="A65" s="728"/>
      <c r="B65" s="728" t="s">
        <v>560</v>
      </c>
      <c r="C65" s="725">
        <f>Pop_cible!H65</f>
        <v>0</v>
      </c>
      <c r="D65" s="725">
        <f>Pop_cible!I65</f>
        <v>0</v>
      </c>
      <c r="E65" s="725">
        <f t="shared" si="5"/>
        <v>0</v>
      </c>
      <c r="F65" s="725"/>
      <c r="G65" s="725"/>
      <c r="H65" s="725"/>
      <c r="I65" s="725"/>
      <c r="J65" s="723" t="str">
        <f t="shared" si="6"/>
        <v/>
      </c>
      <c r="K65" s="723" t="str">
        <f t="shared" si="7"/>
        <v/>
      </c>
      <c r="L65" s="723" t="str">
        <f t="shared" si="8"/>
        <v/>
      </c>
      <c r="M65" s="723" t="str">
        <f t="shared" si="9"/>
        <v/>
      </c>
    </row>
    <row r="66" spans="1:13" ht="15" customHeight="1">
      <c r="A66" s="727"/>
      <c r="B66" s="728" t="s">
        <v>561</v>
      </c>
      <c r="C66" s="725">
        <f>Pop_cible!H66</f>
        <v>0</v>
      </c>
      <c r="D66" s="725">
        <f>Pop_cible!I66</f>
        <v>0</v>
      </c>
      <c r="E66" s="725">
        <f t="shared" si="5"/>
        <v>0</v>
      </c>
      <c r="F66" s="725"/>
      <c r="G66" s="725"/>
      <c r="H66" s="725"/>
      <c r="I66" s="725"/>
      <c r="J66" s="723" t="str">
        <f t="shared" si="6"/>
        <v/>
      </c>
      <c r="K66" s="723" t="str">
        <f t="shared" si="7"/>
        <v/>
      </c>
      <c r="L66" s="723" t="str">
        <f t="shared" si="8"/>
        <v/>
      </c>
      <c r="M66" s="723" t="str">
        <f t="shared" si="9"/>
        <v/>
      </c>
    </row>
    <row r="67" spans="1:13" ht="15" customHeight="1">
      <c r="A67" s="727"/>
      <c r="B67" s="728" t="s">
        <v>562</v>
      </c>
      <c r="C67" s="725">
        <f>Pop_cible!H67</f>
        <v>0</v>
      </c>
      <c r="D67" s="725">
        <f>Pop_cible!I67</f>
        <v>0</v>
      </c>
      <c r="E67" s="725">
        <f t="shared" ref="E67:E98" si="10">SUM(C67:D67)</f>
        <v>0</v>
      </c>
      <c r="F67" s="725"/>
      <c r="G67" s="725"/>
      <c r="H67" s="725"/>
      <c r="I67" s="725"/>
      <c r="J67" s="723" t="str">
        <f t="shared" ref="J67:J98" si="11">IFERROR(F67/C67*100,"")</f>
        <v/>
      </c>
      <c r="K67" s="723" t="str">
        <f t="shared" ref="K67:K98" si="12">IFERROR(G67/D67*100,"")</f>
        <v/>
      </c>
      <c r="L67" s="723" t="str">
        <f t="shared" ref="L67:L98" si="13">IFERROR(I67/E67*100,"")</f>
        <v/>
      </c>
      <c r="M67" s="723" t="str">
        <f t="shared" ref="M67:M98" si="14">IFERROR(H67/D67*100,"")</f>
        <v/>
      </c>
    </row>
    <row r="68" spans="1:13" ht="15" customHeight="1">
      <c r="A68" s="727"/>
      <c r="B68" s="728" t="s">
        <v>563</v>
      </c>
      <c r="C68" s="725">
        <f>Pop_cible!H68</f>
        <v>0</v>
      </c>
      <c r="D68" s="725">
        <f>Pop_cible!I68</f>
        <v>0</v>
      </c>
      <c r="E68" s="725">
        <f t="shared" si="10"/>
        <v>0</v>
      </c>
      <c r="F68" s="725"/>
      <c r="G68" s="725"/>
      <c r="H68" s="725"/>
      <c r="I68" s="725"/>
      <c r="J68" s="723" t="str">
        <f t="shared" si="11"/>
        <v/>
      </c>
      <c r="K68" s="723" t="str">
        <f t="shared" si="12"/>
        <v/>
      </c>
      <c r="L68" s="723" t="str">
        <f t="shared" si="13"/>
        <v/>
      </c>
      <c r="M68" s="723" t="str">
        <f t="shared" si="14"/>
        <v/>
      </c>
    </row>
    <row r="69" spans="1:13" s="87" customFormat="1" ht="15" customHeight="1">
      <c r="A69" s="727"/>
      <c r="B69" s="728" t="s">
        <v>564</v>
      </c>
      <c r="C69" s="725">
        <f>Pop_cible!H69</f>
        <v>0</v>
      </c>
      <c r="D69" s="725">
        <f>Pop_cible!I69</f>
        <v>0</v>
      </c>
      <c r="E69" s="725">
        <f t="shared" si="10"/>
        <v>0</v>
      </c>
      <c r="F69" s="725"/>
      <c r="G69" s="725"/>
      <c r="H69" s="725"/>
      <c r="I69" s="725"/>
      <c r="J69" s="723" t="str">
        <f t="shared" si="11"/>
        <v/>
      </c>
      <c r="K69" s="723" t="str">
        <f t="shared" si="12"/>
        <v/>
      </c>
      <c r="L69" s="723" t="str">
        <f t="shared" si="13"/>
        <v/>
      </c>
      <c r="M69" s="723" t="str">
        <f t="shared" si="14"/>
        <v/>
      </c>
    </row>
    <row r="70" spans="1:13" ht="15" customHeight="1">
      <c r="A70" s="727"/>
      <c r="B70" s="728" t="s">
        <v>565</v>
      </c>
      <c r="C70" s="725">
        <f>Pop_cible!H70</f>
        <v>0</v>
      </c>
      <c r="D70" s="725">
        <f>Pop_cible!I70</f>
        <v>0</v>
      </c>
      <c r="E70" s="725">
        <f t="shared" si="10"/>
        <v>0</v>
      </c>
      <c r="F70" s="725"/>
      <c r="G70" s="725"/>
      <c r="H70" s="725"/>
      <c r="I70" s="725"/>
      <c r="J70" s="723" t="str">
        <f t="shared" si="11"/>
        <v/>
      </c>
      <c r="K70" s="723" t="str">
        <f t="shared" si="12"/>
        <v/>
      </c>
      <c r="L70" s="723" t="str">
        <f t="shared" si="13"/>
        <v/>
      </c>
      <c r="M70" s="723" t="str">
        <f t="shared" si="14"/>
        <v/>
      </c>
    </row>
    <row r="71" spans="1:13" ht="15" customHeight="1">
      <c r="A71" s="727"/>
      <c r="B71" s="728" t="s">
        <v>566</v>
      </c>
      <c r="C71" s="725">
        <f>Pop_cible!H71</f>
        <v>0</v>
      </c>
      <c r="D71" s="725">
        <f>Pop_cible!I71</f>
        <v>0</v>
      </c>
      <c r="E71" s="725">
        <f t="shared" si="10"/>
        <v>0</v>
      </c>
      <c r="F71" s="725"/>
      <c r="G71" s="725"/>
      <c r="H71" s="725"/>
      <c r="I71" s="725"/>
      <c r="J71" s="723" t="str">
        <f t="shared" si="11"/>
        <v/>
      </c>
      <c r="K71" s="723" t="str">
        <f t="shared" si="12"/>
        <v/>
      </c>
      <c r="L71" s="723" t="str">
        <f t="shared" si="13"/>
        <v/>
      </c>
      <c r="M71" s="723" t="str">
        <f t="shared" si="14"/>
        <v/>
      </c>
    </row>
    <row r="72" spans="1:13" ht="15" customHeight="1">
      <c r="A72" s="727"/>
      <c r="B72" s="728" t="s">
        <v>567</v>
      </c>
      <c r="C72" s="725">
        <f>Pop_cible!H72</f>
        <v>0</v>
      </c>
      <c r="D72" s="725">
        <f>Pop_cible!I72</f>
        <v>0</v>
      </c>
      <c r="E72" s="725">
        <f t="shared" si="10"/>
        <v>0</v>
      </c>
      <c r="F72" s="725"/>
      <c r="G72" s="725"/>
      <c r="H72" s="725"/>
      <c r="I72" s="725"/>
      <c r="J72" s="723" t="str">
        <f t="shared" si="11"/>
        <v/>
      </c>
      <c r="K72" s="723" t="str">
        <f t="shared" si="12"/>
        <v/>
      </c>
      <c r="L72" s="723" t="str">
        <f t="shared" si="13"/>
        <v/>
      </c>
      <c r="M72" s="723" t="str">
        <f t="shared" si="14"/>
        <v/>
      </c>
    </row>
    <row r="73" spans="1:13" ht="15" customHeight="1">
      <c r="A73" s="2" t="s">
        <v>568</v>
      </c>
      <c r="B73" s="2"/>
      <c r="C73" s="25">
        <f>Pop_cible!H73</f>
        <v>0</v>
      </c>
      <c r="D73" s="25">
        <f>Pop_cible!I73</f>
        <v>0</v>
      </c>
      <c r="E73" s="25">
        <f t="shared" si="10"/>
        <v>0</v>
      </c>
      <c r="F73" s="25"/>
      <c r="G73" s="25"/>
      <c r="H73" s="25"/>
      <c r="I73" s="25"/>
      <c r="J73" s="103" t="str">
        <f t="shared" si="11"/>
        <v/>
      </c>
      <c r="K73" s="103" t="str">
        <f t="shared" si="12"/>
        <v/>
      </c>
      <c r="L73" s="103" t="str">
        <f t="shared" si="13"/>
        <v/>
      </c>
      <c r="M73" s="103" t="str">
        <f t="shared" si="14"/>
        <v/>
      </c>
    </row>
    <row r="74" spans="1:13" ht="15" customHeight="1">
      <c r="A74" s="728"/>
      <c r="B74" s="728" t="s">
        <v>569</v>
      </c>
      <c r="C74" s="725">
        <f>Pop_cible!H74</f>
        <v>0</v>
      </c>
      <c r="D74" s="725">
        <f>Pop_cible!I74</f>
        <v>0</v>
      </c>
      <c r="E74" s="725">
        <f t="shared" si="10"/>
        <v>0</v>
      </c>
      <c r="F74" s="725"/>
      <c r="G74" s="725"/>
      <c r="H74" s="725"/>
      <c r="I74" s="725"/>
      <c r="J74" s="723" t="str">
        <f t="shared" si="11"/>
        <v/>
      </c>
      <c r="K74" s="723" t="str">
        <f t="shared" si="12"/>
        <v/>
      </c>
      <c r="L74" s="723" t="str">
        <f t="shared" si="13"/>
        <v/>
      </c>
      <c r="M74" s="723" t="str">
        <f t="shared" si="14"/>
        <v/>
      </c>
    </row>
    <row r="75" spans="1:13" ht="15" customHeight="1">
      <c r="A75" s="727"/>
      <c r="B75" s="728" t="s">
        <v>570</v>
      </c>
      <c r="C75" s="725">
        <f>Pop_cible!H75</f>
        <v>0</v>
      </c>
      <c r="D75" s="725">
        <f>Pop_cible!I75</f>
        <v>0</v>
      </c>
      <c r="E75" s="725">
        <f t="shared" si="10"/>
        <v>0</v>
      </c>
      <c r="F75" s="725"/>
      <c r="G75" s="725"/>
      <c r="H75" s="725"/>
      <c r="I75" s="725"/>
      <c r="J75" s="723" t="str">
        <f t="shared" si="11"/>
        <v/>
      </c>
      <c r="K75" s="723" t="str">
        <f t="shared" si="12"/>
        <v/>
      </c>
      <c r="L75" s="723" t="str">
        <f t="shared" si="13"/>
        <v/>
      </c>
      <c r="M75" s="723" t="str">
        <f t="shared" si="14"/>
        <v/>
      </c>
    </row>
    <row r="76" spans="1:13" ht="15" customHeight="1">
      <c r="A76" s="727"/>
      <c r="B76" s="728" t="s">
        <v>571</v>
      </c>
      <c r="C76" s="725">
        <f>Pop_cible!H76</f>
        <v>0</v>
      </c>
      <c r="D76" s="725">
        <f>Pop_cible!I76</f>
        <v>0</v>
      </c>
      <c r="E76" s="725">
        <f t="shared" si="10"/>
        <v>0</v>
      </c>
      <c r="F76" s="725"/>
      <c r="G76" s="725"/>
      <c r="H76" s="725"/>
      <c r="I76" s="725"/>
      <c r="J76" s="723" t="str">
        <f t="shared" si="11"/>
        <v/>
      </c>
      <c r="K76" s="723" t="str">
        <f t="shared" si="12"/>
        <v/>
      </c>
      <c r="L76" s="723" t="str">
        <f t="shared" si="13"/>
        <v/>
      </c>
      <c r="M76" s="723" t="str">
        <f t="shared" si="14"/>
        <v/>
      </c>
    </row>
    <row r="77" spans="1:13" ht="15" customHeight="1">
      <c r="A77" s="727"/>
      <c r="B77" s="728" t="s">
        <v>572</v>
      </c>
      <c r="C77" s="725">
        <f>Pop_cible!H77</f>
        <v>0</v>
      </c>
      <c r="D77" s="725">
        <f>Pop_cible!I77</f>
        <v>0</v>
      </c>
      <c r="E77" s="725">
        <f t="shared" si="10"/>
        <v>0</v>
      </c>
      <c r="F77" s="725"/>
      <c r="G77" s="725"/>
      <c r="H77" s="725"/>
      <c r="I77" s="725"/>
      <c r="J77" s="723" t="str">
        <f t="shared" si="11"/>
        <v/>
      </c>
      <c r="K77" s="723" t="str">
        <f t="shared" si="12"/>
        <v/>
      </c>
      <c r="L77" s="723" t="str">
        <f t="shared" si="13"/>
        <v/>
      </c>
      <c r="M77" s="723" t="str">
        <f t="shared" si="14"/>
        <v/>
      </c>
    </row>
    <row r="78" spans="1:13" ht="15" customHeight="1">
      <c r="A78" s="727"/>
      <c r="B78" s="728" t="s">
        <v>573</v>
      </c>
      <c r="C78" s="725">
        <f>Pop_cible!H78</f>
        <v>0</v>
      </c>
      <c r="D78" s="725">
        <f>Pop_cible!I78</f>
        <v>0</v>
      </c>
      <c r="E78" s="725">
        <f t="shared" si="10"/>
        <v>0</v>
      </c>
      <c r="F78" s="725"/>
      <c r="G78" s="725"/>
      <c r="H78" s="725"/>
      <c r="I78" s="725"/>
      <c r="J78" s="723" t="str">
        <f t="shared" si="11"/>
        <v/>
      </c>
      <c r="K78" s="723" t="str">
        <f t="shared" si="12"/>
        <v/>
      </c>
      <c r="L78" s="723" t="str">
        <f t="shared" si="13"/>
        <v/>
      </c>
      <c r="M78" s="723" t="str">
        <f t="shared" si="14"/>
        <v/>
      </c>
    </row>
    <row r="79" spans="1:13" s="87" customFormat="1" ht="15" customHeight="1">
      <c r="A79" s="2" t="s">
        <v>574</v>
      </c>
      <c r="B79" s="2"/>
      <c r="C79" s="49">
        <f>Pop_cible!H79</f>
        <v>0</v>
      </c>
      <c r="D79" s="49">
        <f>Pop_cible!I79</f>
        <v>0</v>
      </c>
      <c r="E79" s="49">
        <f t="shared" si="10"/>
        <v>0</v>
      </c>
      <c r="F79" s="49"/>
      <c r="G79" s="49"/>
      <c r="H79" s="49"/>
      <c r="I79" s="49"/>
      <c r="J79" s="686" t="str">
        <f t="shared" si="11"/>
        <v/>
      </c>
      <c r="K79" s="686" t="str">
        <f t="shared" si="12"/>
        <v/>
      </c>
      <c r="L79" s="686" t="str">
        <f t="shared" si="13"/>
        <v/>
      </c>
      <c r="M79" s="686" t="str">
        <f t="shared" si="14"/>
        <v/>
      </c>
    </row>
    <row r="80" spans="1:13" ht="15" customHeight="1">
      <c r="A80" s="728"/>
      <c r="B80" s="728" t="s">
        <v>575</v>
      </c>
      <c r="C80" s="724">
        <f>Pop_cible!H80</f>
        <v>0</v>
      </c>
      <c r="D80" s="724">
        <f>Pop_cible!I80</f>
        <v>0</v>
      </c>
      <c r="E80" s="724">
        <f t="shared" si="10"/>
        <v>0</v>
      </c>
      <c r="F80" s="724"/>
      <c r="G80" s="724"/>
      <c r="H80" s="724"/>
      <c r="I80" s="724"/>
      <c r="J80" s="722" t="str">
        <f t="shared" si="11"/>
        <v/>
      </c>
      <c r="K80" s="722" t="str">
        <f t="shared" si="12"/>
        <v/>
      </c>
      <c r="L80" s="722" t="str">
        <f t="shared" si="13"/>
        <v/>
      </c>
      <c r="M80" s="722" t="str">
        <f t="shared" si="14"/>
        <v/>
      </c>
    </row>
    <row r="81" spans="1:13" ht="15" customHeight="1">
      <c r="A81" s="727"/>
      <c r="B81" s="728" t="s">
        <v>576</v>
      </c>
      <c r="C81" s="725">
        <f>Pop_cible!H81</f>
        <v>0</v>
      </c>
      <c r="D81" s="725">
        <f>Pop_cible!I81</f>
        <v>0</v>
      </c>
      <c r="E81" s="725">
        <f t="shared" si="10"/>
        <v>0</v>
      </c>
      <c r="F81" s="725"/>
      <c r="G81" s="725"/>
      <c r="H81" s="725"/>
      <c r="I81" s="725"/>
      <c r="J81" s="723" t="str">
        <f t="shared" si="11"/>
        <v/>
      </c>
      <c r="K81" s="723" t="str">
        <f t="shared" si="12"/>
        <v/>
      </c>
      <c r="L81" s="723" t="str">
        <f t="shared" si="13"/>
        <v/>
      </c>
      <c r="M81" s="723" t="str">
        <f t="shared" si="14"/>
        <v/>
      </c>
    </row>
    <row r="82" spans="1:13" ht="15" customHeight="1">
      <c r="A82" s="727"/>
      <c r="B82" s="728" t="s">
        <v>577</v>
      </c>
      <c r="C82" s="725">
        <f>Pop_cible!H82</f>
        <v>0</v>
      </c>
      <c r="D82" s="725">
        <f>Pop_cible!I82</f>
        <v>0</v>
      </c>
      <c r="E82" s="725">
        <f t="shared" si="10"/>
        <v>0</v>
      </c>
      <c r="F82" s="725"/>
      <c r="G82" s="725"/>
      <c r="H82" s="725"/>
      <c r="I82" s="725"/>
      <c r="J82" s="723" t="str">
        <f t="shared" si="11"/>
        <v/>
      </c>
      <c r="K82" s="723" t="str">
        <f t="shared" si="12"/>
        <v/>
      </c>
      <c r="L82" s="723" t="str">
        <f t="shared" si="13"/>
        <v/>
      </c>
      <c r="M82" s="723" t="str">
        <f t="shared" si="14"/>
        <v/>
      </c>
    </row>
    <row r="83" spans="1:13" ht="15" customHeight="1">
      <c r="A83" s="727"/>
      <c r="B83" s="728" t="s">
        <v>578</v>
      </c>
      <c r="C83" s="725">
        <f>Pop_cible!H83</f>
        <v>0</v>
      </c>
      <c r="D83" s="725">
        <f>Pop_cible!I83</f>
        <v>0</v>
      </c>
      <c r="E83" s="725">
        <f t="shared" si="10"/>
        <v>0</v>
      </c>
      <c r="F83" s="725"/>
      <c r="G83" s="725"/>
      <c r="H83" s="725"/>
      <c r="I83" s="725"/>
      <c r="J83" s="723" t="str">
        <f t="shared" si="11"/>
        <v/>
      </c>
      <c r="K83" s="723" t="str">
        <f t="shared" si="12"/>
        <v/>
      </c>
      <c r="L83" s="723" t="str">
        <f t="shared" si="13"/>
        <v/>
      </c>
      <c r="M83" s="723" t="str">
        <f t="shared" si="14"/>
        <v/>
      </c>
    </row>
    <row r="84" spans="1:13" ht="15" customHeight="1">
      <c r="A84" s="2" t="s">
        <v>579</v>
      </c>
      <c r="B84" s="2"/>
      <c r="C84" s="25">
        <f>Pop_cible!H84</f>
        <v>0</v>
      </c>
      <c r="D84" s="25">
        <f>Pop_cible!I84</f>
        <v>0</v>
      </c>
      <c r="E84" s="25">
        <f t="shared" si="10"/>
        <v>0</v>
      </c>
      <c r="F84" s="25"/>
      <c r="G84" s="25"/>
      <c r="H84" s="25"/>
      <c r="I84" s="25"/>
      <c r="J84" s="103" t="str">
        <f t="shared" si="11"/>
        <v/>
      </c>
      <c r="K84" s="103" t="str">
        <f t="shared" si="12"/>
        <v/>
      </c>
      <c r="L84" s="103" t="str">
        <f t="shared" si="13"/>
        <v/>
      </c>
      <c r="M84" s="103" t="str">
        <f t="shared" si="14"/>
        <v/>
      </c>
    </row>
    <row r="85" spans="1:13" ht="15" customHeight="1">
      <c r="A85" s="727"/>
      <c r="B85" s="728" t="s">
        <v>580</v>
      </c>
      <c r="C85" s="725">
        <f>Pop_cible!H85</f>
        <v>0</v>
      </c>
      <c r="D85" s="725">
        <f>Pop_cible!I85</f>
        <v>0</v>
      </c>
      <c r="E85" s="725">
        <f t="shared" si="10"/>
        <v>0</v>
      </c>
      <c r="F85" s="725"/>
      <c r="G85" s="725"/>
      <c r="H85" s="725"/>
      <c r="I85" s="725"/>
      <c r="J85" s="723" t="str">
        <f t="shared" si="11"/>
        <v/>
      </c>
      <c r="K85" s="723" t="str">
        <f t="shared" si="12"/>
        <v/>
      </c>
      <c r="L85" s="723" t="str">
        <f t="shared" si="13"/>
        <v/>
      </c>
      <c r="M85" s="723" t="str">
        <f t="shared" si="14"/>
        <v/>
      </c>
    </row>
    <row r="86" spans="1:13" ht="15" customHeight="1">
      <c r="A86" s="727"/>
      <c r="B86" s="728" t="s">
        <v>581</v>
      </c>
      <c r="C86" s="725">
        <f>Pop_cible!H86</f>
        <v>0</v>
      </c>
      <c r="D86" s="725">
        <f>Pop_cible!I86</f>
        <v>0</v>
      </c>
      <c r="E86" s="725">
        <f t="shared" si="10"/>
        <v>0</v>
      </c>
      <c r="F86" s="725"/>
      <c r="G86" s="725"/>
      <c r="H86" s="725"/>
      <c r="I86" s="725"/>
      <c r="J86" s="723" t="str">
        <f t="shared" si="11"/>
        <v/>
      </c>
      <c r="K86" s="723" t="str">
        <f t="shared" si="12"/>
        <v/>
      </c>
      <c r="L86" s="723" t="str">
        <f t="shared" si="13"/>
        <v/>
      </c>
      <c r="M86" s="723" t="str">
        <f t="shared" si="14"/>
        <v/>
      </c>
    </row>
    <row r="87" spans="1:13" s="87" customFormat="1" ht="15" customHeight="1">
      <c r="A87" s="727"/>
      <c r="B87" s="728" t="s">
        <v>582</v>
      </c>
      <c r="C87" s="725">
        <f>Pop_cible!H87</f>
        <v>0</v>
      </c>
      <c r="D87" s="725">
        <f>Pop_cible!I87</f>
        <v>0</v>
      </c>
      <c r="E87" s="725">
        <f t="shared" si="10"/>
        <v>0</v>
      </c>
      <c r="F87" s="725"/>
      <c r="G87" s="725"/>
      <c r="H87" s="725"/>
      <c r="I87" s="725"/>
      <c r="J87" s="723" t="str">
        <f t="shared" si="11"/>
        <v/>
      </c>
      <c r="K87" s="723" t="str">
        <f t="shared" si="12"/>
        <v/>
      </c>
      <c r="L87" s="723" t="str">
        <f t="shared" si="13"/>
        <v/>
      </c>
      <c r="M87" s="723" t="str">
        <f t="shared" si="14"/>
        <v/>
      </c>
    </row>
    <row r="88" spans="1:13" ht="15" customHeight="1">
      <c r="A88" s="2" t="s">
        <v>583</v>
      </c>
      <c r="B88" s="2"/>
      <c r="C88" s="49">
        <f>Pop_cible!H88</f>
        <v>0</v>
      </c>
      <c r="D88" s="49">
        <f>Pop_cible!I88</f>
        <v>0</v>
      </c>
      <c r="E88" s="49">
        <f t="shared" si="10"/>
        <v>0</v>
      </c>
      <c r="F88" s="49"/>
      <c r="G88" s="49"/>
      <c r="H88" s="49"/>
      <c r="I88" s="49"/>
      <c r="J88" s="686" t="str">
        <f t="shared" si="11"/>
        <v/>
      </c>
      <c r="K88" s="686" t="str">
        <f t="shared" si="12"/>
        <v/>
      </c>
      <c r="L88" s="686" t="str">
        <f t="shared" si="13"/>
        <v/>
      </c>
      <c r="M88" s="686" t="str">
        <f t="shared" si="14"/>
        <v/>
      </c>
    </row>
    <row r="89" spans="1:13" ht="15" customHeight="1">
      <c r="A89" s="727"/>
      <c r="B89" s="728" t="s">
        <v>584</v>
      </c>
      <c r="C89" s="725">
        <f>Pop_cible!H89</f>
        <v>0</v>
      </c>
      <c r="D89" s="725">
        <f>Pop_cible!I89</f>
        <v>0</v>
      </c>
      <c r="E89" s="725">
        <f t="shared" si="10"/>
        <v>0</v>
      </c>
      <c r="F89" s="725"/>
      <c r="G89" s="725"/>
      <c r="H89" s="725"/>
      <c r="I89" s="725"/>
      <c r="J89" s="723" t="str">
        <f t="shared" si="11"/>
        <v/>
      </c>
      <c r="K89" s="723" t="str">
        <f t="shared" si="12"/>
        <v/>
      </c>
      <c r="L89" s="723" t="str">
        <f t="shared" si="13"/>
        <v/>
      </c>
      <c r="M89" s="723" t="str">
        <f t="shared" si="14"/>
        <v/>
      </c>
    </row>
    <row r="90" spans="1:13" ht="15" customHeight="1">
      <c r="A90" s="2" t="s">
        <v>585</v>
      </c>
      <c r="B90" s="2"/>
      <c r="C90" s="25">
        <f>Pop_cible!H90</f>
        <v>0</v>
      </c>
      <c r="D90" s="25">
        <f>Pop_cible!I90</f>
        <v>0</v>
      </c>
      <c r="E90" s="25">
        <f t="shared" si="10"/>
        <v>0</v>
      </c>
      <c r="F90" s="25"/>
      <c r="G90" s="25"/>
      <c r="H90" s="25"/>
      <c r="I90" s="25"/>
      <c r="J90" s="103" t="str">
        <f t="shared" si="11"/>
        <v/>
      </c>
      <c r="K90" s="103" t="str">
        <f t="shared" si="12"/>
        <v/>
      </c>
      <c r="L90" s="103" t="str">
        <f t="shared" si="13"/>
        <v/>
      </c>
      <c r="M90" s="103" t="str">
        <f t="shared" si="14"/>
        <v/>
      </c>
    </row>
    <row r="91" spans="1:13" ht="15" customHeight="1">
      <c r="A91" s="727"/>
      <c r="B91" s="728" t="s">
        <v>586</v>
      </c>
      <c r="C91" s="725">
        <f>Pop_cible!H91</f>
        <v>0</v>
      </c>
      <c r="D91" s="725">
        <f>Pop_cible!I91</f>
        <v>0</v>
      </c>
      <c r="E91" s="725">
        <f t="shared" si="10"/>
        <v>0</v>
      </c>
      <c r="F91" s="725"/>
      <c r="G91" s="725"/>
      <c r="H91" s="725"/>
      <c r="I91" s="725"/>
      <c r="J91" s="723" t="str">
        <f t="shared" si="11"/>
        <v/>
      </c>
      <c r="K91" s="723" t="str">
        <f t="shared" si="12"/>
        <v/>
      </c>
      <c r="L91" s="723" t="str">
        <f t="shared" si="13"/>
        <v/>
      </c>
      <c r="M91" s="723" t="str">
        <f t="shared" si="14"/>
        <v/>
      </c>
    </row>
    <row r="92" spans="1:13" s="87" customFormat="1" ht="15" customHeight="1">
      <c r="A92" s="727"/>
      <c r="B92" s="728" t="s">
        <v>587</v>
      </c>
      <c r="C92" s="725">
        <f>Pop_cible!H92</f>
        <v>0</v>
      </c>
      <c r="D92" s="725">
        <f>Pop_cible!I92</f>
        <v>0</v>
      </c>
      <c r="E92" s="725">
        <f t="shared" si="10"/>
        <v>0</v>
      </c>
      <c r="F92" s="725"/>
      <c r="G92" s="725"/>
      <c r="H92" s="725"/>
      <c r="I92" s="725"/>
      <c r="J92" s="723" t="str">
        <f t="shared" si="11"/>
        <v/>
      </c>
      <c r="K92" s="723" t="str">
        <f t="shared" si="12"/>
        <v/>
      </c>
      <c r="L92" s="723" t="str">
        <f t="shared" si="13"/>
        <v/>
      </c>
      <c r="M92" s="723" t="str">
        <f t="shared" si="14"/>
        <v/>
      </c>
    </row>
    <row r="93" spans="1:13" ht="15" customHeight="1">
      <c r="A93" s="727"/>
      <c r="B93" s="728" t="s">
        <v>588</v>
      </c>
      <c r="C93" s="725">
        <f>Pop_cible!H93</f>
        <v>0</v>
      </c>
      <c r="D93" s="725">
        <f>Pop_cible!I93</f>
        <v>0</v>
      </c>
      <c r="E93" s="725">
        <f t="shared" si="10"/>
        <v>0</v>
      </c>
      <c r="F93" s="725"/>
      <c r="G93" s="725"/>
      <c r="H93" s="725"/>
      <c r="I93" s="725"/>
      <c r="J93" s="723" t="str">
        <f t="shared" si="11"/>
        <v/>
      </c>
      <c r="K93" s="723" t="str">
        <f t="shared" si="12"/>
        <v/>
      </c>
      <c r="L93" s="723" t="str">
        <f t="shared" si="13"/>
        <v/>
      </c>
      <c r="M93" s="723" t="str">
        <f t="shared" si="14"/>
        <v/>
      </c>
    </row>
    <row r="94" spans="1:13" ht="15" customHeight="1">
      <c r="A94" s="2" t="s">
        <v>589</v>
      </c>
      <c r="B94" s="2"/>
      <c r="C94" s="25">
        <f>Pop_cible!H94</f>
        <v>0</v>
      </c>
      <c r="D94" s="25">
        <f>Pop_cible!I94</f>
        <v>0</v>
      </c>
      <c r="E94" s="25">
        <f t="shared" si="10"/>
        <v>0</v>
      </c>
      <c r="F94" s="25"/>
      <c r="G94" s="25"/>
      <c r="H94" s="25"/>
      <c r="I94" s="25"/>
      <c r="J94" s="103" t="str">
        <f t="shared" si="11"/>
        <v/>
      </c>
      <c r="K94" s="103" t="str">
        <f t="shared" si="12"/>
        <v/>
      </c>
      <c r="L94" s="103" t="str">
        <f t="shared" si="13"/>
        <v/>
      </c>
      <c r="M94" s="103" t="str">
        <f t="shared" si="14"/>
        <v/>
      </c>
    </row>
    <row r="95" spans="1:13" ht="15" customHeight="1">
      <c r="A95" s="728"/>
      <c r="B95" s="728" t="s">
        <v>590</v>
      </c>
      <c r="C95" s="725">
        <f>Pop_cible!H95</f>
        <v>0</v>
      </c>
      <c r="D95" s="725">
        <f>Pop_cible!I95</f>
        <v>0</v>
      </c>
      <c r="E95" s="725">
        <f t="shared" si="10"/>
        <v>0</v>
      </c>
      <c r="F95" s="725"/>
      <c r="G95" s="725"/>
      <c r="H95" s="725"/>
      <c r="I95" s="725"/>
      <c r="J95" s="723" t="str">
        <f t="shared" si="11"/>
        <v/>
      </c>
      <c r="K95" s="723" t="str">
        <f t="shared" si="12"/>
        <v/>
      </c>
      <c r="L95" s="723" t="str">
        <f t="shared" si="13"/>
        <v/>
      </c>
      <c r="M95" s="723" t="str">
        <f t="shared" si="14"/>
        <v/>
      </c>
    </row>
    <row r="96" spans="1:13" ht="15" customHeight="1">
      <c r="A96" s="728"/>
      <c r="B96" s="728" t="s">
        <v>591</v>
      </c>
      <c r="C96" s="725">
        <f>Pop_cible!H96</f>
        <v>0</v>
      </c>
      <c r="D96" s="725">
        <f>Pop_cible!I96</f>
        <v>0</v>
      </c>
      <c r="E96" s="725">
        <f t="shared" si="10"/>
        <v>0</v>
      </c>
      <c r="F96" s="725"/>
      <c r="G96" s="725"/>
      <c r="H96" s="725"/>
      <c r="I96" s="725"/>
      <c r="J96" s="723" t="str">
        <f t="shared" si="11"/>
        <v/>
      </c>
      <c r="K96" s="723" t="str">
        <f t="shared" si="12"/>
        <v/>
      </c>
      <c r="L96" s="723" t="str">
        <f t="shared" si="13"/>
        <v/>
      </c>
      <c r="M96" s="723" t="str">
        <f t="shared" si="14"/>
        <v/>
      </c>
    </row>
    <row r="97" spans="1:13" ht="15" customHeight="1">
      <c r="A97" s="728"/>
      <c r="B97" s="728" t="s">
        <v>592</v>
      </c>
      <c r="C97" s="725">
        <f>Pop_cible!H97</f>
        <v>0</v>
      </c>
      <c r="D97" s="725">
        <f>Pop_cible!I97</f>
        <v>0</v>
      </c>
      <c r="E97" s="725">
        <f t="shared" si="10"/>
        <v>0</v>
      </c>
      <c r="F97" s="725"/>
      <c r="G97" s="725"/>
      <c r="H97" s="725"/>
      <c r="I97" s="725"/>
      <c r="J97" s="723" t="str">
        <f t="shared" si="11"/>
        <v/>
      </c>
      <c r="K97" s="723" t="str">
        <f t="shared" si="12"/>
        <v/>
      </c>
      <c r="L97" s="723" t="str">
        <f t="shared" si="13"/>
        <v/>
      </c>
      <c r="M97" s="723" t="str">
        <f t="shared" si="14"/>
        <v/>
      </c>
    </row>
    <row r="98" spans="1:13" s="87" customFormat="1" ht="15" customHeight="1">
      <c r="A98" s="728"/>
      <c r="B98" s="728" t="s">
        <v>593</v>
      </c>
      <c r="C98" s="725">
        <f>Pop_cible!H98</f>
        <v>0</v>
      </c>
      <c r="D98" s="725">
        <f>Pop_cible!I98</f>
        <v>0</v>
      </c>
      <c r="E98" s="725">
        <f t="shared" si="10"/>
        <v>0</v>
      </c>
      <c r="F98" s="725"/>
      <c r="G98" s="725"/>
      <c r="H98" s="725"/>
      <c r="I98" s="725"/>
      <c r="J98" s="723" t="str">
        <f t="shared" si="11"/>
        <v/>
      </c>
      <c r="K98" s="723" t="str">
        <f t="shared" si="12"/>
        <v/>
      </c>
      <c r="L98" s="723" t="str">
        <f t="shared" si="13"/>
        <v/>
      </c>
      <c r="M98" s="723" t="str">
        <f t="shared" si="14"/>
        <v/>
      </c>
    </row>
    <row r="99" spans="1:13" ht="15" customHeight="1">
      <c r="A99" s="2" t="s">
        <v>594</v>
      </c>
      <c r="B99" s="2"/>
      <c r="C99" s="49">
        <f>Pop_cible!H99</f>
        <v>0</v>
      </c>
      <c r="D99" s="49">
        <f>Pop_cible!I99</f>
        <v>0</v>
      </c>
      <c r="E99" s="49">
        <f t="shared" ref="E99:E111" si="15">SUM(C99:D99)</f>
        <v>0</v>
      </c>
      <c r="F99" s="49"/>
      <c r="G99" s="49"/>
      <c r="H99" s="49"/>
      <c r="I99" s="49"/>
      <c r="J99" s="686" t="str">
        <f t="shared" ref="J99:J111" si="16">IFERROR(F99/C99*100,"")</f>
        <v/>
      </c>
      <c r="K99" s="686" t="str">
        <f t="shared" ref="K99:K111" si="17">IFERROR(G99/D99*100,"")</f>
        <v/>
      </c>
      <c r="L99" s="686" t="str">
        <f t="shared" ref="L99:L111" si="18">IFERROR(I99/E99*100,"")</f>
        <v/>
      </c>
      <c r="M99" s="686" t="str">
        <f t="shared" ref="M99:M111" si="19">IFERROR(H99/D99*100,"")</f>
        <v/>
      </c>
    </row>
    <row r="100" spans="1:13" ht="15" customHeight="1">
      <c r="A100" s="727"/>
      <c r="B100" s="728" t="s">
        <v>595</v>
      </c>
      <c r="C100" s="725">
        <f>Pop_cible!H100</f>
        <v>0</v>
      </c>
      <c r="D100" s="725">
        <f>Pop_cible!I100</f>
        <v>0</v>
      </c>
      <c r="E100" s="725">
        <f t="shared" si="15"/>
        <v>0</v>
      </c>
      <c r="F100" s="725"/>
      <c r="G100" s="725"/>
      <c r="H100" s="725"/>
      <c r="I100" s="725"/>
      <c r="J100" s="723" t="str">
        <f t="shared" si="16"/>
        <v/>
      </c>
      <c r="K100" s="723" t="str">
        <f t="shared" si="17"/>
        <v/>
      </c>
      <c r="L100" s="723" t="str">
        <f t="shared" si="18"/>
        <v/>
      </c>
      <c r="M100" s="723" t="str">
        <f t="shared" si="19"/>
        <v/>
      </c>
    </row>
    <row r="101" spans="1:13" ht="15" customHeight="1">
      <c r="A101" s="2" t="s">
        <v>596</v>
      </c>
      <c r="B101" s="2"/>
      <c r="C101" s="25">
        <f>Pop_cible!H101</f>
        <v>0</v>
      </c>
      <c r="D101" s="25">
        <f>Pop_cible!I101</f>
        <v>0</v>
      </c>
      <c r="E101" s="25">
        <f t="shared" si="15"/>
        <v>0</v>
      </c>
      <c r="F101" s="25"/>
      <c r="G101" s="25"/>
      <c r="H101" s="25"/>
      <c r="I101" s="25"/>
      <c r="J101" s="103" t="str">
        <f t="shared" si="16"/>
        <v/>
      </c>
      <c r="K101" s="103" t="str">
        <f t="shared" si="17"/>
        <v/>
      </c>
      <c r="L101" s="103" t="str">
        <f t="shared" si="18"/>
        <v/>
      </c>
      <c r="M101" s="103" t="str">
        <f t="shared" si="19"/>
        <v/>
      </c>
    </row>
    <row r="102" spans="1:13" ht="15" customHeight="1">
      <c r="A102" s="728"/>
      <c r="B102" s="728" t="s">
        <v>597</v>
      </c>
      <c r="C102" s="725">
        <f>Pop_cible!H102</f>
        <v>0</v>
      </c>
      <c r="D102" s="725">
        <f>Pop_cible!I102</f>
        <v>0</v>
      </c>
      <c r="E102" s="725">
        <f t="shared" si="15"/>
        <v>0</v>
      </c>
      <c r="F102" s="725"/>
      <c r="G102" s="725"/>
      <c r="H102" s="725"/>
      <c r="I102" s="725"/>
      <c r="J102" s="723" t="str">
        <f t="shared" si="16"/>
        <v/>
      </c>
      <c r="K102" s="723" t="str">
        <f t="shared" si="17"/>
        <v/>
      </c>
      <c r="L102" s="723" t="str">
        <f t="shared" si="18"/>
        <v/>
      </c>
      <c r="M102" s="723" t="str">
        <f t="shared" si="19"/>
        <v/>
      </c>
    </row>
    <row r="103" spans="1:13" ht="15" customHeight="1">
      <c r="A103" s="727"/>
      <c r="B103" s="728" t="s">
        <v>598</v>
      </c>
      <c r="C103" s="725">
        <f>Pop_cible!H103</f>
        <v>0</v>
      </c>
      <c r="D103" s="725">
        <f>Pop_cible!I103</f>
        <v>0</v>
      </c>
      <c r="E103" s="725">
        <f t="shared" si="15"/>
        <v>0</v>
      </c>
      <c r="F103" s="725"/>
      <c r="G103" s="725"/>
      <c r="H103" s="725"/>
      <c r="I103" s="725"/>
      <c r="J103" s="723" t="str">
        <f t="shared" si="16"/>
        <v/>
      </c>
      <c r="K103" s="723" t="str">
        <f t="shared" si="17"/>
        <v/>
      </c>
      <c r="L103" s="723" t="str">
        <f t="shared" si="18"/>
        <v/>
      </c>
      <c r="M103" s="723" t="str">
        <f t="shared" si="19"/>
        <v/>
      </c>
    </row>
    <row r="104" spans="1:13" ht="15" customHeight="1">
      <c r="A104" s="727"/>
      <c r="B104" s="728" t="s">
        <v>599</v>
      </c>
      <c r="C104" s="725">
        <f>Pop_cible!H104</f>
        <v>0</v>
      </c>
      <c r="D104" s="725">
        <f>Pop_cible!I104</f>
        <v>0</v>
      </c>
      <c r="E104" s="725">
        <f t="shared" si="15"/>
        <v>0</v>
      </c>
      <c r="F104" s="725"/>
      <c r="G104" s="725"/>
      <c r="H104" s="725"/>
      <c r="I104" s="725"/>
      <c r="J104" s="723" t="str">
        <f t="shared" si="16"/>
        <v/>
      </c>
      <c r="K104" s="723" t="str">
        <f t="shared" si="17"/>
        <v/>
      </c>
      <c r="L104" s="723" t="str">
        <f t="shared" si="18"/>
        <v/>
      </c>
      <c r="M104" s="723" t="str">
        <f t="shared" si="19"/>
        <v/>
      </c>
    </row>
    <row r="105" spans="1:13" ht="15" customHeight="1">
      <c r="A105" s="727"/>
      <c r="B105" s="728" t="s">
        <v>600</v>
      </c>
      <c r="C105" s="725">
        <f>Pop_cible!H105</f>
        <v>0</v>
      </c>
      <c r="D105" s="725">
        <f>Pop_cible!I105</f>
        <v>0</v>
      </c>
      <c r="E105" s="725">
        <f t="shared" si="15"/>
        <v>0</v>
      </c>
      <c r="F105" s="725"/>
      <c r="G105" s="725"/>
      <c r="H105" s="725"/>
      <c r="I105" s="725"/>
      <c r="J105" s="723" t="str">
        <f t="shared" si="16"/>
        <v/>
      </c>
      <c r="K105" s="723" t="str">
        <f t="shared" si="17"/>
        <v/>
      </c>
      <c r="L105" s="723" t="str">
        <f t="shared" si="18"/>
        <v/>
      </c>
      <c r="M105" s="723" t="str">
        <f t="shared" si="19"/>
        <v/>
      </c>
    </row>
    <row r="106" spans="1:13" ht="14.25" customHeight="1">
      <c r="A106" s="727"/>
      <c r="B106" s="728" t="s">
        <v>601</v>
      </c>
      <c r="C106" s="725">
        <f>Pop_cible!H106</f>
        <v>0</v>
      </c>
      <c r="D106" s="725">
        <f>Pop_cible!I106</f>
        <v>0</v>
      </c>
      <c r="E106" s="725">
        <f t="shared" si="15"/>
        <v>0</v>
      </c>
      <c r="F106" s="725"/>
      <c r="G106" s="725"/>
      <c r="H106" s="725"/>
      <c r="I106" s="725"/>
      <c r="J106" s="723" t="str">
        <f t="shared" si="16"/>
        <v/>
      </c>
      <c r="K106" s="723" t="str">
        <f t="shared" si="17"/>
        <v/>
      </c>
      <c r="L106" s="723" t="str">
        <f t="shared" si="18"/>
        <v/>
      </c>
      <c r="M106" s="723" t="str">
        <f t="shared" si="19"/>
        <v/>
      </c>
    </row>
    <row r="107" spans="1:13" ht="14.25" customHeight="1">
      <c r="A107" s="727"/>
      <c r="B107" s="728" t="s">
        <v>602</v>
      </c>
      <c r="C107" s="725">
        <f>Pop_cible!H107</f>
        <v>0</v>
      </c>
      <c r="D107" s="725">
        <f>Pop_cible!I107</f>
        <v>0</v>
      </c>
      <c r="E107" s="725">
        <f t="shared" si="15"/>
        <v>0</v>
      </c>
      <c r="F107" s="725"/>
      <c r="G107" s="725"/>
      <c r="H107" s="725"/>
      <c r="I107" s="725"/>
      <c r="J107" s="723" t="str">
        <f t="shared" si="16"/>
        <v/>
      </c>
      <c r="K107" s="723" t="str">
        <f t="shared" si="17"/>
        <v/>
      </c>
      <c r="L107" s="723" t="str">
        <f t="shared" si="18"/>
        <v/>
      </c>
      <c r="M107" s="723" t="str">
        <f t="shared" si="19"/>
        <v/>
      </c>
    </row>
    <row r="108" spans="1:13" ht="14.25" customHeight="1">
      <c r="A108" s="727"/>
      <c r="B108" s="728" t="s">
        <v>603</v>
      </c>
      <c r="C108" s="725">
        <f>Pop_cible!H108</f>
        <v>0</v>
      </c>
      <c r="D108" s="725">
        <f>Pop_cible!I108</f>
        <v>0</v>
      </c>
      <c r="E108" s="725">
        <f t="shared" si="15"/>
        <v>0</v>
      </c>
      <c r="F108" s="725"/>
      <c r="G108" s="725"/>
      <c r="H108" s="725"/>
      <c r="I108" s="725"/>
      <c r="J108" s="723" t="str">
        <f t="shared" si="16"/>
        <v/>
      </c>
      <c r="K108" s="723" t="str">
        <f t="shared" si="17"/>
        <v/>
      </c>
      <c r="L108" s="723" t="str">
        <f t="shared" si="18"/>
        <v/>
      </c>
      <c r="M108" s="723" t="str">
        <f t="shared" si="19"/>
        <v/>
      </c>
    </row>
    <row r="109" spans="1:13" ht="14.25" customHeight="1">
      <c r="A109" s="2" t="s">
        <v>604</v>
      </c>
      <c r="B109" s="2"/>
      <c r="C109" s="683">
        <f>Pop_cible!H109</f>
        <v>0</v>
      </c>
      <c r="D109" s="683">
        <f>Pop_cible!I109</f>
        <v>0</v>
      </c>
      <c r="E109" s="683">
        <f>SUM(C109:D109)</f>
        <v>0</v>
      </c>
      <c r="F109" s="25"/>
      <c r="G109" s="25"/>
      <c r="H109" s="25"/>
      <c r="I109" s="25"/>
      <c r="J109" s="103"/>
      <c r="K109" s="103"/>
      <c r="L109" s="103"/>
      <c r="M109" s="103"/>
    </row>
    <row r="110" spans="1:13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103"/>
      <c r="K110" s="103"/>
      <c r="L110" s="103"/>
      <c r="M110" s="103"/>
    </row>
    <row r="111" spans="1:13" ht="14.25" customHeight="1" thickBot="1">
      <c r="A111" s="282" t="s">
        <v>606</v>
      </c>
      <c r="B111" s="282"/>
      <c r="C111" s="206">
        <f>Pop_cible!H111</f>
        <v>0</v>
      </c>
      <c r="D111" s="206">
        <f>Pop_cible!I111</f>
        <v>0</v>
      </c>
      <c r="E111" s="206">
        <f t="shared" si="15"/>
        <v>0</v>
      </c>
      <c r="F111" s="206">
        <v>492671</v>
      </c>
      <c r="G111" s="206">
        <v>4045261</v>
      </c>
      <c r="H111" s="206">
        <v>4150550</v>
      </c>
      <c r="I111" s="206">
        <v>4537932</v>
      </c>
      <c r="J111" s="688" t="str">
        <f t="shared" si="16"/>
        <v/>
      </c>
      <c r="K111" s="688" t="str">
        <f t="shared" si="17"/>
        <v/>
      </c>
      <c r="L111" s="688" t="str">
        <f t="shared" si="18"/>
        <v/>
      </c>
      <c r="M111" s="688" t="str">
        <f t="shared" si="19"/>
        <v/>
      </c>
    </row>
  </sheetData>
  <conditionalFormatting sqref="C3:I108">
    <cfRule type="containsBlanks" dxfId="501" priority="7">
      <formula>LEN(TRIM(C3))=0</formula>
    </cfRule>
  </conditionalFormatting>
  <conditionalFormatting sqref="C110:I110">
    <cfRule type="containsBlanks" dxfId="500" priority="6">
      <formula>LEN(TRIM(C110))=0</formula>
    </cfRule>
  </conditionalFormatting>
  <conditionalFormatting sqref="C98:M98">
    <cfRule type="containsBlanks" dxfId="499" priority="5" stopIfTrue="1">
      <formula>LEN(TRIM(C98))=0</formula>
    </cfRule>
  </conditionalFormatting>
  <conditionalFormatting sqref="F109:I109">
    <cfRule type="containsBlanks" dxfId="498" priority="11">
      <formula>LEN(TRIM(F109))=0</formula>
    </cfRule>
  </conditionalFormatting>
  <conditionalFormatting sqref="J3:M110">
    <cfRule type="containsBlanks" dxfId="497" priority="1">
      <formula>LEN(TRIM(J3))=0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6383" man="1"/>
    <brk id="54" max="16383" man="1"/>
    <brk id="83" max="16383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Feuil70">
    <tabColor rgb="FFF9FBFA"/>
  </sheetPr>
  <dimension ref="A1:Z111"/>
  <sheetViews>
    <sheetView view="pageBreakPreview" zoomScale="99" zoomScaleNormal="100" zoomScaleSheetLayoutView="99" workbookViewId="0">
      <pane ySplit="2" topLeftCell="A93" activePane="bottomLeft" state="frozen"/>
      <selection activeCell="A28" sqref="A28"/>
      <selection pane="bottomLeft" activeCell="F3" sqref="F3:I109"/>
    </sheetView>
  </sheetViews>
  <sheetFormatPr baseColWidth="10" defaultColWidth="14.3984375" defaultRowHeight="15" customHeight="1"/>
  <cols>
    <col min="1" max="1" width="1.06640625" style="366" customWidth="1"/>
    <col min="2" max="2" width="23.19921875" style="366" customWidth="1"/>
    <col min="3" max="3" width="12.06640625" style="366" customWidth="1"/>
    <col min="4" max="4" width="12.3984375" style="366" customWidth="1"/>
    <col min="5" max="5" width="13.53125" style="366" customWidth="1"/>
    <col min="6" max="6" width="11.796875" style="366" customWidth="1"/>
    <col min="7" max="7" width="12.796875" style="366" customWidth="1"/>
    <col min="8" max="8" width="12.3984375" style="366" customWidth="1"/>
    <col min="9" max="9" width="11" style="366" customWidth="1"/>
    <col min="10" max="26" width="10.796875" style="366" customWidth="1"/>
    <col min="27" max="28" width="14.3984375" style="366" customWidth="1"/>
    <col min="29" max="16384" width="14.3984375" style="366"/>
  </cols>
  <sheetData>
    <row r="1" spans="1:26" s="371" customFormat="1" ht="13.9" customHeight="1">
      <c r="A1" s="2" t="s">
        <v>1281</v>
      </c>
    </row>
    <row r="2" spans="1:26" ht="54" customHeight="1">
      <c r="A2" s="214"/>
      <c r="B2" s="400" t="s">
        <v>1269</v>
      </c>
      <c r="C2" s="401" t="s">
        <v>1270</v>
      </c>
      <c r="D2" s="401" t="s">
        <v>1271</v>
      </c>
      <c r="E2" s="401" t="s">
        <v>1272</v>
      </c>
      <c r="F2" s="401" t="s">
        <v>1273</v>
      </c>
      <c r="G2" s="401" t="s">
        <v>1274</v>
      </c>
      <c r="H2" s="401" t="s">
        <v>1275</v>
      </c>
      <c r="I2" s="401" t="s">
        <v>1276</v>
      </c>
      <c r="J2" s="401" t="s">
        <v>1282</v>
      </c>
      <c r="K2" s="401" t="s">
        <v>1283</v>
      </c>
      <c r="L2" s="401" t="s">
        <v>1279</v>
      </c>
      <c r="M2" s="401" t="s">
        <v>1280</v>
      </c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</row>
    <row r="3" spans="1:26" ht="15" customHeight="1">
      <c r="A3" s="2" t="s">
        <v>498</v>
      </c>
      <c r="B3" s="2"/>
      <c r="C3" s="25">
        <f>Pop_cible!H3</f>
        <v>0</v>
      </c>
      <c r="D3" s="25">
        <f>Pop_cible!I3</f>
        <v>0</v>
      </c>
      <c r="E3" s="25">
        <f t="shared" ref="E3:E34" si="0">SUM(C3:D3)</f>
        <v>0</v>
      </c>
      <c r="F3" s="25"/>
      <c r="G3" s="25"/>
      <c r="H3" s="25"/>
      <c r="I3" s="25"/>
      <c r="J3" s="103" t="str">
        <f t="shared" ref="J3:J34" si="1">IFERROR(F3/C3*100,"")</f>
        <v/>
      </c>
      <c r="K3" s="103" t="str">
        <f t="shared" ref="K3:K34" si="2">IFERROR(G3/D3*100,"")</f>
        <v/>
      </c>
      <c r="L3" s="103" t="str">
        <f t="shared" ref="L3:L34" si="3">IFERROR(I3/E3*100,"")</f>
        <v/>
      </c>
      <c r="M3" s="103" t="str">
        <f t="shared" ref="M3:M34" si="4">IFERROR(H3/D3*100,"")</f>
        <v/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27"/>
      <c r="B4" s="728" t="s">
        <v>499</v>
      </c>
      <c r="C4" s="724">
        <f>Pop_cible!H4</f>
        <v>0</v>
      </c>
      <c r="D4" s="724">
        <f>Pop_cible!I4</f>
        <v>0</v>
      </c>
      <c r="E4" s="724">
        <f t="shared" si="0"/>
        <v>0</v>
      </c>
      <c r="F4" s="724"/>
      <c r="G4" s="724"/>
      <c r="H4" s="724"/>
      <c r="I4" s="724"/>
      <c r="J4" s="722" t="str">
        <f t="shared" si="1"/>
        <v/>
      </c>
      <c r="K4" s="722" t="str">
        <f t="shared" si="2"/>
        <v/>
      </c>
      <c r="L4" s="722" t="str">
        <f t="shared" si="3"/>
        <v/>
      </c>
      <c r="M4" s="722" t="str">
        <f t="shared" si="4"/>
        <v/>
      </c>
    </row>
    <row r="5" spans="1:26" ht="15" customHeight="1">
      <c r="A5" s="727"/>
      <c r="B5" s="728" t="s">
        <v>500</v>
      </c>
      <c r="C5" s="725">
        <f>Pop_cible!H5</f>
        <v>0</v>
      </c>
      <c r="D5" s="725">
        <f>Pop_cible!I5</f>
        <v>0</v>
      </c>
      <c r="E5" s="725">
        <f t="shared" si="0"/>
        <v>0</v>
      </c>
      <c r="F5" s="725"/>
      <c r="G5" s="725"/>
      <c r="H5" s="725"/>
      <c r="I5" s="725"/>
      <c r="J5" s="723" t="str">
        <f t="shared" si="1"/>
        <v/>
      </c>
      <c r="K5" s="723" t="str">
        <f t="shared" si="2"/>
        <v/>
      </c>
      <c r="L5" s="723" t="str">
        <f t="shared" si="3"/>
        <v/>
      </c>
      <c r="M5" s="723" t="str">
        <f t="shared" si="4"/>
        <v/>
      </c>
    </row>
    <row r="6" spans="1:26" ht="15" customHeight="1">
      <c r="A6" s="727"/>
      <c r="B6" s="728" t="s">
        <v>501</v>
      </c>
      <c r="C6" s="725">
        <f>Pop_cible!H6</f>
        <v>0</v>
      </c>
      <c r="D6" s="725">
        <f>Pop_cible!I6</f>
        <v>0</v>
      </c>
      <c r="E6" s="725">
        <f t="shared" si="0"/>
        <v>0</v>
      </c>
      <c r="F6" s="725"/>
      <c r="G6" s="725"/>
      <c r="H6" s="725"/>
      <c r="I6" s="725"/>
      <c r="J6" s="723" t="str">
        <f t="shared" si="1"/>
        <v/>
      </c>
      <c r="K6" s="723" t="str">
        <f t="shared" si="2"/>
        <v/>
      </c>
      <c r="L6" s="723" t="str">
        <f t="shared" si="3"/>
        <v/>
      </c>
      <c r="M6" s="723" t="str">
        <f t="shared" si="4"/>
        <v/>
      </c>
    </row>
    <row r="7" spans="1:26" ht="15" customHeight="1">
      <c r="A7" s="727"/>
      <c r="B7" s="728" t="s">
        <v>502</v>
      </c>
      <c r="C7" s="725">
        <f>Pop_cible!H7</f>
        <v>0</v>
      </c>
      <c r="D7" s="725">
        <f>Pop_cible!I7</f>
        <v>0</v>
      </c>
      <c r="E7" s="725">
        <f t="shared" si="0"/>
        <v>0</v>
      </c>
      <c r="F7" s="725"/>
      <c r="G7" s="725"/>
      <c r="H7" s="725"/>
      <c r="I7" s="725"/>
      <c r="J7" s="723" t="str">
        <f t="shared" si="1"/>
        <v/>
      </c>
      <c r="K7" s="723" t="str">
        <f t="shared" si="2"/>
        <v/>
      </c>
      <c r="L7" s="723" t="str">
        <f t="shared" si="3"/>
        <v/>
      </c>
      <c r="M7" s="723" t="str">
        <f t="shared" si="4"/>
        <v/>
      </c>
    </row>
    <row r="8" spans="1:26" ht="15" customHeight="1">
      <c r="A8" s="2" t="s">
        <v>503</v>
      </c>
      <c r="B8" s="2"/>
      <c r="C8" s="25">
        <f>Pop_cible!H8</f>
        <v>0</v>
      </c>
      <c r="D8" s="25">
        <f>Pop_cible!I8</f>
        <v>0</v>
      </c>
      <c r="E8" s="25">
        <f t="shared" si="0"/>
        <v>0</v>
      </c>
      <c r="F8" s="25"/>
      <c r="G8" s="25"/>
      <c r="H8" s="25"/>
      <c r="I8" s="25"/>
      <c r="J8" s="103" t="str">
        <f t="shared" si="1"/>
        <v/>
      </c>
      <c r="K8" s="103" t="str">
        <f t="shared" si="2"/>
        <v/>
      </c>
      <c r="L8" s="103" t="str">
        <f t="shared" si="3"/>
        <v/>
      </c>
      <c r="M8" s="103" t="str">
        <f t="shared" si="4"/>
        <v/>
      </c>
    </row>
    <row r="9" spans="1:26" ht="15" customHeight="1">
      <c r="A9" s="727"/>
      <c r="B9" s="728" t="s">
        <v>504</v>
      </c>
      <c r="C9" s="725">
        <f>Pop_cible!H9</f>
        <v>0</v>
      </c>
      <c r="D9" s="725">
        <f>Pop_cible!I9</f>
        <v>0</v>
      </c>
      <c r="E9" s="725">
        <f t="shared" si="0"/>
        <v>0</v>
      </c>
      <c r="F9" s="725"/>
      <c r="G9" s="725"/>
      <c r="H9" s="725"/>
      <c r="I9" s="725"/>
      <c r="J9" s="723" t="str">
        <f t="shared" si="1"/>
        <v/>
      </c>
      <c r="K9" s="723" t="str">
        <f t="shared" si="2"/>
        <v/>
      </c>
      <c r="L9" s="723" t="str">
        <f t="shared" si="3"/>
        <v/>
      </c>
      <c r="M9" s="723" t="str">
        <f t="shared" si="4"/>
        <v/>
      </c>
    </row>
    <row r="10" spans="1:26" ht="15" customHeight="1">
      <c r="A10" s="727"/>
      <c r="B10" s="728" t="s">
        <v>505</v>
      </c>
      <c r="C10" s="725">
        <f>Pop_cible!H10</f>
        <v>0</v>
      </c>
      <c r="D10" s="725">
        <f>Pop_cible!I10</f>
        <v>0</v>
      </c>
      <c r="E10" s="725">
        <f t="shared" si="0"/>
        <v>0</v>
      </c>
      <c r="F10" s="725"/>
      <c r="G10" s="725"/>
      <c r="H10" s="725"/>
      <c r="I10" s="725"/>
      <c r="J10" s="723" t="str">
        <f t="shared" si="1"/>
        <v/>
      </c>
      <c r="K10" s="723" t="str">
        <f t="shared" si="2"/>
        <v/>
      </c>
      <c r="L10" s="723" t="str">
        <f t="shared" si="3"/>
        <v/>
      </c>
      <c r="M10" s="723" t="str">
        <f t="shared" si="4"/>
        <v/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>
      <c r="A11" s="727"/>
      <c r="B11" s="728" t="s">
        <v>506</v>
      </c>
      <c r="C11" s="725">
        <f>Pop_cible!H11</f>
        <v>0</v>
      </c>
      <c r="D11" s="725">
        <f>Pop_cible!I11</f>
        <v>0</v>
      </c>
      <c r="E11" s="725">
        <f t="shared" si="0"/>
        <v>0</v>
      </c>
      <c r="F11" s="725"/>
      <c r="G11" s="725"/>
      <c r="H11" s="725"/>
      <c r="I11" s="725"/>
      <c r="J11" s="723" t="str">
        <f t="shared" si="1"/>
        <v/>
      </c>
      <c r="K11" s="723" t="str">
        <f t="shared" si="2"/>
        <v/>
      </c>
      <c r="L11" s="723" t="str">
        <f t="shared" si="3"/>
        <v/>
      </c>
      <c r="M11" s="723" t="str">
        <f t="shared" si="4"/>
        <v/>
      </c>
    </row>
    <row r="12" spans="1:26" ht="15" customHeight="1">
      <c r="A12" s="727"/>
      <c r="B12" s="728" t="s">
        <v>507</v>
      </c>
      <c r="C12" s="725">
        <f>Pop_cible!H12</f>
        <v>0</v>
      </c>
      <c r="D12" s="725">
        <f>Pop_cible!I12</f>
        <v>0</v>
      </c>
      <c r="E12" s="725">
        <f t="shared" si="0"/>
        <v>0</v>
      </c>
      <c r="F12" s="725"/>
      <c r="G12" s="725"/>
      <c r="H12" s="725"/>
      <c r="I12" s="725"/>
      <c r="J12" s="723" t="str">
        <f t="shared" si="1"/>
        <v/>
      </c>
      <c r="K12" s="723" t="str">
        <f t="shared" si="2"/>
        <v/>
      </c>
      <c r="L12" s="723" t="str">
        <f t="shared" si="3"/>
        <v/>
      </c>
      <c r="M12" s="723" t="str">
        <f t="shared" si="4"/>
        <v/>
      </c>
    </row>
    <row r="13" spans="1:26" ht="15" customHeight="1">
      <c r="A13" s="727"/>
      <c r="B13" s="728" t="s">
        <v>508</v>
      </c>
      <c r="C13" s="725">
        <f>Pop_cible!H13</f>
        <v>0</v>
      </c>
      <c r="D13" s="725">
        <f>Pop_cible!I13</f>
        <v>0</v>
      </c>
      <c r="E13" s="725">
        <f t="shared" si="0"/>
        <v>0</v>
      </c>
      <c r="F13" s="725"/>
      <c r="G13" s="725"/>
      <c r="H13" s="725"/>
      <c r="I13" s="725"/>
      <c r="J13" s="723" t="str">
        <f t="shared" si="1"/>
        <v/>
      </c>
      <c r="K13" s="723" t="str">
        <f t="shared" si="2"/>
        <v/>
      </c>
      <c r="L13" s="723" t="str">
        <f t="shared" si="3"/>
        <v/>
      </c>
      <c r="M13" s="723" t="str">
        <f t="shared" si="4"/>
        <v/>
      </c>
    </row>
    <row r="14" spans="1:26" ht="15" customHeight="1">
      <c r="A14" s="727"/>
      <c r="B14" s="728" t="s">
        <v>509</v>
      </c>
      <c r="C14" s="725">
        <f>Pop_cible!H14</f>
        <v>0</v>
      </c>
      <c r="D14" s="725">
        <f>Pop_cible!I14</f>
        <v>0</v>
      </c>
      <c r="E14" s="725">
        <f t="shared" si="0"/>
        <v>0</v>
      </c>
      <c r="F14" s="725"/>
      <c r="G14" s="725"/>
      <c r="H14" s="725"/>
      <c r="I14" s="725"/>
      <c r="J14" s="723" t="str">
        <f t="shared" si="1"/>
        <v/>
      </c>
      <c r="K14" s="723" t="str">
        <f t="shared" si="2"/>
        <v/>
      </c>
      <c r="L14" s="723" t="str">
        <f t="shared" si="3"/>
        <v/>
      </c>
      <c r="M14" s="723" t="str">
        <f t="shared" si="4"/>
        <v/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>
      <c r="A15" s="2" t="s">
        <v>510</v>
      </c>
      <c r="B15" s="2"/>
      <c r="C15" s="25">
        <f>Pop_cible!H15</f>
        <v>0</v>
      </c>
      <c r="D15" s="25">
        <f>Pop_cible!I15</f>
        <v>0</v>
      </c>
      <c r="E15" s="25">
        <f t="shared" si="0"/>
        <v>0</v>
      </c>
      <c r="F15" s="25"/>
      <c r="G15" s="25"/>
      <c r="H15" s="25"/>
      <c r="I15" s="25"/>
      <c r="J15" s="103" t="str">
        <f t="shared" si="1"/>
        <v/>
      </c>
      <c r="K15" s="103" t="str">
        <f t="shared" si="2"/>
        <v/>
      </c>
      <c r="L15" s="103" t="str">
        <f t="shared" si="3"/>
        <v/>
      </c>
      <c r="M15" s="103" t="str">
        <f t="shared" si="4"/>
        <v/>
      </c>
    </row>
    <row r="16" spans="1:26" ht="15" customHeight="1">
      <c r="A16" s="728"/>
      <c r="B16" s="728" t="s">
        <v>511</v>
      </c>
      <c r="C16" s="725">
        <f>Pop_cible!H16</f>
        <v>0</v>
      </c>
      <c r="D16" s="725">
        <f>Pop_cible!I16</f>
        <v>0</v>
      </c>
      <c r="E16" s="725">
        <f t="shared" si="0"/>
        <v>0</v>
      </c>
      <c r="F16" s="725"/>
      <c r="G16" s="725"/>
      <c r="H16" s="725"/>
      <c r="I16" s="725"/>
      <c r="J16" s="723" t="str">
        <f t="shared" si="1"/>
        <v/>
      </c>
      <c r="K16" s="723" t="str">
        <f t="shared" si="2"/>
        <v/>
      </c>
      <c r="L16" s="723" t="str">
        <f t="shared" si="3"/>
        <v/>
      </c>
      <c r="M16" s="723" t="str">
        <f t="shared" si="4"/>
        <v/>
      </c>
    </row>
    <row r="17" spans="1:13" ht="15" customHeight="1">
      <c r="A17" s="727"/>
      <c r="B17" s="728" t="s">
        <v>512</v>
      </c>
      <c r="C17" s="725">
        <f>Pop_cible!H17</f>
        <v>0</v>
      </c>
      <c r="D17" s="725">
        <f>Pop_cible!I17</f>
        <v>0</v>
      </c>
      <c r="E17" s="725">
        <f t="shared" si="0"/>
        <v>0</v>
      </c>
      <c r="F17" s="725"/>
      <c r="G17" s="725"/>
      <c r="H17" s="725"/>
      <c r="I17" s="725"/>
      <c r="J17" s="723" t="str">
        <f t="shared" si="1"/>
        <v/>
      </c>
      <c r="K17" s="723" t="str">
        <f t="shared" si="2"/>
        <v/>
      </c>
      <c r="L17" s="723" t="str">
        <f t="shared" si="3"/>
        <v/>
      </c>
      <c r="M17" s="723" t="str">
        <f t="shared" si="4"/>
        <v/>
      </c>
    </row>
    <row r="18" spans="1:13" ht="15" customHeight="1">
      <c r="A18" s="727"/>
      <c r="B18" s="728" t="s">
        <v>513</v>
      </c>
      <c r="C18" s="725">
        <f>Pop_cible!H18</f>
        <v>0</v>
      </c>
      <c r="D18" s="725">
        <f>Pop_cible!I18</f>
        <v>0</v>
      </c>
      <c r="E18" s="725">
        <f t="shared" si="0"/>
        <v>0</v>
      </c>
      <c r="F18" s="725"/>
      <c r="G18" s="725"/>
      <c r="H18" s="725"/>
      <c r="I18" s="725"/>
      <c r="J18" s="723" t="str">
        <f t="shared" si="1"/>
        <v/>
      </c>
      <c r="K18" s="723" t="str">
        <f t="shared" si="2"/>
        <v/>
      </c>
      <c r="L18" s="723" t="str">
        <f t="shared" si="3"/>
        <v/>
      </c>
      <c r="M18" s="723" t="str">
        <f t="shared" si="4"/>
        <v/>
      </c>
    </row>
    <row r="19" spans="1:13" ht="15" customHeight="1">
      <c r="A19" s="2" t="s">
        <v>514</v>
      </c>
      <c r="B19" s="6"/>
      <c r="C19" s="49">
        <f>Pop_cible!H19</f>
        <v>0</v>
      </c>
      <c r="D19" s="49">
        <f>Pop_cible!I19</f>
        <v>0</v>
      </c>
      <c r="E19" s="49">
        <f t="shared" si="0"/>
        <v>0</v>
      </c>
      <c r="F19" s="49"/>
      <c r="G19" s="49"/>
      <c r="H19" s="49"/>
      <c r="I19" s="49"/>
      <c r="J19" s="686" t="str">
        <f t="shared" si="1"/>
        <v/>
      </c>
      <c r="K19" s="686" t="str">
        <f t="shared" si="2"/>
        <v/>
      </c>
      <c r="L19" s="686" t="str">
        <f t="shared" si="3"/>
        <v/>
      </c>
      <c r="M19" s="686" t="str">
        <f t="shared" si="4"/>
        <v/>
      </c>
    </row>
    <row r="20" spans="1:13" ht="15" customHeight="1">
      <c r="A20" s="728"/>
      <c r="B20" s="729" t="s">
        <v>515</v>
      </c>
      <c r="C20" s="724">
        <f>Pop_cible!H20</f>
        <v>0</v>
      </c>
      <c r="D20" s="724">
        <f>Pop_cible!I20</f>
        <v>0</v>
      </c>
      <c r="E20" s="724">
        <f t="shared" si="0"/>
        <v>0</v>
      </c>
      <c r="F20" s="724"/>
      <c r="G20" s="724"/>
      <c r="H20" s="724"/>
      <c r="I20" s="724"/>
      <c r="J20" s="722" t="str">
        <f t="shared" si="1"/>
        <v/>
      </c>
      <c r="K20" s="722" t="str">
        <f t="shared" si="2"/>
        <v/>
      </c>
      <c r="L20" s="722" t="str">
        <f t="shared" si="3"/>
        <v/>
      </c>
      <c r="M20" s="722" t="str">
        <f t="shared" si="4"/>
        <v/>
      </c>
    </row>
    <row r="21" spans="1:13" ht="15" customHeight="1">
      <c r="A21" s="727"/>
      <c r="B21" s="728" t="s">
        <v>516</v>
      </c>
      <c r="C21" s="725">
        <f>Pop_cible!H21</f>
        <v>0</v>
      </c>
      <c r="D21" s="725">
        <f>Pop_cible!I21</f>
        <v>0</v>
      </c>
      <c r="E21" s="725">
        <f t="shared" si="0"/>
        <v>0</v>
      </c>
      <c r="F21" s="725"/>
      <c r="G21" s="725"/>
      <c r="H21" s="725"/>
      <c r="I21" s="725"/>
      <c r="J21" s="723" t="str">
        <f t="shared" si="1"/>
        <v/>
      </c>
      <c r="K21" s="723" t="str">
        <f t="shared" si="2"/>
        <v/>
      </c>
      <c r="L21" s="723" t="str">
        <f t="shared" si="3"/>
        <v/>
      </c>
      <c r="M21" s="723" t="str">
        <f t="shared" si="4"/>
        <v/>
      </c>
    </row>
    <row r="22" spans="1:13" ht="15" customHeight="1">
      <c r="A22" s="727"/>
      <c r="B22" s="728" t="s">
        <v>517</v>
      </c>
      <c r="C22" s="725">
        <f>Pop_cible!H22</f>
        <v>0</v>
      </c>
      <c r="D22" s="725">
        <f>Pop_cible!I22</f>
        <v>0</v>
      </c>
      <c r="E22" s="725">
        <f t="shared" si="0"/>
        <v>0</v>
      </c>
      <c r="F22" s="725"/>
      <c r="G22" s="725"/>
      <c r="H22" s="725"/>
      <c r="I22" s="725"/>
      <c r="J22" s="723" t="str">
        <f t="shared" si="1"/>
        <v/>
      </c>
      <c r="K22" s="723" t="str">
        <f t="shared" si="2"/>
        <v/>
      </c>
      <c r="L22" s="723" t="str">
        <f t="shared" si="3"/>
        <v/>
      </c>
      <c r="M22" s="723" t="str">
        <f t="shared" si="4"/>
        <v/>
      </c>
    </row>
    <row r="23" spans="1:13" ht="15" customHeight="1">
      <c r="A23" s="727"/>
      <c r="B23" s="728" t="s">
        <v>518</v>
      </c>
      <c r="C23" s="725">
        <f>Pop_cible!H23</f>
        <v>0</v>
      </c>
      <c r="D23" s="725">
        <f>Pop_cible!I23</f>
        <v>0</v>
      </c>
      <c r="E23" s="725">
        <f t="shared" si="0"/>
        <v>0</v>
      </c>
      <c r="F23" s="725"/>
      <c r="G23" s="725"/>
      <c r="H23" s="725"/>
      <c r="I23" s="725"/>
      <c r="J23" s="723" t="str">
        <f t="shared" si="1"/>
        <v/>
      </c>
      <c r="K23" s="723" t="str">
        <f t="shared" si="2"/>
        <v/>
      </c>
      <c r="L23" s="723" t="str">
        <f t="shared" si="3"/>
        <v/>
      </c>
      <c r="M23" s="723" t="str">
        <f t="shared" si="4"/>
        <v/>
      </c>
    </row>
    <row r="24" spans="1:13" ht="15" customHeight="1">
      <c r="A24" s="727"/>
      <c r="B24" s="728" t="s">
        <v>519</v>
      </c>
      <c r="C24" s="725">
        <f>Pop_cible!H24</f>
        <v>0</v>
      </c>
      <c r="D24" s="725">
        <f>Pop_cible!I24</f>
        <v>0</v>
      </c>
      <c r="E24" s="725">
        <f t="shared" si="0"/>
        <v>0</v>
      </c>
      <c r="F24" s="725"/>
      <c r="G24" s="725"/>
      <c r="H24" s="725"/>
      <c r="I24" s="725"/>
      <c r="J24" s="723" t="str">
        <f t="shared" si="1"/>
        <v/>
      </c>
      <c r="K24" s="723" t="str">
        <f t="shared" si="2"/>
        <v/>
      </c>
      <c r="L24" s="723" t="str">
        <f t="shared" si="3"/>
        <v/>
      </c>
      <c r="M24" s="723" t="str">
        <f t="shared" si="4"/>
        <v/>
      </c>
    </row>
    <row r="25" spans="1:13" ht="15" customHeight="1">
      <c r="A25" s="727"/>
      <c r="B25" s="728" t="s">
        <v>520</v>
      </c>
      <c r="C25" s="725">
        <f>Pop_cible!H25</f>
        <v>0</v>
      </c>
      <c r="D25" s="725">
        <f>Pop_cible!I25</f>
        <v>0</v>
      </c>
      <c r="E25" s="725">
        <f t="shared" si="0"/>
        <v>0</v>
      </c>
      <c r="F25" s="725"/>
      <c r="G25" s="725"/>
      <c r="H25" s="725"/>
      <c r="I25" s="725"/>
      <c r="J25" s="723" t="str">
        <f t="shared" si="1"/>
        <v/>
      </c>
      <c r="K25" s="723" t="str">
        <f t="shared" si="2"/>
        <v/>
      </c>
      <c r="L25" s="723" t="str">
        <f t="shared" si="3"/>
        <v/>
      </c>
      <c r="M25" s="723" t="str">
        <f t="shared" si="4"/>
        <v/>
      </c>
    </row>
    <row r="26" spans="1:13" ht="15" customHeight="1">
      <c r="A26" s="727"/>
      <c r="B26" s="728" t="s">
        <v>521</v>
      </c>
      <c r="C26" s="725">
        <f>Pop_cible!H26</f>
        <v>0</v>
      </c>
      <c r="D26" s="725">
        <f>Pop_cible!I26</f>
        <v>0</v>
      </c>
      <c r="E26" s="725">
        <f t="shared" si="0"/>
        <v>0</v>
      </c>
      <c r="F26" s="725"/>
      <c r="G26" s="725"/>
      <c r="H26" s="725"/>
      <c r="I26" s="725"/>
      <c r="J26" s="723" t="str">
        <f t="shared" si="1"/>
        <v/>
      </c>
      <c r="K26" s="723" t="str">
        <f t="shared" si="2"/>
        <v/>
      </c>
      <c r="L26" s="723" t="str">
        <f t="shared" si="3"/>
        <v/>
      </c>
      <c r="M26" s="723" t="str">
        <f t="shared" si="4"/>
        <v/>
      </c>
    </row>
    <row r="27" spans="1:13" ht="15" customHeight="1">
      <c r="A27" s="727"/>
      <c r="B27" s="728" t="s">
        <v>522</v>
      </c>
      <c r="C27" s="725">
        <f>Pop_cible!H27</f>
        <v>0</v>
      </c>
      <c r="D27" s="725">
        <f>Pop_cible!I27</f>
        <v>0</v>
      </c>
      <c r="E27" s="725">
        <f t="shared" si="0"/>
        <v>0</v>
      </c>
      <c r="F27" s="725"/>
      <c r="G27" s="725"/>
      <c r="H27" s="725"/>
      <c r="I27" s="725"/>
      <c r="J27" s="723" t="str">
        <f t="shared" si="1"/>
        <v/>
      </c>
      <c r="K27" s="723" t="str">
        <f t="shared" si="2"/>
        <v/>
      </c>
      <c r="L27" s="723" t="str">
        <f t="shared" si="3"/>
        <v/>
      </c>
      <c r="M27" s="723" t="str">
        <f t="shared" si="4"/>
        <v/>
      </c>
    </row>
    <row r="28" spans="1:13" ht="15" customHeight="1">
      <c r="A28" s="727"/>
      <c r="B28" s="728" t="s">
        <v>523</v>
      </c>
      <c r="C28" s="725">
        <f>Pop_cible!H28</f>
        <v>0</v>
      </c>
      <c r="D28" s="725">
        <f>Pop_cible!I28</f>
        <v>0</v>
      </c>
      <c r="E28" s="725">
        <f t="shared" si="0"/>
        <v>0</v>
      </c>
      <c r="F28" s="725"/>
      <c r="G28" s="725"/>
      <c r="H28" s="725"/>
      <c r="I28" s="725"/>
      <c r="J28" s="723" t="str">
        <f t="shared" si="1"/>
        <v/>
      </c>
      <c r="K28" s="723" t="str">
        <f t="shared" si="2"/>
        <v/>
      </c>
      <c r="L28" s="723" t="str">
        <f t="shared" si="3"/>
        <v/>
      </c>
      <c r="M28" s="723" t="str">
        <f t="shared" si="4"/>
        <v/>
      </c>
    </row>
    <row r="29" spans="1:13" s="6" customFormat="1" ht="15" customHeight="1">
      <c r="A29" s="2" t="s">
        <v>524</v>
      </c>
      <c r="B29" s="2"/>
      <c r="C29" s="25">
        <f>Pop_cible!H29</f>
        <v>0</v>
      </c>
      <c r="D29" s="25">
        <f>Pop_cible!I29</f>
        <v>0</v>
      </c>
      <c r="E29" s="25">
        <f t="shared" si="0"/>
        <v>0</v>
      </c>
      <c r="F29" s="25"/>
      <c r="G29" s="25"/>
      <c r="H29" s="25"/>
      <c r="I29" s="25"/>
      <c r="J29" s="103" t="str">
        <f t="shared" si="1"/>
        <v/>
      </c>
      <c r="K29" s="103" t="str">
        <f t="shared" si="2"/>
        <v/>
      </c>
      <c r="L29" s="103" t="str">
        <f t="shared" si="3"/>
        <v/>
      </c>
      <c r="M29" s="103" t="str">
        <f t="shared" si="4"/>
        <v/>
      </c>
    </row>
    <row r="30" spans="1:13" ht="15" customHeight="1">
      <c r="A30" s="728"/>
      <c r="B30" s="728" t="s">
        <v>525</v>
      </c>
      <c r="C30" s="724">
        <f>Pop_cible!H30</f>
        <v>0</v>
      </c>
      <c r="D30" s="724">
        <f>Pop_cible!I30</f>
        <v>0</v>
      </c>
      <c r="E30" s="724">
        <f t="shared" si="0"/>
        <v>0</v>
      </c>
      <c r="F30" s="724"/>
      <c r="G30" s="724"/>
      <c r="H30" s="724"/>
      <c r="I30" s="724"/>
      <c r="J30" s="722" t="str">
        <f t="shared" si="1"/>
        <v/>
      </c>
      <c r="K30" s="722" t="str">
        <f t="shared" si="2"/>
        <v/>
      </c>
      <c r="L30" s="722" t="str">
        <f t="shared" si="3"/>
        <v/>
      </c>
      <c r="M30" s="722" t="str">
        <f t="shared" si="4"/>
        <v/>
      </c>
    </row>
    <row r="31" spans="1:13" ht="15" customHeight="1">
      <c r="A31" s="728"/>
      <c r="B31" s="728" t="s">
        <v>526</v>
      </c>
      <c r="C31" s="725">
        <f>Pop_cible!H31</f>
        <v>0</v>
      </c>
      <c r="D31" s="725">
        <f>Pop_cible!I31</f>
        <v>0</v>
      </c>
      <c r="E31" s="725">
        <f t="shared" si="0"/>
        <v>0</v>
      </c>
      <c r="F31" s="725"/>
      <c r="G31" s="725"/>
      <c r="H31" s="725"/>
      <c r="I31" s="725"/>
      <c r="J31" s="723" t="str">
        <f t="shared" si="1"/>
        <v/>
      </c>
      <c r="K31" s="723" t="str">
        <f t="shared" si="2"/>
        <v/>
      </c>
      <c r="L31" s="723" t="str">
        <f t="shared" si="3"/>
        <v/>
      </c>
      <c r="M31" s="723" t="str">
        <f t="shared" si="4"/>
        <v/>
      </c>
    </row>
    <row r="32" spans="1:13" ht="15" customHeight="1">
      <c r="A32" s="728"/>
      <c r="B32" s="728" t="s">
        <v>527</v>
      </c>
      <c r="C32" s="725">
        <f>Pop_cible!H32</f>
        <v>0</v>
      </c>
      <c r="D32" s="725">
        <f>Pop_cible!I32</f>
        <v>0</v>
      </c>
      <c r="E32" s="725">
        <f t="shared" si="0"/>
        <v>0</v>
      </c>
      <c r="F32" s="725"/>
      <c r="G32" s="725"/>
      <c r="H32" s="725"/>
      <c r="I32" s="725"/>
      <c r="J32" s="723" t="str">
        <f t="shared" si="1"/>
        <v/>
      </c>
      <c r="K32" s="723" t="str">
        <f t="shared" si="2"/>
        <v/>
      </c>
      <c r="L32" s="723" t="str">
        <f t="shared" si="3"/>
        <v/>
      </c>
      <c r="M32" s="723" t="str">
        <f t="shared" si="4"/>
        <v/>
      </c>
    </row>
    <row r="33" spans="1:13" ht="15" customHeight="1">
      <c r="A33" s="728"/>
      <c r="B33" s="728" t="s">
        <v>528</v>
      </c>
      <c r="C33" s="725">
        <f>Pop_cible!H33</f>
        <v>0</v>
      </c>
      <c r="D33" s="725">
        <f>Pop_cible!I33</f>
        <v>0</v>
      </c>
      <c r="E33" s="725">
        <f t="shared" si="0"/>
        <v>0</v>
      </c>
      <c r="F33" s="725"/>
      <c r="G33" s="725"/>
      <c r="H33" s="725"/>
      <c r="I33" s="725"/>
      <c r="J33" s="723" t="str">
        <f t="shared" si="1"/>
        <v/>
      </c>
      <c r="K33" s="723" t="str">
        <f t="shared" si="2"/>
        <v/>
      </c>
      <c r="L33" s="723" t="str">
        <f t="shared" si="3"/>
        <v/>
      </c>
      <c r="M33" s="723" t="str">
        <f t="shared" si="4"/>
        <v/>
      </c>
    </row>
    <row r="34" spans="1:13" ht="15" customHeight="1">
      <c r="A34" s="728"/>
      <c r="B34" s="728" t="s">
        <v>529</v>
      </c>
      <c r="C34" s="725">
        <f>Pop_cible!H34</f>
        <v>0</v>
      </c>
      <c r="D34" s="725">
        <f>Pop_cible!I34</f>
        <v>0</v>
      </c>
      <c r="E34" s="725">
        <f t="shared" si="0"/>
        <v>0</v>
      </c>
      <c r="F34" s="725"/>
      <c r="G34" s="725"/>
      <c r="H34" s="725"/>
      <c r="I34" s="725"/>
      <c r="J34" s="723" t="str">
        <f t="shared" si="1"/>
        <v/>
      </c>
      <c r="K34" s="723" t="str">
        <f t="shared" si="2"/>
        <v/>
      </c>
      <c r="L34" s="723" t="str">
        <f t="shared" si="3"/>
        <v/>
      </c>
      <c r="M34" s="723" t="str">
        <f t="shared" si="4"/>
        <v/>
      </c>
    </row>
    <row r="35" spans="1:13" ht="15" customHeight="1">
      <c r="A35" s="728"/>
      <c r="B35" s="728" t="s">
        <v>530</v>
      </c>
      <c r="C35" s="725">
        <f>Pop_cible!H35</f>
        <v>0</v>
      </c>
      <c r="D35" s="725">
        <f>Pop_cible!I35</f>
        <v>0</v>
      </c>
      <c r="E35" s="725">
        <f t="shared" ref="E35:E66" si="5">SUM(C35:D35)</f>
        <v>0</v>
      </c>
      <c r="F35" s="725"/>
      <c r="G35" s="725"/>
      <c r="H35" s="725"/>
      <c r="I35" s="725"/>
      <c r="J35" s="723" t="str">
        <f t="shared" ref="J35:J66" si="6">IFERROR(F35/C35*100,"")</f>
        <v/>
      </c>
      <c r="K35" s="723" t="str">
        <f t="shared" ref="K35:K66" si="7">IFERROR(G35/D35*100,"")</f>
        <v/>
      </c>
      <c r="L35" s="723" t="str">
        <f t="shared" ref="L35:L66" si="8">IFERROR(I35/E35*100,"")</f>
        <v/>
      </c>
      <c r="M35" s="723" t="str">
        <f t="shared" ref="M35:M66" si="9">IFERROR(H35/D35*100,"")</f>
        <v/>
      </c>
    </row>
    <row r="36" spans="1:13" ht="15" customHeight="1">
      <c r="A36" s="728"/>
      <c r="B36" s="728" t="s">
        <v>531</v>
      </c>
      <c r="C36" s="725">
        <f>Pop_cible!H36</f>
        <v>0</v>
      </c>
      <c r="D36" s="725">
        <f>Pop_cible!I36</f>
        <v>0</v>
      </c>
      <c r="E36" s="725">
        <f t="shared" si="5"/>
        <v>0</v>
      </c>
      <c r="F36" s="725"/>
      <c r="G36" s="725"/>
      <c r="H36" s="725"/>
      <c r="I36" s="725"/>
      <c r="J36" s="723" t="str">
        <f t="shared" si="6"/>
        <v/>
      </c>
      <c r="K36" s="723" t="str">
        <f t="shared" si="7"/>
        <v/>
      </c>
      <c r="L36" s="723" t="str">
        <f t="shared" si="8"/>
        <v/>
      </c>
      <c r="M36" s="723" t="str">
        <f t="shared" si="9"/>
        <v/>
      </c>
    </row>
    <row r="37" spans="1:13" ht="15" customHeight="1">
      <c r="A37" s="727"/>
      <c r="B37" s="728" t="s">
        <v>532</v>
      </c>
      <c r="C37" s="725">
        <f>Pop_cible!H37</f>
        <v>0</v>
      </c>
      <c r="D37" s="725">
        <f>Pop_cible!I37</f>
        <v>0</v>
      </c>
      <c r="E37" s="725">
        <f t="shared" si="5"/>
        <v>0</v>
      </c>
      <c r="F37" s="725"/>
      <c r="G37" s="725"/>
      <c r="H37" s="725"/>
      <c r="I37" s="725"/>
      <c r="J37" s="723" t="str">
        <f t="shared" si="6"/>
        <v/>
      </c>
      <c r="K37" s="723" t="str">
        <f t="shared" si="7"/>
        <v/>
      </c>
      <c r="L37" s="723" t="str">
        <f t="shared" si="8"/>
        <v/>
      </c>
      <c r="M37" s="723" t="str">
        <f t="shared" si="9"/>
        <v/>
      </c>
    </row>
    <row r="38" spans="1:13" s="6" customFormat="1" ht="15" customHeight="1">
      <c r="A38" s="727"/>
      <c r="B38" s="728" t="s">
        <v>533</v>
      </c>
      <c r="C38" s="725">
        <f>Pop_cible!H38</f>
        <v>0</v>
      </c>
      <c r="D38" s="725">
        <f>Pop_cible!I38</f>
        <v>0</v>
      </c>
      <c r="E38" s="725">
        <f t="shared" si="5"/>
        <v>0</v>
      </c>
      <c r="F38" s="725"/>
      <c r="G38" s="725"/>
      <c r="H38" s="725"/>
      <c r="I38" s="725"/>
      <c r="J38" s="723" t="str">
        <f t="shared" si="6"/>
        <v/>
      </c>
      <c r="K38" s="723" t="str">
        <f t="shared" si="7"/>
        <v/>
      </c>
      <c r="L38" s="723" t="str">
        <f t="shared" si="8"/>
        <v/>
      </c>
      <c r="M38" s="723" t="str">
        <f t="shared" si="9"/>
        <v/>
      </c>
    </row>
    <row r="39" spans="1:13" ht="15" customHeight="1">
      <c r="A39" s="727"/>
      <c r="B39" s="728" t="s">
        <v>534</v>
      </c>
      <c r="C39" s="725">
        <f>Pop_cible!H39</f>
        <v>0</v>
      </c>
      <c r="D39" s="725">
        <f>Pop_cible!I39</f>
        <v>0</v>
      </c>
      <c r="E39" s="725">
        <f t="shared" si="5"/>
        <v>0</v>
      </c>
      <c r="F39" s="725"/>
      <c r="G39" s="725"/>
      <c r="H39" s="725"/>
      <c r="I39" s="725"/>
      <c r="J39" s="723" t="str">
        <f t="shared" si="6"/>
        <v/>
      </c>
      <c r="K39" s="723" t="str">
        <f t="shared" si="7"/>
        <v/>
      </c>
      <c r="L39" s="723" t="str">
        <f t="shared" si="8"/>
        <v/>
      </c>
      <c r="M39" s="723" t="str">
        <f t="shared" si="9"/>
        <v/>
      </c>
    </row>
    <row r="40" spans="1:13" ht="15" customHeight="1">
      <c r="A40" s="727"/>
      <c r="B40" s="728" t="s">
        <v>535</v>
      </c>
      <c r="C40" s="725">
        <f>Pop_cible!H40</f>
        <v>0</v>
      </c>
      <c r="D40" s="725">
        <f>Pop_cible!I40</f>
        <v>0</v>
      </c>
      <c r="E40" s="725">
        <f t="shared" si="5"/>
        <v>0</v>
      </c>
      <c r="F40" s="725"/>
      <c r="G40" s="725"/>
      <c r="H40" s="725"/>
      <c r="I40" s="725"/>
      <c r="J40" s="723" t="str">
        <f t="shared" si="6"/>
        <v/>
      </c>
      <c r="K40" s="723" t="str">
        <f t="shared" si="7"/>
        <v/>
      </c>
      <c r="L40" s="723" t="str">
        <f t="shared" si="8"/>
        <v/>
      </c>
      <c r="M40" s="723" t="str">
        <f t="shared" si="9"/>
        <v/>
      </c>
    </row>
    <row r="41" spans="1:13" ht="15" customHeight="1">
      <c r="A41" s="727"/>
      <c r="B41" s="728" t="s">
        <v>536</v>
      </c>
      <c r="C41" s="725">
        <f>Pop_cible!H41</f>
        <v>0</v>
      </c>
      <c r="D41" s="725">
        <f>Pop_cible!I41</f>
        <v>0</v>
      </c>
      <c r="E41" s="725">
        <f t="shared" si="5"/>
        <v>0</v>
      </c>
      <c r="F41" s="725"/>
      <c r="G41" s="725"/>
      <c r="H41" s="725"/>
      <c r="I41" s="725"/>
      <c r="J41" s="723" t="str">
        <f t="shared" si="6"/>
        <v/>
      </c>
      <c r="K41" s="723" t="str">
        <f t="shared" si="7"/>
        <v/>
      </c>
      <c r="L41" s="723" t="str">
        <f t="shared" si="8"/>
        <v/>
      </c>
      <c r="M41" s="723" t="str">
        <f t="shared" si="9"/>
        <v/>
      </c>
    </row>
    <row r="42" spans="1:13" ht="15" customHeight="1">
      <c r="A42" s="2" t="s">
        <v>537</v>
      </c>
      <c r="B42" s="2"/>
      <c r="C42" s="25">
        <f>Pop_cible!H42</f>
        <v>0</v>
      </c>
      <c r="D42" s="25">
        <f>Pop_cible!I42</f>
        <v>0</v>
      </c>
      <c r="E42" s="25">
        <f t="shared" si="5"/>
        <v>0</v>
      </c>
      <c r="F42" s="25"/>
      <c r="G42" s="25"/>
      <c r="H42" s="25"/>
      <c r="I42" s="25"/>
      <c r="J42" s="103" t="str">
        <f t="shared" si="6"/>
        <v/>
      </c>
      <c r="K42" s="103" t="str">
        <f t="shared" si="7"/>
        <v/>
      </c>
      <c r="L42" s="103" t="str">
        <f t="shared" si="8"/>
        <v/>
      </c>
      <c r="M42" s="103" t="str">
        <f t="shared" si="9"/>
        <v/>
      </c>
    </row>
    <row r="43" spans="1:13" ht="15" customHeight="1">
      <c r="A43" s="728"/>
      <c r="B43" s="728" t="s">
        <v>538</v>
      </c>
      <c r="C43" s="725">
        <f>Pop_cible!H43</f>
        <v>0</v>
      </c>
      <c r="D43" s="725">
        <f>Pop_cible!I43</f>
        <v>0</v>
      </c>
      <c r="E43" s="725">
        <f t="shared" si="5"/>
        <v>0</v>
      </c>
      <c r="F43" s="725"/>
      <c r="G43" s="725"/>
      <c r="H43" s="725"/>
      <c r="I43" s="725"/>
      <c r="J43" s="723" t="str">
        <f t="shared" si="6"/>
        <v/>
      </c>
      <c r="K43" s="723" t="str">
        <f t="shared" si="7"/>
        <v/>
      </c>
      <c r="L43" s="723" t="str">
        <f t="shared" si="8"/>
        <v/>
      </c>
      <c r="M43" s="723" t="str">
        <f t="shared" si="9"/>
        <v/>
      </c>
    </row>
    <row r="44" spans="1:13" ht="15" customHeight="1">
      <c r="A44" s="727"/>
      <c r="B44" s="728" t="s">
        <v>539</v>
      </c>
      <c r="C44" s="725">
        <f>Pop_cible!H44</f>
        <v>0</v>
      </c>
      <c r="D44" s="725">
        <f>Pop_cible!I44</f>
        <v>0</v>
      </c>
      <c r="E44" s="725">
        <f t="shared" si="5"/>
        <v>0</v>
      </c>
      <c r="F44" s="725"/>
      <c r="G44" s="725"/>
      <c r="H44" s="725"/>
      <c r="I44" s="725"/>
      <c r="J44" s="723" t="str">
        <f t="shared" si="6"/>
        <v/>
      </c>
      <c r="K44" s="723" t="str">
        <f t="shared" si="7"/>
        <v/>
      </c>
      <c r="L44" s="723" t="str">
        <f t="shared" si="8"/>
        <v/>
      </c>
      <c r="M44" s="723" t="str">
        <f t="shared" si="9"/>
        <v/>
      </c>
    </row>
    <row r="45" spans="1:13" ht="15" customHeight="1">
      <c r="A45" s="727"/>
      <c r="B45" s="728" t="s">
        <v>540</v>
      </c>
      <c r="C45" s="725">
        <f>Pop_cible!H45</f>
        <v>0</v>
      </c>
      <c r="D45" s="725">
        <f>Pop_cible!I45</f>
        <v>0</v>
      </c>
      <c r="E45" s="725">
        <f t="shared" si="5"/>
        <v>0</v>
      </c>
      <c r="F45" s="725"/>
      <c r="G45" s="725"/>
      <c r="H45" s="725"/>
      <c r="I45" s="725"/>
      <c r="J45" s="723" t="str">
        <f t="shared" si="6"/>
        <v/>
      </c>
      <c r="K45" s="723" t="str">
        <f t="shared" si="7"/>
        <v/>
      </c>
      <c r="L45" s="723" t="str">
        <f t="shared" si="8"/>
        <v/>
      </c>
      <c r="M45" s="723" t="str">
        <f t="shared" si="9"/>
        <v/>
      </c>
    </row>
    <row r="46" spans="1:13" s="6" customFormat="1" ht="15" customHeight="1">
      <c r="A46" s="727"/>
      <c r="B46" s="728" t="s">
        <v>541</v>
      </c>
      <c r="C46" s="725">
        <f>Pop_cible!H46</f>
        <v>0</v>
      </c>
      <c r="D46" s="725">
        <f>Pop_cible!I46</f>
        <v>0</v>
      </c>
      <c r="E46" s="725">
        <f t="shared" si="5"/>
        <v>0</v>
      </c>
      <c r="F46" s="725"/>
      <c r="G46" s="725"/>
      <c r="H46" s="725"/>
      <c r="I46" s="725"/>
      <c r="J46" s="723" t="str">
        <f t="shared" si="6"/>
        <v/>
      </c>
      <c r="K46" s="723" t="str">
        <f t="shared" si="7"/>
        <v/>
      </c>
      <c r="L46" s="723" t="str">
        <f t="shared" si="8"/>
        <v/>
      </c>
      <c r="M46" s="723" t="str">
        <f t="shared" si="9"/>
        <v/>
      </c>
    </row>
    <row r="47" spans="1:13" ht="15" customHeight="1">
      <c r="A47" s="727"/>
      <c r="B47" s="728" t="s">
        <v>542</v>
      </c>
      <c r="C47" s="725">
        <f>Pop_cible!H47</f>
        <v>0</v>
      </c>
      <c r="D47" s="725">
        <f>Pop_cible!I47</f>
        <v>0</v>
      </c>
      <c r="E47" s="725">
        <f t="shared" si="5"/>
        <v>0</v>
      </c>
      <c r="F47" s="725"/>
      <c r="G47" s="725"/>
      <c r="H47" s="725"/>
      <c r="I47" s="725"/>
      <c r="J47" s="723" t="str">
        <f t="shared" si="6"/>
        <v/>
      </c>
      <c r="K47" s="723" t="str">
        <f t="shared" si="7"/>
        <v/>
      </c>
      <c r="L47" s="723" t="str">
        <f t="shared" si="8"/>
        <v/>
      </c>
      <c r="M47" s="723" t="str">
        <f t="shared" si="9"/>
        <v/>
      </c>
    </row>
    <row r="48" spans="1:13" ht="15" customHeight="1">
      <c r="A48" s="727"/>
      <c r="B48" s="728" t="s">
        <v>543</v>
      </c>
      <c r="C48" s="725">
        <f>Pop_cible!H48</f>
        <v>0</v>
      </c>
      <c r="D48" s="725">
        <f>Pop_cible!I48</f>
        <v>0</v>
      </c>
      <c r="E48" s="725">
        <f t="shared" si="5"/>
        <v>0</v>
      </c>
      <c r="F48" s="725"/>
      <c r="G48" s="725"/>
      <c r="H48" s="725"/>
      <c r="I48" s="725"/>
      <c r="J48" s="723" t="str">
        <f t="shared" si="6"/>
        <v/>
      </c>
      <c r="K48" s="723" t="str">
        <f t="shared" si="7"/>
        <v/>
      </c>
      <c r="L48" s="723" t="str">
        <f t="shared" si="8"/>
        <v/>
      </c>
      <c r="M48" s="723" t="str">
        <f t="shared" si="9"/>
        <v/>
      </c>
    </row>
    <row r="49" spans="1:13" ht="15" customHeight="1">
      <c r="A49" s="727"/>
      <c r="B49" s="728" t="s">
        <v>544</v>
      </c>
      <c r="C49" s="725">
        <f>Pop_cible!H49</f>
        <v>0</v>
      </c>
      <c r="D49" s="725">
        <f>Pop_cible!I49</f>
        <v>0</v>
      </c>
      <c r="E49" s="725">
        <f t="shared" si="5"/>
        <v>0</v>
      </c>
      <c r="F49" s="725"/>
      <c r="G49" s="725"/>
      <c r="H49" s="725"/>
      <c r="I49" s="725"/>
      <c r="J49" s="723" t="str">
        <f t="shared" si="6"/>
        <v/>
      </c>
      <c r="K49" s="723" t="str">
        <f t="shared" si="7"/>
        <v/>
      </c>
      <c r="L49" s="723" t="str">
        <f t="shared" si="8"/>
        <v/>
      </c>
      <c r="M49" s="723" t="str">
        <f t="shared" si="9"/>
        <v/>
      </c>
    </row>
    <row r="50" spans="1:13" ht="15" customHeight="1">
      <c r="A50" s="2" t="s">
        <v>545</v>
      </c>
      <c r="B50" s="2"/>
      <c r="C50" s="25">
        <f>Pop_cible!H50</f>
        <v>0</v>
      </c>
      <c r="D50" s="25">
        <f>Pop_cible!I50</f>
        <v>0</v>
      </c>
      <c r="E50" s="25">
        <f t="shared" si="5"/>
        <v>0</v>
      </c>
      <c r="F50" s="25"/>
      <c r="G50" s="25"/>
      <c r="H50" s="25"/>
      <c r="I50" s="25"/>
      <c r="J50" s="103" t="str">
        <f t="shared" si="6"/>
        <v/>
      </c>
      <c r="K50" s="103" t="str">
        <f t="shared" si="7"/>
        <v/>
      </c>
      <c r="L50" s="103" t="str">
        <f t="shared" si="8"/>
        <v/>
      </c>
      <c r="M50" s="103" t="str">
        <f t="shared" si="9"/>
        <v/>
      </c>
    </row>
    <row r="51" spans="1:13" ht="15" customHeight="1">
      <c r="A51" s="728"/>
      <c r="B51" s="728" t="s">
        <v>546</v>
      </c>
      <c r="C51" s="725">
        <f>Pop_cible!H51</f>
        <v>0</v>
      </c>
      <c r="D51" s="725">
        <f>Pop_cible!I51</f>
        <v>0</v>
      </c>
      <c r="E51" s="725">
        <f t="shared" si="5"/>
        <v>0</v>
      </c>
      <c r="F51" s="725"/>
      <c r="G51" s="725"/>
      <c r="H51" s="725"/>
      <c r="I51" s="725"/>
      <c r="J51" s="723" t="str">
        <f t="shared" si="6"/>
        <v/>
      </c>
      <c r="K51" s="723" t="str">
        <f t="shared" si="7"/>
        <v/>
      </c>
      <c r="L51" s="723" t="str">
        <f t="shared" si="8"/>
        <v/>
      </c>
      <c r="M51" s="723" t="str">
        <f t="shared" si="9"/>
        <v/>
      </c>
    </row>
    <row r="52" spans="1:13" ht="15" customHeight="1">
      <c r="A52" s="727"/>
      <c r="B52" s="728" t="s">
        <v>547</v>
      </c>
      <c r="C52" s="725">
        <f>Pop_cible!H52</f>
        <v>0</v>
      </c>
      <c r="D52" s="725">
        <f>Pop_cible!I52</f>
        <v>0</v>
      </c>
      <c r="E52" s="725">
        <f t="shared" si="5"/>
        <v>0</v>
      </c>
      <c r="F52" s="725"/>
      <c r="G52" s="725"/>
      <c r="H52" s="725"/>
      <c r="I52" s="725"/>
      <c r="J52" s="723" t="str">
        <f t="shared" si="6"/>
        <v/>
      </c>
      <c r="K52" s="723" t="str">
        <f t="shared" si="7"/>
        <v/>
      </c>
      <c r="L52" s="723" t="str">
        <f t="shared" si="8"/>
        <v/>
      </c>
      <c r="M52" s="723" t="str">
        <f t="shared" si="9"/>
        <v/>
      </c>
    </row>
    <row r="53" spans="1:13" ht="15" customHeight="1">
      <c r="A53" s="727"/>
      <c r="B53" s="728" t="s">
        <v>548</v>
      </c>
      <c r="C53" s="725">
        <f>Pop_cible!H53</f>
        <v>0</v>
      </c>
      <c r="D53" s="725">
        <f>Pop_cible!I53</f>
        <v>0</v>
      </c>
      <c r="E53" s="725">
        <f t="shared" si="5"/>
        <v>0</v>
      </c>
      <c r="F53" s="725"/>
      <c r="G53" s="725"/>
      <c r="H53" s="725"/>
      <c r="I53" s="725"/>
      <c r="J53" s="723" t="str">
        <f t="shared" si="6"/>
        <v/>
      </c>
      <c r="K53" s="723" t="str">
        <f t="shared" si="7"/>
        <v/>
      </c>
      <c r="L53" s="723" t="str">
        <f t="shared" si="8"/>
        <v/>
      </c>
      <c r="M53" s="723" t="str">
        <f t="shared" si="9"/>
        <v/>
      </c>
    </row>
    <row r="54" spans="1:13" ht="15" customHeight="1">
      <c r="A54" s="727"/>
      <c r="B54" s="728" t="s">
        <v>549</v>
      </c>
      <c r="C54" s="725">
        <f>Pop_cible!H54</f>
        <v>0</v>
      </c>
      <c r="D54" s="725">
        <f>Pop_cible!I54</f>
        <v>0</v>
      </c>
      <c r="E54" s="725">
        <f t="shared" si="5"/>
        <v>0</v>
      </c>
      <c r="F54" s="725"/>
      <c r="G54" s="725"/>
      <c r="H54" s="725"/>
      <c r="I54" s="725"/>
      <c r="J54" s="723" t="str">
        <f t="shared" si="6"/>
        <v/>
      </c>
      <c r="K54" s="723" t="str">
        <f t="shared" si="7"/>
        <v/>
      </c>
      <c r="L54" s="723" t="str">
        <f t="shared" si="8"/>
        <v/>
      </c>
      <c r="M54" s="723" t="str">
        <f t="shared" si="9"/>
        <v/>
      </c>
    </row>
    <row r="55" spans="1:13" s="6" customFormat="1" ht="15" customHeight="1">
      <c r="A55" s="2" t="s">
        <v>550</v>
      </c>
      <c r="B55" s="2"/>
      <c r="C55" s="49">
        <f>Pop_cible!H55</f>
        <v>0</v>
      </c>
      <c r="D55" s="49">
        <f>Pop_cible!I55</f>
        <v>0</v>
      </c>
      <c r="E55" s="49">
        <f t="shared" si="5"/>
        <v>0</v>
      </c>
      <c r="F55" s="49"/>
      <c r="G55" s="49"/>
      <c r="H55" s="49"/>
      <c r="I55" s="49"/>
      <c r="J55" s="686" t="str">
        <f t="shared" si="6"/>
        <v/>
      </c>
      <c r="K55" s="686" t="str">
        <f t="shared" si="7"/>
        <v/>
      </c>
      <c r="L55" s="686" t="str">
        <f t="shared" si="8"/>
        <v/>
      </c>
      <c r="M55" s="686" t="str">
        <f t="shared" si="9"/>
        <v/>
      </c>
    </row>
    <row r="56" spans="1:13" ht="15" customHeight="1">
      <c r="A56" s="728"/>
      <c r="B56" s="728" t="s">
        <v>551</v>
      </c>
      <c r="C56" s="724">
        <f>Pop_cible!H56</f>
        <v>0</v>
      </c>
      <c r="D56" s="724">
        <f>Pop_cible!I56</f>
        <v>0</v>
      </c>
      <c r="E56" s="724">
        <f t="shared" si="5"/>
        <v>0</v>
      </c>
      <c r="F56" s="724"/>
      <c r="G56" s="724"/>
      <c r="H56" s="724"/>
      <c r="I56" s="724"/>
      <c r="J56" s="722" t="str">
        <f t="shared" si="6"/>
        <v/>
      </c>
      <c r="K56" s="722" t="str">
        <f t="shared" si="7"/>
        <v/>
      </c>
      <c r="L56" s="722" t="str">
        <f t="shared" si="8"/>
        <v/>
      </c>
      <c r="M56" s="722" t="str">
        <f t="shared" si="9"/>
        <v/>
      </c>
    </row>
    <row r="57" spans="1:13" ht="15" customHeight="1">
      <c r="A57" s="727"/>
      <c r="B57" s="728" t="s">
        <v>552</v>
      </c>
      <c r="C57" s="725">
        <f>Pop_cible!H57</f>
        <v>0</v>
      </c>
      <c r="D57" s="725">
        <f>Pop_cible!I57</f>
        <v>0</v>
      </c>
      <c r="E57" s="725">
        <f t="shared" si="5"/>
        <v>0</v>
      </c>
      <c r="F57" s="725"/>
      <c r="G57" s="725"/>
      <c r="H57" s="725"/>
      <c r="I57" s="725"/>
      <c r="J57" s="723" t="str">
        <f t="shared" si="6"/>
        <v/>
      </c>
      <c r="K57" s="723" t="str">
        <f t="shared" si="7"/>
        <v/>
      </c>
      <c r="L57" s="723" t="str">
        <f t="shared" si="8"/>
        <v/>
      </c>
      <c r="M57" s="723" t="str">
        <f t="shared" si="9"/>
        <v/>
      </c>
    </row>
    <row r="58" spans="1:13" ht="15" customHeight="1">
      <c r="A58" s="727"/>
      <c r="B58" s="728" t="s">
        <v>553</v>
      </c>
      <c r="C58" s="725">
        <f>Pop_cible!H58</f>
        <v>0</v>
      </c>
      <c r="D58" s="725">
        <f>Pop_cible!I58</f>
        <v>0</v>
      </c>
      <c r="E58" s="725">
        <f t="shared" si="5"/>
        <v>0</v>
      </c>
      <c r="F58" s="725"/>
      <c r="G58" s="725"/>
      <c r="H58" s="725"/>
      <c r="I58" s="725"/>
      <c r="J58" s="723" t="str">
        <f t="shared" si="6"/>
        <v/>
      </c>
      <c r="K58" s="723" t="str">
        <f t="shared" si="7"/>
        <v/>
      </c>
      <c r="L58" s="723" t="str">
        <f t="shared" si="8"/>
        <v/>
      </c>
      <c r="M58" s="723" t="str">
        <f t="shared" si="9"/>
        <v/>
      </c>
    </row>
    <row r="59" spans="1:13" ht="15" customHeight="1">
      <c r="A59" s="727"/>
      <c r="B59" s="728" t="s">
        <v>554</v>
      </c>
      <c r="C59" s="725">
        <f>Pop_cible!H59</f>
        <v>0</v>
      </c>
      <c r="D59" s="725">
        <f>Pop_cible!I59</f>
        <v>0</v>
      </c>
      <c r="E59" s="725">
        <f t="shared" si="5"/>
        <v>0</v>
      </c>
      <c r="F59" s="725"/>
      <c r="G59" s="725"/>
      <c r="H59" s="725"/>
      <c r="I59" s="725"/>
      <c r="J59" s="723" t="str">
        <f t="shared" si="6"/>
        <v/>
      </c>
      <c r="K59" s="723" t="str">
        <f t="shared" si="7"/>
        <v/>
      </c>
      <c r="L59" s="723" t="str">
        <f t="shared" si="8"/>
        <v/>
      </c>
      <c r="M59" s="723" t="str">
        <f t="shared" si="9"/>
        <v/>
      </c>
    </row>
    <row r="60" spans="1:13" ht="15" customHeight="1">
      <c r="A60" s="727"/>
      <c r="B60" s="728" t="s">
        <v>555</v>
      </c>
      <c r="C60" s="725">
        <f>Pop_cible!H60</f>
        <v>0</v>
      </c>
      <c r="D60" s="725">
        <f>Pop_cible!I60</f>
        <v>0</v>
      </c>
      <c r="E60" s="725">
        <f t="shared" si="5"/>
        <v>0</v>
      </c>
      <c r="F60" s="725"/>
      <c r="G60" s="725"/>
      <c r="H60" s="725"/>
      <c r="I60" s="725"/>
      <c r="J60" s="723" t="str">
        <f t="shared" si="6"/>
        <v/>
      </c>
      <c r="K60" s="723" t="str">
        <f t="shared" si="7"/>
        <v/>
      </c>
      <c r="L60" s="723" t="str">
        <f t="shared" si="8"/>
        <v/>
      </c>
      <c r="M60" s="723" t="str">
        <f t="shared" si="9"/>
        <v/>
      </c>
    </row>
    <row r="61" spans="1:13" s="6" customFormat="1" ht="15" customHeight="1">
      <c r="A61" s="727"/>
      <c r="B61" s="728" t="s">
        <v>556</v>
      </c>
      <c r="C61" s="725">
        <f>Pop_cible!H61</f>
        <v>0</v>
      </c>
      <c r="D61" s="725">
        <f>Pop_cible!I61</f>
        <v>0</v>
      </c>
      <c r="E61" s="725">
        <f t="shared" si="5"/>
        <v>0</v>
      </c>
      <c r="F61" s="725"/>
      <c r="G61" s="725"/>
      <c r="H61" s="725"/>
      <c r="I61" s="725"/>
      <c r="J61" s="723" t="str">
        <f t="shared" si="6"/>
        <v/>
      </c>
      <c r="K61" s="723" t="str">
        <f t="shared" si="7"/>
        <v/>
      </c>
      <c r="L61" s="723" t="str">
        <f t="shared" si="8"/>
        <v/>
      </c>
      <c r="M61" s="723" t="str">
        <f t="shared" si="9"/>
        <v/>
      </c>
    </row>
    <row r="62" spans="1:13" ht="15" customHeight="1">
      <c r="A62" s="727"/>
      <c r="B62" s="728" t="s">
        <v>557</v>
      </c>
      <c r="C62" s="725">
        <f>Pop_cible!H62</f>
        <v>0</v>
      </c>
      <c r="D62" s="725">
        <f>Pop_cible!I62</f>
        <v>0</v>
      </c>
      <c r="E62" s="725">
        <f t="shared" si="5"/>
        <v>0</v>
      </c>
      <c r="F62" s="725"/>
      <c r="G62" s="725"/>
      <c r="H62" s="725"/>
      <c r="I62" s="725"/>
      <c r="J62" s="723" t="str">
        <f t="shared" si="6"/>
        <v/>
      </c>
      <c r="K62" s="723" t="str">
        <f t="shared" si="7"/>
        <v/>
      </c>
      <c r="L62" s="723" t="str">
        <f t="shared" si="8"/>
        <v/>
      </c>
      <c r="M62" s="723" t="str">
        <f t="shared" si="9"/>
        <v/>
      </c>
    </row>
    <row r="63" spans="1:13" ht="15" customHeight="1">
      <c r="A63" s="727"/>
      <c r="B63" s="728" t="s">
        <v>558</v>
      </c>
      <c r="C63" s="725">
        <f>Pop_cible!H63</f>
        <v>0</v>
      </c>
      <c r="D63" s="725">
        <f>Pop_cible!I63</f>
        <v>0</v>
      </c>
      <c r="E63" s="725">
        <f t="shared" si="5"/>
        <v>0</v>
      </c>
      <c r="F63" s="725"/>
      <c r="G63" s="725"/>
      <c r="H63" s="725"/>
      <c r="I63" s="725"/>
      <c r="J63" s="723" t="str">
        <f t="shared" si="6"/>
        <v/>
      </c>
      <c r="K63" s="723" t="str">
        <f t="shared" si="7"/>
        <v/>
      </c>
      <c r="L63" s="723" t="str">
        <f t="shared" si="8"/>
        <v/>
      </c>
      <c r="M63" s="723" t="str">
        <f t="shared" si="9"/>
        <v/>
      </c>
    </row>
    <row r="64" spans="1:13" ht="15" customHeight="1">
      <c r="A64" s="2" t="s">
        <v>559</v>
      </c>
      <c r="B64" s="2"/>
      <c r="C64" s="25">
        <f>Pop_cible!H64</f>
        <v>0</v>
      </c>
      <c r="D64" s="25">
        <f>Pop_cible!I64</f>
        <v>0</v>
      </c>
      <c r="E64" s="25">
        <f t="shared" si="5"/>
        <v>0</v>
      </c>
      <c r="F64" s="25"/>
      <c r="G64" s="25"/>
      <c r="H64" s="25"/>
      <c r="I64" s="25"/>
      <c r="J64" s="103" t="str">
        <f t="shared" si="6"/>
        <v/>
      </c>
      <c r="K64" s="103" t="str">
        <f t="shared" si="7"/>
        <v/>
      </c>
      <c r="L64" s="103" t="str">
        <f t="shared" si="8"/>
        <v/>
      </c>
      <c r="M64" s="103" t="str">
        <f t="shared" si="9"/>
        <v/>
      </c>
    </row>
    <row r="65" spans="1:13" ht="15" customHeight="1">
      <c r="A65" s="728"/>
      <c r="B65" s="728" t="s">
        <v>560</v>
      </c>
      <c r="C65" s="725">
        <f>Pop_cible!H65</f>
        <v>0</v>
      </c>
      <c r="D65" s="725">
        <f>Pop_cible!I65</f>
        <v>0</v>
      </c>
      <c r="E65" s="725">
        <f t="shared" si="5"/>
        <v>0</v>
      </c>
      <c r="F65" s="725"/>
      <c r="G65" s="725"/>
      <c r="H65" s="725"/>
      <c r="I65" s="725"/>
      <c r="J65" s="723" t="str">
        <f t="shared" si="6"/>
        <v/>
      </c>
      <c r="K65" s="723" t="str">
        <f t="shared" si="7"/>
        <v/>
      </c>
      <c r="L65" s="723" t="str">
        <f t="shared" si="8"/>
        <v/>
      </c>
      <c r="M65" s="723" t="str">
        <f t="shared" si="9"/>
        <v/>
      </c>
    </row>
    <row r="66" spans="1:13" ht="15" customHeight="1">
      <c r="A66" s="727"/>
      <c r="B66" s="728" t="s">
        <v>561</v>
      </c>
      <c r="C66" s="725">
        <f>Pop_cible!H66</f>
        <v>0</v>
      </c>
      <c r="D66" s="725">
        <f>Pop_cible!I66</f>
        <v>0</v>
      </c>
      <c r="E66" s="725">
        <f t="shared" si="5"/>
        <v>0</v>
      </c>
      <c r="F66" s="725"/>
      <c r="G66" s="725"/>
      <c r="H66" s="725"/>
      <c r="I66" s="725"/>
      <c r="J66" s="723" t="str">
        <f t="shared" si="6"/>
        <v/>
      </c>
      <c r="K66" s="723" t="str">
        <f t="shared" si="7"/>
        <v/>
      </c>
      <c r="L66" s="723" t="str">
        <f t="shared" si="8"/>
        <v/>
      </c>
      <c r="M66" s="723" t="str">
        <f t="shared" si="9"/>
        <v/>
      </c>
    </row>
    <row r="67" spans="1:13" ht="15" customHeight="1">
      <c r="A67" s="727"/>
      <c r="B67" s="728" t="s">
        <v>562</v>
      </c>
      <c r="C67" s="725">
        <f>Pop_cible!H67</f>
        <v>0</v>
      </c>
      <c r="D67" s="725">
        <f>Pop_cible!I67</f>
        <v>0</v>
      </c>
      <c r="E67" s="725">
        <f t="shared" ref="E67:E98" si="10">SUM(C67:D67)</f>
        <v>0</v>
      </c>
      <c r="F67" s="725"/>
      <c r="G67" s="725"/>
      <c r="H67" s="725"/>
      <c r="I67" s="725"/>
      <c r="J67" s="723" t="str">
        <f t="shared" ref="J67:J98" si="11">IFERROR(F67/C67*100,"")</f>
        <v/>
      </c>
      <c r="K67" s="723" t="str">
        <f t="shared" ref="K67:K98" si="12">IFERROR(G67/D67*100,"")</f>
        <v/>
      </c>
      <c r="L67" s="723" t="str">
        <f t="shared" ref="L67:L98" si="13">IFERROR(I67/E67*100,"")</f>
        <v/>
      </c>
      <c r="M67" s="723" t="str">
        <f t="shared" ref="M67:M98" si="14">IFERROR(H67/D67*100,"")</f>
        <v/>
      </c>
    </row>
    <row r="68" spans="1:13" ht="15" customHeight="1">
      <c r="A68" s="727"/>
      <c r="B68" s="728" t="s">
        <v>563</v>
      </c>
      <c r="C68" s="725">
        <f>Pop_cible!H68</f>
        <v>0</v>
      </c>
      <c r="D68" s="725">
        <f>Pop_cible!I68</f>
        <v>0</v>
      </c>
      <c r="E68" s="725">
        <f t="shared" si="10"/>
        <v>0</v>
      </c>
      <c r="F68" s="725"/>
      <c r="G68" s="725"/>
      <c r="H68" s="725"/>
      <c r="I68" s="725"/>
      <c r="J68" s="723" t="str">
        <f t="shared" si="11"/>
        <v/>
      </c>
      <c r="K68" s="723" t="str">
        <f t="shared" si="12"/>
        <v/>
      </c>
      <c r="L68" s="723" t="str">
        <f t="shared" si="13"/>
        <v/>
      </c>
      <c r="M68" s="723" t="str">
        <f t="shared" si="14"/>
        <v/>
      </c>
    </row>
    <row r="69" spans="1:13" s="6" customFormat="1" ht="15" customHeight="1">
      <c r="A69" s="727"/>
      <c r="B69" s="728" t="s">
        <v>564</v>
      </c>
      <c r="C69" s="725">
        <f>Pop_cible!H69</f>
        <v>0</v>
      </c>
      <c r="D69" s="725">
        <f>Pop_cible!I69</f>
        <v>0</v>
      </c>
      <c r="E69" s="725">
        <f t="shared" si="10"/>
        <v>0</v>
      </c>
      <c r="F69" s="725"/>
      <c r="G69" s="725"/>
      <c r="H69" s="725"/>
      <c r="I69" s="725"/>
      <c r="J69" s="723" t="str">
        <f t="shared" si="11"/>
        <v/>
      </c>
      <c r="K69" s="723" t="str">
        <f t="shared" si="12"/>
        <v/>
      </c>
      <c r="L69" s="723" t="str">
        <f t="shared" si="13"/>
        <v/>
      </c>
      <c r="M69" s="723" t="str">
        <f t="shared" si="14"/>
        <v/>
      </c>
    </row>
    <row r="70" spans="1:13" ht="15" customHeight="1">
      <c r="A70" s="727"/>
      <c r="B70" s="728" t="s">
        <v>565</v>
      </c>
      <c r="C70" s="725">
        <f>Pop_cible!H70</f>
        <v>0</v>
      </c>
      <c r="D70" s="725">
        <f>Pop_cible!I70</f>
        <v>0</v>
      </c>
      <c r="E70" s="725">
        <f t="shared" si="10"/>
        <v>0</v>
      </c>
      <c r="F70" s="725"/>
      <c r="G70" s="725"/>
      <c r="H70" s="725"/>
      <c r="I70" s="725"/>
      <c r="J70" s="723" t="str">
        <f t="shared" si="11"/>
        <v/>
      </c>
      <c r="K70" s="723" t="str">
        <f t="shared" si="12"/>
        <v/>
      </c>
      <c r="L70" s="723" t="str">
        <f t="shared" si="13"/>
        <v/>
      </c>
      <c r="M70" s="723" t="str">
        <f t="shared" si="14"/>
        <v/>
      </c>
    </row>
    <row r="71" spans="1:13" ht="15" customHeight="1">
      <c r="A71" s="727"/>
      <c r="B71" s="728" t="s">
        <v>566</v>
      </c>
      <c r="C71" s="725">
        <f>Pop_cible!H71</f>
        <v>0</v>
      </c>
      <c r="D71" s="725">
        <f>Pop_cible!I71</f>
        <v>0</v>
      </c>
      <c r="E71" s="725">
        <f t="shared" si="10"/>
        <v>0</v>
      </c>
      <c r="F71" s="725"/>
      <c r="G71" s="725"/>
      <c r="H71" s="725"/>
      <c r="I71" s="725"/>
      <c r="J71" s="723" t="str">
        <f t="shared" si="11"/>
        <v/>
      </c>
      <c r="K71" s="723" t="str">
        <f t="shared" si="12"/>
        <v/>
      </c>
      <c r="L71" s="723" t="str">
        <f t="shared" si="13"/>
        <v/>
      </c>
      <c r="M71" s="723" t="str">
        <f t="shared" si="14"/>
        <v/>
      </c>
    </row>
    <row r="72" spans="1:13" ht="15" customHeight="1">
      <c r="A72" s="727"/>
      <c r="B72" s="728" t="s">
        <v>567</v>
      </c>
      <c r="C72" s="725">
        <f>Pop_cible!H72</f>
        <v>0</v>
      </c>
      <c r="D72" s="725">
        <f>Pop_cible!I72</f>
        <v>0</v>
      </c>
      <c r="E72" s="725">
        <f t="shared" si="10"/>
        <v>0</v>
      </c>
      <c r="F72" s="725"/>
      <c r="G72" s="725"/>
      <c r="H72" s="725"/>
      <c r="I72" s="725"/>
      <c r="J72" s="723" t="str">
        <f t="shared" si="11"/>
        <v/>
      </c>
      <c r="K72" s="723" t="str">
        <f t="shared" si="12"/>
        <v/>
      </c>
      <c r="L72" s="723" t="str">
        <f t="shared" si="13"/>
        <v/>
      </c>
      <c r="M72" s="723" t="str">
        <f t="shared" si="14"/>
        <v/>
      </c>
    </row>
    <row r="73" spans="1:13" ht="15" customHeight="1">
      <c r="A73" s="2" t="s">
        <v>568</v>
      </c>
      <c r="B73" s="2"/>
      <c r="C73" s="25">
        <f>Pop_cible!H73</f>
        <v>0</v>
      </c>
      <c r="D73" s="25">
        <f>Pop_cible!I73</f>
        <v>0</v>
      </c>
      <c r="E73" s="25">
        <f t="shared" si="10"/>
        <v>0</v>
      </c>
      <c r="F73" s="25"/>
      <c r="G73" s="25"/>
      <c r="H73" s="25"/>
      <c r="I73" s="25"/>
      <c r="J73" s="103" t="str">
        <f t="shared" si="11"/>
        <v/>
      </c>
      <c r="K73" s="103" t="str">
        <f t="shared" si="12"/>
        <v/>
      </c>
      <c r="L73" s="103" t="str">
        <f t="shared" si="13"/>
        <v/>
      </c>
      <c r="M73" s="103" t="str">
        <f t="shared" si="14"/>
        <v/>
      </c>
    </row>
    <row r="74" spans="1:13" ht="15" customHeight="1">
      <c r="A74" s="728"/>
      <c r="B74" s="728" t="s">
        <v>569</v>
      </c>
      <c r="C74" s="725">
        <f>Pop_cible!H74</f>
        <v>0</v>
      </c>
      <c r="D74" s="725">
        <f>Pop_cible!I74</f>
        <v>0</v>
      </c>
      <c r="E74" s="725">
        <f t="shared" si="10"/>
        <v>0</v>
      </c>
      <c r="F74" s="725"/>
      <c r="G74" s="725"/>
      <c r="H74" s="725"/>
      <c r="I74" s="725"/>
      <c r="J74" s="723" t="str">
        <f t="shared" si="11"/>
        <v/>
      </c>
      <c r="K74" s="723" t="str">
        <f t="shared" si="12"/>
        <v/>
      </c>
      <c r="L74" s="723" t="str">
        <f t="shared" si="13"/>
        <v/>
      </c>
      <c r="M74" s="723" t="str">
        <f t="shared" si="14"/>
        <v/>
      </c>
    </row>
    <row r="75" spans="1:13" ht="15" customHeight="1">
      <c r="A75" s="727"/>
      <c r="B75" s="728" t="s">
        <v>570</v>
      </c>
      <c r="C75" s="725">
        <f>Pop_cible!H75</f>
        <v>0</v>
      </c>
      <c r="D75" s="725">
        <f>Pop_cible!I75</f>
        <v>0</v>
      </c>
      <c r="E75" s="725">
        <f t="shared" si="10"/>
        <v>0</v>
      </c>
      <c r="F75" s="725"/>
      <c r="G75" s="725"/>
      <c r="H75" s="725"/>
      <c r="I75" s="725"/>
      <c r="J75" s="723" t="str">
        <f t="shared" si="11"/>
        <v/>
      </c>
      <c r="K75" s="723" t="str">
        <f t="shared" si="12"/>
        <v/>
      </c>
      <c r="L75" s="723" t="str">
        <f t="shared" si="13"/>
        <v/>
      </c>
      <c r="M75" s="723" t="str">
        <f t="shared" si="14"/>
        <v/>
      </c>
    </row>
    <row r="76" spans="1:13" ht="15" customHeight="1">
      <c r="A76" s="727"/>
      <c r="B76" s="728" t="s">
        <v>571</v>
      </c>
      <c r="C76" s="725">
        <f>Pop_cible!H76</f>
        <v>0</v>
      </c>
      <c r="D76" s="725">
        <f>Pop_cible!I76</f>
        <v>0</v>
      </c>
      <c r="E76" s="725">
        <f t="shared" si="10"/>
        <v>0</v>
      </c>
      <c r="F76" s="725"/>
      <c r="G76" s="725"/>
      <c r="H76" s="725"/>
      <c r="I76" s="725"/>
      <c r="J76" s="723" t="str">
        <f t="shared" si="11"/>
        <v/>
      </c>
      <c r="K76" s="723" t="str">
        <f t="shared" si="12"/>
        <v/>
      </c>
      <c r="L76" s="723" t="str">
        <f t="shared" si="13"/>
        <v/>
      </c>
      <c r="M76" s="723" t="str">
        <f t="shared" si="14"/>
        <v/>
      </c>
    </row>
    <row r="77" spans="1:13" ht="15" customHeight="1">
      <c r="A77" s="727"/>
      <c r="B77" s="728" t="s">
        <v>572</v>
      </c>
      <c r="C77" s="725">
        <f>Pop_cible!H77</f>
        <v>0</v>
      </c>
      <c r="D77" s="725">
        <f>Pop_cible!I77</f>
        <v>0</v>
      </c>
      <c r="E77" s="725">
        <f t="shared" si="10"/>
        <v>0</v>
      </c>
      <c r="F77" s="725"/>
      <c r="G77" s="725"/>
      <c r="H77" s="725"/>
      <c r="I77" s="725"/>
      <c r="J77" s="723" t="str">
        <f t="shared" si="11"/>
        <v/>
      </c>
      <c r="K77" s="723" t="str">
        <f t="shared" si="12"/>
        <v/>
      </c>
      <c r="L77" s="723" t="str">
        <f t="shared" si="13"/>
        <v/>
      </c>
      <c r="M77" s="723" t="str">
        <f t="shared" si="14"/>
        <v/>
      </c>
    </row>
    <row r="78" spans="1:13" ht="15" customHeight="1">
      <c r="A78" s="727"/>
      <c r="B78" s="728" t="s">
        <v>573</v>
      </c>
      <c r="C78" s="725">
        <f>Pop_cible!H78</f>
        <v>0</v>
      </c>
      <c r="D78" s="725">
        <f>Pop_cible!I78</f>
        <v>0</v>
      </c>
      <c r="E78" s="725">
        <f t="shared" si="10"/>
        <v>0</v>
      </c>
      <c r="F78" s="725"/>
      <c r="G78" s="725"/>
      <c r="H78" s="725"/>
      <c r="I78" s="725"/>
      <c r="J78" s="723" t="str">
        <f t="shared" si="11"/>
        <v/>
      </c>
      <c r="K78" s="723" t="str">
        <f t="shared" si="12"/>
        <v/>
      </c>
      <c r="L78" s="723" t="str">
        <f t="shared" si="13"/>
        <v/>
      </c>
      <c r="M78" s="723" t="str">
        <f t="shared" si="14"/>
        <v/>
      </c>
    </row>
    <row r="79" spans="1:13" s="6" customFormat="1" ht="15" customHeight="1">
      <c r="A79" s="2" t="s">
        <v>574</v>
      </c>
      <c r="B79" s="2"/>
      <c r="C79" s="49">
        <f>Pop_cible!H79</f>
        <v>0</v>
      </c>
      <c r="D79" s="49">
        <f>Pop_cible!I79</f>
        <v>0</v>
      </c>
      <c r="E79" s="49">
        <f t="shared" si="10"/>
        <v>0</v>
      </c>
      <c r="F79" s="49"/>
      <c r="G79" s="49"/>
      <c r="H79" s="49"/>
      <c r="I79" s="49"/>
      <c r="J79" s="686" t="str">
        <f t="shared" si="11"/>
        <v/>
      </c>
      <c r="K79" s="686" t="str">
        <f t="shared" si="12"/>
        <v/>
      </c>
      <c r="L79" s="686" t="str">
        <f t="shared" si="13"/>
        <v/>
      </c>
      <c r="M79" s="686" t="str">
        <f t="shared" si="14"/>
        <v/>
      </c>
    </row>
    <row r="80" spans="1:13" ht="15" customHeight="1">
      <c r="A80" s="728"/>
      <c r="B80" s="728" t="s">
        <v>575</v>
      </c>
      <c r="C80" s="724">
        <f>Pop_cible!H80</f>
        <v>0</v>
      </c>
      <c r="D80" s="724">
        <f>Pop_cible!I80</f>
        <v>0</v>
      </c>
      <c r="E80" s="724">
        <f t="shared" si="10"/>
        <v>0</v>
      </c>
      <c r="F80" s="724"/>
      <c r="G80" s="724"/>
      <c r="H80" s="724"/>
      <c r="I80" s="724"/>
      <c r="J80" s="722" t="str">
        <f t="shared" si="11"/>
        <v/>
      </c>
      <c r="K80" s="722" t="str">
        <f t="shared" si="12"/>
        <v/>
      </c>
      <c r="L80" s="722" t="str">
        <f t="shared" si="13"/>
        <v/>
      </c>
      <c r="M80" s="722" t="str">
        <f t="shared" si="14"/>
        <v/>
      </c>
    </row>
    <row r="81" spans="1:13" ht="15" customHeight="1">
      <c r="A81" s="727"/>
      <c r="B81" s="728" t="s">
        <v>576</v>
      </c>
      <c r="C81" s="725">
        <f>Pop_cible!H81</f>
        <v>0</v>
      </c>
      <c r="D81" s="725">
        <f>Pop_cible!I81</f>
        <v>0</v>
      </c>
      <c r="E81" s="725">
        <f t="shared" si="10"/>
        <v>0</v>
      </c>
      <c r="F81" s="725"/>
      <c r="G81" s="725"/>
      <c r="H81" s="725"/>
      <c r="I81" s="725"/>
      <c r="J81" s="723" t="str">
        <f t="shared" si="11"/>
        <v/>
      </c>
      <c r="K81" s="723" t="str">
        <f t="shared" si="12"/>
        <v/>
      </c>
      <c r="L81" s="723" t="str">
        <f t="shared" si="13"/>
        <v/>
      </c>
      <c r="M81" s="723" t="str">
        <f t="shared" si="14"/>
        <v/>
      </c>
    </row>
    <row r="82" spans="1:13" ht="15" customHeight="1">
      <c r="A82" s="727"/>
      <c r="B82" s="728" t="s">
        <v>577</v>
      </c>
      <c r="C82" s="725">
        <f>Pop_cible!H82</f>
        <v>0</v>
      </c>
      <c r="D82" s="725">
        <f>Pop_cible!I82</f>
        <v>0</v>
      </c>
      <c r="E82" s="725">
        <f t="shared" si="10"/>
        <v>0</v>
      </c>
      <c r="F82" s="725"/>
      <c r="G82" s="725"/>
      <c r="H82" s="725"/>
      <c r="I82" s="725"/>
      <c r="J82" s="723" t="str">
        <f t="shared" si="11"/>
        <v/>
      </c>
      <c r="K82" s="723" t="str">
        <f t="shared" si="12"/>
        <v/>
      </c>
      <c r="L82" s="723" t="str">
        <f t="shared" si="13"/>
        <v/>
      </c>
      <c r="M82" s="723" t="str">
        <f t="shared" si="14"/>
        <v/>
      </c>
    </row>
    <row r="83" spans="1:13" ht="15" customHeight="1">
      <c r="A83" s="727"/>
      <c r="B83" s="728" t="s">
        <v>578</v>
      </c>
      <c r="C83" s="725">
        <f>Pop_cible!H83</f>
        <v>0</v>
      </c>
      <c r="D83" s="725">
        <f>Pop_cible!I83</f>
        <v>0</v>
      </c>
      <c r="E83" s="725">
        <f t="shared" si="10"/>
        <v>0</v>
      </c>
      <c r="F83" s="725"/>
      <c r="G83" s="725"/>
      <c r="H83" s="725"/>
      <c r="I83" s="725"/>
      <c r="J83" s="723" t="str">
        <f t="shared" si="11"/>
        <v/>
      </c>
      <c r="K83" s="723" t="str">
        <f t="shared" si="12"/>
        <v/>
      </c>
      <c r="L83" s="723" t="str">
        <f t="shared" si="13"/>
        <v/>
      </c>
      <c r="M83" s="723" t="str">
        <f t="shared" si="14"/>
        <v/>
      </c>
    </row>
    <row r="84" spans="1:13" ht="15" customHeight="1">
      <c r="A84" s="2" t="s">
        <v>579</v>
      </c>
      <c r="B84" s="2"/>
      <c r="C84" s="25">
        <f>Pop_cible!H84</f>
        <v>0</v>
      </c>
      <c r="D84" s="25">
        <f>Pop_cible!I84</f>
        <v>0</v>
      </c>
      <c r="E84" s="25">
        <f t="shared" si="10"/>
        <v>0</v>
      </c>
      <c r="F84" s="25"/>
      <c r="G84" s="25"/>
      <c r="H84" s="25"/>
      <c r="I84" s="25"/>
      <c r="J84" s="103" t="str">
        <f t="shared" si="11"/>
        <v/>
      </c>
      <c r="K84" s="103" t="str">
        <f t="shared" si="12"/>
        <v/>
      </c>
      <c r="L84" s="103" t="str">
        <f t="shared" si="13"/>
        <v/>
      </c>
      <c r="M84" s="103" t="str">
        <f t="shared" si="14"/>
        <v/>
      </c>
    </row>
    <row r="85" spans="1:13" ht="15" customHeight="1">
      <c r="A85" s="727"/>
      <c r="B85" s="728" t="s">
        <v>580</v>
      </c>
      <c r="C85" s="725">
        <f>Pop_cible!H85</f>
        <v>0</v>
      </c>
      <c r="D85" s="725">
        <f>Pop_cible!I85</f>
        <v>0</v>
      </c>
      <c r="E85" s="725">
        <f t="shared" si="10"/>
        <v>0</v>
      </c>
      <c r="F85" s="725"/>
      <c r="G85" s="725"/>
      <c r="H85" s="725"/>
      <c r="I85" s="725"/>
      <c r="J85" s="723" t="str">
        <f t="shared" si="11"/>
        <v/>
      </c>
      <c r="K85" s="723" t="str">
        <f t="shared" si="12"/>
        <v/>
      </c>
      <c r="L85" s="723" t="str">
        <f t="shared" si="13"/>
        <v/>
      </c>
      <c r="M85" s="723" t="str">
        <f t="shared" si="14"/>
        <v/>
      </c>
    </row>
    <row r="86" spans="1:13" ht="15" customHeight="1">
      <c r="A86" s="727"/>
      <c r="B86" s="728" t="s">
        <v>581</v>
      </c>
      <c r="C86" s="725">
        <f>Pop_cible!H86</f>
        <v>0</v>
      </c>
      <c r="D86" s="725">
        <f>Pop_cible!I86</f>
        <v>0</v>
      </c>
      <c r="E86" s="725">
        <f t="shared" si="10"/>
        <v>0</v>
      </c>
      <c r="F86" s="725"/>
      <c r="G86" s="725"/>
      <c r="H86" s="725"/>
      <c r="I86" s="725"/>
      <c r="J86" s="723" t="str">
        <f t="shared" si="11"/>
        <v/>
      </c>
      <c r="K86" s="723" t="str">
        <f t="shared" si="12"/>
        <v/>
      </c>
      <c r="L86" s="723" t="str">
        <f t="shared" si="13"/>
        <v/>
      </c>
      <c r="M86" s="723" t="str">
        <f t="shared" si="14"/>
        <v/>
      </c>
    </row>
    <row r="87" spans="1:13" s="6" customFormat="1" ht="15" customHeight="1">
      <c r="A87" s="727"/>
      <c r="B87" s="728" t="s">
        <v>582</v>
      </c>
      <c r="C87" s="725">
        <f>Pop_cible!H87</f>
        <v>0</v>
      </c>
      <c r="D87" s="725">
        <f>Pop_cible!I87</f>
        <v>0</v>
      </c>
      <c r="E87" s="725">
        <f t="shared" si="10"/>
        <v>0</v>
      </c>
      <c r="F87" s="725"/>
      <c r="G87" s="725"/>
      <c r="H87" s="725"/>
      <c r="I87" s="725"/>
      <c r="J87" s="723" t="str">
        <f t="shared" si="11"/>
        <v/>
      </c>
      <c r="K87" s="723" t="str">
        <f t="shared" si="12"/>
        <v/>
      </c>
      <c r="L87" s="723" t="str">
        <f t="shared" si="13"/>
        <v/>
      </c>
      <c r="M87" s="723" t="str">
        <f t="shared" si="14"/>
        <v/>
      </c>
    </row>
    <row r="88" spans="1:13" ht="15" customHeight="1">
      <c r="A88" s="2" t="s">
        <v>583</v>
      </c>
      <c r="B88" s="2"/>
      <c r="C88" s="49">
        <f>Pop_cible!H88</f>
        <v>0</v>
      </c>
      <c r="D88" s="49">
        <f>Pop_cible!I88</f>
        <v>0</v>
      </c>
      <c r="E88" s="49">
        <f t="shared" si="10"/>
        <v>0</v>
      </c>
      <c r="F88" s="49"/>
      <c r="G88" s="49"/>
      <c r="H88" s="49"/>
      <c r="I88" s="49"/>
      <c r="J88" s="686" t="str">
        <f t="shared" si="11"/>
        <v/>
      </c>
      <c r="K88" s="686" t="str">
        <f t="shared" si="12"/>
        <v/>
      </c>
      <c r="L88" s="686" t="str">
        <f t="shared" si="13"/>
        <v/>
      </c>
      <c r="M88" s="686" t="str">
        <f t="shared" si="14"/>
        <v/>
      </c>
    </row>
    <row r="89" spans="1:13" ht="15" customHeight="1">
      <c r="A89" s="727"/>
      <c r="B89" s="728" t="s">
        <v>584</v>
      </c>
      <c r="C89" s="725">
        <f>Pop_cible!H89</f>
        <v>0</v>
      </c>
      <c r="D89" s="725">
        <f>Pop_cible!I89</f>
        <v>0</v>
      </c>
      <c r="E89" s="725">
        <f t="shared" si="10"/>
        <v>0</v>
      </c>
      <c r="F89" s="725"/>
      <c r="G89" s="725"/>
      <c r="H89" s="725"/>
      <c r="I89" s="725"/>
      <c r="J89" s="723" t="str">
        <f t="shared" si="11"/>
        <v/>
      </c>
      <c r="K89" s="723" t="str">
        <f t="shared" si="12"/>
        <v/>
      </c>
      <c r="L89" s="723" t="str">
        <f t="shared" si="13"/>
        <v/>
      </c>
      <c r="M89" s="723" t="str">
        <f t="shared" si="14"/>
        <v/>
      </c>
    </row>
    <row r="90" spans="1:13" ht="15" customHeight="1">
      <c r="A90" s="2" t="s">
        <v>585</v>
      </c>
      <c r="B90" s="2"/>
      <c r="C90" s="25">
        <f>Pop_cible!H90</f>
        <v>0</v>
      </c>
      <c r="D90" s="25">
        <f>Pop_cible!I90</f>
        <v>0</v>
      </c>
      <c r="E90" s="25">
        <f t="shared" si="10"/>
        <v>0</v>
      </c>
      <c r="F90" s="25"/>
      <c r="G90" s="25"/>
      <c r="H90" s="25"/>
      <c r="I90" s="25"/>
      <c r="J90" s="103" t="str">
        <f t="shared" si="11"/>
        <v/>
      </c>
      <c r="K90" s="103" t="str">
        <f t="shared" si="12"/>
        <v/>
      </c>
      <c r="L90" s="103" t="str">
        <f t="shared" si="13"/>
        <v/>
      </c>
      <c r="M90" s="103" t="str">
        <f t="shared" si="14"/>
        <v/>
      </c>
    </row>
    <row r="91" spans="1:13" ht="15" customHeight="1">
      <c r="A91" s="727"/>
      <c r="B91" s="728" t="s">
        <v>586</v>
      </c>
      <c r="C91" s="725">
        <f>Pop_cible!H91</f>
        <v>0</v>
      </c>
      <c r="D91" s="725">
        <f>Pop_cible!I91</f>
        <v>0</v>
      </c>
      <c r="E91" s="725">
        <f t="shared" si="10"/>
        <v>0</v>
      </c>
      <c r="F91" s="725"/>
      <c r="G91" s="725"/>
      <c r="H91" s="725"/>
      <c r="I91" s="725"/>
      <c r="J91" s="723" t="str">
        <f t="shared" si="11"/>
        <v/>
      </c>
      <c r="K91" s="723" t="str">
        <f t="shared" si="12"/>
        <v/>
      </c>
      <c r="L91" s="723" t="str">
        <f t="shared" si="13"/>
        <v/>
      </c>
      <c r="M91" s="723" t="str">
        <f t="shared" si="14"/>
        <v/>
      </c>
    </row>
    <row r="92" spans="1:13" s="6" customFormat="1" ht="15" customHeight="1">
      <c r="A92" s="727"/>
      <c r="B92" s="728" t="s">
        <v>587</v>
      </c>
      <c r="C92" s="725">
        <f>Pop_cible!H92</f>
        <v>0</v>
      </c>
      <c r="D92" s="725">
        <f>Pop_cible!I92</f>
        <v>0</v>
      </c>
      <c r="E92" s="725">
        <f t="shared" si="10"/>
        <v>0</v>
      </c>
      <c r="F92" s="725"/>
      <c r="G92" s="725"/>
      <c r="H92" s="725"/>
      <c r="I92" s="725"/>
      <c r="J92" s="723" t="str">
        <f t="shared" si="11"/>
        <v/>
      </c>
      <c r="K92" s="723" t="str">
        <f t="shared" si="12"/>
        <v/>
      </c>
      <c r="L92" s="723" t="str">
        <f t="shared" si="13"/>
        <v/>
      </c>
      <c r="M92" s="723" t="str">
        <f t="shared" si="14"/>
        <v/>
      </c>
    </row>
    <row r="93" spans="1:13" ht="15" customHeight="1">
      <c r="A93" s="727"/>
      <c r="B93" s="728" t="s">
        <v>588</v>
      </c>
      <c r="C93" s="725">
        <f>Pop_cible!H93</f>
        <v>0</v>
      </c>
      <c r="D93" s="725">
        <f>Pop_cible!I93</f>
        <v>0</v>
      </c>
      <c r="E93" s="725">
        <f t="shared" si="10"/>
        <v>0</v>
      </c>
      <c r="F93" s="725"/>
      <c r="G93" s="725"/>
      <c r="H93" s="725"/>
      <c r="I93" s="725"/>
      <c r="J93" s="723" t="str">
        <f t="shared" si="11"/>
        <v/>
      </c>
      <c r="K93" s="723" t="str">
        <f t="shared" si="12"/>
        <v/>
      </c>
      <c r="L93" s="723" t="str">
        <f t="shared" si="13"/>
        <v/>
      </c>
      <c r="M93" s="723" t="str">
        <f t="shared" si="14"/>
        <v/>
      </c>
    </row>
    <row r="94" spans="1:13" ht="15" customHeight="1">
      <c r="A94" s="2" t="s">
        <v>589</v>
      </c>
      <c r="B94" s="2"/>
      <c r="C94" s="25">
        <f>Pop_cible!H94</f>
        <v>0</v>
      </c>
      <c r="D94" s="25">
        <f>Pop_cible!I94</f>
        <v>0</v>
      </c>
      <c r="E94" s="25">
        <f t="shared" si="10"/>
        <v>0</v>
      </c>
      <c r="F94" s="25"/>
      <c r="G94" s="25"/>
      <c r="H94" s="25"/>
      <c r="I94" s="25"/>
      <c r="J94" s="103" t="str">
        <f t="shared" si="11"/>
        <v/>
      </c>
      <c r="K94" s="103" t="str">
        <f t="shared" si="12"/>
        <v/>
      </c>
      <c r="L94" s="103" t="str">
        <f t="shared" si="13"/>
        <v/>
      </c>
      <c r="M94" s="103" t="str">
        <f t="shared" si="14"/>
        <v/>
      </c>
    </row>
    <row r="95" spans="1:13" ht="15" customHeight="1">
      <c r="A95" s="728"/>
      <c r="B95" s="728" t="s">
        <v>590</v>
      </c>
      <c r="C95" s="725">
        <f>Pop_cible!H95</f>
        <v>0</v>
      </c>
      <c r="D95" s="725">
        <f>Pop_cible!I95</f>
        <v>0</v>
      </c>
      <c r="E95" s="725">
        <f t="shared" si="10"/>
        <v>0</v>
      </c>
      <c r="F95" s="725"/>
      <c r="G95" s="725"/>
      <c r="H95" s="725"/>
      <c r="I95" s="725"/>
      <c r="J95" s="723" t="str">
        <f t="shared" si="11"/>
        <v/>
      </c>
      <c r="K95" s="723" t="str">
        <f t="shared" si="12"/>
        <v/>
      </c>
      <c r="L95" s="723" t="str">
        <f t="shared" si="13"/>
        <v/>
      </c>
      <c r="M95" s="723" t="str">
        <f t="shared" si="14"/>
        <v/>
      </c>
    </row>
    <row r="96" spans="1:13" ht="15" customHeight="1">
      <c r="A96" s="728"/>
      <c r="B96" s="728" t="s">
        <v>591</v>
      </c>
      <c r="C96" s="725">
        <f>Pop_cible!H96</f>
        <v>0</v>
      </c>
      <c r="D96" s="725">
        <f>Pop_cible!I96</f>
        <v>0</v>
      </c>
      <c r="E96" s="725">
        <f t="shared" si="10"/>
        <v>0</v>
      </c>
      <c r="F96" s="725"/>
      <c r="G96" s="725"/>
      <c r="H96" s="725"/>
      <c r="I96" s="725"/>
      <c r="J96" s="723" t="str">
        <f t="shared" si="11"/>
        <v/>
      </c>
      <c r="K96" s="723" t="str">
        <f t="shared" si="12"/>
        <v/>
      </c>
      <c r="L96" s="723" t="str">
        <f t="shared" si="13"/>
        <v/>
      </c>
      <c r="M96" s="723" t="str">
        <f t="shared" si="14"/>
        <v/>
      </c>
    </row>
    <row r="97" spans="1:13" ht="15" customHeight="1">
      <c r="A97" s="728"/>
      <c r="B97" s="728" t="s">
        <v>592</v>
      </c>
      <c r="C97" s="725">
        <f>Pop_cible!H97</f>
        <v>0</v>
      </c>
      <c r="D97" s="725">
        <f>Pop_cible!I97</f>
        <v>0</v>
      </c>
      <c r="E97" s="725">
        <f t="shared" si="10"/>
        <v>0</v>
      </c>
      <c r="F97" s="725"/>
      <c r="G97" s="725"/>
      <c r="H97" s="725"/>
      <c r="I97" s="725"/>
      <c r="J97" s="723" t="str">
        <f t="shared" si="11"/>
        <v/>
      </c>
      <c r="K97" s="723" t="str">
        <f t="shared" si="12"/>
        <v/>
      </c>
      <c r="L97" s="723" t="str">
        <f t="shared" si="13"/>
        <v/>
      </c>
      <c r="M97" s="723" t="str">
        <f t="shared" si="14"/>
        <v/>
      </c>
    </row>
    <row r="98" spans="1:13" s="6" customFormat="1" ht="15" customHeight="1">
      <c r="A98" s="728"/>
      <c r="B98" s="728" t="s">
        <v>593</v>
      </c>
      <c r="C98" s="725">
        <f>Pop_cible!H98</f>
        <v>0</v>
      </c>
      <c r="D98" s="725">
        <f>Pop_cible!I98</f>
        <v>0</v>
      </c>
      <c r="E98" s="725">
        <f t="shared" si="10"/>
        <v>0</v>
      </c>
      <c r="F98" s="725"/>
      <c r="G98" s="725"/>
      <c r="H98" s="725"/>
      <c r="I98" s="725"/>
      <c r="J98" s="723" t="str">
        <f t="shared" si="11"/>
        <v/>
      </c>
      <c r="K98" s="723" t="str">
        <f t="shared" si="12"/>
        <v/>
      </c>
      <c r="L98" s="723" t="str">
        <f t="shared" si="13"/>
        <v/>
      </c>
      <c r="M98" s="723" t="str">
        <f t="shared" si="14"/>
        <v/>
      </c>
    </row>
    <row r="99" spans="1:13" ht="15" customHeight="1">
      <c r="A99" s="2" t="s">
        <v>594</v>
      </c>
      <c r="B99" s="2"/>
      <c r="C99" s="49">
        <f>Pop_cible!H99</f>
        <v>0</v>
      </c>
      <c r="D99" s="49">
        <f>Pop_cible!I99</f>
        <v>0</v>
      </c>
      <c r="E99" s="49">
        <f t="shared" ref="E99:E111" si="15">SUM(C99:D99)</f>
        <v>0</v>
      </c>
      <c r="F99" s="49"/>
      <c r="G99" s="49"/>
      <c r="H99" s="49"/>
      <c r="I99" s="49"/>
      <c r="J99" s="686" t="str">
        <f t="shared" ref="J99:J111" si="16">IFERROR(F99/C99*100,"")</f>
        <v/>
      </c>
      <c r="K99" s="686" t="str">
        <f t="shared" ref="K99:K111" si="17">IFERROR(G99/D99*100,"")</f>
        <v/>
      </c>
      <c r="L99" s="686" t="str">
        <f t="shared" ref="L99:L111" si="18">IFERROR(I99/E99*100,"")</f>
        <v/>
      </c>
      <c r="M99" s="686" t="str">
        <f t="shared" ref="M99:M111" si="19">IFERROR(H99/D99*100,"")</f>
        <v/>
      </c>
    </row>
    <row r="100" spans="1:13" ht="15" customHeight="1">
      <c r="A100" s="727"/>
      <c r="B100" s="728" t="s">
        <v>595</v>
      </c>
      <c r="C100" s="725">
        <f>Pop_cible!H100</f>
        <v>0</v>
      </c>
      <c r="D100" s="725">
        <f>Pop_cible!I100</f>
        <v>0</v>
      </c>
      <c r="E100" s="725">
        <f t="shared" si="15"/>
        <v>0</v>
      </c>
      <c r="F100" s="725"/>
      <c r="G100" s="725"/>
      <c r="H100" s="725"/>
      <c r="I100" s="725"/>
      <c r="J100" s="723" t="str">
        <f t="shared" si="16"/>
        <v/>
      </c>
      <c r="K100" s="723" t="str">
        <f t="shared" si="17"/>
        <v/>
      </c>
      <c r="L100" s="723" t="str">
        <f t="shared" si="18"/>
        <v/>
      </c>
      <c r="M100" s="723" t="str">
        <f t="shared" si="19"/>
        <v/>
      </c>
    </row>
    <row r="101" spans="1:13" ht="15" customHeight="1">
      <c r="A101" s="2" t="s">
        <v>596</v>
      </c>
      <c r="B101" s="2"/>
      <c r="C101" s="25">
        <f>Pop_cible!H101</f>
        <v>0</v>
      </c>
      <c r="D101" s="25">
        <f>Pop_cible!I101</f>
        <v>0</v>
      </c>
      <c r="E101" s="25">
        <f t="shared" si="15"/>
        <v>0</v>
      </c>
      <c r="F101" s="25"/>
      <c r="G101" s="25"/>
      <c r="H101" s="25"/>
      <c r="I101" s="25"/>
      <c r="J101" s="103" t="str">
        <f t="shared" si="16"/>
        <v/>
      </c>
      <c r="K101" s="103" t="str">
        <f t="shared" si="17"/>
        <v/>
      </c>
      <c r="L101" s="103" t="str">
        <f t="shared" si="18"/>
        <v/>
      </c>
      <c r="M101" s="103" t="str">
        <f t="shared" si="19"/>
        <v/>
      </c>
    </row>
    <row r="102" spans="1:13" ht="15" customHeight="1">
      <c r="A102" s="728"/>
      <c r="B102" s="728" t="s">
        <v>597</v>
      </c>
      <c r="C102" s="725">
        <f>Pop_cible!H102</f>
        <v>0</v>
      </c>
      <c r="D102" s="725">
        <f>Pop_cible!I102</f>
        <v>0</v>
      </c>
      <c r="E102" s="725">
        <f t="shared" si="15"/>
        <v>0</v>
      </c>
      <c r="F102" s="725"/>
      <c r="G102" s="725"/>
      <c r="H102" s="725"/>
      <c r="I102" s="725"/>
      <c r="J102" s="723" t="str">
        <f t="shared" si="16"/>
        <v/>
      </c>
      <c r="K102" s="723" t="str">
        <f t="shared" si="17"/>
        <v/>
      </c>
      <c r="L102" s="723" t="str">
        <f t="shared" si="18"/>
        <v/>
      </c>
      <c r="M102" s="723" t="str">
        <f t="shared" si="19"/>
        <v/>
      </c>
    </row>
    <row r="103" spans="1:13" ht="15" customHeight="1">
      <c r="A103" s="727"/>
      <c r="B103" s="728" t="s">
        <v>598</v>
      </c>
      <c r="C103" s="725">
        <f>Pop_cible!H103</f>
        <v>0</v>
      </c>
      <c r="D103" s="725">
        <f>Pop_cible!I103</f>
        <v>0</v>
      </c>
      <c r="E103" s="725">
        <f t="shared" si="15"/>
        <v>0</v>
      </c>
      <c r="F103" s="725"/>
      <c r="G103" s="725"/>
      <c r="H103" s="725"/>
      <c r="I103" s="725"/>
      <c r="J103" s="723" t="str">
        <f t="shared" si="16"/>
        <v/>
      </c>
      <c r="K103" s="723" t="str">
        <f t="shared" si="17"/>
        <v/>
      </c>
      <c r="L103" s="723" t="str">
        <f t="shared" si="18"/>
        <v/>
      </c>
      <c r="M103" s="723" t="str">
        <f t="shared" si="19"/>
        <v/>
      </c>
    </row>
    <row r="104" spans="1:13" ht="15" customHeight="1">
      <c r="A104" s="727"/>
      <c r="B104" s="728" t="s">
        <v>599</v>
      </c>
      <c r="C104" s="725">
        <f>Pop_cible!H104</f>
        <v>0</v>
      </c>
      <c r="D104" s="725">
        <f>Pop_cible!I104</f>
        <v>0</v>
      </c>
      <c r="E104" s="725">
        <f t="shared" si="15"/>
        <v>0</v>
      </c>
      <c r="F104" s="725"/>
      <c r="G104" s="725"/>
      <c r="H104" s="725"/>
      <c r="I104" s="725"/>
      <c r="J104" s="723" t="str">
        <f t="shared" si="16"/>
        <v/>
      </c>
      <c r="K104" s="723" t="str">
        <f t="shared" si="17"/>
        <v/>
      </c>
      <c r="L104" s="723" t="str">
        <f t="shared" si="18"/>
        <v/>
      </c>
      <c r="M104" s="723" t="str">
        <f t="shared" si="19"/>
        <v/>
      </c>
    </row>
    <row r="105" spans="1:13" ht="15" customHeight="1">
      <c r="A105" s="727"/>
      <c r="B105" s="728" t="s">
        <v>600</v>
      </c>
      <c r="C105" s="725">
        <f>Pop_cible!H105</f>
        <v>0</v>
      </c>
      <c r="D105" s="725">
        <f>Pop_cible!I105</f>
        <v>0</v>
      </c>
      <c r="E105" s="725">
        <f t="shared" si="15"/>
        <v>0</v>
      </c>
      <c r="F105" s="725"/>
      <c r="G105" s="725"/>
      <c r="H105" s="725"/>
      <c r="I105" s="725"/>
      <c r="J105" s="723" t="str">
        <f t="shared" si="16"/>
        <v/>
      </c>
      <c r="K105" s="723" t="str">
        <f t="shared" si="17"/>
        <v/>
      </c>
      <c r="L105" s="723" t="str">
        <f t="shared" si="18"/>
        <v/>
      </c>
      <c r="M105" s="723" t="str">
        <f t="shared" si="19"/>
        <v/>
      </c>
    </row>
    <row r="106" spans="1:13" ht="14.25" customHeight="1">
      <c r="A106" s="727"/>
      <c r="B106" s="728" t="s">
        <v>601</v>
      </c>
      <c r="C106" s="725">
        <f>Pop_cible!H106</f>
        <v>0</v>
      </c>
      <c r="D106" s="725">
        <f>Pop_cible!I106</f>
        <v>0</v>
      </c>
      <c r="E106" s="725">
        <f t="shared" si="15"/>
        <v>0</v>
      </c>
      <c r="F106" s="725"/>
      <c r="G106" s="725"/>
      <c r="H106" s="725"/>
      <c r="I106" s="725"/>
      <c r="J106" s="723" t="str">
        <f t="shared" si="16"/>
        <v/>
      </c>
      <c r="K106" s="723" t="str">
        <f t="shared" si="17"/>
        <v/>
      </c>
      <c r="L106" s="723" t="str">
        <f t="shared" si="18"/>
        <v/>
      </c>
      <c r="M106" s="723" t="str">
        <f t="shared" si="19"/>
        <v/>
      </c>
    </row>
    <row r="107" spans="1:13" ht="14.25" customHeight="1">
      <c r="A107" s="727"/>
      <c r="B107" s="728" t="s">
        <v>602</v>
      </c>
      <c r="C107" s="725">
        <f>Pop_cible!H107</f>
        <v>0</v>
      </c>
      <c r="D107" s="725">
        <f>Pop_cible!I107</f>
        <v>0</v>
      </c>
      <c r="E107" s="725">
        <f t="shared" si="15"/>
        <v>0</v>
      </c>
      <c r="F107" s="725"/>
      <c r="G107" s="725"/>
      <c r="H107" s="725"/>
      <c r="I107" s="725"/>
      <c r="J107" s="723" t="str">
        <f t="shared" si="16"/>
        <v/>
      </c>
      <c r="K107" s="723" t="str">
        <f t="shared" si="17"/>
        <v/>
      </c>
      <c r="L107" s="723" t="str">
        <f t="shared" si="18"/>
        <v/>
      </c>
      <c r="M107" s="723" t="str">
        <f t="shared" si="19"/>
        <v/>
      </c>
    </row>
    <row r="108" spans="1:13" ht="14.25" customHeight="1">
      <c r="A108" s="727"/>
      <c r="B108" s="728" t="s">
        <v>603</v>
      </c>
      <c r="C108" s="725">
        <f>Pop_cible!H108</f>
        <v>0</v>
      </c>
      <c r="D108" s="725">
        <f>Pop_cible!I108</f>
        <v>0</v>
      </c>
      <c r="E108" s="725">
        <f t="shared" si="15"/>
        <v>0</v>
      </c>
      <c r="F108" s="725"/>
      <c r="G108" s="725"/>
      <c r="H108" s="725"/>
      <c r="I108" s="725"/>
      <c r="J108" s="723" t="str">
        <f t="shared" si="16"/>
        <v/>
      </c>
      <c r="K108" s="723" t="str">
        <f t="shared" si="17"/>
        <v/>
      </c>
      <c r="L108" s="723" t="str">
        <f t="shared" si="18"/>
        <v/>
      </c>
      <c r="M108" s="723" t="str">
        <f t="shared" si="19"/>
        <v/>
      </c>
    </row>
    <row r="109" spans="1:13" ht="14.25" customHeight="1">
      <c r="A109" s="2" t="s">
        <v>604</v>
      </c>
      <c r="B109" s="2"/>
      <c r="C109" s="683">
        <f>Pop_cible!H109</f>
        <v>0</v>
      </c>
      <c r="D109" s="683">
        <f>Pop_cible!I109</f>
        <v>0</v>
      </c>
      <c r="E109" s="683">
        <f t="shared" si="15"/>
        <v>0</v>
      </c>
      <c r="F109" s="25"/>
      <c r="G109" s="25"/>
      <c r="H109" s="25"/>
      <c r="I109" s="25"/>
      <c r="J109" s="103"/>
      <c r="K109" s="103"/>
      <c r="L109" s="103"/>
      <c r="M109" s="103"/>
    </row>
    <row r="110" spans="1:13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103" t="str">
        <f t="shared" si="16"/>
        <v/>
      </c>
      <c r="K110" s="103" t="str">
        <f t="shared" si="17"/>
        <v/>
      </c>
      <c r="L110" s="103" t="str">
        <f t="shared" si="18"/>
        <v/>
      </c>
      <c r="M110" s="103" t="str">
        <f t="shared" si="19"/>
        <v/>
      </c>
    </row>
    <row r="111" spans="1:13" ht="14.25" customHeight="1" thickBot="1">
      <c r="A111" s="282" t="s">
        <v>606</v>
      </c>
      <c r="B111" s="282"/>
      <c r="C111" s="206">
        <f>Pop_cible!H111</f>
        <v>0</v>
      </c>
      <c r="D111" s="206">
        <f>Pop_cible!I111</f>
        <v>0</v>
      </c>
      <c r="E111" s="206">
        <f t="shared" si="15"/>
        <v>0</v>
      </c>
      <c r="F111" s="206">
        <v>488476</v>
      </c>
      <c r="G111" s="206">
        <v>4066965</v>
      </c>
      <c r="H111" s="206">
        <v>4137706</v>
      </c>
      <c r="I111" s="206">
        <v>4555441</v>
      </c>
      <c r="J111" s="688" t="str">
        <f t="shared" si="16"/>
        <v/>
      </c>
      <c r="K111" s="688" t="str">
        <f t="shared" si="17"/>
        <v/>
      </c>
      <c r="L111" s="688" t="str">
        <f t="shared" si="18"/>
        <v/>
      </c>
      <c r="M111" s="688" t="str">
        <f t="shared" si="19"/>
        <v/>
      </c>
    </row>
  </sheetData>
  <conditionalFormatting sqref="C3:I108">
    <cfRule type="containsBlanks" dxfId="496" priority="8">
      <formula>LEN(TRIM(C3))=0</formula>
    </cfRule>
  </conditionalFormatting>
  <conditionalFormatting sqref="C110:I110">
    <cfRule type="containsBlanks" dxfId="495" priority="7">
      <formula>LEN(TRIM(C110))=0</formula>
    </cfRule>
  </conditionalFormatting>
  <conditionalFormatting sqref="C98:M98">
    <cfRule type="containsBlanks" dxfId="494" priority="5" stopIfTrue="1">
      <formula>LEN(TRIM(C98))=0</formula>
    </cfRule>
  </conditionalFormatting>
  <conditionalFormatting sqref="F109:I109">
    <cfRule type="containsBlanks" dxfId="493" priority="6">
      <formula>LEN(TRIM(F109))=0</formula>
    </cfRule>
  </conditionalFormatting>
  <conditionalFormatting sqref="J3:M110">
    <cfRule type="containsBlanks" dxfId="492" priority="1">
      <formula>LEN(TRIM(J3))=0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6383" man="1"/>
    <brk id="54" max="16383" man="1"/>
    <brk id="83" max="16383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Feuil71">
    <tabColor rgb="FFF9FBFA"/>
  </sheetPr>
  <dimension ref="A1:R111"/>
  <sheetViews>
    <sheetView view="pageBreakPreview" zoomScale="120" zoomScaleNormal="100" zoomScaleSheetLayoutView="120" workbookViewId="0">
      <pane ySplit="2" topLeftCell="A54" activePane="bottomLeft" state="frozen"/>
      <selection activeCell="A28" sqref="A28"/>
      <selection pane="bottomLeft" activeCell="C3" sqref="C3"/>
    </sheetView>
  </sheetViews>
  <sheetFormatPr baseColWidth="10" defaultColWidth="14.3984375" defaultRowHeight="15" customHeight="1"/>
  <cols>
    <col min="1" max="1" width="2" customWidth="1"/>
    <col min="2" max="2" width="21" customWidth="1"/>
    <col min="3" max="3" width="10.06640625" customWidth="1"/>
    <col min="4" max="4" width="11.3984375" customWidth="1"/>
    <col min="5" max="5" width="14" customWidth="1"/>
    <col min="6" max="6" width="11.59765625" customWidth="1"/>
    <col min="7" max="7" width="10.9296875" bestFit="1" customWidth="1"/>
    <col min="8" max="8" width="18.86328125" bestFit="1" customWidth="1"/>
    <col min="9" max="16" width="10.796875" customWidth="1"/>
  </cols>
  <sheetData>
    <row r="1" spans="1:18" ht="14.25" customHeight="1">
      <c r="A1" s="14" t="s">
        <v>1284</v>
      </c>
      <c r="B1" s="14"/>
      <c r="C1" s="14"/>
      <c r="D1" s="14"/>
      <c r="E1" s="14"/>
      <c r="F1" s="14"/>
      <c r="G1" s="14"/>
      <c r="H1" s="14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40.5" customHeight="1">
      <c r="A2" s="983" t="s">
        <v>761</v>
      </c>
      <c r="B2" s="961"/>
      <c r="C2" s="55" t="s">
        <v>494</v>
      </c>
      <c r="D2" s="55" t="s">
        <v>495</v>
      </c>
      <c r="E2" s="55" t="s">
        <v>496</v>
      </c>
      <c r="F2" s="151" t="s">
        <v>1285</v>
      </c>
      <c r="G2" s="55" t="s">
        <v>1286</v>
      </c>
      <c r="H2" s="153" t="s">
        <v>1287</v>
      </c>
      <c r="I2" s="7"/>
      <c r="J2" s="7"/>
      <c r="K2" s="7"/>
      <c r="L2" s="7"/>
      <c r="M2" s="7"/>
      <c r="N2" s="7"/>
      <c r="O2" s="7"/>
      <c r="P2" s="7"/>
    </row>
    <row r="3" spans="1:18" ht="15" customHeight="1">
      <c r="A3" s="2" t="s">
        <v>498</v>
      </c>
      <c r="B3" s="2"/>
      <c r="C3" s="25"/>
      <c r="D3" s="25"/>
      <c r="E3" s="25"/>
      <c r="F3" s="25"/>
      <c r="G3" s="25"/>
      <c r="H3" s="103" t="str">
        <f t="shared" ref="H3:H34" si="0">IFERROR(G3/F3*100,"")</f>
        <v/>
      </c>
      <c r="I3" s="6"/>
      <c r="J3" s="6"/>
      <c r="K3" s="6"/>
      <c r="L3" s="6"/>
      <c r="M3" s="6"/>
      <c r="N3" s="6"/>
      <c r="O3" s="6"/>
      <c r="P3" s="6"/>
    </row>
    <row r="4" spans="1:18" ht="15" customHeight="1">
      <c r="A4" s="727"/>
      <c r="B4" s="728" t="s">
        <v>499</v>
      </c>
      <c r="C4" s="724"/>
      <c r="D4" s="724"/>
      <c r="E4" s="724"/>
      <c r="F4" s="724"/>
      <c r="G4" s="724"/>
      <c r="H4" s="722" t="str">
        <f t="shared" si="0"/>
        <v/>
      </c>
      <c r="I4" s="7"/>
      <c r="J4" s="7"/>
      <c r="K4" s="7"/>
      <c r="L4" s="7"/>
      <c r="M4" s="7"/>
      <c r="N4" s="7"/>
      <c r="O4" s="7"/>
      <c r="P4" s="7"/>
    </row>
    <row r="5" spans="1:18" ht="15" customHeight="1">
      <c r="A5" s="727"/>
      <c r="B5" s="728" t="s">
        <v>500</v>
      </c>
      <c r="C5" s="725"/>
      <c r="D5" s="725"/>
      <c r="E5" s="725"/>
      <c r="F5" s="725"/>
      <c r="G5" s="725"/>
      <c r="H5" s="723" t="str">
        <f t="shared" si="0"/>
        <v/>
      </c>
      <c r="I5" s="7"/>
      <c r="J5" s="7"/>
      <c r="K5" s="7"/>
      <c r="L5" s="7"/>
      <c r="M5" s="7"/>
      <c r="N5" s="7"/>
      <c r="O5" s="7"/>
      <c r="P5" s="7"/>
    </row>
    <row r="6" spans="1:18" ht="15" customHeight="1">
      <c r="A6" s="727"/>
      <c r="B6" s="728" t="s">
        <v>501</v>
      </c>
      <c r="C6" s="725"/>
      <c r="D6" s="725"/>
      <c r="E6" s="725"/>
      <c r="F6" s="725"/>
      <c r="G6" s="725"/>
      <c r="H6" s="723" t="str">
        <f t="shared" si="0"/>
        <v/>
      </c>
      <c r="I6" s="7"/>
      <c r="J6" s="7"/>
      <c r="K6" s="7"/>
      <c r="L6" s="7"/>
      <c r="M6" s="7"/>
      <c r="N6" s="7"/>
      <c r="O6" s="7"/>
      <c r="P6" s="7"/>
    </row>
    <row r="7" spans="1:18" ht="15" customHeight="1">
      <c r="A7" s="727"/>
      <c r="B7" s="728" t="s">
        <v>502</v>
      </c>
      <c r="C7" s="725"/>
      <c r="D7" s="725"/>
      <c r="E7" s="725"/>
      <c r="F7" s="725"/>
      <c r="G7" s="725"/>
      <c r="H7" s="723" t="str">
        <f t="shared" si="0"/>
        <v/>
      </c>
      <c r="I7" s="7"/>
      <c r="J7" s="7"/>
      <c r="K7" s="7"/>
      <c r="L7" s="7"/>
      <c r="M7" s="7"/>
      <c r="N7" s="7"/>
      <c r="O7" s="7"/>
      <c r="P7" s="7"/>
    </row>
    <row r="8" spans="1:18" ht="15" customHeight="1">
      <c r="A8" s="2" t="s">
        <v>503</v>
      </c>
      <c r="B8" s="2"/>
      <c r="C8" s="25"/>
      <c r="D8" s="25"/>
      <c r="E8" s="25"/>
      <c r="F8" s="25"/>
      <c r="G8" s="25"/>
      <c r="H8" s="103" t="str">
        <f t="shared" si="0"/>
        <v/>
      </c>
      <c r="I8" s="7"/>
      <c r="J8" s="7"/>
      <c r="K8" s="7"/>
      <c r="L8" s="7"/>
      <c r="M8" s="7"/>
      <c r="N8" s="7"/>
      <c r="O8" s="7"/>
      <c r="P8" s="7"/>
    </row>
    <row r="9" spans="1:18" ht="15" customHeight="1">
      <c r="A9" s="727"/>
      <c r="B9" s="728" t="s">
        <v>504</v>
      </c>
      <c r="C9" s="725"/>
      <c r="D9" s="725"/>
      <c r="E9" s="725"/>
      <c r="F9" s="725"/>
      <c r="G9" s="725"/>
      <c r="H9" s="723" t="str">
        <f t="shared" si="0"/>
        <v/>
      </c>
      <c r="I9" s="7"/>
      <c r="J9" s="7"/>
      <c r="K9" s="7"/>
      <c r="L9" s="7"/>
      <c r="M9" s="7"/>
      <c r="N9" s="7"/>
      <c r="O9" s="7"/>
      <c r="P9" s="7"/>
    </row>
    <row r="10" spans="1:18" ht="15" customHeight="1">
      <c r="A10" s="727"/>
      <c r="B10" s="728" t="s">
        <v>505</v>
      </c>
      <c r="C10" s="725"/>
      <c r="D10" s="725"/>
      <c r="E10" s="725"/>
      <c r="F10" s="725"/>
      <c r="G10" s="725"/>
      <c r="H10" s="723" t="str">
        <f t="shared" si="0"/>
        <v/>
      </c>
      <c r="I10" s="7"/>
      <c r="J10" s="7"/>
      <c r="K10" s="7"/>
      <c r="L10" s="7"/>
      <c r="M10" s="7"/>
      <c r="N10" s="7"/>
      <c r="O10" s="7"/>
      <c r="P10" s="7"/>
    </row>
    <row r="11" spans="1:18" ht="15" customHeight="1">
      <c r="A11" s="727"/>
      <c r="B11" s="728" t="s">
        <v>506</v>
      </c>
      <c r="C11" s="725"/>
      <c r="D11" s="725"/>
      <c r="E11" s="725"/>
      <c r="F11" s="725"/>
      <c r="G11" s="725"/>
      <c r="H11" s="723" t="str">
        <f t="shared" si="0"/>
        <v/>
      </c>
      <c r="I11" s="6"/>
      <c r="J11" s="6"/>
      <c r="K11" s="6"/>
      <c r="L11" s="6"/>
      <c r="M11" s="6"/>
      <c r="N11" s="6"/>
      <c r="O11" s="6"/>
      <c r="P11" s="6"/>
    </row>
    <row r="12" spans="1:18" ht="15" customHeight="1">
      <c r="A12" s="727"/>
      <c r="B12" s="728" t="s">
        <v>507</v>
      </c>
      <c r="C12" s="725"/>
      <c r="D12" s="725"/>
      <c r="E12" s="725"/>
      <c r="F12" s="725"/>
      <c r="G12" s="725"/>
      <c r="H12" s="723" t="str">
        <f t="shared" si="0"/>
        <v/>
      </c>
      <c r="I12" s="7"/>
      <c r="J12" s="7"/>
      <c r="K12" s="7"/>
      <c r="L12" s="7"/>
      <c r="M12" s="7"/>
      <c r="N12" s="7"/>
      <c r="O12" s="7"/>
      <c r="P12" s="7"/>
    </row>
    <row r="13" spans="1:18" ht="15" customHeight="1">
      <c r="A13" s="727"/>
      <c r="B13" s="728" t="s">
        <v>508</v>
      </c>
      <c r="C13" s="725"/>
      <c r="D13" s="725"/>
      <c r="E13" s="725"/>
      <c r="F13" s="725"/>
      <c r="G13" s="725"/>
      <c r="H13" s="723" t="str">
        <f t="shared" si="0"/>
        <v/>
      </c>
      <c r="I13" s="7"/>
      <c r="J13" s="7"/>
      <c r="K13" s="7"/>
      <c r="L13" s="7"/>
      <c r="M13" s="7"/>
      <c r="N13" s="7"/>
      <c r="O13" s="7"/>
      <c r="P13" s="7"/>
    </row>
    <row r="14" spans="1:18" ht="15" customHeight="1">
      <c r="A14" s="727"/>
      <c r="B14" s="728" t="s">
        <v>509</v>
      </c>
      <c r="C14" s="725"/>
      <c r="D14" s="725"/>
      <c r="E14" s="725"/>
      <c r="F14" s="725"/>
      <c r="G14" s="725"/>
      <c r="H14" s="723" t="str">
        <f t="shared" si="0"/>
        <v/>
      </c>
      <c r="I14" s="7"/>
      <c r="J14" s="7"/>
      <c r="K14" s="7"/>
      <c r="L14" s="7"/>
      <c r="M14" s="7"/>
      <c r="N14" s="7"/>
      <c r="O14" s="7"/>
      <c r="P14" s="7"/>
    </row>
    <row r="15" spans="1:18" ht="15" customHeight="1">
      <c r="A15" s="2" t="s">
        <v>510</v>
      </c>
      <c r="B15" s="2"/>
      <c r="C15" s="25"/>
      <c r="D15" s="25"/>
      <c r="E15" s="25"/>
      <c r="F15" s="25"/>
      <c r="G15" s="25"/>
      <c r="H15" s="103" t="str">
        <f t="shared" si="0"/>
        <v/>
      </c>
      <c r="I15" s="7"/>
      <c r="J15" s="7"/>
      <c r="K15" s="7"/>
      <c r="L15" s="7"/>
      <c r="M15" s="7"/>
      <c r="N15" s="7"/>
      <c r="O15" s="7"/>
      <c r="P15" s="7"/>
    </row>
    <row r="16" spans="1:18" ht="15" customHeight="1">
      <c r="A16" s="728"/>
      <c r="B16" s="728" t="s">
        <v>511</v>
      </c>
      <c r="C16" s="725"/>
      <c r="D16" s="725"/>
      <c r="E16" s="725"/>
      <c r="F16" s="725"/>
      <c r="G16" s="725"/>
      <c r="H16" s="723" t="str">
        <f t="shared" si="0"/>
        <v/>
      </c>
      <c r="I16" s="6"/>
      <c r="J16" s="6"/>
      <c r="K16" s="6"/>
      <c r="L16" s="6"/>
      <c r="M16" s="6"/>
      <c r="N16" s="6"/>
      <c r="O16" s="6"/>
      <c r="P16" s="6"/>
    </row>
    <row r="17" spans="1:8" ht="15" customHeight="1">
      <c r="A17" s="727"/>
      <c r="B17" s="728" t="s">
        <v>512</v>
      </c>
      <c r="C17" s="725"/>
      <c r="D17" s="725"/>
      <c r="E17" s="725"/>
      <c r="F17" s="725"/>
      <c r="G17" s="725"/>
      <c r="H17" s="723" t="str">
        <f t="shared" si="0"/>
        <v/>
      </c>
    </row>
    <row r="18" spans="1:8" ht="15" customHeight="1">
      <c r="A18" s="727"/>
      <c r="B18" s="728" t="s">
        <v>513</v>
      </c>
      <c r="C18" s="725"/>
      <c r="D18" s="725"/>
      <c r="E18" s="725"/>
      <c r="F18" s="725"/>
      <c r="G18" s="725"/>
      <c r="H18" s="723" t="str">
        <f t="shared" si="0"/>
        <v/>
      </c>
    </row>
    <row r="19" spans="1:8" ht="15" customHeight="1">
      <c r="A19" s="2" t="s">
        <v>514</v>
      </c>
      <c r="B19" s="6"/>
      <c r="C19" s="49"/>
      <c r="D19" s="49"/>
      <c r="E19" s="49"/>
      <c r="F19" s="49"/>
      <c r="G19" s="49"/>
      <c r="H19" s="686" t="str">
        <f t="shared" si="0"/>
        <v/>
      </c>
    </row>
    <row r="20" spans="1:8" ht="15" customHeight="1">
      <c r="A20" s="728"/>
      <c r="B20" s="729" t="s">
        <v>515</v>
      </c>
      <c r="C20" s="724"/>
      <c r="D20" s="724"/>
      <c r="E20" s="724"/>
      <c r="F20" s="724"/>
      <c r="G20" s="724"/>
      <c r="H20" s="722" t="str">
        <f t="shared" si="0"/>
        <v/>
      </c>
    </row>
    <row r="21" spans="1:8" ht="15" customHeight="1">
      <c r="A21" s="727"/>
      <c r="B21" s="728" t="s">
        <v>516</v>
      </c>
      <c r="C21" s="725"/>
      <c r="D21" s="725"/>
      <c r="E21" s="725"/>
      <c r="F21" s="725"/>
      <c r="G21" s="725"/>
      <c r="H21" s="723" t="str">
        <f t="shared" si="0"/>
        <v/>
      </c>
    </row>
    <row r="22" spans="1:8" ht="15" customHeight="1">
      <c r="A22" s="727"/>
      <c r="B22" s="728" t="s">
        <v>517</v>
      </c>
      <c r="C22" s="725"/>
      <c r="D22" s="725"/>
      <c r="E22" s="725"/>
      <c r="F22" s="725"/>
      <c r="G22" s="725"/>
      <c r="H22" s="723" t="str">
        <f t="shared" si="0"/>
        <v/>
      </c>
    </row>
    <row r="23" spans="1:8" ht="15" customHeight="1">
      <c r="A23" s="727"/>
      <c r="B23" s="728" t="s">
        <v>518</v>
      </c>
      <c r="C23" s="725"/>
      <c r="D23" s="725"/>
      <c r="E23" s="725"/>
      <c r="F23" s="725"/>
      <c r="G23" s="725"/>
      <c r="H23" s="723" t="str">
        <f t="shared" si="0"/>
        <v/>
      </c>
    </row>
    <row r="24" spans="1:8" ht="15" customHeight="1">
      <c r="A24" s="727"/>
      <c r="B24" s="728" t="s">
        <v>519</v>
      </c>
      <c r="C24" s="725"/>
      <c r="D24" s="725"/>
      <c r="E24" s="725"/>
      <c r="F24" s="725"/>
      <c r="G24" s="725"/>
      <c r="H24" s="723" t="str">
        <f t="shared" si="0"/>
        <v/>
      </c>
    </row>
    <row r="25" spans="1:8" ht="15" customHeight="1">
      <c r="A25" s="727"/>
      <c r="B25" s="728" t="s">
        <v>520</v>
      </c>
      <c r="C25" s="725"/>
      <c r="D25" s="725"/>
      <c r="E25" s="725"/>
      <c r="F25" s="725"/>
      <c r="G25" s="725"/>
      <c r="H25" s="723" t="str">
        <f t="shared" si="0"/>
        <v/>
      </c>
    </row>
    <row r="26" spans="1:8" ht="15" customHeight="1">
      <c r="A26" s="727"/>
      <c r="B26" s="728" t="s">
        <v>521</v>
      </c>
      <c r="C26" s="725"/>
      <c r="D26" s="725"/>
      <c r="E26" s="725"/>
      <c r="F26" s="725"/>
      <c r="G26" s="725"/>
      <c r="H26" s="723" t="str">
        <f t="shared" si="0"/>
        <v/>
      </c>
    </row>
    <row r="27" spans="1:8" ht="15" customHeight="1">
      <c r="A27" s="727"/>
      <c r="B27" s="728" t="s">
        <v>522</v>
      </c>
      <c r="C27" s="725"/>
      <c r="D27" s="725"/>
      <c r="E27" s="725"/>
      <c r="F27" s="725"/>
      <c r="G27" s="725"/>
      <c r="H27" s="723" t="str">
        <f t="shared" si="0"/>
        <v/>
      </c>
    </row>
    <row r="28" spans="1:8" ht="15" customHeight="1">
      <c r="A28" s="727"/>
      <c r="B28" s="728" t="s">
        <v>523</v>
      </c>
      <c r="C28" s="725"/>
      <c r="D28" s="725"/>
      <c r="E28" s="725"/>
      <c r="F28" s="725"/>
      <c r="G28" s="725"/>
      <c r="H28" s="723" t="str">
        <f t="shared" si="0"/>
        <v/>
      </c>
    </row>
    <row r="29" spans="1:8" s="87" customFormat="1" ht="15" customHeight="1">
      <c r="A29" s="2" t="s">
        <v>524</v>
      </c>
      <c r="B29" s="2"/>
      <c r="C29" s="25"/>
      <c r="D29" s="25"/>
      <c r="E29" s="25"/>
      <c r="F29" s="25"/>
      <c r="G29" s="25"/>
      <c r="H29" s="103" t="str">
        <f t="shared" si="0"/>
        <v/>
      </c>
    </row>
    <row r="30" spans="1:8" ht="15" customHeight="1">
      <c r="A30" s="728"/>
      <c r="B30" s="728" t="s">
        <v>525</v>
      </c>
      <c r="C30" s="724"/>
      <c r="D30" s="724"/>
      <c r="E30" s="724"/>
      <c r="F30" s="724"/>
      <c r="G30" s="724"/>
      <c r="H30" s="722" t="str">
        <f t="shared" si="0"/>
        <v/>
      </c>
    </row>
    <row r="31" spans="1:8" ht="15" customHeight="1">
      <c r="A31" s="728"/>
      <c r="B31" s="728" t="s">
        <v>526</v>
      </c>
      <c r="C31" s="725"/>
      <c r="D31" s="725"/>
      <c r="E31" s="725"/>
      <c r="F31" s="725"/>
      <c r="G31" s="725"/>
      <c r="H31" s="723" t="str">
        <f t="shared" si="0"/>
        <v/>
      </c>
    </row>
    <row r="32" spans="1:8" ht="15" customHeight="1">
      <c r="A32" s="728"/>
      <c r="B32" s="728" t="s">
        <v>527</v>
      </c>
      <c r="C32" s="725"/>
      <c r="D32" s="725"/>
      <c r="E32" s="725"/>
      <c r="F32" s="725"/>
      <c r="G32" s="725"/>
      <c r="H32" s="723" t="str">
        <f t="shared" si="0"/>
        <v/>
      </c>
    </row>
    <row r="33" spans="1:8" ht="15" customHeight="1">
      <c r="A33" s="728"/>
      <c r="B33" s="728" t="s">
        <v>528</v>
      </c>
      <c r="C33" s="725"/>
      <c r="D33" s="725"/>
      <c r="E33" s="725"/>
      <c r="F33" s="725"/>
      <c r="G33" s="725"/>
      <c r="H33" s="723" t="str">
        <f t="shared" si="0"/>
        <v/>
      </c>
    </row>
    <row r="34" spans="1:8" ht="15" customHeight="1">
      <c r="A34" s="728"/>
      <c r="B34" s="728" t="s">
        <v>529</v>
      </c>
      <c r="C34" s="725"/>
      <c r="D34" s="725"/>
      <c r="E34" s="725"/>
      <c r="F34" s="725"/>
      <c r="G34" s="725"/>
      <c r="H34" s="723" t="str">
        <f t="shared" si="0"/>
        <v/>
      </c>
    </row>
    <row r="35" spans="1:8" ht="15" customHeight="1">
      <c r="A35" s="728"/>
      <c r="B35" s="728" t="s">
        <v>530</v>
      </c>
      <c r="C35" s="725"/>
      <c r="D35" s="725"/>
      <c r="E35" s="725"/>
      <c r="F35" s="725"/>
      <c r="G35" s="725"/>
      <c r="H35" s="723" t="str">
        <f t="shared" ref="H35:H66" si="1">IFERROR(G35/F35*100,"")</f>
        <v/>
      </c>
    </row>
    <row r="36" spans="1:8" ht="15" customHeight="1">
      <c r="A36" s="728"/>
      <c r="B36" s="728" t="s">
        <v>531</v>
      </c>
      <c r="C36" s="725"/>
      <c r="D36" s="725"/>
      <c r="E36" s="725"/>
      <c r="F36" s="725"/>
      <c r="G36" s="725"/>
      <c r="H36" s="723" t="str">
        <f t="shared" si="1"/>
        <v/>
      </c>
    </row>
    <row r="37" spans="1:8" ht="15" customHeight="1">
      <c r="A37" s="727"/>
      <c r="B37" s="728" t="s">
        <v>532</v>
      </c>
      <c r="C37" s="725"/>
      <c r="D37" s="725"/>
      <c r="E37" s="725"/>
      <c r="F37" s="725"/>
      <c r="G37" s="725"/>
      <c r="H37" s="723" t="str">
        <f t="shared" si="1"/>
        <v/>
      </c>
    </row>
    <row r="38" spans="1:8" s="87" customFormat="1" ht="15" customHeight="1">
      <c r="A38" s="727"/>
      <c r="B38" s="728" t="s">
        <v>533</v>
      </c>
      <c r="C38" s="725"/>
      <c r="D38" s="725"/>
      <c r="E38" s="725"/>
      <c r="F38" s="725"/>
      <c r="G38" s="725"/>
      <c r="H38" s="723" t="str">
        <f t="shared" si="1"/>
        <v/>
      </c>
    </row>
    <row r="39" spans="1:8" ht="15" customHeight="1">
      <c r="A39" s="727"/>
      <c r="B39" s="728" t="s">
        <v>534</v>
      </c>
      <c r="C39" s="725"/>
      <c r="D39" s="725"/>
      <c r="E39" s="725"/>
      <c r="F39" s="725"/>
      <c r="G39" s="725"/>
      <c r="H39" s="723" t="str">
        <f t="shared" si="1"/>
        <v/>
      </c>
    </row>
    <row r="40" spans="1:8" ht="15" customHeight="1">
      <c r="A40" s="727"/>
      <c r="B40" s="728" t="s">
        <v>535</v>
      </c>
      <c r="C40" s="725"/>
      <c r="D40" s="725"/>
      <c r="E40" s="725"/>
      <c r="F40" s="725"/>
      <c r="G40" s="725"/>
      <c r="H40" s="723" t="str">
        <f t="shared" si="1"/>
        <v/>
      </c>
    </row>
    <row r="41" spans="1:8" ht="15" customHeight="1">
      <c r="A41" s="727"/>
      <c r="B41" s="728" t="s">
        <v>536</v>
      </c>
      <c r="C41" s="725"/>
      <c r="D41" s="725"/>
      <c r="E41" s="725"/>
      <c r="F41" s="725"/>
      <c r="G41" s="725"/>
      <c r="H41" s="723" t="str">
        <f t="shared" si="1"/>
        <v/>
      </c>
    </row>
    <row r="42" spans="1:8" ht="15" customHeight="1">
      <c r="A42" s="2" t="s">
        <v>537</v>
      </c>
      <c r="B42" s="2"/>
      <c r="C42" s="25"/>
      <c r="D42" s="25"/>
      <c r="E42" s="25"/>
      <c r="F42" s="25"/>
      <c r="G42" s="25"/>
      <c r="H42" s="103" t="str">
        <f t="shared" si="1"/>
        <v/>
      </c>
    </row>
    <row r="43" spans="1:8" ht="15" customHeight="1">
      <c r="A43" s="728"/>
      <c r="B43" s="728" t="s">
        <v>538</v>
      </c>
      <c r="C43" s="725"/>
      <c r="D43" s="725"/>
      <c r="E43" s="725"/>
      <c r="F43" s="725"/>
      <c r="G43" s="725"/>
      <c r="H43" s="723" t="str">
        <f t="shared" si="1"/>
        <v/>
      </c>
    </row>
    <row r="44" spans="1:8" ht="15" customHeight="1">
      <c r="A44" s="727"/>
      <c r="B44" s="728" t="s">
        <v>539</v>
      </c>
      <c r="C44" s="725"/>
      <c r="D44" s="725"/>
      <c r="E44" s="725"/>
      <c r="F44" s="725"/>
      <c r="G44" s="725"/>
      <c r="H44" s="723" t="str">
        <f t="shared" si="1"/>
        <v/>
      </c>
    </row>
    <row r="45" spans="1:8" ht="15" customHeight="1">
      <c r="A45" s="727"/>
      <c r="B45" s="728" t="s">
        <v>540</v>
      </c>
      <c r="C45" s="725"/>
      <c r="D45" s="725"/>
      <c r="E45" s="725"/>
      <c r="F45" s="725"/>
      <c r="G45" s="725"/>
      <c r="H45" s="723" t="str">
        <f t="shared" si="1"/>
        <v/>
      </c>
    </row>
    <row r="46" spans="1:8" s="87" customFormat="1" ht="15" customHeight="1">
      <c r="A46" s="727"/>
      <c r="B46" s="728" t="s">
        <v>541</v>
      </c>
      <c r="C46" s="725"/>
      <c r="D46" s="725"/>
      <c r="E46" s="725"/>
      <c r="F46" s="725"/>
      <c r="G46" s="725"/>
      <c r="H46" s="723" t="str">
        <f t="shared" si="1"/>
        <v/>
      </c>
    </row>
    <row r="47" spans="1:8" ht="15" customHeight="1">
      <c r="A47" s="727"/>
      <c r="B47" s="728" t="s">
        <v>542</v>
      </c>
      <c r="C47" s="725"/>
      <c r="D47" s="725"/>
      <c r="E47" s="725"/>
      <c r="F47" s="725"/>
      <c r="G47" s="725"/>
      <c r="H47" s="723" t="str">
        <f t="shared" si="1"/>
        <v/>
      </c>
    </row>
    <row r="48" spans="1:8" ht="15" customHeight="1">
      <c r="A48" s="727"/>
      <c r="B48" s="728" t="s">
        <v>543</v>
      </c>
      <c r="C48" s="725"/>
      <c r="D48" s="725"/>
      <c r="E48" s="725"/>
      <c r="F48" s="725"/>
      <c r="G48" s="725"/>
      <c r="H48" s="723" t="str">
        <f t="shared" si="1"/>
        <v/>
      </c>
    </row>
    <row r="49" spans="1:8" ht="15" customHeight="1">
      <c r="A49" s="727"/>
      <c r="B49" s="728" t="s">
        <v>544</v>
      </c>
      <c r="C49" s="725"/>
      <c r="D49" s="725"/>
      <c r="E49" s="725"/>
      <c r="F49" s="725"/>
      <c r="G49" s="725"/>
      <c r="H49" s="723" t="str">
        <f t="shared" si="1"/>
        <v/>
      </c>
    </row>
    <row r="50" spans="1:8" ht="15" customHeight="1">
      <c r="A50" s="2" t="s">
        <v>545</v>
      </c>
      <c r="B50" s="2"/>
      <c r="C50" s="25"/>
      <c r="D50" s="25"/>
      <c r="E50" s="25"/>
      <c r="F50" s="25"/>
      <c r="G50" s="25"/>
      <c r="H50" s="103" t="str">
        <f t="shared" si="1"/>
        <v/>
      </c>
    </row>
    <row r="51" spans="1:8" ht="15" customHeight="1">
      <c r="A51" s="728"/>
      <c r="B51" s="728" t="s">
        <v>546</v>
      </c>
      <c r="C51" s="725"/>
      <c r="D51" s="725"/>
      <c r="E51" s="725"/>
      <c r="F51" s="725"/>
      <c r="G51" s="725"/>
      <c r="H51" s="723" t="str">
        <f t="shared" si="1"/>
        <v/>
      </c>
    </row>
    <row r="52" spans="1:8" ht="15" customHeight="1">
      <c r="A52" s="727"/>
      <c r="B52" s="728" t="s">
        <v>547</v>
      </c>
      <c r="C52" s="725"/>
      <c r="D52" s="725"/>
      <c r="E52" s="725"/>
      <c r="F52" s="725"/>
      <c r="G52" s="725"/>
      <c r="H52" s="723" t="str">
        <f t="shared" si="1"/>
        <v/>
      </c>
    </row>
    <row r="53" spans="1:8" ht="15" customHeight="1">
      <c r="A53" s="727"/>
      <c r="B53" s="728" t="s">
        <v>548</v>
      </c>
      <c r="C53" s="725"/>
      <c r="D53" s="725"/>
      <c r="E53" s="725"/>
      <c r="F53" s="725"/>
      <c r="G53" s="725"/>
      <c r="H53" s="723" t="str">
        <f t="shared" si="1"/>
        <v/>
      </c>
    </row>
    <row r="54" spans="1:8" ht="15" customHeight="1">
      <c r="A54" s="727"/>
      <c r="B54" s="728" t="s">
        <v>549</v>
      </c>
      <c r="C54" s="725"/>
      <c r="D54" s="725"/>
      <c r="E54" s="725"/>
      <c r="F54" s="725"/>
      <c r="G54" s="725"/>
      <c r="H54" s="723" t="str">
        <f t="shared" si="1"/>
        <v/>
      </c>
    </row>
    <row r="55" spans="1:8" s="87" customFormat="1" ht="15" customHeight="1">
      <c r="A55" s="2" t="s">
        <v>550</v>
      </c>
      <c r="B55" s="2"/>
      <c r="C55" s="49"/>
      <c r="D55" s="49"/>
      <c r="E55" s="49"/>
      <c r="F55" s="49"/>
      <c r="G55" s="49"/>
      <c r="H55" s="686" t="str">
        <f t="shared" si="1"/>
        <v/>
      </c>
    </row>
    <row r="56" spans="1:8" ht="15" customHeight="1">
      <c r="A56" s="728"/>
      <c r="B56" s="728" t="s">
        <v>551</v>
      </c>
      <c r="C56" s="724"/>
      <c r="D56" s="724"/>
      <c r="E56" s="724"/>
      <c r="F56" s="724"/>
      <c r="G56" s="724"/>
      <c r="H56" s="722" t="str">
        <f t="shared" si="1"/>
        <v/>
      </c>
    </row>
    <row r="57" spans="1:8" ht="15" customHeight="1">
      <c r="A57" s="727"/>
      <c r="B57" s="728" t="s">
        <v>552</v>
      </c>
      <c r="C57" s="725"/>
      <c r="D57" s="725"/>
      <c r="E57" s="725"/>
      <c r="F57" s="725"/>
      <c r="G57" s="725"/>
      <c r="H57" s="723" t="str">
        <f t="shared" si="1"/>
        <v/>
      </c>
    </row>
    <row r="58" spans="1:8" ht="15" customHeight="1">
      <c r="A58" s="727"/>
      <c r="B58" s="728" t="s">
        <v>553</v>
      </c>
      <c r="C58" s="725"/>
      <c r="D58" s="725"/>
      <c r="E58" s="725"/>
      <c r="F58" s="725"/>
      <c r="G58" s="725"/>
      <c r="H58" s="723" t="str">
        <f t="shared" si="1"/>
        <v/>
      </c>
    </row>
    <row r="59" spans="1:8" ht="15" customHeight="1">
      <c r="A59" s="727"/>
      <c r="B59" s="728" t="s">
        <v>554</v>
      </c>
      <c r="C59" s="725"/>
      <c r="D59" s="725"/>
      <c r="E59" s="725"/>
      <c r="F59" s="725"/>
      <c r="G59" s="725"/>
      <c r="H59" s="723" t="str">
        <f t="shared" si="1"/>
        <v/>
      </c>
    </row>
    <row r="60" spans="1:8" ht="15" customHeight="1">
      <c r="A60" s="727"/>
      <c r="B60" s="728" t="s">
        <v>555</v>
      </c>
      <c r="C60" s="725"/>
      <c r="D60" s="725"/>
      <c r="E60" s="725"/>
      <c r="F60" s="725"/>
      <c r="G60" s="725"/>
      <c r="H60" s="723" t="str">
        <f t="shared" si="1"/>
        <v/>
      </c>
    </row>
    <row r="61" spans="1:8" s="87" customFormat="1" ht="15" customHeight="1">
      <c r="A61" s="727"/>
      <c r="B61" s="728" t="s">
        <v>556</v>
      </c>
      <c r="C61" s="725"/>
      <c r="D61" s="725"/>
      <c r="E61" s="725"/>
      <c r="F61" s="725"/>
      <c r="G61" s="725"/>
      <c r="H61" s="723" t="str">
        <f t="shared" si="1"/>
        <v/>
      </c>
    </row>
    <row r="62" spans="1:8" ht="15" customHeight="1">
      <c r="A62" s="727"/>
      <c r="B62" s="728" t="s">
        <v>557</v>
      </c>
      <c r="C62" s="725"/>
      <c r="D62" s="725"/>
      <c r="E62" s="725"/>
      <c r="F62" s="725"/>
      <c r="G62" s="725"/>
      <c r="H62" s="723" t="str">
        <f t="shared" si="1"/>
        <v/>
      </c>
    </row>
    <row r="63" spans="1:8" ht="15" customHeight="1">
      <c r="A63" s="727"/>
      <c r="B63" s="728" t="s">
        <v>558</v>
      </c>
      <c r="C63" s="725"/>
      <c r="D63" s="725"/>
      <c r="E63" s="725"/>
      <c r="F63" s="725"/>
      <c r="G63" s="725"/>
      <c r="H63" s="723" t="str">
        <f t="shared" si="1"/>
        <v/>
      </c>
    </row>
    <row r="64" spans="1:8" ht="15" customHeight="1">
      <c r="A64" s="2" t="s">
        <v>559</v>
      </c>
      <c r="B64" s="2"/>
      <c r="C64" s="25"/>
      <c r="D64" s="25"/>
      <c r="E64" s="25"/>
      <c r="F64" s="25"/>
      <c r="G64" s="25"/>
      <c r="H64" s="103" t="str">
        <f t="shared" si="1"/>
        <v/>
      </c>
    </row>
    <row r="65" spans="1:8" ht="15" customHeight="1">
      <c r="A65" s="728"/>
      <c r="B65" s="728" t="s">
        <v>560</v>
      </c>
      <c r="C65" s="725"/>
      <c r="D65" s="725"/>
      <c r="E65" s="725"/>
      <c r="F65" s="725"/>
      <c r="G65" s="725"/>
      <c r="H65" s="723" t="str">
        <f t="shared" si="1"/>
        <v/>
      </c>
    </row>
    <row r="66" spans="1:8" ht="15" customHeight="1">
      <c r="A66" s="727"/>
      <c r="B66" s="728" t="s">
        <v>561</v>
      </c>
      <c r="C66" s="725"/>
      <c r="D66" s="725"/>
      <c r="E66" s="725"/>
      <c r="F66" s="725"/>
      <c r="G66" s="725"/>
      <c r="H66" s="723" t="str">
        <f t="shared" si="1"/>
        <v/>
      </c>
    </row>
    <row r="67" spans="1:8" ht="15" customHeight="1">
      <c r="A67" s="727"/>
      <c r="B67" s="728" t="s">
        <v>562</v>
      </c>
      <c r="C67" s="725"/>
      <c r="D67" s="725"/>
      <c r="E67" s="725"/>
      <c r="F67" s="725"/>
      <c r="G67" s="725"/>
      <c r="H67" s="723" t="str">
        <f t="shared" ref="H67:H98" si="2">IFERROR(G67/F67*100,"")</f>
        <v/>
      </c>
    </row>
    <row r="68" spans="1:8" ht="15" customHeight="1">
      <c r="A68" s="727"/>
      <c r="B68" s="728" t="s">
        <v>563</v>
      </c>
      <c r="C68" s="725"/>
      <c r="D68" s="725"/>
      <c r="E68" s="725"/>
      <c r="F68" s="725"/>
      <c r="G68" s="725"/>
      <c r="H68" s="723" t="str">
        <f t="shared" si="2"/>
        <v/>
      </c>
    </row>
    <row r="69" spans="1:8" s="87" customFormat="1" ht="15" customHeight="1">
      <c r="A69" s="727"/>
      <c r="B69" s="728" t="s">
        <v>564</v>
      </c>
      <c r="C69" s="725"/>
      <c r="D69" s="725"/>
      <c r="E69" s="725"/>
      <c r="F69" s="725"/>
      <c r="G69" s="725"/>
      <c r="H69" s="723" t="str">
        <f t="shared" si="2"/>
        <v/>
      </c>
    </row>
    <row r="70" spans="1:8" ht="15" customHeight="1">
      <c r="A70" s="727"/>
      <c r="B70" s="728" t="s">
        <v>565</v>
      </c>
      <c r="C70" s="725"/>
      <c r="D70" s="725"/>
      <c r="E70" s="725"/>
      <c r="F70" s="725"/>
      <c r="G70" s="725"/>
      <c r="H70" s="723" t="str">
        <f t="shared" si="2"/>
        <v/>
      </c>
    </row>
    <row r="71" spans="1:8" ht="15" customHeight="1">
      <c r="A71" s="727"/>
      <c r="B71" s="728" t="s">
        <v>566</v>
      </c>
      <c r="C71" s="725"/>
      <c r="D71" s="725"/>
      <c r="E71" s="725"/>
      <c r="F71" s="725"/>
      <c r="G71" s="725"/>
      <c r="H71" s="723" t="str">
        <f t="shared" si="2"/>
        <v/>
      </c>
    </row>
    <row r="72" spans="1:8" ht="15" customHeight="1">
      <c r="A72" s="727"/>
      <c r="B72" s="728" t="s">
        <v>567</v>
      </c>
      <c r="C72" s="725"/>
      <c r="D72" s="725"/>
      <c r="E72" s="725"/>
      <c r="F72" s="725"/>
      <c r="G72" s="725"/>
      <c r="H72" s="723" t="str">
        <f t="shared" si="2"/>
        <v/>
      </c>
    </row>
    <row r="73" spans="1:8" ht="15" customHeight="1">
      <c r="A73" s="2" t="s">
        <v>568</v>
      </c>
      <c r="B73" s="2"/>
      <c r="C73" s="25"/>
      <c r="D73" s="25"/>
      <c r="E73" s="25"/>
      <c r="F73" s="25"/>
      <c r="G73" s="25"/>
      <c r="H73" s="103" t="str">
        <f t="shared" si="2"/>
        <v/>
      </c>
    </row>
    <row r="74" spans="1:8" ht="15" customHeight="1">
      <c r="A74" s="728"/>
      <c r="B74" s="728" t="s">
        <v>569</v>
      </c>
      <c r="C74" s="725"/>
      <c r="D74" s="725"/>
      <c r="E74" s="725"/>
      <c r="F74" s="725"/>
      <c r="G74" s="725"/>
      <c r="H74" s="723" t="str">
        <f t="shared" si="2"/>
        <v/>
      </c>
    </row>
    <row r="75" spans="1:8" ht="15" customHeight="1">
      <c r="A75" s="727"/>
      <c r="B75" s="728" t="s">
        <v>570</v>
      </c>
      <c r="C75" s="725"/>
      <c r="D75" s="725"/>
      <c r="E75" s="725"/>
      <c r="F75" s="725"/>
      <c r="G75" s="725"/>
      <c r="H75" s="723" t="str">
        <f t="shared" si="2"/>
        <v/>
      </c>
    </row>
    <row r="76" spans="1:8" ht="15" customHeight="1">
      <c r="A76" s="727"/>
      <c r="B76" s="728" t="s">
        <v>571</v>
      </c>
      <c r="C76" s="725"/>
      <c r="D76" s="725"/>
      <c r="E76" s="725"/>
      <c r="F76" s="725"/>
      <c r="G76" s="725"/>
      <c r="H76" s="723" t="str">
        <f t="shared" si="2"/>
        <v/>
      </c>
    </row>
    <row r="77" spans="1:8" ht="15" customHeight="1">
      <c r="A77" s="727"/>
      <c r="B77" s="728" t="s">
        <v>572</v>
      </c>
      <c r="C77" s="725"/>
      <c r="D77" s="725"/>
      <c r="E77" s="725"/>
      <c r="F77" s="725"/>
      <c r="G77" s="725"/>
      <c r="H77" s="723" t="str">
        <f t="shared" si="2"/>
        <v/>
      </c>
    </row>
    <row r="78" spans="1:8" ht="15" customHeight="1">
      <c r="A78" s="727"/>
      <c r="B78" s="728" t="s">
        <v>573</v>
      </c>
      <c r="C78" s="725"/>
      <c r="D78" s="725"/>
      <c r="E78" s="725"/>
      <c r="F78" s="725"/>
      <c r="G78" s="725"/>
      <c r="H78" s="723" t="str">
        <f t="shared" si="2"/>
        <v/>
      </c>
    </row>
    <row r="79" spans="1:8" s="87" customFormat="1" ht="15" customHeight="1">
      <c r="A79" s="2" t="s">
        <v>574</v>
      </c>
      <c r="B79" s="2"/>
      <c r="C79" s="49"/>
      <c r="D79" s="49"/>
      <c r="E79" s="49"/>
      <c r="F79" s="49"/>
      <c r="G79" s="49"/>
      <c r="H79" s="686" t="str">
        <f t="shared" si="2"/>
        <v/>
      </c>
    </row>
    <row r="80" spans="1:8" ht="15" customHeight="1">
      <c r="A80" s="728"/>
      <c r="B80" s="728" t="s">
        <v>575</v>
      </c>
      <c r="C80" s="724"/>
      <c r="D80" s="724"/>
      <c r="E80" s="724"/>
      <c r="F80" s="724"/>
      <c r="G80" s="724"/>
      <c r="H80" s="722" t="str">
        <f t="shared" si="2"/>
        <v/>
      </c>
    </row>
    <row r="81" spans="1:8" ht="15" customHeight="1">
      <c r="A81" s="727"/>
      <c r="B81" s="728" t="s">
        <v>576</v>
      </c>
      <c r="C81" s="725"/>
      <c r="D81" s="725"/>
      <c r="E81" s="725"/>
      <c r="F81" s="725"/>
      <c r="G81" s="725"/>
      <c r="H81" s="723" t="str">
        <f t="shared" si="2"/>
        <v/>
      </c>
    </row>
    <row r="82" spans="1:8" ht="15" customHeight="1">
      <c r="A82" s="727"/>
      <c r="B82" s="728" t="s">
        <v>577</v>
      </c>
      <c r="C82" s="725"/>
      <c r="D82" s="725"/>
      <c r="E82" s="725"/>
      <c r="F82" s="725"/>
      <c r="G82" s="725"/>
      <c r="H82" s="723" t="str">
        <f t="shared" si="2"/>
        <v/>
      </c>
    </row>
    <row r="83" spans="1:8" ht="15" customHeight="1">
      <c r="A83" s="727"/>
      <c r="B83" s="728" t="s">
        <v>578</v>
      </c>
      <c r="C83" s="725"/>
      <c r="D83" s="725"/>
      <c r="E83" s="725"/>
      <c r="F83" s="725"/>
      <c r="G83" s="725"/>
      <c r="H83" s="723" t="str">
        <f t="shared" si="2"/>
        <v/>
      </c>
    </row>
    <row r="84" spans="1:8" ht="15" customHeight="1">
      <c r="A84" s="2" t="s">
        <v>579</v>
      </c>
      <c r="B84" s="2"/>
      <c r="C84" s="25"/>
      <c r="D84" s="25"/>
      <c r="E84" s="25"/>
      <c r="F84" s="25"/>
      <c r="G84" s="25"/>
      <c r="H84" s="103" t="str">
        <f t="shared" si="2"/>
        <v/>
      </c>
    </row>
    <row r="85" spans="1:8" ht="15" customHeight="1">
      <c r="A85" s="727"/>
      <c r="B85" s="728" t="s">
        <v>580</v>
      </c>
      <c r="C85" s="725"/>
      <c r="D85" s="725"/>
      <c r="E85" s="725"/>
      <c r="F85" s="725"/>
      <c r="G85" s="725"/>
      <c r="H85" s="723" t="str">
        <f t="shared" si="2"/>
        <v/>
      </c>
    </row>
    <row r="86" spans="1:8" ht="15" customHeight="1">
      <c r="A86" s="727"/>
      <c r="B86" s="728" t="s">
        <v>581</v>
      </c>
      <c r="C86" s="725"/>
      <c r="D86" s="725"/>
      <c r="E86" s="725"/>
      <c r="F86" s="725"/>
      <c r="G86" s="725"/>
      <c r="H86" s="723" t="str">
        <f t="shared" si="2"/>
        <v/>
      </c>
    </row>
    <row r="87" spans="1:8" s="87" customFormat="1" ht="15" customHeight="1">
      <c r="A87" s="727"/>
      <c r="B87" s="728" t="s">
        <v>582</v>
      </c>
      <c r="C87" s="725"/>
      <c r="D87" s="725"/>
      <c r="E87" s="725"/>
      <c r="F87" s="725"/>
      <c r="G87" s="725"/>
      <c r="H87" s="723" t="str">
        <f t="shared" si="2"/>
        <v/>
      </c>
    </row>
    <row r="88" spans="1:8" ht="15" customHeight="1">
      <c r="A88" s="2" t="s">
        <v>583</v>
      </c>
      <c r="B88" s="2"/>
      <c r="C88" s="49"/>
      <c r="D88" s="49"/>
      <c r="E88" s="49"/>
      <c r="F88" s="49"/>
      <c r="G88" s="49"/>
      <c r="H88" s="686" t="str">
        <f t="shared" si="2"/>
        <v/>
      </c>
    </row>
    <row r="89" spans="1:8" ht="15" customHeight="1">
      <c r="A89" s="727"/>
      <c r="B89" s="728" t="s">
        <v>584</v>
      </c>
      <c r="C89" s="725"/>
      <c r="D89" s="725"/>
      <c r="E89" s="725"/>
      <c r="F89" s="725"/>
      <c r="G89" s="725"/>
      <c r="H89" s="723" t="str">
        <f t="shared" si="2"/>
        <v/>
      </c>
    </row>
    <row r="90" spans="1:8" ht="15" customHeight="1">
      <c r="A90" s="2" t="s">
        <v>585</v>
      </c>
      <c r="B90" s="2"/>
      <c r="C90" s="25"/>
      <c r="D90" s="25"/>
      <c r="E90" s="25"/>
      <c r="F90" s="25"/>
      <c r="G90" s="25"/>
      <c r="H90" s="103" t="str">
        <f t="shared" si="2"/>
        <v/>
      </c>
    </row>
    <row r="91" spans="1:8" ht="15" customHeight="1">
      <c r="A91" s="727"/>
      <c r="B91" s="728" t="s">
        <v>586</v>
      </c>
      <c r="C91" s="725"/>
      <c r="D91" s="725"/>
      <c r="E91" s="725"/>
      <c r="F91" s="725"/>
      <c r="G91" s="725"/>
      <c r="H91" s="723" t="str">
        <f t="shared" si="2"/>
        <v/>
      </c>
    </row>
    <row r="92" spans="1:8" s="87" customFormat="1" ht="15" customHeight="1">
      <c r="A92" s="727"/>
      <c r="B92" s="728" t="s">
        <v>587</v>
      </c>
      <c r="C92" s="725"/>
      <c r="D92" s="725"/>
      <c r="E92" s="725"/>
      <c r="F92" s="725"/>
      <c r="G92" s="725"/>
      <c r="H92" s="723" t="str">
        <f t="shared" si="2"/>
        <v/>
      </c>
    </row>
    <row r="93" spans="1:8" ht="15" customHeight="1">
      <c r="A93" s="727"/>
      <c r="B93" s="728" t="s">
        <v>588</v>
      </c>
      <c r="C93" s="725"/>
      <c r="D93" s="725"/>
      <c r="E93" s="725"/>
      <c r="F93" s="725"/>
      <c r="G93" s="725"/>
      <c r="H93" s="723" t="str">
        <f t="shared" si="2"/>
        <v/>
      </c>
    </row>
    <row r="94" spans="1:8" ht="15" customHeight="1">
      <c r="A94" s="2" t="s">
        <v>589</v>
      </c>
      <c r="B94" s="2"/>
      <c r="C94" s="25"/>
      <c r="D94" s="25"/>
      <c r="E94" s="25"/>
      <c r="F94" s="25"/>
      <c r="G94" s="25"/>
      <c r="H94" s="103" t="str">
        <f t="shared" si="2"/>
        <v/>
      </c>
    </row>
    <row r="95" spans="1:8" ht="15" customHeight="1">
      <c r="A95" s="728"/>
      <c r="B95" s="728" t="s">
        <v>590</v>
      </c>
      <c r="C95" s="725"/>
      <c r="D95" s="725"/>
      <c r="E95" s="725"/>
      <c r="F95" s="725"/>
      <c r="G95" s="725"/>
      <c r="H95" s="723" t="str">
        <f t="shared" si="2"/>
        <v/>
      </c>
    </row>
    <row r="96" spans="1:8" ht="15" customHeight="1">
      <c r="A96" s="728"/>
      <c r="B96" s="728" t="s">
        <v>591</v>
      </c>
      <c r="C96" s="725"/>
      <c r="D96" s="725"/>
      <c r="E96" s="725"/>
      <c r="F96" s="725"/>
      <c r="G96" s="725"/>
      <c r="H96" s="723" t="str">
        <f t="shared" si="2"/>
        <v/>
      </c>
    </row>
    <row r="97" spans="1:8" ht="15" customHeight="1">
      <c r="A97" s="728"/>
      <c r="B97" s="728" t="s">
        <v>592</v>
      </c>
      <c r="C97" s="725"/>
      <c r="D97" s="725"/>
      <c r="E97" s="725"/>
      <c r="F97" s="725"/>
      <c r="G97" s="725"/>
      <c r="H97" s="723" t="str">
        <f t="shared" si="2"/>
        <v/>
      </c>
    </row>
    <row r="98" spans="1:8" s="87" customFormat="1" ht="15" customHeight="1">
      <c r="A98" s="728"/>
      <c r="B98" s="728" t="s">
        <v>593</v>
      </c>
      <c r="C98" s="725"/>
      <c r="D98" s="725"/>
      <c r="E98" s="725"/>
      <c r="F98" s="725"/>
      <c r="G98" s="725"/>
      <c r="H98" s="723" t="str">
        <f t="shared" si="2"/>
        <v/>
      </c>
    </row>
    <row r="99" spans="1:8" ht="15" customHeight="1">
      <c r="A99" s="2" t="s">
        <v>594</v>
      </c>
      <c r="B99" s="2"/>
      <c r="C99" s="49"/>
      <c r="D99" s="49"/>
      <c r="E99" s="49"/>
      <c r="F99" s="49"/>
      <c r="G99" s="49"/>
      <c r="H99" s="686" t="str">
        <f t="shared" ref="H99:H111" si="3">IFERROR(G99/F99*100,"")</f>
        <v/>
      </c>
    </row>
    <row r="100" spans="1:8" ht="15" customHeight="1">
      <c r="A100" s="727"/>
      <c r="B100" s="728" t="s">
        <v>595</v>
      </c>
      <c r="C100" s="725"/>
      <c r="D100" s="725"/>
      <c r="E100" s="725"/>
      <c r="F100" s="725"/>
      <c r="G100" s="725"/>
      <c r="H100" s="723" t="str">
        <f t="shared" si="3"/>
        <v/>
      </c>
    </row>
    <row r="101" spans="1:8" ht="15" customHeight="1">
      <c r="A101" s="2" t="s">
        <v>596</v>
      </c>
      <c r="B101" s="2"/>
      <c r="C101" s="25"/>
      <c r="D101" s="25"/>
      <c r="E101" s="25"/>
      <c r="F101" s="25"/>
      <c r="G101" s="25"/>
      <c r="H101" s="103" t="str">
        <f t="shared" si="3"/>
        <v/>
      </c>
    </row>
    <row r="102" spans="1:8" ht="15" customHeight="1">
      <c r="A102" s="728"/>
      <c r="B102" s="728" t="s">
        <v>597</v>
      </c>
      <c r="C102" s="725"/>
      <c r="D102" s="725"/>
      <c r="E102" s="725"/>
      <c r="F102" s="725"/>
      <c r="G102" s="725"/>
      <c r="H102" s="723" t="str">
        <f t="shared" si="3"/>
        <v/>
      </c>
    </row>
    <row r="103" spans="1:8" ht="15" customHeight="1">
      <c r="A103" s="727"/>
      <c r="B103" s="728" t="s">
        <v>598</v>
      </c>
      <c r="C103" s="725"/>
      <c r="D103" s="725"/>
      <c r="E103" s="725"/>
      <c r="F103" s="725"/>
      <c r="G103" s="725"/>
      <c r="H103" s="723" t="str">
        <f t="shared" si="3"/>
        <v/>
      </c>
    </row>
    <row r="104" spans="1:8" ht="15" customHeight="1">
      <c r="A104" s="727"/>
      <c r="B104" s="728" t="s">
        <v>599</v>
      </c>
      <c r="C104" s="725"/>
      <c r="D104" s="725"/>
      <c r="E104" s="725"/>
      <c r="F104" s="725"/>
      <c r="G104" s="725"/>
      <c r="H104" s="723" t="str">
        <f t="shared" si="3"/>
        <v/>
      </c>
    </row>
    <row r="105" spans="1:8" ht="15" customHeight="1">
      <c r="A105" s="727"/>
      <c r="B105" s="728" t="s">
        <v>600</v>
      </c>
      <c r="C105" s="725"/>
      <c r="D105" s="725"/>
      <c r="E105" s="725"/>
      <c r="F105" s="725"/>
      <c r="G105" s="725"/>
      <c r="H105" s="723" t="str">
        <f t="shared" si="3"/>
        <v/>
      </c>
    </row>
    <row r="106" spans="1:8" ht="15.75" customHeight="1">
      <c r="A106" s="727"/>
      <c r="B106" s="728" t="s">
        <v>601</v>
      </c>
      <c r="C106" s="725"/>
      <c r="D106" s="725"/>
      <c r="E106" s="725"/>
      <c r="F106" s="725"/>
      <c r="G106" s="725"/>
      <c r="H106" s="723" t="str">
        <f t="shared" si="3"/>
        <v/>
      </c>
    </row>
    <row r="107" spans="1:8" ht="15.75" customHeight="1">
      <c r="A107" s="727"/>
      <c r="B107" s="728" t="s">
        <v>602</v>
      </c>
      <c r="C107" s="725"/>
      <c r="D107" s="725"/>
      <c r="E107" s="725"/>
      <c r="F107" s="725"/>
      <c r="G107" s="725"/>
      <c r="H107" s="723" t="str">
        <f t="shared" si="3"/>
        <v/>
      </c>
    </row>
    <row r="108" spans="1:8" ht="15.75" customHeight="1">
      <c r="A108" s="727"/>
      <c r="B108" s="728" t="s">
        <v>603</v>
      </c>
      <c r="C108" s="725"/>
      <c r="D108" s="725"/>
      <c r="E108" s="725"/>
      <c r="F108" s="725"/>
      <c r="G108" s="725"/>
      <c r="H108" s="723" t="str">
        <f t="shared" si="3"/>
        <v/>
      </c>
    </row>
    <row r="109" spans="1:8" ht="15.75" customHeight="1">
      <c r="A109" s="2" t="s">
        <v>604</v>
      </c>
      <c r="B109" s="2"/>
      <c r="C109" s="683"/>
      <c r="D109" s="683"/>
      <c r="E109" s="683"/>
      <c r="F109" s="683"/>
      <c r="G109" s="683"/>
      <c r="H109" s="687" t="str">
        <f t="shared" si="3"/>
        <v/>
      </c>
    </row>
    <row r="110" spans="1:8" ht="15.75" customHeight="1">
      <c r="A110" s="2" t="s">
        <v>605</v>
      </c>
      <c r="B110" s="2"/>
      <c r="C110" s="25"/>
      <c r="D110" s="25"/>
      <c r="E110" s="25"/>
      <c r="F110" s="25"/>
      <c r="G110" s="25"/>
      <c r="H110" s="103" t="str">
        <f t="shared" si="3"/>
        <v/>
      </c>
    </row>
    <row r="111" spans="1:8" ht="15.7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688" t="str">
        <f t="shared" si="3"/>
        <v/>
      </c>
    </row>
  </sheetData>
  <mergeCells count="1">
    <mergeCell ref="A2:B2"/>
  </mergeCells>
  <conditionalFormatting sqref="C3:G108">
    <cfRule type="containsBlanks" dxfId="491" priority="7">
      <formula>LEN(TRIM(C3))=0</formula>
    </cfRule>
  </conditionalFormatting>
  <conditionalFormatting sqref="C98:H98">
    <cfRule type="containsBlanks" dxfId="490" priority="5" stopIfTrue="1">
      <formula>LEN(TRIM(C98))=0</formula>
    </cfRule>
  </conditionalFormatting>
  <conditionalFormatting sqref="C110:H110">
    <cfRule type="containsBlanks" dxfId="489" priority="4">
      <formula>LEN(TRIM(C110))=0</formula>
    </cfRule>
  </conditionalFormatting>
  <conditionalFormatting sqref="H3:H108">
    <cfRule type="containsBlanks" dxfId="488" priority="1">
      <formula>LEN(TRIM(H3))=0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4" max="16383" man="1"/>
    <brk id="93" max="16383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Feuil72">
    <tabColor rgb="FFF9FBFA"/>
  </sheetPr>
  <dimension ref="A1:E23"/>
  <sheetViews>
    <sheetView view="pageBreakPreview" zoomScaleNormal="100" zoomScaleSheetLayoutView="100" workbookViewId="0">
      <pane ySplit="3" topLeftCell="A4" activePane="bottomLeft" state="frozen"/>
      <selection activeCell="A28" sqref="A28"/>
      <selection pane="bottomLeft" activeCell="D22" sqref="B4:D22"/>
    </sheetView>
  </sheetViews>
  <sheetFormatPr baseColWidth="10" defaultColWidth="14.3984375" defaultRowHeight="15" customHeight="1"/>
  <cols>
    <col min="1" max="1" width="26.53125" customWidth="1"/>
    <col min="2" max="3" width="19" customWidth="1"/>
    <col min="4" max="4" width="16.796875" customWidth="1"/>
    <col min="5" max="5" width="19" customWidth="1"/>
    <col min="6" max="22" width="10.796875" customWidth="1"/>
  </cols>
  <sheetData>
    <row r="1" spans="1:5" ht="14.25" customHeight="1">
      <c r="A1" s="6" t="s">
        <v>1288</v>
      </c>
      <c r="B1" s="7"/>
      <c r="C1" s="7"/>
      <c r="D1" s="7"/>
      <c r="E1" s="7"/>
    </row>
    <row r="2" spans="1:5" ht="14.25" customHeight="1">
      <c r="A2" s="998" t="s">
        <v>909</v>
      </c>
      <c r="B2" s="999" t="s">
        <v>1289</v>
      </c>
      <c r="C2" s="918"/>
      <c r="D2" s="918"/>
      <c r="E2" s="918"/>
    </row>
    <row r="3" spans="1:5" ht="14.25" customHeight="1">
      <c r="A3" s="898"/>
      <c r="B3" s="212" t="s">
        <v>1290</v>
      </c>
      <c r="C3" s="213" t="s">
        <v>1291</v>
      </c>
      <c r="D3" s="213" t="s">
        <v>1292</v>
      </c>
      <c r="E3" s="213" t="s">
        <v>445</v>
      </c>
    </row>
    <row r="4" spans="1:5" ht="15" customHeight="1">
      <c r="A4" s="100" t="s">
        <v>590</v>
      </c>
      <c r="B4" s="671"/>
      <c r="C4" s="671"/>
      <c r="D4" s="671"/>
      <c r="E4" s="671">
        <f t="shared" ref="E4:E22" si="0">SUM(B4:D4)</f>
        <v>0</v>
      </c>
    </row>
    <row r="5" spans="1:5" ht="15" customHeight="1">
      <c r="A5" s="100" t="s">
        <v>546</v>
      </c>
      <c r="B5" s="671"/>
      <c r="C5" s="671"/>
      <c r="D5" s="671"/>
      <c r="E5" s="671">
        <f t="shared" si="0"/>
        <v>0</v>
      </c>
    </row>
    <row r="6" spans="1:5" ht="15" customHeight="1">
      <c r="A6" s="100" t="s">
        <v>499</v>
      </c>
      <c r="B6" s="671"/>
      <c r="C6" s="671"/>
      <c r="D6" s="671"/>
      <c r="E6" s="671">
        <f t="shared" si="0"/>
        <v>0</v>
      </c>
    </row>
    <row r="7" spans="1:5" ht="15" customHeight="1">
      <c r="A7" s="100" t="s">
        <v>511</v>
      </c>
      <c r="B7" s="671"/>
      <c r="C7" s="671"/>
      <c r="D7" s="671"/>
      <c r="E7" s="671">
        <f t="shared" si="0"/>
        <v>0</v>
      </c>
    </row>
    <row r="8" spans="1:5" ht="15" customHeight="1">
      <c r="A8" s="100" t="s">
        <v>504</v>
      </c>
      <c r="B8" s="671"/>
      <c r="C8" s="671"/>
      <c r="D8" s="671"/>
      <c r="E8" s="671">
        <f t="shared" si="0"/>
        <v>0</v>
      </c>
    </row>
    <row r="9" spans="1:5" ht="15" customHeight="1">
      <c r="A9" s="100" t="s">
        <v>538</v>
      </c>
      <c r="B9" s="671"/>
      <c r="C9" s="671"/>
      <c r="D9" s="671"/>
      <c r="E9" s="671">
        <f t="shared" si="0"/>
        <v>0</v>
      </c>
    </row>
    <row r="10" spans="1:5" ht="15" customHeight="1">
      <c r="A10" s="100" t="s">
        <v>560</v>
      </c>
      <c r="B10" s="671"/>
      <c r="C10" s="671"/>
      <c r="D10" s="671"/>
      <c r="E10" s="671">
        <f t="shared" si="0"/>
        <v>0</v>
      </c>
    </row>
    <row r="11" spans="1:5" ht="15" customHeight="1">
      <c r="A11" s="100" t="s">
        <v>569</v>
      </c>
      <c r="B11" s="671"/>
      <c r="C11" s="671"/>
      <c r="D11" s="671"/>
      <c r="E11" s="671">
        <f t="shared" si="0"/>
        <v>0</v>
      </c>
    </row>
    <row r="12" spans="1:5" ht="15" customHeight="1">
      <c r="A12" s="100" t="s">
        <v>551</v>
      </c>
      <c r="B12" s="671"/>
      <c r="C12" s="671"/>
      <c r="D12" s="671"/>
      <c r="E12" s="671">
        <f t="shared" si="0"/>
        <v>0</v>
      </c>
    </row>
    <row r="13" spans="1:5" ht="15" customHeight="1">
      <c r="A13" s="100" t="s">
        <v>575</v>
      </c>
      <c r="B13" s="671"/>
      <c r="C13" s="671"/>
      <c r="D13" s="671"/>
      <c r="E13" s="671">
        <f t="shared" si="0"/>
        <v>0</v>
      </c>
    </row>
    <row r="14" spans="1:5" ht="15" customHeight="1">
      <c r="A14" s="100" t="s">
        <v>525</v>
      </c>
      <c r="B14" s="671"/>
      <c r="C14" s="671"/>
      <c r="D14" s="671"/>
      <c r="E14" s="671">
        <f t="shared" si="0"/>
        <v>0</v>
      </c>
    </row>
    <row r="15" spans="1:5" ht="15" customHeight="1">
      <c r="A15" s="7" t="s">
        <v>526</v>
      </c>
      <c r="B15" s="671"/>
      <c r="C15" s="671"/>
      <c r="D15" s="671"/>
      <c r="E15" s="671">
        <f t="shared" si="0"/>
        <v>0</v>
      </c>
    </row>
    <row r="16" spans="1:5" ht="15" customHeight="1">
      <c r="A16" s="7" t="s">
        <v>515</v>
      </c>
      <c r="B16" s="671"/>
      <c r="C16" s="671"/>
      <c r="D16" s="671"/>
      <c r="E16" s="671">
        <f t="shared" si="0"/>
        <v>0</v>
      </c>
    </row>
    <row r="17" spans="1:5" ht="15" customHeight="1">
      <c r="A17" s="100" t="s">
        <v>527</v>
      </c>
      <c r="B17" s="671"/>
      <c r="C17" s="671"/>
      <c r="D17" s="671"/>
      <c r="E17" s="671">
        <f t="shared" si="0"/>
        <v>0</v>
      </c>
    </row>
    <row r="18" spans="1:5" ht="15" customHeight="1">
      <c r="A18" s="7" t="s">
        <v>528</v>
      </c>
      <c r="B18" s="671"/>
      <c r="C18" s="671"/>
      <c r="D18" s="671"/>
      <c r="E18" s="671">
        <f t="shared" si="0"/>
        <v>0</v>
      </c>
    </row>
    <row r="19" spans="1:5" ht="15" customHeight="1">
      <c r="A19" s="7" t="s">
        <v>597</v>
      </c>
      <c r="B19" s="671"/>
      <c r="C19" s="671"/>
      <c r="D19" s="671"/>
      <c r="E19" s="671">
        <f t="shared" si="0"/>
        <v>0</v>
      </c>
    </row>
    <row r="20" spans="1:5" ht="15" customHeight="1">
      <c r="A20" s="7" t="s">
        <v>529</v>
      </c>
      <c r="B20" s="671"/>
      <c r="C20" s="671"/>
      <c r="D20" s="671"/>
      <c r="E20" s="671">
        <f t="shared" si="0"/>
        <v>0</v>
      </c>
    </row>
    <row r="21" spans="1:5" ht="15" customHeight="1">
      <c r="A21" s="7" t="s">
        <v>530</v>
      </c>
      <c r="B21" s="671"/>
      <c r="C21" s="671"/>
      <c r="D21" s="671"/>
      <c r="E21" s="671">
        <f t="shared" si="0"/>
        <v>0</v>
      </c>
    </row>
    <row r="22" spans="1:5" ht="15" customHeight="1">
      <c r="A22" s="7" t="s">
        <v>531</v>
      </c>
      <c r="B22" s="671"/>
      <c r="C22" s="671"/>
      <c r="D22" s="671"/>
      <c r="E22" s="671">
        <f t="shared" si="0"/>
        <v>0</v>
      </c>
    </row>
    <row r="23" spans="1:5" ht="15" customHeight="1">
      <c r="A23" s="38" t="s">
        <v>445</v>
      </c>
      <c r="B23" s="25">
        <f>SUM(B4:B22)</f>
        <v>0</v>
      </c>
      <c r="C23" s="25">
        <f>SUM(C4:C22)</f>
        <v>0</v>
      </c>
      <c r="D23" s="25">
        <f>SUM(D4:D22)</f>
        <v>0</v>
      </c>
      <c r="E23" s="25">
        <f>SUM(E4:E21)</f>
        <v>0</v>
      </c>
    </row>
  </sheetData>
  <mergeCells count="2">
    <mergeCell ref="A2:A3"/>
    <mergeCell ref="B2:E2"/>
  </mergeCells>
  <conditionalFormatting sqref="B4:E23">
    <cfRule type="containsBlanks" dxfId="487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Feuil73">
    <tabColor rgb="FFFFC000"/>
  </sheetPr>
  <dimension ref="A1:U111"/>
  <sheetViews>
    <sheetView view="pageBreakPreview" zoomScaleNormal="100" zoomScaleSheetLayoutView="100" workbookViewId="0">
      <pane ySplit="2" topLeftCell="A3" activePane="bottomLeft" state="frozen"/>
      <selection activeCell="A28" sqref="A28"/>
      <selection pane="bottomLeft" activeCell="E13" sqref="E13"/>
    </sheetView>
  </sheetViews>
  <sheetFormatPr baseColWidth="10" defaultColWidth="14.3984375" defaultRowHeight="15" customHeight="1"/>
  <cols>
    <col min="1" max="1" width="1" style="729" customWidth="1"/>
    <col min="2" max="2" width="22.3984375" style="729" customWidth="1"/>
    <col min="3" max="5" width="25.53125" style="729" customWidth="1"/>
    <col min="6" max="21" width="10.796875" style="729" customWidth="1"/>
    <col min="22" max="16384" width="14.3984375" style="729"/>
  </cols>
  <sheetData>
    <row r="1" spans="1:21" ht="14.25" customHeight="1">
      <c r="A1" s="6" t="s">
        <v>1293</v>
      </c>
      <c r="C1" s="735"/>
    </row>
    <row r="2" spans="1:21" ht="27.5" customHeight="1" thickBot="1">
      <c r="A2" s="1000" t="s">
        <v>766</v>
      </c>
      <c r="B2" s="1001"/>
      <c r="C2" s="736" t="s">
        <v>1294</v>
      </c>
      <c r="D2" s="734" t="s">
        <v>1295</v>
      </c>
      <c r="E2" s="734" t="s">
        <v>1296</v>
      </c>
    </row>
    <row r="3" spans="1:21" ht="15" customHeight="1">
      <c r="A3" s="2" t="s">
        <v>498</v>
      </c>
      <c r="B3" s="2"/>
      <c r="C3" s="25">
        <f>Consultant_age!F3</f>
        <v>0</v>
      </c>
      <c r="D3" s="103" t="str">
        <f>IF(SUM(Population!F3)=0,"",C3/Population!F3)</f>
        <v/>
      </c>
      <c r="E3" s="103" t="str">
        <f>IF(Population!C3=0,"",Consultant_age!C3/Population!C3)</f>
        <v/>
      </c>
    </row>
    <row r="4" spans="1:21" ht="15" customHeight="1">
      <c r="A4" s="727"/>
      <c r="B4" s="728" t="s">
        <v>499</v>
      </c>
      <c r="C4" s="724">
        <f>Consultant_age!F4</f>
        <v>0</v>
      </c>
      <c r="D4" s="722" t="str">
        <f>IF(SUM(Population!F4)=0,"",C4/Population!F4)</f>
        <v/>
      </c>
      <c r="E4" s="722" t="str">
        <f>IF(Population!C4=0,"",Consultant_age!C4/Population!C4)</f>
        <v/>
      </c>
    </row>
    <row r="5" spans="1:21" ht="15" customHeight="1">
      <c r="A5" s="727"/>
      <c r="B5" s="728" t="s">
        <v>500</v>
      </c>
      <c r="C5" s="725">
        <f>Consultant_age!F5</f>
        <v>0</v>
      </c>
      <c r="D5" s="723" t="str">
        <f>IF(SUM(Population!F5)=0,"",C5/Population!F5)</f>
        <v/>
      </c>
      <c r="E5" s="723" t="str">
        <f>IF(Population!C5=0,"",Consultant_age!C5/Population!C5)</f>
        <v/>
      </c>
    </row>
    <row r="6" spans="1:21" ht="15" customHeight="1">
      <c r="A6" s="727"/>
      <c r="B6" s="728" t="s">
        <v>501</v>
      </c>
      <c r="C6" s="725">
        <f>Consultant_age!F6</f>
        <v>0</v>
      </c>
      <c r="D6" s="723" t="str">
        <f>IF(SUM(Population!F6)=0,"",C6/Population!F6)</f>
        <v/>
      </c>
      <c r="E6" s="723" t="str">
        <f>IF(Population!C6=0,"",Consultant_age!C6/Population!C6)</f>
        <v/>
      </c>
    </row>
    <row r="7" spans="1:21" ht="15" customHeight="1">
      <c r="A7" s="727"/>
      <c r="B7" s="728" t="s">
        <v>502</v>
      </c>
      <c r="C7" s="725">
        <f>Consultant_age!F7</f>
        <v>0</v>
      </c>
      <c r="D7" s="723" t="str">
        <f>IF(SUM(Population!F7)=0,"",C7/Population!F7)</f>
        <v/>
      </c>
      <c r="E7" s="723" t="str">
        <f>IF(Population!C7=0,"",Consultant_age!C7/Population!C7)</f>
        <v/>
      </c>
    </row>
    <row r="8" spans="1:21" ht="15" customHeight="1">
      <c r="A8" s="2" t="s">
        <v>503</v>
      </c>
      <c r="B8" s="2"/>
      <c r="C8" s="25">
        <f>Consultant_age!F8</f>
        <v>0</v>
      </c>
      <c r="D8" s="103" t="str">
        <f>IF(SUM(Population!F8)=0,"",C8/Population!F8)</f>
        <v/>
      </c>
      <c r="E8" s="103" t="str">
        <f>IF(Population!C8=0,"",Consultant_age!C8/Population!C8)</f>
        <v/>
      </c>
    </row>
    <row r="9" spans="1:21" ht="15" customHeight="1">
      <c r="A9" s="727"/>
      <c r="B9" s="728" t="s">
        <v>504</v>
      </c>
      <c r="C9" s="725">
        <f>Consultant_age!F9</f>
        <v>0</v>
      </c>
      <c r="D9" s="723" t="str">
        <f>IF(SUM(Population!F9)=0,"",C9/Population!F9)</f>
        <v/>
      </c>
      <c r="E9" s="723" t="str">
        <f>IF(Population!C9=0,"",Consultant_age!C9/Population!C9)</f>
        <v/>
      </c>
    </row>
    <row r="10" spans="1:21" ht="15" customHeight="1">
      <c r="A10" s="727"/>
      <c r="B10" s="728" t="s">
        <v>505</v>
      </c>
      <c r="C10" s="725">
        <f>Consultant_age!F10</f>
        <v>0</v>
      </c>
      <c r="D10" s="723" t="str">
        <f>IF(SUM(Population!F10)=0,"",C10/Population!F10)</f>
        <v/>
      </c>
      <c r="E10" s="723" t="str">
        <f>IF(Population!C10=0,"",Consultant_age!C10/Population!C10)</f>
        <v/>
      </c>
    </row>
    <row r="11" spans="1:21" ht="15" customHeight="1">
      <c r="A11" s="727"/>
      <c r="B11" s="728" t="s">
        <v>506</v>
      </c>
      <c r="C11" s="725">
        <f>Consultant_age!F11</f>
        <v>0</v>
      </c>
      <c r="D11" s="723" t="str">
        <f>IF(SUM(Population!F11)=0,"",C11/Population!F11)</f>
        <v/>
      </c>
      <c r="E11" s="723" t="str">
        <f>IF(Population!C11=0,"",Consultant_age!C11/Population!C11)</f>
        <v/>
      </c>
    </row>
    <row r="12" spans="1:21" ht="15" customHeight="1">
      <c r="A12" s="727"/>
      <c r="B12" s="728" t="s">
        <v>507</v>
      </c>
      <c r="C12" s="725">
        <f>Consultant_age!F12</f>
        <v>0</v>
      </c>
      <c r="D12" s="723" t="str">
        <f>IF(SUM(Population!F12)=0,"",C12/Population!F12)</f>
        <v/>
      </c>
      <c r="E12" s="723" t="str">
        <f>IF(Population!C12=0,"",Consultant_age!C12/Population!C12)</f>
        <v/>
      </c>
    </row>
    <row r="13" spans="1:21" ht="15" customHeight="1">
      <c r="A13" s="727"/>
      <c r="B13" s="728" t="s">
        <v>508</v>
      </c>
      <c r="C13" s="725">
        <f>Consultant_age!F13</f>
        <v>0</v>
      </c>
      <c r="D13" s="723" t="str">
        <f>IF(SUM(Population!F13)=0,"",C13/Population!F13)</f>
        <v/>
      </c>
      <c r="E13" s="723" t="str">
        <f>IF(Population!C13=0,"",Consultant_age!C13/Population!C13)</f>
        <v/>
      </c>
    </row>
    <row r="14" spans="1:21" ht="15" customHeight="1">
      <c r="A14" s="727"/>
      <c r="B14" s="728" t="s">
        <v>509</v>
      </c>
      <c r="C14" s="725">
        <f>Consultant_age!F14</f>
        <v>0</v>
      </c>
      <c r="D14" s="723" t="str">
        <f>IF(SUM(Population!F14)=0,"",C14/Population!F14)</f>
        <v/>
      </c>
      <c r="E14" s="723" t="str">
        <f>IF(Population!C14=0,"",Consultant_age!C14/Population!C14)</f>
        <v/>
      </c>
    </row>
    <row r="15" spans="1:21" ht="15" customHeight="1">
      <c r="A15" s="2" t="s">
        <v>510</v>
      </c>
      <c r="B15" s="2"/>
      <c r="C15" s="25">
        <f>Consultant_age!F15</f>
        <v>0</v>
      </c>
      <c r="D15" s="103" t="str">
        <f>IF(SUM(Population!F15)=0,"",C15/Population!F15)</f>
        <v/>
      </c>
      <c r="E15" s="103" t="str">
        <f>IF(Population!C15=0,"",Consultant_age!C15/Population!C15)</f>
        <v/>
      </c>
    </row>
    <row r="16" spans="1:21" ht="15" customHeight="1">
      <c r="A16" s="728"/>
      <c r="B16" s="728" t="s">
        <v>511</v>
      </c>
      <c r="C16" s="725">
        <f>Consultant_age!F16</f>
        <v>0</v>
      </c>
      <c r="D16" s="723" t="str">
        <f>IF(SUM(Population!F16)=0,"",C16/Population!F16)</f>
        <v/>
      </c>
      <c r="E16" s="723" t="str">
        <f>IF(Population!C16=0,"",Consultant_age!C16/Population!C16)</f>
        <v/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5" ht="15" customHeight="1">
      <c r="A17" s="727"/>
      <c r="B17" s="728" t="s">
        <v>512</v>
      </c>
      <c r="C17" s="725">
        <f>Consultant_age!F17</f>
        <v>0</v>
      </c>
      <c r="D17" s="723" t="str">
        <f>IF(SUM(Population!F17)=0,"",C17/Population!F17)</f>
        <v/>
      </c>
      <c r="E17" s="723" t="str">
        <f>IF(Population!C17=0,"",Consultant_age!C17/Population!C17)</f>
        <v/>
      </c>
    </row>
    <row r="18" spans="1:5" ht="15" customHeight="1">
      <c r="A18" s="727"/>
      <c r="B18" s="728" t="s">
        <v>513</v>
      </c>
      <c r="C18" s="725">
        <f>Consultant_age!F18</f>
        <v>0</v>
      </c>
      <c r="D18" s="723" t="str">
        <f>IF(SUM(Population!F18)=0,"",C18/Population!F18)</f>
        <v/>
      </c>
      <c r="E18" s="723" t="str">
        <f>IF(Population!C18=0,"",Consultant_age!C18/Population!C18)</f>
        <v/>
      </c>
    </row>
    <row r="19" spans="1:5" ht="15" customHeight="1">
      <c r="A19" s="2" t="s">
        <v>514</v>
      </c>
      <c r="B19" s="6"/>
      <c r="C19" s="49">
        <f>Consultant_age!F19</f>
        <v>0</v>
      </c>
      <c r="D19" s="686" t="str">
        <f>IF(SUM(Population!F19)=0,"",C19/Population!F19)</f>
        <v/>
      </c>
      <c r="E19" s="686" t="str">
        <f>IF(Population!C19=0,"",Consultant_age!C19/Population!C19)</f>
        <v/>
      </c>
    </row>
    <row r="20" spans="1:5" ht="15" customHeight="1">
      <c r="A20" s="728"/>
      <c r="B20" s="729" t="s">
        <v>515</v>
      </c>
      <c r="C20" s="724">
        <f>Consultant_age!F20</f>
        <v>0</v>
      </c>
      <c r="D20" s="722" t="str">
        <f>IF(SUM(Population!F20)=0,"",C20/Population!F20)</f>
        <v/>
      </c>
      <c r="E20" s="722" t="str">
        <f>IF(Population!C20=0,"",Consultant_age!C20/Population!C20)</f>
        <v/>
      </c>
    </row>
    <row r="21" spans="1:5" ht="15" customHeight="1">
      <c r="A21" s="727"/>
      <c r="B21" s="728" t="s">
        <v>516</v>
      </c>
      <c r="C21" s="725">
        <f>Consultant_age!F21</f>
        <v>0</v>
      </c>
      <c r="D21" s="723" t="str">
        <f>IF(SUM(Population!F21)=0,"",C21/Population!F21)</f>
        <v/>
      </c>
      <c r="E21" s="723" t="str">
        <f>IF(Population!C21=0,"",Consultant_age!C21/Population!C21)</f>
        <v/>
      </c>
    </row>
    <row r="22" spans="1:5" ht="15" customHeight="1">
      <c r="A22" s="727"/>
      <c r="B22" s="728" t="s">
        <v>517</v>
      </c>
      <c r="C22" s="725">
        <f>Consultant_age!F22</f>
        <v>0</v>
      </c>
      <c r="D22" s="723" t="str">
        <f>IF(SUM(Population!F22)=0,"",C22/Population!F22)</f>
        <v/>
      </c>
      <c r="E22" s="723" t="str">
        <f>IF(Population!C22=0,"",Consultant_age!C22/Population!C22)</f>
        <v/>
      </c>
    </row>
    <row r="23" spans="1:5" ht="15" customHeight="1">
      <c r="A23" s="727"/>
      <c r="B23" s="728" t="s">
        <v>518</v>
      </c>
      <c r="C23" s="725">
        <f>Consultant_age!F23</f>
        <v>0</v>
      </c>
      <c r="D23" s="723" t="str">
        <f>IF(SUM(Population!F23)=0,"",C23/Population!F23)</f>
        <v/>
      </c>
      <c r="E23" s="723" t="str">
        <f>IF(Population!C23=0,"",Consultant_age!C23/Population!C23)</f>
        <v/>
      </c>
    </row>
    <row r="24" spans="1:5" ht="15" customHeight="1">
      <c r="A24" s="727"/>
      <c r="B24" s="728" t="s">
        <v>519</v>
      </c>
      <c r="C24" s="725">
        <f>Consultant_age!F24</f>
        <v>0</v>
      </c>
      <c r="D24" s="723" t="str">
        <f>IF(SUM(Population!F24)=0,"",C24/Population!F24)</f>
        <v/>
      </c>
      <c r="E24" s="723" t="str">
        <f>IF(Population!C24=0,"",Consultant_age!C24/Population!C24)</f>
        <v/>
      </c>
    </row>
    <row r="25" spans="1:5" ht="15" customHeight="1">
      <c r="A25" s="727"/>
      <c r="B25" s="728" t="s">
        <v>520</v>
      </c>
      <c r="C25" s="725">
        <f>Consultant_age!F25</f>
        <v>0</v>
      </c>
      <c r="D25" s="723" t="str">
        <f>IF(SUM(Population!F25)=0,"",C25/Population!F25)</f>
        <v/>
      </c>
      <c r="E25" s="723" t="str">
        <f>IF(Population!C25=0,"",Consultant_age!C25/Population!C25)</f>
        <v/>
      </c>
    </row>
    <row r="26" spans="1:5" ht="15" customHeight="1">
      <c r="A26" s="727"/>
      <c r="B26" s="728" t="s">
        <v>521</v>
      </c>
      <c r="C26" s="725">
        <f>Consultant_age!F26</f>
        <v>0</v>
      </c>
      <c r="D26" s="723" t="str">
        <f>IF(SUM(Population!F26)=0,"",C26/Population!F26)</f>
        <v/>
      </c>
      <c r="E26" s="723" t="str">
        <f>IF(Population!C26=0,"",Consultant_age!C26/Population!C26)</f>
        <v/>
      </c>
    </row>
    <row r="27" spans="1:5" ht="15" customHeight="1">
      <c r="A27" s="727"/>
      <c r="B27" s="728" t="s">
        <v>522</v>
      </c>
      <c r="C27" s="725">
        <f>Consultant_age!F27</f>
        <v>0</v>
      </c>
      <c r="D27" s="723" t="str">
        <f>IF(SUM(Population!F27)=0,"",C27/Population!F27)</f>
        <v/>
      </c>
      <c r="E27" s="723" t="str">
        <f>IF(Population!C27=0,"",Consultant_age!C27/Population!C27)</f>
        <v/>
      </c>
    </row>
    <row r="28" spans="1:5" ht="15" customHeight="1">
      <c r="A28" s="727"/>
      <c r="B28" s="728" t="s">
        <v>523</v>
      </c>
      <c r="C28" s="725">
        <f>Consultant_age!F28</f>
        <v>0</v>
      </c>
      <c r="D28" s="723" t="str">
        <f>IF(SUM(Population!F28)=0,"",C28/Population!F28)</f>
        <v/>
      </c>
      <c r="E28" s="723" t="str">
        <f>IF(Population!C28=0,"",Consultant_age!C28/Population!C28)</f>
        <v/>
      </c>
    </row>
    <row r="29" spans="1:5" ht="15" customHeight="1">
      <c r="A29" s="2" t="s">
        <v>524</v>
      </c>
      <c r="B29" s="2"/>
      <c r="C29" s="25">
        <f>Consultant_age!F29</f>
        <v>0</v>
      </c>
      <c r="D29" s="103" t="str">
        <f>IF(SUM(Population!F29)=0,"",C29/Population!F29)</f>
        <v/>
      </c>
      <c r="E29" s="103" t="str">
        <f>IF(Population!C29=0,"",Consultant_age!C29/Population!C29)</f>
        <v/>
      </c>
    </row>
    <row r="30" spans="1:5" ht="15" customHeight="1">
      <c r="A30" s="728"/>
      <c r="B30" s="728" t="s">
        <v>525</v>
      </c>
      <c r="C30" s="724">
        <f>Consultant_age!F30</f>
        <v>0</v>
      </c>
      <c r="D30" s="722" t="str">
        <f>IF(SUM(Population!F30)=0,"",C30/Population!F30)</f>
        <v/>
      </c>
      <c r="E30" s="722" t="str">
        <f>IF(Population!C30=0,"",Consultant_age!C30/Population!C30)</f>
        <v/>
      </c>
    </row>
    <row r="31" spans="1:5" ht="15" customHeight="1">
      <c r="A31" s="728"/>
      <c r="B31" s="728" t="s">
        <v>526</v>
      </c>
      <c r="C31" s="725">
        <f>Consultant_age!F31</f>
        <v>0</v>
      </c>
      <c r="D31" s="723" t="str">
        <f>IF(SUM(Population!F31)=0,"",C31/Population!F31)</f>
        <v/>
      </c>
      <c r="E31" s="723" t="str">
        <f>IF(Population!C31=0,"",Consultant_age!C31/Population!C31)</f>
        <v/>
      </c>
    </row>
    <row r="32" spans="1:5" ht="15" customHeight="1">
      <c r="A32" s="728"/>
      <c r="B32" s="728" t="s">
        <v>527</v>
      </c>
      <c r="C32" s="725">
        <f>Consultant_age!F32</f>
        <v>0</v>
      </c>
      <c r="D32" s="723" t="str">
        <f>IF(SUM(Population!F32)=0,"",C32/Population!F32)</f>
        <v/>
      </c>
      <c r="E32" s="723" t="str">
        <f>IF(Population!C32=0,"",Consultant_age!C32/Population!C32)</f>
        <v/>
      </c>
    </row>
    <row r="33" spans="1:5" ht="15" customHeight="1">
      <c r="A33" s="728"/>
      <c r="B33" s="728" t="s">
        <v>528</v>
      </c>
      <c r="C33" s="725">
        <f>Consultant_age!F33</f>
        <v>0</v>
      </c>
      <c r="D33" s="723" t="str">
        <f>IF(SUM(Population!F33)=0,"",C33/Population!F33)</f>
        <v/>
      </c>
      <c r="E33" s="723" t="str">
        <f>IF(Population!C33=0,"",Consultant_age!C33/Population!C33)</f>
        <v/>
      </c>
    </row>
    <row r="34" spans="1:5" ht="15" customHeight="1">
      <c r="A34" s="728"/>
      <c r="B34" s="728" t="s">
        <v>529</v>
      </c>
      <c r="C34" s="725">
        <f>Consultant_age!F34</f>
        <v>0</v>
      </c>
      <c r="D34" s="723" t="str">
        <f>IF(SUM(Population!F34)=0,"",C34/Population!F34)</f>
        <v/>
      </c>
      <c r="E34" s="723" t="str">
        <f>IF(Population!C34=0,"",Consultant_age!C34/Population!C34)</f>
        <v/>
      </c>
    </row>
    <row r="35" spans="1:5" ht="15" customHeight="1">
      <c r="A35" s="728"/>
      <c r="B35" s="728" t="s">
        <v>530</v>
      </c>
      <c r="C35" s="725">
        <f>Consultant_age!F35</f>
        <v>0</v>
      </c>
      <c r="D35" s="723" t="str">
        <f>IF(SUM(Population!F35)=0,"",C35/Population!F35)</f>
        <v/>
      </c>
      <c r="E35" s="723" t="str">
        <f>IF(Population!C35=0,"",Consultant_age!C35/Population!C35)</f>
        <v/>
      </c>
    </row>
    <row r="36" spans="1:5" ht="15" customHeight="1">
      <c r="A36" s="728"/>
      <c r="B36" s="728" t="s">
        <v>531</v>
      </c>
      <c r="C36" s="725">
        <f>Consultant_age!F36</f>
        <v>0</v>
      </c>
      <c r="D36" s="723" t="str">
        <f>IF(SUM(Population!F36)=0,"",C36/Population!F36)</f>
        <v/>
      </c>
      <c r="E36" s="723" t="str">
        <f>IF(Population!C36=0,"",Consultant_age!C36/Population!C36)</f>
        <v/>
      </c>
    </row>
    <row r="37" spans="1:5" ht="15" customHeight="1">
      <c r="A37" s="727"/>
      <c r="B37" s="728" t="s">
        <v>532</v>
      </c>
      <c r="C37" s="725">
        <f>Consultant_age!F37</f>
        <v>0</v>
      </c>
      <c r="D37" s="723" t="str">
        <f>IF(SUM(Population!F37)=0,"",C37/Population!F37)</f>
        <v/>
      </c>
      <c r="E37" s="723" t="str">
        <f>IF(Population!C37=0,"",Consultant_age!C37/Population!C37)</f>
        <v/>
      </c>
    </row>
    <row r="38" spans="1:5" ht="15" customHeight="1">
      <c r="A38" s="727"/>
      <c r="B38" s="728" t="s">
        <v>533</v>
      </c>
      <c r="C38" s="725">
        <f>Consultant_age!F38</f>
        <v>0</v>
      </c>
      <c r="D38" s="723" t="str">
        <f>IF(SUM(Population!F38)=0,"",C38/Population!F38)</f>
        <v/>
      </c>
      <c r="E38" s="723" t="str">
        <f>IF(Population!C38=0,"",Consultant_age!C38/Population!C38)</f>
        <v/>
      </c>
    </row>
    <row r="39" spans="1:5" ht="15" customHeight="1">
      <c r="A39" s="727"/>
      <c r="B39" s="728" t="s">
        <v>534</v>
      </c>
      <c r="C39" s="725">
        <f>Consultant_age!F39</f>
        <v>0</v>
      </c>
      <c r="D39" s="723" t="str">
        <f>IF(SUM(Population!F39)=0,"",C39/Population!F39)</f>
        <v/>
      </c>
      <c r="E39" s="723" t="str">
        <f>IF(Population!C39=0,"",Consultant_age!C39/Population!C39)</f>
        <v/>
      </c>
    </row>
    <row r="40" spans="1:5" ht="15" customHeight="1">
      <c r="A40" s="727"/>
      <c r="B40" s="728" t="s">
        <v>535</v>
      </c>
      <c r="C40" s="725">
        <f>Consultant_age!F40</f>
        <v>0</v>
      </c>
      <c r="D40" s="723" t="str">
        <f>IF(SUM(Population!F40)=0,"",C40/Population!F40)</f>
        <v/>
      </c>
      <c r="E40" s="723" t="str">
        <f>IF(Population!C40=0,"",Consultant_age!C40/Population!C40)</f>
        <v/>
      </c>
    </row>
    <row r="41" spans="1:5" ht="15" customHeight="1">
      <c r="A41" s="727"/>
      <c r="B41" s="728" t="s">
        <v>536</v>
      </c>
      <c r="C41" s="725">
        <f>Consultant_age!F41</f>
        <v>0</v>
      </c>
      <c r="D41" s="723" t="str">
        <f>IF(SUM(Population!F41)=0,"",C41/Population!F41)</f>
        <v/>
      </c>
      <c r="E41" s="723" t="str">
        <f>IF(Population!C41=0,"",Consultant_age!C41/Population!C41)</f>
        <v/>
      </c>
    </row>
    <row r="42" spans="1:5" ht="15" customHeight="1">
      <c r="A42" s="2" t="s">
        <v>537</v>
      </c>
      <c r="B42" s="2"/>
      <c r="C42" s="25">
        <f>Consultant_age!F42</f>
        <v>0</v>
      </c>
      <c r="D42" s="103" t="str">
        <f>IF(SUM(Population!F42)=0,"",C42/Population!F42)</f>
        <v/>
      </c>
      <c r="E42" s="103" t="str">
        <f>IF(Population!C42=0,"",Consultant_age!C42/Population!C42)</f>
        <v/>
      </c>
    </row>
    <row r="43" spans="1:5" ht="15" customHeight="1">
      <c r="A43" s="728"/>
      <c r="B43" s="728" t="s">
        <v>538</v>
      </c>
      <c r="C43" s="725">
        <f>Consultant_age!F43</f>
        <v>0</v>
      </c>
      <c r="D43" s="723" t="str">
        <f>IF(SUM(Population!F43)=0,"",C43/Population!F43)</f>
        <v/>
      </c>
      <c r="E43" s="723" t="str">
        <f>IF(Population!C43=0,"",Consultant_age!C43/Population!C43)</f>
        <v/>
      </c>
    </row>
    <row r="44" spans="1:5" ht="15" customHeight="1">
      <c r="A44" s="727"/>
      <c r="B44" s="728" t="s">
        <v>539</v>
      </c>
      <c r="C44" s="725">
        <f>Consultant_age!F44</f>
        <v>0</v>
      </c>
      <c r="D44" s="723" t="str">
        <f>IF(SUM(Population!F44)=0,"",C44/Population!F44)</f>
        <v/>
      </c>
      <c r="E44" s="723" t="str">
        <f>IF(Population!C44=0,"",Consultant_age!C44/Population!C44)</f>
        <v/>
      </c>
    </row>
    <row r="45" spans="1:5" ht="15" customHeight="1">
      <c r="A45" s="727"/>
      <c r="B45" s="728" t="s">
        <v>540</v>
      </c>
      <c r="C45" s="725">
        <f>Consultant_age!F45</f>
        <v>0</v>
      </c>
      <c r="D45" s="723" t="str">
        <f>IF(SUM(Population!F45)=0,"",C45/Population!F45)</f>
        <v/>
      </c>
      <c r="E45" s="723" t="str">
        <f>IF(Population!C45=0,"",Consultant_age!C45/Population!C45)</f>
        <v/>
      </c>
    </row>
    <row r="46" spans="1:5" ht="15" customHeight="1">
      <c r="A46" s="727"/>
      <c r="B46" s="728" t="s">
        <v>541</v>
      </c>
      <c r="C46" s="725">
        <f>Consultant_age!F46</f>
        <v>0</v>
      </c>
      <c r="D46" s="723" t="str">
        <f>IF(SUM(Population!F46)=0,"",C46/Population!F46)</f>
        <v/>
      </c>
      <c r="E46" s="723" t="str">
        <f>IF(Population!C46=0,"",Consultant_age!C46/Population!C46)</f>
        <v/>
      </c>
    </row>
    <row r="47" spans="1:5" ht="15" customHeight="1">
      <c r="A47" s="727"/>
      <c r="B47" s="728" t="s">
        <v>542</v>
      </c>
      <c r="C47" s="725">
        <f>Consultant_age!F47</f>
        <v>0</v>
      </c>
      <c r="D47" s="723" t="str">
        <f>IF(SUM(Population!F47)=0,"",C47/Population!F47)</f>
        <v/>
      </c>
      <c r="E47" s="723" t="str">
        <f>IF(Population!C47=0,"",Consultant_age!C47/Population!C47)</f>
        <v/>
      </c>
    </row>
    <row r="48" spans="1:5" ht="15" customHeight="1">
      <c r="A48" s="727"/>
      <c r="B48" s="728" t="s">
        <v>543</v>
      </c>
      <c r="C48" s="725">
        <f>Consultant_age!F48</f>
        <v>0</v>
      </c>
      <c r="D48" s="723" t="str">
        <f>IF(SUM(Population!F48)=0,"",C48/Population!F48)</f>
        <v/>
      </c>
      <c r="E48" s="723" t="str">
        <f>IF(Population!C48=0,"",Consultant_age!C48/Population!C48)</f>
        <v/>
      </c>
    </row>
    <row r="49" spans="1:5" ht="15" customHeight="1">
      <c r="A49" s="727"/>
      <c r="B49" s="728" t="s">
        <v>544</v>
      </c>
      <c r="C49" s="725">
        <f>Consultant_age!F49</f>
        <v>0</v>
      </c>
      <c r="D49" s="723" t="str">
        <f>IF(SUM(Population!F49)=0,"",C49/Population!F49)</f>
        <v/>
      </c>
      <c r="E49" s="723" t="str">
        <f>IF(Population!C49=0,"",Consultant_age!C49/Population!C49)</f>
        <v/>
      </c>
    </row>
    <row r="50" spans="1:5" ht="15" customHeight="1">
      <c r="A50" s="2" t="s">
        <v>545</v>
      </c>
      <c r="B50" s="2"/>
      <c r="C50" s="25">
        <f>Consultant_age!F50</f>
        <v>0</v>
      </c>
      <c r="D50" s="103" t="str">
        <f>IF(SUM(Population!F50)=0,"",C50/Population!F50)</f>
        <v/>
      </c>
      <c r="E50" s="103" t="str">
        <f>IF(Population!C50=0,"",Consultant_age!C50/Population!C50)</f>
        <v/>
      </c>
    </row>
    <row r="51" spans="1:5" ht="15" customHeight="1">
      <c r="A51" s="728"/>
      <c r="B51" s="728" t="s">
        <v>546</v>
      </c>
      <c r="C51" s="725">
        <f>Consultant_age!F51</f>
        <v>0</v>
      </c>
      <c r="D51" s="723" t="str">
        <f>IF(SUM(Population!F51)=0,"",C51/Population!F51)</f>
        <v/>
      </c>
      <c r="E51" s="723" t="str">
        <f>IF(Population!C51=0,"",Consultant_age!C51/Population!C51)</f>
        <v/>
      </c>
    </row>
    <row r="52" spans="1:5" ht="15" customHeight="1">
      <c r="A52" s="727"/>
      <c r="B52" s="728" t="s">
        <v>547</v>
      </c>
      <c r="C52" s="725">
        <f>Consultant_age!F52</f>
        <v>0</v>
      </c>
      <c r="D52" s="723" t="str">
        <f>IF(SUM(Population!F52)=0,"",C52/Population!F52)</f>
        <v/>
      </c>
      <c r="E52" s="723" t="str">
        <f>IF(Population!C52=0,"",Consultant_age!C52/Population!C52)</f>
        <v/>
      </c>
    </row>
    <row r="53" spans="1:5" ht="15" customHeight="1">
      <c r="A53" s="727"/>
      <c r="B53" s="728" t="s">
        <v>548</v>
      </c>
      <c r="C53" s="725">
        <f>Consultant_age!F53</f>
        <v>0</v>
      </c>
      <c r="D53" s="723" t="str">
        <f>IF(SUM(Population!F53)=0,"",C53/Population!F53)</f>
        <v/>
      </c>
      <c r="E53" s="723" t="str">
        <f>IF(Population!C53=0,"",Consultant_age!C53/Population!C53)</f>
        <v/>
      </c>
    </row>
    <row r="54" spans="1:5" ht="15" customHeight="1">
      <c r="A54" s="727"/>
      <c r="B54" s="728" t="s">
        <v>549</v>
      </c>
      <c r="C54" s="725">
        <f>Consultant_age!F54</f>
        <v>0</v>
      </c>
      <c r="D54" s="723" t="str">
        <f>IF(SUM(Population!F54)=0,"",C54/Population!F54)</f>
        <v/>
      </c>
      <c r="E54" s="723" t="str">
        <f>IF(Population!C54=0,"",Consultant_age!C54/Population!C54)</f>
        <v/>
      </c>
    </row>
    <row r="55" spans="1:5" ht="15" customHeight="1">
      <c r="A55" s="2" t="s">
        <v>550</v>
      </c>
      <c r="B55" s="2"/>
      <c r="C55" s="49">
        <f>Consultant_age!F55</f>
        <v>0</v>
      </c>
      <c r="D55" s="686" t="str">
        <f>IF(SUM(Population!F55)=0,"",C55/Population!F55)</f>
        <v/>
      </c>
      <c r="E55" s="686" t="str">
        <f>IF(Population!C55=0,"",Consultant_age!C55/Population!C55)</f>
        <v/>
      </c>
    </row>
    <row r="56" spans="1:5" ht="15" customHeight="1">
      <c r="A56" s="728"/>
      <c r="B56" s="728" t="s">
        <v>551</v>
      </c>
      <c r="C56" s="724">
        <f>Consultant_age!F56</f>
        <v>0</v>
      </c>
      <c r="D56" s="722" t="str">
        <f>IF(SUM(Population!F56)=0,"",C56/Population!F56)</f>
        <v/>
      </c>
      <c r="E56" s="722" t="str">
        <f>IF(Population!C56=0,"",Consultant_age!C56/Population!C56)</f>
        <v/>
      </c>
    </row>
    <row r="57" spans="1:5" ht="15" customHeight="1">
      <c r="A57" s="727"/>
      <c r="B57" s="728" t="s">
        <v>552</v>
      </c>
      <c r="C57" s="725">
        <f>Consultant_age!F57</f>
        <v>0</v>
      </c>
      <c r="D57" s="723" t="str">
        <f>IF(SUM(Population!F57)=0,"",C57/Population!F57)</f>
        <v/>
      </c>
      <c r="E57" s="723" t="str">
        <f>IF(Population!C57=0,"",Consultant_age!C57/Population!C57)</f>
        <v/>
      </c>
    </row>
    <row r="58" spans="1:5" ht="15" customHeight="1">
      <c r="A58" s="727"/>
      <c r="B58" s="728" t="s">
        <v>553</v>
      </c>
      <c r="C58" s="725">
        <f>Consultant_age!F58</f>
        <v>0</v>
      </c>
      <c r="D58" s="723" t="str">
        <f>IF(SUM(Population!F58)=0,"",C58/Population!F58)</f>
        <v/>
      </c>
      <c r="E58" s="723" t="str">
        <f>IF(Population!C58=0,"",Consultant_age!C58/Population!C58)</f>
        <v/>
      </c>
    </row>
    <row r="59" spans="1:5" ht="15" customHeight="1">
      <c r="A59" s="727"/>
      <c r="B59" s="728" t="s">
        <v>554</v>
      </c>
      <c r="C59" s="725">
        <f>Consultant_age!F59</f>
        <v>0</v>
      </c>
      <c r="D59" s="723" t="str">
        <f>IF(SUM(Population!F59)=0,"",C59/Population!F59)</f>
        <v/>
      </c>
      <c r="E59" s="723" t="str">
        <f>IF(Population!C59=0,"",Consultant_age!C59/Population!C59)</f>
        <v/>
      </c>
    </row>
    <row r="60" spans="1:5" ht="15" customHeight="1">
      <c r="A60" s="727"/>
      <c r="B60" s="728" t="s">
        <v>555</v>
      </c>
      <c r="C60" s="725">
        <f>Consultant_age!F60</f>
        <v>0</v>
      </c>
      <c r="D60" s="723" t="str">
        <f>IF(SUM(Population!F60)=0,"",C60/Population!F60)</f>
        <v/>
      </c>
      <c r="E60" s="723" t="str">
        <f>IF(Population!C60=0,"",Consultant_age!C60/Population!C60)</f>
        <v/>
      </c>
    </row>
    <row r="61" spans="1:5" ht="15" customHeight="1">
      <c r="A61" s="727"/>
      <c r="B61" s="728" t="s">
        <v>556</v>
      </c>
      <c r="C61" s="725">
        <f>Consultant_age!F61</f>
        <v>0</v>
      </c>
      <c r="D61" s="723" t="str">
        <f>IF(SUM(Population!F61)=0,"",C61/Population!F61)</f>
        <v/>
      </c>
      <c r="E61" s="723" t="str">
        <f>IF(Population!C61=0,"",Consultant_age!C61/Population!C61)</f>
        <v/>
      </c>
    </row>
    <row r="62" spans="1:5" ht="15" customHeight="1">
      <c r="A62" s="727"/>
      <c r="B62" s="728" t="s">
        <v>557</v>
      </c>
      <c r="C62" s="725">
        <f>Consultant_age!F62</f>
        <v>0</v>
      </c>
      <c r="D62" s="723" t="str">
        <f>IF(SUM(Population!F62)=0,"",C62/Population!F62)</f>
        <v/>
      </c>
      <c r="E62" s="723" t="str">
        <f>IF(Population!C62=0,"",Consultant_age!C62/Population!C62)</f>
        <v/>
      </c>
    </row>
    <row r="63" spans="1:5" ht="15" customHeight="1">
      <c r="A63" s="727"/>
      <c r="B63" s="728" t="s">
        <v>558</v>
      </c>
      <c r="C63" s="725">
        <f>Consultant_age!F63</f>
        <v>0</v>
      </c>
      <c r="D63" s="723" t="str">
        <f>IF(SUM(Population!F63)=0,"",C63/Population!F63)</f>
        <v/>
      </c>
      <c r="E63" s="723" t="str">
        <f>IF(Population!C63=0,"",Consultant_age!C63/Population!C63)</f>
        <v/>
      </c>
    </row>
    <row r="64" spans="1:5" ht="15" customHeight="1">
      <c r="A64" s="2" t="s">
        <v>559</v>
      </c>
      <c r="B64" s="2"/>
      <c r="C64" s="25">
        <f>Consultant_age!F64</f>
        <v>0</v>
      </c>
      <c r="D64" s="103" t="str">
        <f>IF(SUM(Population!F64)=0,"",C64/Population!F64)</f>
        <v/>
      </c>
      <c r="E64" s="103" t="str">
        <f>IF(Population!C64=0,"",Consultant_age!C64/Population!C64)</f>
        <v/>
      </c>
    </row>
    <row r="65" spans="1:5" ht="15" customHeight="1">
      <c r="A65" s="728"/>
      <c r="B65" s="728" t="s">
        <v>560</v>
      </c>
      <c r="C65" s="725">
        <f>Consultant_age!F65</f>
        <v>0</v>
      </c>
      <c r="D65" s="723" t="str">
        <f>IF(SUM(Population!F65)=0,"",C65/Population!F65)</f>
        <v/>
      </c>
      <c r="E65" s="723" t="str">
        <f>IF(Population!C65=0,"",Consultant_age!C65/Population!C65)</f>
        <v/>
      </c>
    </row>
    <row r="66" spans="1:5" ht="15" customHeight="1">
      <c r="A66" s="727"/>
      <c r="B66" s="728" t="s">
        <v>561</v>
      </c>
      <c r="C66" s="725">
        <f>Consultant_age!F66</f>
        <v>0</v>
      </c>
      <c r="D66" s="723" t="str">
        <f>IF(SUM(Population!F66)=0,"",C66/Population!F66)</f>
        <v/>
      </c>
      <c r="E66" s="723" t="str">
        <f>IF(Population!C66=0,"",Consultant_age!C66/Population!C66)</f>
        <v/>
      </c>
    </row>
    <row r="67" spans="1:5" ht="15" customHeight="1">
      <c r="A67" s="727"/>
      <c r="B67" s="728" t="s">
        <v>562</v>
      </c>
      <c r="C67" s="725">
        <f>Consultant_age!F67</f>
        <v>0</v>
      </c>
      <c r="D67" s="723" t="str">
        <f>IF(SUM(Population!F67)=0,"",C67/Population!F67)</f>
        <v/>
      </c>
      <c r="E67" s="723" t="str">
        <f>IF(Population!C67=0,"",Consultant_age!C67/Population!C67)</f>
        <v/>
      </c>
    </row>
    <row r="68" spans="1:5" ht="15" customHeight="1">
      <c r="A68" s="727"/>
      <c r="B68" s="728" t="s">
        <v>563</v>
      </c>
      <c r="C68" s="725">
        <f>Consultant_age!F68</f>
        <v>0</v>
      </c>
      <c r="D68" s="723" t="str">
        <f>IF(SUM(Population!F68)=0,"",C68/Population!F68)</f>
        <v/>
      </c>
      <c r="E68" s="723" t="str">
        <f>IF(Population!C68=0,"",Consultant_age!C68/Population!C68)</f>
        <v/>
      </c>
    </row>
    <row r="69" spans="1:5" ht="15" customHeight="1">
      <c r="A69" s="727"/>
      <c r="B69" s="728" t="s">
        <v>564</v>
      </c>
      <c r="C69" s="725">
        <f>Consultant_age!F69</f>
        <v>0</v>
      </c>
      <c r="D69" s="723" t="str">
        <f>IF(SUM(Population!F69)=0,"",C69/Population!F69)</f>
        <v/>
      </c>
      <c r="E69" s="723" t="str">
        <f>IF(Population!C69=0,"",Consultant_age!C69/Population!C69)</f>
        <v/>
      </c>
    </row>
    <row r="70" spans="1:5" ht="15" customHeight="1">
      <c r="A70" s="727"/>
      <c r="B70" s="728" t="s">
        <v>565</v>
      </c>
      <c r="C70" s="725">
        <f>Consultant_age!F70</f>
        <v>0</v>
      </c>
      <c r="D70" s="723" t="str">
        <f>IF(SUM(Population!F70)=0,"",C70/Population!F70)</f>
        <v/>
      </c>
      <c r="E70" s="723" t="str">
        <f>IF(Population!C70=0,"",Consultant_age!C70/Population!C70)</f>
        <v/>
      </c>
    </row>
    <row r="71" spans="1:5" ht="15" customHeight="1">
      <c r="A71" s="727"/>
      <c r="B71" s="728" t="s">
        <v>566</v>
      </c>
      <c r="C71" s="725">
        <f>Consultant_age!F71</f>
        <v>0</v>
      </c>
      <c r="D71" s="723" t="str">
        <f>IF(SUM(Population!F71)=0,"",C71/Population!F71)</f>
        <v/>
      </c>
      <c r="E71" s="723" t="str">
        <f>IF(Population!C71=0,"",Consultant_age!C71/Population!C71)</f>
        <v/>
      </c>
    </row>
    <row r="72" spans="1:5" ht="15" customHeight="1">
      <c r="A72" s="727"/>
      <c r="B72" s="728" t="s">
        <v>567</v>
      </c>
      <c r="C72" s="725">
        <f>Consultant_age!F72</f>
        <v>0</v>
      </c>
      <c r="D72" s="723" t="str">
        <f>IF(SUM(Population!F72)=0,"",C72/Population!F72)</f>
        <v/>
      </c>
      <c r="E72" s="723" t="str">
        <f>IF(Population!C72=0,"",Consultant_age!C72/Population!C72)</f>
        <v/>
      </c>
    </row>
    <row r="73" spans="1:5" ht="15" customHeight="1">
      <c r="A73" s="2" t="s">
        <v>568</v>
      </c>
      <c r="B73" s="2"/>
      <c r="C73" s="25">
        <f>Consultant_age!F73</f>
        <v>0</v>
      </c>
      <c r="D73" s="103" t="str">
        <f>IF(SUM(Population!F73)=0,"",C73/Population!F73)</f>
        <v/>
      </c>
      <c r="E73" s="103" t="str">
        <f>IF(Population!C73=0,"",Consultant_age!C73/Population!C73)</f>
        <v/>
      </c>
    </row>
    <row r="74" spans="1:5" ht="15" customHeight="1">
      <c r="A74" s="728"/>
      <c r="B74" s="728" t="s">
        <v>569</v>
      </c>
      <c r="C74" s="725">
        <f>Consultant_age!F74</f>
        <v>0</v>
      </c>
      <c r="D74" s="723" t="str">
        <f>IF(SUM(Population!F74)=0,"",C74/Population!F74)</f>
        <v/>
      </c>
      <c r="E74" s="723" t="str">
        <f>IF(Population!C74=0,"",Consultant_age!C74/Population!C74)</f>
        <v/>
      </c>
    </row>
    <row r="75" spans="1:5" ht="15" customHeight="1">
      <c r="A75" s="727"/>
      <c r="B75" s="728" t="s">
        <v>570</v>
      </c>
      <c r="C75" s="725">
        <f>Consultant_age!F75</f>
        <v>0</v>
      </c>
      <c r="D75" s="723" t="str">
        <f>IF(SUM(Population!F75)=0,"",C75/Population!F75)</f>
        <v/>
      </c>
      <c r="E75" s="723" t="str">
        <f>IF(Population!C75=0,"",Consultant_age!C75/Population!C75)</f>
        <v/>
      </c>
    </row>
    <row r="76" spans="1:5" ht="15" customHeight="1">
      <c r="A76" s="727"/>
      <c r="B76" s="728" t="s">
        <v>571</v>
      </c>
      <c r="C76" s="725">
        <f>Consultant_age!F76</f>
        <v>0</v>
      </c>
      <c r="D76" s="723" t="str">
        <f>IF(SUM(Population!F76)=0,"",C76/Population!F76)</f>
        <v/>
      </c>
      <c r="E76" s="723" t="str">
        <f>IF(Population!C76=0,"",Consultant_age!C76/Population!C76)</f>
        <v/>
      </c>
    </row>
    <row r="77" spans="1:5" ht="15" customHeight="1">
      <c r="A77" s="727"/>
      <c r="B77" s="728" t="s">
        <v>572</v>
      </c>
      <c r="C77" s="725">
        <f>Consultant_age!F77</f>
        <v>0</v>
      </c>
      <c r="D77" s="723" t="str">
        <f>IF(SUM(Population!F77)=0,"",C77/Population!F77)</f>
        <v/>
      </c>
      <c r="E77" s="723" t="str">
        <f>IF(Population!C77=0,"",Consultant_age!C77/Population!C77)</f>
        <v/>
      </c>
    </row>
    <row r="78" spans="1:5" ht="15" customHeight="1">
      <c r="A78" s="727"/>
      <c r="B78" s="728" t="s">
        <v>573</v>
      </c>
      <c r="C78" s="725">
        <f>Consultant_age!F78</f>
        <v>0</v>
      </c>
      <c r="D78" s="723" t="str">
        <f>IF(SUM(Population!F78)=0,"",C78/Population!F78)</f>
        <v/>
      </c>
      <c r="E78" s="723" t="str">
        <f>IF(Population!C78=0,"",Consultant_age!C78/Population!C78)</f>
        <v/>
      </c>
    </row>
    <row r="79" spans="1:5" ht="15" customHeight="1">
      <c r="A79" s="2" t="s">
        <v>574</v>
      </c>
      <c r="B79" s="2"/>
      <c r="C79" s="49">
        <f>Consultant_age!F79</f>
        <v>0</v>
      </c>
      <c r="D79" s="686" t="str">
        <f>IF(SUM(Population!F79)=0,"",C79/Population!F79)</f>
        <v/>
      </c>
      <c r="E79" s="686" t="str">
        <f>IF(Population!C79=0,"",Consultant_age!C79/Population!C79)</f>
        <v/>
      </c>
    </row>
    <row r="80" spans="1:5" ht="15" customHeight="1">
      <c r="A80" s="728"/>
      <c r="B80" s="728" t="s">
        <v>575</v>
      </c>
      <c r="C80" s="724">
        <f>Consultant_age!F80</f>
        <v>0</v>
      </c>
      <c r="D80" s="722" t="str">
        <f>IF(SUM(Population!F80)=0,"",C80/Population!F80)</f>
        <v/>
      </c>
      <c r="E80" s="722" t="str">
        <f>IF(Population!C80=0,"",Consultant_age!C80/Population!C80)</f>
        <v/>
      </c>
    </row>
    <row r="81" spans="1:5" ht="15" customHeight="1">
      <c r="A81" s="727"/>
      <c r="B81" s="728" t="s">
        <v>576</v>
      </c>
      <c r="C81" s="725">
        <f>Consultant_age!F81</f>
        <v>0</v>
      </c>
      <c r="D81" s="723" t="str">
        <f>IF(SUM(Population!F81)=0,"",C81/Population!F81)</f>
        <v/>
      </c>
      <c r="E81" s="723" t="str">
        <f>IF(Population!C81=0,"",Consultant_age!C81/Population!C81)</f>
        <v/>
      </c>
    </row>
    <row r="82" spans="1:5" ht="15" customHeight="1">
      <c r="A82" s="727"/>
      <c r="B82" s="728" t="s">
        <v>577</v>
      </c>
      <c r="C82" s="725">
        <f>Consultant_age!F82</f>
        <v>0</v>
      </c>
      <c r="D82" s="723" t="str">
        <f>IF(SUM(Population!F82)=0,"",C82/Population!F82)</f>
        <v/>
      </c>
      <c r="E82" s="723" t="str">
        <f>IF(Population!C82=0,"",Consultant_age!C82/Population!C82)</f>
        <v/>
      </c>
    </row>
    <row r="83" spans="1:5" ht="15" customHeight="1">
      <c r="A83" s="727"/>
      <c r="B83" s="728" t="s">
        <v>578</v>
      </c>
      <c r="C83" s="725">
        <f>Consultant_age!F83</f>
        <v>0</v>
      </c>
      <c r="D83" s="723" t="str">
        <f>IF(SUM(Population!F83)=0,"",C83/Population!F83)</f>
        <v/>
      </c>
      <c r="E83" s="723" t="str">
        <f>IF(Population!C83=0,"",Consultant_age!C83/Population!C83)</f>
        <v/>
      </c>
    </row>
    <row r="84" spans="1:5" ht="15" customHeight="1">
      <c r="A84" s="2" t="s">
        <v>579</v>
      </c>
      <c r="B84" s="2"/>
      <c r="C84" s="25">
        <f>Consultant_age!F84</f>
        <v>0</v>
      </c>
      <c r="D84" s="103" t="str">
        <f>IF(SUM(Population!F84)=0,"",C84/Population!F84)</f>
        <v/>
      </c>
      <c r="E84" s="103" t="str">
        <f>IF(Population!C84=0,"",Consultant_age!C84/Population!C84)</f>
        <v/>
      </c>
    </row>
    <row r="85" spans="1:5" ht="15" customHeight="1">
      <c r="A85" s="727"/>
      <c r="B85" s="728" t="s">
        <v>580</v>
      </c>
      <c r="C85" s="725">
        <f>Consultant_age!F85</f>
        <v>0</v>
      </c>
      <c r="D85" s="723" t="str">
        <f>IF(SUM(Population!F85)=0,"",C85/Population!F85)</f>
        <v/>
      </c>
      <c r="E85" s="723" t="str">
        <f>IF(Population!C85=0,"",Consultant_age!C85/Population!C85)</f>
        <v/>
      </c>
    </row>
    <row r="86" spans="1:5" ht="15" customHeight="1">
      <c r="A86" s="727"/>
      <c r="B86" s="728" t="s">
        <v>581</v>
      </c>
      <c r="C86" s="725">
        <f>Consultant_age!F86</f>
        <v>0</v>
      </c>
      <c r="D86" s="723" t="str">
        <f>IF(SUM(Population!F86)=0,"",C86/Population!F86)</f>
        <v/>
      </c>
      <c r="E86" s="723" t="str">
        <f>IF(Population!C86=0,"",Consultant_age!C86/Population!C86)</f>
        <v/>
      </c>
    </row>
    <row r="87" spans="1:5" ht="15" customHeight="1">
      <c r="A87" s="727"/>
      <c r="B87" s="728" t="s">
        <v>582</v>
      </c>
      <c r="C87" s="725">
        <f>Consultant_age!F87</f>
        <v>0</v>
      </c>
      <c r="D87" s="723" t="str">
        <f>IF(SUM(Population!F87)=0,"",C87/Population!F87)</f>
        <v/>
      </c>
      <c r="E87" s="723" t="str">
        <f>IF(Population!C87=0,"",Consultant_age!C87/Population!C87)</f>
        <v/>
      </c>
    </row>
    <row r="88" spans="1:5" ht="15" customHeight="1">
      <c r="A88" s="2" t="s">
        <v>583</v>
      </c>
      <c r="B88" s="2"/>
      <c r="C88" s="49">
        <f>Consultant_age!F88</f>
        <v>0</v>
      </c>
      <c r="D88" s="686" t="str">
        <f>IF(SUM(Population!F88)=0,"",C88/Population!F88)</f>
        <v/>
      </c>
      <c r="E88" s="686" t="str">
        <f>IF(Population!C88=0,"",Consultant_age!C88/Population!C88)</f>
        <v/>
      </c>
    </row>
    <row r="89" spans="1:5" ht="15" customHeight="1">
      <c r="A89" s="727"/>
      <c r="B89" s="728" t="s">
        <v>584</v>
      </c>
      <c r="C89" s="725">
        <f>Consultant_age!F89</f>
        <v>0</v>
      </c>
      <c r="D89" s="723" t="str">
        <f>IF(SUM(Population!F89)=0,"",C89/Population!F89)</f>
        <v/>
      </c>
      <c r="E89" s="723" t="str">
        <f>IF(Population!C89=0,"",Consultant_age!C89/Population!C89)</f>
        <v/>
      </c>
    </row>
    <row r="90" spans="1:5" ht="15" customHeight="1">
      <c r="A90" s="2" t="s">
        <v>585</v>
      </c>
      <c r="B90" s="2"/>
      <c r="C90" s="25">
        <f>Consultant_age!F90</f>
        <v>0</v>
      </c>
      <c r="D90" s="103" t="str">
        <f>IF(SUM(Population!F90)=0,"",C90/Population!F90)</f>
        <v/>
      </c>
      <c r="E90" s="103" t="str">
        <f>IF(Population!C90=0,"",Consultant_age!C90/Population!C90)</f>
        <v/>
      </c>
    </row>
    <row r="91" spans="1:5" ht="15" customHeight="1">
      <c r="A91" s="727"/>
      <c r="B91" s="728" t="s">
        <v>586</v>
      </c>
      <c r="C91" s="725">
        <f>Consultant_age!F91</f>
        <v>0</v>
      </c>
      <c r="D91" s="723" t="str">
        <f>IF(SUM(Population!F91)=0,"",C91/Population!F91)</f>
        <v/>
      </c>
      <c r="E91" s="723" t="str">
        <f>IF(Population!C91=0,"",Consultant_age!C91/Population!C91)</f>
        <v/>
      </c>
    </row>
    <row r="92" spans="1:5" ht="15" customHeight="1">
      <c r="A92" s="727"/>
      <c r="B92" s="728" t="s">
        <v>587</v>
      </c>
      <c r="C92" s="725">
        <f>Consultant_age!F92</f>
        <v>0</v>
      </c>
      <c r="D92" s="723" t="str">
        <f>IF(SUM(Population!F92)=0,"",C92/Population!F92)</f>
        <v/>
      </c>
      <c r="E92" s="723" t="str">
        <f>IF(Population!C92=0,"",Consultant_age!C92/Population!C92)</f>
        <v/>
      </c>
    </row>
    <row r="93" spans="1:5" ht="15" customHeight="1">
      <c r="A93" s="727"/>
      <c r="B93" s="728" t="s">
        <v>588</v>
      </c>
      <c r="C93" s="725">
        <f>Consultant_age!F93</f>
        <v>0</v>
      </c>
      <c r="D93" s="723" t="str">
        <f>IF(SUM(Population!F93)=0,"",C93/Population!F93)</f>
        <v/>
      </c>
      <c r="E93" s="723" t="str">
        <f>IF(Population!C93=0,"",Consultant_age!C93/Population!C93)</f>
        <v/>
      </c>
    </row>
    <row r="94" spans="1:5" ht="15" customHeight="1">
      <c r="A94" s="2" t="s">
        <v>589</v>
      </c>
      <c r="B94" s="2"/>
      <c r="C94" s="25">
        <f>Consultant_age!F94</f>
        <v>0</v>
      </c>
      <c r="D94" s="103" t="str">
        <f>IF(SUM(Population!F94)=0,"",C94/Population!F94)</f>
        <v/>
      </c>
      <c r="E94" s="103" t="str">
        <f>IF(Population!C94=0,"",Consultant_age!C94/Population!C94)</f>
        <v/>
      </c>
    </row>
    <row r="95" spans="1:5" ht="15" customHeight="1">
      <c r="A95" s="728"/>
      <c r="B95" s="728" t="s">
        <v>590</v>
      </c>
      <c r="C95" s="725">
        <f>Consultant_age!F95</f>
        <v>0</v>
      </c>
      <c r="D95" s="723" t="str">
        <f>IF(SUM(Population!F95)=0,"",C95/Population!F95)</f>
        <v/>
      </c>
      <c r="E95" s="723" t="str">
        <f>IF(Population!C95=0,"",Consultant_age!C95/Population!C95)</f>
        <v/>
      </c>
    </row>
    <row r="96" spans="1:5" ht="15" customHeight="1">
      <c r="A96" s="728"/>
      <c r="B96" s="728" t="s">
        <v>591</v>
      </c>
      <c r="C96" s="725">
        <f>Consultant_age!F96</f>
        <v>0</v>
      </c>
      <c r="D96" s="723" t="str">
        <f>IF(SUM(Population!F96)=0,"",C96/Population!F96)</f>
        <v/>
      </c>
      <c r="E96" s="723" t="str">
        <f>IF(Population!C96=0,"",Consultant_age!C96/Population!C96)</f>
        <v/>
      </c>
    </row>
    <row r="97" spans="1:5" ht="15" customHeight="1">
      <c r="A97" s="728"/>
      <c r="B97" s="728" t="s">
        <v>592</v>
      </c>
      <c r="C97" s="725">
        <f>Consultant_age!F97</f>
        <v>0</v>
      </c>
      <c r="D97" s="723" t="str">
        <f>IF(SUM(Population!F97)=0,"",C97/Population!F97)</f>
        <v/>
      </c>
      <c r="E97" s="723" t="str">
        <f>IF(Population!C97=0,"",Consultant_age!C97/Population!C97)</f>
        <v/>
      </c>
    </row>
    <row r="98" spans="1:5" ht="15" customHeight="1">
      <c r="A98" s="728"/>
      <c r="B98" s="728" t="s">
        <v>593</v>
      </c>
      <c r="C98" s="725">
        <f>Consultant_age!F98</f>
        <v>0</v>
      </c>
      <c r="D98" s="723" t="str">
        <f>IF(SUM(Population!F98)=0,"",C98/Population!F98)</f>
        <v/>
      </c>
      <c r="E98" s="723" t="str">
        <f>IF(Population!C98=0,"",Consultant_age!C98/Population!C98)</f>
        <v/>
      </c>
    </row>
    <row r="99" spans="1:5" ht="15" customHeight="1">
      <c r="A99" s="2" t="s">
        <v>594</v>
      </c>
      <c r="B99" s="2"/>
      <c r="C99" s="49">
        <f>Consultant_age!F99</f>
        <v>0</v>
      </c>
      <c r="D99" s="686" t="str">
        <f>IF(SUM(Population!F99)=0,"",C99/Population!F99)</f>
        <v/>
      </c>
      <c r="E99" s="686" t="str">
        <f>IF(Population!C99=0,"",Consultant_age!C99/Population!C99)</f>
        <v/>
      </c>
    </row>
    <row r="100" spans="1:5" ht="15" customHeight="1">
      <c r="A100" s="727"/>
      <c r="B100" s="728" t="s">
        <v>595</v>
      </c>
      <c r="C100" s="725">
        <f>Consultant_age!F100</f>
        <v>0</v>
      </c>
      <c r="D100" s="723" t="str">
        <f>IF(SUM(Population!F100)=0,"",C100/Population!F100)</f>
        <v/>
      </c>
      <c r="E100" s="723" t="str">
        <f>IF(Population!C100=0,"",Consultant_age!C100/Population!C100)</f>
        <v/>
      </c>
    </row>
    <row r="101" spans="1:5" ht="15" customHeight="1">
      <c r="A101" s="2" t="s">
        <v>596</v>
      </c>
      <c r="B101" s="2"/>
      <c r="C101" s="25">
        <f>Consultant_age!F101</f>
        <v>0</v>
      </c>
      <c r="D101" s="103" t="str">
        <f>IF(SUM(Population!F101)=0,"",C101/Population!F101)</f>
        <v/>
      </c>
      <c r="E101" s="103" t="str">
        <f>IF(Population!C101=0,"",Consultant_age!C101/Population!C101)</f>
        <v/>
      </c>
    </row>
    <row r="102" spans="1:5" ht="15" customHeight="1">
      <c r="A102" s="728"/>
      <c r="B102" s="728" t="s">
        <v>597</v>
      </c>
      <c r="C102" s="725">
        <f>Consultant_age!F102</f>
        <v>0</v>
      </c>
      <c r="D102" s="723" t="str">
        <f>IF(SUM(Population!F102)=0,"",C102/Population!F102)</f>
        <v/>
      </c>
      <c r="E102" s="723" t="str">
        <f>IF(Population!C102=0,"",Consultant_age!C102/Population!C102)</f>
        <v/>
      </c>
    </row>
    <row r="103" spans="1:5" ht="15" customHeight="1">
      <c r="A103" s="727"/>
      <c r="B103" s="728" t="s">
        <v>598</v>
      </c>
      <c r="C103" s="725">
        <f>Consultant_age!F103</f>
        <v>0</v>
      </c>
      <c r="D103" s="723" t="str">
        <f>IF(SUM(Population!F103)=0,"",C103/Population!F103)</f>
        <v/>
      </c>
      <c r="E103" s="723" t="str">
        <f>IF(Population!C103=0,"",Consultant_age!C103/Population!C103)</f>
        <v/>
      </c>
    </row>
    <row r="104" spans="1:5" ht="15" customHeight="1">
      <c r="A104" s="727"/>
      <c r="B104" s="728" t="s">
        <v>599</v>
      </c>
      <c r="C104" s="725">
        <f>Consultant_age!F104</f>
        <v>0</v>
      </c>
      <c r="D104" s="723" t="str">
        <f>IF(SUM(Population!F104)=0,"",C104/Population!F104)</f>
        <v/>
      </c>
      <c r="E104" s="723" t="str">
        <f>IF(Population!C104=0,"",Consultant_age!C104/Population!C104)</f>
        <v/>
      </c>
    </row>
    <row r="105" spans="1:5" ht="15" customHeight="1">
      <c r="A105" s="727"/>
      <c r="B105" s="728" t="s">
        <v>600</v>
      </c>
      <c r="C105" s="725">
        <f>Consultant_age!F105</f>
        <v>0</v>
      </c>
      <c r="D105" s="723" t="str">
        <f>IF(SUM(Population!F105)=0,"",C105/Population!F105)</f>
        <v/>
      </c>
      <c r="E105" s="723" t="str">
        <f>IF(Population!C105=0,"",Consultant_age!C105/Population!C105)</f>
        <v/>
      </c>
    </row>
    <row r="106" spans="1:5" ht="15.75" customHeight="1">
      <c r="A106" s="727"/>
      <c r="B106" s="728" t="s">
        <v>601</v>
      </c>
      <c r="C106" s="725">
        <f>Consultant_age!F106</f>
        <v>0</v>
      </c>
      <c r="D106" s="723" t="str">
        <f>IF(SUM(Population!F106)=0,"",C106/Population!F106)</f>
        <v/>
      </c>
      <c r="E106" s="723" t="str">
        <f>IF(Population!C106=0,"",Consultant_age!C106/Population!C106)</f>
        <v/>
      </c>
    </row>
    <row r="107" spans="1:5" ht="15.75" customHeight="1">
      <c r="A107" s="727"/>
      <c r="B107" s="728" t="s">
        <v>602</v>
      </c>
      <c r="C107" s="725">
        <f>Consultant_age!F107</f>
        <v>0</v>
      </c>
      <c r="D107" s="723" t="str">
        <f>IF(SUM(Population!F107)=0,"",C107/Population!F107)</f>
        <v/>
      </c>
      <c r="E107" s="723" t="str">
        <f>IF(Population!C107=0,"",Consultant_age!C107/Population!C107)</f>
        <v/>
      </c>
    </row>
    <row r="108" spans="1:5" ht="15.75" customHeight="1">
      <c r="A108" s="727"/>
      <c r="B108" s="728" t="s">
        <v>603</v>
      </c>
      <c r="C108" s="725">
        <f>Consultant_age!F108</f>
        <v>0</v>
      </c>
      <c r="D108" s="723" t="str">
        <f>IF(SUM(Population!F108)=0,"",C108/Population!F108)</f>
        <v/>
      </c>
      <c r="E108" s="723" t="str">
        <f>IF(Population!C108=0,"",Consultant_age!C108/Population!C108)</f>
        <v/>
      </c>
    </row>
    <row r="109" spans="1:5" ht="15.75" customHeight="1">
      <c r="A109" s="2" t="s">
        <v>604</v>
      </c>
      <c r="B109" s="2"/>
      <c r="C109" s="683">
        <f>Consultant_age!F109</f>
        <v>0</v>
      </c>
      <c r="D109" s="687" t="str">
        <f>IF(SUM(Population!F109)=0,"",C109/Population!F109)</f>
        <v/>
      </c>
      <c r="E109" s="687" t="str">
        <f>IF(Population!C109=0,"",Consultant_age!C109/Population!C109)</f>
        <v/>
      </c>
    </row>
    <row r="110" spans="1:5" ht="15.75" customHeight="1">
      <c r="A110" s="2" t="s">
        <v>605</v>
      </c>
      <c r="B110" s="2"/>
      <c r="C110" s="25">
        <f>Consultant_age!F110</f>
        <v>0</v>
      </c>
      <c r="D110" s="103" t="str">
        <f>IF(SUM(Population!F110)=0,"",C110/Population!F110)</f>
        <v/>
      </c>
      <c r="E110" s="103" t="str">
        <f>IF(Population!C110=0,"",Consultant_age!C110/Population!C110)</f>
        <v/>
      </c>
    </row>
    <row r="111" spans="1:5" ht="15.75" customHeight="1" thickBot="1">
      <c r="A111" s="282" t="s">
        <v>606</v>
      </c>
      <c r="B111" s="282"/>
      <c r="C111" s="206">
        <f>Consultant_age!F111</f>
        <v>0</v>
      </c>
      <c r="D111" s="688" t="str">
        <f>IF(SUM(Population!F111)=0,"",C111/Population!F111)</f>
        <v/>
      </c>
      <c r="E111" s="688" t="str">
        <f>IF(Population!C111=0,"",Consultant_age!C111/Population!C111)</f>
        <v/>
      </c>
    </row>
  </sheetData>
  <mergeCells count="1">
    <mergeCell ref="A2:B2"/>
  </mergeCells>
  <conditionalFormatting sqref="C3:C108">
    <cfRule type="containsBlanks" dxfId="486" priority="7">
      <formula>LEN(TRIM(C3))=0</formula>
    </cfRule>
  </conditionalFormatting>
  <conditionalFormatting sqref="C98:E98">
    <cfRule type="containsBlanks" dxfId="485" priority="5" stopIfTrue="1">
      <formula>LEN(TRIM(C98))=0</formula>
    </cfRule>
  </conditionalFormatting>
  <conditionalFormatting sqref="C110:E110">
    <cfRule type="containsBlanks" dxfId="484" priority="4">
      <formula>LEN(TRIM(C110))=0</formula>
    </cfRule>
  </conditionalFormatting>
  <conditionalFormatting sqref="D3:E108">
    <cfRule type="containsBlanks" dxfId="483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4" man="1"/>
    <brk id="93" max="4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Feuil177">
    <tabColor rgb="FFF9FBFA"/>
  </sheetPr>
  <dimension ref="A1:H112"/>
  <sheetViews>
    <sheetView view="pageBreakPreview" zoomScale="85" zoomScaleNormal="100" zoomScaleSheetLayoutView="85" workbookViewId="0">
      <selection activeCell="D18" sqref="D18"/>
    </sheetView>
  </sheetViews>
  <sheetFormatPr baseColWidth="10" defaultRowHeight="13.5"/>
  <cols>
    <col min="1" max="1" width="1" style="729" customWidth="1"/>
    <col min="2" max="2" width="22.3984375" style="729" customWidth="1"/>
    <col min="3" max="3" width="24.9296875" style="729" customWidth="1"/>
    <col min="4" max="4" width="27.53125" style="729" customWidth="1"/>
    <col min="5" max="5" width="22.6640625" style="729" customWidth="1"/>
    <col min="6" max="6" width="18.53125" style="729" bestFit="1" customWidth="1"/>
    <col min="7" max="7" width="16.06640625" style="729" bestFit="1" customWidth="1"/>
    <col min="8" max="8" width="16.3984375" style="729" bestFit="1" customWidth="1"/>
    <col min="9" max="16384" width="10.6640625" style="729"/>
  </cols>
  <sheetData>
    <row r="1" spans="1:8" ht="13.9">
      <c r="A1" s="6" t="s">
        <v>1297</v>
      </c>
    </row>
    <row r="2" spans="1:8" ht="67.900000000000006" customHeight="1" thickBot="1">
      <c r="A2" s="1000" t="s">
        <v>761</v>
      </c>
      <c r="B2" s="1001"/>
      <c r="C2" s="734" t="s">
        <v>1298</v>
      </c>
      <c r="D2" s="734" t="s">
        <v>1299</v>
      </c>
      <c r="E2" s="734" t="s">
        <v>1300</v>
      </c>
      <c r="F2" s="734" t="s">
        <v>1301</v>
      </c>
      <c r="G2" s="734" t="s">
        <v>1302</v>
      </c>
      <c r="H2" s="734" t="s">
        <v>1303</v>
      </c>
    </row>
    <row r="3" spans="1:8" ht="13.9">
      <c r="A3" s="2" t="s">
        <v>498</v>
      </c>
      <c r="B3" s="2"/>
      <c r="C3" s="25"/>
      <c r="D3" s="25"/>
      <c r="E3" s="103" t="str">
        <f t="shared" ref="E3:E66" si="0">IF(C3="","",D3*100/C3)</f>
        <v/>
      </c>
      <c r="F3" s="25"/>
      <c r="G3" s="25"/>
      <c r="H3" s="103" t="str">
        <f t="shared" ref="H3:H34" si="1">IF(F3="","",G3*100/F3)</f>
        <v/>
      </c>
    </row>
    <row r="4" spans="1:8">
      <c r="A4" s="727"/>
      <c r="B4" s="728" t="s">
        <v>499</v>
      </c>
      <c r="C4" s="724"/>
      <c r="D4" s="724"/>
      <c r="E4" s="722" t="str">
        <f t="shared" si="0"/>
        <v/>
      </c>
      <c r="F4" s="724"/>
      <c r="G4" s="724"/>
      <c r="H4" s="722" t="str">
        <f>IF(F4="","",G4*100/F4)</f>
        <v/>
      </c>
    </row>
    <row r="5" spans="1:8">
      <c r="A5" s="727"/>
      <c r="B5" s="728" t="s">
        <v>500</v>
      </c>
      <c r="C5" s="725"/>
      <c r="D5" s="725"/>
      <c r="E5" s="723" t="str">
        <f t="shared" si="0"/>
        <v/>
      </c>
      <c r="F5" s="725"/>
      <c r="G5" s="725"/>
      <c r="H5" s="723" t="str">
        <f t="shared" si="1"/>
        <v/>
      </c>
    </row>
    <row r="6" spans="1:8">
      <c r="A6" s="727"/>
      <c r="B6" s="728" t="s">
        <v>501</v>
      </c>
      <c r="C6" s="725"/>
      <c r="D6" s="725"/>
      <c r="E6" s="723" t="str">
        <f t="shared" si="0"/>
        <v/>
      </c>
      <c r="F6" s="725"/>
      <c r="G6" s="725"/>
      <c r="H6" s="723" t="str">
        <f t="shared" si="1"/>
        <v/>
      </c>
    </row>
    <row r="7" spans="1:8">
      <c r="A7" s="727"/>
      <c r="B7" s="728" t="s">
        <v>502</v>
      </c>
      <c r="C7" s="725"/>
      <c r="D7" s="725"/>
      <c r="E7" s="723" t="str">
        <f t="shared" si="0"/>
        <v/>
      </c>
      <c r="F7" s="725"/>
      <c r="G7" s="725"/>
      <c r="H7" s="723" t="str">
        <f t="shared" si="1"/>
        <v/>
      </c>
    </row>
    <row r="8" spans="1:8" ht="13.9">
      <c r="A8" s="2" t="s">
        <v>503</v>
      </c>
      <c r="B8" s="2"/>
      <c r="C8" s="25"/>
      <c r="D8" s="25"/>
      <c r="E8" s="103" t="str">
        <f t="shared" si="0"/>
        <v/>
      </c>
      <c r="F8" s="25"/>
      <c r="G8" s="25"/>
      <c r="H8" s="103" t="str">
        <f t="shared" si="1"/>
        <v/>
      </c>
    </row>
    <row r="9" spans="1:8">
      <c r="A9" s="727"/>
      <c r="B9" s="728" t="s">
        <v>504</v>
      </c>
      <c r="C9" s="725"/>
      <c r="D9" s="725"/>
      <c r="E9" s="723" t="str">
        <f t="shared" si="0"/>
        <v/>
      </c>
      <c r="F9" s="725"/>
      <c r="G9" s="725"/>
      <c r="H9" s="723" t="str">
        <f t="shared" si="1"/>
        <v/>
      </c>
    </row>
    <row r="10" spans="1:8">
      <c r="A10" s="727"/>
      <c r="B10" s="728" t="s">
        <v>505</v>
      </c>
      <c r="C10" s="725"/>
      <c r="D10" s="725"/>
      <c r="E10" s="723" t="str">
        <f t="shared" si="0"/>
        <v/>
      </c>
      <c r="F10" s="725"/>
      <c r="G10" s="725"/>
      <c r="H10" s="723" t="str">
        <f t="shared" si="1"/>
        <v/>
      </c>
    </row>
    <row r="11" spans="1:8">
      <c r="A11" s="727"/>
      <c r="B11" s="728" t="s">
        <v>506</v>
      </c>
      <c r="C11" s="725"/>
      <c r="D11" s="725"/>
      <c r="E11" s="723" t="str">
        <f t="shared" si="0"/>
        <v/>
      </c>
      <c r="F11" s="725"/>
      <c r="G11" s="725"/>
      <c r="H11" s="723" t="str">
        <f t="shared" si="1"/>
        <v/>
      </c>
    </row>
    <row r="12" spans="1:8">
      <c r="A12" s="727"/>
      <c r="B12" s="728" t="s">
        <v>507</v>
      </c>
      <c r="C12" s="725"/>
      <c r="D12" s="725"/>
      <c r="E12" s="723" t="str">
        <f t="shared" si="0"/>
        <v/>
      </c>
      <c r="F12" s="725"/>
      <c r="G12" s="725"/>
      <c r="H12" s="723" t="str">
        <f t="shared" si="1"/>
        <v/>
      </c>
    </row>
    <row r="13" spans="1:8">
      <c r="A13" s="727"/>
      <c r="B13" s="728" t="s">
        <v>508</v>
      </c>
      <c r="C13" s="725"/>
      <c r="D13" s="725"/>
      <c r="E13" s="723" t="str">
        <f t="shared" si="0"/>
        <v/>
      </c>
      <c r="F13" s="725"/>
      <c r="G13" s="725"/>
      <c r="H13" s="723" t="str">
        <f t="shared" si="1"/>
        <v/>
      </c>
    </row>
    <row r="14" spans="1:8">
      <c r="A14" s="727"/>
      <c r="B14" s="728" t="s">
        <v>509</v>
      </c>
      <c r="C14" s="725"/>
      <c r="D14" s="725"/>
      <c r="E14" s="723" t="str">
        <f t="shared" si="0"/>
        <v/>
      </c>
      <c r="F14" s="725"/>
      <c r="G14" s="725"/>
      <c r="H14" s="723" t="str">
        <f t="shared" si="1"/>
        <v/>
      </c>
    </row>
    <row r="15" spans="1:8" ht="13.9">
      <c r="A15" s="2" t="s">
        <v>510</v>
      </c>
      <c r="B15" s="2"/>
      <c r="C15" s="25"/>
      <c r="D15" s="25"/>
      <c r="E15" s="103" t="str">
        <f t="shared" si="0"/>
        <v/>
      </c>
      <c r="F15" s="25"/>
      <c r="G15" s="25"/>
      <c r="H15" s="103" t="str">
        <f t="shared" si="1"/>
        <v/>
      </c>
    </row>
    <row r="16" spans="1:8">
      <c r="A16" s="728"/>
      <c r="B16" s="728" t="s">
        <v>511</v>
      </c>
      <c r="C16" s="725"/>
      <c r="D16" s="725"/>
      <c r="E16" s="723" t="str">
        <f t="shared" si="0"/>
        <v/>
      </c>
      <c r="F16" s="725"/>
      <c r="G16" s="725"/>
      <c r="H16" s="723" t="str">
        <f t="shared" si="1"/>
        <v/>
      </c>
    </row>
    <row r="17" spans="1:8">
      <c r="A17" s="727"/>
      <c r="B17" s="728" t="s">
        <v>512</v>
      </c>
      <c r="C17" s="725"/>
      <c r="D17" s="725"/>
      <c r="E17" s="723" t="str">
        <f t="shared" si="0"/>
        <v/>
      </c>
      <c r="F17" s="725"/>
      <c r="G17" s="725"/>
      <c r="H17" s="723" t="str">
        <f t="shared" si="1"/>
        <v/>
      </c>
    </row>
    <row r="18" spans="1:8">
      <c r="A18" s="727"/>
      <c r="B18" s="728" t="s">
        <v>513</v>
      </c>
      <c r="C18" s="725"/>
      <c r="D18" s="725"/>
      <c r="E18" s="723" t="str">
        <f t="shared" si="0"/>
        <v/>
      </c>
      <c r="F18" s="725"/>
      <c r="G18" s="725"/>
      <c r="H18" s="723" t="str">
        <f t="shared" si="1"/>
        <v/>
      </c>
    </row>
    <row r="19" spans="1:8" ht="13.9">
      <c r="A19" s="2" t="s">
        <v>514</v>
      </c>
      <c r="B19" s="6"/>
      <c r="C19" s="49"/>
      <c r="D19" s="49"/>
      <c r="E19" s="686" t="str">
        <f t="shared" si="0"/>
        <v/>
      </c>
      <c r="F19" s="49"/>
      <c r="G19" s="49"/>
      <c r="H19" s="686" t="str">
        <f t="shared" si="1"/>
        <v/>
      </c>
    </row>
    <row r="20" spans="1:8">
      <c r="A20" s="728"/>
      <c r="B20" s="729" t="s">
        <v>515</v>
      </c>
      <c r="C20" s="724"/>
      <c r="D20" s="724"/>
      <c r="E20" s="722" t="str">
        <f t="shared" si="0"/>
        <v/>
      </c>
      <c r="F20" s="724"/>
      <c r="G20" s="724"/>
      <c r="H20" s="722" t="str">
        <f t="shared" si="1"/>
        <v/>
      </c>
    </row>
    <row r="21" spans="1:8">
      <c r="A21" s="727"/>
      <c r="B21" s="728" t="s">
        <v>516</v>
      </c>
      <c r="C21" s="725"/>
      <c r="D21" s="725"/>
      <c r="E21" s="723" t="str">
        <f t="shared" si="0"/>
        <v/>
      </c>
      <c r="F21" s="725"/>
      <c r="G21" s="725"/>
      <c r="H21" s="723" t="str">
        <f t="shared" si="1"/>
        <v/>
      </c>
    </row>
    <row r="22" spans="1:8">
      <c r="A22" s="727"/>
      <c r="B22" s="728" t="s">
        <v>517</v>
      </c>
      <c r="C22" s="725"/>
      <c r="D22" s="725"/>
      <c r="E22" s="723" t="str">
        <f t="shared" si="0"/>
        <v/>
      </c>
      <c r="F22" s="725"/>
      <c r="G22" s="725"/>
      <c r="H22" s="723" t="str">
        <f t="shared" si="1"/>
        <v/>
      </c>
    </row>
    <row r="23" spans="1:8">
      <c r="A23" s="727"/>
      <c r="B23" s="728" t="s">
        <v>518</v>
      </c>
      <c r="C23" s="725"/>
      <c r="D23" s="725"/>
      <c r="E23" s="723" t="str">
        <f t="shared" si="0"/>
        <v/>
      </c>
      <c r="F23" s="725"/>
      <c r="G23" s="725"/>
      <c r="H23" s="723" t="str">
        <f t="shared" si="1"/>
        <v/>
      </c>
    </row>
    <row r="24" spans="1:8">
      <c r="A24" s="727"/>
      <c r="B24" s="728" t="s">
        <v>519</v>
      </c>
      <c r="C24" s="725"/>
      <c r="D24" s="725"/>
      <c r="E24" s="723" t="str">
        <f t="shared" si="0"/>
        <v/>
      </c>
      <c r="F24" s="725"/>
      <c r="G24" s="725"/>
      <c r="H24" s="723" t="str">
        <f t="shared" si="1"/>
        <v/>
      </c>
    </row>
    <row r="25" spans="1:8">
      <c r="A25" s="727"/>
      <c r="B25" s="728" t="s">
        <v>520</v>
      </c>
      <c r="C25" s="725"/>
      <c r="D25" s="725"/>
      <c r="E25" s="723" t="str">
        <f t="shared" si="0"/>
        <v/>
      </c>
      <c r="F25" s="725"/>
      <c r="G25" s="725"/>
      <c r="H25" s="723" t="str">
        <f t="shared" si="1"/>
        <v/>
      </c>
    </row>
    <row r="26" spans="1:8">
      <c r="A26" s="727"/>
      <c r="B26" s="728" t="s">
        <v>521</v>
      </c>
      <c r="C26" s="725"/>
      <c r="D26" s="725"/>
      <c r="E26" s="723" t="str">
        <f t="shared" si="0"/>
        <v/>
      </c>
      <c r="F26" s="725"/>
      <c r="G26" s="725"/>
      <c r="H26" s="723" t="str">
        <f t="shared" si="1"/>
        <v/>
      </c>
    </row>
    <row r="27" spans="1:8">
      <c r="A27" s="727"/>
      <c r="B27" s="728" t="s">
        <v>522</v>
      </c>
      <c r="C27" s="725"/>
      <c r="D27" s="725"/>
      <c r="E27" s="723" t="str">
        <f t="shared" si="0"/>
        <v/>
      </c>
      <c r="F27" s="725"/>
      <c r="G27" s="725"/>
      <c r="H27" s="723" t="str">
        <f t="shared" si="1"/>
        <v/>
      </c>
    </row>
    <row r="28" spans="1:8">
      <c r="A28" s="727"/>
      <c r="B28" s="728" t="s">
        <v>523</v>
      </c>
      <c r="C28" s="725"/>
      <c r="D28" s="725"/>
      <c r="E28" s="723" t="str">
        <f t="shared" si="0"/>
        <v/>
      </c>
      <c r="F28" s="725"/>
      <c r="G28" s="725"/>
      <c r="H28" s="723" t="str">
        <f t="shared" si="1"/>
        <v/>
      </c>
    </row>
    <row r="29" spans="1:8" ht="13.9">
      <c r="A29" s="2" t="s">
        <v>524</v>
      </c>
      <c r="B29" s="2"/>
      <c r="C29" s="25"/>
      <c r="D29" s="25"/>
      <c r="E29" s="103" t="str">
        <f t="shared" si="0"/>
        <v/>
      </c>
      <c r="F29" s="25"/>
      <c r="G29" s="25"/>
      <c r="H29" s="103" t="str">
        <f t="shared" si="1"/>
        <v/>
      </c>
    </row>
    <row r="30" spans="1:8">
      <c r="A30" s="728"/>
      <c r="B30" s="728" t="s">
        <v>525</v>
      </c>
      <c r="C30" s="724"/>
      <c r="D30" s="724"/>
      <c r="E30" s="722" t="str">
        <f t="shared" si="0"/>
        <v/>
      </c>
      <c r="F30" s="724"/>
      <c r="G30" s="724"/>
      <c r="H30" s="722" t="str">
        <f t="shared" si="1"/>
        <v/>
      </c>
    </row>
    <row r="31" spans="1:8">
      <c r="A31" s="728"/>
      <c r="B31" s="728" t="s">
        <v>526</v>
      </c>
      <c r="C31" s="725"/>
      <c r="D31" s="725"/>
      <c r="E31" s="723" t="str">
        <f t="shared" si="0"/>
        <v/>
      </c>
      <c r="F31" s="725"/>
      <c r="G31" s="725"/>
      <c r="H31" s="723" t="str">
        <f t="shared" si="1"/>
        <v/>
      </c>
    </row>
    <row r="32" spans="1:8">
      <c r="A32" s="728"/>
      <c r="B32" s="728" t="s">
        <v>527</v>
      </c>
      <c r="C32" s="725"/>
      <c r="D32" s="725"/>
      <c r="E32" s="723" t="str">
        <f t="shared" si="0"/>
        <v/>
      </c>
      <c r="F32" s="725"/>
      <c r="G32" s="725"/>
      <c r="H32" s="723" t="str">
        <f t="shared" si="1"/>
        <v/>
      </c>
    </row>
    <row r="33" spans="1:8">
      <c r="A33" s="728"/>
      <c r="B33" s="728" t="s">
        <v>528</v>
      </c>
      <c r="C33" s="725"/>
      <c r="D33" s="725"/>
      <c r="E33" s="723" t="str">
        <f t="shared" si="0"/>
        <v/>
      </c>
      <c r="F33" s="725"/>
      <c r="G33" s="725"/>
      <c r="H33" s="723" t="str">
        <f t="shared" si="1"/>
        <v/>
      </c>
    </row>
    <row r="34" spans="1:8">
      <c r="A34" s="728"/>
      <c r="B34" s="728" t="s">
        <v>529</v>
      </c>
      <c r="C34" s="725"/>
      <c r="D34" s="725"/>
      <c r="E34" s="723" t="str">
        <f t="shared" si="0"/>
        <v/>
      </c>
      <c r="F34" s="725"/>
      <c r="G34" s="725"/>
      <c r="H34" s="723" t="str">
        <f t="shared" si="1"/>
        <v/>
      </c>
    </row>
    <row r="35" spans="1:8">
      <c r="A35" s="728"/>
      <c r="B35" s="728" t="s">
        <v>530</v>
      </c>
      <c r="C35" s="725"/>
      <c r="D35" s="725"/>
      <c r="E35" s="723" t="str">
        <f t="shared" si="0"/>
        <v/>
      </c>
      <c r="F35" s="725"/>
      <c r="G35" s="725"/>
      <c r="H35" s="723" t="str">
        <f t="shared" ref="H35:H66" si="2">IF(F35="","",G35*100/F35)</f>
        <v/>
      </c>
    </row>
    <row r="36" spans="1:8">
      <c r="A36" s="728"/>
      <c r="B36" s="728" t="s">
        <v>531</v>
      </c>
      <c r="C36" s="725"/>
      <c r="D36" s="725"/>
      <c r="E36" s="723" t="str">
        <f t="shared" si="0"/>
        <v/>
      </c>
      <c r="F36" s="725"/>
      <c r="G36" s="725"/>
      <c r="H36" s="723" t="str">
        <f t="shared" si="2"/>
        <v/>
      </c>
    </row>
    <row r="37" spans="1:8">
      <c r="A37" s="727"/>
      <c r="B37" s="728" t="s">
        <v>532</v>
      </c>
      <c r="C37" s="725"/>
      <c r="D37" s="725"/>
      <c r="E37" s="723" t="str">
        <f t="shared" si="0"/>
        <v/>
      </c>
      <c r="F37" s="725"/>
      <c r="G37" s="725"/>
      <c r="H37" s="723" t="str">
        <f t="shared" si="2"/>
        <v/>
      </c>
    </row>
    <row r="38" spans="1:8">
      <c r="A38" s="727"/>
      <c r="B38" s="728" t="s">
        <v>533</v>
      </c>
      <c r="C38" s="725"/>
      <c r="D38" s="725"/>
      <c r="E38" s="723" t="str">
        <f t="shared" si="0"/>
        <v/>
      </c>
      <c r="F38" s="725"/>
      <c r="G38" s="725"/>
      <c r="H38" s="723" t="str">
        <f t="shared" si="2"/>
        <v/>
      </c>
    </row>
    <row r="39" spans="1:8">
      <c r="A39" s="727"/>
      <c r="B39" s="728" t="s">
        <v>534</v>
      </c>
      <c r="C39" s="725"/>
      <c r="D39" s="725"/>
      <c r="E39" s="723" t="str">
        <f t="shared" si="0"/>
        <v/>
      </c>
      <c r="F39" s="725"/>
      <c r="G39" s="725"/>
      <c r="H39" s="723" t="str">
        <f t="shared" si="2"/>
        <v/>
      </c>
    </row>
    <row r="40" spans="1:8">
      <c r="A40" s="727"/>
      <c r="B40" s="728" t="s">
        <v>535</v>
      </c>
      <c r="C40" s="725"/>
      <c r="D40" s="725"/>
      <c r="E40" s="723" t="str">
        <f t="shared" si="0"/>
        <v/>
      </c>
      <c r="F40" s="725"/>
      <c r="G40" s="725"/>
      <c r="H40" s="723" t="str">
        <f t="shared" si="2"/>
        <v/>
      </c>
    </row>
    <row r="41" spans="1:8">
      <c r="A41" s="727"/>
      <c r="B41" s="728" t="s">
        <v>536</v>
      </c>
      <c r="C41" s="725"/>
      <c r="D41" s="725"/>
      <c r="E41" s="723" t="str">
        <f t="shared" si="0"/>
        <v/>
      </c>
      <c r="F41" s="725"/>
      <c r="G41" s="725"/>
      <c r="H41" s="723" t="str">
        <f t="shared" si="2"/>
        <v/>
      </c>
    </row>
    <row r="42" spans="1:8" ht="13.9">
      <c r="A42" s="2" t="s">
        <v>537</v>
      </c>
      <c r="B42" s="2"/>
      <c r="C42" s="25"/>
      <c r="D42" s="25"/>
      <c r="E42" s="103" t="str">
        <f t="shared" si="0"/>
        <v/>
      </c>
      <c r="F42" s="25"/>
      <c r="G42" s="25"/>
      <c r="H42" s="103" t="str">
        <f t="shared" si="2"/>
        <v/>
      </c>
    </row>
    <row r="43" spans="1:8">
      <c r="A43" s="728"/>
      <c r="B43" s="728" t="s">
        <v>538</v>
      </c>
      <c r="C43" s="725"/>
      <c r="D43" s="725"/>
      <c r="E43" s="723" t="str">
        <f t="shared" si="0"/>
        <v/>
      </c>
      <c r="F43" s="725"/>
      <c r="G43" s="725"/>
      <c r="H43" s="723" t="str">
        <f t="shared" si="2"/>
        <v/>
      </c>
    </row>
    <row r="44" spans="1:8">
      <c r="A44" s="727"/>
      <c r="B44" s="728" t="s">
        <v>539</v>
      </c>
      <c r="C44" s="725"/>
      <c r="D44" s="725"/>
      <c r="E44" s="723" t="str">
        <f t="shared" si="0"/>
        <v/>
      </c>
      <c r="F44" s="725"/>
      <c r="G44" s="725"/>
      <c r="H44" s="723" t="str">
        <f t="shared" si="2"/>
        <v/>
      </c>
    </row>
    <row r="45" spans="1:8">
      <c r="A45" s="727"/>
      <c r="B45" s="728" t="s">
        <v>540</v>
      </c>
      <c r="C45" s="725"/>
      <c r="D45" s="725"/>
      <c r="E45" s="723" t="str">
        <f t="shared" si="0"/>
        <v/>
      </c>
      <c r="F45" s="725"/>
      <c r="G45" s="725"/>
      <c r="H45" s="723" t="str">
        <f t="shared" si="2"/>
        <v/>
      </c>
    </row>
    <row r="46" spans="1:8">
      <c r="A46" s="727"/>
      <c r="B46" s="728" t="s">
        <v>541</v>
      </c>
      <c r="C46" s="725"/>
      <c r="D46" s="725"/>
      <c r="E46" s="723" t="str">
        <f t="shared" si="0"/>
        <v/>
      </c>
      <c r="F46" s="725"/>
      <c r="G46" s="725"/>
      <c r="H46" s="723" t="str">
        <f t="shared" si="2"/>
        <v/>
      </c>
    </row>
    <row r="47" spans="1:8">
      <c r="A47" s="727"/>
      <c r="B47" s="728" t="s">
        <v>542</v>
      </c>
      <c r="C47" s="725"/>
      <c r="D47" s="725"/>
      <c r="E47" s="723" t="str">
        <f t="shared" si="0"/>
        <v/>
      </c>
      <c r="F47" s="725"/>
      <c r="G47" s="725"/>
      <c r="H47" s="723" t="str">
        <f t="shared" si="2"/>
        <v/>
      </c>
    </row>
    <row r="48" spans="1:8">
      <c r="A48" s="727"/>
      <c r="B48" s="728" t="s">
        <v>543</v>
      </c>
      <c r="C48" s="725"/>
      <c r="D48" s="725"/>
      <c r="E48" s="723" t="str">
        <f t="shared" si="0"/>
        <v/>
      </c>
      <c r="F48" s="725"/>
      <c r="G48" s="725"/>
      <c r="H48" s="723" t="str">
        <f t="shared" si="2"/>
        <v/>
      </c>
    </row>
    <row r="49" spans="1:8">
      <c r="A49" s="727"/>
      <c r="B49" s="728" t="s">
        <v>544</v>
      </c>
      <c r="C49" s="725"/>
      <c r="D49" s="725"/>
      <c r="E49" s="723" t="str">
        <f t="shared" si="0"/>
        <v/>
      </c>
      <c r="F49" s="725"/>
      <c r="G49" s="725"/>
      <c r="H49" s="723" t="str">
        <f t="shared" si="2"/>
        <v/>
      </c>
    </row>
    <row r="50" spans="1:8" ht="13.9">
      <c r="A50" s="2" t="s">
        <v>545</v>
      </c>
      <c r="B50" s="2"/>
      <c r="C50" s="25"/>
      <c r="D50" s="25"/>
      <c r="E50" s="103" t="str">
        <f t="shared" si="0"/>
        <v/>
      </c>
      <c r="F50" s="25"/>
      <c r="G50" s="25"/>
      <c r="H50" s="103" t="str">
        <f t="shared" si="2"/>
        <v/>
      </c>
    </row>
    <row r="51" spans="1:8">
      <c r="A51" s="728"/>
      <c r="B51" s="728" t="s">
        <v>546</v>
      </c>
      <c r="C51" s="725"/>
      <c r="D51" s="725"/>
      <c r="E51" s="723" t="str">
        <f t="shared" si="0"/>
        <v/>
      </c>
      <c r="F51" s="725"/>
      <c r="G51" s="725"/>
      <c r="H51" s="723" t="str">
        <f t="shared" si="2"/>
        <v/>
      </c>
    </row>
    <row r="52" spans="1:8">
      <c r="A52" s="727"/>
      <c r="B52" s="728" t="s">
        <v>547</v>
      </c>
      <c r="C52" s="725"/>
      <c r="D52" s="725"/>
      <c r="E52" s="723" t="str">
        <f t="shared" si="0"/>
        <v/>
      </c>
      <c r="F52" s="725"/>
      <c r="G52" s="725"/>
      <c r="H52" s="723" t="str">
        <f t="shared" si="2"/>
        <v/>
      </c>
    </row>
    <row r="53" spans="1:8">
      <c r="A53" s="727"/>
      <c r="B53" s="728" t="s">
        <v>548</v>
      </c>
      <c r="C53" s="725"/>
      <c r="D53" s="725"/>
      <c r="E53" s="723" t="str">
        <f t="shared" si="0"/>
        <v/>
      </c>
      <c r="F53" s="725"/>
      <c r="G53" s="725"/>
      <c r="H53" s="723" t="str">
        <f t="shared" si="2"/>
        <v/>
      </c>
    </row>
    <row r="54" spans="1:8">
      <c r="A54" s="727"/>
      <c r="B54" s="728" t="s">
        <v>549</v>
      </c>
      <c r="C54" s="725"/>
      <c r="D54" s="725"/>
      <c r="E54" s="723" t="str">
        <f t="shared" si="0"/>
        <v/>
      </c>
      <c r="F54" s="725"/>
      <c r="G54" s="725"/>
      <c r="H54" s="723" t="str">
        <f t="shared" si="2"/>
        <v/>
      </c>
    </row>
    <row r="55" spans="1:8" ht="13.9">
      <c r="A55" s="2" t="s">
        <v>550</v>
      </c>
      <c r="B55" s="2"/>
      <c r="C55" s="49"/>
      <c r="D55" s="49"/>
      <c r="E55" s="686" t="str">
        <f t="shared" si="0"/>
        <v/>
      </c>
      <c r="F55" s="49"/>
      <c r="G55" s="49"/>
      <c r="H55" s="686" t="str">
        <f t="shared" si="2"/>
        <v/>
      </c>
    </row>
    <row r="56" spans="1:8">
      <c r="A56" s="728"/>
      <c r="B56" s="728" t="s">
        <v>551</v>
      </c>
      <c r="C56" s="724"/>
      <c r="D56" s="724"/>
      <c r="E56" s="722" t="str">
        <f t="shared" si="0"/>
        <v/>
      </c>
      <c r="F56" s="724"/>
      <c r="G56" s="724"/>
      <c r="H56" s="722" t="str">
        <f t="shared" si="2"/>
        <v/>
      </c>
    </row>
    <row r="57" spans="1:8">
      <c r="A57" s="727"/>
      <c r="B57" s="728" t="s">
        <v>552</v>
      </c>
      <c r="C57" s="725"/>
      <c r="D57" s="725"/>
      <c r="E57" s="723" t="str">
        <f t="shared" si="0"/>
        <v/>
      </c>
      <c r="F57" s="725"/>
      <c r="G57" s="725"/>
      <c r="H57" s="723" t="str">
        <f t="shared" si="2"/>
        <v/>
      </c>
    </row>
    <row r="58" spans="1:8">
      <c r="A58" s="727"/>
      <c r="B58" s="728" t="s">
        <v>553</v>
      </c>
      <c r="C58" s="725"/>
      <c r="D58" s="725"/>
      <c r="E58" s="723" t="str">
        <f t="shared" si="0"/>
        <v/>
      </c>
      <c r="F58" s="725"/>
      <c r="G58" s="725"/>
      <c r="H58" s="723" t="str">
        <f t="shared" si="2"/>
        <v/>
      </c>
    </row>
    <row r="59" spans="1:8">
      <c r="A59" s="727"/>
      <c r="B59" s="728" t="s">
        <v>554</v>
      </c>
      <c r="C59" s="725"/>
      <c r="D59" s="725"/>
      <c r="E59" s="723" t="str">
        <f t="shared" si="0"/>
        <v/>
      </c>
      <c r="F59" s="725"/>
      <c r="G59" s="725"/>
      <c r="H59" s="723" t="str">
        <f t="shared" si="2"/>
        <v/>
      </c>
    </row>
    <row r="60" spans="1:8">
      <c r="A60" s="727"/>
      <c r="B60" s="728" t="s">
        <v>555</v>
      </c>
      <c r="C60" s="725"/>
      <c r="D60" s="725"/>
      <c r="E60" s="723" t="str">
        <f t="shared" si="0"/>
        <v/>
      </c>
      <c r="F60" s="725"/>
      <c r="G60" s="725"/>
      <c r="H60" s="723" t="str">
        <f t="shared" si="2"/>
        <v/>
      </c>
    </row>
    <row r="61" spans="1:8">
      <c r="A61" s="727"/>
      <c r="B61" s="728" t="s">
        <v>556</v>
      </c>
      <c r="C61" s="725"/>
      <c r="D61" s="725"/>
      <c r="E61" s="723" t="str">
        <f t="shared" si="0"/>
        <v/>
      </c>
      <c r="F61" s="725"/>
      <c r="G61" s="725"/>
      <c r="H61" s="723" t="str">
        <f t="shared" si="2"/>
        <v/>
      </c>
    </row>
    <row r="62" spans="1:8">
      <c r="A62" s="727"/>
      <c r="B62" s="728" t="s">
        <v>557</v>
      </c>
      <c r="C62" s="725"/>
      <c r="D62" s="725"/>
      <c r="E62" s="723" t="str">
        <f t="shared" si="0"/>
        <v/>
      </c>
      <c r="F62" s="725"/>
      <c r="G62" s="725"/>
      <c r="H62" s="723" t="str">
        <f t="shared" si="2"/>
        <v/>
      </c>
    </row>
    <row r="63" spans="1:8">
      <c r="A63" s="727"/>
      <c r="B63" s="728" t="s">
        <v>558</v>
      </c>
      <c r="C63" s="725"/>
      <c r="D63" s="725"/>
      <c r="E63" s="723" t="str">
        <f t="shared" si="0"/>
        <v/>
      </c>
      <c r="F63" s="725"/>
      <c r="G63" s="725"/>
      <c r="H63" s="723" t="str">
        <f t="shared" si="2"/>
        <v/>
      </c>
    </row>
    <row r="64" spans="1:8" ht="13.9">
      <c r="A64" s="2" t="s">
        <v>559</v>
      </c>
      <c r="B64" s="2"/>
      <c r="C64" s="25"/>
      <c r="D64" s="25"/>
      <c r="E64" s="103" t="str">
        <f t="shared" si="0"/>
        <v/>
      </c>
      <c r="F64" s="25"/>
      <c r="G64" s="25"/>
      <c r="H64" s="103" t="str">
        <f t="shared" si="2"/>
        <v/>
      </c>
    </row>
    <row r="65" spans="1:8">
      <c r="A65" s="728"/>
      <c r="B65" s="728" t="s">
        <v>560</v>
      </c>
      <c r="C65" s="725"/>
      <c r="D65" s="725"/>
      <c r="E65" s="723" t="str">
        <f t="shared" si="0"/>
        <v/>
      </c>
      <c r="F65" s="725"/>
      <c r="G65" s="725"/>
      <c r="H65" s="723" t="str">
        <f t="shared" si="2"/>
        <v/>
      </c>
    </row>
    <row r="66" spans="1:8">
      <c r="A66" s="727"/>
      <c r="B66" s="728" t="s">
        <v>561</v>
      </c>
      <c r="C66" s="725"/>
      <c r="D66" s="725"/>
      <c r="E66" s="723" t="str">
        <f t="shared" si="0"/>
        <v/>
      </c>
      <c r="F66" s="725"/>
      <c r="G66" s="725"/>
      <c r="H66" s="723" t="str">
        <f t="shared" si="2"/>
        <v/>
      </c>
    </row>
    <row r="67" spans="1:8">
      <c r="A67" s="727"/>
      <c r="B67" s="728" t="s">
        <v>562</v>
      </c>
      <c r="C67" s="725"/>
      <c r="D67" s="725"/>
      <c r="E67" s="723" t="str">
        <f t="shared" ref="E67:E111" si="3">IF(C67="","",D67*100/C67)</f>
        <v/>
      </c>
      <c r="F67" s="725"/>
      <c r="G67" s="725"/>
      <c r="H67" s="723" t="str">
        <f t="shared" ref="H67:H98" si="4">IF(F67="","",G67*100/F67)</f>
        <v/>
      </c>
    </row>
    <row r="68" spans="1:8">
      <c r="A68" s="727"/>
      <c r="B68" s="728" t="s">
        <v>563</v>
      </c>
      <c r="C68" s="725"/>
      <c r="D68" s="725"/>
      <c r="E68" s="723" t="str">
        <f t="shared" si="3"/>
        <v/>
      </c>
      <c r="F68" s="725"/>
      <c r="G68" s="725"/>
      <c r="H68" s="723" t="str">
        <f t="shared" si="4"/>
        <v/>
      </c>
    </row>
    <row r="69" spans="1:8">
      <c r="A69" s="727"/>
      <c r="B69" s="728" t="s">
        <v>564</v>
      </c>
      <c r="C69" s="725"/>
      <c r="D69" s="725"/>
      <c r="E69" s="723" t="str">
        <f t="shared" si="3"/>
        <v/>
      </c>
      <c r="F69" s="725"/>
      <c r="G69" s="725"/>
      <c r="H69" s="723" t="str">
        <f t="shared" si="4"/>
        <v/>
      </c>
    </row>
    <row r="70" spans="1:8">
      <c r="A70" s="727"/>
      <c r="B70" s="728" t="s">
        <v>565</v>
      </c>
      <c r="C70" s="725"/>
      <c r="D70" s="725"/>
      <c r="E70" s="723" t="str">
        <f t="shared" si="3"/>
        <v/>
      </c>
      <c r="F70" s="725"/>
      <c r="G70" s="725"/>
      <c r="H70" s="723" t="str">
        <f t="shared" si="4"/>
        <v/>
      </c>
    </row>
    <row r="71" spans="1:8">
      <c r="A71" s="727"/>
      <c r="B71" s="728" t="s">
        <v>566</v>
      </c>
      <c r="C71" s="725"/>
      <c r="D71" s="725"/>
      <c r="E71" s="723" t="str">
        <f t="shared" si="3"/>
        <v/>
      </c>
      <c r="F71" s="725"/>
      <c r="G71" s="725"/>
      <c r="H71" s="723" t="str">
        <f t="shared" si="4"/>
        <v/>
      </c>
    </row>
    <row r="72" spans="1:8">
      <c r="A72" s="727"/>
      <c r="B72" s="728" t="s">
        <v>567</v>
      </c>
      <c r="C72" s="725"/>
      <c r="D72" s="725"/>
      <c r="E72" s="723" t="str">
        <f t="shared" si="3"/>
        <v/>
      </c>
      <c r="F72" s="725"/>
      <c r="G72" s="725"/>
      <c r="H72" s="723" t="str">
        <f t="shared" si="4"/>
        <v/>
      </c>
    </row>
    <row r="73" spans="1:8" ht="13.9">
      <c r="A73" s="2" t="s">
        <v>568</v>
      </c>
      <c r="B73" s="2"/>
      <c r="C73" s="25"/>
      <c r="D73" s="25"/>
      <c r="E73" s="103" t="str">
        <f t="shared" si="3"/>
        <v/>
      </c>
      <c r="F73" s="25"/>
      <c r="G73" s="25"/>
      <c r="H73" s="103" t="str">
        <f t="shared" si="4"/>
        <v/>
      </c>
    </row>
    <row r="74" spans="1:8">
      <c r="A74" s="728"/>
      <c r="B74" s="728" t="s">
        <v>569</v>
      </c>
      <c r="C74" s="725"/>
      <c r="D74" s="725"/>
      <c r="E74" s="723" t="str">
        <f t="shared" si="3"/>
        <v/>
      </c>
      <c r="F74" s="725"/>
      <c r="G74" s="725"/>
      <c r="H74" s="723" t="str">
        <f t="shared" si="4"/>
        <v/>
      </c>
    </row>
    <row r="75" spans="1:8">
      <c r="A75" s="727"/>
      <c r="B75" s="728" t="s">
        <v>570</v>
      </c>
      <c r="C75" s="725"/>
      <c r="D75" s="725"/>
      <c r="E75" s="723" t="str">
        <f t="shared" si="3"/>
        <v/>
      </c>
      <c r="F75" s="725"/>
      <c r="G75" s="725"/>
      <c r="H75" s="723" t="str">
        <f t="shared" si="4"/>
        <v/>
      </c>
    </row>
    <row r="76" spans="1:8">
      <c r="A76" s="727"/>
      <c r="B76" s="728" t="s">
        <v>571</v>
      </c>
      <c r="C76" s="725"/>
      <c r="D76" s="725"/>
      <c r="E76" s="723" t="str">
        <f t="shared" si="3"/>
        <v/>
      </c>
      <c r="F76" s="725"/>
      <c r="G76" s="725"/>
      <c r="H76" s="723" t="str">
        <f t="shared" si="4"/>
        <v/>
      </c>
    </row>
    <row r="77" spans="1:8">
      <c r="A77" s="727"/>
      <c r="B77" s="728" t="s">
        <v>572</v>
      </c>
      <c r="C77" s="725"/>
      <c r="D77" s="725"/>
      <c r="E77" s="723" t="str">
        <f t="shared" si="3"/>
        <v/>
      </c>
      <c r="F77" s="725"/>
      <c r="G77" s="725"/>
      <c r="H77" s="723" t="str">
        <f t="shared" si="4"/>
        <v/>
      </c>
    </row>
    <row r="78" spans="1:8">
      <c r="A78" s="727"/>
      <c r="B78" s="728" t="s">
        <v>573</v>
      </c>
      <c r="C78" s="725"/>
      <c r="D78" s="725"/>
      <c r="E78" s="723" t="str">
        <f t="shared" si="3"/>
        <v/>
      </c>
      <c r="F78" s="725"/>
      <c r="G78" s="725"/>
      <c r="H78" s="723" t="str">
        <f t="shared" si="4"/>
        <v/>
      </c>
    </row>
    <row r="79" spans="1:8" ht="13.9">
      <c r="A79" s="2" t="s">
        <v>574</v>
      </c>
      <c r="B79" s="2"/>
      <c r="C79" s="49"/>
      <c r="D79" s="49"/>
      <c r="E79" s="686" t="str">
        <f t="shared" si="3"/>
        <v/>
      </c>
      <c r="F79" s="49"/>
      <c r="G79" s="49"/>
      <c r="H79" s="686" t="str">
        <f t="shared" si="4"/>
        <v/>
      </c>
    </row>
    <row r="80" spans="1:8">
      <c r="A80" s="728"/>
      <c r="B80" s="728" t="s">
        <v>575</v>
      </c>
      <c r="C80" s="724"/>
      <c r="D80" s="724"/>
      <c r="E80" s="722" t="str">
        <f t="shared" si="3"/>
        <v/>
      </c>
      <c r="F80" s="724"/>
      <c r="G80" s="724"/>
      <c r="H80" s="722" t="str">
        <f t="shared" si="4"/>
        <v/>
      </c>
    </row>
    <row r="81" spans="1:8">
      <c r="A81" s="727"/>
      <c r="B81" s="728" t="s">
        <v>576</v>
      </c>
      <c r="C81" s="725"/>
      <c r="D81" s="725"/>
      <c r="E81" s="723" t="str">
        <f t="shared" si="3"/>
        <v/>
      </c>
      <c r="F81" s="725"/>
      <c r="G81" s="725"/>
      <c r="H81" s="723" t="str">
        <f t="shared" si="4"/>
        <v/>
      </c>
    </row>
    <row r="82" spans="1:8">
      <c r="A82" s="727"/>
      <c r="B82" s="728" t="s">
        <v>577</v>
      </c>
      <c r="C82" s="725"/>
      <c r="D82" s="725"/>
      <c r="E82" s="723" t="str">
        <f t="shared" si="3"/>
        <v/>
      </c>
      <c r="F82" s="725"/>
      <c r="G82" s="725"/>
      <c r="H82" s="723" t="str">
        <f t="shared" si="4"/>
        <v/>
      </c>
    </row>
    <row r="83" spans="1:8">
      <c r="A83" s="727"/>
      <c r="B83" s="728" t="s">
        <v>578</v>
      </c>
      <c r="C83" s="725"/>
      <c r="D83" s="725"/>
      <c r="E83" s="723" t="str">
        <f t="shared" si="3"/>
        <v/>
      </c>
      <c r="F83" s="725"/>
      <c r="G83" s="725"/>
      <c r="H83" s="723" t="str">
        <f t="shared" si="4"/>
        <v/>
      </c>
    </row>
    <row r="84" spans="1:8" ht="13.9">
      <c r="A84" s="2" t="s">
        <v>579</v>
      </c>
      <c r="B84" s="2"/>
      <c r="C84" s="25"/>
      <c r="D84" s="25"/>
      <c r="E84" s="103" t="str">
        <f t="shared" si="3"/>
        <v/>
      </c>
      <c r="F84" s="25"/>
      <c r="G84" s="25"/>
      <c r="H84" s="103" t="str">
        <f t="shared" si="4"/>
        <v/>
      </c>
    </row>
    <row r="85" spans="1:8">
      <c r="A85" s="727"/>
      <c r="B85" s="728" t="s">
        <v>580</v>
      </c>
      <c r="C85" s="725"/>
      <c r="D85" s="725"/>
      <c r="E85" s="723" t="str">
        <f t="shared" si="3"/>
        <v/>
      </c>
      <c r="F85" s="725"/>
      <c r="G85" s="725"/>
      <c r="H85" s="723" t="str">
        <f t="shared" si="4"/>
        <v/>
      </c>
    </row>
    <row r="86" spans="1:8">
      <c r="A86" s="727"/>
      <c r="B86" s="728" t="s">
        <v>581</v>
      </c>
      <c r="C86" s="725"/>
      <c r="D86" s="725"/>
      <c r="E86" s="723" t="str">
        <f t="shared" si="3"/>
        <v/>
      </c>
      <c r="F86" s="725"/>
      <c r="G86" s="725"/>
      <c r="H86" s="723" t="str">
        <f t="shared" si="4"/>
        <v/>
      </c>
    </row>
    <row r="87" spans="1:8">
      <c r="A87" s="727"/>
      <c r="B87" s="728" t="s">
        <v>582</v>
      </c>
      <c r="C87" s="725"/>
      <c r="D87" s="725"/>
      <c r="E87" s="723" t="str">
        <f t="shared" si="3"/>
        <v/>
      </c>
      <c r="F87" s="725"/>
      <c r="G87" s="725"/>
      <c r="H87" s="723" t="str">
        <f t="shared" si="4"/>
        <v/>
      </c>
    </row>
    <row r="88" spans="1:8" ht="13.9">
      <c r="A88" s="2" t="s">
        <v>583</v>
      </c>
      <c r="B88" s="2"/>
      <c r="C88" s="49"/>
      <c r="D88" s="49"/>
      <c r="E88" s="686" t="str">
        <f t="shared" si="3"/>
        <v/>
      </c>
      <c r="F88" s="49"/>
      <c r="G88" s="49"/>
      <c r="H88" s="686" t="str">
        <f t="shared" si="4"/>
        <v/>
      </c>
    </row>
    <row r="89" spans="1:8">
      <c r="A89" s="727"/>
      <c r="B89" s="728" t="s">
        <v>584</v>
      </c>
      <c r="C89" s="725"/>
      <c r="D89" s="725"/>
      <c r="E89" s="723" t="str">
        <f t="shared" si="3"/>
        <v/>
      </c>
      <c r="F89" s="725"/>
      <c r="G89" s="725"/>
      <c r="H89" s="723" t="str">
        <f t="shared" si="4"/>
        <v/>
      </c>
    </row>
    <row r="90" spans="1:8" ht="13.9">
      <c r="A90" s="2" t="s">
        <v>585</v>
      </c>
      <c r="B90" s="2"/>
      <c r="C90" s="25"/>
      <c r="D90" s="25"/>
      <c r="E90" s="103" t="str">
        <f t="shared" si="3"/>
        <v/>
      </c>
      <c r="F90" s="25"/>
      <c r="G90" s="25"/>
      <c r="H90" s="103" t="str">
        <f t="shared" si="4"/>
        <v/>
      </c>
    </row>
    <row r="91" spans="1:8">
      <c r="A91" s="727"/>
      <c r="B91" s="728" t="s">
        <v>586</v>
      </c>
      <c r="C91" s="725"/>
      <c r="D91" s="725"/>
      <c r="E91" s="723" t="str">
        <f t="shared" si="3"/>
        <v/>
      </c>
      <c r="F91" s="725"/>
      <c r="G91" s="725"/>
      <c r="H91" s="723" t="str">
        <f t="shared" si="4"/>
        <v/>
      </c>
    </row>
    <row r="92" spans="1:8">
      <c r="A92" s="727"/>
      <c r="B92" s="728" t="s">
        <v>587</v>
      </c>
      <c r="C92" s="725"/>
      <c r="D92" s="725"/>
      <c r="E92" s="723" t="str">
        <f t="shared" si="3"/>
        <v/>
      </c>
      <c r="F92" s="725"/>
      <c r="G92" s="725"/>
      <c r="H92" s="723" t="str">
        <f t="shared" si="4"/>
        <v/>
      </c>
    </row>
    <row r="93" spans="1:8">
      <c r="A93" s="727"/>
      <c r="B93" s="728" t="s">
        <v>588</v>
      </c>
      <c r="C93" s="725"/>
      <c r="D93" s="725"/>
      <c r="E93" s="723" t="str">
        <f t="shared" si="3"/>
        <v/>
      </c>
      <c r="F93" s="725"/>
      <c r="G93" s="725"/>
      <c r="H93" s="723" t="str">
        <f t="shared" si="4"/>
        <v/>
      </c>
    </row>
    <row r="94" spans="1:8" ht="13.9">
      <c r="A94" s="2" t="s">
        <v>589</v>
      </c>
      <c r="B94" s="2"/>
      <c r="C94" s="25"/>
      <c r="D94" s="25"/>
      <c r="E94" s="103" t="str">
        <f t="shared" si="3"/>
        <v/>
      </c>
      <c r="F94" s="25"/>
      <c r="G94" s="25"/>
      <c r="H94" s="103" t="str">
        <f t="shared" si="4"/>
        <v/>
      </c>
    </row>
    <row r="95" spans="1:8">
      <c r="A95" s="728"/>
      <c r="B95" s="728" t="s">
        <v>590</v>
      </c>
      <c r="C95" s="725"/>
      <c r="D95" s="725"/>
      <c r="E95" s="723" t="str">
        <f t="shared" si="3"/>
        <v/>
      </c>
      <c r="F95" s="725"/>
      <c r="G95" s="725"/>
      <c r="H95" s="723" t="str">
        <f t="shared" si="4"/>
        <v/>
      </c>
    </row>
    <row r="96" spans="1:8">
      <c r="A96" s="728"/>
      <c r="B96" s="728" t="s">
        <v>591</v>
      </c>
      <c r="C96" s="725"/>
      <c r="D96" s="725"/>
      <c r="E96" s="723" t="str">
        <f t="shared" si="3"/>
        <v/>
      </c>
      <c r="F96" s="725"/>
      <c r="G96" s="725"/>
      <c r="H96" s="723" t="str">
        <f t="shared" si="4"/>
        <v/>
      </c>
    </row>
    <row r="97" spans="1:8">
      <c r="A97" s="728"/>
      <c r="B97" s="728" t="s">
        <v>592</v>
      </c>
      <c r="C97" s="725"/>
      <c r="D97" s="725"/>
      <c r="E97" s="723" t="str">
        <f t="shared" si="3"/>
        <v/>
      </c>
      <c r="F97" s="725"/>
      <c r="G97" s="725"/>
      <c r="H97" s="723" t="str">
        <f t="shared" si="4"/>
        <v/>
      </c>
    </row>
    <row r="98" spans="1:8">
      <c r="A98" s="728"/>
      <c r="B98" s="728" t="s">
        <v>593</v>
      </c>
      <c r="C98" s="725"/>
      <c r="D98" s="725"/>
      <c r="E98" s="723" t="str">
        <f t="shared" si="3"/>
        <v/>
      </c>
      <c r="F98" s="725"/>
      <c r="G98" s="725"/>
      <c r="H98" s="723" t="str">
        <f t="shared" si="4"/>
        <v/>
      </c>
    </row>
    <row r="99" spans="1:8" ht="13.9">
      <c r="A99" s="2" t="s">
        <v>594</v>
      </c>
      <c r="B99" s="2"/>
      <c r="C99" s="49"/>
      <c r="D99" s="49"/>
      <c r="E99" s="686" t="str">
        <f t="shared" si="3"/>
        <v/>
      </c>
      <c r="F99" s="49"/>
      <c r="G99" s="49"/>
      <c r="H99" s="686" t="str">
        <f t="shared" ref="H99:H111" si="5">IF(F99="","",G99*100/F99)</f>
        <v/>
      </c>
    </row>
    <row r="100" spans="1:8">
      <c r="A100" s="727"/>
      <c r="B100" s="728" t="s">
        <v>595</v>
      </c>
      <c r="C100" s="725"/>
      <c r="D100" s="725"/>
      <c r="E100" s="723" t="str">
        <f t="shared" si="3"/>
        <v/>
      </c>
      <c r="F100" s="725"/>
      <c r="G100" s="725"/>
      <c r="H100" s="723" t="str">
        <f t="shared" si="5"/>
        <v/>
      </c>
    </row>
    <row r="101" spans="1:8" ht="13.9">
      <c r="A101" s="2" t="s">
        <v>596</v>
      </c>
      <c r="B101" s="2"/>
      <c r="C101" s="25"/>
      <c r="D101" s="25"/>
      <c r="E101" s="103" t="str">
        <f t="shared" si="3"/>
        <v/>
      </c>
      <c r="F101" s="25"/>
      <c r="G101" s="25"/>
      <c r="H101" s="103" t="str">
        <f t="shared" si="5"/>
        <v/>
      </c>
    </row>
    <row r="102" spans="1:8">
      <c r="A102" s="728"/>
      <c r="B102" s="728" t="s">
        <v>597</v>
      </c>
      <c r="C102" s="725"/>
      <c r="D102" s="725"/>
      <c r="E102" s="723" t="str">
        <f t="shared" si="3"/>
        <v/>
      </c>
      <c r="F102" s="725"/>
      <c r="G102" s="725"/>
      <c r="H102" s="723" t="str">
        <f t="shared" si="5"/>
        <v/>
      </c>
    </row>
    <row r="103" spans="1:8">
      <c r="A103" s="727"/>
      <c r="B103" s="728" t="s">
        <v>598</v>
      </c>
      <c r="C103" s="725"/>
      <c r="D103" s="725"/>
      <c r="E103" s="723" t="str">
        <f t="shared" si="3"/>
        <v/>
      </c>
      <c r="F103" s="725"/>
      <c r="G103" s="725"/>
      <c r="H103" s="723" t="str">
        <f t="shared" si="5"/>
        <v/>
      </c>
    </row>
    <row r="104" spans="1:8">
      <c r="A104" s="727"/>
      <c r="B104" s="728" t="s">
        <v>599</v>
      </c>
      <c r="C104" s="725"/>
      <c r="D104" s="725"/>
      <c r="E104" s="723" t="str">
        <f t="shared" si="3"/>
        <v/>
      </c>
      <c r="F104" s="725"/>
      <c r="G104" s="725"/>
      <c r="H104" s="723" t="str">
        <f t="shared" si="5"/>
        <v/>
      </c>
    </row>
    <row r="105" spans="1:8">
      <c r="A105" s="727"/>
      <c r="B105" s="728" t="s">
        <v>600</v>
      </c>
      <c r="C105" s="725"/>
      <c r="D105" s="725"/>
      <c r="E105" s="723" t="str">
        <f t="shared" si="3"/>
        <v/>
      </c>
      <c r="F105" s="725"/>
      <c r="G105" s="725"/>
      <c r="H105" s="723" t="str">
        <f t="shared" si="5"/>
        <v/>
      </c>
    </row>
    <row r="106" spans="1:8">
      <c r="A106" s="727"/>
      <c r="B106" s="728" t="s">
        <v>601</v>
      </c>
      <c r="C106" s="725"/>
      <c r="D106" s="725"/>
      <c r="E106" s="723" t="str">
        <f t="shared" si="3"/>
        <v/>
      </c>
      <c r="F106" s="725"/>
      <c r="G106" s="725"/>
      <c r="H106" s="723" t="str">
        <f t="shared" si="5"/>
        <v/>
      </c>
    </row>
    <row r="107" spans="1:8">
      <c r="A107" s="727"/>
      <c r="B107" s="728" t="s">
        <v>602</v>
      </c>
      <c r="C107" s="725"/>
      <c r="D107" s="725"/>
      <c r="E107" s="723" t="str">
        <f t="shared" si="3"/>
        <v/>
      </c>
      <c r="F107" s="725"/>
      <c r="G107" s="725"/>
      <c r="H107" s="723" t="str">
        <f t="shared" si="5"/>
        <v/>
      </c>
    </row>
    <row r="108" spans="1:8">
      <c r="A108" s="727"/>
      <c r="B108" s="728" t="s">
        <v>603</v>
      </c>
      <c r="C108" s="725"/>
      <c r="D108" s="725"/>
      <c r="E108" s="723" t="str">
        <f t="shared" si="3"/>
        <v/>
      </c>
      <c r="F108" s="725"/>
      <c r="G108" s="725"/>
      <c r="H108" s="723" t="str">
        <f t="shared" si="5"/>
        <v/>
      </c>
    </row>
    <row r="109" spans="1:8" ht="13.9">
      <c r="A109" s="2" t="s">
        <v>604</v>
      </c>
      <c r="B109" s="2"/>
      <c r="C109" s="683"/>
      <c r="D109" s="683"/>
      <c r="E109" s="687" t="str">
        <f t="shared" si="3"/>
        <v/>
      </c>
      <c r="F109" s="683"/>
      <c r="G109" s="683"/>
      <c r="H109" s="687" t="str">
        <f t="shared" si="5"/>
        <v/>
      </c>
    </row>
    <row r="110" spans="1:8" ht="13.9">
      <c r="A110" s="2" t="s">
        <v>605</v>
      </c>
      <c r="B110" s="2"/>
      <c r="C110" s="25"/>
      <c r="D110" s="25"/>
      <c r="E110" s="103"/>
      <c r="F110" s="25"/>
      <c r="G110" s="25"/>
      <c r="H110" s="103" t="str">
        <f t="shared" si="5"/>
        <v/>
      </c>
    </row>
    <row r="111" spans="1:8" ht="14.65" customHeight="1" thickBot="1">
      <c r="A111" s="282" t="s">
        <v>606</v>
      </c>
      <c r="B111" s="282"/>
      <c r="C111" s="206"/>
      <c r="D111" s="206"/>
      <c r="E111" s="688" t="str">
        <f t="shared" si="3"/>
        <v/>
      </c>
      <c r="F111" s="206"/>
      <c r="G111" s="206"/>
      <c r="H111" s="688" t="str">
        <f t="shared" si="5"/>
        <v/>
      </c>
    </row>
    <row r="112" spans="1:8">
      <c r="B112" s="187" t="s">
        <v>1304</v>
      </c>
      <c r="C112" s="187"/>
      <c r="D112" s="187"/>
      <c r="E112" s="187"/>
    </row>
  </sheetData>
  <mergeCells count="1">
    <mergeCell ref="A2:B2"/>
  </mergeCells>
  <conditionalFormatting sqref="C3:D108">
    <cfRule type="containsBlanks" dxfId="482" priority="12">
      <formula>LEN(TRIM(C3))=0</formula>
    </cfRule>
  </conditionalFormatting>
  <conditionalFormatting sqref="C98:G98">
    <cfRule type="containsBlanks" dxfId="481" priority="10" stopIfTrue="1">
      <formula>LEN(TRIM(C98))=0</formula>
    </cfRule>
  </conditionalFormatting>
  <conditionalFormatting sqref="C110:H110">
    <cfRule type="containsBlanks" dxfId="480" priority="4">
      <formula>LEN(TRIM(C110))=0</formula>
    </cfRule>
  </conditionalFormatting>
  <conditionalFormatting sqref="E3:E108">
    <cfRule type="containsBlanks" dxfId="479" priority="6">
      <formula>LEN(TRIM(E3))=0</formula>
    </cfRule>
  </conditionalFormatting>
  <conditionalFormatting sqref="F3:G108">
    <cfRule type="containsBlanks" dxfId="478" priority="17">
      <formula>LEN(TRIM(F3))=0</formula>
    </cfRule>
  </conditionalFormatting>
  <conditionalFormatting sqref="H3:H108">
    <cfRule type="containsBlanks" dxfId="477" priority="1">
      <formula>LEN(TRIM(H3))=0</formula>
    </cfRule>
  </conditionalFormatting>
  <conditionalFormatting sqref="H98">
    <cfRule type="containsBlanks" dxfId="476" priority="5" stopIfTrue="1">
      <formula>LEN(TRIM(H98))=0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6383" man="1"/>
    <brk id="54" max="16383" man="1"/>
    <brk id="83" max="16383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Feuil75">
    <tabColor rgb="FFF9FBFA"/>
  </sheetPr>
  <dimension ref="A1:W111"/>
  <sheetViews>
    <sheetView view="pageBreakPreview" zoomScale="130" zoomScaleNormal="100" zoomScaleSheetLayoutView="130" workbookViewId="0">
      <pane ySplit="2" topLeftCell="A3" activePane="bottomLeft" state="frozen"/>
      <selection activeCell="A28" sqref="A28"/>
      <selection pane="bottomLeft" activeCell="C10" sqref="C10"/>
    </sheetView>
  </sheetViews>
  <sheetFormatPr baseColWidth="10" defaultColWidth="14.3984375" defaultRowHeight="15" customHeight="1"/>
  <cols>
    <col min="1" max="1" width="1" style="366" customWidth="1"/>
    <col min="2" max="2" width="23.19921875" style="366" customWidth="1"/>
    <col min="3" max="5" width="25" style="366" customWidth="1"/>
    <col min="6" max="23" width="10.796875" style="366" customWidth="1"/>
    <col min="24" max="25" width="14.3984375" style="366" customWidth="1"/>
    <col min="26" max="16384" width="14.3984375" style="366"/>
  </cols>
  <sheetData>
    <row r="1" spans="1:23" ht="14" customHeight="1">
      <c r="A1" s="14" t="s">
        <v>1305</v>
      </c>
      <c r="B1" s="14"/>
      <c r="C1" s="14"/>
      <c r="D1" s="14"/>
      <c r="E1" s="14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</row>
    <row r="2" spans="1:23" ht="27" customHeight="1">
      <c r="A2" s="1002" t="s">
        <v>624</v>
      </c>
      <c r="B2" s="961"/>
      <c r="C2" s="401" t="s">
        <v>1306</v>
      </c>
      <c r="D2" s="401" t="s">
        <v>1307</v>
      </c>
      <c r="E2" s="401" t="s">
        <v>1308</v>
      </c>
    </row>
    <row r="3" spans="1:23" ht="15" customHeight="1">
      <c r="A3" s="2" t="s">
        <v>498</v>
      </c>
      <c r="B3" s="728"/>
      <c r="C3" s="25"/>
      <c r="D3" s="25"/>
      <c r="E3" s="103" t="str">
        <f t="shared" ref="E3:E34" si="0">IFERROR(D3*100/C3,"")</f>
        <v/>
      </c>
    </row>
    <row r="4" spans="1:23" ht="15" customHeight="1">
      <c r="A4" s="2"/>
      <c r="B4" s="728" t="s">
        <v>500</v>
      </c>
      <c r="C4" s="724"/>
      <c r="D4" s="724"/>
      <c r="E4" s="617" t="str">
        <f t="shared" si="0"/>
        <v/>
      </c>
    </row>
    <row r="5" spans="1:23" ht="15" customHeight="1">
      <c r="A5" s="2"/>
      <c r="B5" s="728" t="s">
        <v>501</v>
      </c>
      <c r="C5" s="725"/>
      <c r="D5" s="725"/>
      <c r="E5" s="617" t="str">
        <f t="shared" si="0"/>
        <v/>
      </c>
    </row>
    <row r="6" spans="1:23" ht="15" customHeight="1">
      <c r="A6" s="2"/>
      <c r="B6" s="728" t="s">
        <v>502</v>
      </c>
      <c r="C6" s="725"/>
      <c r="D6" s="725"/>
      <c r="E6" s="617" t="str">
        <f t="shared" si="0"/>
        <v/>
      </c>
    </row>
    <row r="7" spans="1:23" ht="15" customHeight="1">
      <c r="A7" s="2" t="s">
        <v>503</v>
      </c>
      <c r="B7" s="728"/>
      <c r="C7" s="25"/>
      <c r="D7" s="25"/>
      <c r="E7" s="103" t="str">
        <f t="shared" si="0"/>
        <v/>
      </c>
    </row>
    <row r="8" spans="1:23" ht="15" customHeight="1">
      <c r="A8" s="2"/>
      <c r="B8" s="728" t="s">
        <v>505</v>
      </c>
      <c r="C8" s="725"/>
      <c r="D8" s="725"/>
      <c r="E8" s="617" t="str">
        <f t="shared" si="0"/>
        <v/>
      </c>
    </row>
    <row r="9" spans="1:23" ht="15" customHeight="1">
      <c r="A9" s="2"/>
      <c r="B9" s="728" t="s">
        <v>506</v>
      </c>
      <c r="C9" s="725"/>
      <c r="D9" s="725"/>
      <c r="E9" s="617" t="str">
        <f t="shared" si="0"/>
        <v/>
      </c>
    </row>
    <row r="10" spans="1:23" ht="15" customHeight="1">
      <c r="A10" s="2"/>
      <c r="B10" s="728" t="s">
        <v>507</v>
      </c>
      <c r="C10" s="725"/>
      <c r="D10" s="725"/>
      <c r="E10" s="617" t="str">
        <f t="shared" si="0"/>
        <v/>
      </c>
    </row>
    <row r="11" spans="1:23" ht="15" customHeight="1">
      <c r="A11" s="2"/>
      <c r="B11" s="728" t="s">
        <v>508</v>
      </c>
      <c r="C11" s="725"/>
      <c r="D11" s="725"/>
      <c r="E11" s="617" t="str">
        <f t="shared" si="0"/>
        <v/>
      </c>
    </row>
    <row r="12" spans="1:23" ht="15" customHeight="1">
      <c r="A12" s="2"/>
      <c r="B12" s="728" t="s">
        <v>509</v>
      </c>
      <c r="C12" s="725"/>
      <c r="D12" s="725"/>
      <c r="E12" s="617" t="str">
        <f t="shared" si="0"/>
        <v/>
      </c>
    </row>
    <row r="13" spans="1:23" ht="15" customHeight="1">
      <c r="A13" s="2" t="s">
        <v>510</v>
      </c>
      <c r="B13" s="728"/>
      <c r="C13" s="25"/>
      <c r="D13" s="25"/>
      <c r="E13" s="103" t="str">
        <f t="shared" si="0"/>
        <v/>
      </c>
    </row>
    <row r="14" spans="1:23" ht="15" customHeight="1">
      <c r="A14" s="2"/>
      <c r="B14" s="728" t="s">
        <v>512</v>
      </c>
      <c r="C14" s="725"/>
      <c r="D14" s="725"/>
      <c r="E14" s="617" t="str">
        <f t="shared" si="0"/>
        <v/>
      </c>
    </row>
    <row r="15" spans="1:23" ht="15" customHeight="1">
      <c r="A15" s="2"/>
      <c r="B15" s="728" t="s">
        <v>513</v>
      </c>
      <c r="C15" s="725"/>
      <c r="D15" s="725"/>
      <c r="E15" s="617" t="str">
        <f t="shared" si="0"/>
        <v/>
      </c>
    </row>
    <row r="16" spans="1:23" ht="15" customHeight="1">
      <c r="A16" s="2" t="s">
        <v>514</v>
      </c>
      <c r="B16" s="728"/>
      <c r="C16" s="25"/>
      <c r="D16" s="25"/>
      <c r="E16" s="103" t="str">
        <f t="shared" si="0"/>
        <v/>
      </c>
    </row>
    <row r="17" spans="1:5" ht="15" customHeight="1">
      <c r="A17" s="2"/>
      <c r="B17" s="728" t="s">
        <v>516</v>
      </c>
      <c r="C17" s="725"/>
      <c r="D17" s="725"/>
      <c r="E17" s="617" t="str">
        <f t="shared" si="0"/>
        <v/>
      </c>
    </row>
    <row r="18" spans="1:5" ht="15" customHeight="1">
      <c r="A18" s="2"/>
      <c r="B18" s="728" t="s">
        <v>517</v>
      </c>
      <c r="C18" s="725"/>
      <c r="D18" s="725"/>
      <c r="E18" s="617" t="str">
        <f t="shared" si="0"/>
        <v/>
      </c>
    </row>
    <row r="19" spans="1:5" ht="15" customHeight="1">
      <c r="A19" s="2"/>
      <c r="B19" s="729" t="s">
        <v>518</v>
      </c>
      <c r="C19" s="724"/>
      <c r="D19" s="724"/>
      <c r="E19" s="617" t="str">
        <f t="shared" si="0"/>
        <v/>
      </c>
    </row>
    <row r="20" spans="1:5" ht="15" customHeight="1">
      <c r="A20" s="2"/>
      <c r="B20" s="729" t="s">
        <v>519</v>
      </c>
      <c r="C20" s="724"/>
      <c r="D20" s="724"/>
      <c r="E20" s="617" t="str">
        <f t="shared" si="0"/>
        <v/>
      </c>
    </row>
    <row r="21" spans="1:5" ht="15" customHeight="1">
      <c r="A21" s="2"/>
      <c r="B21" s="728" t="s">
        <v>520</v>
      </c>
      <c r="C21" s="725"/>
      <c r="D21" s="725"/>
      <c r="E21" s="617" t="str">
        <f t="shared" si="0"/>
        <v/>
      </c>
    </row>
    <row r="22" spans="1:5" ht="15" customHeight="1">
      <c r="A22" s="2"/>
      <c r="B22" s="728" t="s">
        <v>521</v>
      </c>
      <c r="C22" s="725"/>
      <c r="D22" s="725"/>
      <c r="E22" s="617" t="str">
        <f t="shared" si="0"/>
        <v/>
      </c>
    </row>
    <row r="23" spans="1:5" ht="15" customHeight="1">
      <c r="A23" s="2"/>
      <c r="B23" s="728" t="s">
        <v>522</v>
      </c>
      <c r="C23" s="725"/>
      <c r="D23" s="725"/>
      <c r="E23" s="617" t="str">
        <f t="shared" si="0"/>
        <v/>
      </c>
    </row>
    <row r="24" spans="1:5" ht="15" customHeight="1">
      <c r="A24" s="2"/>
      <c r="B24" s="728" t="s">
        <v>523</v>
      </c>
      <c r="C24" s="725"/>
      <c r="D24" s="725"/>
      <c r="E24" s="617" t="str">
        <f t="shared" si="0"/>
        <v/>
      </c>
    </row>
    <row r="25" spans="1:5" ht="15" customHeight="1">
      <c r="A25" s="2" t="s">
        <v>524</v>
      </c>
      <c r="B25" s="728"/>
      <c r="C25" s="25"/>
      <c r="D25" s="25"/>
      <c r="E25" s="103" t="str">
        <f t="shared" si="0"/>
        <v/>
      </c>
    </row>
    <row r="26" spans="1:5" ht="15" customHeight="1">
      <c r="A26" s="2"/>
      <c r="B26" s="728" t="s">
        <v>532</v>
      </c>
      <c r="C26" s="725"/>
      <c r="D26" s="725"/>
      <c r="E26" s="617" t="str">
        <f t="shared" si="0"/>
        <v/>
      </c>
    </row>
    <row r="27" spans="1:5" ht="15" customHeight="1">
      <c r="A27" s="2"/>
      <c r="B27" s="728" t="s">
        <v>533</v>
      </c>
      <c r="C27" s="725"/>
      <c r="D27" s="725"/>
      <c r="E27" s="617" t="str">
        <f t="shared" si="0"/>
        <v/>
      </c>
    </row>
    <row r="28" spans="1:5" ht="15" customHeight="1">
      <c r="A28" s="2"/>
      <c r="B28" s="728" t="s">
        <v>534</v>
      </c>
      <c r="C28" s="725"/>
      <c r="D28" s="725"/>
      <c r="E28" s="617" t="str">
        <f t="shared" si="0"/>
        <v/>
      </c>
    </row>
    <row r="29" spans="1:5" ht="15" customHeight="1">
      <c r="A29" s="2"/>
      <c r="B29" s="728" t="s">
        <v>535</v>
      </c>
      <c r="C29" s="725"/>
      <c r="D29" s="725"/>
      <c r="E29" s="617" t="str">
        <f t="shared" si="0"/>
        <v/>
      </c>
    </row>
    <row r="30" spans="1:5" ht="15" customHeight="1">
      <c r="A30" s="2"/>
      <c r="B30" s="728" t="s">
        <v>536</v>
      </c>
      <c r="C30" s="724"/>
      <c r="D30" s="724"/>
      <c r="E30" s="617" t="str">
        <f t="shared" si="0"/>
        <v/>
      </c>
    </row>
    <row r="31" spans="1:5" ht="15" customHeight="1">
      <c r="A31" s="2" t="s">
        <v>537</v>
      </c>
      <c r="B31" s="728"/>
      <c r="C31" s="25"/>
      <c r="D31" s="25"/>
      <c r="E31" s="103" t="str">
        <f t="shared" si="0"/>
        <v/>
      </c>
    </row>
    <row r="32" spans="1:5" ht="15" customHeight="1">
      <c r="A32" s="2"/>
      <c r="B32" s="728" t="s">
        <v>539</v>
      </c>
      <c r="C32" s="725"/>
      <c r="D32" s="725"/>
      <c r="E32" s="617" t="str">
        <f t="shared" si="0"/>
        <v/>
      </c>
    </row>
    <row r="33" spans="1:5" ht="15" customHeight="1">
      <c r="A33" s="2"/>
      <c r="B33" s="728" t="s">
        <v>540</v>
      </c>
      <c r="C33" s="725"/>
      <c r="D33" s="725"/>
      <c r="E33" s="617" t="str">
        <f t="shared" si="0"/>
        <v/>
      </c>
    </row>
    <row r="34" spans="1:5" ht="15" customHeight="1">
      <c r="A34" s="2"/>
      <c r="B34" s="728" t="s">
        <v>541</v>
      </c>
      <c r="C34" s="725"/>
      <c r="D34" s="725"/>
      <c r="E34" s="617" t="str">
        <f t="shared" si="0"/>
        <v/>
      </c>
    </row>
    <row r="35" spans="1:5" ht="15" customHeight="1">
      <c r="A35" s="2"/>
      <c r="B35" s="728" t="s">
        <v>542</v>
      </c>
      <c r="C35" s="725"/>
      <c r="D35" s="725"/>
      <c r="E35" s="617" t="str">
        <f t="shared" ref="E35:E66" si="1">IFERROR(D35*100/C35,"")</f>
        <v/>
      </c>
    </row>
    <row r="36" spans="1:5" ht="15" customHeight="1">
      <c r="A36" s="2"/>
      <c r="B36" s="728" t="s">
        <v>543</v>
      </c>
      <c r="C36" s="725"/>
      <c r="D36" s="725"/>
      <c r="E36" s="617" t="str">
        <f t="shared" si="1"/>
        <v/>
      </c>
    </row>
    <row r="37" spans="1:5" ht="15" customHeight="1">
      <c r="A37" s="2"/>
      <c r="B37" s="728" t="s">
        <v>544</v>
      </c>
      <c r="C37" s="725"/>
      <c r="D37" s="725"/>
      <c r="E37" s="617" t="str">
        <f t="shared" si="1"/>
        <v/>
      </c>
    </row>
    <row r="38" spans="1:5" ht="15" customHeight="1">
      <c r="A38" s="2" t="s">
        <v>545</v>
      </c>
      <c r="B38" s="728"/>
      <c r="C38" s="25"/>
      <c r="D38" s="25"/>
      <c r="E38" s="103" t="str">
        <f t="shared" si="1"/>
        <v/>
      </c>
    </row>
    <row r="39" spans="1:5" ht="15" customHeight="1">
      <c r="A39" s="2"/>
      <c r="B39" s="728" t="s">
        <v>547</v>
      </c>
      <c r="C39" s="725"/>
      <c r="D39" s="725"/>
      <c r="E39" s="617" t="str">
        <f t="shared" si="1"/>
        <v/>
      </c>
    </row>
    <row r="40" spans="1:5" ht="15" customHeight="1">
      <c r="A40" s="2"/>
      <c r="B40" s="728" t="s">
        <v>548</v>
      </c>
      <c r="C40" s="725"/>
      <c r="D40" s="725"/>
      <c r="E40" s="617" t="str">
        <f t="shared" si="1"/>
        <v/>
      </c>
    </row>
    <row r="41" spans="1:5" ht="15" customHeight="1">
      <c r="A41" s="2"/>
      <c r="B41" s="728" t="s">
        <v>549</v>
      </c>
      <c r="C41" s="725"/>
      <c r="D41" s="725"/>
      <c r="E41" s="617" t="str">
        <f t="shared" si="1"/>
        <v/>
      </c>
    </row>
    <row r="42" spans="1:5" ht="15" customHeight="1">
      <c r="A42" s="2" t="s">
        <v>550</v>
      </c>
      <c r="B42" s="728"/>
      <c r="C42" s="25"/>
      <c r="D42" s="25"/>
      <c r="E42" s="103" t="str">
        <f t="shared" si="1"/>
        <v/>
      </c>
    </row>
    <row r="43" spans="1:5" ht="15" customHeight="1">
      <c r="A43" s="2"/>
      <c r="B43" s="728" t="s">
        <v>552</v>
      </c>
      <c r="C43" s="725"/>
      <c r="D43" s="725"/>
      <c r="E43" s="617" t="str">
        <f t="shared" si="1"/>
        <v/>
      </c>
    </row>
    <row r="44" spans="1:5" ht="15" customHeight="1">
      <c r="A44" s="2"/>
      <c r="B44" s="728" t="s">
        <v>553</v>
      </c>
      <c r="C44" s="725"/>
      <c r="D44" s="725"/>
      <c r="E44" s="617" t="str">
        <f t="shared" si="1"/>
        <v/>
      </c>
    </row>
    <row r="45" spans="1:5" ht="15" customHeight="1">
      <c r="A45" s="2"/>
      <c r="B45" s="728" t="s">
        <v>554</v>
      </c>
      <c r="C45" s="725"/>
      <c r="D45" s="725"/>
      <c r="E45" s="617" t="str">
        <f t="shared" si="1"/>
        <v/>
      </c>
    </row>
    <row r="46" spans="1:5" ht="15" customHeight="1">
      <c r="A46" s="2"/>
      <c r="B46" s="728" t="s">
        <v>555</v>
      </c>
      <c r="C46" s="725"/>
      <c r="D46" s="725"/>
      <c r="E46" s="617" t="str">
        <f t="shared" si="1"/>
        <v/>
      </c>
    </row>
    <row r="47" spans="1:5" ht="15" customHeight="1">
      <c r="A47" s="2"/>
      <c r="B47" s="728" t="s">
        <v>556</v>
      </c>
      <c r="C47" s="725"/>
      <c r="D47" s="725"/>
      <c r="E47" s="617" t="str">
        <f t="shared" si="1"/>
        <v/>
      </c>
    </row>
    <row r="48" spans="1:5" ht="15" customHeight="1">
      <c r="A48" s="2"/>
      <c r="B48" s="728" t="s">
        <v>557</v>
      </c>
      <c r="C48" s="725"/>
      <c r="D48" s="725"/>
      <c r="E48" s="617" t="str">
        <f t="shared" si="1"/>
        <v/>
      </c>
    </row>
    <row r="49" spans="1:5" ht="15" customHeight="1">
      <c r="A49" s="2"/>
      <c r="B49" s="728" t="s">
        <v>558</v>
      </c>
      <c r="C49" s="725"/>
      <c r="D49" s="725"/>
      <c r="E49" s="617" t="str">
        <f t="shared" si="1"/>
        <v/>
      </c>
    </row>
    <row r="50" spans="1:5" ht="15" customHeight="1">
      <c r="A50" s="2" t="s">
        <v>559</v>
      </c>
      <c r="B50" s="728"/>
      <c r="C50" s="25"/>
      <c r="D50" s="25"/>
      <c r="E50" s="103" t="str">
        <f t="shared" si="1"/>
        <v/>
      </c>
    </row>
    <row r="51" spans="1:5" ht="15" customHeight="1">
      <c r="A51" s="2"/>
      <c r="B51" s="728" t="s">
        <v>561</v>
      </c>
      <c r="C51" s="725"/>
      <c r="D51" s="725"/>
      <c r="E51" s="617" t="str">
        <f t="shared" si="1"/>
        <v/>
      </c>
    </row>
    <row r="52" spans="1:5" ht="15" customHeight="1">
      <c r="A52" s="2"/>
      <c r="B52" s="728" t="s">
        <v>562</v>
      </c>
      <c r="C52" s="725"/>
      <c r="D52" s="725"/>
      <c r="E52" s="617" t="str">
        <f t="shared" si="1"/>
        <v/>
      </c>
    </row>
    <row r="53" spans="1:5" ht="15" customHeight="1">
      <c r="A53" s="2"/>
      <c r="B53" s="728" t="s">
        <v>563</v>
      </c>
      <c r="C53" s="725"/>
      <c r="D53" s="725"/>
      <c r="E53" s="617" t="str">
        <f t="shared" si="1"/>
        <v/>
      </c>
    </row>
    <row r="54" spans="1:5" ht="15" customHeight="1">
      <c r="A54" s="2"/>
      <c r="B54" s="728" t="s">
        <v>564</v>
      </c>
      <c r="C54" s="725"/>
      <c r="D54" s="725"/>
      <c r="E54" s="617" t="str">
        <f t="shared" si="1"/>
        <v/>
      </c>
    </row>
    <row r="55" spans="1:5" ht="15" customHeight="1">
      <c r="A55" s="2"/>
      <c r="B55" s="728" t="s">
        <v>565</v>
      </c>
      <c r="C55" s="724"/>
      <c r="D55" s="724"/>
      <c r="E55" s="617" t="str">
        <f t="shared" si="1"/>
        <v/>
      </c>
    </row>
    <row r="56" spans="1:5" ht="15" customHeight="1">
      <c r="A56" s="2"/>
      <c r="B56" s="728" t="s">
        <v>566</v>
      </c>
      <c r="C56" s="724"/>
      <c r="D56" s="724"/>
      <c r="E56" s="617" t="str">
        <f t="shared" si="1"/>
        <v/>
      </c>
    </row>
    <row r="57" spans="1:5" ht="15" customHeight="1">
      <c r="A57" s="2"/>
      <c r="B57" s="728" t="s">
        <v>567</v>
      </c>
      <c r="C57" s="725"/>
      <c r="D57" s="725"/>
      <c r="E57" s="617" t="str">
        <f t="shared" si="1"/>
        <v/>
      </c>
    </row>
    <row r="58" spans="1:5" ht="15" customHeight="1">
      <c r="A58" s="2" t="s">
        <v>568</v>
      </c>
      <c r="B58" s="728"/>
      <c r="C58" s="25"/>
      <c r="D58" s="25"/>
      <c r="E58" s="103" t="str">
        <f t="shared" si="1"/>
        <v/>
      </c>
    </row>
    <row r="59" spans="1:5" ht="15" customHeight="1">
      <c r="A59" s="2"/>
      <c r="B59" s="728" t="s">
        <v>570</v>
      </c>
      <c r="C59" s="725"/>
      <c r="D59" s="725"/>
      <c r="E59" s="617" t="str">
        <f t="shared" si="1"/>
        <v/>
      </c>
    </row>
    <row r="60" spans="1:5" ht="15" customHeight="1">
      <c r="A60" s="2"/>
      <c r="B60" s="728" t="s">
        <v>571</v>
      </c>
      <c r="C60" s="725"/>
      <c r="D60" s="725"/>
      <c r="E60" s="617" t="str">
        <f t="shared" si="1"/>
        <v/>
      </c>
    </row>
    <row r="61" spans="1:5" ht="15" customHeight="1">
      <c r="A61" s="2"/>
      <c r="B61" s="728" t="s">
        <v>572</v>
      </c>
      <c r="C61" s="725"/>
      <c r="D61" s="725"/>
      <c r="E61" s="617" t="str">
        <f t="shared" si="1"/>
        <v/>
      </c>
    </row>
    <row r="62" spans="1:5" ht="15" customHeight="1">
      <c r="A62" s="2"/>
      <c r="B62" s="728" t="s">
        <v>573</v>
      </c>
      <c r="C62" s="725"/>
      <c r="D62" s="725"/>
      <c r="E62" s="617" t="str">
        <f t="shared" si="1"/>
        <v/>
      </c>
    </row>
    <row r="63" spans="1:5" ht="15" customHeight="1">
      <c r="A63" s="2" t="s">
        <v>574</v>
      </c>
      <c r="B63" s="728"/>
      <c r="C63" s="25"/>
      <c r="D63" s="25"/>
      <c r="E63" s="103" t="str">
        <f t="shared" si="1"/>
        <v/>
      </c>
    </row>
    <row r="64" spans="1:5" ht="15" customHeight="1">
      <c r="A64" s="2"/>
      <c r="B64" s="728" t="s">
        <v>576</v>
      </c>
      <c r="C64" s="725"/>
      <c r="D64" s="725"/>
      <c r="E64" s="617" t="str">
        <f t="shared" si="1"/>
        <v/>
      </c>
    </row>
    <row r="65" spans="1:5" ht="15" customHeight="1">
      <c r="A65" s="2"/>
      <c r="B65" s="728" t="s">
        <v>577</v>
      </c>
      <c r="C65" s="725"/>
      <c r="D65" s="725"/>
      <c r="E65" s="617" t="str">
        <f t="shared" si="1"/>
        <v/>
      </c>
    </row>
    <row r="66" spans="1:5" ht="15" customHeight="1">
      <c r="A66" s="2"/>
      <c r="B66" s="728" t="s">
        <v>578</v>
      </c>
      <c r="C66" s="725"/>
      <c r="D66" s="725"/>
      <c r="E66" s="617" t="str">
        <f t="shared" si="1"/>
        <v/>
      </c>
    </row>
    <row r="67" spans="1:5" ht="15" customHeight="1">
      <c r="A67" s="2" t="s">
        <v>579</v>
      </c>
      <c r="B67" s="728"/>
      <c r="C67" s="25"/>
      <c r="D67" s="25"/>
      <c r="E67" s="103" t="str">
        <f t="shared" ref="E67:E90" si="2">IFERROR(D67*100/C67,"")</f>
        <v/>
      </c>
    </row>
    <row r="68" spans="1:5" ht="15" customHeight="1">
      <c r="A68" s="2"/>
      <c r="B68" s="728" t="s">
        <v>580</v>
      </c>
      <c r="C68" s="725"/>
      <c r="D68" s="725"/>
      <c r="E68" s="617" t="str">
        <f t="shared" si="2"/>
        <v/>
      </c>
    </row>
    <row r="69" spans="1:5" ht="15" customHeight="1">
      <c r="A69" s="2"/>
      <c r="B69" s="728" t="s">
        <v>581</v>
      </c>
      <c r="C69" s="725"/>
      <c r="D69" s="725"/>
      <c r="E69" s="617" t="str">
        <f t="shared" si="2"/>
        <v/>
      </c>
    </row>
    <row r="70" spans="1:5" ht="15" customHeight="1">
      <c r="A70" s="2"/>
      <c r="B70" s="728" t="s">
        <v>582</v>
      </c>
      <c r="C70" s="725"/>
      <c r="D70" s="725"/>
      <c r="E70" s="617" t="str">
        <f t="shared" si="2"/>
        <v/>
      </c>
    </row>
    <row r="71" spans="1:5" ht="15" customHeight="1">
      <c r="A71" s="2" t="s">
        <v>583</v>
      </c>
      <c r="B71" s="728"/>
      <c r="C71" s="25"/>
      <c r="D71" s="25"/>
      <c r="E71" s="103" t="str">
        <f t="shared" si="2"/>
        <v/>
      </c>
    </row>
    <row r="72" spans="1:5" ht="15" customHeight="1">
      <c r="A72" s="2"/>
      <c r="B72" s="728" t="s">
        <v>584</v>
      </c>
      <c r="C72" s="725"/>
      <c r="D72" s="725"/>
      <c r="E72" s="617" t="str">
        <f t="shared" si="2"/>
        <v/>
      </c>
    </row>
    <row r="73" spans="1:5" ht="15" customHeight="1">
      <c r="A73" s="2" t="s">
        <v>585</v>
      </c>
      <c r="B73" s="728"/>
      <c r="C73" s="25"/>
      <c r="D73" s="25"/>
      <c r="E73" s="103" t="str">
        <f t="shared" si="2"/>
        <v/>
      </c>
    </row>
    <row r="74" spans="1:5" ht="15" customHeight="1">
      <c r="A74" s="2"/>
      <c r="B74" s="728" t="s">
        <v>586</v>
      </c>
      <c r="C74" s="725"/>
      <c r="D74" s="725"/>
      <c r="E74" s="617" t="str">
        <f t="shared" si="2"/>
        <v/>
      </c>
    </row>
    <row r="75" spans="1:5" ht="15" customHeight="1">
      <c r="A75" s="2"/>
      <c r="B75" s="728" t="s">
        <v>587</v>
      </c>
      <c r="C75" s="725"/>
      <c r="D75" s="725"/>
      <c r="E75" s="617" t="str">
        <f t="shared" si="2"/>
        <v/>
      </c>
    </row>
    <row r="76" spans="1:5" ht="15" customHeight="1">
      <c r="A76" s="2"/>
      <c r="B76" s="728" t="s">
        <v>588</v>
      </c>
      <c r="C76" s="725"/>
      <c r="D76" s="725"/>
      <c r="E76" s="617" t="str">
        <f t="shared" si="2"/>
        <v/>
      </c>
    </row>
    <row r="77" spans="1:5" ht="15" customHeight="1">
      <c r="A77" s="2" t="s">
        <v>589</v>
      </c>
      <c r="B77" s="728"/>
      <c r="C77" s="25"/>
      <c r="D77" s="25"/>
      <c r="E77" s="103" t="str">
        <f t="shared" si="2"/>
        <v/>
      </c>
    </row>
    <row r="78" spans="1:5" ht="15" customHeight="1">
      <c r="A78" s="2"/>
      <c r="B78" s="728" t="s">
        <v>591</v>
      </c>
      <c r="C78" s="725"/>
      <c r="D78" s="725"/>
      <c r="E78" s="617" t="str">
        <f t="shared" si="2"/>
        <v/>
      </c>
    </row>
    <row r="79" spans="1:5" ht="15" customHeight="1">
      <c r="A79" s="2"/>
      <c r="B79" s="728" t="s">
        <v>592</v>
      </c>
      <c r="C79" s="724"/>
      <c r="D79" s="724"/>
      <c r="E79" s="617" t="str">
        <f t="shared" si="2"/>
        <v/>
      </c>
    </row>
    <row r="80" spans="1:5" ht="15" customHeight="1">
      <c r="A80" s="2"/>
      <c r="B80" s="728" t="s">
        <v>593</v>
      </c>
      <c r="C80" s="724"/>
      <c r="D80" s="724"/>
      <c r="E80" s="617" t="str">
        <f t="shared" si="2"/>
        <v/>
      </c>
    </row>
    <row r="81" spans="1:5" ht="15" customHeight="1">
      <c r="A81" s="2" t="s">
        <v>594</v>
      </c>
      <c r="B81" s="728"/>
      <c r="C81" s="25"/>
      <c r="D81" s="25"/>
      <c r="E81" s="103" t="str">
        <f t="shared" si="2"/>
        <v/>
      </c>
    </row>
    <row r="82" spans="1:5" ht="15" customHeight="1">
      <c r="A82" s="2"/>
      <c r="B82" s="728" t="s">
        <v>595</v>
      </c>
      <c r="C82" s="725"/>
      <c r="D82" s="725"/>
      <c r="E82" s="617" t="str">
        <f t="shared" si="2"/>
        <v/>
      </c>
    </row>
    <row r="83" spans="1:5" ht="15" customHeight="1">
      <c r="A83" s="2" t="s">
        <v>596</v>
      </c>
      <c r="B83" s="728"/>
      <c r="C83" s="25"/>
      <c r="D83" s="25"/>
      <c r="E83" s="103" t="str">
        <f t="shared" si="2"/>
        <v/>
      </c>
    </row>
    <row r="84" spans="1:5" ht="15" customHeight="1">
      <c r="A84" s="2"/>
      <c r="B84" s="728" t="s">
        <v>598</v>
      </c>
      <c r="C84" s="725"/>
      <c r="D84" s="725"/>
      <c r="E84" s="617" t="str">
        <f t="shared" si="2"/>
        <v/>
      </c>
    </row>
    <row r="85" spans="1:5" ht="15" customHeight="1">
      <c r="A85" s="2"/>
      <c r="B85" s="728" t="s">
        <v>599</v>
      </c>
      <c r="C85" s="725"/>
      <c r="D85" s="725"/>
      <c r="E85" s="617" t="str">
        <f t="shared" si="2"/>
        <v/>
      </c>
    </row>
    <row r="86" spans="1:5" ht="15" customHeight="1">
      <c r="A86" s="2"/>
      <c r="B86" s="728" t="s">
        <v>600</v>
      </c>
      <c r="C86" s="725"/>
      <c r="D86" s="725"/>
      <c r="E86" s="617" t="str">
        <f t="shared" si="2"/>
        <v/>
      </c>
    </row>
    <row r="87" spans="1:5" ht="15.75" customHeight="1">
      <c r="A87" s="2"/>
      <c r="B87" s="728" t="s">
        <v>601</v>
      </c>
      <c r="C87" s="725"/>
      <c r="D87" s="725"/>
      <c r="E87" s="617" t="str">
        <f t="shared" si="2"/>
        <v/>
      </c>
    </row>
    <row r="88" spans="1:5" ht="15.75" customHeight="1">
      <c r="A88" s="2"/>
      <c r="B88" s="728" t="s">
        <v>602</v>
      </c>
      <c r="C88" s="724"/>
      <c r="D88" s="724"/>
      <c r="E88" s="617" t="str">
        <f t="shared" si="2"/>
        <v/>
      </c>
    </row>
    <row r="89" spans="1:5" ht="15.75" customHeight="1">
      <c r="A89" s="2"/>
      <c r="B89" s="728" t="s">
        <v>603</v>
      </c>
      <c r="C89" s="725"/>
      <c r="D89" s="725"/>
      <c r="E89" s="617" t="str">
        <f t="shared" si="2"/>
        <v/>
      </c>
    </row>
    <row r="90" spans="1:5" ht="15.75" customHeight="1" thickBot="1">
      <c r="A90" s="282" t="s">
        <v>606</v>
      </c>
      <c r="B90" s="733"/>
      <c r="C90" s="19"/>
      <c r="D90" s="19"/>
      <c r="E90" s="631" t="str">
        <f t="shared" si="2"/>
        <v/>
      </c>
    </row>
    <row r="91" spans="1:5" ht="15.75" customHeight="1">
      <c r="B91" s="633" t="s">
        <v>1309</v>
      </c>
    </row>
    <row r="92" spans="1:5" ht="15" customHeight="1">
      <c r="C92" s="725"/>
      <c r="D92" s="725"/>
    </row>
    <row r="93" spans="1:5" ht="15" customHeight="1">
      <c r="C93" s="725"/>
      <c r="D93" s="725"/>
    </row>
    <row r="94" spans="1:5" ht="15" customHeight="1">
      <c r="C94" s="25"/>
      <c r="D94" s="25"/>
    </row>
    <row r="95" spans="1:5" ht="15" customHeight="1">
      <c r="C95" s="725"/>
      <c r="D95" s="725"/>
    </row>
    <row r="96" spans="1:5" ht="15" customHeight="1">
      <c r="C96" s="725"/>
      <c r="D96" s="725"/>
    </row>
    <row r="97" spans="3:4" ht="15" customHeight="1">
      <c r="C97" s="725"/>
      <c r="D97" s="725"/>
    </row>
    <row r="98" spans="3:4" ht="15" customHeight="1">
      <c r="C98" s="725"/>
      <c r="D98" s="725"/>
    </row>
    <row r="99" spans="3:4" ht="15" customHeight="1">
      <c r="C99" s="49"/>
      <c r="D99" s="49"/>
    </row>
    <row r="100" spans="3:4" ht="15" customHeight="1">
      <c r="C100" s="725"/>
      <c r="D100" s="725"/>
    </row>
    <row r="101" spans="3:4" ht="15" customHeight="1">
      <c r="C101" s="25"/>
      <c r="D101" s="25"/>
    </row>
    <row r="102" spans="3:4" ht="15" customHeight="1">
      <c r="C102" s="725"/>
      <c r="D102" s="725"/>
    </row>
    <row r="103" spans="3:4" ht="15" customHeight="1">
      <c r="C103" s="725"/>
      <c r="D103" s="725"/>
    </row>
    <row r="104" spans="3:4" ht="15" customHeight="1">
      <c r="C104" s="725"/>
      <c r="D104" s="725"/>
    </row>
    <row r="105" spans="3:4" ht="15" customHeight="1">
      <c r="C105" s="725"/>
      <c r="D105" s="725"/>
    </row>
    <row r="106" spans="3:4" ht="15" customHeight="1">
      <c r="C106" s="725"/>
      <c r="D106" s="725"/>
    </row>
    <row r="107" spans="3:4" ht="15" customHeight="1">
      <c r="C107" s="725"/>
      <c r="D107" s="725"/>
    </row>
    <row r="108" spans="3:4" ht="15" customHeight="1">
      <c r="C108" s="725"/>
      <c r="D108" s="725"/>
    </row>
    <row r="109" spans="3:4" ht="15" customHeight="1">
      <c r="C109" s="683"/>
      <c r="D109" s="683"/>
    </row>
    <row r="110" spans="3:4" ht="15" customHeight="1">
      <c r="C110" s="25"/>
      <c r="D110" s="25"/>
    </row>
    <row r="111" spans="3:4" ht="15" customHeight="1" thickBot="1">
      <c r="C111" s="206"/>
      <c r="D111" s="206"/>
    </row>
  </sheetData>
  <mergeCells count="1">
    <mergeCell ref="A2:B2"/>
  </mergeCells>
  <conditionalFormatting sqref="C3:D90">
    <cfRule type="containsBlanks" dxfId="475" priority="1">
      <formula>LEN(TRIM(C3))=0</formula>
    </cfRule>
  </conditionalFormatting>
  <conditionalFormatting sqref="C92:D93">
    <cfRule type="containsBlanks" dxfId="474" priority="5">
      <formula>LEN(TRIM(C92))=0</formula>
    </cfRule>
  </conditionalFormatting>
  <conditionalFormatting sqref="C94:D99">
    <cfRule type="containsBlanks" dxfId="473" priority="7">
      <formula>LEN(TRIM(C94))=0</formula>
    </cfRule>
  </conditionalFormatting>
  <conditionalFormatting sqref="C98:D98">
    <cfRule type="containsBlanks" dxfId="472" priority="6" stopIfTrue="1">
      <formula>LEN(TRIM(C98))=0</formula>
    </cfRule>
  </conditionalFormatting>
  <conditionalFormatting sqref="C100:D108">
    <cfRule type="containsBlanks" dxfId="471" priority="4">
      <formula>LEN(TRIM(C100))=0</formula>
    </cfRule>
  </conditionalFormatting>
  <conditionalFormatting sqref="C110:D110">
    <cfRule type="containsBlanks" dxfId="470" priority="3">
      <formula>LEN(TRIM(C110))=0</formula>
    </cfRule>
  </conditionalFormatting>
  <conditionalFormatting sqref="E3:E89">
    <cfRule type="containsBlanks" dxfId="469" priority="13">
      <formula>LEN(TRIM(E3))=0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4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Feuil76">
    <tabColor rgb="FFF9FBFA"/>
  </sheetPr>
  <dimension ref="A1:X112"/>
  <sheetViews>
    <sheetView view="pageBreakPreview" zoomScale="110" zoomScaleNormal="100" zoomScaleSheetLayoutView="110" workbookViewId="0">
      <pane ySplit="2" topLeftCell="A3" activePane="bottomLeft" state="frozen"/>
      <selection activeCell="A28" sqref="A28"/>
      <selection pane="bottomLeft" activeCell="D111" sqref="C3:D111"/>
    </sheetView>
  </sheetViews>
  <sheetFormatPr baseColWidth="10" defaultColWidth="14.3984375" defaultRowHeight="15" customHeight="1"/>
  <cols>
    <col min="1" max="1" width="1.19921875" style="366" customWidth="1"/>
    <col min="2" max="2" width="21.06640625" style="366" customWidth="1"/>
    <col min="3" max="3" width="27.53125" style="366" customWidth="1"/>
    <col min="4" max="5" width="25" style="366" customWidth="1"/>
    <col min="6" max="24" width="10.796875" style="366" customWidth="1"/>
    <col min="25" max="26" width="14.3984375" style="366" customWidth="1"/>
    <col min="27" max="16384" width="14.3984375" style="366"/>
  </cols>
  <sheetData>
    <row r="1" spans="1:24" ht="15" customHeight="1">
      <c r="A1" s="6" t="s">
        <v>1310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7.75" customHeight="1" thickBot="1">
      <c r="A2" s="402" t="s">
        <v>624</v>
      </c>
      <c r="B2" s="357"/>
      <c r="C2" s="370" t="s">
        <v>1306</v>
      </c>
      <c r="D2" s="370" t="s">
        <v>1311</v>
      </c>
      <c r="E2" s="370" t="s">
        <v>1312</v>
      </c>
    </row>
    <row r="3" spans="1:24" ht="15" customHeight="1">
      <c r="A3" s="2" t="s">
        <v>498</v>
      </c>
      <c r="B3" s="2"/>
      <c r="C3" s="25"/>
      <c r="D3" s="25"/>
      <c r="E3" s="103" t="str">
        <f t="shared" ref="E3:E34" si="0">IFERROR(D3*100/C3,"")</f>
        <v/>
      </c>
    </row>
    <row r="4" spans="1:24" ht="15" customHeight="1">
      <c r="A4" s="727"/>
      <c r="B4" s="728" t="s">
        <v>499</v>
      </c>
      <c r="C4" s="724"/>
      <c r="D4" s="724"/>
      <c r="E4" s="722" t="str">
        <f t="shared" si="0"/>
        <v/>
      </c>
    </row>
    <row r="5" spans="1:24" ht="15" customHeight="1">
      <c r="A5" s="727"/>
      <c r="B5" s="728" t="s">
        <v>500</v>
      </c>
      <c r="C5" s="725"/>
      <c r="D5" s="725"/>
      <c r="E5" s="723" t="str">
        <f t="shared" si="0"/>
        <v/>
      </c>
    </row>
    <row r="6" spans="1:24" ht="15" customHeight="1">
      <c r="A6" s="727"/>
      <c r="B6" s="728" t="s">
        <v>501</v>
      </c>
      <c r="C6" s="725"/>
      <c r="D6" s="725"/>
      <c r="E6" s="723" t="str">
        <f t="shared" si="0"/>
        <v/>
      </c>
    </row>
    <row r="7" spans="1:24" ht="15" customHeight="1">
      <c r="A7" s="727"/>
      <c r="B7" s="728" t="s">
        <v>502</v>
      </c>
      <c r="C7" s="725"/>
      <c r="D7" s="725"/>
      <c r="E7" s="723" t="str">
        <f t="shared" si="0"/>
        <v/>
      </c>
    </row>
    <row r="8" spans="1:24" ht="15" customHeight="1">
      <c r="A8" s="2" t="s">
        <v>503</v>
      </c>
      <c r="B8" s="2"/>
      <c r="C8" s="25"/>
      <c r="D8" s="25"/>
      <c r="E8" s="103" t="str">
        <f t="shared" si="0"/>
        <v/>
      </c>
    </row>
    <row r="9" spans="1:24" ht="15" customHeight="1">
      <c r="A9" s="727"/>
      <c r="B9" s="728" t="s">
        <v>504</v>
      </c>
      <c r="C9" s="725"/>
      <c r="D9" s="725"/>
      <c r="E9" s="723" t="str">
        <f t="shared" si="0"/>
        <v/>
      </c>
    </row>
    <row r="10" spans="1:24" ht="15" customHeight="1">
      <c r="A10" s="727"/>
      <c r="B10" s="728" t="s">
        <v>505</v>
      </c>
      <c r="C10" s="725"/>
      <c r="D10" s="725"/>
      <c r="E10" s="723" t="str">
        <f t="shared" si="0"/>
        <v/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" customHeight="1">
      <c r="A11" s="727"/>
      <c r="B11" s="728" t="s">
        <v>506</v>
      </c>
      <c r="C11" s="725"/>
      <c r="D11" s="725"/>
      <c r="E11" s="723" t="str">
        <f t="shared" si="0"/>
        <v/>
      </c>
    </row>
    <row r="12" spans="1:24" ht="15" customHeight="1">
      <c r="A12" s="727"/>
      <c r="B12" s="728" t="s">
        <v>507</v>
      </c>
      <c r="C12" s="725"/>
      <c r="D12" s="725"/>
      <c r="E12" s="723" t="str">
        <f t="shared" si="0"/>
        <v/>
      </c>
    </row>
    <row r="13" spans="1:24" ht="15" customHeight="1">
      <c r="A13" s="727"/>
      <c r="B13" s="728" t="s">
        <v>508</v>
      </c>
      <c r="C13" s="725"/>
      <c r="D13" s="725"/>
      <c r="E13" s="723" t="str">
        <f t="shared" si="0"/>
        <v/>
      </c>
    </row>
    <row r="14" spans="1:24" ht="15" customHeight="1">
      <c r="A14" s="727"/>
      <c r="B14" s="728" t="s">
        <v>509</v>
      </c>
      <c r="C14" s="725"/>
      <c r="D14" s="725"/>
      <c r="E14" s="723" t="str">
        <f t="shared" si="0"/>
        <v/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" customHeight="1">
      <c r="A15" s="2" t="s">
        <v>510</v>
      </c>
      <c r="B15" s="2"/>
      <c r="C15" s="25"/>
      <c r="D15" s="25"/>
      <c r="E15" s="103" t="str">
        <f t="shared" si="0"/>
        <v/>
      </c>
    </row>
    <row r="16" spans="1:24" ht="15" customHeight="1">
      <c r="A16" s="728"/>
      <c r="B16" s="728" t="s">
        <v>511</v>
      </c>
      <c r="C16" s="725"/>
      <c r="D16" s="725"/>
      <c r="E16" s="723" t="str">
        <f t="shared" si="0"/>
        <v/>
      </c>
    </row>
    <row r="17" spans="1:5" ht="15" customHeight="1">
      <c r="A17" s="727"/>
      <c r="B17" s="728" t="s">
        <v>512</v>
      </c>
      <c r="C17" s="725"/>
      <c r="D17" s="725"/>
      <c r="E17" s="723" t="str">
        <f t="shared" si="0"/>
        <v/>
      </c>
    </row>
    <row r="18" spans="1:5" ht="15" customHeight="1">
      <c r="A18" s="727"/>
      <c r="B18" s="728" t="s">
        <v>513</v>
      </c>
      <c r="C18" s="725"/>
      <c r="D18" s="725"/>
      <c r="E18" s="723" t="str">
        <f t="shared" si="0"/>
        <v/>
      </c>
    </row>
    <row r="19" spans="1:5" ht="15" customHeight="1">
      <c r="A19" s="2" t="s">
        <v>514</v>
      </c>
      <c r="B19" s="6"/>
      <c r="C19" s="49"/>
      <c r="D19" s="49"/>
      <c r="E19" s="686" t="str">
        <f t="shared" si="0"/>
        <v/>
      </c>
    </row>
    <row r="20" spans="1:5" ht="15" customHeight="1">
      <c r="A20" s="728"/>
      <c r="B20" s="729" t="s">
        <v>515</v>
      </c>
      <c r="C20" s="724"/>
      <c r="D20" s="724"/>
      <c r="E20" s="722" t="str">
        <f t="shared" si="0"/>
        <v/>
      </c>
    </row>
    <row r="21" spans="1:5" ht="15" customHeight="1">
      <c r="A21" s="727"/>
      <c r="B21" s="728" t="s">
        <v>516</v>
      </c>
      <c r="C21" s="725"/>
      <c r="D21" s="725"/>
      <c r="E21" s="723" t="str">
        <f t="shared" si="0"/>
        <v/>
      </c>
    </row>
    <row r="22" spans="1:5" ht="15" customHeight="1">
      <c r="A22" s="727"/>
      <c r="B22" s="728" t="s">
        <v>517</v>
      </c>
      <c r="C22" s="725"/>
      <c r="D22" s="725"/>
      <c r="E22" s="723" t="str">
        <f t="shared" si="0"/>
        <v/>
      </c>
    </row>
    <row r="23" spans="1:5" ht="15" customHeight="1">
      <c r="A23" s="727"/>
      <c r="B23" s="728" t="s">
        <v>518</v>
      </c>
      <c r="C23" s="725"/>
      <c r="D23" s="725"/>
      <c r="E23" s="723" t="str">
        <f t="shared" si="0"/>
        <v/>
      </c>
    </row>
    <row r="24" spans="1:5" ht="15" customHeight="1">
      <c r="A24" s="727"/>
      <c r="B24" s="728" t="s">
        <v>519</v>
      </c>
      <c r="C24" s="725"/>
      <c r="D24" s="725"/>
      <c r="E24" s="723" t="str">
        <f t="shared" si="0"/>
        <v/>
      </c>
    </row>
    <row r="25" spans="1:5" ht="15" customHeight="1">
      <c r="A25" s="727"/>
      <c r="B25" s="728" t="s">
        <v>520</v>
      </c>
      <c r="C25" s="725"/>
      <c r="D25" s="725"/>
      <c r="E25" s="723" t="str">
        <f t="shared" si="0"/>
        <v/>
      </c>
    </row>
    <row r="26" spans="1:5" ht="15" customHeight="1">
      <c r="A26" s="727"/>
      <c r="B26" s="728" t="s">
        <v>521</v>
      </c>
      <c r="C26" s="725"/>
      <c r="D26" s="725"/>
      <c r="E26" s="723" t="str">
        <f t="shared" si="0"/>
        <v/>
      </c>
    </row>
    <row r="27" spans="1:5" ht="15" customHeight="1">
      <c r="A27" s="727"/>
      <c r="B27" s="728" t="s">
        <v>522</v>
      </c>
      <c r="C27" s="725"/>
      <c r="D27" s="725"/>
      <c r="E27" s="723" t="str">
        <f t="shared" si="0"/>
        <v/>
      </c>
    </row>
    <row r="28" spans="1:5" ht="15" customHeight="1">
      <c r="A28" s="727"/>
      <c r="B28" s="728" t="s">
        <v>523</v>
      </c>
      <c r="C28" s="725"/>
      <c r="D28" s="725"/>
      <c r="E28" s="723" t="str">
        <f t="shared" si="0"/>
        <v/>
      </c>
    </row>
    <row r="29" spans="1:5" s="6" customFormat="1" ht="15" customHeight="1">
      <c r="A29" s="2" t="s">
        <v>524</v>
      </c>
      <c r="B29" s="2"/>
      <c r="C29" s="25"/>
      <c r="D29" s="25"/>
      <c r="E29" s="103" t="str">
        <f t="shared" si="0"/>
        <v/>
      </c>
    </row>
    <row r="30" spans="1:5" ht="15" customHeight="1">
      <c r="A30" s="728"/>
      <c r="B30" s="728" t="s">
        <v>525</v>
      </c>
      <c r="C30" s="724"/>
      <c r="D30" s="724"/>
      <c r="E30" s="722" t="str">
        <f t="shared" si="0"/>
        <v/>
      </c>
    </row>
    <row r="31" spans="1:5" ht="15" customHeight="1">
      <c r="A31" s="728"/>
      <c r="B31" s="728" t="s">
        <v>526</v>
      </c>
      <c r="C31" s="725"/>
      <c r="D31" s="725"/>
      <c r="E31" s="723" t="str">
        <f t="shared" si="0"/>
        <v/>
      </c>
    </row>
    <row r="32" spans="1:5" ht="15" customHeight="1">
      <c r="A32" s="728"/>
      <c r="B32" s="728" t="s">
        <v>527</v>
      </c>
      <c r="C32" s="725"/>
      <c r="D32" s="725"/>
      <c r="E32" s="723" t="str">
        <f t="shared" si="0"/>
        <v/>
      </c>
    </row>
    <row r="33" spans="1:5" ht="15" customHeight="1">
      <c r="A33" s="728"/>
      <c r="B33" s="728" t="s">
        <v>528</v>
      </c>
      <c r="C33" s="725"/>
      <c r="D33" s="725"/>
      <c r="E33" s="723" t="str">
        <f t="shared" si="0"/>
        <v/>
      </c>
    </row>
    <row r="34" spans="1:5" ht="15" customHeight="1">
      <c r="A34" s="728"/>
      <c r="B34" s="728" t="s">
        <v>529</v>
      </c>
      <c r="C34" s="725"/>
      <c r="D34" s="725"/>
      <c r="E34" s="723" t="str">
        <f t="shared" si="0"/>
        <v/>
      </c>
    </row>
    <row r="35" spans="1:5" ht="15" customHeight="1">
      <c r="A35" s="728"/>
      <c r="B35" s="728" t="s">
        <v>530</v>
      </c>
      <c r="C35" s="725"/>
      <c r="D35" s="725"/>
      <c r="E35" s="723" t="str">
        <f t="shared" ref="E35:E66" si="1">IFERROR(D35*100/C35,"")</f>
        <v/>
      </c>
    </row>
    <row r="36" spans="1:5" ht="15" customHeight="1">
      <c r="A36" s="728"/>
      <c r="B36" s="728" t="s">
        <v>531</v>
      </c>
      <c r="C36" s="725"/>
      <c r="D36" s="725"/>
      <c r="E36" s="723" t="str">
        <f t="shared" si="1"/>
        <v/>
      </c>
    </row>
    <row r="37" spans="1:5" ht="15" customHeight="1">
      <c r="A37" s="727"/>
      <c r="B37" s="728" t="s">
        <v>532</v>
      </c>
      <c r="C37" s="725"/>
      <c r="D37" s="725"/>
      <c r="E37" s="723" t="str">
        <f t="shared" si="1"/>
        <v/>
      </c>
    </row>
    <row r="38" spans="1:5" s="6" customFormat="1" ht="15" customHeight="1">
      <c r="A38" s="727"/>
      <c r="B38" s="728" t="s">
        <v>533</v>
      </c>
      <c r="C38" s="725"/>
      <c r="D38" s="725"/>
      <c r="E38" s="723" t="str">
        <f t="shared" si="1"/>
        <v/>
      </c>
    </row>
    <row r="39" spans="1:5" ht="15" customHeight="1">
      <c r="A39" s="727"/>
      <c r="B39" s="728" t="s">
        <v>534</v>
      </c>
      <c r="C39" s="725"/>
      <c r="D39" s="725"/>
      <c r="E39" s="723" t="str">
        <f t="shared" si="1"/>
        <v/>
      </c>
    </row>
    <row r="40" spans="1:5" ht="15" customHeight="1">
      <c r="A40" s="727"/>
      <c r="B40" s="728" t="s">
        <v>535</v>
      </c>
      <c r="C40" s="725"/>
      <c r="D40" s="725"/>
      <c r="E40" s="723" t="str">
        <f t="shared" si="1"/>
        <v/>
      </c>
    </row>
    <row r="41" spans="1:5" ht="15" customHeight="1">
      <c r="A41" s="727"/>
      <c r="B41" s="728" t="s">
        <v>536</v>
      </c>
      <c r="C41" s="725"/>
      <c r="D41" s="725"/>
      <c r="E41" s="723" t="str">
        <f t="shared" si="1"/>
        <v/>
      </c>
    </row>
    <row r="42" spans="1:5" ht="15" customHeight="1">
      <c r="A42" s="2" t="s">
        <v>537</v>
      </c>
      <c r="B42" s="2"/>
      <c r="C42" s="25"/>
      <c r="D42" s="25"/>
      <c r="E42" s="103" t="str">
        <f t="shared" si="1"/>
        <v/>
      </c>
    </row>
    <row r="43" spans="1:5" ht="15" customHeight="1">
      <c r="A43" s="728"/>
      <c r="B43" s="728" t="s">
        <v>538</v>
      </c>
      <c r="C43" s="725"/>
      <c r="D43" s="725"/>
      <c r="E43" s="723" t="str">
        <f t="shared" si="1"/>
        <v/>
      </c>
    </row>
    <row r="44" spans="1:5" ht="15" customHeight="1">
      <c r="A44" s="727"/>
      <c r="B44" s="728" t="s">
        <v>539</v>
      </c>
      <c r="C44" s="725"/>
      <c r="D44" s="725"/>
      <c r="E44" s="723" t="str">
        <f t="shared" si="1"/>
        <v/>
      </c>
    </row>
    <row r="45" spans="1:5" ht="15" customHeight="1">
      <c r="A45" s="727"/>
      <c r="B45" s="728" t="s">
        <v>540</v>
      </c>
      <c r="C45" s="725"/>
      <c r="D45" s="725"/>
      <c r="E45" s="723" t="str">
        <f t="shared" si="1"/>
        <v/>
      </c>
    </row>
    <row r="46" spans="1:5" s="6" customFormat="1" ht="15" customHeight="1">
      <c r="A46" s="727"/>
      <c r="B46" s="728" t="s">
        <v>541</v>
      </c>
      <c r="C46" s="725"/>
      <c r="D46" s="725"/>
      <c r="E46" s="723" t="str">
        <f t="shared" si="1"/>
        <v/>
      </c>
    </row>
    <row r="47" spans="1:5" ht="15" customHeight="1">
      <c r="A47" s="727"/>
      <c r="B47" s="728" t="s">
        <v>542</v>
      </c>
      <c r="C47" s="725"/>
      <c r="D47" s="725"/>
      <c r="E47" s="723" t="str">
        <f t="shared" si="1"/>
        <v/>
      </c>
    </row>
    <row r="48" spans="1:5" ht="15" customHeight="1">
      <c r="A48" s="727"/>
      <c r="B48" s="728" t="s">
        <v>543</v>
      </c>
      <c r="C48" s="725"/>
      <c r="D48" s="725"/>
      <c r="E48" s="723" t="str">
        <f t="shared" si="1"/>
        <v/>
      </c>
    </row>
    <row r="49" spans="1:5" ht="15" customHeight="1">
      <c r="A49" s="727"/>
      <c r="B49" s="728" t="s">
        <v>544</v>
      </c>
      <c r="C49" s="725"/>
      <c r="D49" s="725"/>
      <c r="E49" s="723" t="str">
        <f t="shared" si="1"/>
        <v/>
      </c>
    </row>
    <row r="50" spans="1:5" ht="15" customHeight="1">
      <c r="A50" s="2" t="s">
        <v>545</v>
      </c>
      <c r="B50" s="2"/>
      <c r="C50" s="25"/>
      <c r="D50" s="25"/>
      <c r="E50" s="103" t="str">
        <f t="shared" si="1"/>
        <v/>
      </c>
    </row>
    <row r="51" spans="1:5" ht="15" customHeight="1">
      <c r="A51" s="728"/>
      <c r="B51" s="728" t="s">
        <v>546</v>
      </c>
      <c r="C51" s="725"/>
      <c r="D51" s="725"/>
      <c r="E51" s="723" t="str">
        <f t="shared" si="1"/>
        <v/>
      </c>
    </row>
    <row r="52" spans="1:5" ht="15" customHeight="1">
      <c r="A52" s="727"/>
      <c r="B52" s="728" t="s">
        <v>547</v>
      </c>
      <c r="C52" s="725"/>
      <c r="D52" s="725"/>
      <c r="E52" s="723" t="str">
        <f t="shared" si="1"/>
        <v/>
      </c>
    </row>
    <row r="53" spans="1:5" ht="15" customHeight="1">
      <c r="A53" s="727"/>
      <c r="B53" s="728" t="s">
        <v>548</v>
      </c>
      <c r="C53" s="725"/>
      <c r="D53" s="725"/>
      <c r="E53" s="723" t="str">
        <f t="shared" si="1"/>
        <v/>
      </c>
    </row>
    <row r="54" spans="1:5" ht="15" customHeight="1">
      <c r="A54" s="727"/>
      <c r="B54" s="728" t="s">
        <v>549</v>
      </c>
      <c r="C54" s="725"/>
      <c r="D54" s="725"/>
      <c r="E54" s="723" t="str">
        <f t="shared" si="1"/>
        <v/>
      </c>
    </row>
    <row r="55" spans="1:5" s="6" customFormat="1" ht="15" customHeight="1">
      <c r="A55" s="2" t="s">
        <v>550</v>
      </c>
      <c r="B55" s="2"/>
      <c r="C55" s="49"/>
      <c r="D55" s="49"/>
      <c r="E55" s="686" t="str">
        <f t="shared" si="1"/>
        <v/>
      </c>
    </row>
    <row r="56" spans="1:5" ht="15" customHeight="1">
      <c r="A56" s="728"/>
      <c r="B56" s="728" t="s">
        <v>551</v>
      </c>
      <c r="C56" s="724"/>
      <c r="D56" s="724"/>
      <c r="E56" s="722" t="str">
        <f t="shared" si="1"/>
        <v/>
      </c>
    </row>
    <row r="57" spans="1:5" ht="15" customHeight="1">
      <c r="A57" s="727"/>
      <c r="B57" s="728" t="s">
        <v>552</v>
      </c>
      <c r="C57" s="725"/>
      <c r="D57" s="725"/>
      <c r="E57" s="723" t="str">
        <f t="shared" si="1"/>
        <v/>
      </c>
    </row>
    <row r="58" spans="1:5" ht="15" customHeight="1">
      <c r="A58" s="727"/>
      <c r="B58" s="728" t="s">
        <v>553</v>
      </c>
      <c r="C58" s="725"/>
      <c r="D58" s="725"/>
      <c r="E58" s="723" t="str">
        <f t="shared" si="1"/>
        <v/>
      </c>
    </row>
    <row r="59" spans="1:5" ht="15" customHeight="1">
      <c r="A59" s="727"/>
      <c r="B59" s="728" t="s">
        <v>554</v>
      </c>
      <c r="C59" s="725"/>
      <c r="D59" s="725"/>
      <c r="E59" s="723" t="str">
        <f t="shared" si="1"/>
        <v/>
      </c>
    </row>
    <row r="60" spans="1:5" ht="15" customHeight="1">
      <c r="A60" s="727"/>
      <c r="B60" s="728" t="s">
        <v>555</v>
      </c>
      <c r="C60" s="725"/>
      <c r="D60" s="725"/>
      <c r="E60" s="723" t="str">
        <f t="shared" si="1"/>
        <v/>
      </c>
    </row>
    <row r="61" spans="1:5" s="6" customFormat="1" ht="15" customHeight="1">
      <c r="A61" s="727"/>
      <c r="B61" s="728" t="s">
        <v>556</v>
      </c>
      <c r="C61" s="725"/>
      <c r="D61" s="725"/>
      <c r="E61" s="723" t="str">
        <f t="shared" si="1"/>
        <v/>
      </c>
    </row>
    <row r="62" spans="1:5" ht="15" customHeight="1">
      <c r="A62" s="727"/>
      <c r="B62" s="728" t="s">
        <v>557</v>
      </c>
      <c r="C62" s="725"/>
      <c r="D62" s="725"/>
      <c r="E62" s="723" t="str">
        <f t="shared" si="1"/>
        <v/>
      </c>
    </row>
    <row r="63" spans="1:5" ht="15" customHeight="1">
      <c r="A63" s="727"/>
      <c r="B63" s="728" t="s">
        <v>558</v>
      </c>
      <c r="C63" s="725"/>
      <c r="D63" s="725"/>
      <c r="E63" s="723" t="str">
        <f t="shared" si="1"/>
        <v/>
      </c>
    </row>
    <row r="64" spans="1:5" ht="15" customHeight="1">
      <c r="A64" s="2" t="s">
        <v>559</v>
      </c>
      <c r="B64" s="2"/>
      <c r="C64" s="25"/>
      <c r="D64" s="25"/>
      <c r="E64" s="103" t="str">
        <f t="shared" si="1"/>
        <v/>
      </c>
    </row>
    <row r="65" spans="1:5" ht="15" customHeight="1">
      <c r="A65" s="728"/>
      <c r="B65" s="728" t="s">
        <v>560</v>
      </c>
      <c r="C65" s="725"/>
      <c r="D65" s="725"/>
      <c r="E65" s="723" t="str">
        <f t="shared" si="1"/>
        <v/>
      </c>
    </row>
    <row r="66" spans="1:5" ht="15" customHeight="1">
      <c r="A66" s="727"/>
      <c r="B66" s="728" t="s">
        <v>561</v>
      </c>
      <c r="C66" s="725"/>
      <c r="D66" s="725"/>
      <c r="E66" s="723" t="str">
        <f t="shared" si="1"/>
        <v/>
      </c>
    </row>
    <row r="67" spans="1:5" ht="15" customHeight="1">
      <c r="A67" s="727"/>
      <c r="B67" s="728" t="s">
        <v>562</v>
      </c>
      <c r="C67" s="725"/>
      <c r="D67" s="725"/>
      <c r="E67" s="723" t="str">
        <f t="shared" ref="E67:E98" si="2">IFERROR(D67*100/C67,"")</f>
        <v/>
      </c>
    </row>
    <row r="68" spans="1:5" ht="15" customHeight="1">
      <c r="A68" s="727"/>
      <c r="B68" s="728" t="s">
        <v>563</v>
      </c>
      <c r="C68" s="725"/>
      <c r="D68" s="725"/>
      <c r="E68" s="723" t="str">
        <f t="shared" si="2"/>
        <v/>
      </c>
    </row>
    <row r="69" spans="1:5" s="6" customFormat="1" ht="15" customHeight="1">
      <c r="A69" s="727"/>
      <c r="B69" s="728" t="s">
        <v>564</v>
      </c>
      <c r="C69" s="725"/>
      <c r="D69" s="725"/>
      <c r="E69" s="723" t="str">
        <f t="shared" si="2"/>
        <v/>
      </c>
    </row>
    <row r="70" spans="1:5" ht="15" customHeight="1">
      <c r="A70" s="727"/>
      <c r="B70" s="728" t="s">
        <v>565</v>
      </c>
      <c r="C70" s="725"/>
      <c r="D70" s="725"/>
      <c r="E70" s="723" t="str">
        <f t="shared" si="2"/>
        <v/>
      </c>
    </row>
    <row r="71" spans="1:5" ht="15" customHeight="1">
      <c r="A71" s="727"/>
      <c r="B71" s="728" t="s">
        <v>566</v>
      </c>
      <c r="C71" s="725"/>
      <c r="D71" s="725"/>
      <c r="E71" s="723" t="str">
        <f t="shared" si="2"/>
        <v/>
      </c>
    </row>
    <row r="72" spans="1:5" ht="15" customHeight="1">
      <c r="A72" s="727"/>
      <c r="B72" s="728" t="s">
        <v>567</v>
      </c>
      <c r="C72" s="725"/>
      <c r="D72" s="725"/>
      <c r="E72" s="723" t="str">
        <f t="shared" si="2"/>
        <v/>
      </c>
    </row>
    <row r="73" spans="1:5" ht="15" customHeight="1">
      <c r="A73" s="2" t="s">
        <v>568</v>
      </c>
      <c r="B73" s="2"/>
      <c r="C73" s="25"/>
      <c r="D73" s="25"/>
      <c r="E73" s="103" t="str">
        <f t="shared" si="2"/>
        <v/>
      </c>
    </row>
    <row r="74" spans="1:5" ht="15" customHeight="1">
      <c r="A74" s="728"/>
      <c r="B74" s="728" t="s">
        <v>569</v>
      </c>
      <c r="C74" s="725"/>
      <c r="D74" s="725"/>
      <c r="E74" s="723" t="str">
        <f t="shared" si="2"/>
        <v/>
      </c>
    </row>
    <row r="75" spans="1:5" ht="15" customHeight="1">
      <c r="A75" s="727"/>
      <c r="B75" s="728" t="s">
        <v>570</v>
      </c>
      <c r="C75" s="725"/>
      <c r="D75" s="725"/>
      <c r="E75" s="723" t="str">
        <f t="shared" si="2"/>
        <v/>
      </c>
    </row>
    <row r="76" spans="1:5" ht="15" customHeight="1">
      <c r="A76" s="727"/>
      <c r="B76" s="728" t="s">
        <v>571</v>
      </c>
      <c r="C76" s="725"/>
      <c r="D76" s="725"/>
      <c r="E76" s="723" t="str">
        <f t="shared" si="2"/>
        <v/>
      </c>
    </row>
    <row r="77" spans="1:5" ht="15" customHeight="1">
      <c r="A77" s="727"/>
      <c r="B77" s="728" t="s">
        <v>572</v>
      </c>
      <c r="C77" s="725"/>
      <c r="D77" s="725"/>
      <c r="E77" s="723" t="str">
        <f t="shared" si="2"/>
        <v/>
      </c>
    </row>
    <row r="78" spans="1:5" ht="15" customHeight="1">
      <c r="A78" s="727"/>
      <c r="B78" s="728" t="s">
        <v>573</v>
      </c>
      <c r="C78" s="725"/>
      <c r="D78" s="725"/>
      <c r="E78" s="723" t="str">
        <f t="shared" si="2"/>
        <v/>
      </c>
    </row>
    <row r="79" spans="1:5" s="6" customFormat="1" ht="15" customHeight="1">
      <c r="A79" s="2" t="s">
        <v>574</v>
      </c>
      <c r="B79" s="2"/>
      <c r="C79" s="49"/>
      <c r="D79" s="49"/>
      <c r="E79" s="686" t="str">
        <f t="shared" si="2"/>
        <v/>
      </c>
    </row>
    <row r="80" spans="1:5" ht="15" customHeight="1">
      <c r="A80" s="728"/>
      <c r="B80" s="728" t="s">
        <v>575</v>
      </c>
      <c r="C80" s="724"/>
      <c r="D80" s="724"/>
      <c r="E80" s="722" t="str">
        <f t="shared" si="2"/>
        <v/>
      </c>
    </row>
    <row r="81" spans="1:5" ht="15" customHeight="1">
      <c r="A81" s="727"/>
      <c r="B81" s="728" t="s">
        <v>576</v>
      </c>
      <c r="C81" s="725"/>
      <c r="D81" s="725"/>
      <c r="E81" s="723" t="str">
        <f t="shared" si="2"/>
        <v/>
      </c>
    </row>
    <row r="82" spans="1:5" ht="15" customHeight="1">
      <c r="A82" s="727"/>
      <c r="B82" s="728" t="s">
        <v>577</v>
      </c>
      <c r="C82" s="725"/>
      <c r="D82" s="725"/>
      <c r="E82" s="723" t="str">
        <f t="shared" si="2"/>
        <v/>
      </c>
    </row>
    <row r="83" spans="1:5" ht="15" customHeight="1">
      <c r="A83" s="727"/>
      <c r="B83" s="728" t="s">
        <v>578</v>
      </c>
      <c r="C83" s="725"/>
      <c r="D83" s="725"/>
      <c r="E83" s="723" t="str">
        <f t="shared" si="2"/>
        <v/>
      </c>
    </row>
    <row r="84" spans="1:5" ht="15" customHeight="1">
      <c r="A84" s="2" t="s">
        <v>579</v>
      </c>
      <c r="B84" s="2"/>
      <c r="C84" s="25"/>
      <c r="D84" s="25"/>
      <c r="E84" s="103" t="str">
        <f t="shared" si="2"/>
        <v/>
      </c>
    </row>
    <row r="85" spans="1:5" ht="15" customHeight="1">
      <c r="A85" s="727"/>
      <c r="B85" s="728" t="s">
        <v>580</v>
      </c>
      <c r="C85" s="725"/>
      <c r="D85" s="725"/>
      <c r="E85" s="723" t="str">
        <f t="shared" si="2"/>
        <v/>
      </c>
    </row>
    <row r="86" spans="1:5" ht="15" customHeight="1">
      <c r="A86" s="727"/>
      <c r="B86" s="728" t="s">
        <v>581</v>
      </c>
      <c r="C86" s="725"/>
      <c r="D86" s="725"/>
      <c r="E86" s="723" t="str">
        <f t="shared" si="2"/>
        <v/>
      </c>
    </row>
    <row r="87" spans="1:5" s="6" customFormat="1" ht="15" customHeight="1">
      <c r="A87" s="727"/>
      <c r="B87" s="728" t="s">
        <v>582</v>
      </c>
      <c r="C87" s="725"/>
      <c r="D87" s="725"/>
      <c r="E87" s="723" t="str">
        <f t="shared" si="2"/>
        <v/>
      </c>
    </row>
    <row r="88" spans="1:5" ht="15" customHeight="1">
      <c r="A88" s="2" t="s">
        <v>583</v>
      </c>
      <c r="B88" s="2"/>
      <c r="C88" s="49"/>
      <c r="D88" s="49"/>
      <c r="E88" s="686" t="str">
        <f t="shared" si="2"/>
        <v/>
      </c>
    </row>
    <row r="89" spans="1:5" ht="15" customHeight="1">
      <c r="A89" s="727"/>
      <c r="B89" s="728" t="s">
        <v>584</v>
      </c>
      <c r="C89" s="725"/>
      <c r="D89" s="725"/>
      <c r="E89" s="723" t="str">
        <f t="shared" si="2"/>
        <v/>
      </c>
    </row>
    <row r="90" spans="1:5" ht="15" customHeight="1">
      <c r="A90" s="2" t="s">
        <v>585</v>
      </c>
      <c r="B90" s="2"/>
      <c r="C90" s="25"/>
      <c r="D90" s="25"/>
      <c r="E90" s="103" t="str">
        <f t="shared" si="2"/>
        <v/>
      </c>
    </row>
    <row r="91" spans="1:5" ht="15" customHeight="1">
      <c r="A91" s="727"/>
      <c r="B91" s="728" t="s">
        <v>586</v>
      </c>
      <c r="C91" s="725"/>
      <c r="D91" s="725"/>
      <c r="E91" s="723" t="str">
        <f t="shared" si="2"/>
        <v/>
      </c>
    </row>
    <row r="92" spans="1:5" s="6" customFormat="1" ht="15" customHeight="1">
      <c r="A92" s="727"/>
      <c r="B92" s="728" t="s">
        <v>587</v>
      </c>
      <c r="C92" s="725"/>
      <c r="D92" s="725"/>
      <c r="E92" s="723" t="str">
        <f t="shared" si="2"/>
        <v/>
      </c>
    </row>
    <row r="93" spans="1:5" ht="15" customHeight="1">
      <c r="A93" s="727"/>
      <c r="B93" s="728" t="s">
        <v>588</v>
      </c>
      <c r="C93" s="725"/>
      <c r="D93" s="725"/>
      <c r="E93" s="723" t="str">
        <f t="shared" si="2"/>
        <v/>
      </c>
    </row>
    <row r="94" spans="1:5" ht="15" customHeight="1">
      <c r="A94" s="2" t="s">
        <v>589</v>
      </c>
      <c r="B94" s="2"/>
      <c r="C94" s="25"/>
      <c r="D94" s="25"/>
      <c r="E94" s="103" t="str">
        <f t="shared" si="2"/>
        <v/>
      </c>
    </row>
    <row r="95" spans="1:5" ht="15" customHeight="1">
      <c r="A95" s="728"/>
      <c r="B95" s="728" t="s">
        <v>590</v>
      </c>
      <c r="C95" s="725"/>
      <c r="D95" s="725"/>
      <c r="E95" s="723" t="str">
        <f t="shared" si="2"/>
        <v/>
      </c>
    </row>
    <row r="96" spans="1:5" ht="15" customHeight="1">
      <c r="A96" s="728"/>
      <c r="B96" s="728" t="s">
        <v>591</v>
      </c>
      <c r="C96" s="725"/>
      <c r="D96" s="725"/>
      <c r="E96" s="723" t="str">
        <f t="shared" si="2"/>
        <v/>
      </c>
    </row>
    <row r="97" spans="1:5" ht="15" customHeight="1">
      <c r="A97" s="728"/>
      <c r="B97" s="728" t="s">
        <v>592</v>
      </c>
      <c r="C97" s="725"/>
      <c r="D97" s="725"/>
      <c r="E97" s="723" t="str">
        <f t="shared" si="2"/>
        <v/>
      </c>
    </row>
    <row r="98" spans="1:5" s="6" customFormat="1" ht="15" customHeight="1">
      <c r="A98" s="728"/>
      <c r="B98" s="728" t="s">
        <v>593</v>
      </c>
      <c r="C98" s="725"/>
      <c r="D98" s="725"/>
      <c r="E98" s="723" t="str">
        <f t="shared" si="2"/>
        <v/>
      </c>
    </row>
    <row r="99" spans="1:5" ht="15" customHeight="1">
      <c r="A99" s="2" t="s">
        <v>594</v>
      </c>
      <c r="B99" s="2"/>
      <c r="C99" s="49"/>
      <c r="D99" s="49"/>
      <c r="E99" s="686" t="str">
        <f t="shared" ref="E99:E111" si="3">IFERROR(D99*100/C99,"")</f>
        <v/>
      </c>
    </row>
    <row r="100" spans="1:5" ht="15" customHeight="1">
      <c r="A100" s="727"/>
      <c r="B100" s="728" t="s">
        <v>595</v>
      </c>
      <c r="C100" s="725"/>
      <c r="D100" s="725"/>
      <c r="E100" s="723" t="str">
        <f t="shared" si="3"/>
        <v/>
      </c>
    </row>
    <row r="101" spans="1:5" ht="15" customHeight="1">
      <c r="A101" s="2" t="s">
        <v>596</v>
      </c>
      <c r="B101" s="2"/>
      <c r="C101" s="25"/>
      <c r="D101" s="25"/>
      <c r="E101" s="103" t="str">
        <f t="shared" si="3"/>
        <v/>
      </c>
    </row>
    <row r="102" spans="1:5" ht="15" customHeight="1">
      <c r="A102" s="728"/>
      <c r="B102" s="728" t="s">
        <v>597</v>
      </c>
      <c r="C102" s="725"/>
      <c r="D102" s="725"/>
      <c r="E102" s="723" t="str">
        <f t="shared" si="3"/>
        <v/>
      </c>
    </row>
    <row r="103" spans="1:5" ht="15" customHeight="1">
      <c r="A103" s="727"/>
      <c r="B103" s="728" t="s">
        <v>598</v>
      </c>
      <c r="C103" s="725"/>
      <c r="D103" s="725"/>
      <c r="E103" s="723" t="str">
        <f t="shared" si="3"/>
        <v/>
      </c>
    </row>
    <row r="104" spans="1:5" ht="15" customHeight="1">
      <c r="A104" s="727"/>
      <c r="B104" s="728" t="s">
        <v>599</v>
      </c>
      <c r="C104" s="725"/>
      <c r="D104" s="725"/>
      <c r="E104" s="723" t="str">
        <f t="shared" si="3"/>
        <v/>
      </c>
    </row>
    <row r="105" spans="1:5" s="6" customFormat="1" ht="15" customHeight="1">
      <c r="A105" s="727"/>
      <c r="B105" s="728" t="s">
        <v>600</v>
      </c>
      <c r="C105" s="725"/>
      <c r="D105" s="725"/>
      <c r="E105" s="723" t="str">
        <f t="shared" si="3"/>
        <v/>
      </c>
    </row>
    <row r="106" spans="1:5" s="6" customFormat="1" ht="15.75" customHeight="1">
      <c r="A106" s="727"/>
      <c r="B106" s="728" t="s">
        <v>601</v>
      </c>
      <c r="C106" s="725"/>
      <c r="D106" s="725"/>
      <c r="E106" s="723" t="str">
        <f t="shared" si="3"/>
        <v/>
      </c>
    </row>
    <row r="107" spans="1:5" s="6" customFormat="1" ht="15.75" customHeight="1">
      <c r="A107" s="727"/>
      <c r="B107" s="728" t="s">
        <v>602</v>
      </c>
      <c r="C107" s="725"/>
      <c r="D107" s="725"/>
      <c r="E107" s="723" t="str">
        <f t="shared" si="3"/>
        <v/>
      </c>
    </row>
    <row r="108" spans="1:5" ht="15.75" customHeight="1">
      <c r="A108" s="727"/>
      <c r="B108" s="728" t="s">
        <v>603</v>
      </c>
      <c r="C108" s="725"/>
      <c r="D108" s="725"/>
      <c r="E108" s="723" t="str">
        <f t="shared" si="3"/>
        <v/>
      </c>
    </row>
    <row r="109" spans="1:5" ht="15.75" customHeight="1">
      <c r="A109" s="2" t="s">
        <v>604</v>
      </c>
      <c r="B109" s="2"/>
      <c r="C109" s="683"/>
      <c r="D109" s="683"/>
      <c r="E109" s="687" t="str">
        <f t="shared" si="3"/>
        <v/>
      </c>
    </row>
    <row r="110" spans="1:5" ht="15.75" customHeight="1">
      <c r="A110" s="2" t="s">
        <v>605</v>
      </c>
      <c r="B110" s="2"/>
      <c r="C110" s="25"/>
      <c r="D110" s="25"/>
      <c r="E110" s="103" t="str">
        <f t="shared" si="3"/>
        <v/>
      </c>
    </row>
    <row r="111" spans="1:5" ht="15.75" customHeight="1" thickBot="1">
      <c r="A111" s="282" t="s">
        <v>606</v>
      </c>
      <c r="B111" s="282"/>
      <c r="C111" s="206"/>
      <c r="D111" s="206"/>
      <c r="E111" s="688" t="str">
        <f t="shared" si="3"/>
        <v/>
      </c>
    </row>
    <row r="112" spans="1:5" ht="15.75" customHeight="1">
      <c r="B112" s="619" t="s">
        <v>1313</v>
      </c>
    </row>
  </sheetData>
  <conditionalFormatting sqref="C3:D93">
    <cfRule type="containsBlanks" dxfId="468" priority="6">
      <formula>LEN(TRIM(C3))=0</formula>
    </cfRule>
  </conditionalFormatting>
  <conditionalFormatting sqref="C94:D99">
    <cfRule type="containsBlanks" dxfId="467" priority="8">
      <formula>LEN(TRIM(C94))=0</formula>
    </cfRule>
  </conditionalFormatting>
  <conditionalFormatting sqref="C100:D108">
    <cfRule type="containsBlanks" dxfId="466" priority="5">
      <formula>LEN(TRIM(C100))=0</formula>
    </cfRule>
  </conditionalFormatting>
  <conditionalFormatting sqref="C98:E98">
    <cfRule type="containsBlanks" dxfId="465" priority="7" stopIfTrue="1">
      <formula>LEN(TRIM(C98))=0</formula>
    </cfRule>
  </conditionalFormatting>
  <conditionalFormatting sqref="C110:E110">
    <cfRule type="containsBlanks" dxfId="464" priority="4">
      <formula>LEN(TRIM(C110))=0</formula>
    </cfRule>
  </conditionalFormatting>
  <conditionalFormatting sqref="E3:E108">
    <cfRule type="containsBlanks" dxfId="463" priority="1">
      <formula>LEN(TRIM(E3))=0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4" man="1"/>
    <brk id="93" max="4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Feuil77">
    <tabColor rgb="FFF9FBFA"/>
  </sheetPr>
  <dimension ref="A1:E111"/>
  <sheetViews>
    <sheetView view="pageBreakPreview" zoomScale="130" zoomScaleNormal="100" workbookViewId="0">
      <pane ySplit="2" topLeftCell="A3" activePane="bottomLeft" state="frozen"/>
      <selection activeCell="A28" sqref="A28"/>
      <selection pane="bottomLeft" activeCell="D111" sqref="C3:D111"/>
    </sheetView>
  </sheetViews>
  <sheetFormatPr baseColWidth="10" defaultColWidth="14.3984375" defaultRowHeight="15" customHeight="1"/>
  <cols>
    <col min="1" max="1" width="1.796875" style="366" customWidth="1"/>
    <col min="2" max="2" width="24.796875" style="366" customWidth="1"/>
    <col min="3" max="5" width="25" style="366" customWidth="1"/>
    <col min="6" max="22" width="10.796875" style="366" customWidth="1"/>
    <col min="23" max="24" width="14.3984375" style="366" customWidth="1"/>
    <col min="25" max="16384" width="14.3984375" style="366"/>
  </cols>
  <sheetData>
    <row r="1" spans="1:5" ht="16.5" customHeight="1">
      <c r="A1" s="6" t="s">
        <v>1314</v>
      </c>
      <c r="B1" s="6"/>
      <c r="C1" s="6"/>
    </row>
    <row r="2" spans="1:5" ht="27" customHeight="1">
      <c r="A2" s="403" t="s">
        <v>909</v>
      </c>
      <c r="B2" s="404"/>
      <c r="C2" s="209" t="s">
        <v>1315</v>
      </c>
      <c r="D2" s="209" t="s">
        <v>1316</v>
      </c>
      <c r="E2" s="210" t="s">
        <v>1317</v>
      </c>
    </row>
    <row r="3" spans="1:5" ht="15" customHeight="1">
      <c r="A3" s="2" t="s">
        <v>498</v>
      </c>
      <c r="B3" s="2"/>
      <c r="C3" s="25"/>
      <c r="D3" s="25"/>
      <c r="E3" s="103" t="str">
        <f t="shared" ref="E3:E66" si="0">IFERROR(D3*100/C3,"")</f>
        <v/>
      </c>
    </row>
    <row r="4" spans="1:5" ht="15" customHeight="1">
      <c r="A4" s="727"/>
      <c r="B4" s="728" t="s">
        <v>499</v>
      </c>
      <c r="C4" s="724"/>
      <c r="D4" s="724"/>
      <c r="E4" s="722" t="str">
        <f t="shared" si="0"/>
        <v/>
      </c>
    </row>
    <row r="5" spans="1:5" ht="15" customHeight="1">
      <c r="A5" s="727"/>
      <c r="B5" s="728" t="s">
        <v>500</v>
      </c>
      <c r="C5" s="725"/>
      <c r="D5" s="725"/>
      <c r="E5" s="723" t="str">
        <f t="shared" si="0"/>
        <v/>
      </c>
    </row>
    <row r="6" spans="1:5" ht="15" customHeight="1">
      <c r="A6" s="727"/>
      <c r="B6" s="728" t="s">
        <v>501</v>
      </c>
      <c r="C6" s="725"/>
      <c r="D6" s="725"/>
      <c r="E6" s="723" t="str">
        <f t="shared" si="0"/>
        <v/>
      </c>
    </row>
    <row r="7" spans="1:5" ht="15" customHeight="1">
      <c r="A7" s="727"/>
      <c r="B7" s="728" t="s">
        <v>502</v>
      </c>
      <c r="C7" s="725"/>
      <c r="D7" s="725"/>
      <c r="E7" s="723" t="str">
        <f t="shared" si="0"/>
        <v/>
      </c>
    </row>
    <row r="8" spans="1:5" ht="15" customHeight="1">
      <c r="A8" s="2" t="s">
        <v>503</v>
      </c>
      <c r="B8" s="2"/>
      <c r="C8" s="25"/>
      <c r="D8" s="25"/>
      <c r="E8" s="103" t="str">
        <f t="shared" si="0"/>
        <v/>
      </c>
    </row>
    <row r="9" spans="1:5" ht="15" customHeight="1">
      <c r="A9" s="727"/>
      <c r="B9" s="728" t="s">
        <v>504</v>
      </c>
      <c r="C9" s="725"/>
      <c r="D9" s="725"/>
      <c r="E9" s="723" t="str">
        <f t="shared" si="0"/>
        <v/>
      </c>
    </row>
    <row r="10" spans="1:5" ht="15" customHeight="1">
      <c r="A10" s="727"/>
      <c r="B10" s="728" t="s">
        <v>505</v>
      </c>
      <c r="C10" s="725"/>
      <c r="D10" s="725"/>
      <c r="E10" s="723" t="str">
        <f t="shared" si="0"/>
        <v/>
      </c>
    </row>
    <row r="11" spans="1:5" ht="15" customHeight="1">
      <c r="A11" s="727"/>
      <c r="B11" s="728" t="s">
        <v>506</v>
      </c>
      <c r="C11" s="725"/>
      <c r="D11" s="725"/>
      <c r="E11" s="723" t="str">
        <f t="shared" si="0"/>
        <v/>
      </c>
    </row>
    <row r="12" spans="1:5" ht="15" customHeight="1">
      <c r="A12" s="727"/>
      <c r="B12" s="728" t="s">
        <v>507</v>
      </c>
      <c r="C12" s="725"/>
      <c r="D12" s="725"/>
      <c r="E12" s="723" t="str">
        <f t="shared" si="0"/>
        <v/>
      </c>
    </row>
    <row r="13" spans="1:5" ht="15" customHeight="1">
      <c r="A13" s="727"/>
      <c r="B13" s="728" t="s">
        <v>508</v>
      </c>
      <c r="C13" s="725"/>
      <c r="D13" s="725"/>
      <c r="E13" s="723" t="str">
        <f t="shared" si="0"/>
        <v/>
      </c>
    </row>
    <row r="14" spans="1:5" ht="15" customHeight="1">
      <c r="A14" s="727"/>
      <c r="B14" s="728" t="s">
        <v>509</v>
      </c>
      <c r="C14" s="725"/>
      <c r="D14" s="725"/>
      <c r="E14" s="723" t="str">
        <f t="shared" si="0"/>
        <v/>
      </c>
    </row>
    <row r="15" spans="1:5" ht="15" customHeight="1">
      <c r="A15" s="2" t="s">
        <v>510</v>
      </c>
      <c r="B15" s="2"/>
      <c r="C15" s="25"/>
      <c r="D15" s="25"/>
      <c r="E15" s="103" t="str">
        <f t="shared" si="0"/>
        <v/>
      </c>
    </row>
    <row r="16" spans="1:5" ht="15" customHeight="1">
      <c r="A16" s="728"/>
      <c r="B16" s="728" t="s">
        <v>511</v>
      </c>
      <c r="C16" s="725"/>
      <c r="D16" s="725"/>
      <c r="E16" s="723" t="str">
        <f t="shared" si="0"/>
        <v/>
      </c>
    </row>
    <row r="17" spans="1:5" ht="15" customHeight="1">
      <c r="A17" s="727"/>
      <c r="B17" s="728" t="s">
        <v>512</v>
      </c>
      <c r="C17" s="725"/>
      <c r="D17" s="725"/>
      <c r="E17" s="723" t="str">
        <f t="shared" si="0"/>
        <v/>
      </c>
    </row>
    <row r="18" spans="1:5" ht="15" customHeight="1">
      <c r="A18" s="727"/>
      <c r="B18" s="728" t="s">
        <v>513</v>
      </c>
      <c r="C18" s="725"/>
      <c r="D18" s="725"/>
      <c r="E18" s="723" t="str">
        <f t="shared" si="0"/>
        <v/>
      </c>
    </row>
    <row r="19" spans="1:5" ht="15" customHeight="1">
      <c r="A19" s="2" t="s">
        <v>514</v>
      </c>
      <c r="B19" s="6"/>
      <c r="C19" s="49"/>
      <c r="D19" s="49"/>
      <c r="E19" s="686" t="str">
        <f t="shared" si="0"/>
        <v/>
      </c>
    </row>
    <row r="20" spans="1:5" ht="15" customHeight="1">
      <c r="A20" s="728"/>
      <c r="B20" s="729" t="s">
        <v>515</v>
      </c>
      <c r="C20" s="724"/>
      <c r="D20" s="724"/>
      <c r="E20" s="722" t="str">
        <f t="shared" si="0"/>
        <v/>
      </c>
    </row>
    <row r="21" spans="1:5" ht="15" customHeight="1">
      <c r="A21" s="727"/>
      <c r="B21" s="728" t="s">
        <v>516</v>
      </c>
      <c r="C21" s="725"/>
      <c r="D21" s="725"/>
      <c r="E21" s="723" t="str">
        <f t="shared" si="0"/>
        <v/>
      </c>
    </row>
    <row r="22" spans="1:5" ht="15" customHeight="1">
      <c r="A22" s="727"/>
      <c r="B22" s="728" t="s">
        <v>517</v>
      </c>
      <c r="C22" s="725"/>
      <c r="D22" s="725"/>
      <c r="E22" s="723" t="str">
        <f t="shared" si="0"/>
        <v/>
      </c>
    </row>
    <row r="23" spans="1:5" ht="15" customHeight="1">
      <c r="A23" s="727"/>
      <c r="B23" s="728" t="s">
        <v>518</v>
      </c>
      <c r="C23" s="725"/>
      <c r="D23" s="725"/>
      <c r="E23" s="723" t="str">
        <f t="shared" si="0"/>
        <v/>
      </c>
    </row>
    <row r="24" spans="1:5" ht="15" customHeight="1">
      <c r="A24" s="727"/>
      <c r="B24" s="728" t="s">
        <v>519</v>
      </c>
      <c r="C24" s="725"/>
      <c r="D24" s="725"/>
      <c r="E24" s="723" t="str">
        <f t="shared" si="0"/>
        <v/>
      </c>
    </row>
    <row r="25" spans="1:5" ht="15" customHeight="1">
      <c r="A25" s="727"/>
      <c r="B25" s="728" t="s">
        <v>520</v>
      </c>
      <c r="C25" s="725"/>
      <c r="D25" s="725"/>
      <c r="E25" s="723" t="str">
        <f t="shared" si="0"/>
        <v/>
      </c>
    </row>
    <row r="26" spans="1:5" ht="15" customHeight="1">
      <c r="A26" s="727"/>
      <c r="B26" s="728" t="s">
        <v>521</v>
      </c>
      <c r="C26" s="725"/>
      <c r="D26" s="725"/>
      <c r="E26" s="723" t="str">
        <f t="shared" si="0"/>
        <v/>
      </c>
    </row>
    <row r="27" spans="1:5" ht="15" customHeight="1">
      <c r="A27" s="727"/>
      <c r="B27" s="728" t="s">
        <v>522</v>
      </c>
      <c r="C27" s="725"/>
      <c r="D27" s="725"/>
      <c r="E27" s="723" t="str">
        <f t="shared" si="0"/>
        <v/>
      </c>
    </row>
    <row r="28" spans="1:5" ht="15" customHeight="1">
      <c r="A28" s="727"/>
      <c r="B28" s="728" t="s">
        <v>523</v>
      </c>
      <c r="C28" s="725"/>
      <c r="D28" s="725"/>
      <c r="E28" s="723" t="str">
        <f t="shared" si="0"/>
        <v/>
      </c>
    </row>
    <row r="29" spans="1:5" s="6" customFormat="1" ht="15" customHeight="1">
      <c r="A29" s="2" t="s">
        <v>524</v>
      </c>
      <c r="B29" s="2"/>
      <c r="C29" s="25"/>
      <c r="D29" s="25"/>
      <c r="E29" s="103" t="str">
        <f t="shared" si="0"/>
        <v/>
      </c>
    </row>
    <row r="30" spans="1:5" ht="15" customHeight="1">
      <c r="A30" s="728"/>
      <c r="B30" s="728" t="s">
        <v>525</v>
      </c>
      <c r="C30" s="724"/>
      <c r="D30" s="724"/>
      <c r="E30" s="722" t="str">
        <f t="shared" si="0"/>
        <v/>
      </c>
    </row>
    <row r="31" spans="1:5" ht="15" customHeight="1">
      <c r="A31" s="728"/>
      <c r="B31" s="728" t="s">
        <v>526</v>
      </c>
      <c r="C31" s="725"/>
      <c r="D31" s="725"/>
      <c r="E31" s="723" t="str">
        <f t="shared" si="0"/>
        <v/>
      </c>
    </row>
    <row r="32" spans="1:5" ht="15" customHeight="1">
      <c r="A32" s="728"/>
      <c r="B32" s="728" t="s">
        <v>527</v>
      </c>
      <c r="C32" s="725"/>
      <c r="D32" s="725"/>
      <c r="E32" s="723" t="str">
        <f t="shared" si="0"/>
        <v/>
      </c>
    </row>
    <row r="33" spans="1:5" ht="15" customHeight="1">
      <c r="A33" s="728"/>
      <c r="B33" s="728" t="s">
        <v>528</v>
      </c>
      <c r="C33" s="725"/>
      <c r="D33" s="725"/>
      <c r="E33" s="723" t="str">
        <f t="shared" si="0"/>
        <v/>
      </c>
    </row>
    <row r="34" spans="1:5" ht="15" customHeight="1">
      <c r="A34" s="728"/>
      <c r="B34" s="728" t="s">
        <v>529</v>
      </c>
      <c r="C34" s="725"/>
      <c r="D34" s="725"/>
      <c r="E34" s="723" t="str">
        <f t="shared" si="0"/>
        <v/>
      </c>
    </row>
    <row r="35" spans="1:5" ht="15" customHeight="1">
      <c r="A35" s="728"/>
      <c r="B35" s="728" t="s">
        <v>530</v>
      </c>
      <c r="C35" s="725"/>
      <c r="D35" s="725"/>
      <c r="E35" s="723" t="str">
        <f t="shared" si="0"/>
        <v/>
      </c>
    </row>
    <row r="36" spans="1:5" ht="15" customHeight="1">
      <c r="A36" s="728"/>
      <c r="B36" s="728" t="s">
        <v>531</v>
      </c>
      <c r="C36" s="725"/>
      <c r="D36" s="725"/>
      <c r="E36" s="723" t="str">
        <f t="shared" si="0"/>
        <v/>
      </c>
    </row>
    <row r="37" spans="1:5" ht="15" customHeight="1">
      <c r="A37" s="727"/>
      <c r="B37" s="728" t="s">
        <v>532</v>
      </c>
      <c r="C37" s="725"/>
      <c r="D37" s="725"/>
      <c r="E37" s="723" t="str">
        <f t="shared" si="0"/>
        <v/>
      </c>
    </row>
    <row r="38" spans="1:5" s="6" customFormat="1" ht="15" customHeight="1">
      <c r="A38" s="727"/>
      <c r="B38" s="728" t="s">
        <v>533</v>
      </c>
      <c r="C38" s="725"/>
      <c r="D38" s="725"/>
      <c r="E38" s="723" t="str">
        <f t="shared" si="0"/>
        <v/>
      </c>
    </row>
    <row r="39" spans="1:5" ht="15" customHeight="1">
      <c r="A39" s="727"/>
      <c r="B39" s="728" t="s">
        <v>534</v>
      </c>
      <c r="C39" s="725"/>
      <c r="D39" s="725"/>
      <c r="E39" s="723" t="str">
        <f t="shared" si="0"/>
        <v/>
      </c>
    </row>
    <row r="40" spans="1:5" ht="15" customHeight="1">
      <c r="A40" s="727"/>
      <c r="B40" s="728" t="s">
        <v>535</v>
      </c>
      <c r="C40" s="725"/>
      <c r="D40" s="725"/>
      <c r="E40" s="723" t="str">
        <f t="shared" si="0"/>
        <v/>
      </c>
    </row>
    <row r="41" spans="1:5" ht="15" customHeight="1">
      <c r="A41" s="727"/>
      <c r="B41" s="728" t="s">
        <v>536</v>
      </c>
      <c r="C41" s="725"/>
      <c r="D41" s="725"/>
      <c r="E41" s="723" t="str">
        <f t="shared" si="0"/>
        <v/>
      </c>
    </row>
    <row r="42" spans="1:5" ht="15" customHeight="1">
      <c r="A42" s="2" t="s">
        <v>537</v>
      </c>
      <c r="B42" s="2"/>
      <c r="C42" s="25"/>
      <c r="D42" s="25"/>
      <c r="E42" s="103" t="str">
        <f t="shared" si="0"/>
        <v/>
      </c>
    </row>
    <row r="43" spans="1:5" ht="15" customHeight="1">
      <c r="A43" s="728"/>
      <c r="B43" s="728" t="s">
        <v>538</v>
      </c>
      <c r="C43" s="725"/>
      <c r="D43" s="725"/>
      <c r="E43" s="723" t="str">
        <f t="shared" si="0"/>
        <v/>
      </c>
    </row>
    <row r="44" spans="1:5" ht="15" customHeight="1">
      <c r="A44" s="727"/>
      <c r="B44" s="728" t="s">
        <v>539</v>
      </c>
      <c r="C44" s="725"/>
      <c r="D44" s="725"/>
      <c r="E44" s="723" t="str">
        <f t="shared" si="0"/>
        <v/>
      </c>
    </row>
    <row r="45" spans="1:5" ht="15" customHeight="1">
      <c r="A45" s="727"/>
      <c r="B45" s="728" t="s">
        <v>540</v>
      </c>
      <c r="C45" s="725"/>
      <c r="D45" s="725"/>
      <c r="E45" s="723" t="str">
        <f t="shared" si="0"/>
        <v/>
      </c>
    </row>
    <row r="46" spans="1:5" ht="15" customHeight="1">
      <c r="A46" s="727"/>
      <c r="B46" s="728" t="s">
        <v>541</v>
      </c>
      <c r="C46" s="725"/>
      <c r="D46" s="725"/>
      <c r="E46" s="723" t="str">
        <f t="shared" si="0"/>
        <v/>
      </c>
    </row>
    <row r="47" spans="1:5" ht="15" customHeight="1">
      <c r="A47" s="727"/>
      <c r="B47" s="728" t="s">
        <v>542</v>
      </c>
      <c r="C47" s="725"/>
      <c r="D47" s="725"/>
      <c r="E47" s="723" t="str">
        <f t="shared" si="0"/>
        <v/>
      </c>
    </row>
    <row r="48" spans="1:5" ht="15" customHeight="1">
      <c r="A48" s="727"/>
      <c r="B48" s="728" t="s">
        <v>543</v>
      </c>
      <c r="C48" s="725"/>
      <c r="D48" s="725"/>
      <c r="E48" s="723" t="str">
        <f t="shared" si="0"/>
        <v/>
      </c>
    </row>
    <row r="49" spans="1:5" ht="15" customHeight="1">
      <c r="A49" s="727"/>
      <c r="B49" s="728" t="s">
        <v>544</v>
      </c>
      <c r="C49" s="725"/>
      <c r="D49" s="725"/>
      <c r="E49" s="723" t="str">
        <f t="shared" si="0"/>
        <v/>
      </c>
    </row>
    <row r="50" spans="1:5" ht="15" customHeight="1">
      <c r="A50" s="2" t="s">
        <v>545</v>
      </c>
      <c r="B50" s="2"/>
      <c r="C50" s="25"/>
      <c r="D50" s="25"/>
      <c r="E50" s="103" t="str">
        <f t="shared" si="0"/>
        <v/>
      </c>
    </row>
    <row r="51" spans="1:5" ht="15" customHeight="1">
      <c r="A51" s="728"/>
      <c r="B51" s="728" t="s">
        <v>546</v>
      </c>
      <c r="C51" s="725"/>
      <c r="D51" s="725"/>
      <c r="E51" s="723" t="str">
        <f t="shared" si="0"/>
        <v/>
      </c>
    </row>
    <row r="52" spans="1:5" ht="15" customHeight="1">
      <c r="A52" s="727"/>
      <c r="B52" s="728" t="s">
        <v>547</v>
      </c>
      <c r="C52" s="725"/>
      <c r="D52" s="725"/>
      <c r="E52" s="723" t="str">
        <f t="shared" si="0"/>
        <v/>
      </c>
    </row>
    <row r="53" spans="1:5" ht="15" customHeight="1">
      <c r="A53" s="727"/>
      <c r="B53" s="728" t="s">
        <v>548</v>
      </c>
      <c r="C53" s="725"/>
      <c r="D53" s="725"/>
      <c r="E53" s="723" t="str">
        <f t="shared" si="0"/>
        <v/>
      </c>
    </row>
    <row r="54" spans="1:5" ht="15" customHeight="1">
      <c r="A54" s="727"/>
      <c r="B54" s="728" t="s">
        <v>549</v>
      </c>
      <c r="C54" s="725"/>
      <c r="D54" s="725"/>
      <c r="E54" s="723" t="str">
        <f t="shared" si="0"/>
        <v/>
      </c>
    </row>
    <row r="55" spans="1:5" ht="15" customHeight="1">
      <c r="A55" s="2" t="s">
        <v>550</v>
      </c>
      <c r="B55" s="2"/>
      <c r="C55" s="49"/>
      <c r="D55" s="49"/>
      <c r="E55" s="686" t="str">
        <f t="shared" si="0"/>
        <v/>
      </c>
    </row>
    <row r="56" spans="1:5" ht="15" customHeight="1">
      <c r="A56" s="728"/>
      <c r="B56" s="728" t="s">
        <v>551</v>
      </c>
      <c r="C56" s="724"/>
      <c r="D56" s="724"/>
      <c r="E56" s="722" t="str">
        <f t="shared" si="0"/>
        <v/>
      </c>
    </row>
    <row r="57" spans="1:5" ht="15" customHeight="1">
      <c r="A57" s="727"/>
      <c r="B57" s="728" t="s">
        <v>552</v>
      </c>
      <c r="C57" s="725"/>
      <c r="D57" s="725"/>
      <c r="E57" s="723" t="str">
        <f t="shared" si="0"/>
        <v/>
      </c>
    </row>
    <row r="58" spans="1:5" ht="15" customHeight="1">
      <c r="A58" s="727"/>
      <c r="B58" s="728" t="s">
        <v>553</v>
      </c>
      <c r="C58" s="725"/>
      <c r="D58" s="725"/>
      <c r="E58" s="723" t="str">
        <f t="shared" si="0"/>
        <v/>
      </c>
    </row>
    <row r="59" spans="1:5" ht="15" customHeight="1">
      <c r="A59" s="727"/>
      <c r="B59" s="728" t="s">
        <v>554</v>
      </c>
      <c r="C59" s="725"/>
      <c r="D59" s="725"/>
      <c r="E59" s="723" t="str">
        <f t="shared" si="0"/>
        <v/>
      </c>
    </row>
    <row r="60" spans="1:5" ht="15" customHeight="1">
      <c r="A60" s="727"/>
      <c r="B60" s="728" t="s">
        <v>555</v>
      </c>
      <c r="C60" s="725"/>
      <c r="D60" s="725"/>
      <c r="E60" s="723" t="str">
        <f t="shared" si="0"/>
        <v/>
      </c>
    </row>
    <row r="61" spans="1:5" ht="15" customHeight="1">
      <c r="A61" s="727"/>
      <c r="B61" s="728" t="s">
        <v>556</v>
      </c>
      <c r="C61" s="725"/>
      <c r="D61" s="725"/>
      <c r="E61" s="723" t="str">
        <f t="shared" si="0"/>
        <v/>
      </c>
    </row>
    <row r="62" spans="1:5" ht="15" customHeight="1">
      <c r="A62" s="727"/>
      <c r="B62" s="728" t="s">
        <v>557</v>
      </c>
      <c r="C62" s="725"/>
      <c r="D62" s="725"/>
      <c r="E62" s="723" t="str">
        <f t="shared" si="0"/>
        <v/>
      </c>
    </row>
    <row r="63" spans="1:5" ht="15" customHeight="1">
      <c r="A63" s="727"/>
      <c r="B63" s="728" t="s">
        <v>558</v>
      </c>
      <c r="C63" s="725"/>
      <c r="D63" s="725"/>
      <c r="E63" s="723" t="str">
        <f t="shared" si="0"/>
        <v/>
      </c>
    </row>
    <row r="64" spans="1:5" ht="15" customHeight="1">
      <c r="A64" s="2" t="s">
        <v>559</v>
      </c>
      <c r="B64" s="2"/>
      <c r="C64" s="25"/>
      <c r="D64" s="25"/>
      <c r="E64" s="103" t="str">
        <f t="shared" si="0"/>
        <v/>
      </c>
    </row>
    <row r="65" spans="1:5" ht="15" customHeight="1">
      <c r="A65" s="728"/>
      <c r="B65" s="728" t="s">
        <v>560</v>
      </c>
      <c r="C65" s="725"/>
      <c r="D65" s="725"/>
      <c r="E65" s="723" t="str">
        <f t="shared" si="0"/>
        <v/>
      </c>
    </row>
    <row r="66" spans="1:5" ht="15" customHeight="1">
      <c r="A66" s="727"/>
      <c r="B66" s="728" t="s">
        <v>561</v>
      </c>
      <c r="C66" s="725"/>
      <c r="D66" s="725"/>
      <c r="E66" s="723" t="str">
        <f t="shared" si="0"/>
        <v/>
      </c>
    </row>
    <row r="67" spans="1:5" ht="15" customHeight="1">
      <c r="A67" s="727"/>
      <c r="B67" s="728" t="s">
        <v>562</v>
      </c>
      <c r="C67" s="725"/>
      <c r="D67" s="725"/>
      <c r="E67" s="723" t="str">
        <f t="shared" ref="E67:E111" si="1">IFERROR(D67*100/C67,"")</f>
        <v/>
      </c>
    </row>
    <row r="68" spans="1:5" ht="15" customHeight="1">
      <c r="A68" s="727"/>
      <c r="B68" s="728" t="s">
        <v>563</v>
      </c>
      <c r="C68" s="725"/>
      <c r="D68" s="725"/>
      <c r="E68" s="723" t="str">
        <f t="shared" si="1"/>
        <v/>
      </c>
    </row>
    <row r="69" spans="1:5" ht="15" customHeight="1">
      <c r="A69" s="727"/>
      <c r="B69" s="728" t="s">
        <v>564</v>
      </c>
      <c r="C69" s="725"/>
      <c r="D69" s="725"/>
      <c r="E69" s="723" t="str">
        <f t="shared" si="1"/>
        <v/>
      </c>
    </row>
    <row r="70" spans="1:5" ht="15" customHeight="1">
      <c r="A70" s="727"/>
      <c r="B70" s="728" t="s">
        <v>565</v>
      </c>
      <c r="C70" s="725"/>
      <c r="D70" s="725"/>
      <c r="E70" s="723" t="str">
        <f t="shared" si="1"/>
        <v/>
      </c>
    </row>
    <row r="71" spans="1:5" ht="15" customHeight="1">
      <c r="A71" s="727"/>
      <c r="B71" s="728" t="s">
        <v>566</v>
      </c>
      <c r="C71" s="725"/>
      <c r="D71" s="725"/>
      <c r="E71" s="723" t="str">
        <f t="shared" si="1"/>
        <v/>
      </c>
    </row>
    <row r="72" spans="1:5" ht="15" customHeight="1">
      <c r="A72" s="727"/>
      <c r="B72" s="728" t="s">
        <v>567</v>
      </c>
      <c r="C72" s="725"/>
      <c r="D72" s="725"/>
      <c r="E72" s="723" t="str">
        <f t="shared" si="1"/>
        <v/>
      </c>
    </row>
    <row r="73" spans="1:5" ht="15" customHeight="1">
      <c r="A73" s="2" t="s">
        <v>568</v>
      </c>
      <c r="B73" s="2"/>
      <c r="C73" s="25"/>
      <c r="D73" s="25"/>
      <c r="E73" s="103" t="str">
        <f t="shared" si="1"/>
        <v/>
      </c>
    </row>
    <row r="74" spans="1:5" ht="15" customHeight="1">
      <c r="A74" s="728"/>
      <c r="B74" s="728" t="s">
        <v>569</v>
      </c>
      <c r="C74" s="725"/>
      <c r="D74" s="725"/>
      <c r="E74" s="723" t="str">
        <f t="shared" si="1"/>
        <v/>
      </c>
    </row>
    <row r="75" spans="1:5" ht="15" customHeight="1">
      <c r="A75" s="727"/>
      <c r="B75" s="728" t="s">
        <v>570</v>
      </c>
      <c r="C75" s="725"/>
      <c r="D75" s="725"/>
      <c r="E75" s="723" t="str">
        <f t="shared" si="1"/>
        <v/>
      </c>
    </row>
    <row r="76" spans="1:5" ht="15" customHeight="1">
      <c r="A76" s="727"/>
      <c r="B76" s="728" t="s">
        <v>571</v>
      </c>
      <c r="C76" s="725"/>
      <c r="D76" s="725"/>
      <c r="E76" s="723" t="str">
        <f t="shared" si="1"/>
        <v/>
      </c>
    </row>
    <row r="77" spans="1:5" ht="15" customHeight="1">
      <c r="A77" s="727"/>
      <c r="B77" s="728" t="s">
        <v>572</v>
      </c>
      <c r="C77" s="725"/>
      <c r="D77" s="725"/>
      <c r="E77" s="723" t="str">
        <f t="shared" si="1"/>
        <v/>
      </c>
    </row>
    <row r="78" spans="1:5" ht="15" customHeight="1">
      <c r="A78" s="727"/>
      <c r="B78" s="728" t="s">
        <v>573</v>
      </c>
      <c r="C78" s="725"/>
      <c r="D78" s="725"/>
      <c r="E78" s="723" t="str">
        <f t="shared" si="1"/>
        <v/>
      </c>
    </row>
    <row r="79" spans="1:5" ht="15" customHeight="1">
      <c r="A79" s="2" t="s">
        <v>574</v>
      </c>
      <c r="B79" s="2"/>
      <c r="C79" s="49"/>
      <c r="D79" s="49"/>
      <c r="E79" s="686" t="str">
        <f t="shared" si="1"/>
        <v/>
      </c>
    </row>
    <row r="80" spans="1:5" ht="15" customHeight="1">
      <c r="A80" s="728"/>
      <c r="B80" s="728" t="s">
        <v>575</v>
      </c>
      <c r="C80" s="724"/>
      <c r="D80" s="724"/>
      <c r="E80" s="722" t="str">
        <f t="shared" si="1"/>
        <v/>
      </c>
    </row>
    <row r="81" spans="1:5" ht="15" customHeight="1">
      <c r="A81" s="727"/>
      <c r="B81" s="728" t="s">
        <v>576</v>
      </c>
      <c r="C81" s="725"/>
      <c r="D81" s="725"/>
      <c r="E81" s="723" t="str">
        <f t="shared" si="1"/>
        <v/>
      </c>
    </row>
    <row r="82" spans="1:5" ht="15" customHeight="1">
      <c r="A82" s="727"/>
      <c r="B82" s="728" t="s">
        <v>577</v>
      </c>
      <c r="C82" s="725"/>
      <c r="D82" s="725"/>
      <c r="E82" s="723" t="str">
        <f t="shared" si="1"/>
        <v/>
      </c>
    </row>
    <row r="83" spans="1:5" ht="15" customHeight="1">
      <c r="A83" s="727"/>
      <c r="B83" s="728" t="s">
        <v>578</v>
      </c>
      <c r="C83" s="725"/>
      <c r="D83" s="725"/>
      <c r="E83" s="723" t="str">
        <f t="shared" si="1"/>
        <v/>
      </c>
    </row>
    <row r="84" spans="1:5" ht="15" customHeight="1">
      <c r="A84" s="2" t="s">
        <v>579</v>
      </c>
      <c r="B84" s="2"/>
      <c r="C84" s="25"/>
      <c r="D84" s="25"/>
      <c r="E84" s="103" t="str">
        <f t="shared" si="1"/>
        <v/>
      </c>
    </row>
    <row r="85" spans="1:5" ht="15" customHeight="1">
      <c r="A85" s="727"/>
      <c r="B85" s="728" t="s">
        <v>580</v>
      </c>
      <c r="C85" s="725"/>
      <c r="D85" s="725"/>
      <c r="E85" s="723" t="str">
        <f t="shared" si="1"/>
        <v/>
      </c>
    </row>
    <row r="86" spans="1:5" ht="15" customHeight="1">
      <c r="A86" s="727"/>
      <c r="B86" s="728" t="s">
        <v>581</v>
      </c>
      <c r="C86" s="725"/>
      <c r="D86" s="725"/>
      <c r="E86" s="723" t="str">
        <f t="shared" si="1"/>
        <v/>
      </c>
    </row>
    <row r="87" spans="1:5" ht="15" customHeight="1">
      <c r="A87" s="727"/>
      <c r="B87" s="728" t="s">
        <v>582</v>
      </c>
      <c r="C87" s="725"/>
      <c r="D87" s="725"/>
      <c r="E87" s="723" t="str">
        <f t="shared" si="1"/>
        <v/>
      </c>
    </row>
    <row r="88" spans="1:5" ht="15" customHeight="1">
      <c r="A88" s="2" t="s">
        <v>583</v>
      </c>
      <c r="B88" s="2"/>
      <c r="C88" s="49"/>
      <c r="D88" s="49"/>
      <c r="E88" s="686" t="str">
        <f t="shared" si="1"/>
        <v/>
      </c>
    </row>
    <row r="89" spans="1:5" ht="15" customHeight="1">
      <c r="A89" s="727"/>
      <c r="B89" s="728" t="s">
        <v>584</v>
      </c>
      <c r="C89" s="725"/>
      <c r="D89" s="725"/>
      <c r="E89" s="723" t="str">
        <f t="shared" si="1"/>
        <v/>
      </c>
    </row>
    <row r="90" spans="1:5" ht="15" customHeight="1">
      <c r="A90" s="2" t="s">
        <v>585</v>
      </c>
      <c r="B90" s="2"/>
      <c r="C90" s="25"/>
      <c r="D90" s="25"/>
      <c r="E90" s="103" t="str">
        <f t="shared" si="1"/>
        <v/>
      </c>
    </row>
    <row r="91" spans="1:5" ht="15" customHeight="1">
      <c r="A91" s="727"/>
      <c r="B91" s="728" t="s">
        <v>586</v>
      </c>
      <c r="C91" s="725"/>
      <c r="D91" s="725"/>
      <c r="E91" s="723" t="str">
        <f t="shared" si="1"/>
        <v/>
      </c>
    </row>
    <row r="92" spans="1:5" ht="15" customHeight="1">
      <c r="A92" s="727"/>
      <c r="B92" s="728" t="s">
        <v>587</v>
      </c>
      <c r="C92" s="725"/>
      <c r="D92" s="725"/>
      <c r="E92" s="723" t="str">
        <f t="shared" si="1"/>
        <v/>
      </c>
    </row>
    <row r="93" spans="1:5" ht="15" customHeight="1">
      <c r="A93" s="727"/>
      <c r="B93" s="728" t="s">
        <v>588</v>
      </c>
      <c r="C93" s="725"/>
      <c r="D93" s="725"/>
      <c r="E93" s="723" t="str">
        <f t="shared" si="1"/>
        <v/>
      </c>
    </row>
    <row r="94" spans="1:5" ht="15" customHeight="1">
      <c r="A94" s="2" t="s">
        <v>589</v>
      </c>
      <c r="B94" s="2"/>
      <c r="C94" s="25"/>
      <c r="D94" s="25"/>
      <c r="E94" s="103" t="str">
        <f t="shared" si="1"/>
        <v/>
      </c>
    </row>
    <row r="95" spans="1:5" ht="15" customHeight="1">
      <c r="A95" s="728"/>
      <c r="B95" s="728" t="s">
        <v>590</v>
      </c>
      <c r="C95" s="725"/>
      <c r="D95" s="725"/>
      <c r="E95" s="723" t="str">
        <f t="shared" si="1"/>
        <v/>
      </c>
    </row>
    <row r="96" spans="1:5" ht="15" customHeight="1">
      <c r="A96" s="728"/>
      <c r="B96" s="728" t="s">
        <v>591</v>
      </c>
      <c r="C96" s="725"/>
      <c r="D96" s="725"/>
      <c r="E96" s="723" t="str">
        <f t="shared" si="1"/>
        <v/>
      </c>
    </row>
    <row r="97" spans="1:5" ht="15" customHeight="1">
      <c r="A97" s="728"/>
      <c r="B97" s="728" t="s">
        <v>592</v>
      </c>
      <c r="C97" s="725"/>
      <c r="D97" s="725"/>
      <c r="E97" s="723" t="str">
        <f t="shared" si="1"/>
        <v/>
      </c>
    </row>
    <row r="98" spans="1:5" ht="15" customHeight="1">
      <c r="A98" s="728"/>
      <c r="B98" s="728" t="s">
        <v>593</v>
      </c>
      <c r="C98" s="725"/>
      <c r="D98" s="725"/>
      <c r="E98" s="723" t="str">
        <f t="shared" si="1"/>
        <v/>
      </c>
    </row>
    <row r="99" spans="1:5" ht="15" customHeight="1">
      <c r="A99" s="2" t="s">
        <v>594</v>
      </c>
      <c r="B99" s="2"/>
      <c r="C99" s="49"/>
      <c r="D99" s="49"/>
      <c r="E99" s="686" t="str">
        <f t="shared" si="1"/>
        <v/>
      </c>
    </row>
    <row r="100" spans="1:5" ht="15" customHeight="1">
      <c r="A100" s="727"/>
      <c r="B100" s="728" t="s">
        <v>595</v>
      </c>
      <c r="C100" s="725"/>
      <c r="D100" s="725"/>
      <c r="E100" s="723" t="str">
        <f t="shared" si="1"/>
        <v/>
      </c>
    </row>
    <row r="101" spans="1:5" ht="15" customHeight="1">
      <c r="A101" s="2" t="s">
        <v>596</v>
      </c>
      <c r="B101" s="2"/>
      <c r="C101" s="25"/>
      <c r="D101" s="25"/>
      <c r="E101" s="103" t="str">
        <f t="shared" si="1"/>
        <v/>
      </c>
    </row>
    <row r="102" spans="1:5" ht="15" customHeight="1">
      <c r="A102" s="728"/>
      <c r="B102" s="728" t="s">
        <v>597</v>
      </c>
      <c r="C102" s="725"/>
      <c r="D102" s="725"/>
      <c r="E102" s="723" t="str">
        <f t="shared" si="1"/>
        <v/>
      </c>
    </row>
    <row r="103" spans="1:5" ht="15" customHeight="1">
      <c r="A103" s="727"/>
      <c r="B103" s="728" t="s">
        <v>598</v>
      </c>
      <c r="C103" s="725"/>
      <c r="D103" s="725"/>
      <c r="E103" s="723" t="str">
        <f t="shared" si="1"/>
        <v/>
      </c>
    </row>
    <row r="104" spans="1:5" ht="15" customHeight="1">
      <c r="A104" s="727"/>
      <c r="B104" s="728" t="s">
        <v>599</v>
      </c>
      <c r="C104" s="725"/>
      <c r="D104" s="725"/>
      <c r="E104" s="723" t="str">
        <f t="shared" si="1"/>
        <v/>
      </c>
    </row>
    <row r="105" spans="1:5" ht="15" customHeight="1">
      <c r="A105" s="727"/>
      <c r="B105" s="728" t="s">
        <v>600</v>
      </c>
      <c r="C105" s="725"/>
      <c r="D105" s="725"/>
      <c r="E105" s="723" t="str">
        <f t="shared" si="1"/>
        <v/>
      </c>
    </row>
    <row r="106" spans="1:5" ht="15.75" customHeight="1">
      <c r="A106" s="727"/>
      <c r="B106" s="728" t="s">
        <v>601</v>
      </c>
      <c r="C106" s="725"/>
      <c r="D106" s="725"/>
      <c r="E106" s="723" t="str">
        <f t="shared" si="1"/>
        <v/>
      </c>
    </row>
    <row r="107" spans="1:5" ht="15.75" customHeight="1">
      <c r="A107" s="727"/>
      <c r="B107" s="728" t="s">
        <v>602</v>
      </c>
      <c r="C107" s="725"/>
      <c r="D107" s="725"/>
      <c r="E107" s="723" t="str">
        <f t="shared" si="1"/>
        <v/>
      </c>
    </row>
    <row r="108" spans="1:5" ht="15.75" customHeight="1">
      <c r="A108" s="727"/>
      <c r="B108" s="728" t="s">
        <v>603</v>
      </c>
      <c r="C108" s="725"/>
      <c r="D108" s="725"/>
      <c r="E108" s="723" t="str">
        <f t="shared" si="1"/>
        <v/>
      </c>
    </row>
    <row r="109" spans="1:5" ht="15.75" customHeight="1">
      <c r="A109" s="2" t="s">
        <v>604</v>
      </c>
      <c r="B109" s="2"/>
      <c r="C109" s="683"/>
      <c r="D109" s="683"/>
      <c r="E109" s="687" t="str">
        <f t="shared" si="1"/>
        <v/>
      </c>
    </row>
    <row r="110" spans="1:5" ht="15.75" customHeight="1">
      <c r="A110" s="2" t="s">
        <v>605</v>
      </c>
      <c r="B110" s="2"/>
      <c r="C110" s="25"/>
      <c r="D110" s="25"/>
      <c r="E110" s="103" t="str">
        <f t="shared" si="1"/>
        <v/>
      </c>
    </row>
    <row r="111" spans="1:5" ht="15.75" customHeight="1" thickBot="1">
      <c r="A111" s="282" t="s">
        <v>606</v>
      </c>
      <c r="B111" s="282"/>
      <c r="C111" s="206"/>
      <c r="D111" s="206"/>
      <c r="E111" s="688" t="str">
        <f t="shared" si="1"/>
        <v/>
      </c>
    </row>
  </sheetData>
  <conditionalFormatting sqref="C2:D2">
    <cfRule type="containsBlanks" dxfId="462" priority="85" stopIfTrue="1">
      <formula>LEN(TRIM(C2))=0</formula>
    </cfRule>
  </conditionalFormatting>
  <conditionalFormatting sqref="C3:D93">
    <cfRule type="containsBlanks" dxfId="461" priority="6">
      <formula>LEN(TRIM(C3))=0</formula>
    </cfRule>
  </conditionalFormatting>
  <conditionalFormatting sqref="C94:D99">
    <cfRule type="containsBlanks" dxfId="460" priority="8">
      <formula>LEN(TRIM(C94))=0</formula>
    </cfRule>
  </conditionalFormatting>
  <conditionalFormatting sqref="C100:D108">
    <cfRule type="containsBlanks" dxfId="459" priority="5">
      <formula>LEN(TRIM(C100))=0</formula>
    </cfRule>
  </conditionalFormatting>
  <conditionalFormatting sqref="C98:E98">
    <cfRule type="containsBlanks" dxfId="458" priority="7" stopIfTrue="1">
      <formula>LEN(TRIM(C98))=0</formula>
    </cfRule>
  </conditionalFormatting>
  <conditionalFormatting sqref="C110:E110">
    <cfRule type="containsBlanks" dxfId="457" priority="4">
      <formula>LEN(TRIM(C110))=0</formula>
    </cfRule>
  </conditionalFormatting>
  <conditionalFormatting sqref="E3:E108">
    <cfRule type="containsBlanks" dxfId="456" priority="1">
      <formula>LEN(TRIM(E3))=0</formula>
    </cfRule>
  </conditionalFormatting>
  <conditionalFormatting sqref="F18:G18">
    <cfRule type="containsBlanks" dxfId="455" priority="92" stopIfTrue="1">
      <formula>LEN(TRIM(F18))=0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3" orientation="portrait" r:id="rId1"/>
  <headerFooter>
    <oddFooter>&amp;LAnnuaire Statistique&amp;CMinistère de la Santé&amp;R&amp;P</oddFooter>
  </headerFooter>
  <rowBreaks count="2" manualBreakCount="2">
    <brk id="49" max="4" man="1"/>
    <brk id="93" max="4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Feuil78">
    <tabColor rgb="FFF9FBFA"/>
  </sheetPr>
  <dimension ref="A1:F91"/>
  <sheetViews>
    <sheetView view="pageBreakPreview" zoomScaleNormal="100" zoomScaleSheetLayoutView="100" workbookViewId="0">
      <pane xSplit="2" ySplit="2" topLeftCell="C3" activePane="bottomRight" state="frozen"/>
      <selection activeCell="A28" sqref="A28"/>
      <selection pane="topRight" activeCell="A28" sqref="A28"/>
      <selection pane="bottomLeft" activeCell="A28" sqref="A28"/>
      <selection pane="bottomRight" activeCell="C3" sqref="C3"/>
    </sheetView>
  </sheetViews>
  <sheetFormatPr baseColWidth="10" defaultColWidth="14.3984375" defaultRowHeight="15" customHeight="1"/>
  <cols>
    <col min="1" max="1" width="1.06640625" style="366" customWidth="1"/>
    <col min="2" max="2" width="23.19921875" style="366" customWidth="1"/>
    <col min="3" max="3" width="18.33203125" style="366" customWidth="1"/>
    <col min="4" max="4" width="11.06640625" style="366" customWidth="1"/>
    <col min="5" max="5" width="18.86328125" style="366" customWidth="1"/>
    <col min="6" max="6" width="30" style="366" customWidth="1"/>
    <col min="7" max="19" width="10.796875" style="366" customWidth="1"/>
    <col min="20" max="21" width="14.3984375" style="366" customWidth="1"/>
    <col min="22" max="16384" width="14.3984375" style="366"/>
  </cols>
  <sheetData>
    <row r="1" spans="1:6" s="371" customFormat="1" ht="16.5" customHeight="1">
      <c r="A1" s="14" t="s">
        <v>1318</v>
      </c>
      <c r="B1" s="14"/>
      <c r="C1" s="14"/>
      <c r="D1" s="14"/>
      <c r="E1" s="14"/>
    </row>
    <row r="2" spans="1:6" ht="40.5" customHeight="1" thickBot="1">
      <c r="A2" s="405" t="s">
        <v>909</v>
      </c>
      <c r="B2" s="405"/>
      <c r="C2" s="368" t="s">
        <v>1319</v>
      </c>
      <c r="D2" s="368" t="s">
        <v>1320</v>
      </c>
      <c r="E2" s="368" t="s">
        <v>1321</v>
      </c>
      <c r="F2" s="368" t="s">
        <v>1322</v>
      </c>
    </row>
    <row r="3" spans="1:6" ht="15" customHeight="1">
      <c r="A3" s="2" t="s">
        <v>498</v>
      </c>
      <c r="B3" s="728"/>
      <c r="C3" s="25"/>
      <c r="D3" s="625"/>
      <c r="E3" s="625"/>
      <c r="F3" s="625"/>
    </row>
    <row r="4" spans="1:6" ht="15" customHeight="1">
      <c r="A4" s="2"/>
      <c r="B4" s="728" t="s">
        <v>500</v>
      </c>
      <c r="C4" s="724"/>
      <c r="D4" s="624"/>
      <c r="E4" s="624"/>
      <c r="F4" s="624"/>
    </row>
    <row r="5" spans="1:6" ht="15" customHeight="1">
      <c r="A5" s="2"/>
      <c r="B5" s="728" t="s">
        <v>501</v>
      </c>
      <c r="C5" s="725"/>
      <c r="D5" s="624"/>
      <c r="E5" s="624"/>
      <c r="F5" s="624"/>
    </row>
    <row r="6" spans="1:6" ht="15" customHeight="1">
      <c r="A6" s="2"/>
      <c r="B6" s="728" t="s">
        <v>502</v>
      </c>
      <c r="C6" s="725"/>
      <c r="D6" s="624"/>
      <c r="E6" s="624"/>
      <c r="F6" s="624"/>
    </row>
    <row r="7" spans="1:6" ht="15" customHeight="1">
      <c r="A7" s="2" t="s">
        <v>503</v>
      </c>
      <c r="B7" s="728"/>
      <c r="C7" s="25"/>
      <c r="D7" s="625"/>
      <c r="E7" s="625"/>
      <c r="F7" s="625"/>
    </row>
    <row r="8" spans="1:6" ht="15" customHeight="1">
      <c r="A8" s="2"/>
      <c r="B8" s="728" t="s">
        <v>505</v>
      </c>
      <c r="C8" s="725"/>
      <c r="D8" s="624"/>
      <c r="E8" s="624"/>
      <c r="F8" s="624"/>
    </row>
    <row r="9" spans="1:6" ht="15" customHeight="1">
      <c r="A9" s="2"/>
      <c r="B9" s="728" t="s">
        <v>506</v>
      </c>
      <c r="C9" s="725"/>
      <c r="D9" s="624"/>
      <c r="E9" s="624"/>
      <c r="F9" s="624"/>
    </row>
    <row r="10" spans="1:6" ht="15" customHeight="1">
      <c r="A10" s="2"/>
      <c r="B10" s="728" t="s">
        <v>507</v>
      </c>
      <c r="C10" s="725"/>
      <c r="D10" s="624"/>
      <c r="E10" s="624"/>
      <c r="F10" s="624"/>
    </row>
    <row r="11" spans="1:6" ht="15" customHeight="1">
      <c r="A11" s="2"/>
      <c r="B11" s="728" t="s">
        <v>508</v>
      </c>
      <c r="C11" s="725"/>
      <c r="D11" s="624"/>
      <c r="E11" s="624"/>
      <c r="F11" s="624"/>
    </row>
    <row r="12" spans="1:6" ht="15" customHeight="1">
      <c r="A12" s="2"/>
      <c r="B12" s="728" t="s">
        <v>509</v>
      </c>
      <c r="C12" s="725"/>
      <c r="D12" s="624"/>
      <c r="E12" s="624"/>
      <c r="F12" s="624"/>
    </row>
    <row r="13" spans="1:6" ht="15" customHeight="1">
      <c r="A13" s="2" t="s">
        <v>510</v>
      </c>
      <c r="B13" s="728"/>
      <c r="C13" s="25"/>
      <c r="D13" s="625"/>
      <c r="E13" s="625"/>
      <c r="F13" s="625"/>
    </row>
    <row r="14" spans="1:6" ht="15" customHeight="1">
      <c r="A14" s="2"/>
      <c r="B14" s="728" t="s">
        <v>512</v>
      </c>
      <c r="C14" s="725"/>
      <c r="D14" s="624"/>
      <c r="E14" s="624"/>
      <c r="F14" s="624"/>
    </row>
    <row r="15" spans="1:6" ht="15" customHeight="1">
      <c r="A15" s="2"/>
      <c r="B15" s="728" t="s">
        <v>513</v>
      </c>
      <c r="C15" s="725"/>
      <c r="D15" s="624"/>
      <c r="E15" s="624"/>
      <c r="F15" s="624"/>
    </row>
    <row r="16" spans="1:6" ht="15" customHeight="1">
      <c r="A16" s="2" t="s">
        <v>514</v>
      </c>
      <c r="B16" s="728"/>
      <c r="C16" s="25"/>
      <c r="D16" s="625"/>
      <c r="E16" s="625"/>
      <c r="F16" s="625"/>
    </row>
    <row r="17" spans="1:6" ht="15" customHeight="1">
      <c r="A17" s="2"/>
      <c r="B17" s="728" t="s">
        <v>516</v>
      </c>
      <c r="C17" s="725"/>
      <c r="D17" s="624"/>
      <c r="E17" s="624"/>
      <c r="F17" s="624"/>
    </row>
    <row r="18" spans="1:6" ht="15" customHeight="1">
      <c r="A18" s="2"/>
      <c r="B18" s="728" t="s">
        <v>517</v>
      </c>
      <c r="C18" s="725"/>
      <c r="D18" s="624"/>
      <c r="E18" s="624"/>
      <c r="F18" s="624"/>
    </row>
    <row r="19" spans="1:6" ht="15" customHeight="1">
      <c r="A19" s="2"/>
      <c r="B19" s="729" t="s">
        <v>518</v>
      </c>
      <c r="C19" s="724"/>
      <c r="D19" s="624"/>
      <c r="E19" s="624"/>
      <c r="F19" s="624"/>
    </row>
    <row r="20" spans="1:6" ht="15" customHeight="1">
      <c r="A20" s="2"/>
      <c r="B20" s="729" t="s">
        <v>519</v>
      </c>
      <c r="C20" s="724"/>
      <c r="D20" s="624"/>
      <c r="E20" s="624"/>
      <c r="F20" s="624"/>
    </row>
    <row r="21" spans="1:6" ht="15" customHeight="1">
      <c r="A21" s="2"/>
      <c r="B21" s="728" t="s">
        <v>520</v>
      </c>
      <c r="C21" s="725"/>
      <c r="D21" s="624"/>
      <c r="E21" s="624"/>
      <c r="F21" s="624"/>
    </row>
    <row r="22" spans="1:6" ht="15" customHeight="1">
      <c r="A22" s="2"/>
      <c r="B22" s="728" t="s">
        <v>521</v>
      </c>
      <c r="C22" s="725"/>
      <c r="D22" s="624"/>
      <c r="E22" s="624"/>
      <c r="F22" s="624"/>
    </row>
    <row r="23" spans="1:6" ht="15" customHeight="1">
      <c r="A23" s="2"/>
      <c r="B23" s="728" t="s">
        <v>522</v>
      </c>
      <c r="C23" s="725"/>
      <c r="D23" s="624"/>
      <c r="E23" s="624"/>
      <c r="F23" s="624"/>
    </row>
    <row r="24" spans="1:6" ht="15" customHeight="1">
      <c r="A24" s="2"/>
      <c r="B24" s="728" t="s">
        <v>523</v>
      </c>
      <c r="C24" s="725"/>
      <c r="D24" s="624"/>
      <c r="E24" s="624"/>
      <c r="F24" s="624"/>
    </row>
    <row r="25" spans="1:6" ht="15" customHeight="1">
      <c r="A25" s="2" t="s">
        <v>524</v>
      </c>
      <c r="B25" s="728"/>
      <c r="C25" s="25"/>
      <c r="D25" s="625"/>
      <c r="E25" s="625"/>
      <c r="F25" s="625"/>
    </row>
    <row r="26" spans="1:6" ht="15" customHeight="1">
      <c r="A26" s="2"/>
      <c r="B26" s="728" t="s">
        <v>532</v>
      </c>
      <c r="C26" s="725"/>
      <c r="D26" s="624"/>
      <c r="E26" s="624"/>
      <c r="F26" s="624"/>
    </row>
    <row r="27" spans="1:6" ht="15" customHeight="1">
      <c r="A27" s="2"/>
      <c r="B27" s="728" t="s">
        <v>533</v>
      </c>
      <c r="C27" s="725"/>
      <c r="D27" s="624"/>
      <c r="E27" s="624"/>
      <c r="F27" s="624"/>
    </row>
    <row r="28" spans="1:6" ht="15" customHeight="1">
      <c r="A28" s="2"/>
      <c r="B28" s="728" t="s">
        <v>534</v>
      </c>
      <c r="C28" s="725"/>
      <c r="D28" s="624"/>
      <c r="E28" s="624"/>
      <c r="F28" s="624"/>
    </row>
    <row r="29" spans="1:6" ht="15" customHeight="1">
      <c r="A29" s="2"/>
      <c r="B29" s="728" t="s">
        <v>535</v>
      </c>
      <c r="C29" s="725"/>
      <c r="D29" s="624"/>
      <c r="E29" s="624"/>
      <c r="F29" s="624"/>
    </row>
    <row r="30" spans="1:6" ht="15" customHeight="1">
      <c r="A30" s="2"/>
      <c r="B30" s="728" t="s">
        <v>536</v>
      </c>
      <c r="C30" s="724"/>
      <c r="D30" s="624"/>
      <c r="E30" s="624"/>
      <c r="F30" s="624"/>
    </row>
    <row r="31" spans="1:6" ht="15" customHeight="1">
      <c r="A31" s="2" t="s">
        <v>537</v>
      </c>
      <c r="B31" s="728"/>
      <c r="C31" s="25"/>
      <c r="D31" s="625"/>
      <c r="E31" s="625"/>
      <c r="F31" s="625"/>
    </row>
    <row r="32" spans="1:6" ht="15" customHeight="1">
      <c r="A32" s="2"/>
      <c r="B32" s="728" t="s">
        <v>539</v>
      </c>
      <c r="C32" s="725"/>
      <c r="D32" s="624"/>
      <c r="E32" s="624"/>
      <c r="F32" s="624"/>
    </row>
    <row r="33" spans="1:6" ht="15" customHeight="1">
      <c r="A33" s="2"/>
      <c r="B33" s="728" t="s">
        <v>540</v>
      </c>
      <c r="C33" s="725"/>
      <c r="D33" s="624"/>
      <c r="E33" s="624"/>
      <c r="F33" s="624"/>
    </row>
    <row r="34" spans="1:6" ht="15" customHeight="1">
      <c r="A34" s="2"/>
      <c r="B34" s="728" t="s">
        <v>541</v>
      </c>
      <c r="C34" s="725"/>
      <c r="D34" s="624"/>
      <c r="E34" s="624"/>
      <c r="F34" s="624"/>
    </row>
    <row r="35" spans="1:6" ht="15" customHeight="1">
      <c r="A35" s="2"/>
      <c r="B35" s="728" t="s">
        <v>542</v>
      </c>
      <c r="C35" s="725"/>
      <c r="D35" s="624"/>
      <c r="E35" s="624"/>
      <c r="F35" s="624"/>
    </row>
    <row r="36" spans="1:6" ht="15" customHeight="1">
      <c r="A36" s="2"/>
      <c r="B36" s="728" t="s">
        <v>543</v>
      </c>
      <c r="C36" s="725"/>
      <c r="D36" s="624"/>
      <c r="E36" s="624"/>
      <c r="F36" s="624"/>
    </row>
    <row r="37" spans="1:6" ht="15" customHeight="1">
      <c r="A37" s="2"/>
      <c r="B37" s="728" t="s">
        <v>544</v>
      </c>
      <c r="C37" s="725"/>
      <c r="D37" s="624"/>
      <c r="E37" s="624"/>
      <c r="F37" s="624"/>
    </row>
    <row r="38" spans="1:6" ht="15" customHeight="1">
      <c r="A38" s="2" t="s">
        <v>545</v>
      </c>
      <c r="B38" s="728"/>
      <c r="C38" s="25"/>
      <c r="D38" s="625"/>
      <c r="E38" s="625"/>
      <c r="F38" s="625"/>
    </row>
    <row r="39" spans="1:6" ht="15" customHeight="1">
      <c r="A39" s="2"/>
      <c r="B39" s="728" t="s">
        <v>547</v>
      </c>
      <c r="C39" s="725"/>
      <c r="D39" s="624"/>
      <c r="E39" s="624"/>
      <c r="F39" s="624"/>
    </row>
    <row r="40" spans="1:6" ht="15" customHeight="1">
      <c r="A40" s="2"/>
      <c r="B40" s="728" t="s">
        <v>548</v>
      </c>
      <c r="C40" s="725"/>
      <c r="D40" s="624"/>
      <c r="E40" s="624"/>
      <c r="F40" s="624"/>
    </row>
    <row r="41" spans="1:6" ht="15" customHeight="1">
      <c r="A41" s="2"/>
      <c r="B41" s="728" t="s">
        <v>549</v>
      </c>
      <c r="C41" s="725"/>
      <c r="D41" s="624"/>
      <c r="E41" s="624"/>
      <c r="F41" s="624"/>
    </row>
    <row r="42" spans="1:6" ht="15" customHeight="1">
      <c r="A42" s="2" t="s">
        <v>550</v>
      </c>
      <c r="B42" s="728"/>
      <c r="C42" s="25"/>
      <c r="D42" s="625"/>
      <c r="E42" s="625"/>
      <c r="F42" s="625"/>
    </row>
    <row r="43" spans="1:6" ht="15" customHeight="1">
      <c r="A43" s="2"/>
      <c r="B43" s="728" t="s">
        <v>552</v>
      </c>
      <c r="C43" s="725"/>
      <c r="D43" s="624"/>
      <c r="E43" s="624"/>
      <c r="F43" s="624"/>
    </row>
    <row r="44" spans="1:6" ht="15" customHeight="1">
      <c r="A44" s="2"/>
      <c r="B44" s="728" t="s">
        <v>553</v>
      </c>
      <c r="C44" s="725"/>
      <c r="D44" s="624"/>
      <c r="E44" s="624"/>
      <c r="F44" s="624"/>
    </row>
    <row r="45" spans="1:6" ht="15" customHeight="1">
      <c r="A45" s="2"/>
      <c r="B45" s="728" t="s">
        <v>554</v>
      </c>
      <c r="C45" s="725"/>
      <c r="D45" s="624"/>
      <c r="E45" s="624"/>
      <c r="F45" s="624"/>
    </row>
    <row r="46" spans="1:6" ht="15" customHeight="1">
      <c r="A46" s="2"/>
      <c r="B46" s="728" t="s">
        <v>555</v>
      </c>
      <c r="C46" s="725"/>
      <c r="D46" s="624"/>
      <c r="E46" s="624"/>
      <c r="F46" s="624"/>
    </row>
    <row r="47" spans="1:6" ht="15" customHeight="1">
      <c r="A47" s="2"/>
      <c r="B47" s="728" t="s">
        <v>556</v>
      </c>
      <c r="C47" s="725"/>
      <c r="D47" s="624"/>
      <c r="E47" s="624"/>
      <c r="F47" s="624"/>
    </row>
    <row r="48" spans="1:6" ht="15" customHeight="1">
      <c r="A48" s="2"/>
      <c r="B48" s="728" t="s">
        <v>557</v>
      </c>
      <c r="C48" s="725"/>
      <c r="D48" s="624"/>
      <c r="E48" s="624"/>
      <c r="F48" s="624"/>
    </row>
    <row r="49" spans="1:6" ht="15" customHeight="1">
      <c r="A49" s="2"/>
      <c r="B49" s="728" t="s">
        <v>558</v>
      </c>
      <c r="C49" s="725"/>
      <c r="D49" s="624"/>
      <c r="E49" s="624"/>
      <c r="F49" s="624"/>
    </row>
    <row r="50" spans="1:6" ht="15" customHeight="1">
      <c r="A50" s="2" t="s">
        <v>559</v>
      </c>
      <c r="B50" s="728"/>
      <c r="C50" s="25"/>
      <c r="D50" s="625"/>
      <c r="E50" s="625"/>
      <c r="F50" s="625"/>
    </row>
    <row r="51" spans="1:6" ht="15" customHeight="1">
      <c r="A51" s="2"/>
      <c r="B51" s="728" t="s">
        <v>561</v>
      </c>
      <c r="C51" s="725"/>
      <c r="D51" s="624"/>
      <c r="E51" s="624"/>
      <c r="F51" s="624"/>
    </row>
    <row r="52" spans="1:6" ht="15" customHeight="1">
      <c r="A52" s="2"/>
      <c r="B52" s="728" t="s">
        <v>562</v>
      </c>
      <c r="C52" s="725"/>
      <c r="D52" s="624"/>
      <c r="E52" s="624"/>
      <c r="F52" s="624"/>
    </row>
    <row r="53" spans="1:6" ht="15" customHeight="1">
      <c r="A53" s="2"/>
      <c r="B53" s="728" t="s">
        <v>563</v>
      </c>
      <c r="C53" s="725"/>
      <c r="D53" s="624"/>
      <c r="E53" s="624"/>
      <c r="F53" s="624"/>
    </row>
    <row r="54" spans="1:6" ht="15" customHeight="1">
      <c r="A54" s="2"/>
      <c r="B54" s="728" t="s">
        <v>564</v>
      </c>
      <c r="C54" s="725"/>
      <c r="D54" s="624"/>
      <c r="E54" s="624"/>
      <c r="F54" s="624"/>
    </row>
    <row r="55" spans="1:6" ht="15" customHeight="1">
      <c r="A55" s="2"/>
      <c r="B55" s="728" t="s">
        <v>565</v>
      </c>
      <c r="C55" s="724"/>
      <c r="D55" s="624"/>
      <c r="E55" s="624"/>
      <c r="F55" s="624"/>
    </row>
    <row r="56" spans="1:6" ht="15" customHeight="1">
      <c r="A56" s="2"/>
      <c r="B56" s="728" t="s">
        <v>566</v>
      </c>
      <c r="C56" s="724"/>
      <c r="D56" s="624"/>
      <c r="E56" s="624"/>
      <c r="F56" s="624"/>
    </row>
    <row r="57" spans="1:6" ht="15" customHeight="1">
      <c r="A57" s="2"/>
      <c r="B57" s="728" t="s">
        <v>567</v>
      </c>
      <c r="C57" s="725"/>
      <c r="D57" s="624"/>
      <c r="E57" s="624"/>
      <c r="F57" s="624"/>
    </row>
    <row r="58" spans="1:6" ht="15" customHeight="1">
      <c r="A58" s="2" t="s">
        <v>568</v>
      </c>
      <c r="B58" s="728"/>
      <c r="C58" s="25"/>
      <c r="D58" s="625"/>
      <c r="E58" s="625"/>
      <c r="F58" s="625"/>
    </row>
    <row r="59" spans="1:6" ht="15" customHeight="1">
      <c r="A59" s="2"/>
      <c r="B59" s="728" t="s">
        <v>570</v>
      </c>
      <c r="C59" s="725"/>
      <c r="D59" s="624"/>
      <c r="E59" s="624"/>
      <c r="F59" s="624"/>
    </row>
    <row r="60" spans="1:6" ht="15" customHeight="1">
      <c r="A60" s="2"/>
      <c r="B60" s="728" t="s">
        <v>571</v>
      </c>
      <c r="C60" s="725"/>
      <c r="D60" s="624"/>
      <c r="E60" s="624"/>
      <c r="F60" s="624"/>
    </row>
    <row r="61" spans="1:6" ht="15" customHeight="1">
      <c r="A61" s="2"/>
      <c r="B61" s="728" t="s">
        <v>572</v>
      </c>
      <c r="C61" s="725"/>
      <c r="D61" s="624"/>
      <c r="E61" s="624"/>
      <c r="F61" s="624"/>
    </row>
    <row r="62" spans="1:6" ht="15" customHeight="1">
      <c r="A62" s="2"/>
      <c r="B62" s="728" t="s">
        <v>573</v>
      </c>
      <c r="C62" s="725"/>
      <c r="D62" s="624"/>
      <c r="E62" s="624"/>
      <c r="F62" s="624"/>
    </row>
    <row r="63" spans="1:6" ht="15" customHeight="1">
      <c r="A63" s="2" t="s">
        <v>574</v>
      </c>
      <c r="B63" s="728"/>
      <c r="C63" s="25"/>
      <c r="D63" s="625"/>
      <c r="E63" s="625"/>
      <c r="F63" s="625"/>
    </row>
    <row r="64" spans="1:6" ht="15" customHeight="1">
      <c r="A64" s="2"/>
      <c r="B64" s="728" t="s">
        <v>576</v>
      </c>
      <c r="C64" s="725"/>
      <c r="D64" s="624"/>
      <c r="E64" s="624"/>
      <c r="F64" s="624"/>
    </row>
    <row r="65" spans="1:6" ht="15" customHeight="1">
      <c r="A65" s="2"/>
      <c r="B65" s="728" t="s">
        <v>577</v>
      </c>
      <c r="C65" s="725"/>
      <c r="D65" s="624"/>
      <c r="E65" s="624"/>
      <c r="F65" s="624"/>
    </row>
    <row r="66" spans="1:6" ht="15" customHeight="1">
      <c r="A66" s="2"/>
      <c r="B66" s="728" t="s">
        <v>578</v>
      </c>
      <c r="C66" s="725"/>
      <c r="D66" s="624"/>
      <c r="E66" s="624"/>
      <c r="F66" s="624"/>
    </row>
    <row r="67" spans="1:6" ht="15" customHeight="1">
      <c r="A67" s="2" t="s">
        <v>579</v>
      </c>
      <c r="B67" s="728"/>
      <c r="C67" s="25"/>
      <c r="D67" s="625"/>
      <c r="E67" s="625"/>
      <c r="F67" s="625"/>
    </row>
    <row r="68" spans="1:6" ht="15" customHeight="1">
      <c r="A68" s="2"/>
      <c r="B68" s="728" t="s">
        <v>580</v>
      </c>
      <c r="C68" s="725"/>
      <c r="D68" s="624"/>
      <c r="E68" s="624"/>
      <c r="F68" s="624"/>
    </row>
    <row r="69" spans="1:6" ht="15" customHeight="1">
      <c r="A69" s="2"/>
      <c r="B69" s="728" t="s">
        <v>581</v>
      </c>
      <c r="C69" s="725"/>
      <c r="D69" s="624"/>
      <c r="E69" s="624"/>
      <c r="F69" s="624"/>
    </row>
    <row r="70" spans="1:6" ht="15" customHeight="1">
      <c r="A70" s="2"/>
      <c r="B70" s="728" t="s">
        <v>582</v>
      </c>
      <c r="C70" s="725"/>
      <c r="D70" s="624"/>
      <c r="E70" s="624"/>
      <c r="F70" s="624"/>
    </row>
    <row r="71" spans="1:6" ht="15" customHeight="1">
      <c r="A71" s="2" t="s">
        <v>583</v>
      </c>
      <c r="B71" s="728"/>
      <c r="C71" s="25"/>
      <c r="D71" s="625"/>
      <c r="E71" s="625"/>
      <c r="F71" s="625"/>
    </row>
    <row r="72" spans="1:6" ht="15" customHeight="1">
      <c r="A72" s="2"/>
      <c r="B72" s="728" t="s">
        <v>584</v>
      </c>
      <c r="C72" s="725"/>
      <c r="D72" s="624"/>
      <c r="E72" s="624"/>
      <c r="F72" s="624"/>
    </row>
    <row r="73" spans="1:6" ht="15" customHeight="1">
      <c r="A73" s="2" t="s">
        <v>585</v>
      </c>
      <c r="B73" s="728"/>
      <c r="C73" s="25"/>
      <c r="D73" s="625"/>
      <c r="E73" s="625"/>
      <c r="F73" s="625"/>
    </row>
    <row r="74" spans="1:6" ht="15" customHeight="1">
      <c r="A74" s="2"/>
      <c r="B74" s="728" t="s">
        <v>586</v>
      </c>
      <c r="C74" s="725"/>
      <c r="D74" s="624"/>
      <c r="E74" s="624"/>
      <c r="F74" s="624"/>
    </row>
    <row r="75" spans="1:6" ht="15" customHeight="1">
      <c r="A75" s="2"/>
      <c r="B75" s="728" t="s">
        <v>587</v>
      </c>
      <c r="C75" s="725"/>
      <c r="D75" s="624"/>
      <c r="E75" s="624"/>
      <c r="F75" s="624"/>
    </row>
    <row r="76" spans="1:6" ht="15" customHeight="1">
      <c r="A76" s="2"/>
      <c r="B76" s="728" t="s">
        <v>588</v>
      </c>
      <c r="C76" s="725"/>
      <c r="D76" s="624"/>
      <c r="E76" s="624"/>
      <c r="F76" s="624"/>
    </row>
    <row r="77" spans="1:6" ht="15" customHeight="1">
      <c r="A77" s="2" t="s">
        <v>589</v>
      </c>
      <c r="B77" s="728"/>
      <c r="C77" s="25"/>
      <c r="D77" s="625"/>
      <c r="E77" s="625"/>
      <c r="F77" s="625"/>
    </row>
    <row r="78" spans="1:6" ht="15" customHeight="1">
      <c r="A78" s="2"/>
      <c r="B78" s="728" t="s">
        <v>591</v>
      </c>
      <c r="C78" s="725"/>
      <c r="D78" s="624"/>
      <c r="E78" s="624"/>
      <c r="F78" s="624"/>
    </row>
    <row r="79" spans="1:6" ht="15" customHeight="1">
      <c r="A79" s="2"/>
      <c r="B79" s="728" t="s">
        <v>592</v>
      </c>
      <c r="C79" s="724"/>
      <c r="D79" s="624"/>
      <c r="E79" s="624"/>
      <c r="F79" s="624"/>
    </row>
    <row r="80" spans="1:6" ht="15" customHeight="1">
      <c r="A80" s="2"/>
      <c r="B80" s="728" t="s">
        <v>593</v>
      </c>
      <c r="C80" s="724"/>
      <c r="D80" s="624"/>
      <c r="E80" s="624"/>
      <c r="F80" s="624"/>
    </row>
    <row r="81" spans="1:6" ht="15" customHeight="1">
      <c r="A81" s="2" t="s">
        <v>594</v>
      </c>
      <c r="B81" s="728"/>
      <c r="C81" s="25"/>
      <c r="D81" s="625"/>
      <c r="E81" s="625"/>
      <c r="F81" s="625"/>
    </row>
    <row r="82" spans="1:6" ht="15" customHeight="1">
      <c r="A82" s="2"/>
      <c r="B82" s="728" t="s">
        <v>595</v>
      </c>
      <c r="C82" s="725"/>
      <c r="D82" s="624"/>
      <c r="E82" s="624"/>
      <c r="F82" s="624"/>
    </row>
    <row r="83" spans="1:6" ht="15" customHeight="1">
      <c r="A83" s="2" t="s">
        <v>596</v>
      </c>
      <c r="B83" s="728"/>
      <c r="C83" s="25"/>
      <c r="D83" s="625"/>
      <c r="E83" s="625"/>
      <c r="F83" s="625"/>
    </row>
    <row r="84" spans="1:6" ht="15" customHeight="1">
      <c r="A84" s="2"/>
      <c r="B84" s="728" t="s">
        <v>598</v>
      </c>
      <c r="C84" s="725"/>
      <c r="D84" s="624"/>
      <c r="E84" s="624"/>
      <c r="F84" s="624"/>
    </row>
    <row r="85" spans="1:6" ht="15" customHeight="1">
      <c r="A85" s="2"/>
      <c r="B85" s="728" t="s">
        <v>599</v>
      </c>
      <c r="C85" s="725"/>
      <c r="D85" s="624"/>
      <c r="E85" s="624"/>
      <c r="F85" s="624"/>
    </row>
    <row r="86" spans="1:6" ht="15" customHeight="1">
      <c r="A86" s="2"/>
      <c r="B86" s="728" t="s">
        <v>600</v>
      </c>
      <c r="C86" s="725"/>
      <c r="D86" s="624"/>
      <c r="E86" s="624"/>
      <c r="F86" s="624"/>
    </row>
    <row r="87" spans="1:6" ht="15" customHeight="1">
      <c r="A87" s="2"/>
      <c r="B87" s="728" t="s">
        <v>601</v>
      </c>
      <c r="C87" s="725"/>
      <c r="D87" s="624"/>
      <c r="E87" s="624"/>
      <c r="F87" s="624"/>
    </row>
    <row r="88" spans="1:6" ht="15" customHeight="1">
      <c r="A88" s="2"/>
      <c r="B88" s="728" t="s">
        <v>602</v>
      </c>
      <c r="C88" s="724"/>
      <c r="D88" s="624"/>
      <c r="E88" s="624"/>
      <c r="F88" s="624"/>
    </row>
    <row r="89" spans="1:6" ht="15" customHeight="1">
      <c r="A89" s="2"/>
      <c r="B89" s="728" t="s">
        <v>603</v>
      </c>
      <c r="C89" s="725"/>
      <c r="D89" s="624"/>
      <c r="E89" s="624"/>
      <c r="F89" s="624"/>
    </row>
    <row r="90" spans="1:6" ht="15" customHeight="1" thickBot="1">
      <c r="A90" s="282" t="s">
        <v>606</v>
      </c>
      <c r="B90" s="282"/>
      <c r="C90" s="19"/>
      <c r="D90" s="620"/>
      <c r="E90" s="620"/>
      <c r="F90" s="620"/>
    </row>
    <row r="91" spans="1:6" ht="15" customHeight="1">
      <c r="B91" s="366" t="s">
        <v>1323</v>
      </c>
    </row>
  </sheetData>
  <conditionalFormatting sqref="C3:C90">
    <cfRule type="containsBlanks" dxfId="454" priority="1">
      <formula>LEN(TRIM(C3))=0</formula>
    </cfRule>
  </conditionalFormatting>
  <conditionalFormatting sqref="D3:F89">
    <cfRule type="containsBlanks" dxfId="453" priority="2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Feuil82">
    <tabColor theme="9" tint="0.79998168889431442"/>
  </sheetPr>
  <dimension ref="A1:F38"/>
  <sheetViews>
    <sheetView view="pageBreakPreview" topLeftCell="A19" zoomScaleNormal="100" workbookViewId="0">
      <selection activeCell="C28" sqref="C28"/>
    </sheetView>
  </sheetViews>
  <sheetFormatPr baseColWidth="10" defaultColWidth="14.3984375" defaultRowHeight="15" customHeight="1"/>
  <cols>
    <col min="1" max="1" width="40.3984375" style="366" customWidth="1"/>
    <col min="2" max="2" width="10.9296875" style="366" customWidth="1"/>
    <col min="3" max="3" width="9.53125" style="366" customWidth="1"/>
    <col min="4" max="4" width="13.33203125" style="366" bestFit="1" customWidth="1"/>
    <col min="5" max="5" width="10.33203125" style="366" bestFit="1" customWidth="1"/>
    <col min="6" max="6" width="17.3984375" style="366" customWidth="1"/>
    <col min="7" max="9" width="11.3984375" style="366" customWidth="1"/>
    <col min="10" max="20" width="10.796875" style="366" customWidth="1"/>
    <col min="21" max="22" width="14.3984375" style="366" customWidth="1"/>
    <col min="23" max="16384" width="14.3984375" style="366"/>
  </cols>
  <sheetData>
    <row r="1" spans="1:6" ht="15" customHeight="1">
      <c r="A1" s="6" t="s">
        <v>2965</v>
      </c>
      <c r="B1" s="89"/>
      <c r="C1" s="89"/>
      <c r="D1" s="89"/>
      <c r="E1" s="89"/>
      <c r="F1" s="89"/>
    </row>
    <row r="2" spans="1:6" ht="24.5" customHeight="1" thickBot="1">
      <c r="A2" s="367" t="s">
        <v>1325</v>
      </c>
      <c r="B2" s="373" t="s">
        <v>494</v>
      </c>
      <c r="C2" s="406" t="s">
        <v>495</v>
      </c>
      <c r="D2" s="406" t="s">
        <v>1326</v>
      </c>
      <c r="E2" s="406" t="s">
        <v>445</v>
      </c>
      <c r="F2" s="373" t="s">
        <v>623</v>
      </c>
    </row>
    <row r="3" spans="1:6" ht="13.5" customHeight="1">
      <c r="A3" s="205" t="s">
        <v>60</v>
      </c>
      <c r="B3" s="190"/>
      <c r="C3" s="190"/>
      <c r="D3" s="190"/>
      <c r="E3" s="190"/>
      <c r="F3" s="43"/>
    </row>
    <row r="4" spans="1:6" ht="13.5" customHeight="1">
      <c r="A4" s="205" t="s">
        <v>1327</v>
      </c>
      <c r="B4" s="190"/>
      <c r="C4" s="190"/>
      <c r="D4" s="190"/>
      <c r="E4" s="190"/>
      <c r="F4" s="43"/>
    </row>
    <row r="5" spans="1:6" ht="13.5" customHeight="1">
      <c r="A5" s="205" t="s">
        <v>1328</v>
      </c>
      <c r="B5" s="190"/>
      <c r="C5" s="190"/>
      <c r="D5" s="190"/>
      <c r="E5" s="190"/>
      <c r="F5" s="43"/>
    </row>
    <row r="6" spans="1:6" ht="13.5" customHeight="1">
      <c r="A6" s="205" t="s">
        <v>1329</v>
      </c>
      <c r="B6" s="190"/>
      <c r="C6" s="190"/>
      <c r="D6" s="190"/>
      <c r="E6" s="190"/>
      <c r="F6" s="43"/>
    </row>
    <row r="7" spans="1:6" ht="13.5" customHeight="1">
      <c r="A7" s="205" t="s">
        <v>1330</v>
      </c>
      <c r="B7" s="190"/>
      <c r="C7" s="190"/>
      <c r="D7" s="190"/>
      <c r="E7" s="190"/>
      <c r="F7" s="43"/>
    </row>
    <row r="8" spans="1:6" ht="13.5" customHeight="1">
      <c r="A8" s="205" t="s">
        <v>1331</v>
      </c>
      <c r="B8" s="190"/>
      <c r="C8" s="190"/>
      <c r="D8" s="190"/>
      <c r="E8" s="190"/>
      <c r="F8" s="43"/>
    </row>
    <row r="9" spans="1:6" ht="13.5" customHeight="1">
      <c r="A9" s="205" t="s">
        <v>1332</v>
      </c>
      <c r="B9" s="190"/>
      <c r="C9" s="190"/>
      <c r="D9" s="190"/>
      <c r="E9" s="190"/>
      <c r="F9" s="43"/>
    </row>
    <row r="10" spans="1:6" ht="13.5" customHeight="1">
      <c r="A10" s="205" t="s">
        <v>1333</v>
      </c>
      <c r="B10" s="190"/>
      <c r="C10" s="190"/>
      <c r="D10" s="190"/>
      <c r="E10" s="190"/>
      <c r="F10" s="43"/>
    </row>
    <row r="11" spans="1:6" ht="13.5" customHeight="1">
      <c r="A11" s="205" t="s">
        <v>1334</v>
      </c>
      <c r="B11" s="190"/>
      <c r="C11" s="190"/>
      <c r="D11" s="190"/>
      <c r="E11" s="190"/>
      <c r="F11" s="43"/>
    </row>
    <row r="12" spans="1:6" ht="13.5" customHeight="1" thickBot="1">
      <c r="A12" s="207" t="s">
        <v>1335</v>
      </c>
      <c r="B12" s="198"/>
      <c r="C12" s="198"/>
      <c r="D12" s="198"/>
      <c r="E12" s="198"/>
      <c r="F12" s="44"/>
    </row>
    <row r="13" spans="1:6" ht="19.5" customHeight="1"/>
    <row r="14" spans="1:6" s="371" customFormat="1" ht="32.25" customHeight="1">
      <c r="A14" s="146" t="s">
        <v>2966</v>
      </c>
      <c r="B14" s="66"/>
      <c r="C14" s="66"/>
      <c r="D14" s="66"/>
      <c r="E14" s="66"/>
      <c r="F14" s="66"/>
    </row>
    <row r="15" spans="1:6" ht="28.15" customHeight="1" thickBot="1">
      <c r="A15" s="50" t="s">
        <v>1336</v>
      </c>
      <c r="B15" s="52" t="s">
        <v>1337</v>
      </c>
      <c r="C15" s="52" t="s">
        <v>495</v>
      </c>
      <c r="D15" s="52" t="s">
        <v>496</v>
      </c>
      <c r="E15" s="52" t="s">
        <v>445</v>
      </c>
      <c r="F15" s="52" t="s">
        <v>623</v>
      </c>
    </row>
    <row r="16" spans="1:6" ht="13.5" customHeight="1">
      <c r="A16" s="186" t="s">
        <v>1338</v>
      </c>
      <c r="B16" s="190"/>
      <c r="C16" s="190"/>
      <c r="D16" s="190"/>
      <c r="E16" s="190"/>
      <c r="F16" s="43"/>
    </row>
    <row r="17" spans="1:6" ht="13.5" customHeight="1">
      <c r="A17" s="186" t="s">
        <v>1339</v>
      </c>
      <c r="B17" s="190"/>
      <c r="C17" s="190"/>
      <c r="D17" s="190"/>
      <c r="E17" s="190"/>
      <c r="F17" s="43"/>
    </row>
    <row r="18" spans="1:6" ht="27">
      <c r="A18" s="186" t="s">
        <v>1340</v>
      </c>
      <c r="B18" s="190"/>
      <c r="C18" s="190"/>
      <c r="D18" s="190"/>
      <c r="E18" s="190"/>
      <c r="F18" s="43"/>
    </row>
    <row r="19" spans="1:6" ht="13.5" customHeight="1">
      <c r="A19" s="186" t="s">
        <v>1341</v>
      </c>
      <c r="B19" s="190"/>
      <c r="C19" s="190"/>
      <c r="D19" s="190"/>
      <c r="E19" s="190"/>
      <c r="F19" s="43"/>
    </row>
    <row r="20" spans="1:6" ht="13.5" customHeight="1">
      <c r="A20" s="186" t="s">
        <v>1342</v>
      </c>
      <c r="B20" s="190"/>
      <c r="C20" s="190"/>
      <c r="D20" s="190"/>
      <c r="E20" s="190"/>
      <c r="F20" s="43"/>
    </row>
    <row r="21" spans="1:6" ht="13.5" customHeight="1">
      <c r="A21" s="186" t="s">
        <v>1343</v>
      </c>
      <c r="B21" s="190"/>
      <c r="C21" s="190"/>
      <c r="D21" s="190"/>
      <c r="E21" s="190"/>
      <c r="F21" s="43"/>
    </row>
    <row r="22" spans="1:6" ht="13.5" customHeight="1">
      <c r="A22" s="186" t="s">
        <v>1344</v>
      </c>
      <c r="B22" s="190"/>
      <c r="C22" s="190"/>
      <c r="D22" s="190"/>
      <c r="E22" s="190"/>
      <c r="F22" s="43"/>
    </row>
    <row r="23" spans="1:6" ht="13.5" customHeight="1">
      <c r="A23" s="186" t="s">
        <v>1345</v>
      </c>
      <c r="B23" s="190"/>
      <c r="C23" s="190"/>
      <c r="D23" s="190"/>
      <c r="E23" s="190"/>
      <c r="F23" s="43"/>
    </row>
    <row r="24" spans="1:6" ht="13.5" customHeight="1">
      <c r="A24" s="186" t="s">
        <v>1346</v>
      </c>
      <c r="B24" s="190"/>
      <c r="C24" s="190"/>
      <c r="D24" s="190"/>
      <c r="E24" s="190"/>
      <c r="F24" s="43"/>
    </row>
    <row r="25" spans="1:6" ht="13.5" customHeight="1" thickBot="1">
      <c r="A25" s="773" t="s">
        <v>1347</v>
      </c>
      <c r="B25" s="198"/>
      <c r="C25" s="198"/>
      <c r="D25" s="198"/>
      <c r="E25" s="198"/>
      <c r="F25" s="44"/>
    </row>
    <row r="26" spans="1:6" ht="15.75" customHeight="1"/>
    <row r="27" spans="1:6" ht="20.25" customHeight="1">
      <c r="A27" s="146" t="s">
        <v>1348</v>
      </c>
      <c r="B27" s="66"/>
      <c r="C27" s="66"/>
      <c r="D27" s="66"/>
      <c r="E27" s="66"/>
      <c r="F27" s="66"/>
    </row>
    <row r="28" spans="1:6" ht="35.25" customHeight="1">
      <c r="A28" s="50" t="s">
        <v>1336</v>
      </c>
      <c r="B28" s="52" t="s">
        <v>1337</v>
      </c>
      <c r="C28" s="52" t="s">
        <v>495</v>
      </c>
      <c r="D28" s="52" t="s">
        <v>496</v>
      </c>
      <c r="E28" s="52" t="s">
        <v>445</v>
      </c>
      <c r="F28" s="52" t="s">
        <v>623</v>
      </c>
    </row>
    <row r="29" spans="1:6" ht="13.5" customHeight="1">
      <c r="A29" s="186" t="s">
        <v>1349</v>
      </c>
      <c r="B29" s="190"/>
      <c r="C29" s="190"/>
      <c r="D29" s="190"/>
      <c r="E29" s="17"/>
      <c r="F29" s="43"/>
    </row>
    <row r="30" spans="1:6" ht="13.5" customHeight="1">
      <c r="A30" s="186" t="s">
        <v>1350</v>
      </c>
      <c r="B30" s="190"/>
      <c r="C30" s="190"/>
      <c r="D30" s="190"/>
      <c r="E30" s="17"/>
      <c r="F30" s="43"/>
    </row>
    <row r="31" spans="1:6" ht="13.5" customHeight="1">
      <c r="A31" s="186" t="s">
        <v>1351</v>
      </c>
      <c r="B31" s="190"/>
      <c r="C31" s="190"/>
      <c r="D31" s="190"/>
      <c r="E31" s="17"/>
      <c r="F31" s="43"/>
    </row>
    <row r="32" spans="1:6" ht="13.5" customHeight="1">
      <c r="A32" s="197" t="s">
        <v>1352</v>
      </c>
      <c r="B32" s="190"/>
      <c r="C32" s="190"/>
      <c r="D32" s="190"/>
      <c r="E32" s="17"/>
      <c r="F32" s="43"/>
    </row>
    <row r="33" spans="1:6" ht="13.5" customHeight="1">
      <c r="A33" s="197" t="s">
        <v>1353</v>
      </c>
      <c r="B33" s="190"/>
      <c r="C33" s="190"/>
      <c r="D33" s="190"/>
      <c r="E33" s="17"/>
      <c r="F33" s="43"/>
    </row>
    <row r="34" spans="1:6" ht="13.5" customHeight="1">
      <c r="A34" s="197" t="s">
        <v>1354</v>
      </c>
      <c r="B34" s="190"/>
      <c r="C34" s="190"/>
      <c r="D34" s="190"/>
      <c r="E34" s="17"/>
      <c r="F34" s="43"/>
    </row>
    <row r="35" spans="1:6" ht="13.5" customHeight="1">
      <c r="A35" s="186" t="s">
        <v>1355</v>
      </c>
      <c r="B35" s="190"/>
      <c r="C35" s="190"/>
      <c r="D35" s="190"/>
      <c r="E35" s="17"/>
      <c r="F35" s="43"/>
    </row>
    <row r="36" spans="1:6" ht="13.5" customHeight="1">
      <c r="A36" s="186" t="s">
        <v>1356</v>
      </c>
      <c r="B36" s="190"/>
      <c r="C36" s="190"/>
      <c r="D36" s="190"/>
      <c r="E36" s="17"/>
      <c r="F36" s="43"/>
    </row>
    <row r="37" spans="1:6" ht="13.5" customHeight="1">
      <c r="A37" s="186" t="s">
        <v>1357</v>
      </c>
      <c r="B37" s="190"/>
      <c r="C37" s="190"/>
      <c r="D37" s="190"/>
      <c r="E37" s="17"/>
      <c r="F37" s="43"/>
    </row>
    <row r="38" spans="1:6" ht="14" customHeight="1" thickBot="1">
      <c r="A38" s="773" t="s">
        <v>1358</v>
      </c>
      <c r="B38" s="198"/>
      <c r="C38" s="198"/>
      <c r="D38" s="198"/>
      <c r="E38" s="18"/>
      <c r="F38" s="44"/>
    </row>
  </sheetData>
  <conditionalFormatting sqref="B3:E12">
    <cfRule type="containsBlanks" dxfId="452" priority="1">
      <formula>LEN(TRIM(B3))=0</formula>
    </cfRule>
  </conditionalFormatting>
  <conditionalFormatting sqref="B16:E25">
    <cfRule type="containsBlanks" dxfId="451" priority="2">
      <formula>LEN(TRIM(B16))=0</formula>
    </cfRule>
  </conditionalFormatting>
  <conditionalFormatting sqref="B29:E38">
    <cfRule type="containsBlanks" dxfId="450" priority="4">
      <formula>LEN(TRIM(B29))=0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Feuil83">
    <tabColor theme="9" tint="0.79998168889431442"/>
  </sheetPr>
  <dimension ref="A1:E282"/>
  <sheetViews>
    <sheetView view="pageBreakPreview" zoomScaleNormal="100" workbookViewId="0">
      <pane ySplit="2" topLeftCell="A3" activePane="bottomLeft" state="frozen"/>
      <selection activeCell="A28" sqref="A28"/>
      <selection pane="bottomLeft" activeCell="B10" sqref="B10"/>
    </sheetView>
  </sheetViews>
  <sheetFormatPr baseColWidth="10" defaultColWidth="14.3984375" defaultRowHeight="15" customHeight="1"/>
  <cols>
    <col min="1" max="1" width="57" style="200" customWidth="1"/>
    <col min="2" max="2" width="11.53125" style="366" customWidth="1"/>
    <col min="3" max="3" width="10.3984375" style="366" customWidth="1"/>
    <col min="4" max="5" width="11.53125" style="366" customWidth="1"/>
    <col min="6" max="15" width="12.06640625" style="366" customWidth="1"/>
    <col min="16" max="17" width="14.3984375" style="366" customWidth="1"/>
    <col min="18" max="16384" width="14.3984375" style="366"/>
  </cols>
  <sheetData>
    <row r="1" spans="1:5" ht="14" customHeight="1">
      <c r="A1" s="1003" t="s">
        <v>1359</v>
      </c>
      <c r="B1" s="1004"/>
      <c r="C1" s="1004"/>
      <c r="D1" s="1004"/>
      <c r="E1" s="1004"/>
    </row>
    <row r="2" spans="1:5" ht="14" customHeight="1" thickBot="1">
      <c r="A2" s="15" t="s">
        <v>1360</v>
      </c>
      <c r="B2" s="204" t="s">
        <v>1361</v>
      </c>
      <c r="C2" s="204" t="s">
        <v>1362</v>
      </c>
      <c r="D2" s="204" t="s">
        <v>1363</v>
      </c>
      <c r="E2" s="204" t="s">
        <v>445</v>
      </c>
    </row>
    <row r="3" spans="1:5" ht="15" customHeight="1">
      <c r="A3" s="660" t="s">
        <v>60</v>
      </c>
      <c r="B3" s="661"/>
      <c r="C3" s="661"/>
      <c r="D3" s="661"/>
      <c r="E3" s="661" t="str">
        <f t="array" ref="E3">IF(SUMPRODUCT((B3:D3&lt;&gt;"")*1)=0,"",SUM(B3:D3))</f>
        <v/>
      </c>
    </row>
    <row r="4" spans="1:5" ht="15" customHeight="1">
      <c r="A4" s="657" t="s">
        <v>1364</v>
      </c>
      <c r="B4" s="658"/>
      <c r="C4" s="658"/>
      <c r="D4" s="658"/>
      <c r="E4" s="658" t="str">
        <f t="array" ref="E4">IF(SUMPRODUCT((B4:D4&lt;&gt;"")*1)=0,"",SUM(B4:D4))</f>
        <v/>
      </c>
    </row>
    <row r="5" spans="1:5" ht="15" customHeight="1">
      <c r="A5" s="657" t="s">
        <v>1338</v>
      </c>
      <c r="B5" s="658"/>
      <c r="C5" s="658"/>
      <c r="D5" s="658"/>
      <c r="E5" s="658" t="str">
        <f t="array" ref="E5">IF(SUMPRODUCT((B5:D5&lt;&gt;"")*1)=0,"",SUM(B5:D5))</f>
        <v/>
      </c>
    </row>
    <row r="6" spans="1:5" ht="15" customHeight="1">
      <c r="A6" s="660" t="s">
        <v>311</v>
      </c>
      <c r="B6" s="661"/>
      <c r="C6" s="661"/>
      <c r="D6" s="661"/>
      <c r="E6" s="661" t="str">
        <f t="array" ref="E6">IF(SUMPRODUCT((B6:D6&lt;&gt;"")*1)=0,"",SUM(B6:D6))</f>
        <v/>
      </c>
    </row>
    <row r="7" spans="1:5" ht="15" customHeight="1">
      <c r="A7" s="657" t="s">
        <v>1256</v>
      </c>
      <c r="B7" s="658"/>
      <c r="C7" s="658"/>
      <c r="D7" s="658"/>
      <c r="E7" s="658" t="str">
        <f t="array" ref="E7">IF(SUMPRODUCT((B7:D7&lt;&gt;"")*1)=0,"",SUM(B7:D7))</f>
        <v/>
      </c>
    </row>
    <row r="8" spans="1:5" ht="15" customHeight="1">
      <c r="A8" s="657" t="s">
        <v>1365</v>
      </c>
      <c r="B8" s="658"/>
      <c r="C8" s="658"/>
      <c r="D8" s="658"/>
      <c r="E8" s="658" t="str">
        <f t="array" ref="E8">IF(SUMPRODUCT((B8:D8&lt;&gt;"")*1)=0,"",SUM(B8:D8))</f>
        <v/>
      </c>
    </row>
    <row r="9" spans="1:5" ht="15" customHeight="1">
      <c r="A9" s="657" t="s">
        <v>1366</v>
      </c>
      <c r="B9" s="658"/>
      <c r="C9" s="658"/>
      <c r="D9" s="658"/>
      <c r="E9" s="658" t="str">
        <f t="array" ref="E9">IF(SUMPRODUCT((B9:D9&lt;&gt;"")*1)=0,"",SUM(B9:D9))</f>
        <v/>
      </c>
    </row>
    <row r="10" spans="1:5" ht="15" customHeight="1">
      <c r="A10" s="660" t="s">
        <v>1367</v>
      </c>
      <c r="B10" s="661"/>
      <c r="C10" s="661"/>
      <c r="D10" s="661"/>
      <c r="E10" s="661" t="str">
        <f t="array" ref="E10">IF(SUMPRODUCT((B10:D10&lt;&gt;"")*1)=0,"",SUM(B10:D10))</f>
        <v/>
      </c>
    </row>
    <row r="11" spans="1:5" ht="15" customHeight="1">
      <c r="A11" s="657" t="s">
        <v>1368</v>
      </c>
      <c r="B11" s="658"/>
      <c r="C11" s="658"/>
      <c r="D11" s="658"/>
      <c r="E11" s="658" t="str">
        <f t="array" ref="E11">IF(SUMPRODUCT((B11:D11&lt;&gt;"")*1)=0,"",SUM(B11:D11))</f>
        <v/>
      </c>
    </row>
    <row r="12" spans="1:5" ht="15" customHeight="1">
      <c r="A12" s="657" t="s">
        <v>1369</v>
      </c>
      <c r="B12" s="658"/>
      <c r="C12" s="658"/>
      <c r="D12" s="658"/>
      <c r="E12" s="658" t="str">
        <f t="array" ref="E12">IF(SUMPRODUCT((B12:D12&lt;&gt;"")*1)=0,"",SUM(B12:D12))</f>
        <v/>
      </c>
    </row>
    <row r="13" spans="1:5" ht="15" customHeight="1">
      <c r="A13" s="657" t="s">
        <v>1370</v>
      </c>
      <c r="B13" s="658"/>
      <c r="C13" s="658"/>
      <c r="D13" s="658"/>
      <c r="E13" s="658" t="str">
        <f t="array" ref="E13">IF(SUMPRODUCT((B13:D13&lt;&gt;"")*1)=0,"",SUM(B13:D13))</f>
        <v/>
      </c>
    </row>
    <row r="14" spans="1:5" ht="15" customHeight="1">
      <c r="A14" s="657" t="s">
        <v>1371</v>
      </c>
      <c r="B14" s="658"/>
      <c r="C14" s="658"/>
      <c r="D14" s="658"/>
      <c r="E14" s="658" t="str">
        <f t="array" ref="E14">IF(SUMPRODUCT((B14:D14&lt;&gt;"")*1)=0,"",SUM(B14:D14))</f>
        <v/>
      </c>
    </row>
    <row r="15" spans="1:5" ht="15" customHeight="1">
      <c r="A15" s="657" t="s">
        <v>1372</v>
      </c>
      <c r="B15" s="658"/>
      <c r="C15" s="658"/>
      <c r="D15" s="658"/>
      <c r="E15" s="658" t="str">
        <f t="array" ref="E15">IF(SUMPRODUCT((B15:D15&lt;&gt;"")*1)=0,"",SUM(B15:D15))</f>
        <v/>
      </c>
    </row>
    <row r="16" spans="1:5" ht="15" customHeight="1">
      <c r="A16" s="657" t="s">
        <v>1373</v>
      </c>
      <c r="B16" s="658"/>
      <c r="C16" s="658"/>
      <c r="D16" s="658"/>
      <c r="E16" s="658" t="str">
        <f t="array" ref="E16">IF(SUMPRODUCT((B16:D16&lt;&gt;"")*1)=0,"",SUM(B16:D16))</f>
        <v/>
      </c>
    </row>
    <row r="17" spans="1:5" ht="15" customHeight="1">
      <c r="A17" s="657" t="s">
        <v>1374</v>
      </c>
      <c r="B17" s="658"/>
      <c r="C17" s="658"/>
      <c r="D17" s="658"/>
      <c r="E17" s="658" t="str">
        <f t="array" ref="E17">IF(SUMPRODUCT((B17:D17&lt;&gt;"")*1)=0,"",SUM(B17:D17))</f>
        <v/>
      </c>
    </row>
    <row r="18" spans="1:5" ht="15" customHeight="1">
      <c r="A18" s="657" t="s">
        <v>1375</v>
      </c>
      <c r="B18" s="658"/>
      <c r="C18" s="658"/>
      <c r="D18" s="658"/>
      <c r="E18" s="658" t="str">
        <f t="array" ref="E18">IF(SUMPRODUCT((B18:D18&lt;&gt;"")*1)=0,"",SUM(B18:D18))</f>
        <v/>
      </c>
    </row>
    <row r="19" spans="1:5" ht="15" customHeight="1">
      <c r="A19" s="657" t="s">
        <v>1376</v>
      </c>
      <c r="B19" s="658"/>
      <c r="C19" s="658"/>
      <c r="D19" s="658"/>
      <c r="E19" s="658" t="str">
        <f t="array" ref="E19">IF(SUMPRODUCT((B19:D19&lt;&gt;"")*1)=0,"",SUM(B19:D19))</f>
        <v/>
      </c>
    </row>
    <row r="20" spans="1:5" ht="37.049999999999997" customHeight="1">
      <c r="A20" s="657" t="s">
        <v>1377</v>
      </c>
      <c r="B20" s="658"/>
      <c r="C20" s="658"/>
      <c r="D20" s="658"/>
      <c r="E20" s="658" t="str">
        <f t="array" ref="E20">IF(SUMPRODUCT((B20:D20&lt;&gt;"")*1)=0,"",SUM(B20:D20))</f>
        <v/>
      </c>
    </row>
    <row r="21" spans="1:5" ht="15" customHeight="1">
      <c r="A21" s="657" t="s">
        <v>1378</v>
      </c>
      <c r="B21" s="658"/>
      <c r="C21" s="658"/>
      <c r="D21" s="658"/>
      <c r="E21" s="658" t="str">
        <f t="array" ref="E21">IF(SUMPRODUCT((B21:D21&lt;&gt;"")*1)=0,"",SUM(B21:D21))</f>
        <v/>
      </c>
    </row>
    <row r="22" spans="1:5" ht="29" customHeight="1">
      <c r="A22" s="657" t="s">
        <v>1379</v>
      </c>
      <c r="B22" s="658"/>
      <c r="C22" s="658"/>
      <c r="D22" s="658"/>
      <c r="E22" s="658" t="str">
        <f t="array" ref="E22">IF(SUMPRODUCT((B22:D22&lt;&gt;"")*1)=0,"",SUM(B22:D22))</f>
        <v/>
      </c>
    </row>
    <row r="23" spans="1:5" ht="13.5" customHeight="1">
      <c r="A23" s="657" t="s">
        <v>1380</v>
      </c>
      <c r="B23" s="658"/>
      <c r="C23" s="658"/>
      <c r="D23" s="658"/>
      <c r="E23" s="658" t="str">
        <f t="array" ref="E23">IF(SUMPRODUCT((B23:D23&lt;&gt;"")*1)=0,"",SUM(B23:D23))</f>
        <v/>
      </c>
    </row>
    <row r="24" spans="1:5" ht="13.5" customHeight="1">
      <c r="A24" s="657" t="s">
        <v>1381</v>
      </c>
      <c r="B24" s="658"/>
      <c r="C24" s="658"/>
      <c r="D24" s="658"/>
      <c r="E24" s="658" t="str">
        <f t="array" ref="E24">IF(SUMPRODUCT((B24:D24&lt;&gt;"")*1)=0,"",SUM(B24:D24))</f>
        <v/>
      </c>
    </row>
    <row r="25" spans="1:5" ht="16.05" customHeight="1">
      <c r="A25" s="657" t="s">
        <v>1382</v>
      </c>
      <c r="B25" s="658"/>
      <c r="C25" s="658"/>
      <c r="D25" s="658"/>
      <c r="E25" s="658" t="str">
        <f t="array" ref="E25">IF(SUMPRODUCT((B25:D25&lt;&gt;"")*1)=0,"",SUM(B25:D25))</f>
        <v/>
      </c>
    </row>
    <row r="26" spans="1:5" ht="15" customHeight="1">
      <c r="A26" s="657" t="s">
        <v>1383</v>
      </c>
      <c r="B26" s="658"/>
      <c r="C26" s="658"/>
      <c r="D26" s="658"/>
      <c r="E26" s="658" t="str">
        <f t="array" ref="E26">IF(SUMPRODUCT((B26:D26&lt;&gt;"")*1)=0,"",SUM(B26:D26))</f>
        <v/>
      </c>
    </row>
    <row r="27" spans="1:5" ht="15" customHeight="1">
      <c r="A27" s="660" t="s">
        <v>1384</v>
      </c>
      <c r="B27" s="661"/>
      <c r="C27" s="661"/>
      <c r="D27" s="661"/>
      <c r="E27" s="661" t="str">
        <f t="array" ref="E27">IF(SUMPRODUCT((B27:D27&lt;&gt;"")*1)=0,"",SUM(B27:D27))</f>
        <v/>
      </c>
    </row>
    <row r="28" spans="1:5" ht="15" customHeight="1">
      <c r="A28" s="657" t="s">
        <v>1385</v>
      </c>
      <c r="B28" s="658"/>
      <c r="C28" s="658"/>
      <c r="D28" s="658"/>
      <c r="E28" s="658" t="str">
        <f t="array" ref="E28">IF(SUMPRODUCT((B28:D28&lt;&gt;"")*1)=0,"",SUM(B28:D28))</f>
        <v/>
      </c>
    </row>
    <row r="29" spans="1:5" ht="15" customHeight="1">
      <c r="A29" s="657" t="s">
        <v>1386</v>
      </c>
      <c r="B29" s="658"/>
      <c r="C29" s="658"/>
      <c r="D29" s="658"/>
      <c r="E29" s="658" t="str">
        <f t="array" ref="E29">IF(SUMPRODUCT((B29:D29&lt;&gt;"")*1)=0,"",SUM(B29:D29))</f>
        <v/>
      </c>
    </row>
    <row r="30" spans="1:5" ht="15" customHeight="1">
      <c r="A30" s="657" t="s">
        <v>1387</v>
      </c>
      <c r="B30" s="658"/>
      <c r="C30" s="658"/>
      <c r="D30" s="658"/>
      <c r="E30" s="658" t="str">
        <f t="array" ref="E30">IF(SUMPRODUCT((B30:D30&lt;&gt;"")*1)=0,"",SUM(B30:D30))</f>
        <v/>
      </c>
    </row>
    <row r="31" spans="1:5" ht="15" customHeight="1">
      <c r="A31" s="657" t="s">
        <v>1388</v>
      </c>
      <c r="B31" s="658"/>
      <c r="C31" s="658"/>
      <c r="D31" s="658"/>
      <c r="E31" s="658" t="str">
        <f t="array" ref="E31">IF(SUMPRODUCT((B31:D31&lt;&gt;"")*1)=0,"",SUM(B31:D31))</f>
        <v/>
      </c>
    </row>
    <row r="32" spans="1:5" ht="15" customHeight="1">
      <c r="A32" s="657" t="s">
        <v>1389</v>
      </c>
      <c r="B32" s="658"/>
      <c r="C32" s="658"/>
      <c r="D32" s="658"/>
      <c r="E32" s="658" t="str">
        <f t="array" ref="E32">IF(SUMPRODUCT((B32:D32&lt;&gt;"")*1)=0,"",SUM(B32:D32))</f>
        <v/>
      </c>
    </row>
    <row r="33" spans="1:5" ht="15" customHeight="1">
      <c r="A33" s="657" t="s">
        <v>1390</v>
      </c>
      <c r="B33" s="658"/>
      <c r="C33" s="658"/>
      <c r="D33" s="658"/>
      <c r="E33" s="658" t="str">
        <f t="array" ref="E33">IF(SUMPRODUCT((B33:D33&lt;&gt;"")*1)=0,"",SUM(B33:D33))</f>
        <v/>
      </c>
    </row>
    <row r="34" spans="1:5" ht="15" customHeight="1">
      <c r="A34" s="660" t="s">
        <v>1391</v>
      </c>
      <c r="B34" s="661"/>
      <c r="C34" s="661"/>
      <c r="D34" s="661"/>
      <c r="E34" s="661" t="str">
        <f t="array" ref="E34">IF(SUMPRODUCT((B34:D34&lt;&gt;"")*1)=0,"",SUM(B34:D34))</f>
        <v/>
      </c>
    </row>
    <row r="35" spans="1:5" ht="15" customHeight="1">
      <c r="A35" s="657" t="s">
        <v>1392</v>
      </c>
      <c r="B35" s="658"/>
      <c r="C35" s="658"/>
      <c r="D35" s="658"/>
      <c r="E35" s="658" t="str">
        <f t="array" ref="E35">IF(SUMPRODUCT((B35:D35&lt;&gt;"")*1)=0,"",SUM(B35:D35))</f>
        <v/>
      </c>
    </row>
    <row r="36" spans="1:5" ht="15" customHeight="1">
      <c r="A36" s="657" t="s">
        <v>1393</v>
      </c>
      <c r="B36" s="658"/>
      <c r="C36" s="658"/>
      <c r="D36" s="658"/>
      <c r="E36" s="658" t="str">
        <f t="array" ref="E36">IF(SUMPRODUCT((B36:D36&lt;&gt;"")*1)=0,"",SUM(B36:D36))</f>
        <v/>
      </c>
    </row>
    <row r="37" spans="1:5" ht="15" customHeight="1">
      <c r="A37" s="657" t="s">
        <v>1331</v>
      </c>
      <c r="B37" s="658"/>
      <c r="C37" s="658"/>
      <c r="D37" s="658"/>
      <c r="E37" s="658" t="str">
        <f t="array" ref="E37">IF(SUMPRODUCT((B37:D37&lt;&gt;"")*1)=0,"",SUM(B37:D37))</f>
        <v/>
      </c>
    </row>
    <row r="38" spans="1:5" ht="15" customHeight="1">
      <c r="A38" s="657" t="s">
        <v>1394</v>
      </c>
      <c r="B38" s="658"/>
      <c r="C38" s="658"/>
      <c r="D38" s="658"/>
      <c r="E38" s="658" t="str">
        <f t="array" ref="E38">IF(SUMPRODUCT((B38:D38&lt;&gt;"")*1)=0,"",SUM(B38:D38))</f>
        <v/>
      </c>
    </row>
    <row r="39" spans="1:5" ht="15" customHeight="1">
      <c r="A39" s="657" t="s">
        <v>1395</v>
      </c>
      <c r="B39" s="658"/>
      <c r="C39" s="658"/>
      <c r="D39" s="658"/>
      <c r="E39" s="658" t="str">
        <f t="array" ref="E39">IF(SUMPRODUCT((B39:D39&lt;&gt;"")*1)=0,"",SUM(B39:D39))</f>
        <v/>
      </c>
    </row>
    <row r="40" spans="1:5" ht="15" customHeight="1">
      <c r="A40" s="657" t="s">
        <v>1396</v>
      </c>
      <c r="B40" s="658"/>
      <c r="C40" s="658"/>
      <c r="D40" s="658"/>
      <c r="E40" s="658" t="str">
        <f t="array" ref="E40">IF(SUMPRODUCT((B40:D40&lt;&gt;"")*1)=0,"",SUM(B40:D40))</f>
        <v/>
      </c>
    </row>
    <row r="41" spans="1:5" ht="15" customHeight="1">
      <c r="A41" s="657" t="s">
        <v>1397</v>
      </c>
      <c r="B41" s="658"/>
      <c r="C41" s="658"/>
      <c r="D41" s="658"/>
      <c r="E41" s="658" t="str">
        <f t="array" ref="E41">IF(SUMPRODUCT((B41:D41&lt;&gt;"")*1)=0,"",SUM(B41:D41))</f>
        <v/>
      </c>
    </row>
    <row r="42" spans="1:5" ht="15" customHeight="1">
      <c r="A42" s="657" t="s">
        <v>1398</v>
      </c>
      <c r="B42" s="658"/>
      <c r="C42" s="658"/>
      <c r="D42" s="658"/>
      <c r="E42" s="658" t="str">
        <f t="array" ref="E42">IF(SUMPRODUCT((B42:D42&lt;&gt;"")*1)=0,"",SUM(B42:D42))</f>
        <v/>
      </c>
    </row>
    <row r="43" spans="1:5" ht="15" customHeight="1">
      <c r="A43" s="657" t="s">
        <v>1399</v>
      </c>
      <c r="B43" s="658"/>
      <c r="C43" s="658"/>
      <c r="D43" s="658"/>
      <c r="E43" s="658" t="str">
        <f t="array" ref="E43">IF(SUMPRODUCT((B43:D43&lt;&gt;"")*1)=0,"",SUM(B43:D43))</f>
        <v/>
      </c>
    </row>
    <row r="44" spans="1:5" ht="15" customHeight="1">
      <c r="A44" s="657" t="s">
        <v>1400</v>
      </c>
      <c r="B44" s="658"/>
      <c r="C44" s="658"/>
      <c r="D44" s="658"/>
      <c r="E44" s="658" t="str">
        <f t="array" ref="E44">IF(SUMPRODUCT((B44:D44&lt;&gt;"")*1)=0,"",SUM(B44:D44))</f>
        <v/>
      </c>
    </row>
    <row r="45" spans="1:5" ht="15" customHeight="1">
      <c r="A45" s="657" t="s">
        <v>1401</v>
      </c>
      <c r="B45" s="658"/>
      <c r="C45" s="658"/>
      <c r="D45" s="658"/>
      <c r="E45" s="658" t="str">
        <f t="array" ref="E45">IF(SUMPRODUCT((B45:D45&lt;&gt;"")*1)=0,"",SUM(B45:D45))</f>
        <v/>
      </c>
    </row>
    <row r="46" spans="1:5" ht="15" customHeight="1">
      <c r="A46" s="657" t="s">
        <v>1402</v>
      </c>
      <c r="B46" s="658"/>
      <c r="C46" s="658"/>
      <c r="D46" s="658"/>
      <c r="E46" s="658" t="str">
        <f t="array" ref="E46">IF(SUMPRODUCT((B46:D46&lt;&gt;"")*1)=0,"",SUM(B46:D46))</f>
        <v/>
      </c>
    </row>
    <row r="47" spans="1:5" ht="15" customHeight="1">
      <c r="A47" s="657" t="s">
        <v>1403</v>
      </c>
      <c r="B47" s="658"/>
      <c r="C47" s="658"/>
      <c r="D47" s="658"/>
      <c r="E47" s="658" t="str">
        <f t="array" ref="E47">IF(SUMPRODUCT((B47:D47&lt;&gt;"")*1)=0,"",SUM(B47:D47))</f>
        <v/>
      </c>
    </row>
    <row r="48" spans="1:5" ht="15" customHeight="1">
      <c r="A48" s="657" t="s">
        <v>1330</v>
      </c>
      <c r="B48" s="658"/>
      <c r="C48" s="658"/>
      <c r="D48" s="658"/>
      <c r="E48" s="658" t="str">
        <f t="array" ref="E48">IF(SUMPRODUCT((B48:D48&lt;&gt;"")*1)=0,"",SUM(B48:D48))</f>
        <v/>
      </c>
    </row>
    <row r="49" spans="1:5" ht="15" customHeight="1">
      <c r="A49" s="657" t="s">
        <v>1404</v>
      </c>
      <c r="B49" s="658"/>
      <c r="C49" s="658"/>
      <c r="D49" s="658"/>
      <c r="E49" s="658" t="str">
        <f t="array" ref="E49">IF(SUMPRODUCT((B49:D49&lt;&gt;"")*1)=0,"",SUM(B49:D49))</f>
        <v/>
      </c>
    </row>
    <row r="50" spans="1:5" ht="15" customHeight="1">
      <c r="A50" s="657" t="s">
        <v>1405</v>
      </c>
      <c r="B50" s="658"/>
      <c r="C50" s="658"/>
      <c r="D50" s="658"/>
      <c r="E50" s="658" t="str">
        <f t="array" ref="E50">IF(SUMPRODUCT((B50:D50&lt;&gt;"")*1)=0,"",SUM(B50:D50))</f>
        <v/>
      </c>
    </row>
    <row r="51" spans="1:5" ht="15" customHeight="1">
      <c r="A51" s="657" t="s">
        <v>1406</v>
      </c>
      <c r="B51" s="658"/>
      <c r="C51" s="658"/>
      <c r="D51" s="658"/>
      <c r="E51" s="658" t="str">
        <f t="array" ref="E51">IF(SUMPRODUCT((B51:D51&lt;&gt;"")*1)=0,"",SUM(B51:D51))</f>
        <v/>
      </c>
    </row>
    <row r="52" spans="1:5" ht="15" customHeight="1">
      <c r="A52" s="660" t="s">
        <v>1407</v>
      </c>
      <c r="B52" s="661"/>
      <c r="C52" s="661"/>
      <c r="D52" s="661"/>
      <c r="E52" s="661" t="str">
        <f t="array" ref="E52">IF(SUMPRODUCT((B52:D52&lt;&gt;"")*1)=0,"",SUM(B52:D52))</f>
        <v/>
      </c>
    </row>
    <row r="53" spans="1:5" ht="15" customHeight="1">
      <c r="A53" s="657" t="s">
        <v>1408</v>
      </c>
      <c r="B53" s="658"/>
      <c r="C53" s="658"/>
      <c r="D53" s="658"/>
      <c r="E53" s="658" t="str">
        <f t="array" ref="E53">IF(SUMPRODUCT((B53:D53&lt;&gt;"")*1)=0,"",SUM(B53:D53))</f>
        <v/>
      </c>
    </row>
    <row r="54" spans="1:5" ht="15" customHeight="1" thickBot="1">
      <c r="A54" s="657" t="s">
        <v>1409</v>
      </c>
      <c r="B54" s="659"/>
      <c r="C54" s="659"/>
      <c r="D54" s="659"/>
      <c r="E54" s="659" t="str">
        <f t="array" ref="E54">IF(SUMPRODUCT((B54:D54&lt;&gt;"")*1)=0,"",SUM(B54:D54))</f>
        <v/>
      </c>
    </row>
    <row r="55" spans="1:5" ht="15" customHeight="1">
      <c r="A55" s="657" t="s">
        <v>1410</v>
      </c>
      <c r="B55" s="658"/>
      <c r="C55" s="658"/>
      <c r="D55" s="658"/>
      <c r="E55" s="658" t="str">
        <f t="array" ref="E55">IF(SUMPRODUCT((B55:D55&lt;&gt;"")*1)=0,"",SUM(B55:D55))</f>
        <v/>
      </c>
    </row>
    <row r="56" spans="1:5" ht="15" customHeight="1">
      <c r="A56" s="657" t="s">
        <v>1411</v>
      </c>
      <c r="B56" s="658"/>
      <c r="C56" s="658"/>
      <c r="D56" s="658"/>
      <c r="E56" s="658" t="str">
        <f t="array" ref="E56">IF(SUMPRODUCT((B56:D56&lt;&gt;"")*1)=0,"",SUM(B56:D56))</f>
        <v/>
      </c>
    </row>
    <row r="57" spans="1:5" ht="15" customHeight="1">
      <c r="A57" s="657" t="s">
        <v>1412</v>
      </c>
      <c r="B57" s="658"/>
      <c r="C57" s="658"/>
      <c r="D57" s="658"/>
      <c r="E57" s="658" t="str">
        <f t="array" ref="E57">IF(SUMPRODUCT((B57:D57&lt;&gt;"")*1)=0,"",SUM(B57:D57))</f>
        <v/>
      </c>
    </row>
    <row r="58" spans="1:5" ht="15" customHeight="1">
      <c r="A58" s="657" t="s">
        <v>1413</v>
      </c>
      <c r="B58" s="658"/>
      <c r="C58" s="658"/>
      <c r="D58" s="658"/>
      <c r="E58" s="658" t="str">
        <f t="array" ref="E58">IF(SUMPRODUCT((B58:D58&lt;&gt;"")*1)=0,"",SUM(B58:D58))</f>
        <v/>
      </c>
    </row>
    <row r="59" spans="1:5" ht="15" customHeight="1">
      <c r="A59" s="657" t="s">
        <v>1414</v>
      </c>
      <c r="B59" s="658"/>
      <c r="C59" s="658"/>
      <c r="D59" s="658"/>
      <c r="E59" s="658" t="str">
        <f t="array" ref="E59">IF(SUMPRODUCT((B59:D59&lt;&gt;"")*1)=0,"",SUM(B59:D59))</f>
        <v/>
      </c>
    </row>
    <row r="60" spans="1:5" ht="15" customHeight="1">
      <c r="A60" s="657" t="s">
        <v>1415</v>
      </c>
      <c r="B60" s="658"/>
      <c r="C60" s="658"/>
      <c r="D60" s="658"/>
      <c r="E60" s="658" t="str">
        <f t="array" ref="E60">IF(SUMPRODUCT((B60:D60&lt;&gt;"")*1)=0,"",SUM(B60:D60))</f>
        <v/>
      </c>
    </row>
    <row r="61" spans="1:5" ht="15" customHeight="1">
      <c r="A61" s="660" t="s">
        <v>1416</v>
      </c>
      <c r="B61" s="661"/>
      <c r="C61" s="661"/>
      <c r="D61" s="661"/>
      <c r="E61" s="661" t="str">
        <f t="array" ref="E61">IF(SUMPRODUCT((B61:D61&lt;&gt;"")*1)=0,"",SUM(B61:D61))</f>
        <v/>
      </c>
    </row>
    <row r="62" spans="1:5" ht="15" customHeight="1">
      <c r="A62" s="657" t="s">
        <v>1417</v>
      </c>
      <c r="B62" s="658"/>
      <c r="C62" s="658"/>
      <c r="D62" s="658"/>
      <c r="E62" s="658" t="str">
        <f t="array" ref="E62">IF(SUMPRODUCT((B62:D62&lt;&gt;"")*1)=0,"",SUM(B62:D62))</f>
        <v/>
      </c>
    </row>
    <row r="63" spans="1:5" ht="15" customHeight="1">
      <c r="A63" s="657" t="s">
        <v>1418</v>
      </c>
      <c r="B63" s="658"/>
      <c r="C63" s="658"/>
      <c r="D63" s="658"/>
      <c r="E63" s="658" t="str">
        <f t="array" ref="E63">IF(SUMPRODUCT((B63:D63&lt;&gt;"")*1)=0,"",SUM(B63:D63))</f>
        <v/>
      </c>
    </row>
    <row r="64" spans="1:5" ht="15" customHeight="1">
      <c r="A64" s="657" t="s">
        <v>1419</v>
      </c>
      <c r="B64" s="658"/>
      <c r="C64" s="658"/>
      <c r="D64" s="658"/>
      <c r="E64" s="658" t="str">
        <f t="array" ref="E64">IF(SUMPRODUCT((B64:D64&lt;&gt;"")*1)=0,"",SUM(B64:D64))</f>
        <v/>
      </c>
    </row>
    <row r="65" spans="1:5" ht="15" customHeight="1">
      <c r="A65" s="657" t="s">
        <v>1420</v>
      </c>
      <c r="B65" s="658"/>
      <c r="C65" s="658"/>
      <c r="D65" s="658"/>
      <c r="E65" s="658" t="str">
        <f t="array" ref="E65">IF(SUMPRODUCT((B65:D65&lt;&gt;"")*1)=0,"",SUM(B65:D65))</f>
        <v/>
      </c>
    </row>
    <row r="66" spans="1:5" ht="15" customHeight="1">
      <c r="A66" s="657" t="s">
        <v>1421</v>
      </c>
      <c r="B66" s="658"/>
      <c r="C66" s="658"/>
      <c r="D66" s="658"/>
      <c r="E66" s="658" t="str">
        <f t="array" ref="E66">IF(SUMPRODUCT((B66:D66&lt;&gt;"")*1)=0,"",SUM(B66:D66))</f>
        <v/>
      </c>
    </row>
    <row r="67" spans="1:5" ht="15" customHeight="1">
      <c r="A67" s="657" t="s">
        <v>1422</v>
      </c>
      <c r="B67" s="658"/>
      <c r="C67" s="658"/>
      <c r="D67" s="658"/>
      <c r="E67" s="658" t="str">
        <f t="array" ref="E67">IF(SUMPRODUCT((B67:D67&lt;&gt;"")*1)=0,"",SUM(B67:D67))</f>
        <v/>
      </c>
    </row>
    <row r="68" spans="1:5" ht="15" customHeight="1">
      <c r="A68" s="657" t="s">
        <v>1423</v>
      </c>
      <c r="B68" s="658"/>
      <c r="C68" s="658"/>
      <c r="D68" s="658"/>
      <c r="E68" s="658" t="str">
        <f t="array" ref="E68">IF(SUMPRODUCT((B68:D68&lt;&gt;"")*1)=0,"",SUM(B68:D68))</f>
        <v/>
      </c>
    </row>
    <row r="69" spans="1:5" ht="15" customHeight="1">
      <c r="A69" s="657" t="s">
        <v>1424</v>
      </c>
      <c r="B69" s="658"/>
      <c r="C69" s="658"/>
      <c r="D69" s="658"/>
      <c r="E69" s="658" t="str">
        <f t="array" ref="E69">IF(SUMPRODUCT((B69:D69&lt;&gt;"")*1)=0,"",SUM(B69:D69))</f>
        <v/>
      </c>
    </row>
    <row r="70" spans="1:5" ht="15" customHeight="1">
      <c r="A70" s="660" t="s">
        <v>1425</v>
      </c>
      <c r="B70" s="661"/>
      <c r="C70" s="661"/>
      <c r="D70" s="661"/>
      <c r="E70" s="661" t="str">
        <f t="array" ref="E70">IF(SUMPRODUCT((B70:D70&lt;&gt;"")*1)=0,"",SUM(B70:D70))</f>
        <v/>
      </c>
    </row>
    <row r="71" spans="1:5" ht="15" customHeight="1">
      <c r="A71" s="657" t="s">
        <v>1426</v>
      </c>
      <c r="B71" s="658"/>
      <c r="C71" s="658"/>
      <c r="D71" s="658"/>
      <c r="E71" s="658" t="str">
        <f t="array" ref="E71">IF(SUMPRODUCT((B71:D71&lt;&gt;"")*1)=0,"",SUM(B71:D71))</f>
        <v/>
      </c>
    </row>
    <row r="72" spans="1:5" ht="15" customHeight="1">
      <c r="A72" s="657" t="s">
        <v>1427</v>
      </c>
      <c r="B72" s="658"/>
      <c r="C72" s="658"/>
      <c r="D72" s="658"/>
      <c r="E72" s="658" t="str">
        <f t="array" ref="E72">IF(SUMPRODUCT((B72:D72&lt;&gt;"")*1)=0,"",SUM(B72:D72))</f>
        <v/>
      </c>
    </row>
    <row r="73" spans="1:5" ht="30" customHeight="1">
      <c r="A73" s="657" t="s">
        <v>1428</v>
      </c>
      <c r="B73" s="658"/>
      <c r="C73" s="658"/>
      <c r="D73" s="658"/>
      <c r="E73" s="658" t="str">
        <f t="array" ref="E73">IF(SUMPRODUCT((B73:D73&lt;&gt;"")*1)=0,"",SUM(B73:D73))</f>
        <v/>
      </c>
    </row>
    <row r="74" spans="1:5" ht="15" customHeight="1">
      <c r="A74" s="657" t="s">
        <v>1429</v>
      </c>
      <c r="B74" s="658"/>
      <c r="C74" s="658"/>
      <c r="D74" s="658"/>
      <c r="E74" s="658" t="str">
        <f t="array" ref="E74">IF(SUMPRODUCT((B74:D74&lt;&gt;"")*1)=0,"",SUM(B74:D74))</f>
        <v/>
      </c>
    </row>
    <row r="75" spans="1:5" ht="15" customHeight="1">
      <c r="A75" s="657" t="s">
        <v>1430</v>
      </c>
      <c r="B75" s="658"/>
      <c r="C75" s="658"/>
      <c r="D75" s="658"/>
      <c r="E75" s="658" t="str">
        <f t="array" ref="E75">IF(SUMPRODUCT((B75:D75&lt;&gt;"")*1)=0,"",SUM(B75:D75))</f>
        <v/>
      </c>
    </row>
    <row r="76" spans="1:5" ht="15" customHeight="1">
      <c r="A76" s="657" t="s">
        <v>1431</v>
      </c>
      <c r="B76" s="658"/>
      <c r="C76" s="658"/>
      <c r="D76" s="658"/>
      <c r="E76" s="658" t="str">
        <f t="array" ref="E76">IF(SUMPRODUCT((B76:D76&lt;&gt;"")*1)=0,"",SUM(B76:D76))</f>
        <v/>
      </c>
    </row>
    <row r="77" spans="1:5" ht="15" customHeight="1">
      <c r="A77" s="657" t="s">
        <v>1432</v>
      </c>
      <c r="B77" s="658"/>
      <c r="C77" s="658"/>
      <c r="D77" s="658"/>
      <c r="E77" s="658" t="str">
        <f t="array" ref="E77">IF(SUMPRODUCT((B77:D77&lt;&gt;"")*1)=0,"",SUM(B77:D77))</f>
        <v/>
      </c>
    </row>
    <row r="78" spans="1:5" ht="15" customHeight="1">
      <c r="A78" s="657" t="s">
        <v>1433</v>
      </c>
      <c r="B78" s="658"/>
      <c r="C78" s="658"/>
      <c r="D78" s="658"/>
      <c r="E78" s="658" t="str">
        <f t="array" ref="E78">IF(SUMPRODUCT((B78:D78&lt;&gt;"")*1)=0,"",SUM(B78:D78))</f>
        <v/>
      </c>
    </row>
    <row r="79" spans="1:5" ht="15" customHeight="1">
      <c r="A79" s="657" t="s">
        <v>1434</v>
      </c>
      <c r="B79" s="658"/>
      <c r="C79" s="658"/>
      <c r="D79" s="658"/>
      <c r="E79" s="658" t="str">
        <f t="array" ref="E79">IF(SUMPRODUCT((B79:D79&lt;&gt;"")*1)=0,"",SUM(B79:D79))</f>
        <v/>
      </c>
    </row>
    <row r="80" spans="1:5" ht="15" customHeight="1">
      <c r="A80" s="657" t="s">
        <v>1435</v>
      </c>
      <c r="B80" s="658"/>
      <c r="C80" s="658"/>
      <c r="D80" s="658"/>
      <c r="E80" s="658" t="str">
        <f t="array" ref="E80">IF(SUMPRODUCT((B80:D80&lt;&gt;"")*1)=0,"",SUM(B80:D80))</f>
        <v/>
      </c>
    </row>
    <row r="81" spans="1:5" ht="15" customHeight="1">
      <c r="A81" s="657" t="s">
        <v>1436</v>
      </c>
      <c r="B81" s="658"/>
      <c r="C81" s="658"/>
      <c r="D81" s="658"/>
      <c r="E81" s="658" t="str">
        <f t="array" ref="E81">IF(SUMPRODUCT((B81:D81&lt;&gt;"")*1)=0,"",SUM(B81:D81))</f>
        <v/>
      </c>
    </row>
    <row r="82" spans="1:5" ht="15" customHeight="1">
      <c r="A82" s="660" t="s">
        <v>1437</v>
      </c>
      <c r="B82" s="661"/>
      <c r="C82" s="661"/>
      <c r="D82" s="661"/>
      <c r="E82" s="661" t="str">
        <f t="array" ref="E82">IF(SUMPRODUCT((B82:D82&lt;&gt;"")*1)=0,"",SUM(B82:D82))</f>
        <v/>
      </c>
    </row>
    <row r="83" spans="1:5" ht="15" customHeight="1">
      <c r="A83" s="657" t="s">
        <v>1438</v>
      </c>
      <c r="B83" s="658"/>
      <c r="C83" s="658"/>
      <c r="D83" s="658"/>
      <c r="E83" s="658" t="str">
        <f t="array" ref="E83">IF(SUMPRODUCT((B83:D83&lt;&gt;"")*1)=0,"",SUM(B83:D83))</f>
        <v/>
      </c>
    </row>
    <row r="84" spans="1:5" ht="15" customHeight="1">
      <c r="A84" s="657" t="s">
        <v>1439</v>
      </c>
      <c r="B84" s="658"/>
      <c r="C84" s="658"/>
      <c r="D84" s="658"/>
      <c r="E84" s="658" t="str">
        <f t="array" ref="E84">IF(SUMPRODUCT((B84:D84&lt;&gt;"")*1)=0,"",SUM(B84:D84))</f>
        <v/>
      </c>
    </row>
    <row r="85" spans="1:5" ht="15" customHeight="1">
      <c r="A85" s="657" t="s">
        <v>1440</v>
      </c>
      <c r="B85" s="658"/>
      <c r="C85" s="658"/>
      <c r="D85" s="658"/>
      <c r="E85" s="658" t="str">
        <f t="array" ref="E85">IF(SUMPRODUCT((B85:D85&lt;&gt;"")*1)=0,"",SUM(B85:D85))</f>
        <v/>
      </c>
    </row>
    <row r="86" spans="1:5" ht="15" customHeight="1">
      <c r="A86" s="657" t="s">
        <v>1441</v>
      </c>
      <c r="B86" s="658"/>
      <c r="C86" s="658"/>
      <c r="D86" s="658"/>
      <c r="E86" s="658" t="str">
        <f t="array" ref="E86">IF(SUMPRODUCT((B86:D86&lt;&gt;"")*1)=0,"",SUM(B86:D86))</f>
        <v/>
      </c>
    </row>
    <row r="87" spans="1:5" ht="15" customHeight="1">
      <c r="A87" s="657" t="s">
        <v>1442</v>
      </c>
      <c r="B87" s="658"/>
      <c r="C87" s="658"/>
      <c r="D87" s="658"/>
      <c r="E87" s="658" t="str">
        <f t="array" ref="E87">IF(SUMPRODUCT((B87:D87&lt;&gt;"")*1)=0,"",SUM(B87:D87))</f>
        <v/>
      </c>
    </row>
    <row r="88" spans="1:5" ht="15" customHeight="1">
      <c r="A88" s="657" t="s">
        <v>1443</v>
      </c>
      <c r="B88" s="658"/>
      <c r="C88" s="658"/>
      <c r="D88" s="658"/>
      <c r="E88" s="658" t="str">
        <f t="array" ref="E88">IF(SUMPRODUCT((B88:D88&lt;&gt;"")*1)=0,"",SUM(B88:D88))</f>
        <v/>
      </c>
    </row>
    <row r="89" spans="1:5" ht="15" customHeight="1">
      <c r="A89" s="657" t="s">
        <v>1444</v>
      </c>
      <c r="B89" s="658"/>
      <c r="C89" s="658"/>
      <c r="D89" s="658"/>
      <c r="E89" s="658" t="str">
        <f t="array" ref="E89">IF(SUMPRODUCT((B89:D89&lt;&gt;"")*1)=0,"",SUM(B89:D89))</f>
        <v/>
      </c>
    </row>
    <row r="90" spans="1:5" ht="15" customHeight="1">
      <c r="A90" s="657" t="s">
        <v>1445</v>
      </c>
      <c r="B90" s="658"/>
      <c r="C90" s="658"/>
      <c r="D90" s="658"/>
      <c r="E90" s="658" t="str">
        <f t="array" ref="E90">IF(SUMPRODUCT((B90:D90&lt;&gt;"")*1)=0,"",SUM(B90:D90))</f>
        <v/>
      </c>
    </row>
    <row r="91" spans="1:5" ht="15" customHeight="1">
      <c r="A91" s="657" t="s">
        <v>1333</v>
      </c>
      <c r="B91" s="658"/>
      <c r="C91" s="658"/>
      <c r="D91" s="658"/>
      <c r="E91" s="658" t="str">
        <f t="array" ref="E91">IF(SUMPRODUCT((B91:D91&lt;&gt;"")*1)=0,"",SUM(B91:D91))</f>
        <v/>
      </c>
    </row>
    <row r="92" spans="1:5" ht="15" customHeight="1">
      <c r="A92" s="657" t="s">
        <v>1446</v>
      </c>
      <c r="B92" s="658"/>
      <c r="C92" s="658"/>
      <c r="D92" s="658"/>
      <c r="E92" s="658" t="str">
        <f t="array" ref="E92">IF(SUMPRODUCT((B92:D92&lt;&gt;"")*1)=0,"",SUM(B92:D92))</f>
        <v/>
      </c>
    </row>
    <row r="93" spans="1:5" ht="15" customHeight="1">
      <c r="A93" s="657" t="s">
        <v>1447</v>
      </c>
      <c r="B93" s="658"/>
      <c r="C93" s="658"/>
      <c r="D93" s="658"/>
      <c r="E93" s="658" t="str">
        <f t="array" ref="E93">IF(SUMPRODUCT((B93:D93&lt;&gt;"")*1)=0,"",SUM(B93:D93))</f>
        <v/>
      </c>
    </row>
    <row r="94" spans="1:5" ht="15" customHeight="1">
      <c r="A94" s="657" t="s">
        <v>1448</v>
      </c>
      <c r="B94" s="658"/>
      <c r="C94" s="658"/>
      <c r="D94" s="658"/>
      <c r="E94" s="658" t="str">
        <f t="array" ref="E94">IF(SUMPRODUCT((B94:D94&lt;&gt;"")*1)=0,"",SUM(B94:D94))</f>
        <v/>
      </c>
    </row>
    <row r="95" spans="1:5" ht="15" customHeight="1">
      <c r="A95" s="657" t="s">
        <v>1449</v>
      </c>
      <c r="B95" s="658"/>
      <c r="C95" s="658"/>
      <c r="D95" s="658"/>
      <c r="E95" s="658" t="str">
        <f t="array" ref="E95">IF(SUMPRODUCT((B95:D95&lt;&gt;"")*1)=0,"",SUM(B95:D95))</f>
        <v/>
      </c>
    </row>
    <row r="96" spans="1:5" ht="15" customHeight="1">
      <c r="A96" s="657" t="s">
        <v>1450</v>
      </c>
      <c r="B96" s="658"/>
      <c r="C96" s="658"/>
      <c r="D96" s="658"/>
      <c r="E96" s="658" t="str">
        <f t="array" ref="E96">IF(SUMPRODUCT((B96:D96&lt;&gt;"")*1)=0,"",SUM(B96:D96))</f>
        <v/>
      </c>
    </row>
    <row r="97" spans="1:5" ht="15" customHeight="1">
      <c r="A97" s="660" t="s">
        <v>1451</v>
      </c>
      <c r="B97" s="661"/>
      <c r="C97" s="661"/>
      <c r="D97" s="661"/>
      <c r="E97" s="661" t="str">
        <f t="array" ref="E97">IF(SUMPRODUCT((B97:D97&lt;&gt;"")*1)=0,"",SUM(B97:D97))</f>
        <v/>
      </c>
    </row>
    <row r="98" spans="1:5" ht="15" customHeight="1">
      <c r="A98" s="657" t="s">
        <v>1452</v>
      </c>
      <c r="B98" s="658"/>
      <c r="C98" s="658"/>
      <c r="D98" s="658"/>
      <c r="E98" s="658" t="str">
        <f t="array" ref="E98">IF(SUMPRODUCT((B98:D98&lt;&gt;"")*1)=0,"",SUM(B98:D98))</f>
        <v/>
      </c>
    </row>
    <row r="99" spans="1:5" ht="15" customHeight="1">
      <c r="A99" s="657" t="s">
        <v>1453</v>
      </c>
      <c r="B99" s="658"/>
      <c r="C99" s="658"/>
      <c r="D99" s="658"/>
      <c r="E99" s="658" t="str">
        <f t="array" ref="E99">IF(SUMPRODUCT((B99:D99&lt;&gt;"")*1)=0,"",SUM(B99:D99))</f>
        <v/>
      </c>
    </row>
    <row r="100" spans="1:5" ht="15" customHeight="1">
      <c r="A100" s="657" t="s">
        <v>1454</v>
      </c>
      <c r="B100" s="658"/>
      <c r="C100" s="658"/>
      <c r="D100" s="658"/>
      <c r="E100" s="658" t="str">
        <f t="array" ref="E100">IF(SUMPRODUCT((B100:D100&lt;&gt;"")*1)=0,"",SUM(B100:D100))</f>
        <v/>
      </c>
    </row>
    <row r="101" spans="1:5" ht="15" customHeight="1">
      <c r="A101" s="657" t="s">
        <v>1455</v>
      </c>
      <c r="B101" s="658"/>
      <c r="C101" s="658"/>
      <c r="D101" s="658"/>
      <c r="E101" s="658" t="str">
        <f t="array" ref="E101">IF(SUMPRODUCT((B101:D101&lt;&gt;"")*1)=0,"",SUM(B101:D101))</f>
        <v/>
      </c>
    </row>
    <row r="102" spans="1:5" ht="15" customHeight="1">
      <c r="A102" s="657" t="s">
        <v>1456</v>
      </c>
      <c r="B102" s="658"/>
      <c r="C102" s="658"/>
      <c r="D102" s="658"/>
      <c r="E102" s="658" t="str">
        <f t="array" ref="E102">IF(SUMPRODUCT((B102:D102&lt;&gt;"")*1)=0,"",SUM(B102:D102))</f>
        <v/>
      </c>
    </row>
    <row r="103" spans="1:5" ht="15" customHeight="1">
      <c r="A103" s="657" t="s">
        <v>1457</v>
      </c>
      <c r="B103" s="658"/>
      <c r="C103" s="658"/>
      <c r="D103" s="658"/>
      <c r="E103" s="658" t="str">
        <f t="array" ref="E103">IF(SUMPRODUCT((B103:D103&lt;&gt;"")*1)=0,"",SUM(B103:D103))</f>
        <v/>
      </c>
    </row>
    <row r="104" spans="1:5" ht="15" customHeight="1">
      <c r="A104" s="657" t="s">
        <v>1458</v>
      </c>
      <c r="B104" s="658"/>
      <c r="C104" s="658"/>
      <c r="D104" s="658"/>
      <c r="E104" s="658" t="str">
        <f t="array" ref="E104">IF(SUMPRODUCT((B104:D104&lt;&gt;"")*1)=0,"",SUM(B104:D104))</f>
        <v/>
      </c>
    </row>
    <row r="105" spans="1:5" ht="15" customHeight="1">
      <c r="A105" s="657" t="s">
        <v>1328</v>
      </c>
      <c r="B105" s="658"/>
      <c r="C105" s="658"/>
      <c r="D105" s="658"/>
      <c r="E105" s="658" t="str">
        <f t="array" ref="E105">IF(SUMPRODUCT((B105:D105&lt;&gt;"")*1)=0,"",SUM(B105:D105))</f>
        <v/>
      </c>
    </row>
    <row r="106" spans="1:5" ht="15" customHeight="1">
      <c r="A106" s="657" t="s">
        <v>1459</v>
      </c>
      <c r="B106" s="658"/>
      <c r="C106" s="658"/>
      <c r="D106" s="658"/>
      <c r="E106" s="658" t="str">
        <f t="array" ref="E106">IF(SUMPRODUCT((B106:D106&lt;&gt;"")*1)=0,"",SUM(B106:D106))</f>
        <v/>
      </c>
    </row>
    <row r="107" spans="1:5" ht="15" customHeight="1" thickBot="1">
      <c r="A107" s="657" t="s">
        <v>1460</v>
      </c>
      <c r="B107" s="659"/>
      <c r="C107" s="659"/>
      <c r="D107" s="659"/>
      <c r="E107" s="659" t="str">
        <f t="array" ref="E107">IF(SUMPRODUCT((B107:D107&lt;&gt;"")*1)=0,"",SUM(B107:D107))</f>
        <v/>
      </c>
    </row>
    <row r="108" spans="1:5" ht="15" customHeight="1">
      <c r="A108" s="660" t="s">
        <v>1461</v>
      </c>
      <c r="B108" s="661"/>
      <c r="C108" s="661"/>
      <c r="D108" s="661"/>
      <c r="E108" s="661" t="str">
        <f t="array" ref="E108">IF(SUMPRODUCT((B108:D108&lt;&gt;"")*1)=0,"",SUM(B108:D108))</f>
        <v/>
      </c>
    </row>
    <row r="109" spans="1:5" ht="15" customHeight="1">
      <c r="A109" s="657" t="s">
        <v>1462</v>
      </c>
      <c r="B109" s="658"/>
      <c r="C109" s="658"/>
      <c r="D109" s="658"/>
      <c r="E109" s="658" t="str">
        <f t="array" ref="E109">IF(SUMPRODUCT((B109:D109&lt;&gt;"")*1)=0,"",SUM(B109:D109))</f>
        <v/>
      </c>
    </row>
    <row r="110" spans="1:5" ht="15" customHeight="1">
      <c r="A110" s="657" t="s">
        <v>1463</v>
      </c>
      <c r="B110" s="658"/>
      <c r="C110" s="658"/>
      <c r="D110" s="658"/>
      <c r="E110" s="658" t="str">
        <f t="array" ref="E110">IF(SUMPRODUCT((B110:D110&lt;&gt;"")*1)=0,"",SUM(B110:D110))</f>
        <v/>
      </c>
    </row>
    <row r="111" spans="1:5" ht="15" customHeight="1">
      <c r="A111" s="657" t="s">
        <v>1464</v>
      </c>
      <c r="B111" s="658"/>
      <c r="C111" s="658"/>
      <c r="D111" s="658"/>
      <c r="E111" s="658" t="str">
        <f t="array" ref="E111">IF(SUMPRODUCT((B111:D111&lt;&gt;"")*1)=0,"",SUM(B111:D111))</f>
        <v/>
      </c>
    </row>
    <row r="112" spans="1:5" ht="15" customHeight="1">
      <c r="A112" s="657" t="s">
        <v>1465</v>
      </c>
      <c r="B112" s="658"/>
      <c r="C112" s="658"/>
      <c r="D112" s="658"/>
      <c r="E112" s="658" t="str">
        <f t="array" ref="E112">IF(SUMPRODUCT((B112:D112&lt;&gt;"")*1)=0,"",SUM(B112:D112))</f>
        <v/>
      </c>
    </row>
    <row r="113" spans="1:5" ht="15" customHeight="1">
      <c r="A113" s="657" t="s">
        <v>1466</v>
      </c>
      <c r="B113" s="658"/>
      <c r="C113" s="658"/>
      <c r="D113" s="658"/>
      <c r="E113" s="658" t="str">
        <f t="array" ref="E113">IF(SUMPRODUCT((B113:D113&lt;&gt;"")*1)=0,"",SUM(B113:D113))</f>
        <v/>
      </c>
    </row>
    <row r="114" spans="1:5" ht="15" customHeight="1">
      <c r="A114" s="657" t="s">
        <v>1467</v>
      </c>
      <c r="B114" s="658"/>
      <c r="C114" s="658"/>
      <c r="D114" s="658"/>
      <c r="E114" s="658" t="str">
        <f t="array" ref="E114">IF(SUMPRODUCT((B114:D114&lt;&gt;"")*1)=0,"",SUM(B114:D114))</f>
        <v/>
      </c>
    </row>
    <row r="115" spans="1:5" ht="15" customHeight="1">
      <c r="A115" s="657" t="s">
        <v>1468</v>
      </c>
      <c r="B115" s="658"/>
      <c r="C115" s="658"/>
      <c r="D115" s="658"/>
      <c r="E115" s="658" t="str">
        <f t="array" ref="E115">IF(SUMPRODUCT((B115:D115&lt;&gt;"")*1)=0,"",SUM(B115:D115))</f>
        <v/>
      </c>
    </row>
    <row r="116" spans="1:5" ht="15" customHeight="1">
      <c r="A116" s="657" t="s">
        <v>1469</v>
      </c>
      <c r="B116" s="658"/>
      <c r="C116" s="658"/>
      <c r="D116" s="658"/>
      <c r="E116" s="658" t="str">
        <f t="array" ref="E116">IF(SUMPRODUCT((B116:D116&lt;&gt;"")*1)=0,"",SUM(B116:D116))</f>
        <v/>
      </c>
    </row>
    <row r="117" spans="1:5" ht="15" customHeight="1">
      <c r="A117" s="657" t="s">
        <v>1470</v>
      </c>
      <c r="B117" s="658"/>
      <c r="C117" s="658"/>
      <c r="D117" s="658"/>
      <c r="E117" s="658" t="str">
        <f t="array" ref="E117">IF(SUMPRODUCT((B117:D117&lt;&gt;"")*1)=0,"",SUM(B117:D117))</f>
        <v/>
      </c>
    </row>
    <row r="118" spans="1:5" ht="15" customHeight="1">
      <c r="A118" s="660" t="s">
        <v>1471</v>
      </c>
      <c r="B118" s="661"/>
      <c r="C118" s="661"/>
      <c r="D118" s="661"/>
      <c r="E118" s="661" t="str">
        <f t="array" ref="E118">IF(SUMPRODUCT((B118:D118&lt;&gt;"")*1)=0,"",SUM(B118:D118))</f>
        <v/>
      </c>
    </row>
    <row r="119" spans="1:5" ht="15" customHeight="1">
      <c r="A119" s="657" t="s">
        <v>1472</v>
      </c>
      <c r="B119" s="658"/>
      <c r="C119" s="658"/>
      <c r="D119" s="658"/>
      <c r="E119" s="658" t="str">
        <f t="array" ref="E119">IF(SUMPRODUCT((B119:D119&lt;&gt;"")*1)=0,"",SUM(B119:D119))</f>
        <v/>
      </c>
    </row>
    <row r="120" spans="1:5" ht="15" customHeight="1">
      <c r="A120" s="657" t="s">
        <v>1473</v>
      </c>
      <c r="B120" s="658"/>
      <c r="C120" s="658"/>
      <c r="D120" s="658"/>
      <c r="E120" s="658" t="str">
        <f t="array" ref="E120">IF(SUMPRODUCT((B120:D120&lt;&gt;"")*1)=0,"",SUM(B120:D120))</f>
        <v/>
      </c>
    </row>
    <row r="121" spans="1:5" ht="15" customHeight="1">
      <c r="A121" s="657" t="s">
        <v>1474</v>
      </c>
      <c r="B121" s="658"/>
      <c r="C121" s="658"/>
      <c r="D121" s="658"/>
      <c r="E121" s="658" t="str">
        <f t="array" ref="E121">IF(SUMPRODUCT((B121:D121&lt;&gt;"")*1)=0,"",SUM(B121:D121))</f>
        <v/>
      </c>
    </row>
    <row r="122" spans="1:5" ht="15" customHeight="1">
      <c r="A122" s="657" t="s">
        <v>1329</v>
      </c>
      <c r="B122" s="658"/>
      <c r="C122" s="658"/>
      <c r="D122" s="658"/>
      <c r="E122" s="658" t="str">
        <f t="array" ref="E122">IF(SUMPRODUCT((B122:D122&lt;&gt;"")*1)=0,"",SUM(B122:D122))</f>
        <v/>
      </c>
    </row>
    <row r="123" spans="1:5" ht="15" customHeight="1">
      <c r="A123" s="657" t="s">
        <v>1327</v>
      </c>
      <c r="B123" s="658"/>
      <c r="C123" s="658"/>
      <c r="D123" s="658"/>
      <c r="E123" s="658" t="str">
        <f t="array" ref="E123">IF(SUMPRODUCT((B123:D123&lt;&gt;"")*1)=0,"",SUM(B123:D123))</f>
        <v/>
      </c>
    </row>
    <row r="124" spans="1:5" ht="15" customHeight="1">
      <c r="A124" s="657" t="s">
        <v>1475</v>
      </c>
      <c r="B124" s="658"/>
      <c r="C124" s="658"/>
      <c r="D124" s="658"/>
      <c r="E124" s="658" t="str">
        <f t="array" ref="E124">IF(SUMPRODUCT((B124:D124&lt;&gt;"")*1)=0,"",SUM(B124:D124))</f>
        <v/>
      </c>
    </row>
    <row r="125" spans="1:5" ht="15" customHeight="1">
      <c r="A125" s="657" t="s">
        <v>1476</v>
      </c>
      <c r="B125" s="658"/>
      <c r="C125" s="658"/>
      <c r="D125" s="658"/>
      <c r="E125" s="658" t="str">
        <f t="array" ref="E125">IF(SUMPRODUCT((B125:D125&lt;&gt;"")*1)=0,"",SUM(B125:D125))</f>
        <v/>
      </c>
    </row>
    <row r="126" spans="1:5" ht="15" customHeight="1">
      <c r="A126" s="657" t="s">
        <v>1477</v>
      </c>
      <c r="B126" s="658"/>
      <c r="C126" s="658"/>
      <c r="D126" s="658"/>
      <c r="E126" s="658" t="str">
        <f t="array" ref="E126">IF(SUMPRODUCT((B126:D126&lt;&gt;"")*1)=0,"",SUM(B126:D126))</f>
        <v/>
      </c>
    </row>
    <row r="127" spans="1:5" ht="15" customHeight="1">
      <c r="A127" s="657" t="s">
        <v>1478</v>
      </c>
      <c r="B127" s="658"/>
      <c r="C127" s="658"/>
      <c r="D127" s="658"/>
      <c r="E127" s="658" t="str">
        <f t="array" ref="E127">IF(SUMPRODUCT((B127:D127&lt;&gt;"")*1)=0,"",SUM(B127:D127))</f>
        <v/>
      </c>
    </row>
    <row r="128" spans="1:5" ht="15" customHeight="1">
      <c r="A128" s="657" t="s">
        <v>1479</v>
      </c>
      <c r="B128" s="658"/>
      <c r="C128" s="658"/>
      <c r="D128" s="658"/>
      <c r="E128" s="658" t="str">
        <f t="array" ref="E128">IF(SUMPRODUCT((B128:D128&lt;&gt;"")*1)=0,"",SUM(B128:D128))</f>
        <v/>
      </c>
    </row>
    <row r="129" spans="1:5" ht="15" customHeight="1">
      <c r="A129" s="657" t="s">
        <v>1480</v>
      </c>
      <c r="B129" s="658"/>
      <c r="C129" s="658"/>
      <c r="D129" s="658"/>
      <c r="E129" s="658" t="str">
        <f t="array" ref="E129">IF(SUMPRODUCT((B129:D129&lt;&gt;"")*1)=0,"",SUM(B129:D129))</f>
        <v/>
      </c>
    </row>
    <row r="130" spans="1:5" ht="15" customHeight="1">
      <c r="A130" s="660" t="s">
        <v>1481</v>
      </c>
      <c r="B130" s="661"/>
      <c r="C130" s="661"/>
      <c r="D130" s="661"/>
      <c r="E130" s="661" t="str">
        <f t="array" ref="E130">IF(SUMPRODUCT((B130:D130&lt;&gt;"")*1)=0,"",SUM(B130:D130))</f>
        <v/>
      </c>
    </row>
    <row r="131" spans="1:5" ht="15" customHeight="1">
      <c r="A131" s="657" t="s">
        <v>1482</v>
      </c>
      <c r="B131" s="658"/>
      <c r="C131" s="658"/>
      <c r="D131" s="658"/>
      <c r="E131" s="658" t="str">
        <f t="array" ref="E131">IF(SUMPRODUCT((B131:D131&lt;&gt;"")*1)=0,"",SUM(B131:D131))</f>
        <v/>
      </c>
    </row>
    <row r="132" spans="1:5" ht="15" customHeight="1">
      <c r="A132" s="657" t="s">
        <v>1483</v>
      </c>
      <c r="B132" s="658"/>
      <c r="C132" s="658"/>
      <c r="D132" s="658"/>
      <c r="E132" s="658" t="str">
        <f t="array" ref="E132">IF(SUMPRODUCT((B132:D132&lt;&gt;"")*1)=0,"",SUM(B132:D132))</f>
        <v/>
      </c>
    </row>
    <row r="133" spans="1:5" ht="15" customHeight="1">
      <c r="A133" s="657" t="s">
        <v>1484</v>
      </c>
      <c r="B133" s="658"/>
      <c r="C133" s="658"/>
      <c r="D133" s="658"/>
      <c r="E133" s="658" t="str">
        <f t="array" ref="E133">IF(SUMPRODUCT((B133:D133&lt;&gt;"")*1)=0,"",SUM(B133:D133))</f>
        <v/>
      </c>
    </row>
    <row r="134" spans="1:5" ht="15" customHeight="1">
      <c r="A134" s="657" t="s">
        <v>1485</v>
      </c>
      <c r="B134" s="658"/>
      <c r="C134" s="658"/>
      <c r="D134" s="658"/>
      <c r="E134" s="658" t="str">
        <f t="array" ref="E134">IF(SUMPRODUCT((B134:D134&lt;&gt;"")*1)=0,"",SUM(B134:D134))</f>
        <v/>
      </c>
    </row>
    <row r="135" spans="1:5" ht="15" customHeight="1">
      <c r="A135" s="657" t="s">
        <v>1486</v>
      </c>
      <c r="B135" s="658"/>
      <c r="C135" s="658"/>
      <c r="D135" s="658"/>
      <c r="E135" s="658" t="str">
        <f t="array" ref="E135">IF(SUMPRODUCT((B135:D135&lt;&gt;"")*1)=0,"",SUM(B135:D135))</f>
        <v/>
      </c>
    </row>
    <row r="136" spans="1:5" ht="15" customHeight="1">
      <c r="A136" s="657" t="s">
        <v>1487</v>
      </c>
      <c r="B136" s="658"/>
      <c r="C136" s="658"/>
      <c r="D136" s="658"/>
      <c r="E136" s="658" t="str">
        <f t="array" ref="E136">IF(SUMPRODUCT((B136:D136&lt;&gt;"")*1)=0,"",SUM(B136:D136))</f>
        <v/>
      </c>
    </row>
    <row r="137" spans="1:5" ht="15" customHeight="1">
      <c r="A137" s="657" t="s">
        <v>1488</v>
      </c>
      <c r="B137" s="658"/>
      <c r="C137" s="658"/>
      <c r="D137" s="658"/>
      <c r="E137" s="658" t="str">
        <f t="array" ref="E137">IF(SUMPRODUCT((B137:D137&lt;&gt;"")*1)=0,"",SUM(B137:D137))</f>
        <v/>
      </c>
    </row>
    <row r="138" spans="1:5" ht="15" customHeight="1">
      <c r="A138" s="657" t="s">
        <v>1489</v>
      </c>
      <c r="B138" s="658"/>
      <c r="C138" s="658"/>
      <c r="D138" s="658"/>
      <c r="E138" s="658" t="str">
        <f t="array" ref="E138">IF(SUMPRODUCT((B138:D138&lt;&gt;"")*1)=0,"",SUM(B138:D138))</f>
        <v/>
      </c>
    </row>
    <row r="139" spans="1:5" ht="15" customHeight="1">
      <c r="A139" s="657" t="s">
        <v>1490</v>
      </c>
      <c r="B139" s="658"/>
      <c r="C139" s="658"/>
      <c r="D139" s="658"/>
      <c r="E139" s="658" t="str">
        <f t="array" ref="E139">IF(SUMPRODUCT((B139:D139&lt;&gt;"")*1)=0,"",SUM(B139:D139))</f>
        <v/>
      </c>
    </row>
    <row r="140" spans="1:5" ht="15" customHeight="1">
      <c r="A140" s="660" t="s">
        <v>1491</v>
      </c>
      <c r="B140" s="661"/>
      <c r="C140" s="661"/>
      <c r="D140" s="661"/>
      <c r="E140" s="661" t="str">
        <f t="array" ref="E140">IF(SUMPRODUCT((B140:D140&lt;&gt;"")*1)=0,"",SUM(B140:D140))</f>
        <v/>
      </c>
    </row>
    <row r="141" spans="1:5" ht="15" customHeight="1">
      <c r="A141" s="657" t="s">
        <v>1492</v>
      </c>
      <c r="B141" s="658"/>
      <c r="C141" s="658"/>
      <c r="D141" s="658"/>
      <c r="E141" s="658" t="str">
        <f t="array" ref="E141">IF(SUMPRODUCT((B141:D141&lt;&gt;"")*1)=0,"",SUM(B141:D141))</f>
        <v/>
      </c>
    </row>
    <row r="142" spans="1:5" ht="15" customHeight="1">
      <c r="A142" s="657" t="s">
        <v>1493</v>
      </c>
      <c r="B142" s="658"/>
      <c r="C142" s="658"/>
      <c r="D142" s="658"/>
      <c r="E142" s="658" t="str">
        <f t="array" ref="E142">IF(SUMPRODUCT((B142:D142&lt;&gt;"")*1)=0,"",SUM(B142:D142))</f>
        <v/>
      </c>
    </row>
    <row r="143" spans="1:5" ht="15" customHeight="1">
      <c r="A143" s="657" t="s">
        <v>1494</v>
      </c>
      <c r="B143" s="658"/>
      <c r="C143" s="658"/>
      <c r="D143" s="658"/>
      <c r="E143" s="658" t="str">
        <f t="array" ref="E143">IF(SUMPRODUCT((B143:D143&lt;&gt;"")*1)=0,"",SUM(B143:D143))</f>
        <v/>
      </c>
    </row>
    <row r="144" spans="1:5" ht="15" customHeight="1">
      <c r="A144" s="657" t="s">
        <v>1495</v>
      </c>
      <c r="B144" s="658"/>
      <c r="C144" s="658"/>
      <c r="D144" s="658"/>
      <c r="E144" s="658" t="str">
        <f t="array" ref="E144">IF(SUMPRODUCT((B144:D144&lt;&gt;"")*1)=0,"",SUM(B144:D144))</f>
        <v/>
      </c>
    </row>
    <row r="145" spans="1:5" ht="15" customHeight="1">
      <c r="A145" s="657" t="s">
        <v>1496</v>
      </c>
      <c r="B145" s="658"/>
      <c r="C145" s="658"/>
      <c r="D145" s="658"/>
      <c r="E145" s="658" t="str">
        <f t="array" ref="E145">IF(SUMPRODUCT((B145:D145&lt;&gt;"")*1)=0,"",SUM(B145:D145))</f>
        <v/>
      </c>
    </row>
    <row r="146" spans="1:5" ht="15" customHeight="1">
      <c r="A146" s="657" t="s">
        <v>1497</v>
      </c>
      <c r="B146" s="658"/>
      <c r="C146" s="658"/>
      <c r="D146" s="658"/>
      <c r="E146" s="658" t="str">
        <f t="array" ref="E146">IF(SUMPRODUCT((B146:D146&lt;&gt;"")*1)=0,"",SUM(B146:D146))</f>
        <v/>
      </c>
    </row>
    <row r="147" spans="1:5" ht="15" customHeight="1">
      <c r="A147" s="657" t="s">
        <v>1498</v>
      </c>
      <c r="B147" s="658"/>
      <c r="C147" s="658"/>
      <c r="D147" s="658"/>
      <c r="E147" s="658" t="str">
        <f t="array" ref="E147">IF(SUMPRODUCT((B147:D147&lt;&gt;"")*1)=0,"",SUM(B147:D147))</f>
        <v/>
      </c>
    </row>
    <row r="148" spans="1:5" ht="15" customHeight="1">
      <c r="A148" s="657" t="s">
        <v>1499</v>
      </c>
      <c r="B148" s="658"/>
      <c r="C148" s="658"/>
      <c r="D148" s="658"/>
      <c r="E148" s="658" t="str">
        <f t="array" ref="E148">IF(SUMPRODUCT((B148:D148&lt;&gt;"")*1)=0,"",SUM(B148:D148))</f>
        <v/>
      </c>
    </row>
    <row r="149" spans="1:5" ht="15" customHeight="1">
      <c r="A149" s="657" t="s">
        <v>1500</v>
      </c>
      <c r="B149" s="658"/>
      <c r="C149" s="658"/>
      <c r="D149" s="658"/>
      <c r="E149" s="658" t="str">
        <f t="array" ref="E149">IF(SUMPRODUCT((B149:D149&lt;&gt;"")*1)=0,"",SUM(B149:D149))</f>
        <v/>
      </c>
    </row>
    <row r="150" spans="1:5" ht="15" customHeight="1">
      <c r="A150" s="660" t="s">
        <v>1501</v>
      </c>
      <c r="B150" s="661"/>
      <c r="C150" s="661"/>
      <c r="D150" s="661"/>
      <c r="E150" s="661" t="str">
        <f t="array" ref="E150">IF(SUMPRODUCT((B150:D150&lt;&gt;"")*1)=0,"",SUM(B150:D150))</f>
        <v/>
      </c>
    </row>
    <row r="151" spans="1:5" ht="15" customHeight="1">
      <c r="A151" s="657" t="s">
        <v>1502</v>
      </c>
      <c r="B151" s="658"/>
      <c r="C151" s="658"/>
      <c r="D151" s="658"/>
      <c r="E151" s="658" t="str">
        <f t="array" ref="E151">IF(SUMPRODUCT((B151:D151&lt;&gt;"")*1)=0,"",SUM(B151:D151))</f>
        <v/>
      </c>
    </row>
    <row r="152" spans="1:5" ht="15" customHeight="1">
      <c r="A152" s="657" t="s">
        <v>1503</v>
      </c>
      <c r="B152" s="658"/>
      <c r="C152" s="658"/>
      <c r="D152" s="658"/>
      <c r="E152" s="658" t="str">
        <f t="array" ref="E152">IF(SUMPRODUCT((B152:D152&lt;&gt;"")*1)=0,"",SUM(B152:D152))</f>
        <v/>
      </c>
    </row>
    <row r="153" spans="1:5" ht="15" customHeight="1">
      <c r="A153" s="657" t="s">
        <v>1504</v>
      </c>
      <c r="B153" s="658"/>
      <c r="C153" s="658"/>
      <c r="D153" s="658"/>
      <c r="E153" s="658" t="str">
        <f t="array" ref="E153">IF(SUMPRODUCT((B153:D153&lt;&gt;"")*1)=0,"",SUM(B153:D153))</f>
        <v/>
      </c>
    </row>
    <row r="154" spans="1:5" ht="15" customHeight="1">
      <c r="A154" s="657" t="s">
        <v>1505</v>
      </c>
      <c r="B154" s="658"/>
      <c r="C154" s="658"/>
      <c r="D154" s="658"/>
      <c r="E154" s="658" t="str">
        <f t="array" ref="E154">IF(SUMPRODUCT((B154:D154&lt;&gt;"")*1)=0,"",SUM(B154:D154))</f>
        <v/>
      </c>
    </row>
    <row r="155" spans="1:5" ht="15" customHeight="1">
      <c r="A155" s="657" t="s">
        <v>1506</v>
      </c>
      <c r="B155" s="658"/>
      <c r="C155" s="658"/>
      <c r="D155" s="658"/>
      <c r="E155" s="658" t="str">
        <f t="array" ref="E155">IF(SUMPRODUCT((B155:D155&lt;&gt;"")*1)=0,"",SUM(B155:D155))</f>
        <v/>
      </c>
    </row>
    <row r="156" spans="1:5" ht="15" customHeight="1">
      <c r="A156" s="657" t="s">
        <v>1507</v>
      </c>
      <c r="B156" s="658"/>
      <c r="C156" s="658"/>
      <c r="D156" s="658"/>
      <c r="E156" s="658" t="str">
        <f t="array" ref="E156">IF(SUMPRODUCT((B156:D156&lt;&gt;"")*1)=0,"",SUM(B156:D156))</f>
        <v/>
      </c>
    </row>
    <row r="157" spans="1:5" ht="15" customHeight="1">
      <c r="A157" s="657" t="s">
        <v>1508</v>
      </c>
      <c r="B157" s="658"/>
      <c r="C157" s="658"/>
      <c r="D157" s="658"/>
      <c r="E157" s="658" t="str">
        <f t="array" ref="E157">IF(SUMPRODUCT((B157:D157&lt;&gt;"")*1)=0,"",SUM(B157:D157))</f>
        <v/>
      </c>
    </row>
    <row r="158" spans="1:5" ht="15" customHeight="1">
      <c r="A158" s="657" t="s">
        <v>1509</v>
      </c>
      <c r="B158" s="658"/>
      <c r="C158" s="658"/>
      <c r="D158" s="658"/>
      <c r="E158" s="658" t="str">
        <f t="array" ref="E158">IF(SUMPRODUCT((B158:D158&lt;&gt;"")*1)=0,"",SUM(B158:D158))</f>
        <v/>
      </c>
    </row>
    <row r="159" spans="1:5" ht="15" customHeight="1">
      <c r="A159" s="657" t="s">
        <v>1510</v>
      </c>
      <c r="B159" s="658"/>
      <c r="C159" s="658"/>
      <c r="D159" s="658"/>
      <c r="E159" s="658" t="str">
        <f t="array" ref="E159">IF(SUMPRODUCT((B159:D159&lt;&gt;"")*1)=0,"",SUM(B159:D159))</f>
        <v/>
      </c>
    </row>
    <row r="160" spans="1:5" ht="15" customHeight="1">
      <c r="A160" s="657" t="s">
        <v>1511</v>
      </c>
      <c r="B160" s="658"/>
      <c r="C160" s="658"/>
      <c r="D160" s="658"/>
      <c r="E160" s="658" t="str">
        <f t="array" ref="E160">IF(SUMPRODUCT((B160:D160&lt;&gt;"")*1)=0,"",SUM(B160:D160))</f>
        <v/>
      </c>
    </row>
    <row r="161" spans="1:5" ht="15" customHeight="1" thickBot="1">
      <c r="A161" s="657" t="s">
        <v>1512</v>
      </c>
      <c r="B161" s="659"/>
      <c r="C161" s="659"/>
      <c r="D161" s="659"/>
      <c r="E161" s="659" t="str">
        <f t="array" ref="E161">IF(SUMPRODUCT((B161:D161&lt;&gt;"")*1)=0,"",SUM(B161:D161))</f>
        <v/>
      </c>
    </row>
    <row r="162" spans="1:5" ht="15" customHeight="1">
      <c r="A162" s="657" t="s">
        <v>1513</v>
      </c>
      <c r="B162" s="658"/>
      <c r="C162" s="658"/>
      <c r="D162" s="658"/>
      <c r="E162" s="658" t="str">
        <f t="array" ref="E162">IF(SUMPRODUCT((B162:D162&lt;&gt;"")*1)=0,"",SUM(B162:D162))</f>
        <v/>
      </c>
    </row>
    <row r="163" spans="1:5" ht="15" customHeight="1">
      <c r="A163" s="660" t="s">
        <v>1514</v>
      </c>
      <c r="B163" s="661"/>
      <c r="C163" s="661"/>
      <c r="D163" s="661"/>
      <c r="E163" s="661" t="str">
        <f t="array" ref="E163">IF(SUMPRODUCT((B163:D163&lt;&gt;"")*1)=0,"",SUM(B163:D163))</f>
        <v/>
      </c>
    </row>
    <row r="164" spans="1:5" ht="15" customHeight="1">
      <c r="A164" s="657" t="s">
        <v>1515</v>
      </c>
      <c r="B164" s="658"/>
      <c r="C164" s="658"/>
      <c r="D164" s="658"/>
      <c r="E164" s="658" t="str">
        <f t="array" ref="E164">IF(SUMPRODUCT((B164:D164&lt;&gt;"")*1)=0,"",SUM(B164:D164))</f>
        <v/>
      </c>
    </row>
    <row r="165" spans="1:5" ht="15" customHeight="1">
      <c r="A165" s="657" t="s">
        <v>1516</v>
      </c>
      <c r="B165" s="658"/>
      <c r="C165" s="658"/>
      <c r="D165" s="658"/>
      <c r="E165" s="658" t="str">
        <f t="array" ref="E165">IF(SUMPRODUCT((B165:D165&lt;&gt;"")*1)=0,"",SUM(B165:D165))</f>
        <v/>
      </c>
    </row>
    <row r="166" spans="1:5" ht="15" customHeight="1">
      <c r="A166" s="657" t="s">
        <v>1517</v>
      </c>
      <c r="B166" s="658"/>
      <c r="C166" s="658"/>
      <c r="D166" s="658"/>
      <c r="E166" s="658" t="str">
        <f t="array" ref="E166">IF(SUMPRODUCT((B166:D166&lt;&gt;"")*1)=0,"",SUM(B166:D166))</f>
        <v/>
      </c>
    </row>
    <row r="167" spans="1:5" ht="15" customHeight="1">
      <c r="A167" s="657" t="s">
        <v>1518</v>
      </c>
      <c r="B167" s="658"/>
      <c r="C167" s="658"/>
      <c r="D167" s="658"/>
      <c r="E167" s="658" t="str">
        <f t="array" ref="E167">IF(SUMPRODUCT((B167:D167&lt;&gt;"")*1)=0,"",SUM(B167:D167))</f>
        <v/>
      </c>
    </row>
    <row r="168" spans="1:5" ht="15" customHeight="1">
      <c r="A168" s="660" t="s">
        <v>1519</v>
      </c>
      <c r="B168" s="661"/>
      <c r="C168" s="661"/>
      <c r="D168" s="661"/>
      <c r="E168" s="661" t="str">
        <f t="array" ref="E168">IF(SUMPRODUCT((B168:D168&lt;&gt;"")*1)=0,"",SUM(B168:D168))</f>
        <v/>
      </c>
    </row>
    <row r="169" spans="1:5" ht="15" customHeight="1">
      <c r="A169" s="657" t="s">
        <v>1520</v>
      </c>
      <c r="B169" s="658"/>
      <c r="C169" s="658"/>
      <c r="D169" s="658"/>
      <c r="E169" s="658" t="str">
        <f t="array" ref="E169">IF(SUMPRODUCT((B169:D169&lt;&gt;"")*1)=0,"",SUM(B169:D169))</f>
        <v/>
      </c>
    </row>
    <row r="170" spans="1:5" ht="15" customHeight="1">
      <c r="A170" s="657" t="s">
        <v>1521</v>
      </c>
      <c r="B170" s="658"/>
      <c r="C170" s="658"/>
      <c r="D170" s="658"/>
      <c r="E170" s="658" t="str">
        <f t="array" ref="E170">IF(SUMPRODUCT((B170:D170&lt;&gt;"")*1)=0,"",SUM(B170:D170))</f>
        <v/>
      </c>
    </row>
    <row r="171" spans="1:5" ht="15" customHeight="1">
      <c r="A171" s="657" t="s">
        <v>1522</v>
      </c>
      <c r="B171" s="658"/>
      <c r="C171" s="658"/>
      <c r="D171" s="658"/>
      <c r="E171" s="658" t="str">
        <f t="array" ref="E171">IF(SUMPRODUCT((B171:D171&lt;&gt;"")*1)=0,"",SUM(B171:D171))</f>
        <v/>
      </c>
    </row>
    <row r="172" spans="1:5" ht="15" customHeight="1">
      <c r="A172" s="657" t="s">
        <v>1523</v>
      </c>
      <c r="B172" s="658"/>
      <c r="C172" s="658"/>
      <c r="D172" s="658"/>
      <c r="E172" s="658" t="str">
        <f t="array" ref="E172">IF(SUMPRODUCT((B172:D172&lt;&gt;"")*1)=0,"",SUM(B172:D172))</f>
        <v/>
      </c>
    </row>
    <row r="173" spans="1:5" ht="15" customHeight="1">
      <c r="A173" s="657" t="s">
        <v>1524</v>
      </c>
      <c r="B173" s="658"/>
      <c r="C173" s="658"/>
      <c r="D173" s="658"/>
      <c r="E173" s="658" t="str">
        <f t="array" ref="E173">IF(SUMPRODUCT((B173:D173&lt;&gt;"")*1)=0,"",SUM(B173:D173))</f>
        <v/>
      </c>
    </row>
    <row r="174" spans="1:5" ht="15" customHeight="1">
      <c r="A174" s="657" t="s">
        <v>1525</v>
      </c>
      <c r="B174" s="658"/>
      <c r="C174" s="658"/>
      <c r="D174" s="658"/>
      <c r="E174" s="658" t="str">
        <f t="array" ref="E174">IF(SUMPRODUCT((B174:D174&lt;&gt;"")*1)=0,"",SUM(B174:D174))</f>
        <v/>
      </c>
    </row>
    <row r="175" spans="1:5" ht="15" customHeight="1">
      <c r="A175" s="657" t="s">
        <v>1526</v>
      </c>
      <c r="B175" s="658"/>
      <c r="C175" s="658"/>
      <c r="D175" s="658"/>
      <c r="E175" s="658" t="str">
        <f t="array" ref="E175">IF(SUMPRODUCT((B175:D175&lt;&gt;"")*1)=0,"",SUM(B175:D175))</f>
        <v/>
      </c>
    </row>
    <row r="176" spans="1:5" ht="15" customHeight="1">
      <c r="A176" s="657" t="s">
        <v>1527</v>
      </c>
      <c r="B176" s="658"/>
      <c r="C176" s="658"/>
      <c r="D176" s="658"/>
      <c r="E176" s="658" t="str">
        <f t="array" ref="E176">IF(SUMPRODUCT((B176:D176&lt;&gt;"")*1)=0,"",SUM(B176:D176))</f>
        <v/>
      </c>
    </row>
    <row r="177" spans="1:5" ht="15" customHeight="1">
      <c r="A177" s="657" t="s">
        <v>1528</v>
      </c>
      <c r="B177" s="658"/>
      <c r="C177" s="658"/>
      <c r="D177" s="658"/>
      <c r="E177" s="658" t="str">
        <f t="array" ref="E177">IF(SUMPRODUCT((B177:D177&lt;&gt;"")*1)=0,"",SUM(B177:D177))</f>
        <v/>
      </c>
    </row>
    <row r="178" spans="1:5" ht="15" customHeight="1">
      <c r="A178" s="657" t="s">
        <v>1529</v>
      </c>
      <c r="B178" s="658"/>
      <c r="C178" s="658"/>
      <c r="D178" s="658"/>
      <c r="E178" s="658" t="str">
        <f t="array" ref="E178">IF(SUMPRODUCT((B178:D178&lt;&gt;"")*1)=0,"",SUM(B178:D178))</f>
        <v/>
      </c>
    </row>
    <row r="179" spans="1:5" ht="15" customHeight="1">
      <c r="A179" s="660" t="s">
        <v>1530</v>
      </c>
      <c r="B179" s="661"/>
      <c r="C179" s="661"/>
      <c r="D179" s="661"/>
      <c r="E179" s="661" t="str">
        <f t="array" ref="E179">IF(SUMPRODUCT((B179:D179&lt;&gt;"")*1)=0,"",SUM(B179:D179))</f>
        <v/>
      </c>
    </row>
    <row r="180" spans="1:5" ht="15" customHeight="1">
      <c r="A180" s="657" t="s">
        <v>1531</v>
      </c>
      <c r="B180" s="658"/>
      <c r="C180" s="658"/>
      <c r="D180" s="658"/>
      <c r="E180" s="658" t="str">
        <f t="array" ref="E180">IF(SUMPRODUCT((B180:D180&lt;&gt;"")*1)=0,"",SUM(B180:D180))</f>
        <v/>
      </c>
    </row>
    <row r="181" spans="1:5" ht="15" customHeight="1">
      <c r="A181" s="657" t="s">
        <v>1532</v>
      </c>
      <c r="B181" s="658"/>
      <c r="C181" s="658"/>
      <c r="D181" s="658"/>
      <c r="E181" s="658" t="str">
        <f t="array" ref="E181">IF(SUMPRODUCT((B181:D181&lt;&gt;"")*1)=0,"",SUM(B181:D181))</f>
        <v/>
      </c>
    </row>
    <row r="182" spans="1:5" ht="15" customHeight="1">
      <c r="A182" s="657" t="s">
        <v>1533</v>
      </c>
      <c r="B182" s="658"/>
      <c r="C182" s="658"/>
      <c r="D182" s="658"/>
      <c r="E182" s="658" t="str">
        <f t="array" ref="E182">IF(SUMPRODUCT((B182:D182&lt;&gt;"")*1)=0,"",SUM(B182:D182))</f>
        <v/>
      </c>
    </row>
    <row r="183" spans="1:5" ht="15" customHeight="1">
      <c r="A183" s="657" t="s">
        <v>1534</v>
      </c>
      <c r="B183" s="658"/>
      <c r="C183" s="658"/>
      <c r="D183" s="658"/>
      <c r="E183" s="658" t="str">
        <f t="array" ref="E183">IF(SUMPRODUCT((B183:D183&lt;&gt;"")*1)=0,"",SUM(B183:D183))</f>
        <v/>
      </c>
    </row>
    <row r="184" spans="1:5" ht="15" customHeight="1">
      <c r="A184" s="657" t="s">
        <v>1535</v>
      </c>
      <c r="B184" s="658"/>
      <c r="C184" s="658"/>
      <c r="D184" s="658"/>
      <c r="E184" s="658" t="str">
        <f t="array" ref="E184">IF(SUMPRODUCT((B184:D184&lt;&gt;"")*1)=0,"",SUM(B184:D184))</f>
        <v/>
      </c>
    </row>
    <row r="185" spans="1:5" ht="15" customHeight="1">
      <c r="A185" s="657" t="s">
        <v>1536</v>
      </c>
      <c r="B185" s="658"/>
      <c r="C185" s="658"/>
      <c r="D185" s="658"/>
      <c r="E185" s="658" t="str">
        <f t="array" ref="E185">IF(SUMPRODUCT((B185:D185&lt;&gt;"")*1)=0,"",SUM(B185:D185))</f>
        <v/>
      </c>
    </row>
    <row r="186" spans="1:5" ht="15" customHeight="1">
      <c r="A186" s="657" t="s">
        <v>1537</v>
      </c>
      <c r="B186" s="658"/>
      <c r="C186" s="658"/>
      <c r="D186" s="658"/>
      <c r="E186" s="658" t="str">
        <f t="array" ref="E186">IF(SUMPRODUCT((B186:D186&lt;&gt;"")*1)=0,"",SUM(B186:D186))</f>
        <v/>
      </c>
    </row>
    <row r="187" spans="1:5" ht="15" customHeight="1">
      <c r="A187" s="657" t="s">
        <v>1538</v>
      </c>
      <c r="B187" s="658"/>
      <c r="C187" s="658"/>
      <c r="D187" s="658"/>
      <c r="E187" s="658" t="str">
        <f t="array" ref="E187">IF(SUMPRODUCT((B187:D187&lt;&gt;"")*1)=0,"",SUM(B187:D187))</f>
        <v/>
      </c>
    </row>
    <row r="188" spans="1:5" ht="15" customHeight="1">
      <c r="A188" s="657" t="s">
        <v>1539</v>
      </c>
      <c r="B188" s="658"/>
      <c r="C188" s="658"/>
      <c r="D188" s="658"/>
      <c r="E188" s="658" t="str">
        <f t="array" ref="E188">IF(SUMPRODUCT((B188:D188&lt;&gt;"")*1)=0,"",SUM(B188:D188))</f>
        <v/>
      </c>
    </row>
    <row r="189" spans="1:5" ht="15" customHeight="1">
      <c r="A189" s="657" t="s">
        <v>1540</v>
      </c>
      <c r="B189" s="658"/>
      <c r="C189" s="658"/>
      <c r="D189" s="658"/>
      <c r="E189" s="658" t="str">
        <f t="array" ref="E189">IF(SUMPRODUCT((B189:D189&lt;&gt;"")*1)=0,"",SUM(B189:D189))</f>
        <v/>
      </c>
    </row>
    <row r="190" spans="1:5" ht="15" customHeight="1">
      <c r="A190" s="657" t="s">
        <v>1541</v>
      </c>
      <c r="B190" s="658"/>
      <c r="C190" s="658"/>
      <c r="D190" s="658"/>
      <c r="E190" s="658" t="str">
        <f t="array" ref="E190">IF(SUMPRODUCT((B190:D190&lt;&gt;"")*1)=0,"",SUM(B190:D190))</f>
        <v/>
      </c>
    </row>
    <row r="191" spans="1:5" ht="15" customHeight="1">
      <c r="A191" s="657" t="s">
        <v>1542</v>
      </c>
      <c r="B191" s="658"/>
      <c r="C191" s="658"/>
      <c r="D191" s="658"/>
      <c r="E191" s="658" t="str">
        <f t="array" ref="E191">IF(SUMPRODUCT((B191:D191&lt;&gt;"")*1)=0,"",SUM(B191:D191))</f>
        <v/>
      </c>
    </row>
    <row r="192" spans="1:5" ht="15" customHeight="1">
      <c r="A192" s="660" t="s">
        <v>1543</v>
      </c>
      <c r="B192" s="661"/>
      <c r="C192" s="661"/>
      <c r="D192" s="661"/>
      <c r="E192" s="661" t="str">
        <f t="array" ref="E192">IF(SUMPRODUCT((B192:D192&lt;&gt;"")*1)=0,"",SUM(B192:D192))</f>
        <v/>
      </c>
    </row>
    <row r="193" spans="1:5" ht="15" customHeight="1">
      <c r="A193" s="657" t="s">
        <v>1544</v>
      </c>
      <c r="B193" s="658"/>
      <c r="C193" s="658"/>
      <c r="D193" s="658"/>
      <c r="E193" s="658" t="str">
        <f t="array" ref="E193">IF(SUMPRODUCT((B193:D193&lt;&gt;"")*1)=0,"",SUM(B193:D193))</f>
        <v/>
      </c>
    </row>
    <row r="194" spans="1:5" ht="15" customHeight="1">
      <c r="A194" s="657" t="s">
        <v>1545</v>
      </c>
      <c r="B194" s="658"/>
      <c r="C194" s="658"/>
      <c r="D194" s="658"/>
      <c r="E194" s="658" t="str">
        <f t="array" ref="E194">IF(SUMPRODUCT((B194:D194&lt;&gt;"")*1)=0,"",SUM(B194:D194))</f>
        <v/>
      </c>
    </row>
    <row r="195" spans="1:5" ht="15" customHeight="1">
      <c r="A195" s="657" t="s">
        <v>1546</v>
      </c>
      <c r="B195" s="658"/>
      <c r="C195" s="658"/>
      <c r="D195" s="658"/>
      <c r="E195" s="658" t="str">
        <f t="array" ref="E195">IF(SUMPRODUCT((B195:D195&lt;&gt;"")*1)=0,"",SUM(B195:D195))</f>
        <v/>
      </c>
    </row>
    <row r="196" spans="1:5" ht="15" customHeight="1">
      <c r="A196" s="657" t="s">
        <v>1547</v>
      </c>
      <c r="B196" s="658"/>
      <c r="C196" s="658"/>
      <c r="D196" s="658"/>
      <c r="E196" s="658" t="str">
        <f t="array" ref="E196">IF(SUMPRODUCT((B196:D196&lt;&gt;"")*1)=0,"",SUM(B196:D196))</f>
        <v/>
      </c>
    </row>
    <row r="197" spans="1:5" ht="15" customHeight="1">
      <c r="A197" s="657" t="s">
        <v>1548</v>
      </c>
      <c r="B197" s="658"/>
      <c r="C197" s="658"/>
      <c r="D197" s="658"/>
      <c r="E197" s="658" t="str">
        <f t="array" ref="E197">IF(SUMPRODUCT((B197:D197&lt;&gt;"")*1)=0,"",SUM(B197:D197))</f>
        <v/>
      </c>
    </row>
    <row r="198" spans="1:5" ht="15" customHeight="1">
      <c r="A198" s="657" t="s">
        <v>1549</v>
      </c>
      <c r="B198" s="658"/>
      <c r="C198" s="658"/>
      <c r="D198" s="658"/>
      <c r="E198" s="658" t="str">
        <f t="array" ref="E198">IF(SUMPRODUCT((B198:D198&lt;&gt;"")*1)=0,"",SUM(B198:D198))</f>
        <v/>
      </c>
    </row>
    <row r="199" spans="1:5" ht="15" customHeight="1">
      <c r="A199" s="657" t="s">
        <v>1550</v>
      </c>
      <c r="B199" s="658"/>
      <c r="C199" s="658"/>
      <c r="D199" s="658"/>
      <c r="E199" s="658" t="str">
        <f t="array" ref="E199">IF(SUMPRODUCT((B199:D199&lt;&gt;"")*1)=0,"",SUM(B199:D199))</f>
        <v/>
      </c>
    </row>
    <row r="200" spans="1:5" ht="15" customHeight="1">
      <c r="A200" s="657" t="s">
        <v>1551</v>
      </c>
      <c r="B200" s="658"/>
      <c r="C200" s="658"/>
      <c r="D200" s="658"/>
      <c r="E200" s="658" t="str">
        <f t="array" ref="E200">IF(SUMPRODUCT((B200:D200&lt;&gt;"")*1)=0,"",SUM(B200:D200))</f>
        <v/>
      </c>
    </row>
    <row r="201" spans="1:5" ht="15" customHeight="1">
      <c r="A201" s="660" t="s">
        <v>1552</v>
      </c>
      <c r="B201" s="661"/>
      <c r="C201" s="661"/>
      <c r="D201" s="661"/>
      <c r="E201" s="661" t="str">
        <f t="array" ref="E201">IF(SUMPRODUCT((B201:D201&lt;&gt;"")*1)=0,"",SUM(B201:D201))</f>
        <v/>
      </c>
    </row>
    <row r="202" spans="1:5" ht="15" customHeight="1">
      <c r="A202" s="657" t="s">
        <v>1553</v>
      </c>
      <c r="B202" s="658"/>
      <c r="C202" s="658"/>
      <c r="D202" s="658"/>
      <c r="E202" s="658" t="str">
        <f t="array" ref="E202">IF(SUMPRODUCT((B202:D202&lt;&gt;"")*1)=0,"",SUM(B202:D202))</f>
        <v/>
      </c>
    </row>
    <row r="203" spans="1:5" ht="15" customHeight="1">
      <c r="A203" s="657" t="s">
        <v>1554</v>
      </c>
      <c r="B203" s="658"/>
      <c r="C203" s="658"/>
      <c r="D203" s="658"/>
      <c r="E203" s="658" t="str">
        <f t="array" ref="E203">IF(SUMPRODUCT((B203:D203&lt;&gt;"")*1)=0,"",SUM(B203:D203))</f>
        <v/>
      </c>
    </row>
    <row r="204" spans="1:5" ht="15" customHeight="1">
      <c r="A204" s="657" t="s">
        <v>1555</v>
      </c>
      <c r="B204" s="658"/>
      <c r="C204" s="658"/>
      <c r="D204" s="658"/>
      <c r="E204" s="658" t="str">
        <f t="array" ref="E204">IF(SUMPRODUCT((B204:D204&lt;&gt;"")*1)=0,"",SUM(B204:D204))</f>
        <v/>
      </c>
    </row>
    <row r="205" spans="1:5" ht="15" customHeight="1">
      <c r="A205" s="657" t="s">
        <v>1556</v>
      </c>
      <c r="B205" s="658"/>
      <c r="C205" s="658"/>
      <c r="D205" s="658"/>
      <c r="E205" s="658" t="str">
        <f t="array" ref="E205">IF(SUMPRODUCT((B205:D205&lt;&gt;"")*1)=0,"",SUM(B205:D205))</f>
        <v/>
      </c>
    </row>
    <row r="206" spans="1:5" ht="15" customHeight="1">
      <c r="A206" s="657" t="s">
        <v>1557</v>
      </c>
      <c r="B206" s="658"/>
      <c r="C206" s="658"/>
      <c r="D206" s="658"/>
      <c r="E206" s="658" t="str">
        <f t="array" ref="E206">IF(SUMPRODUCT((B206:D206&lt;&gt;"")*1)=0,"",SUM(B206:D206))</f>
        <v/>
      </c>
    </row>
    <row r="207" spans="1:5" ht="15" customHeight="1">
      <c r="A207" s="657" t="s">
        <v>1558</v>
      </c>
      <c r="B207" s="658"/>
      <c r="C207" s="658"/>
      <c r="D207" s="658"/>
      <c r="E207" s="658" t="str">
        <f t="array" ref="E207">IF(SUMPRODUCT((B207:D207&lt;&gt;"")*1)=0,"",SUM(B207:D207))</f>
        <v/>
      </c>
    </row>
    <row r="208" spans="1:5" ht="15" customHeight="1">
      <c r="A208" s="657" t="s">
        <v>1559</v>
      </c>
      <c r="B208" s="658"/>
      <c r="C208" s="658"/>
      <c r="D208" s="658"/>
      <c r="E208" s="658" t="str">
        <f t="array" ref="E208">IF(SUMPRODUCT((B208:D208&lt;&gt;"")*1)=0,"",SUM(B208:D208))</f>
        <v/>
      </c>
    </row>
    <row r="209" spans="1:5" ht="15" customHeight="1">
      <c r="A209" s="660" t="s">
        <v>1560</v>
      </c>
      <c r="B209" s="661"/>
      <c r="C209" s="661"/>
      <c r="D209" s="661"/>
      <c r="E209" s="661" t="str">
        <f t="array" ref="E209">IF(SUMPRODUCT((B209:D209&lt;&gt;"")*1)=0,"",SUM(B209:D209))</f>
        <v/>
      </c>
    </row>
    <row r="210" spans="1:5" ht="15" customHeight="1">
      <c r="A210" s="657" t="s">
        <v>1561</v>
      </c>
      <c r="B210" s="658"/>
      <c r="C210" s="658"/>
      <c r="D210" s="658"/>
      <c r="E210" s="658" t="str">
        <f t="array" ref="E210">IF(SUMPRODUCT((B210:D210&lt;&gt;"")*1)=0,"",SUM(B210:D210))</f>
        <v/>
      </c>
    </row>
    <row r="211" spans="1:5" ht="15" customHeight="1">
      <c r="A211" s="657" t="s">
        <v>1335</v>
      </c>
      <c r="B211" s="658"/>
      <c r="C211" s="658"/>
      <c r="D211" s="658"/>
      <c r="E211" s="658" t="str">
        <f t="array" ref="E211">IF(SUMPRODUCT((B211:D211&lt;&gt;"")*1)=0,"",SUM(B211:D211))</f>
        <v/>
      </c>
    </row>
    <row r="212" spans="1:5" ht="15" customHeight="1">
      <c r="A212" s="657" t="s">
        <v>1562</v>
      </c>
      <c r="B212" s="658"/>
      <c r="C212" s="658"/>
      <c r="D212" s="658"/>
      <c r="E212" s="658" t="str">
        <f t="array" ref="E212">IF(SUMPRODUCT((B212:D212&lt;&gt;"")*1)=0,"",SUM(B212:D212))</f>
        <v/>
      </c>
    </row>
    <row r="213" spans="1:5" ht="15" customHeight="1">
      <c r="A213" s="657" t="s">
        <v>1563</v>
      </c>
      <c r="B213" s="658"/>
      <c r="C213" s="658"/>
      <c r="D213" s="658"/>
      <c r="E213" s="658" t="str">
        <f t="array" ref="E213">IF(SUMPRODUCT((B213:D213&lt;&gt;"")*1)=0,"",SUM(B213:D213))</f>
        <v/>
      </c>
    </row>
    <row r="214" spans="1:5" ht="15" customHeight="1">
      <c r="A214" s="657" t="s">
        <v>1564</v>
      </c>
      <c r="B214" s="658"/>
      <c r="C214" s="658"/>
      <c r="D214" s="658"/>
      <c r="E214" s="658" t="str">
        <f t="array" ref="E214">IF(SUMPRODUCT((B214:D214&lt;&gt;"")*1)=0,"",SUM(B214:D214))</f>
        <v/>
      </c>
    </row>
    <row r="215" spans="1:5" ht="15" customHeight="1" thickBot="1">
      <c r="A215" s="657" t="s">
        <v>1565</v>
      </c>
      <c r="B215" s="659"/>
      <c r="C215" s="659"/>
      <c r="D215" s="659"/>
      <c r="E215" s="659" t="str">
        <f t="array" ref="E215">IF(SUMPRODUCT((B215:D215&lt;&gt;"")*1)=0,"",SUM(B215:D215))</f>
        <v/>
      </c>
    </row>
    <row r="216" spans="1:5" ht="15" customHeight="1">
      <c r="A216" s="657" t="s">
        <v>1566</v>
      </c>
      <c r="B216" s="658"/>
      <c r="C216" s="658"/>
      <c r="D216" s="658"/>
      <c r="E216" s="658" t="str">
        <f t="array" ref="E216">IF(SUMPRODUCT((B216:D216&lt;&gt;"")*1)=0,"",SUM(B216:D216))</f>
        <v/>
      </c>
    </row>
    <row r="217" spans="1:5" ht="15" customHeight="1">
      <c r="A217" s="657" t="s">
        <v>1567</v>
      </c>
      <c r="B217" s="658"/>
      <c r="C217" s="658"/>
      <c r="D217" s="658"/>
      <c r="E217" s="658" t="str">
        <f t="array" ref="E217">IF(SUMPRODUCT((B217:D217&lt;&gt;"")*1)=0,"",SUM(B217:D217))</f>
        <v/>
      </c>
    </row>
    <row r="218" spans="1:5" ht="15" customHeight="1">
      <c r="A218" s="657" t="s">
        <v>1568</v>
      </c>
      <c r="B218" s="658"/>
      <c r="C218" s="658"/>
      <c r="D218" s="658"/>
      <c r="E218" s="658" t="str">
        <f t="array" ref="E218">IF(SUMPRODUCT((B218:D218&lt;&gt;"")*1)=0,"",SUM(B218:D218))</f>
        <v/>
      </c>
    </row>
    <row r="219" spans="1:5" ht="15" customHeight="1">
      <c r="A219" s="657" t="s">
        <v>1569</v>
      </c>
      <c r="B219" s="658"/>
      <c r="C219" s="658"/>
      <c r="D219" s="658"/>
      <c r="E219" s="658" t="str">
        <f t="array" ref="E219">IF(SUMPRODUCT((B219:D219&lt;&gt;"")*1)=0,"",SUM(B219:D219))</f>
        <v/>
      </c>
    </row>
    <row r="220" spans="1:5" ht="15" customHeight="1">
      <c r="A220" s="657" t="s">
        <v>1570</v>
      </c>
      <c r="B220" s="658"/>
      <c r="C220" s="658"/>
      <c r="D220" s="658"/>
      <c r="E220" s="658" t="str">
        <f t="array" ref="E220">IF(SUMPRODUCT((B220:D220&lt;&gt;"")*1)=0,"",SUM(B220:D220))</f>
        <v/>
      </c>
    </row>
    <row r="221" spans="1:5" ht="15" customHeight="1">
      <c r="A221" s="657" t="s">
        <v>1571</v>
      </c>
      <c r="B221" s="658"/>
      <c r="C221" s="658"/>
      <c r="D221" s="658"/>
      <c r="E221" s="658" t="str">
        <f t="array" ref="E221">IF(SUMPRODUCT((B221:D221&lt;&gt;"")*1)=0,"",SUM(B221:D221))</f>
        <v/>
      </c>
    </row>
    <row r="222" spans="1:5" ht="15" customHeight="1">
      <c r="A222" s="657" t="s">
        <v>1572</v>
      </c>
      <c r="B222" s="658"/>
      <c r="C222" s="658"/>
      <c r="D222" s="658"/>
      <c r="E222" s="658" t="str">
        <f t="array" ref="E222">IF(SUMPRODUCT((B222:D222&lt;&gt;"")*1)=0,"",SUM(B222:D222))</f>
        <v/>
      </c>
    </row>
    <row r="223" spans="1:5" ht="15" customHeight="1">
      <c r="A223" s="657" t="s">
        <v>1573</v>
      </c>
      <c r="B223" s="658"/>
      <c r="C223" s="658"/>
      <c r="D223" s="658"/>
      <c r="E223" s="658" t="str">
        <f t="array" ref="E223">IF(SUMPRODUCT((B223:D223&lt;&gt;"")*1)=0,"",SUM(B223:D223))</f>
        <v/>
      </c>
    </row>
    <row r="224" spans="1:5" ht="15" customHeight="1">
      <c r="A224" s="657" t="s">
        <v>1574</v>
      </c>
      <c r="B224" s="658"/>
      <c r="C224" s="658"/>
      <c r="D224" s="658"/>
      <c r="E224" s="658" t="str">
        <f t="array" ref="E224">IF(SUMPRODUCT((B224:D224&lt;&gt;"")*1)=0,"",SUM(B224:D224))</f>
        <v/>
      </c>
    </row>
    <row r="225" spans="1:5" ht="15" customHeight="1">
      <c r="A225" s="657" t="s">
        <v>1575</v>
      </c>
      <c r="B225" s="658"/>
      <c r="C225" s="658"/>
      <c r="D225" s="658"/>
      <c r="E225" s="658" t="str">
        <f t="array" ref="E225">IF(SUMPRODUCT((B225:D225&lt;&gt;"")*1)=0,"",SUM(B225:D225))</f>
        <v/>
      </c>
    </row>
    <row r="226" spans="1:5" ht="15" customHeight="1">
      <c r="A226" s="657" t="s">
        <v>1576</v>
      </c>
      <c r="B226" s="658"/>
      <c r="C226" s="658"/>
      <c r="D226" s="658"/>
      <c r="E226" s="658" t="str">
        <f t="array" ref="E226">IF(SUMPRODUCT((B226:D226&lt;&gt;"")*1)=0,"",SUM(B226:D226))</f>
        <v/>
      </c>
    </row>
    <row r="227" spans="1:5" ht="15" customHeight="1">
      <c r="A227" s="657" t="s">
        <v>1577</v>
      </c>
      <c r="B227" s="658"/>
      <c r="C227" s="658"/>
      <c r="D227" s="658"/>
      <c r="E227" s="658" t="str">
        <f t="array" ref="E227">IF(SUMPRODUCT((B227:D227&lt;&gt;"")*1)=0,"",SUM(B227:D227))</f>
        <v/>
      </c>
    </row>
    <row r="228" spans="1:5" ht="15" customHeight="1">
      <c r="A228" s="657" t="s">
        <v>1578</v>
      </c>
      <c r="B228" s="658"/>
      <c r="C228" s="658"/>
      <c r="D228" s="658"/>
      <c r="E228" s="658" t="str">
        <f t="array" ref="E228">IF(SUMPRODUCT((B228:D228&lt;&gt;"")*1)=0,"",SUM(B228:D228))</f>
        <v/>
      </c>
    </row>
    <row r="229" spans="1:5" ht="15" customHeight="1">
      <c r="A229" s="660" t="s">
        <v>1579</v>
      </c>
      <c r="B229" s="661"/>
      <c r="C229" s="661"/>
      <c r="D229" s="661"/>
      <c r="E229" s="661" t="str">
        <f t="array" ref="E229">IF(SUMPRODUCT((B229:D229&lt;&gt;"")*1)=0,"",SUM(B229:D229))</f>
        <v/>
      </c>
    </row>
    <row r="230" spans="1:5" ht="15" customHeight="1">
      <c r="A230" s="657" t="s">
        <v>1334</v>
      </c>
      <c r="B230" s="658"/>
      <c r="C230" s="658"/>
      <c r="D230" s="658"/>
      <c r="E230" s="658" t="str">
        <f t="array" ref="E230">IF(SUMPRODUCT((B230:D230&lt;&gt;"")*1)=0,"",SUM(B230:D230))</f>
        <v/>
      </c>
    </row>
    <row r="231" spans="1:5" ht="15" customHeight="1">
      <c r="A231" s="657" t="s">
        <v>1580</v>
      </c>
      <c r="B231" s="658"/>
      <c r="C231" s="658"/>
      <c r="D231" s="658"/>
      <c r="E231" s="658" t="str">
        <f t="array" ref="E231">IF(SUMPRODUCT((B231:D231&lt;&gt;"")*1)=0,"",SUM(B231:D231))</f>
        <v/>
      </c>
    </row>
    <row r="232" spans="1:5" ht="15" customHeight="1">
      <c r="A232" s="657" t="s">
        <v>1581</v>
      </c>
      <c r="B232" s="658"/>
      <c r="C232" s="658"/>
      <c r="D232" s="658"/>
      <c r="E232" s="658" t="str">
        <f t="array" ref="E232">IF(SUMPRODUCT((B232:D232&lt;&gt;"")*1)=0,"",SUM(B232:D232))</f>
        <v/>
      </c>
    </row>
    <row r="233" spans="1:5" ht="15" customHeight="1">
      <c r="A233" s="657" t="s">
        <v>1582</v>
      </c>
      <c r="B233" s="658"/>
      <c r="C233" s="658"/>
      <c r="D233" s="658"/>
      <c r="E233" s="658" t="str">
        <f t="array" ref="E233">IF(SUMPRODUCT((B233:D233&lt;&gt;"")*1)=0,"",SUM(B233:D233))</f>
        <v/>
      </c>
    </row>
    <row r="234" spans="1:5" ht="15" customHeight="1">
      <c r="A234" s="657" t="s">
        <v>1583</v>
      </c>
      <c r="B234" s="658"/>
      <c r="C234" s="658"/>
      <c r="D234" s="658"/>
      <c r="E234" s="658" t="str">
        <f t="array" ref="E234">IF(SUMPRODUCT((B234:D234&lt;&gt;"")*1)=0,"",SUM(B234:D234))</f>
        <v/>
      </c>
    </row>
    <row r="235" spans="1:5" ht="15" customHeight="1">
      <c r="A235" s="657" t="s">
        <v>1584</v>
      </c>
      <c r="B235" s="658"/>
      <c r="C235" s="658"/>
      <c r="D235" s="658"/>
      <c r="E235" s="658" t="str">
        <f t="array" ref="E235">IF(SUMPRODUCT((B235:D235&lt;&gt;"")*1)=0,"",SUM(B235:D235))</f>
        <v/>
      </c>
    </row>
    <row r="236" spans="1:5" ht="15" customHeight="1">
      <c r="A236" s="657" t="s">
        <v>1585</v>
      </c>
      <c r="B236" s="658"/>
      <c r="C236" s="658"/>
      <c r="D236" s="658"/>
      <c r="E236" s="658" t="str">
        <f t="array" ref="E236">IF(SUMPRODUCT((B236:D236&lt;&gt;"")*1)=0,"",SUM(B236:D236))</f>
        <v/>
      </c>
    </row>
    <row r="237" spans="1:5" ht="36" customHeight="1">
      <c r="A237" s="660" t="s">
        <v>1586</v>
      </c>
      <c r="B237" s="661"/>
      <c r="C237" s="661"/>
      <c r="D237" s="661"/>
      <c r="E237" s="661" t="str">
        <f t="array" ref="E237">IF(SUMPRODUCT((B237:D237&lt;&gt;"")*1)=0,"",SUM(B237:D237))</f>
        <v/>
      </c>
    </row>
    <row r="238" spans="1:5" ht="15" customHeight="1">
      <c r="A238" s="657" t="s">
        <v>1587</v>
      </c>
      <c r="B238" s="658"/>
      <c r="C238" s="658"/>
      <c r="D238" s="658"/>
      <c r="E238" s="658" t="str">
        <f t="array" ref="E238">IF(SUMPRODUCT((B238:D238&lt;&gt;"")*1)=0,"",SUM(B238:D238))</f>
        <v/>
      </c>
    </row>
    <row r="239" spans="1:5" ht="13.5" customHeight="1">
      <c r="A239" s="657" t="s">
        <v>1588</v>
      </c>
      <c r="B239" s="658"/>
      <c r="C239" s="658"/>
      <c r="D239" s="658"/>
      <c r="E239" s="658" t="str">
        <f t="array" ref="E239">IF(SUMPRODUCT((B239:D239&lt;&gt;"")*1)=0,"",SUM(B239:D239))</f>
        <v/>
      </c>
    </row>
    <row r="240" spans="1:5" ht="15" customHeight="1">
      <c r="A240" s="657" t="s">
        <v>1589</v>
      </c>
      <c r="B240" s="658"/>
      <c r="C240" s="658"/>
      <c r="D240" s="658"/>
      <c r="E240" s="658" t="str">
        <f t="array" ref="E240">IF(SUMPRODUCT((B240:D240&lt;&gt;"")*1)=0,"",SUM(B240:D240))</f>
        <v/>
      </c>
    </row>
    <row r="241" spans="1:5" ht="15" customHeight="1">
      <c r="A241" s="657" t="s">
        <v>1590</v>
      </c>
      <c r="B241" s="658"/>
      <c r="C241" s="658"/>
      <c r="D241" s="658"/>
      <c r="E241" s="658" t="str">
        <f t="array" ref="E241">IF(SUMPRODUCT((B241:D241&lt;&gt;"")*1)=0,"",SUM(B241:D241))</f>
        <v/>
      </c>
    </row>
    <row r="242" spans="1:5" ht="15" customHeight="1">
      <c r="A242" s="657" t="s">
        <v>1591</v>
      </c>
      <c r="B242" s="658"/>
      <c r="C242" s="658"/>
      <c r="D242" s="658"/>
      <c r="E242" s="658" t="str">
        <f t="array" ref="E242">IF(SUMPRODUCT((B242:D242&lt;&gt;"")*1)=0,"",SUM(B242:D242))</f>
        <v/>
      </c>
    </row>
    <row r="243" spans="1:5" ht="15" customHeight="1">
      <c r="A243" s="657" t="s">
        <v>1592</v>
      </c>
      <c r="B243" s="658"/>
      <c r="C243" s="658"/>
      <c r="D243" s="658"/>
      <c r="E243" s="658" t="str">
        <f t="array" ref="E243">IF(SUMPRODUCT((B243:D243&lt;&gt;"")*1)=0,"",SUM(B243:D243))</f>
        <v/>
      </c>
    </row>
    <row r="244" spans="1:5" ht="15" customHeight="1">
      <c r="A244" s="660" t="s">
        <v>1593</v>
      </c>
      <c r="B244" s="661"/>
      <c r="C244" s="661"/>
      <c r="D244" s="661"/>
      <c r="E244" s="661" t="str">
        <f t="array" ref="E244">IF(SUMPRODUCT((B244:D244&lt;&gt;"")*1)=0,"",SUM(B244:D244))</f>
        <v/>
      </c>
    </row>
    <row r="245" spans="1:5" ht="15" customHeight="1">
      <c r="A245" s="657" t="s">
        <v>1594</v>
      </c>
      <c r="B245" s="658"/>
      <c r="C245" s="658"/>
      <c r="D245" s="658"/>
      <c r="E245" s="658" t="str">
        <f t="array" ref="E245">IF(SUMPRODUCT((B245:D245&lt;&gt;"")*1)=0,"",SUM(B245:D245))</f>
        <v/>
      </c>
    </row>
    <row r="246" spans="1:5" ht="15" customHeight="1">
      <c r="A246" s="657" t="s">
        <v>1595</v>
      </c>
      <c r="B246" s="658"/>
      <c r="C246" s="658"/>
      <c r="D246" s="658"/>
      <c r="E246" s="658" t="str">
        <f t="array" ref="E246">IF(SUMPRODUCT((B246:D246&lt;&gt;"")*1)=0,"",SUM(B246:D246))</f>
        <v/>
      </c>
    </row>
    <row r="247" spans="1:5" ht="15" customHeight="1">
      <c r="A247" s="657" t="s">
        <v>1596</v>
      </c>
      <c r="B247" s="658"/>
      <c r="C247" s="658"/>
      <c r="D247" s="658"/>
      <c r="E247" s="658" t="str">
        <f t="array" ref="E247">IF(SUMPRODUCT((B247:D247&lt;&gt;"")*1)=0,"",SUM(B247:D247))</f>
        <v/>
      </c>
    </row>
    <row r="248" spans="1:5" ht="15" customHeight="1" thickBot="1">
      <c r="A248" s="657" t="s">
        <v>1597</v>
      </c>
      <c r="B248" s="659"/>
      <c r="C248" s="659"/>
      <c r="D248" s="659"/>
      <c r="E248" s="659" t="str">
        <f t="array" ref="E248">IF(SUMPRODUCT((B248:D248&lt;&gt;"")*1)=0,"",SUM(B248:D248))</f>
        <v/>
      </c>
    </row>
    <row r="249" spans="1:5" ht="15" customHeight="1">
      <c r="A249" s="657" t="s">
        <v>1598</v>
      </c>
      <c r="B249" s="658"/>
      <c r="C249" s="658"/>
      <c r="D249" s="658"/>
      <c r="E249" s="658" t="str">
        <f t="array" ref="E249">IF(SUMPRODUCT((B249:D249&lt;&gt;"")*1)=0,"",SUM(B249:D249))</f>
        <v/>
      </c>
    </row>
    <row r="250" spans="1:5" ht="15" customHeight="1">
      <c r="A250" s="660" t="s">
        <v>1599</v>
      </c>
      <c r="B250" s="661"/>
      <c r="C250" s="661"/>
      <c r="D250" s="661"/>
      <c r="E250" s="661" t="str">
        <f t="array" ref="E250">IF(SUMPRODUCT((B250:D250&lt;&gt;"")*1)=0,"",SUM(B250:D250))</f>
        <v/>
      </c>
    </row>
    <row r="251" spans="1:5" ht="15" customHeight="1">
      <c r="A251" s="657" t="s">
        <v>1600</v>
      </c>
      <c r="B251" s="658"/>
      <c r="C251" s="658"/>
      <c r="D251" s="658"/>
      <c r="E251" s="658" t="str">
        <f t="array" ref="E251">IF(SUMPRODUCT((B251:D251&lt;&gt;"")*1)=0,"",SUM(B251:D251))</f>
        <v/>
      </c>
    </row>
    <row r="252" spans="1:5" ht="15" customHeight="1">
      <c r="A252" s="657" t="s">
        <v>1601</v>
      </c>
      <c r="B252" s="658"/>
      <c r="C252" s="658"/>
      <c r="D252" s="658"/>
      <c r="E252" s="658" t="str">
        <f t="array" ref="E252">IF(SUMPRODUCT((B252:D252&lt;&gt;"")*1)=0,"",SUM(B252:D252))</f>
        <v/>
      </c>
    </row>
    <row r="253" spans="1:5" ht="15" customHeight="1">
      <c r="A253" s="657" t="s">
        <v>1602</v>
      </c>
      <c r="B253" s="658"/>
      <c r="C253" s="658"/>
      <c r="D253" s="658"/>
      <c r="E253" s="658" t="str">
        <f t="array" ref="E253">IF(SUMPRODUCT((B253:D253&lt;&gt;"")*1)=0,"",SUM(B253:D253))</f>
        <v/>
      </c>
    </row>
    <row r="254" spans="1:5" ht="15" customHeight="1">
      <c r="A254" s="657" t="s">
        <v>1603</v>
      </c>
      <c r="B254" s="658"/>
      <c r="C254" s="658"/>
      <c r="D254" s="658"/>
      <c r="E254" s="658" t="str">
        <f t="array" ref="E254">IF(SUMPRODUCT((B254:D254&lt;&gt;"")*1)=0,"",SUM(B254:D254))</f>
        <v/>
      </c>
    </row>
    <row r="255" spans="1:5" ht="15" customHeight="1">
      <c r="A255" s="657" t="s">
        <v>1604</v>
      </c>
      <c r="B255" s="658"/>
      <c r="C255" s="658"/>
      <c r="D255" s="658"/>
      <c r="E255" s="658" t="str">
        <f t="array" ref="E255">IF(SUMPRODUCT((B255:D255&lt;&gt;"")*1)=0,"",SUM(B255:D255))</f>
        <v/>
      </c>
    </row>
    <row r="256" spans="1:5" ht="15" customHeight="1">
      <c r="A256" s="657" t="s">
        <v>1332</v>
      </c>
      <c r="B256" s="658"/>
      <c r="C256" s="658"/>
      <c r="D256" s="658"/>
      <c r="E256" s="658" t="str">
        <f t="array" ref="E256">IF(SUMPRODUCT((B256:D256&lt;&gt;"")*1)=0,"",SUM(B256:D256))</f>
        <v/>
      </c>
    </row>
    <row r="257" spans="1:5" ht="15" customHeight="1">
      <c r="A257" s="657" t="s">
        <v>1605</v>
      </c>
      <c r="B257" s="658"/>
      <c r="C257" s="658"/>
      <c r="D257" s="658"/>
      <c r="E257" s="658" t="str">
        <f t="array" ref="E257">IF(SUMPRODUCT((B257:D257&lt;&gt;"")*1)=0,"",SUM(B257:D257))</f>
        <v/>
      </c>
    </row>
    <row r="258" spans="1:5" ht="15" customHeight="1">
      <c r="A258" s="657" t="s">
        <v>1606</v>
      </c>
      <c r="B258" s="658"/>
      <c r="C258" s="658"/>
      <c r="D258" s="658"/>
      <c r="E258" s="658" t="str">
        <f t="array" ref="E258">IF(SUMPRODUCT((B258:D258&lt;&gt;"")*1)=0,"",SUM(B258:D258))</f>
        <v/>
      </c>
    </row>
    <row r="259" spans="1:5" ht="15" customHeight="1">
      <c r="A259" s="657" t="s">
        <v>1607</v>
      </c>
      <c r="B259" s="658"/>
      <c r="C259" s="658"/>
      <c r="D259" s="658"/>
      <c r="E259" s="658" t="str">
        <f t="array" ref="E259">IF(SUMPRODUCT((B259:D259&lt;&gt;"")*1)=0,"",SUM(B259:D259))</f>
        <v/>
      </c>
    </row>
    <row r="260" spans="1:5" ht="15" customHeight="1">
      <c r="A260" s="657" t="s">
        <v>1608</v>
      </c>
      <c r="B260" s="658"/>
      <c r="C260" s="658"/>
      <c r="D260" s="658"/>
      <c r="E260" s="658" t="str">
        <f t="array" ref="E260">IF(SUMPRODUCT((B260:D260&lt;&gt;"")*1)=0,"",SUM(B260:D260))</f>
        <v/>
      </c>
    </row>
    <row r="261" spans="1:5" ht="15" customHeight="1">
      <c r="A261" s="657" t="s">
        <v>1609</v>
      </c>
      <c r="B261" s="658"/>
      <c r="C261" s="658"/>
      <c r="D261" s="658"/>
      <c r="E261" s="658" t="str">
        <f t="array" ref="E261">IF(SUMPRODUCT((B261:D261&lt;&gt;"")*1)=0,"",SUM(B261:D261))</f>
        <v/>
      </c>
    </row>
    <row r="262" spans="1:5" ht="15" customHeight="1">
      <c r="A262" s="657" t="s">
        <v>1610</v>
      </c>
      <c r="B262" s="658"/>
      <c r="C262" s="658"/>
      <c r="D262" s="658"/>
      <c r="E262" s="658" t="str">
        <f t="array" ref="E262">IF(SUMPRODUCT((B262:D262&lt;&gt;"")*1)=0,"",SUM(B262:D262))</f>
        <v/>
      </c>
    </row>
    <row r="263" spans="1:5" ht="15" customHeight="1">
      <c r="A263" s="657" t="s">
        <v>1611</v>
      </c>
      <c r="B263" s="658"/>
      <c r="C263" s="658"/>
      <c r="D263" s="658"/>
      <c r="E263" s="658" t="str">
        <f t="array" ref="E263">IF(SUMPRODUCT((B263:D263&lt;&gt;"")*1)=0,"",SUM(B263:D263))</f>
        <v/>
      </c>
    </row>
    <row r="264" spans="1:5" ht="15" customHeight="1">
      <c r="A264" s="657" t="s">
        <v>1612</v>
      </c>
      <c r="B264" s="658"/>
      <c r="C264" s="658"/>
      <c r="D264" s="658"/>
      <c r="E264" s="658" t="str">
        <f t="array" ref="E264">IF(SUMPRODUCT((B264:D264&lt;&gt;"")*1)=0,"",SUM(B264:D264))</f>
        <v/>
      </c>
    </row>
    <row r="265" spans="1:5" ht="15" customHeight="1">
      <c r="A265" s="657" t="s">
        <v>1613</v>
      </c>
      <c r="B265" s="658"/>
      <c r="C265" s="658"/>
      <c r="D265" s="658"/>
      <c r="E265" s="658" t="str">
        <f t="array" ref="E265">IF(SUMPRODUCT((B265:D265&lt;&gt;"")*1)=0,"",SUM(B265:D265))</f>
        <v/>
      </c>
    </row>
    <row r="266" spans="1:5" ht="15" customHeight="1">
      <c r="A266" s="657" t="s">
        <v>1614</v>
      </c>
      <c r="B266" s="658"/>
      <c r="C266" s="658"/>
      <c r="D266" s="658"/>
      <c r="E266" s="658" t="str">
        <f t="array" ref="E266">IF(SUMPRODUCT((B266:D266&lt;&gt;"")*1)=0,"",SUM(B266:D266))</f>
        <v/>
      </c>
    </row>
    <row r="267" spans="1:5" ht="15" customHeight="1">
      <c r="A267" s="657" t="s">
        <v>1615</v>
      </c>
      <c r="B267" s="658"/>
      <c r="C267" s="658"/>
      <c r="D267" s="658"/>
      <c r="E267" s="658" t="str">
        <f t="array" ref="E267">IF(SUMPRODUCT((B267:D267&lt;&gt;"")*1)=0,"",SUM(B267:D267))</f>
        <v/>
      </c>
    </row>
    <row r="268" spans="1:5" ht="15" customHeight="1">
      <c r="A268" s="660" t="s">
        <v>1616</v>
      </c>
      <c r="B268" s="661"/>
      <c r="C268" s="661"/>
      <c r="D268" s="661"/>
      <c r="E268" s="661" t="str">
        <f t="array" ref="E268">IF(SUMPRODUCT((B268:D268&lt;&gt;"")*1)=0,"",SUM(B268:D268))</f>
        <v/>
      </c>
    </row>
    <row r="269" spans="1:5" ht="15" customHeight="1">
      <c r="A269" s="657" t="s">
        <v>1617</v>
      </c>
      <c r="B269" s="658"/>
      <c r="C269" s="658"/>
      <c r="D269" s="658"/>
      <c r="E269" s="658" t="str">
        <f t="array" ref="E269">IF(SUMPRODUCT((B269:D269&lt;&gt;"")*1)=0,"",SUM(B269:D269))</f>
        <v/>
      </c>
    </row>
    <row r="270" spans="1:5" ht="15" customHeight="1">
      <c r="A270" s="657" t="s">
        <v>1618</v>
      </c>
      <c r="B270" s="658"/>
      <c r="C270" s="658"/>
      <c r="D270" s="658"/>
      <c r="E270" s="658" t="str">
        <f t="array" ref="E270">IF(SUMPRODUCT((B270:D270&lt;&gt;"")*1)=0,"",SUM(B270:D270))</f>
        <v/>
      </c>
    </row>
    <row r="271" spans="1:5" ht="15" customHeight="1">
      <c r="A271" s="657" t="s">
        <v>1619</v>
      </c>
      <c r="B271" s="658"/>
      <c r="C271" s="658"/>
      <c r="D271" s="658"/>
      <c r="E271" s="658" t="str">
        <f t="array" ref="E271">IF(SUMPRODUCT((B271:D271&lt;&gt;"")*1)=0,"",SUM(B271:D271))</f>
        <v/>
      </c>
    </row>
    <row r="272" spans="1:5" ht="15" customHeight="1">
      <c r="A272" s="657" t="s">
        <v>1620</v>
      </c>
      <c r="B272" s="658"/>
      <c r="C272" s="658"/>
      <c r="D272" s="658"/>
      <c r="E272" s="658" t="str">
        <f t="array" ref="E272">IF(SUMPRODUCT((B272:D272&lt;&gt;"")*1)=0,"",SUM(B272:D272))</f>
        <v/>
      </c>
    </row>
    <row r="273" spans="1:5" ht="15" customHeight="1">
      <c r="A273" s="657" t="s">
        <v>1621</v>
      </c>
      <c r="B273" s="658"/>
      <c r="C273" s="658"/>
      <c r="D273" s="658"/>
      <c r="E273" s="658" t="str">
        <f t="array" ref="E273">IF(SUMPRODUCT((B273:D273&lt;&gt;"")*1)=0,"",SUM(B273:D273))</f>
        <v/>
      </c>
    </row>
    <row r="274" spans="1:5" ht="15" customHeight="1">
      <c r="A274" s="657" t="s">
        <v>1622</v>
      </c>
      <c r="B274" s="658"/>
      <c r="C274" s="658"/>
      <c r="D274" s="658"/>
      <c r="E274" s="658" t="str">
        <f t="array" ref="E274">IF(SUMPRODUCT((B274:D274&lt;&gt;"")*1)=0,"",SUM(B274:D274))</f>
        <v/>
      </c>
    </row>
    <row r="275" spans="1:5" ht="15" customHeight="1">
      <c r="A275" s="657" t="s">
        <v>1623</v>
      </c>
      <c r="B275" s="658"/>
      <c r="C275" s="658"/>
      <c r="D275" s="658"/>
      <c r="E275" s="658" t="str">
        <f t="array" ref="E275">IF(SUMPRODUCT((B275:D275&lt;&gt;"")*1)=0,"",SUM(B275:D275))</f>
        <v/>
      </c>
    </row>
    <row r="276" spans="1:5" ht="15" customHeight="1">
      <c r="A276" s="657" t="s">
        <v>1624</v>
      </c>
      <c r="B276" s="658"/>
      <c r="C276" s="658"/>
      <c r="D276" s="658"/>
      <c r="E276" s="658" t="str">
        <f t="array" ref="E276">IF(SUMPRODUCT((B276:D276&lt;&gt;"")*1)=0,"",SUM(B276:D276))</f>
        <v/>
      </c>
    </row>
    <row r="277" spans="1:5" ht="15" customHeight="1">
      <c r="A277" s="657" t="s">
        <v>1625</v>
      </c>
      <c r="B277" s="658"/>
      <c r="C277" s="658"/>
      <c r="D277" s="658"/>
      <c r="E277" s="658" t="str">
        <f t="array" ref="E277">IF(SUMPRODUCT((B277:D277&lt;&gt;"")*1)=0,"",SUM(B277:D277))</f>
        <v/>
      </c>
    </row>
    <row r="278" spans="1:5" ht="15" customHeight="1">
      <c r="A278" s="657" t="s">
        <v>1626</v>
      </c>
      <c r="B278" s="658"/>
      <c r="C278" s="658"/>
      <c r="D278" s="658"/>
      <c r="E278" s="658" t="str">
        <f t="array" ref="E278">IF(SUMPRODUCT((B278:D278&lt;&gt;"")*1)=0,"",SUM(B278:D278))</f>
        <v/>
      </c>
    </row>
    <row r="279" spans="1:5" ht="15" customHeight="1">
      <c r="A279" s="657" t="s">
        <v>1627</v>
      </c>
      <c r="B279" s="658"/>
      <c r="C279" s="658"/>
      <c r="D279" s="658"/>
      <c r="E279" s="658" t="str">
        <f t="array" ref="E279">IF(SUMPRODUCT((B279:D279&lt;&gt;"")*1)=0,"",SUM(B279:D279))</f>
        <v/>
      </c>
    </row>
    <row r="280" spans="1:5" ht="15" customHeight="1">
      <c r="A280" s="657" t="s">
        <v>1628</v>
      </c>
      <c r="B280" s="658"/>
      <c r="C280" s="658"/>
      <c r="D280" s="658"/>
      <c r="E280" s="658" t="str">
        <f t="array" ref="E280">IF(SUMPRODUCT((B280:D280&lt;&gt;"")*1)=0,"",SUM(B280:D280))</f>
        <v/>
      </c>
    </row>
    <row r="281" spans="1:5" ht="15" customHeight="1">
      <c r="A281" s="657" t="s">
        <v>1629</v>
      </c>
      <c r="B281" s="658"/>
      <c r="C281" s="658"/>
      <c r="D281" s="658"/>
      <c r="E281" s="658" t="str">
        <f t="array" ref="E281">IF(SUMPRODUCT((B281:D281&lt;&gt;"")*1)=0,"",SUM(B281:D281))</f>
        <v/>
      </c>
    </row>
    <row r="282" spans="1:5" ht="15" customHeight="1" thickBot="1">
      <c r="A282" s="15" t="s">
        <v>445</v>
      </c>
      <c r="B282" s="206">
        <f>SUM(B4:B281)</f>
        <v>0</v>
      </c>
      <c r="C282" s="206">
        <f>SUM(C4:C281)</f>
        <v>0</v>
      </c>
      <c r="D282" s="206">
        <f>SUM(D4:D281)</f>
        <v>0</v>
      </c>
      <c r="E282" s="206">
        <f>SUM(E4:E281)</f>
        <v>0</v>
      </c>
    </row>
  </sheetData>
  <mergeCells count="1">
    <mergeCell ref="A1:E1"/>
  </mergeCells>
  <conditionalFormatting sqref="B3:E282">
    <cfRule type="containsBlanks" dxfId="449" priority="1">
      <formula>LEN(TRIM(B3))=0</formula>
    </cfRule>
  </conditionalFormatting>
  <conditionalFormatting sqref="F244:N244">
    <cfRule type="duplicateValues" dxfId="448" priority="37"/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248" max="16383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Feuil84">
    <tabColor theme="9" tint="0.79998168889431442"/>
  </sheetPr>
  <dimension ref="A1:J282"/>
  <sheetViews>
    <sheetView view="pageBreakPreview" zoomScale="85" zoomScaleNormal="100" zoomScaleSheetLayoutView="85" workbookViewId="0">
      <pane ySplit="2" topLeftCell="A261" activePane="bottomLeft" state="frozen"/>
      <selection activeCell="A28" sqref="A28"/>
      <selection pane="bottomLeft" activeCell="B3" sqref="B3:J281"/>
    </sheetView>
  </sheetViews>
  <sheetFormatPr baseColWidth="10" defaultColWidth="14.3984375" defaultRowHeight="15" customHeight="1"/>
  <cols>
    <col min="1" max="1" width="53.06640625" style="200" customWidth="1"/>
    <col min="2" max="10" width="10.33203125" style="729" customWidth="1"/>
    <col min="11" max="20" width="12.06640625" style="729" customWidth="1"/>
    <col min="21" max="22" width="14.3984375" style="729" customWidth="1"/>
    <col min="23" max="16384" width="14.3984375" style="729"/>
  </cols>
  <sheetData>
    <row r="1" spans="1:10" s="730" customFormat="1" ht="19.5" customHeight="1">
      <c r="A1" s="69" t="s">
        <v>1630</v>
      </c>
      <c r="B1" s="146"/>
      <c r="C1" s="146"/>
      <c r="D1" s="146"/>
      <c r="E1" s="146"/>
      <c r="F1" s="146"/>
      <c r="G1" s="146"/>
      <c r="H1" s="146"/>
    </row>
    <row r="2" spans="1:10" s="738" customFormat="1" ht="31.05" customHeight="1" thickBot="1">
      <c r="A2" s="494" t="s">
        <v>1631</v>
      </c>
      <c r="B2" s="741" t="s">
        <v>498</v>
      </c>
      <c r="C2" s="741" t="s">
        <v>503</v>
      </c>
      <c r="D2" s="741" t="s">
        <v>510</v>
      </c>
      <c r="E2" s="741" t="s">
        <v>514</v>
      </c>
      <c r="F2" s="741" t="s">
        <v>524</v>
      </c>
      <c r="G2" s="741" t="s">
        <v>537</v>
      </c>
      <c r="H2" s="741" t="s">
        <v>545</v>
      </c>
      <c r="I2" s="741" t="s">
        <v>550</v>
      </c>
      <c r="J2" s="741" t="s">
        <v>559</v>
      </c>
    </row>
    <row r="3" spans="1:10" ht="15" customHeight="1">
      <c r="A3" s="660" t="s">
        <v>60</v>
      </c>
      <c r="B3" s="739"/>
      <c r="C3" s="739"/>
      <c r="D3" s="739"/>
      <c r="E3" s="739"/>
      <c r="F3" s="739"/>
      <c r="G3" s="739"/>
      <c r="H3" s="739"/>
      <c r="I3" s="739"/>
      <c r="J3" s="739"/>
    </row>
    <row r="4" spans="1:10" ht="15" customHeight="1">
      <c r="A4" s="738" t="s">
        <v>1364</v>
      </c>
      <c r="B4" s="740"/>
      <c r="C4" s="740"/>
      <c r="D4" s="740"/>
      <c r="E4" s="740"/>
      <c r="F4" s="740"/>
      <c r="G4" s="740"/>
      <c r="H4" s="740"/>
      <c r="I4" s="740"/>
      <c r="J4" s="740"/>
    </row>
    <row r="5" spans="1:10" ht="15" customHeight="1">
      <c r="A5" s="738" t="s">
        <v>1338</v>
      </c>
      <c r="B5" s="740"/>
      <c r="C5" s="740"/>
      <c r="D5" s="740"/>
      <c r="E5" s="740"/>
      <c r="F5" s="740"/>
      <c r="G5" s="740"/>
      <c r="H5" s="740"/>
      <c r="I5" s="740"/>
      <c r="J5" s="740"/>
    </row>
    <row r="6" spans="1:10" ht="15" customHeight="1">
      <c r="A6" s="660" t="s">
        <v>311</v>
      </c>
      <c r="B6" s="739"/>
      <c r="C6" s="739"/>
      <c r="D6" s="739"/>
      <c r="E6" s="739"/>
      <c r="F6" s="739"/>
      <c r="G6" s="739"/>
      <c r="H6" s="739"/>
      <c r="I6" s="739"/>
      <c r="J6" s="739"/>
    </row>
    <row r="7" spans="1:10" ht="15" customHeight="1">
      <c r="A7" s="738" t="s">
        <v>1256</v>
      </c>
      <c r="B7" s="740"/>
      <c r="C7" s="740"/>
      <c r="D7" s="740"/>
      <c r="E7" s="740"/>
      <c r="F7" s="740"/>
      <c r="G7" s="740"/>
      <c r="H7" s="740"/>
      <c r="I7" s="740"/>
      <c r="J7" s="740"/>
    </row>
    <row r="8" spans="1:10" ht="15" customHeight="1">
      <c r="A8" s="738" t="s">
        <v>1365</v>
      </c>
      <c r="B8" s="740"/>
      <c r="C8" s="740"/>
      <c r="D8" s="740"/>
      <c r="E8" s="740"/>
      <c r="F8" s="740"/>
      <c r="G8" s="740"/>
      <c r="H8" s="740"/>
      <c r="I8" s="740"/>
      <c r="J8" s="740"/>
    </row>
    <row r="9" spans="1:10" ht="15" customHeight="1">
      <c r="A9" s="738" t="s">
        <v>1366</v>
      </c>
      <c r="B9" s="740"/>
      <c r="C9" s="740"/>
      <c r="D9" s="740"/>
      <c r="E9" s="740"/>
      <c r="F9" s="740"/>
      <c r="G9" s="740"/>
      <c r="H9" s="740"/>
      <c r="I9" s="740"/>
      <c r="J9" s="740"/>
    </row>
    <row r="10" spans="1:10" ht="15" customHeight="1">
      <c r="A10" s="660" t="s">
        <v>1367</v>
      </c>
      <c r="B10" s="739"/>
      <c r="C10" s="739"/>
      <c r="D10" s="739"/>
      <c r="E10" s="739"/>
      <c r="F10" s="739"/>
      <c r="G10" s="739"/>
      <c r="H10" s="739"/>
      <c r="I10" s="739"/>
      <c r="J10" s="739"/>
    </row>
    <row r="11" spans="1:10" ht="15" customHeight="1">
      <c r="A11" s="738" t="s">
        <v>1368</v>
      </c>
      <c r="B11" s="740"/>
      <c r="C11" s="740"/>
      <c r="D11" s="740"/>
      <c r="E11" s="740"/>
      <c r="F11" s="740"/>
      <c r="G11" s="740"/>
      <c r="H11" s="740"/>
      <c r="I11" s="740"/>
      <c r="J11" s="740"/>
    </row>
    <row r="12" spans="1:10" ht="15" customHeight="1">
      <c r="A12" s="738" t="s">
        <v>1369</v>
      </c>
      <c r="B12" s="740"/>
      <c r="C12" s="740"/>
      <c r="D12" s="740"/>
      <c r="E12" s="740"/>
      <c r="F12" s="740"/>
      <c r="G12" s="740"/>
      <c r="H12" s="740"/>
      <c r="I12" s="740"/>
      <c r="J12" s="740"/>
    </row>
    <row r="13" spans="1:10" ht="15" customHeight="1">
      <c r="A13" s="738" t="s">
        <v>1370</v>
      </c>
      <c r="B13" s="740"/>
      <c r="C13" s="740"/>
      <c r="D13" s="740"/>
      <c r="E13" s="740"/>
      <c r="F13" s="740"/>
      <c r="G13" s="740"/>
      <c r="H13" s="740"/>
      <c r="I13" s="740"/>
      <c r="J13" s="740"/>
    </row>
    <row r="14" spans="1:10" ht="15" customHeight="1">
      <c r="A14" s="738" t="s">
        <v>1371</v>
      </c>
      <c r="B14" s="740"/>
      <c r="C14" s="740"/>
      <c r="D14" s="740"/>
      <c r="E14" s="740"/>
      <c r="F14" s="740"/>
      <c r="G14" s="740"/>
      <c r="H14" s="740"/>
      <c r="I14" s="740"/>
      <c r="J14" s="740"/>
    </row>
    <row r="15" spans="1:10" ht="15" customHeight="1">
      <c r="A15" s="738" t="s">
        <v>1372</v>
      </c>
      <c r="B15" s="740"/>
      <c r="C15" s="740"/>
      <c r="D15" s="740"/>
      <c r="E15" s="740"/>
      <c r="F15" s="740"/>
      <c r="G15" s="740"/>
      <c r="H15" s="740"/>
      <c r="I15" s="740"/>
      <c r="J15" s="740"/>
    </row>
    <row r="16" spans="1:10" ht="15" customHeight="1">
      <c r="A16" s="738" t="s">
        <v>1373</v>
      </c>
      <c r="B16" s="740"/>
      <c r="C16" s="740"/>
      <c r="D16" s="740"/>
      <c r="E16" s="740"/>
      <c r="F16" s="740"/>
      <c r="G16" s="740"/>
      <c r="H16" s="740"/>
      <c r="I16" s="740"/>
      <c r="J16" s="740"/>
    </row>
    <row r="17" spans="1:10" ht="15" customHeight="1">
      <c r="A17" s="738" t="s">
        <v>1374</v>
      </c>
      <c r="B17" s="740"/>
      <c r="C17" s="740"/>
      <c r="D17" s="740"/>
      <c r="E17" s="740"/>
      <c r="F17" s="740"/>
      <c r="G17" s="740"/>
      <c r="H17" s="740"/>
      <c r="I17" s="740"/>
      <c r="J17" s="740"/>
    </row>
    <row r="18" spans="1:10" ht="15" customHeight="1">
      <c r="A18" s="738" t="s">
        <v>1375</v>
      </c>
      <c r="B18" s="740"/>
      <c r="C18" s="740"/>
      <c r="D18" s="740"/>
      <c r="E18" s="740"/>
      <c r="F18" s="740"/>
      <c r="G18" s="740"/>
      <c r="H18" s="740"/>
      <c r="I18" s="740"/>
      <c r="J18" s="740"/>
    </row>
    <row r="19" spans="1:10" ht="15" customHeight="1">
      <c r="A19" s="738" t="s">
        <v>1376</v>
      </c>
      <c r="B19" s="740"/>
      <c r="C19" s="740"/>
      <c r="D19" s="740"/>
      <c r="E19" s="740"/>
      <c r="F19" s="740"/>
      <c r="G19" s="740"/>
      <c r="H19" s="740"/>
      <c r="I19" s="740"/>
      <c r="J19" s="740"/>
    </row>
    <row r="20" spans="1:10" ht="27" customHeight="1">
      <c r="A20" s="738" t="s">
        <v>1377</v>
      </c>
      <c r="B20" s="740"/>
      <c r="C20" s="740"/>
      <c r="D20" s="740"/>
      <c r="E20" s="740"/>
      <c r="F20" s="740"/>
      <c r="G20" s="740"/>
      <c r="H20" s="740"/>
      <c r="I20" s="740"/>
      <c r="J20" s="740"/>
    </row>
    <row r="21" spans="1:10" ht="36" customHeight="1">
      <c r="A21" s="738" t="s">
        <v>1378</v>
      </c>
      <c r="B21" s="740"/>
      <c r="C21" s="740"/>
      <c r="D21" s="740"/>
      <c r="E21" s="740"/>
      <c r="F21" s="740"/>
      <c r="G21" s="740"/>
      <c r="H21" s="740"/>
      <c r="I21" s="740"/>
      <c r="J21" s="740"/>
    </row>
    <row r="22" spans="1:10" ht="20" customHeight="1">
      <c r="A22" s="738" t="s">
        <v>1379</v>
      </c>
      <c r="B22" s="740"/>
      <c r="C22" s="740"/>
      <c r="D22" s="740"/>
      <c r="E22" s="740"/>
      <c r="F22" s="740"/>
      <c r="G22" s="740"/>
      <c r="H22" s="740"/>
      <c r="I22" s="740"/>
      <c r="J22" s="740"/>
    </row>
    <row r="23" spans="1:10" ht="15" customHeight="1">
      <c r="A23" s="738" t="s">
        <v>1380</v>
      </c>
      <c r="B23" s="740"/>
      <c r="C23" s="740"/>
      <c r="D23" s="740"/>
      <c r="E23" s="740"/>
      <c r="F23" s="740"/>
      <c r="G23" s="740"/>
      <c r="H23" s="740"/>
      <c r="I23" s="740"/>
      <c r="J23" s="740"/>
    </row>
    <row r="24" spans="1:10" ht="15" customHeight="1">
      <c r="A24" s="738" t="s">
        <v>1381</v>
      </c>
      <c r="B24" s="740"/>
      <c r="C24" s="740"/>
      <c r="D24" s="740"/>
      <c r="E24" s="740"/>
      <c r="F24" s="740"/>
      <c r="G24" s="740"/>
      <c r="H24" s="740"/>
      <c r="I24" s="740"/>
      <c r="J24" s="740"/>
    </row>
    <row r="25" spans="1:10" ht="15" customHeight="1">
      <c r="A25" s="738" t="s">
        <v>1382</v>
      </c>
      <c r="B25" s="740"/>
      <c r="C25" s="740"/>
      <c r="D25" s="740"/>
      <c r="E25" s="740"/>
      <c r="F25" s="740"/>
      <c r="G25" s="740"/>
      <c r="H25" s="740"/>
      <c r="I25" s="740"/>
      <c r="J25" s="740"/>
    </row>
    <row r="26" spans="1:10" ht="15" customHeight="1">
      <c r="A26" s="738" t="s">
        <v>1383</v>
      </c>
      <c r="B26" s="740"/>
      <c r="C26" s="740"/>
      <c r="D26" s="740"/>
      <c r="E26" s="740"/>
      <c r="F26" s="740"/>
      <c r="G26" s="740"/>
      <c r="H26" s="740"/>
      <c r="I26" s="740"/>
      <c r="J26" s="740"/>
    </row>
    <row r="27" spans="1:10" ht="15" customHeight="1">
      <c r="A27" s="660" t="s">
        <v>1384</v>
      </c>
      <c r="B27" s="739"/>
      <c r="C27" s="739"/>
      <c r="D27" s="739"/>
      <c r="E27" s="739"/>
      <c r="F27" s="739"/>
      <c r="G27" s="739"/>
      <c r="H27" s="739"/>
      <c r="I27" s="739"/>
      <c r="J27" s="739"/>
    </row>
    <row r="28" spans="1:10" ht="15" customHeight="1">
      <c r="A28" s="738" t="s">
        <v>1385</v>
      </c>
      <c r="B28" s="740"/>
      <c r="C28" s="740"/>
      <c r="D28" s="740"/>
      <c r="E28" s="740"/>
      <c r="F28" s="740"/>
      <c r="G28" s="740"/>
      <c r="H28" s="740"/>
      <c r="I28" s="740"/>
      <c r="J28" s="740"/>
    </row>
    <row r="29" spans="1:10" ht="15" customHeight="1">
      <c r="A29" s="738" t="s">
        <v>1386</v>
      </c>
      <c r="B29" s="740"/>
      <c r="C29" s="740"/>
      <c r="D29" s="740"/>
      <c r="E29" s="740"/>
      <c r="F29" s="740"/>
      <c r="G29" s="740"/>
      <c r="H29" s="740"/>
      <c r="I29" s="740"/>
      <c r="J29" s="740"/>
    </row>
    <row r="30" spans="1:10" ht="15" customHeight="1">
      <c r="A30" s="738" t="s">
        <v>1387</v>
      </c>
      <c r="B30" s="740"/>
      <c r="C30" s="740"/>
      <c r="D30" s="740"/>
      <c r="E30" s="740"/>
      <c r="F30" s="740"/>
      <c r="G30" s="740"/>
      <c r="H30" s="740"/>
      <c r="I30" s="740"/>
      <c r="J30" s="740"/>
    </row>
    <row r="31" spans="1:10" ht="15" customHeight="1">
      <c r="A31" s="738" t="s">
        <v>1388</v>
      </c>
      <c r="B31" s="740"/>
      <c r="C31" s="740"/>
      <c r="D31" s="740"/>
      <c r="E31" s="740"/>
      <c r="F31" s="740"/>
      <c r="G31" s="740"/>
      <c r="H31" s="740"/>
      <c r="I31" s="740"/>
      <c r="J31" s="740"/>
    </row>
    <row r="32" spans="1:10" ht="15" customHeight="1">
      <c r="A32" s="738" t="s">
        <v>1389</v>
      </c>
      <c r="B32" s="740"/>
      <c r="C32" s="740"/>
      <c r="D32" s="740"/>
      <c r="E32" s="740"/>
      <c r="F32" s="740"/>
      <c r="G32" s="740"/>
      <c r="H32" s="740"/>
      <c r="I32" s="740"/>
      <c r="J32" s="740"/>
    </row>
    <row r="33" spans="1:10" ht="15" customHeight="1">
      <c r="A33" s="738" t="s">
        <v>1390</v>
      </c>
      <c r="B33" s="740"/>
      <c r="C33" s="740"/>
      <c r="D33" s="740"/>
      <c r="E33" s="740"/>
      <c r="F33" s="740"/>
      <c r="G33" s="740"/>
      <c r="H33" s="740"/>
      <c r="I33" s="740"/>
      <c r="J33" s="740"/>
    </row>
    <row r="34" spans="1:10" ht="15" customHeight="1">
      <c r="A34" s="660" t="s">
        <v>1391</v>
      </c>
      <c r="B34" s="739"/>
      <c r="C34" s="739"/>
      <c r="D34" s="739"/>
      <c r="E34" s="739"/>
      <c r="F34" s="739"/>
      <c r="G34" s="739"/>
      <c r="H34" s="739"/>
      <c r="I34" s="739"/>
      <c r="J34" s="739"/>
    </row>
    <row r="35" spans="1:10" ht="15" customHeight="1">
      <c r="A35" s="738" t="s">
        <v>1392</v>
      </c>
      <c r="B35" s="740"/>
      <c r="C35" s="740"/>
      <c r="D35" s="740"/>
      <c r="E35" s="740"/>
      <c r="F35" s="740"/>
      <c r="G35" s="740"/>
      <c r="H35" s="740"/>
      <c r="I35" s="740"/>
      <c r="J35" s="740"/>
    </row>
    <row r="36" spans="1:10" s="199" customFormat="1" ht="15" customHeight="1">
      <c r="A36" s="738" t="s">
        <v>1393</v>
      </c>
      <c r="B36" s="740"/>
      <c r="C36" s="740"/>
      <c r="D36" s="740"/>
      <c r="E36" s="740"/>
      <c r="F36" s="740"/>
      <c r="G36" s="740"/>
      <c r="H36" s="740"/>
      <c r="I36" s="740"/>
      <c r="J36" s="740"/>
    </row>
    <row r="37" spans="1:10" ht="15" customHeight="1">
      <c r="A37" s="738" t="s">
        <v>1331</v>
      </c>
      <c r="B37" s="740"/>
      <c r="C37" s="740"/>
      <c r="D37" s="740"/>
      <c r="E37" s="740"/>
      <c r="F37" s="740"/>
      <c r="G37" s="740"/>
      <c r="H37" s="740"/>
      <c r="I37" s="740"/>
      <c r="J37" s="740"/>
    </row>
    <row r="38" spans="1:10" ht="15" customHeight="1">
      <c r="A38" s="738" t="s">
        <v>1394</v>
      </c>
      <c r="B38" s="740"/>
      <c r="C38" s="740"/>
      <c r="D38" s="740"/>
      <c r="E38" s="740"/>
      <c r="F38" s="740"/>
      <c r="G38" s="740"/>
      <c r="H38" s="740"/>
      <c r="I38" s="740"/>
      <c r="J38" s="740"/>
    </row>
    <row r="39" spans="1:10" ht="15" customHeight="1">
      <c r="A39" s="738" t="s">
        <v>1395</v>
      </c>
      <c r="B39" s="740"/>
      <c r="C39" s="740"/>
      <c r="D39" s="740"/>
      <c r="E39" s="740"/>
      <c r="F39" s="740"/>
      <c r="G39" s="740"/>
      <c r="H39" s="740"/>
      <c r="I39" s="740"/>
      <c r="J39" s="740"/>
    </row>
    <row r="40" spans="1:10" ht="15" customHeight="1">
      <c r="A40" s="738" t="s">
        <v>1396</v>
      </c>
      <c r="B40" s="740"/>
      <c r="C40" s="740"/>
      <c r="D40" s="740"/>
      <c r="E40" s="740"/>
      <c r="F40" s="740"/>
      <c r="G40" s="740"/>
      <c r="H40" s="740"/>
      <c r="I40" s="740"/>
      <c r="J40" s="740"/>
    </row>
    <row r="41" spans="1:10" ht="15" customHeight="1">
      <c r="A41" s="738" t="s">
        <v>1397</v>
      </c>
      <c r="B41" s="740"/>
      <c r="C41" s="740"/>
      <c r="D41" s="740"/>
      <c r="E41" s="740"/>
      <c r="F41" s="740"/>
      <c r="G41" s="740"/>
      <c r="H41" s="740"/>
      <c r="I41" s="740"/>
      <c r="J41" s="740"/>
    </row>
    <row r="42" spans="1:10" ht="15" customHeight="1">
      <c r="A42" s="738" t="s">
        <v>1398</v>
      </c>
      <c r="B42" s="740"/>
      <c r="C42" s="740"/>
      <c r="D42" s="740"/>
      <c r="E42" s="740"/>
      <c r="F42" s="740"/>
      <c r="G42" s="740"/>
      <c r="H42" s="740"/>
      <c r="I42" s="740"/>
      <c r="J42" s="740"/>
    </row>
    <row r="43" spans="1:10" ht="15" customHeight="1">
      <c r="A43" s="738" t="s">
        <v>1399</v>
      </c>
      <c r="B43" s="740"/>
      <c r="C43" s="740"/>
      <c r="D43" s="740"/>
      <c r="E43" s="740"/>
      <c r="F43" s="740"/>
      <c r="G43" s="740"/>
      <c r="H43" s="740"/>
      <c r="I43" s="740"/>
      <c r="J43" s="740"/>
    </row>
    <row r="44" spans="1:10" ht="15" customHeight="1">
      <c r="A44" s="738" t="s">
        <v>1400</v>
      </c>
      <c r="B44" s="740"/>
      <c r="C44" s="740"/>
      <c r="D44" s="740"/>
      <c r="E44" s="740"/>
      <c r="F44" s="740"/>
      <c r="G44" s="740"/>
      <c r="H44" s="740"/>
      <c r="I44" s="740"/>
      <c r="J44" s="740"/>
    </row>
    <row r="45" spans="1:10" s="199" customFormat="1" ht="15" customHeight="1">
      <c r="A45" s="738" t="s">
        <v>1401</v>
      </c>
      <c r="B45" s="740"/>
      <c r="C45" s="740"/>
      <c r="D45" s="740"/>
      <c r="E45" s="740"/>
      <c r="F45" s="740"/>
      <c r="G45" s="740"/>
      <c r="H45" s="740"/>
      <c r="I45" s="740"/>
      <c r="J45" s="740"/>
    </row>
    <row r="46" spans="1:10" ht="15" customHeight="1">
      <c r="A46" s="738" t="s">
        <v>1402</v>
      </c>
      <c r="B46" s="740"/>
      <c r="C46" s="740"/>
      <c r="D46" s="740"/>
      <c r="E46" s="740"/>
      <c r="F46" s="740"/>
      <c r="G46" s="740"/>
      <c r="H46" s="740"/>
      <c r="I46" s="740"/>
      <c r="J46" s="740"/>
    </row>
    <row r="47" spans="1:10" ht="15" customHeight="1">
      <c r="A47" s="738" t="s">
        <v>1403</v>
      </c>
      <c r="B47" s="740"/>
      <c r="C47" s="740"/>
      <c r="D47" s="740"/>
      <c r="E47" s="740"/>
      <c r="F47" s="740"/>
      <c r="G47" s="740"/>
      <c r="H47" s="740"/>
      <c r="I47" s="740"/>
      <c r="J47" s="740"/>
    </row>
    <row r="48" spans="1:10" ht="15" customHeight="1">
      <c r="A48" s="738" t="s">
        <v>1330</v>
      </c>
      <c r="B48" s="740"/>
      <c r="C48" s="740"/>
      <c r="D48" s="740"/>
      <c r="E48" s="740"/>
      <c r="F48" s="740"/>
      <c r="G48" s="740"/>
      <c r="H48" s="740"/>
      <c r="I48" s="740"/>
      <c r="J48" s="740"/>
    </row>
    <row r="49" spans="1:10" ht="15" customHeight="1">
      <c r="A49" s="738" t="s">
        <v>1404</v>
      </c>
      <c r="B49" s="740"/>
      <c r="C49" s="740"/>
      <c r="D49" s="740"/>
      <c r="E49" s="740"/>
      <c r="F49" s="740"/>
      <c r="G49" s="740"/>
      <c r="H49" s="740"/>
      <c r="I49" s="740"/>
      <c r="J49" s="740"/>
    </row>
    <row r="50" spans="1:10" ht="15" customHeight="1">
      <c r="A50" s="738" t="s">
        <v>1405</v>
      </c>
      <c r="B50" s="740"/>
      <c r="C50" s="740"/>
      <c r="D50" s="740"/>
      <c r="E50" s="740"/>
      <c r="F50" s="740"/>
      <c r="G50" s="740"/>
      <c r="H50" s="740"/>
      <c r="I50" s="740"/>
      <c r="J50" s="740"/>
    </row>
    <row r="51" spans="1:10" ht="15" customHeight="1">
      <c r="A51" s="738" t="s">
        <v>1406</v>
      </c>
      <c r="B51" s="740"/>
      <c r="C51" s="740"/>
      <c r="D51" s="740"/>
      <c r="E51" s="740"/>
      <c r="F51" s="740"/>
      <c r="G51" s="740"/>
      <c r="H51" s="740"/>
      <c r="I51" s="740"/>
      <c r="J51" s="740"/>
    </row>
    <row r="52" spans="1:10" ht="15" customHeight="1">
      <c r="A52" s="660" t="s">
        <v>1407</v>
      </c>
      <c r="B52" s="739"/>
      <c r="C52" s="739"/>
      <c r="D52" s="739"/>
      <c r="E52" s="739"/>
      <c r="F52" s="739"/>
      <c r="G52" s="739"/>
      <c r="H52" s="739"/>
      <c r="I52" s="739"/>
      <c r="J52" s="739"/>
    </row>
    <row r="53" spans="1:10" ht="15" customHeight="1">
      <c r="A53" s="738" t="s">
        <v>1408</v>
      </c>
      <c r="B53" s="740"/>
      <c r="C53" s="740"/>
      <c r="D53" s="740"/>
      <c r="E53" s="740"/>
      <c r="F53" s="740"/>
      <c r="G53" s="740"/>
      <c r="H53" s="740"/>
      <c r="I53" s="740"/>
      <c r="J53" s="740"/>
    </row>
    <row r="54" spans="1:10" ht="15" customHeight="1">
      <c r="A54" s="738" t="s">
        <v>1409</v>
      </c>
      <c r="B54" s="740"/>
      <c r="C54" s="740"/>
      <c r="D54" s="740"/>
      <c r="E54" s="740"/>
      <c r="F54" s="740"/>
      <c r="G54" s="740"/>
      <c r="H54" s="740"/>
      <c r="I54" s="740"/>
      <c r="J54" s="740"/>
    </row>
    <row r="55" spans="1:10" ht="15" customHeight="1">
      <c r="A55" s="738" t="s">
        <v>1410</v>
      </c>
      <c r="B55" s="740"/>
      <c r="C55" s="740"/>
      <c r="D55" s="740"/>
      <c r="E55" s="740"/>
      <c r="F55" s="740"/>
      <c r="G55" s="740"/>
      <c r="H55" s="740"/>
      <c r="I55" s="740"/>
      <c r="J55" s="740"/>
    </row>
    <row r="56" spans="1:10" ht="15" customHeight="1">
      <c r="A56" s="738" t="s">
        <v>1411</v>
      </c>
      <c r="B56" s="740"/>
      <c r="C56" s="740"/>
      <c r="D56" s="740"/>
      <c r="E56" s="740"/>
      <c r="F56" s="740"/>
      <c r="G56" s="740"/>
      <c r="H56" s="740"/>
      <c r="I56" s="740"/>
      <c r="J56" s="740"/>
    </row>
    <row r="57" spans="1:10" ht="15" customHeight="1">
      <c r="A57" s="738" t="s">
        <v>1412</v>
      </c>
      <c r="B57" s="740"/>
      <c r="C57" s="740"/>
      <c r="D57" s="740"/>
      <c r="E57" s="740"/>
      <c r="F57" s="740"/>
      <c r="G57" s="740"/>
      <c r="H57" s="740"/>
      <c r="I57" s="740"/>
      <c r="J57" s="740"/>
    </row>
    <row r="58" spans="1:10" s="89" customFormat="1" ht="15" customHeight="1">
      <c r="A58" s="738" t="s">
        <v>1413</v>
      </c>
      <c r="B58" s="740"/>
      <c r="C58" s="740"/>
      <c r="D58" s="740"/>
      <c r="E58" s="740"/>
      <c r="F58" s="740"/>
      <c r="G58" s="740"/>
      <c r="H58" s="740"/>
      <c r="I58" s="740"/>
      <c r="J58" s="740"/>
    </row>
    <row r="59" spans="1:10" ht="13.05" customHeight="1">
      <c r="A59" s="738" t="s">
        <v>1414</v>
      </c>
      <c r="B59" s="740"/>
      <c r="C59" s="740"/>
      <c r="D59" s="740"/>
      <c r="E59" s="740"/>
      <c r="F59" s="740"/>
      <c r="G59" s="740"/>
      <c r="H59" s="740"/>
      <c r="I59" s="740"/>
      <c r="J59" s="740"/>
    </row>
    <row r="60" spans="1:10" ht="13.05" customHeight="1">
      <c r="A60" s="738" t="s">
        <v>1415</v>
      </c>
      <c r="B60" s="740"/>
      <c r="C60" s="740"/>
      <c r="D60" s="740"/>
      <c r="E60" s="740"/>
      <c r="F60" s="740"/>
      <c r="G60" s="740"/>
      <c r="H60" s="740"/>
      <c r="I60" s="740"/>
      <c r="J60" s="740"/>
    </row>
    <row r="61" spans="1:10" ht="13.05" customHeight="1">
      <c r="A61" s="660" t="s">
        <v>1416</v>
      </c>
      <c r="B61" s="739"/>
      <c r="C61" s="739"/>
      <c r="D61" s="739"/>
      <c r="E61" s="739"/>
      <c r="F61" s="739"/>
      <c r="G61" s="739"/>
      <c r="H61" s="739"/>
      <c r="I61" s="739"/>
      <c r="J61" s="739"/>
    </row>
    <row r="62" spans="1:10" ht="13.05" customHeight="1">
      <c r="A62" s="738" t="s">
        <v>1417</v>
      </c>
      <c r="B62" s="740"/>
      <c r="C62" s="740"/>
      <c r="D62" s="740"/>
      <c r="E62" s="740"/>
      <c r="F62" s="740"/>
      <c r="G62" s="740"/>
      <c r="H62" s="740"/>
      <c r="I62" s="740"/>
      <c r="J62" s="740"/>
    </row>
    <row r="63" spans="1:10" ht="13.05" customHeight="1">
      <c r="A63" s="738" t="s">
        <v>1418</v>
      </c>
      <c r="B63" s="740"/>
      <c r="C63" s="740"/>
      <c r="D63" s="740"/>
      <c r="E63" s="740"/>
      <c r="F63" s="740"/>
      <c r="G63" s="740"/>
      <c r="H63" s="740"/>
      <c r="I63" s="740"/>
      <c r="J63" s="740"/>
    </row>
    <row r="64" spans="1:10" ht="15" customHeight="1">
      <c r="A64" s="738" t="s">
        <v>1419</v>
      </c>
      <c r="B64" s="740"/>
      <c r="C64" s="740"/>
      <c r="D64" s="740"/>
      <c r="E64" s="740"/>
      <c r="F64" s="740"/>
      <c r="G64" s="740"/>
      <c r="H64" s="740"/>
      <c r="I64" s="740"/>
      <c r="J64" s="740"/>
    </row>
    <row r="65" spans="1:10" ht="15" customHeight="1">
      <c r="A65" s="738" t="s">
        <v>1420</v>
      </c>
      <c r="B65" s="740"/>
      <c r="C65" s="740"/>
      <c r="D65" s="740"/>
      <c r="E65" s="740"/>
      <c r="F65" s="740"/>
      <c r="G65" s="740"/>
      <c r="H65" s="740"/>
      <c r="I65" s="740"/>
      <c r="J65" s="740"/>
    </row>
    <row r="66" spans="1:10" ht="15" customHeight="1">
      <c r="A66" s="738" t="s">
        <v>1421</v>
      </c>
      <c r="B66" s="740"/>
      <c r="C66" s="740"/>
      <c r="D66" s="740"/>
      <c r="E66" s="740"/>
      <c r="F66" s="740"/>
      <c r="G66" s="740"/>
      <c r="H66" s="740"/>
      <c r="I66" s="740"/>
      <c r="J66" s="740"/>
    </row>
    <row r="67" spans="1:10" ht="15" customHeight="1">
      <c r="A67" s="738" t="s">
        <v>1422</v>
      </c>
      <c r="B67" s="740"/>
      <c r="C67" s="740"/>
      <c r="D67" s="740"/>
      <c r="E67" s="740"/>
      <c r="F67" s="740"/>
      <c r="G67" s="740"/>
      <c r="H67" s="740"/>
      <c r="I67" s="740"/>
      <c r="J67" s="740"/>
    </row>
    <row r="68" spans="1:10" s="199" customFormat="1" ht="15" customHeight="1">
      <c r="A68" s="738" t="s">
        <v>1423</v>
      </c>
      <c r="B68" s="740"/>
      <c r="C68" s="740"/>
      <c r="D68" s="740"/>
      <c r="E68" s="740"/>
      <c r="F68" s="740"/>
      <c r="G68" s="740"/>
      <c r="H68" s="740"/>
      <c r="I68" s="740"/>
      <c r="J68" s="740"/>
    </row>
    <row r="69" spans="1:10" ht="15" customHeight="1">
      <c r="A69" s="738" t="s">
        <v>1424</v>
      </c>
      <c r="B69" s="740"/>
      <c r="C69" s="740"/>
      <c r="D69" s="740"/>
      <c r="E69" s="740"/>
      <c r="F69" s="740"/>
      <c r="G69" s="740"/>
      <c r="H69" s="740"/>
      <c r="I69" s="740"/>
      <c r="J69" s="740"/>
    </row>
    <row r="70" spans="1:10" ht="15" customHeight="1">
      <c r="A70" s="660" t="s">
        <v>1425</v>
      </c>
      <c r="B70" s="739"/>
      <c r="C70" s="739"/>
      <c r="D70" s="739"/>
      <c r="E70" s="739"/>
      <c r="F70" s="739"/>
      <c r="G70" s="739"/>
      <c r="H70" s="739"/>
      <c r="I70" s="739"/>
      <c r="J70" s="739"/>
    </row>
    <row r="71" spans="1:10" ht="15" customHeight="1">
      <c r="A71" s="738" t="s">
        <v>1426</v>
      </c>
      <c r="B71" s="740"/>
      <c r="C71" s="740"/>
      <c r="D71" s="740"/>
      <c r="E71" s="740"/>
      <c r="F71" s="740"/>
      <c r="G71" s="740"/>
      <c r="H71" s="740"/>
      <c r="I71" s="740"/>
      <c r="J71" s="740"/>
    </row>
    <row r="72" spans="1:10" ht="15" customHeight="1">
      <c r="A72" s="738" t="s">
        <v>1427</v>
      </c>
      <c r="B72" s="740"/>
      <c r="C72" s="740"/>
      <c r="D72" s="740"/>
      <c r="E72" s="740"/>
      <c r="F72" s="740"/>
      <c r="G72" s="740"/>
      <c r="H72" s="740"/>
      <c r="I72" s="740"/>
      <c r="J72" s="740"/>
    </row>
    <row r="73" spans="1:10" s="199" customFormat="1" ht="15" customHeight="1">
      <c r="A73" s="738" t="s">
        <v>1428</v>
      </c>
      <c r="B73" s="740"/>
      <c r="C73" s="740"/>
      <c r="D73" s="740"/>
      <c r="E73" s="740"/>
      <c r="F73" s="740"/>
      <c r="G73" s="740"/>
      <c r="H73" s="740"/>
      <c r="I73" s="740"/>
      <c r="J73" s="740"/>
    </row>
    <row r="74" spans="1:10" ht="15" customHeight="1">
      <c r="A74" s="738" t="s">
        <v>1429</v>
      </c>
      <c r="B74" s="740"/>
      <c r="C74" s="740"/>
      <c r="D74" s="740"/>
      <c r="E74" s="740"/>
      <c r="F74" s="740"/>
      <c r="G74" s="740"/>
      <c r="H74" s="740"/>
      <c r="I74" s="740"/>
      <c r="J74" s="740"/>
    </row>
    <row r="75" spans="1:10" ht="15" customHeight="1">
      <c r="A75" s="738" t="s">
        <v>1430</v>
      </c>
      <c r="B75" s="740"/>
      <c r="C75" s="740"/>
      <c r="D75" s="740"/>
      <c r="E75" s="740"/>
      <c r="F75" s="740"/>
      <c r="G75" s="740"/>
      <c r="H75" s="740"/>
      <c r="I75" s="740"/>
      <c r="J75" s="740"/>
    </row>
    <row r="76" spans="1:10" ht="15" customHeight="1">
      <c r="A76" s="738" t="s">
        <v>1431</v>
      </c>
      <c r="B76" s="740"/>
      <c r="C76" s="740"/>
      <c r="D76" s="740"/>
      <c r="E76" s="740"/>
      <c r="F76" s="740"/>
      <c r="G76" s="740"/>
      <c r="H76" s="740"/>
      <c r="I76" s="740"/>
      <c r="J76" s="740"/>
    </row>
    <row r="77" spans="1:10" ht="15" customHeight="1">
      <c r="A77" s="738" t="s">
        <v>1432</v>
      </c>
      <c r="B77" s="740"/>
      <c r="C77" s="740"/>
      <c r="D77" s="740"/>
      <c r="E77" s="740"/>
      <c r="F77" s="740"/>
      <c r="G77" s="740"/>
      <c r="H77" s="740"/>
      <c r="I77" s="740"/>
      <c r="J77" s="740"/>
    </row>
    <row r="78" spans="1:10" ht="15" customHeight="1">
      <c r="A78" s="738" t="s">
        <v>1433</v>
      </c>
      <c r="B78" s="740"/>
      <c r="C78" s="740"/>
      <c r="D78" s="740"/>
      <c r="E78" s="740"/>
      <c r="F78" s="740"/>
      <c r="G78" s="740"/>
      <c r="H78" s="740"/>
      <c r="I78" s="740"/>
      <c r="J78" s="740"/>
    </row>
    <row r="79" spans="1:10" ht="15" customHeight="1">
      <c r="A79" s="738" t="s">
        <v>1434</v>
      </c>
      <c r="B79" s="740"/>
      <c r="C79" s="740"/>
      <c r="D79" s="740"/>
      <c r="E79" s="740"/>
      <c r="F79" s="740"/>
      <c r="G79" s="740"/>
      <c r="H79" s="740"/>
      <c r="I79" s="740"/>
      <c r="J79" s="740"/>
    </row>
    <row r="80" spans="1:10" ht="15" customHeight="1">
      <c r="A80" s="738" t="s">
        <v>1435</v>
      </c>
      <c r="B80" s="740"/>
      <c r="C80" s="740"/>
      <c r="D80" s="740"/>
      <c r="E80" s="740"/>
      <c r="F80" s="740"/>
      <c r="G80" s="740"/>
      <c r="H80" s="740"/>
      <c r="I80" s="740"/>
      <c r="J80" s="740"/>
    </row>
    <row r="81" spans="1:10" ht="15" customHeight="1">
      <c r="A81" s="738" t="s">
        <v>1436</v>
      </c>
      <c r="B81" s="740"/>
      <c r="C81" s="740"/>
      <c r="D81" s="740"/>
      <c r="E81" s="740"/>
      <c r="F81" s="740"/>
      <c r="G81" s="740"/>
      <c r="H81" s="740"/>
      <c r="I81" s="740"/>
      <c r="J81" s="740"/>
    </row>
    <row r="82" spans="1:10" ht="15" customHeight="1">
      <c r="A82" s="660" t="s">
        <v>1437</v>
      </c>
      <c r="B82" s="739"/>
      <c r="C82" s="739"/>
      <c r="D82" s="739"/>
      <c r="E82" s="739"/>
      <c r="F82" s="739"/>
      <c r="G82" s="739"/>
      <c r="H82" s="739"/>
      <c r="I82" s="739"/>
      <c r="J82" s="739"/>
    </row>
    <row r="83" spans="1:10" ht="15" customHeight="1">
      <c r="A83" s="738" t="s">
        <v>1438</v>
      </c>
      <c r="B83" s="740"/>
      <c r="C83" s="740"/>
      <c r="D83" s="740"/>
      <c r="E83" s="740"/>
      <c r="F83" s="740"/>
      <c r="G83" s="740"/>
      <c r="H83" s="740"/>
      <c r="I83" s="740"/>
      <c r="J83" s="740"/>
    </row>
    <row r="84" spans="1:10" s="199" customFormat="1" ht="15" customHeight="1">
      <c r="A84" s="738" t="s">
        <v>1439</v>
      </c>
      <c r="B84" s="740"/>
      <c r="C84" s="740"/>
      <c r="D84" s="740"/>
      <c r="E84" s="740"/>
      <c r="F84" s="740"/>
      <c r="G84" s="740"/>
      <c r="H84" s="740"/>
      <c r="I84" s="740"/>
      <c r="J84" s="740"/>
    </row>
    <row r="85" spans="1:10" ht="15" customHeight="1">
      <c r="A85" s="738" t="s">
        <v>1440</v>
      </c>
      <c r="B85" s="740"/>
      <c r="C85" s="740"/>
      <c r="D85" s="740"/>
      <c r="E85" s="740"/>
      <c r="F85" s="740"/>
      <c r="G85" s="740"/>
      <c r="H85" s="740"/>
      <c r="I85" s="740"/>
      <c r="J85" s="740"/>
    </row>
    <row r="86" spans="1:10" ht="15" customHeight="1">
      <c r="A86" s="738" t="s">
        <v>1441</v>
      </c>
      <c r="B86" s="740"/>
      <c r="C86" s="740"/>
      <c r="D86" s="740"/>
      <c r="E86" s="740"/>
      <c r="F86" s="740"/>
      <c r="G86" s="740"/>
      <c r="H86" s="740"/>
      <c r="I86" s="740"/>
      <c r="J86" s="740"/>
    </row>
    <row r="87" spans="1:10" ht="15" customHeight="1">
      <c r="A87" s="738" t="s">
        <v>1442</v>
      </c>
      <c r="B87" s="740"/>
      <c r="C87" s="740"/>
      <c r="D87" s="740"/>
      <c r="E87" s="740"/>
      <c r="F87" s="740"/>
      <c r="G87" s="740"/>
      <c r="H87" s="740"/>
      <c r="I87" s="740"/>
      <c r="J87" s="740"/>
    </row>
    <row r="88" spans="1:10" ht="15" customHeight="1">
      <c r="A88" s="738" t="s">
        <v>1443</v>
      </c>
      <c r="B88" s="740"/>
      <c r="C88" s="740"/>
      <c r="D88" s="740"/>
      <c r="E88" s="740"/>
      <c r="F88" s="740"/>
      <c r="G88" s="740"/>
      <c r="H88" s="740"/>
      <c r="I88" s="740"/>
      <c r="J88" s="740"/>
    </row>
    <row r="89" spans="1:10" s="89" customFormat="1" ht="15" customHeight="1">
      <c r="A89" s="738" t="s">
        <v>1444</v>
      </c>
      <c r="B89" s="740"/>
      <c r="C89" s="740"/>
      <c r="D89" s="740"/>
      <c r="E89" s="740"/>
      <c r="F89" s="740"/>
      <c r="G89" s="740"/>
      <c r="H89" s="740"/>
      <c r="I89" s="740"/>
      <c r="J89" s="740"/>
    </row>
    <row r="90" spans="1:10" ht="15" customHeight="1">
      <c r="A90" s="738" t="s">
        <v>1445</v>
      </c>
      <c r="B90" s="740"/>
      <c r="C90" s="740"/>
      <c r="D90" s="740"/>
      <c r="E90" s="740"/>
      <c r="F90" s="740"/>
      <c r="G90" s="740"/>
      <c r="H90" s="740"/>
      <c r="I90" s="740"/>
      <c r="J90" s="740"/>
    </row>
    <row r="91" spans="1:10" ht="15" customHeight="1">
      <c r="A91" s="738" t="s">
        <v>1333</v>
      </c>
      <c r="B91" s="740"/>
      <c r="C91" s="740"/>
      <c r="D91" s="740"/>
      <c r="E91" s="740"/>
      <c r="F91" s="740"/>
      <c r="G91" s="740"/>
      <c r="H91" s="740"/>
      <c r="I91" s="740"/>
      <c r="J91" s="740"/>
    </row>
    <row r="92" spans="1:10" ht="15" customHeight="1">
      <c r="A92" s="738" t="s">
        <v>1446</v>
      </c>
      <c r="B92" s="740"/>
      <c r="C92" s="740"/>
      <c r="D92" s="740"/>
      <c r="E92" s="740"/>
      <c r="F92" s="740"/>
      <c r="G92" s="740"/>
      <c r="H92" s="740"/>
      <c r="I92" s="740"/>
      <c r="J92" s="740"/>
    </row>
    <row r="93" spans="1:10" ht="15" customHeight="1">
      <c r="A93" s="738" t="s">
        <v>1447</v>
      </c>
      <c r="B93" s="740"/>
      <c r="C93" s="740"/>
      <c r="D93" s="740"/>
      <c r="E93" s="740"/>
      <c r="F93" s="740"/>
      <c r="G93" s="740"/>
      <c r="H93" s="740"/>
      <c r="I93" s="740"/>
      <c r="J93" s="740"/>
    </row>
    <row r="94" spans="1:10" ht="15" customHeight="1">
      <c r="A94" s="738" t="s">
        <v>1448</v>
      </c>
      <c r="B94" s="740"/>
      <c r="C94" s="740"/>
      <c r="D94" s="740"/>
      <c r="E94" s="740"/>
      <c r="F94" s="740"/>
      <c r="G94" s="740"/>
      <c r="H94" s="740"/>
      <c r="I94" s="740"/>
      <c r="J94" s="740"/>
    </row>
    <row r="95" spans="1:10" ht="15" customHeight="1">
      <c r="A95" s="738" t="s">
        <v>1449</v>
      </c>
      <c r="B95" s="740"/>
      <c r="C95" s="740"/>
      <c r="D95" s="740"/>
      <c r="E95" s="740"/>
      <c r="F95" s="740"/>
      <c r="G95" s="740"/>
      <c r="H95" s="740"/>
      <c r="I95" s="740"/>
      <c r="J95" s="740"/>
    </row>
    <row r="96" spans="1:10" ht="15" customHeight="1">
      <c r="A96" s="738" t="s">
        <v>1450</v>
      </c>
      <c r="B96" s="740"/>
      <c r="C96" s="740"/>
      <c r="D96" s="740"/>
      <c r="E96" s="740"/>
      <c r="F96" s="740"/>
      <c r="G96" s="740"/>
      <c r="H96" s="740"/>
      <c r="I96" s="740"/>
      <c r="J96" s="740"/>
    </row>
    <row r="97" spans="1:10" ht="15" customHeight="1">
      <c r="A97" s="660" t="s">
        <v>1451</v>
      </c>
      <c r="B97" s="739"/>
      <c r="C97" s="739"/>
      <c r="D97" s="739"/>
      <c r="E97" s="739"/>
      <c r="F97" s="739"/>
      <c r="G97" s="739"/>
      <c r="H97" s="739"/>
      <c r="I97" s="739"/>
      <c r="J97" s="739"/>
    </row>
    <row r="98" spans="1:10" ht="15" customHeight="1">
      <c r="A98" s="738" t="s">
        <v>1452</v>
      </c>
      <c r="B98" s="740"/>
      <c r="C98" s="740"/>
      <c r="D98" s="740"/>
      <c r="E98" s="740"/>
      <c r="F98" s="740"/>
      <c r="G98" s="740"/>
      <c r="H98" s="740"/>
      <c r="I98" s="740"/>
      <c r="J98" s="740"/>
    </row>
    <row r="99" spans="1:10" s="199" customFormat="1" ht="15" customHeight="1">
      <c r="A99" s="738" t="s">
        <v>1453</v>
      </c>
      <c r="B99" s="740"/>
      <c r="C99" s="740"/>
      <c r="D99" s="740"/>
      <c r="E99" s="740"/>
      <c r="F99" s="740"/>
      <c r="G99" s="740"/>
      <c r="H99" s="740"/>
      <c r="I99" s="740"/>
      <c r="J99" s="740"/>
    </row>
    <row r="100" spans="1:10" ht="15" customHeight="1">
      <c r="A100" s="738" t="s">
        <v>1454</v>
      </c>
      <c r="B100" s="740"/>
      <c r="C100" s="740"/>
      <c r="D100" s="740"/>
      <c r="E100" s="740"/>
      <c r="F100" s="740"/>
      <c r="G100" s="740"/>
      <c r="H100" s="740"/>
      <c r="I100" s="740"/>
      <c r="J100" s="740"/>
    </row>
    <row r="101" spans="1:10" ht="15" customHeight="1">
      <c r="A101" s="738" t="s">
        <v>1455</v>
      </c>
      <c r="B101" s="740"/>
      <c r="C101" s="740"/>
      <c r="D101" s="740"/>
      <c r="E101" s="740"/>
      <c r="F101" s="740"/>
      <c r="G101" s="740"/>
      <c r="H101" s="740"/>
      <c r="I101" s="740"/>
      <c r="J101" s="740"/>
    </row>
    <row r="102" spans="1:10" ht="15" customHeight="1">
      <c r="A102" s="738" t="s">
        <v>1456</v>
      </c>
      <c r="B102" s="740"/>
      <c r="C102" s="740"/>
      <c r="D102" s="740"/>
      <c r="E102" s="740"/>
      <c r="F102" s="740"/>
      <c r="G102" s="740"/>
      <c r="H102" s="740"/>
      <c r="I102" s="740"/>
      <c r="J102" s="740"/>
    </row>
    <row r="103" spans="1:10" ht="14" customHeight="1">
      <c r="A103" s="738" t="s">
        <v>1457</v>
      </c>
      <c r="B103" s="740"/>
      <c r="C103" s="740"/>
      <c r="D103" s="740"/>
      <c r="E103" s="740"/>
      <c r="F103" s="740"/>
      <c r="G103" s="740"/>
      <c r="H103" s="740"/>
      <c r="I103" s="740"/>
      <c r="J103" s="740"/>
    </row>
    <row r="104" spans="1:10" ht="14" customHeight="1">
      <c r="A104" s="738" t="s">
        <v>1458</v>
      </c>
      <c r="B104" s="740"/>
      <c r="C104" s="740"/>
      <c r="D104" s="740"/>
      <c r="E104" s="740"/>
      <c r="F104" s="740"/>
      <c r="G104" s="740"/>
      <c r="H104" s="740"/>
      <c r="I104" s="740"/>
      <c r="J104" s="740"/>
    </row>
    <row r="105" spans="1:10" ht="14" customHeight="1">
      <c r="A105" s="738" t="s">
        <v>1328</v>
      </c>
      <c r="B105" s="740"/>
      <c r="C105" s="740"/>
      <c r="D105" s="740"/>
      <c r="E105" s="740"/>
      <c r="F105" s="740"/>
      <c r="G105" s="740"/>
      <c r="H105" s="740"/>
      <c r="I105" s="740"/>
      <c r="J105" s="740"/>
    </row>
    <row r="106" spans="1:10" ht="14" customHeight="1">
      <c r="A106" s="738" t="s">
        <v>1459</v>
      </c>
      <c r="B106" s="740"/>
      <c r="C106" s="740"/>
      <c r="D106" s="740"/>
      <c r="E106" s="740"/>
      <c r="F106" s="740"/>
      <c r="G106" s="740"/>
      <c r="H106" s="740"/>
      <c r="I106" s="740"/>
      <c r="J106" s="740"/>
    </row>
    <row r="107" spans="1:10" ht="15" customHeight="1">
      <c r="A107" s="738" t="s">
        <v>1460</v>
      </c>
      <c r="B107" s="740"/>
      <c r="C107" s="740"/>
      <c r="D107" s="740"/>
      <c r="E107" s="740"/>
      <c r="F107" s="740"/>
      <c r="G107" s="740"/>
      <c r="H107" s="740"/>
      <c r="I107" s="740"/>
      <c r="J107" s="740"/>
    </row>
    <row r="108" spans="1:10" ht="15" customHeight="1">
      <c r="A108" s="660" t="s">
        <v>1461</v>
      </c>
      <c r="B108" s="739"/>
      <c r="C108" s="739"/>
      <c r="D108" s="739"/>
      <c r="E108" s="739"/>
      <c r="F108" s="739"/>
      <c r="G108" s="739"/>
      <c r="H108" s="739"/>
      <c r="I108" s="739"/>
      <c r="J108" s="739"/>
    </row>
    <row r="109" spans="1:10" ht="15" customHeight="1">
      <c r="A109" s="738" t="s">
        <v>1462</v>
      </c>
      <c r="B109" s="740"/>
      <c r="C109" s="740"/>
      <c r="D109" s="740"/>
      <c r="E109" s="740"/>
      <c r="F109" s="740"/>
      <c r="G109" s="740"/>
      <c r="H109" s="740"/>
      <c r="I109" s="740"/>
      <c r="J109" s="740"/>
    </row>
    <row r="110" spans="1:10" ht="15" customHeight="1">
      <c r="A110" s="738" t="s">
        <v>1463</v>
      </c>
      <c r="B110" s="740"/>
      <c r="C110" s="740"/>
      <c r="D110" s="740"/>
      <c r="E110" s="740"/>
      <c r="F110" s="740"/>
      <c r="G110" s="740"/>
      <c r="H110" s="740"/>
      <c r="I110" s="740"/>
      <c r="J110" s="740"/>
    </row>
    <row r="111" spans="1:10" ht="15" customHeight="1">
      <c r="A111" s="738" t="s">
        <v>1464</v>
      </c>
      <c r="B111" s="740"/>
      <c r="C111" s="740"/>
      <c r="D111" s="740"/>
      <c r="E111" s="740"/>
      <c r="F111" s="740"/>
      <c r="G111" s="740"/>
      <c r="H111" s="740"/>
      <c r="I111" s="740"/>
      <c r="J111" s="740"/>
    </row>
    <row r="112" spans="1:10" ht="15" customHeight="1">
      <c r="A112" s="738" t="s">
        <v>1465</v>
      </c>
      <c r="B112" s="740"/>
      <c r="C112" s="740"/>
      <c r="D112" s="740"/>
      <c r="E112" s="740"/>
      <c r="F112" s="740"/>
      <c r="G112" s="740"/>
      <c r="H112" s="740"/>
      <c r="I112" s="740"/>
      <c r="J112" s="740"/>
    </row>
    <row r="113" spans="1:10" ht="15" customHeight="1">
      <c r="A113" s="738" t="s">
        <v>1466</v>
      </c>
      <c r="B113" s="740"/>
      <c r="C113" s="740"/>
      <c r="D113" s="740"/>
      <c r="E113" s="740"/>
      <c r="F113" s="740"/>
      <c r="G113" s="740"/>
      <c r="H113" s="740"/>
      <c r="I113" s="740"/>
      <c r="J113" s="740"/>
    </row>
    <row r="114" spans="1:10" ht="15" customHeight="1">
      <c r="A114" s="738" t="s">
        <v>1467</v>
      </c>
      <c r="B114" s="740"/>
      <c r="C114" s="740"/>
      <c r="D114" s="740"/>
      <c r="E114" s="740"/>
      <c r="F114" s="740"/>
      <c r="G114" s="740"/>
      <c r="H114" s="740"/>
      <c r="I114" s="740"/>
      <c r="J114" s="740"/>
    </row>
    <row r="115" spans="1:10" ht="15" customHeight="1">
      <c r="A115" s="738" t="s">
        <v>1468</v>
      </c>
      <c r="B115" s="740"/>
      <c r="C115" s="740"/>
      <c r="D115" s="740"/>
      <c r="E115" s="740"/>
      <c r="F115" s="740"/>
      <c r="G115" s="740"/>
      <c r="H115" s="740"/>
      <c r="I115" s="740"/>
      <c r="J115" s="740"/>
    </row>
    <row r="116" spans="1:10" ht="15" customHeight="1">
      <c r="A116" s="738" t="s">
        <v>1469</v>
      </c>
      <c r="B116" s="740"/>
      <c r="C116" s="740"/>
      <c r="D116" s="740"/>
      <c r="E116" s="740"/>
      <c r="F116" s="740"/>
      <c r="G116" s="740"/>
      <c r="H116" s="740"/>
      <c r="I116" s="740"/>
      <c r="J116" s="740"/>
    </row>
    <row r="117" spans="1:10" ht="15" customHeight="1">
      <c r="A117" s="738" t="s">
        <v>1470</v>
      </c>
      <c r="B117" s="740"/>
      <c r="C117" s="740"/>
      <c r="D117" s="740"/>
      <c r="E117" s="740"/>
      <c r="F117" s="740"/>
      <c r="G117" s="740"/>
      <c r="H117" s="740"/>
      <c r="I117" s="740"/>
      <c r="J117" s="740"/>
    </row>
    <row r="118" spans="1:10" ht="15" customHeight="1">
      <c r="A118" s="660" t="s">
        <v>1471</v>
      </c>
      <c r="B118" s="739"/>
      <c r="C118" s="739"/>
      <c r="D118" s="739"/>
      <c r="E118" s="739"/>
      <c r="F118" s="739"/>
      <c r="G118" s="739"/>
      <c r="H118" s="739"/>
      <c r="I118" s="739"/>
      <c r="J118" s="739"/>
    </row>
    <row r="119" spans="1:10" ht="15" customHeight="1">
      <c r="A119" s="738" t="s">
        <v>1472</v>
      </c>
      <c r="B119" s="740"/>
      <c r="C119" s="740"/>
      <c r="D119" s="740"/>
      <c r="E119" s="740"/>
      <c r="F119" s="740"/>
      <c r="G119" s="740"/>
      <c r="H119" s="740"/>
      <c r="I119" s="740"/>
      <c r="J119" s="740"/>
    </row>
    <row r="120" spans="1:10" s="199" customFormat="1" ht="15" customHeight="1">
      <c r="A120" s="738" t="s">
        <v>1473</v>
      </c>
      <c r="B120" s="740"/>
      <c r="C120" s="740"/>
      <c r="D120" s="740"/>
      <c r="E120" s="740"/>
      <c r="F120" s="740"/>
      <c r="G120" s="740"/>
      <c r="H120" s="740"/>
      <c r="I120" s="740"/>
      <c r="J120" s="740"/>
    </row>
    <row r="121" spans="1:10" ht="15" customHeight="1">
      <c r="A121" s="738" t="s">
        <v>1474</v>
      </c>
      <c r="B121" s="740"/>
      <c r="C121" s="740"/>
      <c r="D121" s="740"/>
      <c r="E121" s="740"/>
      <c r="F121" s="740"/>
      <c r="G121" s="740"/>
      <c r="H121" s="740"/>
      <c r="I121" s="740"/>
      <c r="J121" s="740"/>
    </row>
    <row r="122" spans="1:10" ht="15" customHeight="1">
      <c r="A122" s="738" t="s">
        <v>1329</v>
      </c>
      <c r="B122" s="740"/>
      <c r="C122" s="740"/>
      <c r="D122" s="740"/>
      <c r="E122" s="740"/>
      <c r="F122" s="740"/>
      <c r="G122" s="740"/>
      <c r="H122" s="740"/>
      <c r="I122" s="740"/>
      <c r="J122" s="740"/>
    </row>
    <row r="123" spans="1:10" ht="15" customHeight="1">
      <c r="A123" s="738" t="s">
        <v>1327</v>
      </c>
      <c r="B123" s="740"/>
      <c r="C123" s="740"/>
      <c r="D123" s="740"/>
      <c r="E123" s="740"/>
      <c r="F123" s="740"/>
      <c r="G123" s="740"/>
      <c r="H123" s="740"/>
      <c r="I123" s="740"/>
      <c r="J123" s="740"/>
    </row>
    <row r="124" spans="1:10" ht="15" customHeight="1">
      <c r="A124" s="738" t="s">
        <v>1475</v>
      </c>
      <c r="B124" s="740"/>
      <c r="C124" s="740"/>
      <c r="D124" s="740"/>
      <c r="E124" s="740"/>
      <c r="F124" s="740"/>
      <c r="G124" s="740"/>
      <c r="H124" s="740"/>
      <c r="I124" s="740"/>
      <c r="J124" s="740"/>
    </row>
    <row r="125" spans="1:10" ht="15" customHeight="1">
      <c r="A125" s="738" t="s">
        <v>1476</v>
      </c>
      <c r="B125" s="740"/>
      <c r="C125" s="740"/>
      <c r="D125" s="740"/>
      <c r="E125" s="740"/>
      <c r="F125" s="740"/>
      <c r="G125" s="740"/>
      <c r="H125" s="740"/>
      <c r="I125" s="740"/>
      <c r="J125" s="740"/>
    </row>
    <row r="126" spans="1:10" ht="15" customHeight="1">
      <c r="A126" s="738" t="s">
        <v>1477</v>
      </c>
      <c r="B126" s="740"/>
      <c r="C126" s="740"/>
      <c r="D126" s="740"/>
      <c r="E126" s="740"/>
      <c r="F126" s="740"/>
      <c r="G126" s="740"/>
      <c r="H126" s="740"/>
      <c r="I126" s="740"/>
      <c r="J126" s="740"/>
    </row>
    <row r="127" spans="1:10" ht="15" customHeight="1">
      <c r="A127" s="738" t="s">
        <v>1478</v>
      </c>
      <c r="B127" s="740"/>
      <c r="C127" s="740"/>
      <c r="D127" s="740"/>
      <c r="E127" s="740"/>
      <c r="F127" s="740"/>
      <c r="G127" s="740"/>
      <c r="H127" s="740"/>
      <c r="I127" s="740"/>
      <c r="J127" s="740"/>
    </row>
    <row r="128" spans="1:10" ht="15" customHeight="1">
      <c r="A128" s="738" t="s">
        <v>1479</v>
      </c>
      <c r="B128" s="740"/>
      <c r="C128" s="740"/>
      <c r="D128" s="740"/>
      <c r="E128" s="740"/>
      <c r="F128" s="740"/>
      <c r="G128" s="740"/>
      <c r="H128" s="740"/>
      <c r="I128" s="740"/>
      <c r="J128" s="740"/>
    </row>
    <row r="129" spans="1:10" ht="15" customHeight="1">
      <c r="A129" s="738" t="s">
        <v>1480</v>
      </c>
      <c r="B129" s="740"/>
      <c r="C129" s="740"/>
      <c r="D129" s="740"/>
      <c r="E129" s="740"/>
      <c r="F129" s="740"/>
      <c r="G129" s="740"/>
      <c r="H129" s="740"/>
      <c r="I129" s="740"/>
      <c r="J129" s="740"/>
    </row>
    <row r="130" spans="1:10" ht="15" customHeight="1">
      <c r="A130" s="660" t="s">
        <v>1481</v>
      </c>
      <c r="B130" s="739"/>
      <c r="C130" s="739"/>
      <c r="D130" s="739"/>
      <c r="E130" s="739"/>
      <c r="F130" s="739"/>
      <c r="G130" s="739"/>
      <c r="H130" s="739"/>
      <c r="I130" s="739"/>
      <c r="J130" s="739"/>
    </row>
    <row r="131" spans="1:10" ht="15" customHeight="1">
      <c r="A131" s="738" t="s">
        <v>1482</v>
      </c>
      <c r="B131" s="740"/>
      <c r="C131" s="740"/>
      <c r="D131" s="740"/>
      <c r="E131" s="740"/>
      <c r="F131" s="740"/>
      <c r="G131" s="740"/>
      <c r="H131" s="740"/>
      <c r="I131" s="740"/>
      <c r="J131" s="740"/>
    </row>
    <row r="132" spans="1:10" s="199" customFormat="1" ht="15" customHeight="1">
      <c r="A132" s="738" t="s">
        <v>1483</v>
      </c>
      <c r="B132" s="740"/>
      <c r="C132" s="740"/>
      <c r="D132" s="740"/>
      <c r="E132" s="740"/>
      <c r="F132" s="740"/>
      <c r="G132" s="740"/>
      <c r="H132" s="740"/>
      <c r="I132" s="740"/>
      <c r="J132" s="740"/>
    </row>
    <row r="133" spans="1:10" ht="15" customHeight="1">
      <c r="A133" s="738" t="s">
        <v>1484</v>
      </c>
      <c r="B133" s="740"/>
      <c r="C133" s="740"/>
      <c r="D133" s="740"/>
      <c r="E133" s="740"/>
      <c r="F133" s="740"/>
      <c r="G133" s="740"/>
      <c r="H133" s="740"/>
      <c r="I133" s="740"/>
      <c r="J133" s="740"/>
    </row>
    <row r="134" spans="1:10" ht="15" customHeight="1">
      <c r="A134" s="738" t="s">
        <v>1485</v>
      </c>
      <c r="B134" s="740"/>
      <c r="C134" s="740"/>
      <c r="D134" s="740"/>
      <c r="E134" s="740"/>
      <c r="F134" s="740"/>
      <c r="G134" s="740"/>
      <c r="H134" s="740"/>
      <c r="I134" s="740"/>
      <c r="J134" s="740"/>
    </row>
    <row r="135" spans="1:10" ht="15" customHeight="1">
      <c r="A135" s="738" t="s">
        <v>1486</v>
      </c>
      <c r="B135" s="740"/>
      <c r="C135" s="740"/>
      <c r="D135" s="740"/>
      <c r="E135" s="740"/>
      <c r="F135" s="740"/>
      <c r="G135" s="740"/>
      <c r="H135" s="740"/>
      <c r="I135" s="740"/>
      <c r="J135" s="740"/>
    </row>
    <row r="136" spans="1:10" ht="15" customHeight="1">
      <c r="A136" s="738" t="s">
        <v>1487</v>
      </c>
      <c r="B136" s="740"/>
      <c r="C136" s="740"/>
      <c r="D136" s="740"/>
      <c r="E136" s="740"/>
      <c r="F136" s="740"/>
      <c r="G136" s="740"/>
      <c r="H136" s="740"/>
      <c r="I136" s="740"/>
      <c r="J136" s="740"/>
    </row>
    <row r="137" spans="1:10" ht="15" customHeight="1">
      <c r="A137" s="738" t="s">
        <v>1488</v>
      </c>
      <c r="B137" s="740"/>
      <c r="C137" s="740"/>
      <c r="D137" s="740"/>
      <c r="E137" s="740"/>
      <c r="F137" s="740"/>
      <c r="G137" s="740"/>
      <c r="H137" s="740"/>
      <c r="I137" s="740"/>
      <c r="J137" s="740"/>
    </row>
    <row r="138" spans="1:10" ht="15" customHeight="1">
      <c r="A138" s="738" t="s">
        <v>1489</v>
      </c>
      <c r="B138" s="740"/>
      <c r="C138" s="740"/>
      <c r="D138" s="740"/>
      <c r="E138" s="740"/>
      <c r="F138" s="740"/>
      <c r="G138" s="740"/>
      <c r="H138" s="740"/>
      <c r="I138" s="740"/>
      <c r="J138" s="740"/>
    </row>
    <row r="139" spans="1:10" ht="15" customHeight="1">
      <c r="A139" s="738" t="s">
        <v>1490</v>
      </c>
      <c r="B139" s="740"/>
      <c r="C139" s="740"/>
      <c r="D139" s="740"/>
      <c r="E139" s="740"/>
      <c r="F139" s="740"/>
      <c r="G139" s="740"/>
      <c r="H139" s="740"/>
      <c r="I139" s="740"/>
      <c r="J139" s="740"/>
    </row>
    <row r="140" spans="1:10" ht="15" customHeight="1">
      <c r="A140" s="660" t="s">
        <v>1491</v>
      </c>
      <c r="B140" s="739"/>
      <c r="C140" s="739"/>
      <c r="D140" s="739"/>
      <c r="E140" s="739"/>
      <c r="F140" s="739"/>
      <c r="G140" s="739"/>
      <c r="H140" s="739"/>
      <c r="I140" s="739"/>
      <c r="J140" s="739"/>
    </row>
    <row r="141" spans="1:10" s="34" customFormat="1" ht="15" customHeight="1">
      <c r="A141" s="738" t="s">
        <v>1492</v>
      </c>
      <c r="B141" s="740"/>
      <c r="C141" s="740"/>
      <c r="D141" s="740"/>
      <c r="E141" s="740"/>
      <c r="F141" s="740"/>
      <c r="G141" s="740"/>
      <c r="H141" s="740"/>
      <c r="I141" s="740"/>
      <c r="J141" s="740"/>
    </row>
    <row r="142" spans="1:10" s="199" customFormat="1" ht="15" customHeight="1">
      <c r="A142" s="738" t="s">
        <v>1493</v>
      </c>
      <c r="B142" s="740"/>
      <c r="C142" s="740"/>
      <c r="D142" s="740"/>
      <c r="E142" s="740"/>
      <c r="F142" s="740"/>
      <c r="G142" s="740"/>
      <c r="H142" s="740"/>
      <c r="I142" s="740"/>
      <c r="J142" s="740"/>
    </row>
    <row r="143" spans="1:10" ht="15" customHeight="1">
      <c r="A143" s="738" t="s">
        <v>1494</v>
      </c>
      <c r="B143" s="740"/>
      <c r="C143" s="740"/>
      <c r="D143" s="740"/>
      <c r="E143" s="740"/>
      <c r="F143" s="740"/>
      <c r="G143" s="740"/>
      <c r="H143" s="740"/>
      <c r="I143" s="740"/>
      <c r="J143" s="740"/>
    </row>
    <row r="144" spans="1:10" ht="15" customHeight="1">
      <c r="A144" s="738" t="s">
        <v>1495</v>
      </c>
      <c r="B144" s="740"/>
      <c r="C144" s="740"/>
      <c r="D144" s="740"/>
      <c r="E144" s="740"/>
      <c r="F144" s="740"/>
      <c r="G144" s="740"/>
      <c r="H144" s="740"/>
      <c r="I144" s="740"/>
      <c r="J144" s="740"/>
    </row>
    <row r="145" spans="1:10" ht="15" customHeight="1">
      <c r="A145" s="738" t="s">
        <v>1496</v>
      </c>
      <c r="B145" s="740"/>
      <c r="C145" s="740"/>
      <c r="D145" s="740"/>
      <c r="E145" s="740"/>
      <c r="F145" s="740"/>
      <c r="G145" s="740"/>
      <c r="H145" s="740"/>
      <c r="I145" s="740"/>
      <c r="J145" s="740"/>
    </row>
    <row r="146" spans="1:10" ht="15" customHeight="1">
      <c r="A146" s="738" t="s">
        <v>1497</v>
      </c>
      <c r="B146" s="740"/>
      <c r="C146" s="740"/>
      <c r="D146" s="740"/>
      <c r="E146" s="740"/>
      <c r="F146" s="740"/>
      <c r="G146" s="740"/>
      <c r="H146" s="740"/>
      <c r="I146" s="740"/>
      <c r="J146" s="740"/>
    </row>
    <row r="147" spans="1:10" ht="15" customHeight="1">
      <c r="A147" s="738" t="s">
        <v>1498</v>
      </c>
      <c r="B147" s="740"/>
      <c r="C147" s="740"/>
      <c r="D147" s="740"/>
      <c r="E147" s="740"/>
      <c r="F147" s="740"/>
      <c r="G147" s="740"/>
      <c r="H147" s="740"/>
      <c r="I147" s="740"/>
      <c r="J147" s="740"/>
    </row>
    <row r="148" spans="1:10" ht="15" customHeight="1">
      <c r="A148" s="738" t="s">
        <v>1499</v>
      </c>
      <c r="B148" s="740"/>
      <c r="C148" s="740"/>
      <c r="D148" s="740"/>
      <c r="E148" s="740"/>
      <c r="F148" s="740"/>
      <c r="G148" s="740"/>
      <c r="H148" s="740"/>
      <c r="I148" s="740"/>
      <c r="J148" s="740"/>
    </row>
    <row r="149" spans="1:10" ht="15" customHeight="1">
      <c r="A149" s="738" t="s">
        <v>1500</v>
      </c>
      <c r="B149" s="740"/>
      <c r="C149" s="740"/>
      <c r="D149" s="740"/>
      <c r="E149" s="740"/>
      <c r="F149" s="740"/>
      <c r="G149" s="740"/>
      <c r="H149" s="740"/>
      <c r="I149" s="740"/>
      <c r="J149" s="740"/>
    </row>
    <row r="150" spans="1:10" ht="15" customHeight="1">
      <c r="A150" s="660" t="s">
        <v>1501</v>
      </c>
      <c r="B150" s="739"/>
      <c r="C150" s="739"/>
      <c r="D150" s="739"/>
      <c r="E150" s="739"/>
      <c r="F150" s="739"/>
      <c r="G150" s="739"/>
      <c r="H150" s="739"/>
      <c r="I150" s="739"/>
      <c r="J150" s="739"/>
    </row>
    <row r="151" spans="1:10" ht="15" customHeight="1">
      <c r="A151" s="738" t="s">
        <v>1502</v>
      </c>
      <c r="B151" s="740"/>
      <c r="C151" s="740"/>
      <c r="D151" s="740"/>
      <c r="E151" s="740"/>
      <c r="F151" s="740"/>
      <c r="G151" s="740"/>
      <c r="H151" s="740"/>
      <c r="I151" s="740"/>
      <c r="J151" s="740"/>
    </row>
    <row r="152" spans="1:10" ht="15" customHeight="1">
      <c r="A152" s="738" t="s">
        <v>1503</v>
      </c>
      <c r="B152" s="740"/>
      <c r="C152" s="740"/>
      <c r="D152" s="740"/>
      <c r="E152" s="740"/>
      <c r="F152" s="740"/>
      <c r="G152" s="740"/>
      <c r="H152" s="740"/>
      <c r="I152" s="740"/>
      <c r="J152" s="740"/>
    </row>
    <row r="153" spans="1:10" ht="15" customHeight="1">
      <c r="A153" s="738" t="s">
        <v>1504</v>
      </c>
      <c r="B153" s="740"/>
      <c r="C153" s="740"/>
      <c r="D153" s="740"/>
      <c r="E153" s="740"/>
      <c r="F153" s="740"/>
      <c r="G153" s="740"/>
      <c r="H153" s="740"/>
      <c r="I153" s="740"/>
      <c r="J153" s="740"/>
    </row>
    <row r="154" spans="1:10" ht="15" customHeight="1">
      <c r="A154" s="738" t="s">
        <v>1505</v>
      </c>
      <c r="B154" s="740"/>
      <c r="C154" s="740"/>
      <c r="D154" s="740"/>
      <c r="E154" s="740"/>
      <c r="F154" s="740"/>
      <c r="G154" s="740"/>
      <c r="H154" s="740"/>
      <c r="I154" s="740"/>
      <c r="J154" s="740"/>
    </row>
    <row r="155" spans="1:10" ht="15" customHeight="1">
      <c r="A155" s="738" t="s">
        <v>1506</v>
      </c>
      <c r="B155" s="740"/>
      <c r="C155" s="740"/>
      <c r="D155" s="740"/>
      <c r="E155" s="740"/>
      <c r="F155" s="740"/>
      <c r="G155" s="740"/>
      <c r="H155" s="740"/>
      <c r="I155" s="740"/>
      <c r="J155" s="740"/>
    </row>
    <row r="156" spans="1:10" ht="15" customHeight="1">
      <c r="A156" s="738" t="s">
        <v>1507</v>
      </c>
      <c r="B156" s="740"/>
      <c r="C156" s="740"/>
      <c r="D156" s="740"/>
      <c r="E156" s="740"/>
      <c r="F156" s="740"/>
      <c r="G156" s="740"/>
      <c r="H156" s="740"/>
      <c r="I156" s="740"/>
      <c r="J156" s="740"/>
    </row>
    <row r="157" spans="1:10" ht="15" customHeight="1">
      <c r="A157" s="738" t="s">
        <v>1508</v>
      </c>
      <c r="B157" s="740"/>
      <c r="C157" s="740"/>
      <c r="D157" s="740"/>
      <c r="E157" s="740"/>
      <c r="F157" s="740"/>
      <c r="G157" s="740"/>
      <c r="H157" s="740"/>
      <c r="I157" s="740"/>
      <c r="J157" s="740"/>
    </row>
    <row r="158" spans="1:10" ht="15" customHeight="1">
      <c r="A158" s="738" t="s">
        <v>1509</v>
      </c>
      <c r="B158" s="740"/>
      <c r="C158" s="740"/>
      <c r="D158" s="740"/>
      <c r="E158" s="740"/>
      <c r="F158" s="740"/>
      <c r="G158" s="740"/>
      <c r="H158" s="740"/>
      <c r="I158" s="740"/>
      <c r="J158" s="740"/>
    </row>
    <row r="159" spans="1:10" s="199" customFormat="1" ht="14" customHeight="1">
      <c r="A159" s="738" t="s">
        <v>1510</v>
      </c>
      <c r="B159" s="740"/>
      <c r="C159" s="740"/>
      <c r="D159" s="740"/>
      <c r="E159" s="740"/>
      <c r="F159" s="740"/>
      <c r="G159" s="740"/>
      <c r="H159" s="740"/>
      <c r="I159" s="740"/>
      <c r="J159" s="740"/>
    </row>
    <row r="160" spans="1:10" ht="15" customHeight="1">
      <c r="A160" s="738" t="s">
        <v>1511</v>
      </c>
      <c r="B160" s="740"/>
      <c r="C160" s="740"/>
      <c r="D160" s="740"/>
      <c r="E160" s="740"/>
      <c r="F160" s="740"/>
      <c r="G160" s="740"/>
      <c r="H160" s="740"/>
      <c r="I160" s="740"/>
      <c r="J160" s="740"/>
    </row>
    <row r="161" spans="1:10" ht="15" customHeight="1">
      <c r="A161" s="738" t="s">
        <v>1512</v>
      </c>
      <c r="B161" s="740"/>
      <c r="C161" s="740"/>
      <c r="D161" s="740"/>
      <c r="E161" s="740"/>
      <c r="F161" s="740"/>
      <c r="G161" s="740"/>
      <c r="H161" s="740"/>
      <c r="I161" s="740"/>
      <c r="J161" s="740"/>
    </row>
    <row r="162" spans="1:10" ht="15" customHeight="1">
      <c r="A162" s="738" t="s">
        <v>1513</v>
      </c>
      <c r="B162" s="740"/>
      <c r="C162" s="740"/>
      <c r="D162" s="740"/>
      <c r="E162" s="740"/>
      <c r="F162" s="740"/>
      <c r="G162" s="740"/>
      <c r="H162" s="740"/>
      <c r="I162" s="740"/>
      <c r="J162" s="740"/>
    </row>
    <row r="163" spans="1:10" ht="15" customHeight="1">
      <c r="A163" s="660" t="s">
        <v>1514</v>
      </c>
      <c r="B163" s="739"/>
      <c r="C163" s="739"/>
      <c r="D163" s="739"/>
      <c r="E163" s="739"/>
      <c r="F163" s="739"/>
      <c r="G163" s="739"/>
      <c r="H163" s="739"/>
      <c r="I163" s="739"/>
      <c r="J163" s="739"/>
    </row>
    <row r="164" spans="1:10" ht="15" customHeight="1">
      <c r="A164" s="738" t="s">
        <v>1515</v>
      </c>
      <c r="B164" s="740"/>
      <c r="C164" s="740"/>
      <c r="D164" s="740"/>
      <c r="E164" s="740"/>
      <c r="F164" s="740"/>
      <c r="G164" s="740"/>
      <c r="H164" s="740"/>
      <c r="I164" s="740"/>
      <c r="J164" s="740"/>
    </row>
    <row r="165" spans="1:10" ht="15" customHeight="1">
      <c r="A165" s="738" t="s">
        <v>1516</v>
      </c>
      <c r="B165" s="740"/>
      <c r="C165" s="740"/>
      <c r="D165" s="740"/>
      <c r="E165" s="740"/>
      <c r="F165" s="740"/>
      <c r="G165" s="740"/>
      <c r="H165" s="740"/>
      <c r="I165" s="740"/>
      <c r="J165" s="740"/>
    </row>
    <row r="166" spans="1:10" ht="15" customHeight="1">
      <c r="A166" s="738" t="s">
        <v>1517</v>
      </c>
      <c r="B166" s="740"/>
      <c r="C166" s="740"/>
      <c r="D166" s="740"/>
      <c r="E166" s="740"/>
      <c r="F166" s="740"/>
      <c r="G166" s="740"/>
      <c r="H166" s="740"/>
      <c r="I166" s="740"/>
      <c r="J166" s="740"/>
    </row>
    <row r="167" spans="1:10" ht="15" customHeight="1">
      <c r="A167" s="738" t="s">
        <v>1518</v>
      </c>
      <c r="B167" s="740"/>
      <c r="C167" s="740"/>
      <c r="D167" s="740"/>
      <c r="E167" s="740"/>
      <c r="F167" s="740"/>
      <c r="G167" s="740"/>
      <c r="H167" s="740"/>
      <c r="I167" s="740"/>
      <c r="J167" s="740"/>
    </row>
    <row r="168" spans="1:10" ht="15" customHeight="1">
      <c r="A168" s="660" t="s">
        <v>1519</v>
      </c>
      <c r="B168" s="739"/>
      <c r="C168" s="739"/>
      <c r="D168" s="739"/>
      <c r="E168" s="739"/>
      <c r="F168" s="739"/>
      <c r="G168" s="739"/>
      <c r="H168" s="739"/>
      <c r="I168" s="739"/>
      <c r="J168" s="739"/>
    </row>
    <row r="169" spans="1:10" ht="15" customHeight="1">
      <c r="A169" s="738" t="s">
        <v>1520</v>
      </c>
      <c r="B169" s="740"/>
      <c r="C169" s="740"/>
      <c r="D169" s="740"/>
      <c r="E169" s="740"/>
      <c r="F169" s="740"/>
      <c r="G169" s="740"/>
      <c r="H169" s="740"/>
      <c r="I169" s="740"/>
      <c r="J169" s="740"/>
    </row>
    <row r="170" spans="1:10" ht="15" customHeight="1">
      <c r="A170" s="738" t="s">
        <v>1521</v>
      </c>
      <c r="B170" s="740"/>
      <c r="C170" s="740"/>
      <c r="D170" s="740"/>
      <c r="E170" s="740"/>
      <c r="F170" s="740"/>
      <c r="G170" s="740"/>
      <c r="H170" s="740"/>
      <c r="I170" s="740"/>
      <c r="J170" s="740"/>
    </row>
    <row r="171" spans="1:10" ht="15" customHeight="1">
      <c r="A171" s="738" t="s">
        <v>1522</v>
      </c>
      <c r="B171" s="740"/>
      <c r="C171" s="740"/>
      <c r="D171" s="740"/>
      <c r="E171" s="740"/>
      <c r="F171" s="740"/>
      <c r="G171" s="740"/>
      <c r="H171" s="740"/>
      <c r="I171" s="740"/>
      <c r="J171" s="740"/>
    </row>
    <row r="172" spans="1:10" ht="15" customHeight="1">
      <c r="A172" s="738" t="s">
        <v>1523</v>
      </c>
      <c r="B172" s="740"/>
      <c r="C172" s="740"/>
      <c r="D172" s="740"/>
      <c r="E172" s="740"/>
      <c r="F172" s="740"/>
      <c r="G172" s="740"/>
      <c r="H172" s="740"/>
      <c r="I172" s="740"/>
      <c r="J172" s="740"/>
    </row>
    <row r="173" spans="1:10" ht="15" customHeight="1">
      <c r="A173" s="738" t="s">
        <v>1524</v>
      </c>
      <c r="B173" s="740"/>
      <c r="C173" s="740"/>
      <c r="D173" s="740"/>
      <c r="E173" s="740"/>
      <c r="F173" s="740"/>
      <c r="G173" s="740"/>
      <c r="H173" s="740"/>
      <c r="I173" s="740"/>
      <c r="J173" s="740"/>
    </row>
    <row r="174" spans="1:10" ht="15" customHeight="1">
      <c r="A174" s="738" t="s">
        <v>1525</v>
      </c>
      <c r="B174" s="740"/>
      <c r="C174" s="740"/>
      <c r="D174" s="740"/>
      <c r="E174" s="740"/>
      <c r="F174" s="740"/>
      <c r="G174" s="740"/>
      <c r="H174" s="740"/>
      <c r="I174" s="740"/>
      <c r="J174" s="740"/>
    </row>
    <row r="175" spans="1:10" ht="15" customHeight="1">
      <c r="A175" s="738" t="s">
        <v>1526</v>
      </c>
      <c r="B175" s="740"/>
      <c r="C175" s="740"/>
      <c r="D175" s="740"/>
      <c r="E175" s="740"/>
      <c r="F175" s="740"/>
      <c r="G175" s="740"/>
      <c r="H175" s="740"/>
      <c r="I175" s="740"/>
      <c r="J175" s="740"/>
    </row>
    <row r="176" spans="1:10" ht="15" customHeight="1">
      <c r="A176" s="738" t="s">
        <v>1527</v>
      </c>
      <c r="B176" s="740"/>
      <c r="C176" s="740"/>
      <c r="D176" s="740"/>
      <c r="E176" s="740"/>
      <c r="F176" s="740"/>
      <c r="G176" s="740"/>
      <c r="H176" s="740"/>
      <c r="I176" s="740"/>
      <c r="J176" s="740"/>
    </row>
    <row r="177" spans="1:10" ht="15" customHeight="1">
      <c r="A177" s="738" t="s">
        <v>1528</v>
      </c>
      <c r="B177" s="740"/>
      <c r="C177" s="740"/>
      <c r="D177" s="740"/>
      <c r="E177" s="740"/>
      <c r="F177" s="740"/>
      <c r="G177" s="740"/>
      <c r="H177" s="740"/>
      <c r="I177" s="740"/>
      <c r="J177" s="740"/>
    </row>
    <row r="178" spans="1:10" ht="15" customHeight="1">
      <c r="A178" s="738" t="s">
        <v>1529</v>
      </c>
      <c r="B178" s="740"/>
      <c r="C178" s="740"/>
      <c r="D178" s="740"/>
      <c r="E178" s="740"/>
      <c r="F178" s="740"/>
      <c r="G178" s="740"/>
      <c r="H178" s="740"/>
      <c r="I178" s="740"/>
      <c r="J178" s="740"/>
    </row>
    <row r="179" spans="1:10" ht="15" customHeight="1">
      <c r="A179" s="660" t="s">
        <v>1530</v>
      </c>
      <c r="B179" s="739"/>
      <c r="C179" s="739"/>
      <c r="D179" s="739"/>
      <c r="E179" s="739"/>
      <c r="F179" s="739"/>
      <c r="G179" s="739"/>
      <c r="H179" s="739"/>
      <c r="I179" s="739"/>
      <c r="J179" s="739"/>
    </row>
    <row r="180" spans="1:10" ht="15" customHeight="1">
      <c r="A180" s="738" t="s">
        <v>1531</v>
      </c>
      <c r="B180" s="740"/>
      <c r="C180" s="740"/>
      <c r="D180" s="740"/>
      <c r="E180" s="740"/>
      <c r="F180" s="740"/>
      <c r="G180" s="740"/>
      <c r="H180" s="740"/>
      <c r="I180" s="740"/>
      <c r="J180" s="740"/>
    </row>
    <row r="181" spans="1:10" ht="15" customHeight="1">
      <c r="A181" s="738" t="s">
        <v>1532</v>
      </c>
      <c r="B181" s="740"/>
      <c r="C181" s="740"/>
      <c r="D181" s="740"/>
      <c r="E181" s="740"/>
      <c r="F181" s="740"/>
      <c r="G181" s="740"/>
      <c r="H181" s="740"/>
      <c r="I181" s="740"/>
      <c r="J181" s="740"/>
    </row>
    <row r="182" spans="1:10" ht="15" customHeight="1">
      <c r="A182" s="738" t="s">
        <v>1533</v>
      </c>
      <c r="B182" s="740"/>
      <c r="C182" s="740"/>
      <c r="D182" s="740"/>
      <c r="E182" s="740"/>
      <c r="F182" s="740"/>
      <c r="G182" s="740"/>
      <c r="H182" s="740"/>
      <c r="I182" s="740"/>
      <c r="J182" s="740"/>
    </row>
    <row r="183" spans="1:10" ht="15" customHeight="1">
      <c r="A183" s="738" t="s">
        <v>1534</v>
      </c>
      <c r="B183" s="740"/>
      <c r="C183" s="740"/>
      <c r="D183" s="740"/>
      <c r="E183" s="740"/>
      <c r="F183" s="740"/>
      <c r="G183" s="740"/>
      <c r="H183" s="740"/>
      <c r="I183" s="740"/>
      <c r="J183" s="740"/>
    </row>
    <row r="184" spans="1:10" ht="15" customHeight="1">
      <c r="A184" s="738" t="s">
        <v>1535</v>
      </c>
      <c r="B184" s="740"/>
      <c r="C184" s="740"/>
      <c r="D184" s="740"/>
      <c r="E184" s="740"/>
      <c r="F184" s="740"/>
      <c r="G184" s="740"/>
      <c r="H184" s="740"/>
      <c r="I184" s="740"/>
      <c r="J184" s="740"/>
    </row>
    <row r="185" spans="1:10" ht="15" customHeight="1">
      <c r="A185" s="738" t="s">
        <v>1536</v>
      </c>
      <c r="B185" s="740"/>
      <c r="C185" s="740"/>
      <c r="D185" s="740"/>
      <c r="E185" s="740"/>
      <c r="F185" s="740"/>
      <c r="G185" s="740"/>
      <c r="H185" s="740"/>
      <c r="I185" s="740"/>
      <c r="J185" s="740"/>
    </row>
    <row r="186" spans="1:10" ht="15" customHeight="1">
      <c r="A186" s="738" t="s">
        <v>1537</v>
      </c>
      <c r="B186" s="740"/>
      <c r="C186" s="740"/>
      <c r="D186" s="740"/>
      <c r="E186" s="740"/>
      <c r="F186" s="740"/>
      <c r="G186" s="740"/>
      <c r="H186" s="740"/>
      <c r="I186" s="740"/>
      <c r="J186" s="740"/>
    </row>
    <row r="187" spans="1:10" ht="15" customHeight="1">
      <c r="A187" s="738" t="s">
        <v>1538</v>
      </c>
      <c r="B187" s="740"/>
      <c r="C187" s="740"/>
      <c r="D187" s="740"/>
      <c r="E187" s="740"/>
      <c r="F187" s="740"/>
      <c r="G187" s="740"/>
      <c r="H187" s="740"/>
      <c r="I187" s="740"/>
      <c r="J187" s="740"/>
    </row>
    <row r="188" spans="1:10" ht="15" customHeight="1">
      <c r="A188" s="738" t="s">
        <v>1539</v>
      </c>
      <c r="B188" s="740"/>
      <c r="C188" s="740"/>
      <c r="D188" s="740"/>
      <c r="E188" s="740"/>
      <c r="F188" s="740"/>
      <c r="G188" s="740"/>
      <c r="H188" s="740"/>
      <c r="I188" s="740"/>
      <c r="J188" s="740"/>
    </row>
    <row r="189" spans="1:10" ht="15" customHeight="1">
      <c r="A189" s="738" t="s">
        <v>1540</v>
      </c>
      <c r="B189" s="740"/>
      <c r="C189" s="740"/>
      <c r="D189" s="740"/>
      <c r="E189" s="740"/>
      <c r="F189" s="740"/>
      <c r="G189" s="740"/>
      <c r="H189" s="740"/>
      <c r="I189" s="740"/>
      <c r="J189" s="740"/>
    </row>
    <row r="190" spans="1:10" ht="15" customHeight="1">
      <c r="A190" s="738" t="s">
        <v>1541</v>
      </c>
      <c r="B190" s="740"/>
      <c r="C190" s="740"/>
      <c r="D190" s="740"/>
      <c r="E190" s="740"/>
      <c r="F190" s="740"/>
      <c r="G190" s="740"/>
      <c r="H190" s="740"/>
      <c r="I190" s="740"/>
      <c r="J190" s="740"/>
    </row>
    <row r="191" spans="1:10" ht="15" customHeight="1">
      <c r="A191" s="738" t="s">
        <v>1542</v>
      </c>
      <c r="B191" s="740"/>
      <c r="C191" s="740"/>
      <c r="D191" s="740"/>
      <c r="E191" s="740"/>
      <c r="F191" s="740"/>
      <c r="G191" s="740"/>
      <c r="H191" s="740"/>
      <c r="I191" s="740"/>
      <c r="J191" s="740"/>
    </row>
    <row r="192" spans="1:10" ht="15" customHeight="1">
      <c r="A192" s="660" t="s">
        <v>1543</v>
      </c>
      <c r="B192" s="739"/>
      <c r="C192" s="739"/>
      <c r="D192" s="739"/>
      <c r="E192" s="739"/>
      <c r="F192" s="739"/>
      <c r="G192" s="739"/>
      <c r="H192" s="739"/>
      <c r="I192" s="739"/>
      <c r="J192" s="739"/>
    </row>
    <row r="193" spans="1:10" ht="15" customHeight="1">
      <c r="A193" s="738" t="s">
        <v>1544</v>
      </c>
      <c r="B193" s="740"/>
      <c r="C193" s="740"/>
      <c r="D193" s="740"/>
      <c r="E193" s="740"/>
      <c r="F193" s="740"/>
      <c r="G193" s="740"/>
      <c r="H193" s="740"/>
      <c r="I193" s="740"/>
      <c r="J193" s="740"/>
    </row>
    <row r="194" spans="1:10" ht="15" customHeight="1">
      <c r="A194" s="738" t="s">
        <v>1545</v>
      </c>
      <c r="B194" s="740"/>
      <c r="C194" s="740"/>
      <c r="D194" s="740"/>
      <c r="E194" s="740"/>
      <c r="F194" s="740"/>
      <c r="G194" s="740"/>
      <c r="H194" s="740"/>
      <c r="I194" s="740"/>
      <c r="J194" s="740"/>
    </row>
    <row r="195" spans="1:10" ht="15" customHeight="1">
      <c r="A195" s="738" t="s">
        <v>1546</v>
      </c>
      <c r="B195" s="740"/>
      <c r="C195" s="740"/>
      <c r="D195" s="740"/>
      <c r="E195" s="740"/>
      <c r="F195" s="740"/>
      <c r="G195" s="740"/>
      <c r="H195" s="740"/>
      <c r="I195" s="740"/>
      <c r="J195" s="740"/>
    </row>
    <row r="196" spans="1:10" ht="15" customHeight="1">
      <c r="A196" s="738" t="s">
        <v>1547</v>
      </c>
      <c r="B196" s="740"/>
      <c r="C196" s="740"/>
      <c r="D196" s="740"/>
      <c r="E196" s="740"/>
      <c r="F196" s="740"/>
      <c r="G196" s="740"/>
      <c r="H196" s="740"/>
      <c r="I196" s="740"/>
      <c r="J196" s="740"/>
    </row>
    <row r="197" spans="1:10" ht="15" customHeight="1">
      <c r="A197" s="738" t="s">
        <v>1548</v>
      </c>
      <c r="B197" s="740"/>
      <c r="C197" s="740"/>
      <c r="D197" s="740"/>
      <c r="E197" s="740"/>
      <c r="F197" s="740"/>
      <c r="G197" s="740"/>
      <c r="H197" s="740"/>
      <c r="I197" s="740"/>
      <c r="J197" s="740"/>
    </row>
    <row r="198" spans="1:10" ht="15" customHeight="1">
      <c r="A198" s="738" t="s">
        <v>1549</v>
      </c>
      <c r="B198" s="740"/>
      <c r="C198" s="740"/>
      <c r="D198" s="740"/>
      <c r="E198" s="740"/>
      <c r="F198" s="740"/>
      <c r="G198" s="740"/>
      <c r="H198" s="740"/>
      <c r="I198" s="740"/>
      <c r="J198" s="740"/>
    </row>
    <row r="199" spans="1:10" ht="15" customHeight="1">
      <c r="A199" s="738" t="s">
        <v>1550</v>
      </c>
      <c r="B199" s="740"/>
      <c r="C199" s="740"/>
      <c r="D199" s="740"/>
      <c r="E199" s="740"/>
      <c r="F199" s="740"/>
      <c r="G199" s="740"/>
      <c r="H199" s="740"/>
      <c r="I199" s="740"/>
      <c r="J199" s="740"/>
    </row>
    <row r="200" spans="1:10" ht="15" customHeight="1">
      <c r="A200" s="738" t="s">
        <v>1551</v>
      </c>
      <c r="B200" s="740"/>
      <c r="C200" s="740"/>
      <c r="D200" s="740"/>
      <c r="E200" s="740"/>
      <c r="F200" s="740"/>
      <c r="G200" s="740"/>
      <c r="H200" s="740"/>
      <c r="I200" s="740"/>
      <c r="J200" s="740"/>
    </row>
    <row r="201" spans="1:10" ht="15" customHeight="1">
      <c r="A201" s="660" t="s">
        <v>1552</v>
      </c>
      <c r="B201" s="739"/>
      <c r="C201" s="739"/>
      <c r="D201" s="739"/>
      <c r="E201" s="739"/>
      <c r="F201" s="739"/>
      <c r="G201" s="739"/>
      <c r="H201" s="739"/>
      <c r="I201" s="739"/>
      <c r="J201" s="739"/>
    </row>
    <row r="202" spans="1:10" ht="15" customHeight="1">
      <c r="A202" s="738" t="s">
        <v>1553</v>
      </c>
      <c r="B202" s="740"/>
      <c r="C202" s="740"/>
      <c r="D202" s="740"/>
      <c r="E202" s="740"/>
      <c r="F202" s="740"/>
      <c r="G202" s="740"/>
      <c r="H202" s="740"/>
      <c r="I202" s="740"/>
      <c r="J202" s="740"/>
    </row>
    <row r="203" spans="1:10" ht="15" customHeight="1">
      <c r="A203" s="738" t="s">
        <v>1554</v>
      </c>
      <c r="B203" s="740"/>
      <c r="C203" s="740"/>
      <c r="D203" s="740"/>
      <c r="E203" s="740"/>
      <c r="F203" s="740"/>
      <c r="G203" s="740"/>
      <c r="H203" s="740"/>
      <c r="I203" s="740"/>
      <c r="J203" s="740"/>
    </row>
    <row r="204" spans="1:10" ht="15" customHeight="1">
      <c r="A204" s="738" t="s">
        <v>1555</v>
      </c>
      <c r="B204" s="740"/>
      <c r="C204" s="740"/>
      <c r="D204" s="740"/>
      <c r="E204" s="740"/>
      <c r="F204" s="740"/>
      <c r="G204" s="740"/>
      <c r="H204" s="740"/>
      <c r="I204" s="740"/>
      <c r="J204" s="740"/>
    </row>
    <row r="205" spans="1:10" ht="15" customHeight="1">
      <c r="A205" s="738" t="s">
        <v>1556</v>
      </c>
      <c r="B205" s="740"/>
      <c r="C205" s="740"/>
      <c r="D205" s="740"/>
      <c r="E205" s="740"/>
      <c r="F205" s="740"/>
      <c r="G205" s="740"/>
      <c r="H205" s="740"/>
      <c r="I205" s="740"/>
      <c r="J205" s="740"/>
    </row>
    <row r="206" spans="1:10" ht="15" customHeight="1">
      <c r="A206" s="738" t="s">
        <v>1557</v>
      </c>
      <c r="B206" s="740"/>
      <c r="C206" s="740"/>
      <c r="D206" s="740"/>
      <c r="E206" s="740"/>
      <c r="F206" s="740"/>
      <c r="G206" s="740"/>
      <c r="H206" s="740"/>
      <c r="I206" s="740"/>
      <c r="J206" s="740"/>
    </row>
    <row r="207" spans="1:10" ht="15" customHeight="1">
      <c r="A207" s="738" t="s">
        <v>1558</v>
      </c>
      <c r="B207" s="740"/>
      <c r="C207" s="740"/>
      <c r="D207" s="740"/>
      <c r="E207" s="740"/>
      <c r="F207" s="740"/>
      <c r="G207" s="740"/>
      <c r="H207" s="740"/>
      <c r="I207" s="740"/>
      <c r="J207" s="740"/>
    </row>
    <row r="208" spans="1:10" ht="15" customHeight="1">
      <c r="A208" s="738" t="s">
        <v>1559</v>
      </c>
      <c r="B208" s="740"/>
      <c r="C208" s="740"/>
      <c r="D208" s="740"/>
      <c r="E208" s="740"/>
      <c r="F208" s="740"/>
      <c r="G208" s="740"/>
      <c r="H208" s="740"/>
      <c r="I208" s="740"/>
      <c r="J208" s="740"/>
    </row>
    <row r="209" spans="1:10" ht="15" customHeight="1">
      <c r="A209" s="660" t="s">
        <v>1560</v>
      </c>
      <c r="B209" s="739"/>
      <c r="C209" s="739"/>
      <c r="D209" s="739"/>
      <c r="E209" s="739"/>
      <c r="F209" s="739"/>
      <c r="G209" s="739"/>
      <c r="H209" s="739"/>
      <c r="I209" s="739"/>
      <c r="J209" s="739"/>
    </row>
    <row r="210" spans="1:10" ht="15" customHeight="1">
      <c r="A210" s="738" t="s">
        <v>1561</v>
      </c>
      <c r="B210" s="740"/>
      <c r="C210" s="740"/>
      <c r="D210" s="740"/>
      <c r="E210" s="740"/>
      <c r="F210" s="740"/>
      <c r="G210" s="740"/>
      <c r="H210" s="740"/>
      <c r="I210" s="740"/>
      <c r="J210" s="740"/>
    </row>
    <row r="211" spans="1:10" ht="15" customHeight="1">
      <c r="A211" s="738" t="s">
        <v>1335</v>
      </c>
      <c r="B211" s="740"/>
      <c r="C211" s="740"/>
      <c r="D211" s="740"/>
      <c r="E211" s="740"/>
      <c r="F211" s="740"/>
      <c r="G211" s="740"/>
      <c r="H211" s="740"/>
      <c r="I211" s="740"/>
      <c r="J211" s="740"/>
    </row>
    <row r="212" spans="1:10" ht="15" customHeight="1">
      <c r="A212" s="738" t="s">
        <v>1562</v>
      </c>
      <c r="B212" s="740"/>
      <c r="C212" s="740"/>
      <c r="D212" s="740"/>
      <c r="E212" s="740"/>
      <c r="F212" s="740"/>
      <c r="G212" s="740"/>
      <c r="H212" s="740"/>
      <c r="I212" s="740"/>
      <c r="J212" s="740"/>
    </row>
    <row r="213" spans="1:10" ht="15" customHeight="1">
      <c r="A213" s="738" t="s">
        <v>1563</v>
      </c>
      <c r="B213" s="740"/>
      <c r="C213" s="740"/>
      <c r="D213" s="740"/>
      <c r="E213" s="740"/>
      <c r="F213" s="740"/>
      <c r="G213" s="740"/>
      <c r="H213" s="740"/>
      <c r="I213" s="740"/>
      <c r="J213" s="740"/>
    </row>
    <row r="214" spans="1:10" ht="15" customHeight="1">
      <c r="A214" s="738" t="s">
        <v>1564</v>
      </c>
      <c r="B214" s="740"/>
      <c r="C214" s="740"/>
      <c r="D214" s="740"/>
      <c r="E214" s="740"/>
      <c r="F214" s="740"/>
      <c r="G214" s="740"/>
      <c r="H214" s="740"/>
      <c r="I214" s="740"/>
      <c r="J214" s="740"/>
    </row>
    <row r="215" spans="1:10" ht="15" customHeight="1">
      <c r="A215" s="738" t="s">
        <v>1565</v>
      </c>
      <c r="B215" s="740"/>
      <c r="C215" s="740"/>
      <c r="D215" s="740"/>
      <c r="E215" s="740"/>
      <c r="F215" s="740"/>
      <c r="G215" s="740"/>
      <c r="H215" s="740"/>
      <c r="I215" s="740"/>
      <c r="J215" s="740"/>
    </row>
    <row r="216" spans="1:10" ht="15" customHeight="1">
      <c r="A216" s="738" t="s">
        <v>1566</v>
      </c>
      <c r="B216" s="740"/>
      <c r="C216" s="740"/>
      <c r="D216" s="740"/>
      <c r="E216" s="740"/>
      <c r="F216" s="740"/>
      <c r="G216" s="740"/>
      <c r="H216" s="740"/>
      <c r="I216" s="740"/>
      <c r="J216" s="740"/>
    </row>
    <row r="217" spans="1:10" ht="15" customHeight="1">
      <c r="A217" s="738" t="s">
        <v>1567</v>
      </c>
      <c r="B217" s="740"/>
      <c r="C217" s="740"/>
      <c r="D217" s="740"/>
      <c r="E217" s="740"/>
      <c r="F217" s="740"/>
      <c r="G217" s="740"/>
      <c r="H217" s="740"/>
      <c r="I217" s="740"/>
      <c r="J217" s="740"/>
    </row>
    <row r="218" spans="1:10" ht="15" customHeight="1">
      <c r="A218" s="738" t="s">
        <v>1568</v>
      </c>
      <c r="B218" s="740"/>
      <c r="C218" s="740"/>
      <c r="D218" s="740"/>
      <c r="E218" s="740"/>
      <c r="F218" s="740"/>
      <c r="G218" s="740"/>
      <c r="H218" s="740"/>
      <c r="I218" s="740"/>
      <c r="J218" s="740"/>
    </row>
    <row r="219" spans="1:10" ht="15" customHeight="1">
      <c r="A219" s="738" t="s">
        <v>1569</v>
      </c>
      <c r="B219" s="740"/>
      <c r="C219" s="740"/>
      <c r="D219" s="740"/>
      <c r="E219" s="740"/>
      <c r="F219" s="740"/>
      <c r="G219" s="740"/>
      <c r="H219" s="740"/>
      <c r="I219" s="740"/>
      <c r="J219" s="740"/>
    </row>
    <row r="220" spans="1:10" ht="15" customHeight="1">
      <c r="A220" s="738" t="s">
        <v>1570</v>
      </c>
      <c r="B220" s="740"/>
      <c r="C220" s="740"/>
      <c r="D220" s="740"/>
      <c r="E220" s="740"/>
      <c r="F220" s="740"/>
      <c r="G220" s="740"/>
      <c r="H220" s="740"/>
      <c r="I220" s="740"/>
      <c r="J220" s="740"/>
    </row>
    <row r="221" spans="1:10" s="34" customFormat="1" ht="15" customHeight="1">
      <c r="A221" s="738" t="s">
        <v>1571</v>
      </c>
      <c r="B221" s="740"/>
      <c r="C221" s="740"/>
      <c r="D221" s="740"/>
      <c r="E221" s="740"/>
      <c r="F221" s="740"/>
      <c r="G221" s="740"/>
      <c r="H221" s="740"/>
      <c r="I221" s="740"/>
      <c r="J221" s="740"/>
    </row>
    <row r="222" spans="1:10" ht="15" customHeight="1">
      <c r="A222" s="738" t="s">
        <v>1572</v>
      </c>
      <c r="B222" s="740"/>
      <c r="C222" s="740"/>
      <c r="D222" s="740"/>
      <c r="E222" s="740"/>
      <c r="F222" s="740"/>
      <c r="G222" s="740"/>
      <c r="H222" s="740"/>
      <c r="I222" s="740"/>
      <c r="J222" s="740"/>
    </row>
    <row r="223" spans="1:10" ht="15" customHeight="1">
      <c r="A223" s="738" t="s">
        <v>1573</v>
      </c>
      <c r="B223" s="740"/>
      <c r="C223" s="740"/>
      <c r="D223" s="740"/>
      <c r="E223" s="740"/>
      <c r="F223" s="740"/>
      <c r="G223" s="740"/>
      <c r="H223" s="740"/>
      <c r="I223" s="740"/>
      <c r="J223" s="740"/>
    </row>
    <row r="224" spans="1:10" ht="15" customHeight="1">
      <c r="A224" s="738" t="s">
        <v>1574</v>
      </c>
      <c r="B224" s="740"/>
      <c r="C224" s="740"/>
      <c r="D224" s="740"/>
      <c r="E224" s="740"/>
      <c r="F224" s="740"/>
      <c r="G224" s="740"/>
      <c r="H224" s="740"/>
      <c r="I224" s="740"/>
      <c r="J224" s="740"/>
    </row>
    <row r="225" spans="1:10" ht="15" customHeight="1">
      <c r="A225" s="738" t="s">
        <v>1575</v>
      </c>
      <c r="B225" s="740"/>
      <c r="C225" s="740"/>
      <c r="D225" s="740"/>
      <c r="E225" s="740"/>
      <c r="F225" s="740"/>
      <c r="G225" s="740"/>
      <c r="H225" s="740"/>
      <c r="I225" s="740"/>
      <c r="J225" s="740"/>
    </row>
    <row r="226" spans="1:10" ht="15" customHeight="1">
      <c r="A226" s="738" t="s">
        <v>1576</v>
      </c>
      <c r="B226" s="740"/>
      <c r="C226" s="740"/>
      <c r="D226" s="740"/>
      <c r="E226" s="740"/>
      <c r="F226" s="740"/>
      <c r="G226" s="740"/>
      <c r="H226" s="740"/>
      <c r="I226" s="740"/>
      <c r="J226" s="740"/>
    </row>
    <row r="227" spans="1:10" ht="15" customHeight="1">
      <c r="A227" s="738" t="s">
        <v>1577</v>
      </c>
      <c r="B227" s="740"/>
      <c r="C227" s="740"/>
      <c r="D227" s="740"/>
      <c r="E227" s="740"/>
      <c r="F227" s="740"/>
      <c r="G227" s="740"/>
      <c r="H227" s="740"/>
      <c r="I227" s="740"/>
      <c r="J227" s="740"/>
    </row>
    <row r="228" spans="1:10" ht="15" customHeight="1">
      <c r="A228" s="738" t="s">
        <v>1578</v>
      </c>
      <c r="B228" s="740"/>
      <c r="C228" s="740"/>
      <c r="D228" s="740"/>
      <c r="E228" s="740"/>
      <c r="F228" s="740"/>
      <c r="G228" s="740"/>
      <c r="H228" s="740"/>
      <c r="I228" s="740"/>
      <c r="J228" s="740"/>
    </row>
    <row r="229" spans="1:10" ht="15" customHeight="1">
      <c r="A229" s="660" t="s">
        <v>1579</v>
      </c>
      <c r="B229" s="739"/>
      <c r="C229" s="739"/>
      <c r="D229" s="739"/>
      <c r="E229" s="739"/>
      <c r="F229" s="739"/>
      <c r="G229" s="739"/>
      <c r="H229" s="739"/>
      <c r="I229" s="739"/>
      <c r="J229" s="739"/>
    </row>
    <row r="230" spans="1:10" ht="15" customHeight="1">
      <c r="A230" s="738" t="s">
        <v>1334</v>
      </c>
      <c r="B230" s="740"/>
      <c r="C230" s="740"/>
      <c r="D230" s="740"/>
      <c r="E230" s="740"/>
      <c r="F230" s="740"/>
      <c r="G230" s="740"/>
      <c r="H230" s="740"/>
      <c r="I230" s="740"/>
      <c r="J230" s="740"/>
    </row>
    <row r="231" spans="1:10" ht="15" customHeight="1">
      <c r="A231" s="738" t="s">
        <v>1580</v>
      </c>
      <c r="B231" s="740"/>
      <c r="C231" s="740"/>
      <c r="D231" s="740"/>
      <c r="E231" s="740"/>
      <c r="F231" s="740"/>
      <c r="G231" s="740"/>
      <c r="H231" s="740"/>
      <c r="I231" s="740"/>
      <c r="J231" s="740"/>
    </row>
    <row r="232" spans="1:10" ht="15" customHeight="1">
      <c r="A232" s="738" t="s">
        <v>1581</v>
      </c>
      <c r="B232" s="740"/>
      <c r="C232" s="740"/>
      <c r="D232" s="740"/>
      <c r="E232" s="740"/>
      <c r="F232" s="740"/>
      <c r="G232" s="740"/>
      <c r="H232" s="740"/>
      <c r="I232" s="740"/>
      <c r="J232" s="740"/>
    </row>
    <row r="233" spans="1:10" ht="15" customHeight="1">
      <c r="A233" s="738" t="s">
        <v>1582</v>
      </c>
      <c r="B233" s="740"/>
      <c r="C233" s="740"/>
      <c r="D233" s="740"/>
      <c r="E233" s="740"/>
      <c r="F233" s="740"/>
      <c r="G233" s="740"/>
      <c r="H233" s="740"/>
      <c r="I233" s="740"/>
      <c r="J233" s="740"/>
    </row>
    <row r="234" spans="1:10" ht="15" customHeight="1">
      <c r="A234" s="738" t="s">
        <v>1583</v>
      </c>
      <c r="B234" s="740"/>
      <c r="C234" s="740"/>
      <c r="D234" s="740"/>
      <c r="E234" s="740"/>
      <c r="F234" s="740"/>
      <c r="G234" s="740"/>
      <c r="H234" s="740"/>
      <c r="I234" s="740"/>
      <c r="J234" s="740"/>
    </row>
    <row r="235" spans="1:10" ht="15" customHeight="1">
      <c r="A235" s="738" t="s">
        <v>1584</v>
      </c>
      <c r="B235" s="740"/>
      <c r="C235" s="740"/>
      <c r="D235" s="740"/>
      <c r="E235" s="740"/>
      <c r="F235" s="740"/>
      <c r="G235" s="740"/>
      <c r="H235" s="740"/>
      <c r="I235" s="740"/>
      <c r="J235" s="740"/>
    </row>
    <row r="236" spans="1:10" ht="15" customHeight="1">
      <c r="A236" s="738" t="s">
        <v>1585</v>
      </c>
      <c r="B236" s="740"/>
      <c r="C236" s="740"/>
      <c r="D236" s="740"/>
      <c r="E236" s="740"/>
      <c r="F236" s="740"/>
      <c r="G236" s="740"/>
      <c r="H236" s="740"/>
      <c r="I236" s="740"/>
      <c r="J236" s="740"/>
    </row>
    <row r="237" spans="1:10" ht="15" customHeight="1">
      <c r="A237" s="660" t="s">
        <v>1586</v>
      </c>
      <c r="B237" s="739"/>
      <c r="C237" s="739"/>
      <c r="D237" s="739"/>
      <c r="E237" s="739"/>
      <c r="F237" s="739"/>
      <c r="G237" s="739"/>
      <c r="H237" s="739"/>
      <c r="I237" s="739"/>
      <c r="J237" s="739"/>
    </row>
    <row r="238" spans="1:10" ht="15" customHeight="1">
      <c r="A238" s="738" t="s">
        <v>1587</v>
      </c>
      <c r="B238" s="740"/>
      <c r="C238" s="740"/>
      <c r="D238" s="740"/>
      <c r="E238" s="740"/>
      <c r="F238" s="740"/>
      <c r="G238" s="740"/>
      <c r="H238" s="740"/>
      <c r="I238" s="740"/>
      <c r="J238" s="740"/>
    </row>
    <row r="239" spans="1:10" ht="15" customHeight="1">
      <c r="A239" s="738" t="s">
        <v>1588</v>
      </c>
      <c r="B239" s="740"/>
      <c r="C239" s="740"/>
      <c r="D239" s="740"/>
      <c r="E239" s="740"/>
      <c r="F239" s="740"/>
      <c r="G239" s="740"/>
      <c r="H239" s="740"/>
      <c r="I239" s="740"/>
      <c r="J239" s="740"/>
    </row>
    <row r="240" spans="1:10" ht="15" customHeight="1">
      <c r="A240" s="738" t="s">
        <v>1589</v>
      </c>
      <c r="B240" s="740"/>
      <c r="C240" s="740"/>
      <c r="D240" s="740"/>
      <c r="E240" s="740"/>
      <c r="F240" s="740"/>
      <c r="G240" s="740"/>
      <c r="H240" s="740"/>
      <c r="I240" s="740"/>
      <c r="J240" s="740"/>
    </row>
    <row r="241" spans="1:10" ht="15" customHeight="1">
      <c r="A241" s="738" t="s">
        <v>1590</v>
      </c>
      <c r="B241" s="740"/>
      <c r="C241" s="740"/>
      <c r="D241" s="740"/>
      <c r="E241" s="740"/>
      <c r="F241" s="740"/>
      <c r="G241" s="740"/>
      <c r="H241" s="740"/>
      <c r="I241" s="740"/>
      <c r="J241" s="740"/>
    </row>
    <row r="242" spans="1:10" ht="15" customHeight="1">
      <c r="A242" s="738" t="s">
        <v>1591</v>
      </c>
      <c r="B242" s="740"/>
      <c r="C242" s="740"/>
      <c r="D242" s="740"/>
      <c r="E242" s="740"/>
      <c r="F242" s="740"/>
      <c r="G242" s="740"/>
      <c r="H242" s="740"/>
      <c r="I242" s="740"/>
      <c r="J242" s="740"/>
    </row>
    <row r="243" spans="1:10" ht="15" customHeight="1">
      <c r="A243" s="738" t="s">
        <v>1592</v>
      </c>
      <c r="B243" s="740"/>
      <c r="C243" s="740"/>
      <c r="D243" s="740"/>
      <c r="E243" s="740"/>
      <c r="F243" s="740"/>
      <c r="G243" s="740"/>
      <c r="H243" s="740"/>
      <c r="I243" s="740"/>
      <c r="J243" s="740"/>
    </row>
    <row r="244" spans="1:10" ht="15" customHeight="1">
      <c r="A244" s="660" t="s">
        <v>1593</v>
      </c>
      <c r="B244" s="739"/>
      <c r="C244" s="739"/>
      <c r="D244" s="739"/>
      <c r="E244" s="739"/>
      <c r="F244" s="739"/>
      <c r="G244" s="739"/>
      <c r="H244" s="739"/>
      <c r="I244" s="739"/>
      <c r="J244" s="739"/>
    </row>
    <row r="245" spans="1:10" ht="15" customHeight="1">
      <c r="A245" s="738" t="s">
        <v>1594</v>
      </c>
      <c r="B245" s="740"/>
      <c r="C245" s="740"/>
      <c r="D245" s="740"/>
      <c r="E245" s="740"/>
      <c r="F245" s="740"/>
      <c r="G245" s="740"/>
      <c r="H245" s="740"/>
      <c r="I245" s="740"/>
      <c r="J245" s="740"/>
    </row>
    <row r="246" spans="1:10" ht="15" customHeight="1">
      <c r="A246" s="738" t="s">
        <v>1595</v>
      </c>
      <c r="B246" s="740"/>
      <c r="C246" s="740"/>
      <c r="D246" s="740"/>
      <c r="E246" s="740"/>
      <c r="F246" s="740"/>
      <c r="G246" s="740"/>
      <c r="H246" s="740"/>
      <c r="I246" s="740"/>
      <c r="J246" s="740"/>
    </row>
    <row r="247" spans="1:10" ht="15" customHeight="1">
      <c r="A247" s="738" t="s">
        <v>1596</v>
      </c>
      <c r="B247" s="740"/>
      <c r="C247" s="740"/>
      <c r="D247" s="740"/>
      <c r="E247" s="740"/>
      <c r="F247" s="740"/>
      <c r="G247" s="740"/>
      <c r="H247" s="740"/>
      <c r="I247" s="740"/>
      <c r="J247" s="740"/>
    </row>
    <row r="248" spans="1:10" ht="15" customHeight="1">
      <c r="A248" s="738" t="s">
        <v>1597</v>
      </c>
      <c r="B248" s="740"/>
      <c r="C248" s="740"/>
      <c r="D248" s="740"/>
      <c r="E248" s="740"/>
      <c r="F248" s="740"/>
      <c r="G248" s="740"/>
      <c r="H248" s="740"/>
      <c r="I248" s="740"/>
      <c r="J248" s="740"/>
    </row>
    <row r="249" spans="1:10" ht="15" customHeight="1">
      <c r="A249" s="738" t="s">
        <v>1598</v>
      </c>
      <c r="B249" s="740"/>
      <c r="C249" s="740"/>
      <c r="D249" s="740"/>
      <c r="E249" s="740"/>
      <c r="F249" s="740"/>
      <c r="G249" s="740"/>
      <c r="H249" s="740"/>
      <c r="I249" s="740"/>
      <c r="J249" s="740"/>
    </row>
    <row r="250" spans="1:10" ht="15" customHeight="1">
      <c r="A250" s="660" t="s">
        <v>1599</v>
      </c>
      <c r="B250" s="739"/>
      <c r="C250" s="739"/>
      <c r="D250" s="739"/>
      <c r="E250" s="739"/>
      <c r="F250" s="739"/>
      <c r="G250" s="739"/>
      <c r="H250" s="739"/>
      <c r="I250" s="739"/>
      <c r="J250" s="739"/>
    </row>
    <row r="251" spans="1:10" ht="15" customHeight="1">
      <c r="A251" s="738" t="s">
        <v>1600</v>
      </c>
      <c r="B251" s="740"/>
      <c r="C251" s="740"/>
      <c r="D251" s="740"/>
      <c r="E251" s="740"/>
      <c r="F251" s="740"/>
      <c r="G251" s="740"/>
      <c r="H251" s="740"/>
      <c r="I251" s="740"/>
      <c r="J251" s="740"/>
    </row>
    <row r="252" spans="1:10" ht="15" customHeight="1">
      <c r="A252" s="738" t="s">
        <v>1601</v>
      </c>
      <c r="B252" s="740"/>
      <c r="C252" s="740"/>
      <c r="D252" s="740"/>
      <c r="E252" s="740"/>
      <c r="F252" s="740"/>
      <c r="G252" s="740"/>
      <c r="H252" s="740"/>
      <c r="I252" s="740"/>
      <c r="J252" s="740"/>
    </row>
    <row r="253" spans="1:10" ht="15" customHeight="1">
      <c r="A253" s="738" t="s">
        <v>1602</v>
      </c>
      <c r="B253" s="740"/>
      <c r="C253" s="740"/>
      <c r="D253" s="740"/>
      <c r="E253" s="740"/>
      <c r="F253" s="740"/>
      <c r="G253" s="740"/>
      <c r="H253" s="740"/>
      <c r="I253" s="740"/>
      <c r="J253" s="740"/>
    </row>
    <row r="254" spans="1:10" ht="15" customHeight="1">
      <c r="A254" s="738" t="s">
        <v>1603</v>
      </c>
      <c r="B254" s="740"/>
      <c r="C254" s="740"/>
      <c r="D254" s="740"/>
      <c r="E254" s="740"/>
      <c r="F254" s="740"/>
      <c r="G254" s="740"/>
      <c r="H254" s="740"/>
      <c r="I254" s="740"/>
      <c r="J254" s="740"/>
    </row>
    <row r="255" spans="1:10" ht="15" customHeight="1">
      <c r="A255" s="738" t="s">
        <v>1604</v>
      </c>
      <c r="B255" s="740"/>
      <c r="C255" s="740"/>
      <c r="D255" s="740"/>
      <c r="E255" s="740"/>
      <c r="F255" s="740"/>
      <c r="G255" s="740"/>
      <c r="H255" s="740"/>
      <c r="I255" s="740"/>
      <c r="J255" s="740"/>
    </row>
    <row r="256" spans="1:10" ht="15" customHeight="1">
      <c r="A256" s="738" t="s">
        <v>1332</v>
      </c>
      <c r="B256" s="740"/>
      <c r="C256" s="740"/>
      <c r="D256" s="740"/>
      <c r="E256" s="740"/>
      <c r="F256" s="740"/>
      <c r="G256" s="740"/>
      <c r="H256" s="740"/>
      <c r="I256" s="740"/>
      <c r="J256" s="740"/>
    </row>
    <row r="257" spans="1:10" ht="15" customHeight="1">
      <c r="A257" s="738" t="s">
        <v>1605</v>
      </c>
      <c r="B257" s="740"/>
      <c r="C257" s="740"/>
      <c r="D257" s="740"/>
      <c r="E257" s="740"/>
      <c r="F257" s="740"/>
      <c r="G257" s="740"/>
      <c r="H257" s="740"/>
      <c r="I257" s="740"/>
      <c r="J257" s="740"/>
    </row>
    <row r="258" spans="1:10" ht="15" customHeight="1">
      <c r="A258" s="738" t="s">
        <v>1606</v>
      </c>
      <c r="B258" s="740"/>
      <c r="C258" s="740"/>
      <c r="D258" s="740"/>
      <c r="E258" s="740"/>
      <c r="F258" s="740"/>
      <c r="G258" s="740"/>
      <c r="H258" s="740"/>
      <c r="I258" s="740"/>
      <c r="J258" s="740"/>
    </row>
    <row r="259" spans="1:10" ht="15" customHeight="1">
      <c r="A259" s="738" t="s">
        <v>1607</v>
      </c>
      <c r="B259" s="740"/>
      <c r="C259" s="740"/>
      <c r="D259" s="740"/>
      <c r="E259" s="740"/>
      <c r="F259" s="740"/>
      <c r="G259" s="740"/>
      <c r="H259" s="740"/>
      <c r="I259" s="740"/>
      <c r="J259" s="740"/>
    </row>
    <row r="260" spans="1:10" ht="15" customHeight="1">
      <c r="A260" s="738" t="s">
        <v>1608</v>
      </c>
      <c r="B260" s="740"/>
      <c r="C260" s="740"/>
      <c r="D260" s="740"/>
      <c r="E260" s="740"/>
      <c r="F260" s="740"/>
      <c r="G260" s="740"/>
      <c r="H260" s="740"/>
      <c r="I260" s="740"/>
      <c r="J260" s="740"/>
    </row>
    <row r="261" spans="1:10" ht="15" customHeight="1">
      <c r="A261" s="738" t="s">
        <v>1609</v>
      </c>
      <c r="B261" s="740"/>
      <c r="C261" s="740"/>
      <c r="D261" s="740"/>
      <c r="E261" s="740"/>
      <c r="F261" s="740"/>
      <c r="G261" s="740"/>
      <c r="H261" s="740"/>
      <c r="I261" s="740"/>
      <c r="J261" s="740"/>
    </row>
    <row r="262" spans="1:10" ht="38" customHeight="1">
      <c r="A262" s="738" t="s">
        <v>1610</v>
      </c>
      <c r="B262" s="740"/>
      <c r="C262" s="740"/>
      <c r="D262" s="740"/>
      <c r="E262" s="740"/>
      <c r="F262" s="740"/>
      <c r="G262" s="740"/>
      <c r="H262" s="740"/>
      <c r="I262" s="740"/>
      <c r="J262" s="740"/>
    </row>
    <row r="263" spans="1:10" ht="15" customHeight="1">
      <c r="A263" s="738" t="s">
        <v>1611</v>
      </c>
      <c r="B263" s="740"/>
      <c r="C263" s="740"/>
      <c r="D263" s="740"/>
      <c r="E263" s="740"/>
      <c r="F263" s="740"/>
      <c r="G263" s="740"/>
      <c r="H263" s="740"/>
      <c r="I263" s="740"/>
      <c r="J263" s="740"/>
    </row>
    <row r="264" spans="1:10" ht="15" customHeight="1">
      <c r="A264" s="738" t="s">
        <v>1612</v>
      </c>
      <c r="B264" s="740"/>
      <c r="C264" s="740"/>
      <c r="D264" s="740"/>
      <c r="E264" s="740"/>
      <c r="F264" s="740"/>
      <c r="G264" s="740"/>
      <c r="H264" s="740"/>
      <c r="I264" s="740"/>
      <c r="J264" s="740"/>
    </row>
    <row r="265" spans="1:10" ht="15" customHeight="1">
      <c r="A265" s="738" t="s">
        <v>1613</v>
      </c>
      <c r="B265" s="740"/>
      <c r="C265" s="740"/>
      <c r="D265" s="740"/>
      <c r="E265" s="740"/>
      <c r="F265" s="740"/>
      <c r="G265" s="740"/>
      <c r="H265" s="740"/>
      <c r="I265" s="740"/>
      <c r="J265" s="740"/>
    </row>
    <row r="266" spans="1:10" ht="15" customHeight="1">
      <c r="A266" s="738" t="s">
        <v>1614</v>
      </c>
      <c r="B266" s="740"/>
      <c r="C266" s="740"/>
      <c r="D266" s="740"/>
      <c r="E266" s="740"/>
      <c r="F266" s="740"/>
      <c r="G266" s="740"/>
      <c r="H266" s="740"/>
      <c r="I266" s="740"/>
      <c r="J266" s="740"/>
    </row>
    <row r="267" spans="1:10" ht="15" customHeight="1">
      <c r="A267" s="738" t="s">
        <v>1615</v>
      </c>
      <c r="B267" s="740"/>
      <c r="C267" s="740"/>
      <c r="D267" s="740"/>
      <c r="E267" s="740"/>
      <c r="F267" s="740"/>
      <c r="G267" s="740"/>
      <c r="H267" s="740"/>
      <c r="I267" s="740"/>
      <c r="J267" s="740"/>
    </row>
    <row r="268" spans="1:10" ht="15" customHeight="1">
      <c r="A268" s="660" t="s">
        <v>1616</v>
      </c>
      <c r="B268" s="739"/>
      <c r="C268" s="739"/>
      <c r="D268" s="739"/>
      <c r="E268" s="739"/>
      <c r="F268" s="739"/>
      <c r="G268" s="739"/>
      <c r="H268" s="739"/>
      <c r="I268" s="739"/>
      <c r="J268" s="739"/>
    </row>
    <row r="269" spans="1:10" ht="15" customHeight="1">
      <c r="A269" s="738" t="s">
        <v>1617</v>
      </c>
      <c r="B269" s="740"/>
      <c r="C269" s="740"/>
      <c r="D269" s="740"/>
      <c r="E269" s="740"/>
      <c r="F269" s="740"/>
      <c r="G269" s="740"/>
      <c r="H269" s="740"/>
      <c r="I269" s="740"/>
      <c r="J269" s="740"/>
    </row>
    <row r="270" spans="1:10" ht="15" customHeight="1">
      <c r="A270" s="738" t="s">
        <v>1618</v>
      </c>
      <c r="B270" s="740"/>
      <c r="C270" s="740"/>
      <c r="D270" s="740"/>
      <c r="E270" s="740"/>
      <c r="F270" s="740"/>
      <c r="G270" s="740"/>
      <c r="H270" s="740"/>
      <c r="I270" s="740"/>
      <c r="J270" s="740"/>
    </row>
    <row r="271" spans="1:10" ht="15" customHeight="1">
      <c r="A271" s="738" t="s">
        <v>1619</v>
      </c>
      <c r="B271" s="740"/>
      <c r="C271" s="740"/>
      <c r="D271" s="740"/>
      <c r="E271" s="740"/>
      <c r="F271" s="740"/>
      <c r="G271" s="740"/>
      <c r="H271" s="740"/>
      <c r="I271" s="740"/>
      <c r="J271" s="740"/>
    </row>
    <row r="272" spans="1:10" ht="15" customHeight="1">
      <c r="A272" s="738" t="s">
        <v>1620</v>
      </c>
      <c r="B272" s="740"/>
      <c r="C272" s="740"/>
      <c r="D272" s="740"/>
      <c r="E272" s="740"/>
      <c r="F272" s="740"/>
      <c r="G272" s="740"/>
      <c r="H272" s="740"/>
      <c r="I272" s="740"/>
      <c r="J272" s="740"/>
    </row>
    <row r="273" spans="1:10" ht="15" customHeight="1">
      <c r="A273" s="738" t="s">
        <v>1621</v>
      </c>
      <c r="B273" s="740"/>
      <c r="C273" s="740"/>
      <c r="D273" s="740"/>
      <c r="E273" s="740"/>
      <c r="F273" s="740"/>
      <c r="G273" s="740"/>
      <c r="H273" s="740"/>
      <c r="I273" s="740"/>
      <c r="J273" s="740"/>
    </row>
    <row r="274" spans="1:10" ht="15" customHeight="1">
      <c r="A274" s="738" t="s">
        <v>1622</v>
      </c>
      <c r="B274" s="740"/>
      <c r="C274" s="740"/>
      <c r="D274" s="740"/>
      <c r="E274" s="740"/>
      <c r="F274" s="740"/>
      <c r="G274" s="740"/>
      <c r="H274" s="740"/>
      <c r="I274" s="740"/>
      <c r="J274" s="740"/>
    </row>
    <row r="275" spans="1:10" ht="15" customHeight="1">
      <c r="A275" s="738" t="s">
        <v>1623</v>
      </c>
      <c r="B275" s="740"/>
      <c r="C275" s="740"/>
      <c r="D275" s="740"/>
      <c r="E275" s="740"/>
      <c r="F275" s="740"/>
      <c r="G275" s="740"/>
      <c r="H275" s="740"/>
      <c r="I275" s="740"/>
      <c r="J275" s="740"/>
    </row>
    <row r="276" spans="1:10" ht="15" customHeight="1">
      <c r="A276" s="738" t="s">
        <v>1624</v>
      </c>
      <c r="B276" s="740"/>
      <c r="C276" s="740"/>
      <c r="D276" s="740"/>
      <c r="E276" s="740"/>
      <c r="F276" s="740"/>
      <c r="G276" s="740"/>
      <c r="H276" s="740"/>
      <c r="I276" s="740"/>
      <c r="J276" s="740"/>
    </row>
    <row r="277" spans="1:10" ht="15" customHeight="1">
      <c r="A277" s="738" t="s">
        <v>1625</v>
      </c>
      <c r="B277" s="740"/>
      <c r="C277" s="740"/>
      <c r="D277" s="740"/>
      <c r="E277" s="740"/>
      <c r="F277" s="740"/>
      <c r="G277" s="740"/>
      <c r="H277" s="740"/>
      <c r="I277" s="740"/>
      <c r="J277" s="740"/>
    </row>
    <row r="278" spans="1:10" ht="15" customHeight="1">
      <c r="A278" s="738" t="s">
        <v>1626</v>
      </c>
      <c r="B278" s="740"/>
      <c r="C278" s="740"/>
      <c r="D278" s="740"/>
      <c r="E278" s="740"/>
      <c r="F278" s="740"/>
      <c r="G278" s="740"/>
      <c r="H278" s="740"/>
      <c r="I278" s="740"/>
      <c r="J278" s="740"/>
    </row>
    <row r="279" spans="1:10" ht="15" customHeight="1">
      <c r="A279" s="738" t="s">
        <v>1627</v>
      </c>
      <c r="B279" s="740"/>
      <c r="C279" s="740"/>
      <c r="D279" s="740"/>
      <c r="E279" s="740"/>
      <c r="F279" s="740"/>
      <c r="G279" s="740"/>
      <c r="H279" s="740"/>
      <c r="I279" s="740"/>
      <c r="J279" s="740"/>
    </row>
    <row r="280" spans="1:10" ht="15" customHeight="1">
      <c r="A280" s="738" t="s">
        <v>1628</v>
      </c>
      <c r="B280" s="740"/>
      <c r="C280" s="740"/>
      <c r="D280" s="740"/>
      <c r="E280" s="740"/>
      <c r="F280" s="740"/>
      <c r="G280" s="740"/>
      <c r="H280" s="740"/>
      <c r="I280" s="740"/>
      <c r="J280" s="740"/>
    </row>
    <row r="281" spans="1:10" ht="15" customHeight="1">
      <c r="A281" s="738" t="s">
        <v>1629</v>
      </c>
      <c r="B281" s="740"/>
      <c r="C281" s="740"/>
      <c r="D281" s="740"/>
      <c r="E281" s="740"/>
      <c r="F281" s="740"/>
      <c r="G281" s="740"/>
      <c r="H281" s="740"/>
      <c r="I281" s="740"/>
      <c r="J281" s="740"/>
    </row>
    <row r="282" spans="1:10" ht="15" customHeight="1" thickBot="1">
      <c r="A282" s="15" t="s">
        <v>445</v>
      </c>
      <c r="B282" s="206">
        <f t="shared" ref="B282:J282" si="0">SUM(B3:B281)</f>
        <v>0</v>
      </c>
      <c r="C282" s="206">
        <f t="shared" si="0"/>
        <v>0</v>
      </c>
      <c r="D282" s="206">
        <f t="shared" si="0"/>
        <v>0</v>
      </c>
      <c r="E282" s="206">
        <f t="shared" si="0"/>
        <v>0</v>
      </c>
      <c r="F282" s="206">
        <f t="shared" si="0"/>
        <v>0</v>
      </c>
      <c r="G282" s="206">
        <f t="shared" si="0"/>
        <v>0</v>
      </c>
      <c r="H282" s="206">
        <f t="shared" si="0"/>
        <v>0</v>
      </c>
      <c r="I282" s="206">
        <f t="shared" si="0"/>
        <v>0</v>
      </c>
      <c r="J282" s="206">
        <f t="shared" si="0"/>
        <v>0</v>
      </c>
    </row>
  </sheetData>
  <conditionalFormatting sqref="B3:J282">
    <cfRule type="containsBlanks" dxfId="447" priority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Feuil85">
    <tabColor theme="9" tint="0.79998168889431442"/>
  </sheetPr>
  <dimension ref="A1:J282"/>
  <sheetViews>
    <sheetView view="pageBreakPreview" zoomScale="85" zoomScaleNormal="100" zoomScaleSheetLayoutView="85" workbookViewId="0">
      <pane ySplit="2" topLeftCell="A258" activePane="bottomLeft" state="frozen"/>
      <selection activeCell="A28" sqref="A28"/>
      <selection pane="bottomLeft" activeCell="B3" sqref="B3:I281"/>
    </sheetView>
  </sheetViews>
  <sheetFormatPr baseColWidth="10" defaultColWidth="14.3984375" defaultRowHeight="15" customHeight="1"/>
  <cols>
    <col min="1" max="1" width="55.3984375" style="200" customWidth="1"/>
    <col min="2" max="2" width="11.33203125" style="729" customWidth="1"/>
    <col min="3" max="3" width="9.6640625" style="729" bestFit="1" customWidth="1"/>
    <col min="4" max="4" width="8" style="729" bestFit="1" customWidth="1"/>
    <col min="5" max="5" width="10.19921875" style="729" customWidth="1"/>
    <col min="6" max="6" width="10.53125" style="729" customWidth="1"/>
    <col min="7" max="7" width="12.265625" style="729" customWidth="1"/>
    <col min="8" max="8" width="9.3984375" style="729" customWidth="1"/>
    <col min="9" max="25" width="12.06640625" style="729" customWidth="1"/>
    <col min="26" max="27" width="14.3984375" style="729" customWidth="1"/>
    <col min="28" max="16384" width="14.3984375" style="729"/>
  </cols>
  <sheetData>
    <row r="1" spans="1:10" ht="14" customHeight="1">
      <c r="A1" s="201" t="s">
        <v>1632</v>
      </c>
      <c r="B1" s="149"/>
      <c r="C1" s="149"/>
      <c r="D1" s="149"/>
      <c r="E1" s="149"/>
      <c r="F1" s="149"/>
      <c r="G1" s="149"/>
      <c r="H1" s="149"/>
    </row>
    <row r="2" spans="1:10" s="738" customFormat="1" ht="13.5" customHeight="1">
      <c r="A2" s="742" t="s">
        <v>1631</v>
      </c>
      <c r="B2" s="743" t="s">
        <v>568</v>
      </c>
      <c r="C2" s="743" t="s">
        <v>574</v>
      </c>
      <c r="D2" s="743" t="s">
        <v>579</v>
      </c>
      <c r="E2" s="743" t="s">
        <v>583</v>
      </c>
      <c r="F2" s="743" t="s">
        <v>585</v>
      </c>
      <c r="G2" s="743" t="s">
        <v>589</v>
      </c>
      <c r="H2" s="743" t="s">
        <v>594</v>
      </c>
      <c r="I2" s="743" t="s">
        <v>596</v>
      </c>
      <c r="J2" s="743" t="s">
        <v>606</v>
      </c>
    </row>
    <row r="3" spans="1:10" ht="15" customHeight="1">
      <c r="A3" s="660" t="s">
        <v>60</v>
      </c>
      <c r="B3" s="739"/>
      <c r="C3" s="739"/>
      <c r="D3" s="739"/>
      <c r="E3" s="739"/>
      <c r="F3" s="739"/>
      <c r="G3" s="739"/>
      <c r="H3" s="739"/>
      <c r="I3" s="739"/>
      <c r="J3" s="739" t="str">
        <f t="array" ref="J3">IF(SUMPRODUCT((B3:I3&lt;&gt;"")*1)=0,"",+SUM('C externe_Région 1'!B3:J3)+SUM(B3:I3))</f>
        <v/>
      </c>
    </row>
    <row r="4" spans="1:10" ht="15" customHeight="1">
      <c r="A4" s="738" t="s">
        <v>1364</v>
      </c>
      <c r="B4" s="740"/>
      <c r="C4" s="740"/>
      <c r="D4" s="740"/>
      <c r="E4" s="740"/>
      <c r="F4" s="740"/>
      <c r="G4" s="740"/>
      <c r="H4" s="740"/>
      <c r="I4" s="740"/>
      <c r="J4" s="740" t="str">
        <f t="array" ref="J4">IF(SUMPRODUCT((B4:I4&lt;&gt;"")*1)=0,"",+SUM('C externe_Région 1'!B4:J4)+SUM(B4:I4))</f>
        <v/>
      </c>
    </row>
    <row r="5" spans="1:10" ht="15" customHeight="1">
      <c r="A5" s="738" t="s">
        <v>1338</v>
      </c>
      <c r="B5" s="740"/>
      <c r="C5" s="740"/>
      <c r="D5" s="740"/>
      <c r="E5" s="740"/>
      <c r="F5" s="740"/>
      <c r="G5" s="740"/>
      <c r="H5" s="740"/>
      <c r="I5" s="740"/>
      <c r="J5" s="740" t="str">
        <f t="array" ref="J5">IF(SUMPRODUCT((B5:I5&lt;&gt;"")*1)=0,"",+SUM('C externe_Région 1'!B5:J5)+SUM(B5:I5))</f>
        <v/>
      </c>
    </row>
    <row r="6" spans="1:10" ht="15" customHeight="1">
      <c r="A6" s="660" t="s">
        <v>311</v>
      </c>
      <c r="B6" s="739"/>
      <c r="C6" s="739"/>
      <c r="D6" s="739"/>
      <c r="E6" s="739"/>
      <c r="F6" s="739"/>
      <c r="G6" s="739"/>
      <c r="H6" s="739"/>
      <c r="I6" s="739"/>
      <c r="J6" s="739" t="str">
        <f t="array" ref="J6">IF(SUMPRODUCT((B6:I6&lt;&gt;"")*1)=0,"",+SUM('C externe_Région 1'!B6:J6)+SUM(B6:I6))</f>
        <v/>
      </c>
    </row>
    <row r="7" spans="1:10" ht="15" customHeight="1">
      <c r="A7" s="738" t="s">
        <v>1256</v>
      </c>
      <c r="B7" s="740"/>
      <c r="C7" s="740"/>
      <c r="D7" s="740"/>
      <c r="E7" s="740"/>
      <c r="F7" s="740"/>
      <c r="G7" s="740"/>
      <c r="H7" s="740"/>
      <c r="I7" s="740"/>
      <c r="J7" s="740" t="str">
        <f t="array" ref="J7">IF(SUMPRODUCT((B7:I7&lt;&gt;"")*1)=0,"",+SUM('C externe_Région 1'!B7:J7)+SUM(B7:I7))</f>
        <v/>
      </c>
    </row>
    <row r="8" spans="1:10" ht="15" customHeight="1">
      <c r="A8" s="738" t="s">
        <v>1365</v>
      </c>
      <c r="B8" s="740"/>
      <c r="C8" s="740"/>
      <c r="D8" s="740"/>
      <c r="E8" s="740"/>
      <c r="F8" s="740"/>
      <c r="G8" s="740"/>
      <c r="H8" s="740"/>
      <c r="I8" s="740"/>
      <c r="J8" s="740" t="str">
        <f t="array" ref="J8">IF(SUMPRODUCT((B8:I8&lt;&gt;"")*1)=0,"",+SUM('C externe_Région 1'!B8:J8)+SUM(B8:I8))</f>
        <v/>
      </c>
    </row>
    <row r="9" spans="1:10" ht="15" customHeight="1">
      <c r="A9" s="738" t="s">
        <v>1366</v>
      </c>
      <c r="B9" s="740"/>
      <c r="C9" s="740"/>
      <c r="D9" s="740"/>
      <c r="E9" s="740"/>
      <c r="F9" s="740"/>
      <c r="G9" s="740"/>
      <c r="H9" s="740"/>
      <c r="I9" s="740"/>
      <c r="J9" s="740" t="str">
        <f t="array" ref="J9">IF(SUMPRODUCT((B9:I9&lt;&gt;"")*1)=0,"",+SUM('C externe_Région 1'!B9:J9)+SUM(B9:I9))</f>
        <v/>
      </c>
    </row>
    <row r="10" spans="1:10" ht="15" customHeight="1">
      <c r="A10" s="660" t="s">
        <v>1367</v>
      </c>
      <c r="B10" s="739"/>
      <c r="C10" s="739"/>
      <c r="D10" s="739"/>
      <c r="E10" s="739"/>
      <c r="F10" s="739"/>
      <c r="G10" s="739"/>
      <c r="H10" s="739"/>
      <c r="I10" s="739"/>
      <c r="J10" s="739" t="str">
        <f t="array" ref="J10">IF(SUMPRODUCT((B10:I10&lt;&gt;"")*1)=0,"",+SUM('C externe_Région 1'!B10:J10)+SUM(B10:I10))</f>
        <v/>
      </c>
    </row>
    <row r="11" spans="1:10" ht="15" customHeight="1">
      <c r="A11" s="738" t="s">
        <v>1368</v>
      </c>
      <c r="B11" s="740"/>
      <c r="C11" s="740"/>
      <c r="D11" s="740"/>
      <c r="E11" s="740"/>
      <c r="F11" s="740"/>
      <c r="G11" s="740"/>
      <c r="H11" s="740"/>
      <c r="I11" s="740"/>
      <c r="J11" s="740" t="str">
        <f t="array" ref="J11">IF(SUMPRODUCT((B11:I11&lt;&gt;"")*1)=0,"",+SUM('C externe_Région 1'!B11:J11)+SUM(B11:I11))</f>
        <v/>
      </c>
    </row>
    <row r="12" spans="1:10" ht="15" customHeight="1">
      <c r="A12" s="738" t="s">
        <v>1369</v>
      </c>
      <c r="B12" s="740"/>
      <c r="C12" s="740"/>
      <c r="D12" s="740"/>
      <c r="E12" s="740"/>
      <c r="F12" s="740"/>
      <c r="G12" s="740"/>
      <c r="H12" s="740"/>
      <c r="I12" s="740"/>
      <c r="J12" s="740" t="str">
        <f t="array" ref="J12">IF(SUMPRODUCT((B12:I12&lt;&gt;"")*1)=0,"",+SUM('C externe_Région 1'!B12:J12)+SUM(B12:I12))</f>
        <v/>
      </c>
    </row>
    <row r="13" spans="1:10" ht="15" customHeight="1">
      <c r="A13" s="738" t="s">
        <v>1370</v>
      </c>
      <c r="B13" s="740"/>
      <c r="C13" s="740"/>
      <c r="D13" s="740"/>
      <c r="E13" s="740"/>
      <c r="F13" s="740"/>
      <c r="G13" s="740"/>
      <c r="H13" s="740"/>
      <c r="I13" s="740"/>
      <c r="J13" s="740" t="str">
        <f t="array" ref="J13">IF(SUMPRODUCT((B13:I13&lt;&gt;"")*1)=0,"",+SUM('C externe_Région 1'!B13:J13)+SUM(B13:I13))</f>
        <v/>
      </c>
    </row>
    <row r="14" spans="1:10" ht="15" customHeight="1">
      <c r="A14" s="738" t="s">
        <v>1371</v>
      </c>
      <c r="B14" s="740"/>
      <c r="C14" s="740"/>
      <c r="D14" s="740"/>
      <c r="E14" s="740"/>
      <c r="F14" s="740"/>
      <c r="G14" s="740"/>
      <c r="H14" s="740"/>
      <c r="I14" s="740"/>
      <c r="J14" s="740" t="str">
        <f t="array" ref="J14">IF(SUMPRODUCT((B14:I14&lt;&gt;"")*1)=0,"",+SUM('C externe_Région 1'!B14:J14)+SUM(B14:I14))</f>
        <v/>
      </c>
    </row>
    <row r="15" spans="1:10" ht="15" customHeight="1">
      <c r="A15" s="738" t="s">
        <v>1372</v>
      </c>
      <c r="B15" s="740"/>
      <c r="C15" s="740"/>
      <c r="D15" s="740"/>
      <c r="E15" s="740"/>
      <c r="F15" s="740"/>
      <c r="G15" s="740"/>
      <c r="H15" s="740"/>
      <c r="I15" s="740"/>
      <c r="J15" s="740" t="str">
        <f t="array" ref="J15">IF(SUMPRODUCT((B15:I15&lt;&gt;"")*1)=0,"",+SUM('C externe_Région 1'!B15:J15)+SUM(B15:I15))</f>
        <v/>
      </c>
    </row>
    <row r="16" spans="1:10" ht="15" customHeight="1">
      <c r="A16" s="738" t="s">
        <v>1373</v>
      </c>
      <c r="B16" s="740"/>
      <c r="C16" s="740"/>
      <c r="D16" s="740"/>
      <c r="E16" s="740"/>
      <c r="F16" s="740"/>
      <c r="G16" s="740"/>
      <c r="H16" s="740"/>
      <c r="I16" s="740"/>
      <c r="J16" s="740" t="str">
        <f t="array" ref="J16">IF(SUMPRODUCT((B16:I16&lt;&gt;"")*1)=0,"",+SUM('C externe_Région 1'!B16:J16)+SUM(B16:I16))</f>
        <v/>
      </c>
    </row>
    <row r="17" spans="1:10" ht="15" customHeight="1">
      <c r="A17" s="738" t="s">
        <v>1374</v>
      </c>
      <c r="B17" s="740"/>
      <c r="C17" s="740"/>
      <c r="D17" s="740"/>
      <c r="E17" s="740"/>
      <c r="F17" s="740"/>
      <c r="G17" s="740"/>
      <c r="H17" s="740"/>
      <c r="I17" s="740"/>
      <c r="J17" s="740" t="str">
        <f t="array" ref="J17">IF(SUMPRODUCT((B17:I17&lt;&gt;"")*1)=0,"",+SUM('C externe_Région 1'!B17:J17)+SUM(B17:I17))</f>
        <v/>
      </c>
    </row>
    <row r="18" spans="1:10" ht="15" customHeight="1">
      <c r="A18" s="738" t="s">
        <v>1375</v>
      </c>
      <c r="B18" s="740"/>
      <c r="C18" s="740"/>
      <c r="D18" s="740"/>
      <c r="E18" s="740"/>
      <c r="F18" s="740"/>
      <c r="G18" s="740"/>
      <c r="H18" s="740"/>
      <c r="I18" s="740"/>
      <c r="J18" s="740" t="str">
        <f t="array" ref="J18">IF(SUMPRODUCT((B18:I18&lt;&gt;"")*1)=0,"",+SUM('C externe_Région 1'!B18:J18)+SUM(B18:I18))</f>
        <v/>
      </c>
    </row>
    <row r="19" spans="1:10" ht="14" customHeight="1">
      <c r="A19" s="738" t="s">
        <v>1376</v>
      </c>
      <c r="B19" s="740"/>
      <c r="C19" s="740"/>
      <c r="D19" s="740"/>
      <c r="E19" s="740"/>
      <c r="F19" s="740"/>
      <c r="G19" s="740"/>
      <c r="H19" s="740"/>
      <c r="I19" s="740"/>
      <c r="J19" s="740" t="str">
        <f t="array" ref="J19">IF(SUMPRODUCT((B19:I19&lt;&gt;"")*1)=0,"",+SUM('C externe_Région 1'!B19:J19)+SUM(B19:I19))</f>
        <v/>
      </c>
    </row>
    <row r="20" spans="1:10" ht="13.5" customHeight="1">
      <c r="A20" s="738" t="s">
        <v>1377</v>
      </c>
      <c r="B20" s="740"/>
      <c r="C20" s="740"/>
      <c r="D20" s="740"/>
      <c r="E20" s="740"/>
      <c r="F20" s="740"/>
      <c r="G20" s="740"/>
      <c r="H20" s="740"/>
      <c r="I20" s="740"/>
      <c r="J20" s="740" t="str">
        <f t="array" ref="J20">IF(SUMPRODUCT((B20:I20&lt;&gt;"")*1)=0,"",+SUM('C externe_Région 1'!B20:J20)+SUM(B20:I20))</f>
        <v/>
      </c>
    </row>
    <row r="21" spans="1:10" ht="15" customHeight="1">
      <c r="A21" s="738" t="s">
        <v>1378</v>
      </c>
      <c r="B21" s="740"/>
      <c r="C21" s="740"/>
      <c r="D21" s="740"/>
      <c r="E21" s="740"/>
      <c r="F21" s="740"/>
      <c r="G21" s="740"/>
      <c r="H21" s="740"/>
      <c r="I21" s="740"/>
      <c r="J21" s="740" t="str">
        <f t="array" ref="J21">IF(SUMPRODUCT((B21:I21&lt;&gt;"")*1)=0,"",+SUM('C externe_Région 1'!B21:J21)+SUM(B21:I21))</f>
        <v/>
      </c>
    </row>
    <row r="22" spans="1:10" ht="13.5" customHeight="1">
      <c r="A22" s="738" t="s">
        <v>1379</v>
      </c>
      <c r="B22" s="740"/>
      <c r="C22" s="740"/>
      <c r="D22" s="740"/>
      <c r="E22" s="740"/>
      <c r="F22" s="740"/>
      <c r="G22" s="740"/>
      <c r="H22" s="740"/>
      <c r="I22" s="740"/>
      <c r="J22" s="740" t="str">
        <f t="array" ref="J22">IF(SUMPRODUCT((B22:I22&lt;&gt;"")*1)=0,"",+SUM('C externe_Région 1'!B22:J22)+SUM(B22:I22))</f>
        <v/>
      </c>
    </row>
    <row r="23" spans="1:10" ht="15" customHeight="1">
      <c r="A23" s="738" t="s">
        <v>1380</v>
      </c>
      <c r="B23" s="740"/>
      <c r="C23" s="740"/>
      <c r="D23" s="740"/>
      <c r="E23" s="740"/>
      <c r="F23" s="740"/>
      <c r="G23" s="740"/>
      <c r="H23" s="740"/>
      <c r="I23" s="740"/>
      <c r="J23" s="740" t="str">
        <f t="array" ref="J23">IF(SUMPRODUCT((B23:I23&lt;&gt;"")*1)=0,"",+SUM('C externe_Région 1'!B23:J23)+SUM(B23:I23))</f>
        <v/>
      </c>
    </row>
    <row r="24" spans="1:10" ht="15" customHeight="1">
      <c r="A24" s="738" t="s">
        <v>1381</v>
      </c>
      <c r="B24" s="740"/>
      <c r="C24" s="740"/>
      <c r="D24" s="740"/>
      <c r="E24" s="740"/>
      <c r="F24" s="740"/>
      <c r="G24" s="740"/>
      <c r="H24" s="740"/>
      <c r="I24" s="740"/>
      <c r="J24" s="740" t="str">
        <f t="array" ref="J24">IF(SUMPRODUCT((B24:I24&lt;&gt;"")*1)=0,"",+SUM('C externe_Région 1'!B24:J24)+SUM(B24:I24))</f>
        <v/>
      </c>
    </row>
    <row r="25" spans="1:10" ht="15" customHeight="1">
      <c r="A25" s="738" t="s">
        <v>1382</v>
      </c>
      <c r="B25" s="740"/>
      <c r="C25" s="740"/>
      <c r="D25" s="740"/>
      <c r="E25" s="740"/>
      <c r="F25" s="740"/>
      <c r="G25" s="740"/>
      <c r="H25" s="740"/>
      <c r="I25" s="740"/>
      <c r="J25" s="740" t="str">
        <f t="array" ref="J25">IF(SUMPRODUCT((B25:I25&lt;&gt;"")*1)=0,"",+SUM('C externe_Région 1'!B25:J25)+SUM(B25:I25))</f>
        <v/>
      </c>
    </row>
    <row r="26" spans="1:10" ht="15" customHeight="1">
      <c r="A26" s="738" t="s">
        <v>1383</v>
      </c>
      <c r="B26" s="740"/>
      <c r="C26" s="740"/>
      <c r="D26" s="740"/>
      <c r="E26" s="740"/>
      <c r="F26" s="740"/>
      <c r="G26" s="740"/>
      <c r="H26" s="740"/>
      <c r="I26" s="740"/>
      <c r="J26" s="740" t="str">
        <f t="array" ref="J26">IF(SUMPRODUCT((B26:I26&lt;&gt;"")*1)=0,"",+SUM('C externe_Région 1'!B26:J26)+SUM(B26:I26))</f>
        <v/>
      </c>
    </row>
    <row r="27" spans="1:10" ht="15" customHeight="1">
      <c r="A27" s="660" t="s">
        <v>1384</v>
      </c>
      <c r="B27" s="739"/>
      <c r="C27" s="739"/>
      <c r="D27" s="739"/>
      <c r="E27" s="739"/>
      <c r="F27" s="739"/>
      <c r="G27" s="739"/>
      <c r="H27" s="739"/>
      <c r="I27" s="739"/>
      <c r="J27" s="739" t="str">
        <f t="array" ref="J27">IF(SUMPRODUCT((B27:I27&lt;&gt;"")*1)=0,"",+SUM('C externe_Région 1'!B27:J27)+SUM(B27:I27))</f>
        <v/>
      </c>
    </row>
    <row r="28" spans="1:10" ht="15" customHeight="1">
      <c r="A28" s="738" t="s">
        <v>1385</v>
      </c>
      <c r="B28" s="740"/>
      <c r="C28" s="740"/>
      <c r="D28" s="740"/>
      <c r="E28" s="740"/>
      <c r="F28" s="740"/>
      <c r="G28" s="740"/>
      <c r="H28" s="740"/>
      <c r="I28" s="740"/>
      <c r="J28" s="740" t="str">
        <f t="array" ref="J28">IF(SUMPRODUCT((B28:I28&lt;&gt;"")*1)=0,"",+SUM('C externe_Région 1'!B28:J28)+SUM(B28:I28))</f>
        <v/>
      </c>
    </row>
    <row r="29" spans="1:10" ht="15" customHeight="1">
      <c r="A29" s="738" t="s">
        <v>1386</v>
      </c>
      <c r="B29" s="740"/>
      <c r="C29" s="740"/>
      <c r="D29" s="740"/>
      <c r="E29" s="740"/>
      <c r="F29" s="740"/>
      <c r="G29" s="740"/>
      <c r="H29" s="740"/>
      <c r="I29" s="740"/>
      <c r="J29" s="740" t="str">
        <f t="array" ref="J29">IF(SUMPRODUCT((B29:I29&lt;&gt;"")*1)=0,"",+SUM('C externe_Région 1'!B29:J29)+SUM(B29:I29))</f>
        <v/>
      </c>
    </row>
    <row r="30" spans="1:10" ht="15" customHeight="1">
      <c r="A30" s="738" t="s">
        <v>1387</v>
      </c>
      <c r="B30" s="740"/>
      <c r="C30" s="740"/>
      <c r="D30" s="740"/>
      <c r="E30" s="740"/>
      <c r="F30" s="740"/>
      <c r="G30" s="740"/>
      <c r="H30" s="740"/>
      <c r="I30" s="740"/>
      <c r="J30" s="740" t="str">
        <f t="array" ref="J30">IF(SUMPRODUCT((B30:I30&lt;&gt;"")*1)=0,"",+SUM('C externe_Région 1'!B30:J30)+SUM(B30:I30))</f>
        <v/>
      </c>
    </row>
    <row r="31" spans="1:10" ht="15" customHeight="1">
      <c r="A31" s="738" t="s">
        <v>1388</v>
      </c>
      <c r="B31" s="740"/>
      <c r="C31" s="740"/>
      <c r="D31" s="740"/>
      <c r="E31" s="740"/>
      <c r="F31" s="740"/>
      <c r="G31" s="740"/>
      <c r="H31" s="740"/>
      <c r="I31" s="740"/>
      <c r="J31" s="740" t="str">
        <f t="array" ref="J31">IF(SUMPRODUCT((B31:I31&lt;&gt;"")*1)=0,"",+SUM('C externe_Région 1'!B31:J31)+SUM(B31:I31))</f>
        <v/>
      </c>
    </row>
    <row r="32" spans="1:10" ht="15" customHeight="1">
      <c r="A32" s="738" t="s">
        <v>1389</v>
      </c>
      <c r="B32" s="740"/>
      <c r="C32" s="740"/>
      <c r="D32" s="740"/>
      <c r="E32" s="740"/>
      <c r="F32" s="740"/>
      <c r="G32" s="740"/>
      <c r="H32" s="740"/>
      <c r="I32" s="740"/>
      <c r="J32" s="740" t="str">
        <f t="array" ref="J32">IF(SUMPRODUCT((B32:I32&lt;&gt;"")*1)=0,"",+SUM('C externe_Région 1'!B32:J32)+SUM(B32:I32))</f>
        <v/>
      </c>
    </row>
    <row r="33" spans="1:10" ht="15" customHeight="1">
      <c r="A33" s="738" t="s">
        <v>1390</v>
      </c>
      <c r="B33" s="740"/>
      <c r="C33" s="740"/>
      <c r="D33" s="740"/>
      <c r="E33" s="740"/>
      <c r="F33" s="740"/>
      <c r="G33" s="740"/>
      <c r="H33" s="740"/>
      <c r="I33" s="740"/>
      <c r="J33" s="740" t="str">
        <f t="array" ref="J33">IF(SUMPRODUCT((B33:I33&lt;&gt;"")*1)=0,"",+SUM('C externe_Région 1'!B33:J33)+SUM(B33:I33))</f>
        <v/>
      </c>
    </row>
    <row r="34" spans="1:10" ht="15" customHeight="1">
      <c r="A34" s="660" t="s">
        <v>1391</v>
      </c>
      <c r="B34" s="739"/>
      <c r="C34" s="739"/>
      <c r="D34" s="739"/>
      <c r="E34" s="739"/>
      <c r="F34" s="739"/>
      <c r="G34" s="739"/>
      <c r="H34" s="739"/>
      <c r="I34" s="739"/>
      <c r="J34" s="739" t="str">
        <f t="array" ref="J34">IF(SUMPRODUCT((B34:I34&lt;&gt;"")*1)=0,"",+SUM('C externe_Région 1'!B34:J34)+SUM(B34:I34))</f>
        <v/>
      </c>
    </row>
    <row r="35" spans="1:10" ht="15" customHeight="1">
      <c r="A35" s="738" t="s">
        <v>1392</v>
      </c>
      <c r="B35" s="740"/>
      <c r="C35" s="740"/>
      <c r="D35" s="740"/>
      <c r="E35" s="740"/>
      <c r="F35" s="740"/>
      <c r="G35" s="740"/>
      <c r="H35" s="740"/>
      <c r="I35" s="740"/>
      <c r="J35" s="740" t="str">
        <f t="array" ref="J35">IF(SUMPRODUCT((B35:I35&lt;&gt;"")*1)=0,"",+SUM('C externe_Région 1'!B35:J35)+SUM(B35:I35))</f>
        <v/>
      </c>
    </row>
    <row r="36" spans="1:10" ht="15" customHeight="1">
      <c r="A36" s="738" t="s">
        <v>1393</v>
      </c>
      <c r="B36" s="740"/>
      <c r="C36" s="740"/>
      <c r="D36" s="740"/>
      <c r="E36" s="740"/>
      <c r="F36" s="740"/>
      <c r="G36" s="740"/>
      <c r="H36" s="740"/>
      <c r="I36" s="740"/>
      <c r="J36" s="740" t="str">
        <f t="array" ref="J36">IF(SUMPRODUCT((B36:I36&lt;&gt;"")*1)=0,"",+SUM('C externe_Région 1'!B36:J36)+SUM(B36:I36))</f>
        <v/>
      </c>
    </row>
    <row r="37" spans="1:10" ht="15" customHeight="1">
      <c r="A37" s="738" t="s">
        <v>1331</v>
      </c>
      <c r="B37" s="740"/>
      <c r="C37" s="740"/>
      <c r="D37" s="740"/>
      <c r="E37" s="740"/>
      <c r="F37" s="740"/>
      <c r="G37" s="740"/>
      <c r="H37" s="740"/>
      <c r="I37" s="740"/>
      <c r="J37" s="740" t="str">
        <f t="array" ref="J37">IF(SUMPRODUCT((B37:I37&lt;&gt;"")*1)=0,"",+SUM('C externe_Région 1'!B37:J37)+SUM(B37:I37))</f>
        <v/>
      </c>
    </row>
    <row r="38" spans="1:10" ht="15" customHeight="1">
      <c r="A38" s="738" t="s">
        <v>1394</v>
      </c>
      <c r="B38" s="740"/>
      <c r="C38" s="740"/>
      <c r="D38" s="740"/>
      <c r="E38" s="740"/>
      <c r="F38" s="740"/>
      <c r="G38" s="740"/>
      <c r="H38" s="740"/>
      <c r="I38" s="740"/>
      <c r="J38" s="740" t="str">
        <f t="array" ref="J38">IF(SUMPRODUCT((B38:I38&lt;&gt;"")*1)=0,"",+SUM('C externe_Région 1'!B38:J38)+SUM(B38:I38))</f>
        <v/>
      </c>
    </row>
    <row r="39" spans="1:10" ht="15" customHeight="1">
      <c r="A39" s="738" t="s">
        <v>1395</v>
      </c>
      <c r="B39" s="740"/>
      <c r="C39" s="740"/>
      <c r="D39" s="740"/>
      <c r="E39" s="740"/>
      <c r="F39" s="740"/>
      <c r="G39" s="740"/>
      <c r="H39" s="740"/>
      <c r="I39" s="740"/>
      <c r="J39" s="740" t="str">
        <f t="array" ref="J39">IF(SUMPRODUCT((B39:I39&lt;&gt;"")*1)=0,"",+SUM('C externe_Région 1'!B39:J39)+SUM(B39:I39))</f>
        <v/>
      </c>
    </row>
    <row r="40" spans="1:10" ht="15" customHeight="1">
      <c r="A40" s="738" t="s">
        <v>1396</v>
      </c>
      <c r="B40" s="740"/>
      <c r="C40" s="740"/>
      <c r="D40" s="740"/>
      <c r="E40" s="740"/>
      <c r="F40" s="740"/>
      <c r="G40" s="740"/>
      <c r="H40" s="740"/>
      <c r="I40" s="740"/>
      <c r="J40" s="740" t="str">
        <f t="array" ref="J40">IF(SUMPRODUCT((B40:I40&lt;&gt;"")*1)=0,"",+SUM('C externe_Région 1'!B40:J40)+SUM(B40:I40))</f>
        <v/>
      </c>
    </row>
    <row r="41" spans="1:10" ht="15" customHeight="1">
      <c r="A41" s="738" t="s">
        <v>1397</v>
      </c>
      <c r="B41" s="740"/>
      <c r="C41" s="740"/>
      <c r="D41" s="740"/>
      <c r="E41" s="740"/>
      <c r="F41" s="740"/>
      <c r="G41" s="740"/>
      <c r="H41" s="740"/>
      <c r="I41" s="740"/>
      <c r="J41" s="740" t="str">
        <f t="array" ref="J41">IF(SUMPRODUCT((B41:I41&lt;&gt;"")*1)=0,"",+SUM('C externe_Région 1'!B41:J41)+SUM(B41:I41))</f>
        <v/>
      </c>
    </row>
    <row r="42" spans="1:10" ht="15" customHeight="1">
      <c r="A42" s="738" t="s">
        <v>1398</v>
      </c>
      <c r="B42" s="740"/>
      <c r="C42" s="740"/>
      <c r="D42" s="740"/>
      <c r="E42" s="740"/>
      <c r="F42" s="740"/>
      <c r="G42" s="740"/>
      <c r="H42" s="740"/>
      <c r="I42" s="740"/>
      <c r="J42" s="740" t="str">
        <f t="array" ref="J42">IF(SUMPRODUCT((B42:I42&lt;&gt;"")*1)=0,"",+SUM('C externe_Région 1'!B42:J42)+SUM(B42:I42))</f>
        <v/>
      </c>
    </row>
    <row r="43" spans="1:10" ht="15" customHeight="1">
      <c r="A43" s="738" t="s">
        <v>1399</v>
      </c>
      <c r="B43" s="740"/>
      <c r="C43" s="740"/>
      <c r="D43" s="740"/>
      <c r="E43" s="740"/>
      <c r="F43" s="740"/>
      <c r="G43" s="740"/>
      <c r="H43" s="740"/>
      <c r="I43" s="740"/>
      <c r="J43" s="740" t="str">
        <f t="array" ref="J43">IF(SUMPRODUCT((B43:I43&lt;&gt;"")*1)=0,"",+SUM('C externe_Région 1'!B43:J43)+SUM(B43:I43))</f>
        <v/>
      </c>
    </row>
    <row r="44" spans="1:10" ht="15" customHeight="1">
      <c r="A44" s="738" t="s">
        <v>1400</v>
      </c>
      <c r="B44" s="740"/>
      <c r="C44" s="740"/>
      <c r="D44" s="740"/>
      <c r="E44" s="740"/>
      <c r="F44" s="740"/>
      <c r="G44" s="740"/>
      <c r="H44" s="740"/>
      <c r="I44" s="740"/>
      <c r="J44" s="740" t="str">
        <f t="array" ref="J44">IF(SUMPRODUCT((B44:I44&lt;&gt;"")*1)=0,"",+SUM('C externe_Région 1'!B44:J44)+SUM(B44:I44))</f>
        <v/>
      </c>
    </row>
    <row r="45" spans="1:10" ht="15" customHeight="1">
      <c r="A45" s="738" t="s">
        <v>1401</v>
      </c>
      <c r="B45" s="740"/>
      <c r="C45" s="740"/>
      <c r="D45" s="740"/>
      <c r="E45" s="740"/>
      <c r="F45" s="740"/>
      <c r="G45" s="740"/>
      <c r="H45" s="740"/>
      <c r="I45" s="740"/>
      <c r="J45" s="740" t="str">
        <f t="array" ref="J45">IF(SUMPRODUCT((B45:I45&lt;&gt;"")*1)=0,"",+SUM('C externe_Région 1'!B45:J45)+SUM(B45:I45))</f>
        <v/>
      </c>
    </row>
    <row r="46" spans="1:10" ht="15" customHeight="1">
      <c r="A46" s="738" t="s">
        <v>1402</v>
      </c>
      <c r="B46" s="740"/>
      <c r="C46" s="740"/>
      <c r="D46" s="740"/>
      <c r="E46" s="740"/>
      <c r="F46" s="740"/>
      <c r="G46" s="740"/>
      <c r="H46" s="740"/>
      <c r="I46" s="740"/>
      <c r="J46" s="740" t="str">
        <f t="array" ref="J46">IF(SUMPRODUCT((B46:I46&lt;&gt;"")*1)=0,"",+SUM('C externe_Région 1'!B46:J46)+SUM(B46:I46))</f>
        <v/>
      </c>
    </row>
    <row r="47" spans="1:10" ht="15" customHeight="1">
      <c r="A47" s="738" t="s">
        <v>1403</v>
      </c>
      <c r="B47" s="740"/>
      <c r="C47" s="740"/>
      <c r="D47" s="740"/>
      <c r="E47" s="740"/>
      <c r="F47" s="740"/>
      <c r="G47" s="740"/>
      <c r="H47" s="740"/>
      <c r="I47" s="740"/>
      <c r="J47" s="740" t="str">
        <f t="array" ref="J47">IF(SUMPRODUCT((B47:I47&lt;&gt;"")*1)=0,"",+SUM('C externe_Région 1'!B47:J47)+SUM(B47:I47))</f>
        <v/>
      </c>
    </row>
    <row r="48" spans="1:10" ht="15" customHeight="1">
      <c r="A48" s="738" t="s">
        <v>1330</v>
      </c>
      <c r="B48" s="740"/>
      <c r="C48" s="740"/>
      <c r="D48" s="740"/>
      <c r="E48" s="740"/>
      <c r="F48" s="740"/>
      <c r="G48" s="740"/>
      <c r="H48" s="740"/>
      <c r="I48" s="740"/>
      <c r="J48" s="740" t="str">
        <f t="array" ref="J48">IF(SUMPRODUCT((B48:I48&lt;&gt;"")*1)=0,"",+SUM('C externe_Région 1'!B48:J48)+SUM(B48:I48))</f>
        <v/>
      </c>
    </row>
    <row r="49" spans="1:10" ht="15" customHeight="1">
      <c r="A49" s="738" t="s">
        <v>1404</v>
      </c>
      <c r="B49" s="740"/>
      <c r="C49" s="740"/>
      <c r="D49" s="740"/>
      <c r="E49" s="740"/>
      <c r="F49" s="740"/>
      <c r="G49" s="740"/>
      <c r="H49" s="740"/>
      <c r="I49" s="740"/>
      <c r="J49" s="740" t="str">
        <f t="array" ref="J49">IF(SUMPRODUCT((B49:I49&lt;&gt;"")*1)=0,"",+SUM('C externe_Région 1'!B49:J49)+SUM(B49:I49))</f>
        <v/>
      </c>
    </row>
    <row r="50" spans="1:10" ht="15" customHeight="1">
      <c r="A50" s="738" t="s">
        <v>1405</v>
      </c>
      <c r="B50" s="740"/>
      <c r="C50" s="740"/>
      <c r="D50" s="740"/>
      <c r="E50" s="740"/>
      <c r="F50" s="740"/>
      <c r="G50" s="740"/>
      <c r="H50" s="740"/>
      <c r="I50" s="740"/>
      <c r="J50" s="740" t="str">
        <f t="array" ref="J50">IF(SUMPRODUCT((B50:I50&lt;&gt;"")*1)=0,"",+SUM('C externe_Région 1'!B50:J50)+SUM(B50:I50))</f>
        <v/>
      </c>
    </row>
    <row r="51" spans="1:10" ht="15" customHeight="1">
      <c r="A51" s="738" t="s">
        <v>1406</v>
      </c>
      <c r="B51" s="740"/>
      <c r="C51" s="740"/>
      <c r="D51" s="740"/>
      <c r="E51" s="740"/>
      <c r="F51" s="740"/>
      <c r="G51" s="740"/>
      <c r="H51" s="740"/>
      <c r="I51" s="740"/>
      <c r="J51" s="740" t="str">
        <f t="array" ref="J51">IF(SUMPRODUCT((B51:I51&lt;&gt;"")*1)=0,"",+SUM('C externe_Région 1'!B51:J51)+SUM(B51:I51))</f>
        <v/>
      </c>
    </row>
    <row r="52" spans="1:10" ht="15" customHeight="1">
      <c r="A52" s="660" t="s">
        <v>1407</v>
      </c>
      <c r="B52" s="739"/>
      <c r="C52" s="739"/>
      <c r="D52" s="739"/>
      <c r="E52" s="739"/>
      <c r="F52" s="739"/>
      <c r="G52" s="739"/>
      <c r="H52" s="739"/>
      <c r="I52" s="739"/>
      <c r="J52" s="739" t="str">
        <f t="array" ref="J52">IF(SUMPRODUCT((B52:I52&lt;&gt;"")*1)=0,"",+SUM('C externe_Région 1'!B52:J52)+SUM(B52:I52))</f>
        <v/>
      </c>
    </row>
    <row r="53" spans="1:10" ht="15" customHeight="1">
      <c r="A53" s="738" t="s">
        <v>1408</v>
      </c>
      <c r="B53" s="740"/>
      <c r="C53" s="740"/>
      <c r="D53" s="740"/>
      <c r="E53" s="740"/>
      <c r="F53" s="740"/>
      <c r="G53" s="740"/>
      <c r="H53" s="740"/>
      <c r="I53" s="740"/>
      <c r="J53" s="740" t="str">
        <f t="array" ref="J53">IF(SUMPRODUCT((B53:I53&lt;&gt;"")*1)=0,"",+SUM('C externe_Région 1'!B53:J53)+SUM(B53:I53))</f>
        <v/>
      </c>
    </row>
    <row r="54" spans="1:10" ht="15" customHeight="1">
      <c r="A54" s="738" t="s">
        <v>1409</v>
      </c>
      <c r="B54" s="740"/>
      <c r="C54" s="740"/>
      <c r="D54" s="740"/>
      <c r="E54" s="740"/>
      <c r="F54" s="740"/>
      <c r="G54" s="740"/>
      <c r="H54" s="740"/>
      <c r="I54" s="740"/>
      <c r="J54" s="740" t="str">
        <f t="array" ref="J54">IF(SUMPRODUCT((B54:I54&lt;&gt;"")*1)=0,"",+SUM('C externe_Région 1'!B54:J54)+SUM(B54:I54))</f>
        <v/>
      </c>
    </row>
    <row r="55" spans="1:10" ht="15" customHeight="1">
      <c r="A55" s="738" t="s">
        <v>1410</v>
      </c>
      <c r="B55" s="740"/>
      <c r="C55" s="740"/>
      <c r="D55" s="740"/>
      <c r="E55" s="740"/>
      <c r="F55" s="740"/>
      <c r="G55" s="740"/>
      <c r="H55" s="740"/>
      <c r="I55" s="740"/>
      <c r="J55" s="740" t="str">
        <f t="array" ref="J55">IF(SUMPRODUCT((B55:I55&lt;&gt;"")*1)=0,"",+SUM('C externe_Région 1'!B55:J55)+SUM(B55:I55))</f>
        <v/>
      </c>
    </row>
    <row r="56" spans="1:10" ht="15" customHeight="1">
      <c r="A56" s="738" t="s">
        <v>1411</v>
      </c>
      <c r="B56" s="740"/>
      <c r="C56" s="740"/>
      <c r="D56" s="740"/>
      <c r="E56" s="740"/>
      <c r="F56" s="740"/>
      <c r="G56" s="740"/>
      <c r="H56" s="740"/>
      <c r="I56" s="740"/>
      <c r="J56" s="740" t="str">
        <f t="array" ref="J56">IF(SUMPRODUCT((B56:I56&lt;&gt;"")*1)=0,"",+SUM('C externe_Région 1'!B56:J56)+SUM(B56:I56))</f>
        <v/>
      </c>
    </row>
    <row r="57" spans="1:10" ht="15" customHeight="1">
      <c r="A57" s="738" t="s">
        <v>1412</v>
      </c>
      <c r="B57" s="740"/>
      <c r="C57" s="740"/>
      <c r="D57" s="740"/>
      <c r="E57" s="740"/>
      <c r="F57" s="740"/>
      <c r="G57" s="740"/>
      <c r="H57" s="740"/>
      <c r="I57" s="740"/>
      <c r="J57" s="740" t="str">
        <f t="array" ref="J57">IF(SUMPRODUCT((B57:I57&lt;&gt;"")*1)=0,"",+SUM('C externe_Région 1'!B57:J57)+SUM(B57:I57))</f>
        <v/>
      </c>
    </row>
    <row r="58" spans="1:10" ht="15" customHeight="1">
      <c r="A58" s="738" t="s">
        <v>1413</v>
      </c>
      <c r="B58" s="740"/>
      <c r="C58" s="740"/>
      <c r="D58" s="740"/>
      <c r="E58" s="740"/>
      <c r="F58" s="740"/>
      <c r="G58" s="740"/>
      <c r="H58" s="740"/>
      <c r="I58" s="740"/>
      <c r="J58" s="740" t="str">
        <f t="array" ref="J58">IF(SUMPRODUCT((B58:I58&lt;&gt;"")*1)=0,"",+SUM('C externe_Région 1'!B58:J58)+SUM(B58:I58))</f>
        <v/>
      </c>
    </row>
    <row r="59" spans="1:10" ht="15" customHeight="1">
      <c r="A59" s="738" t="s">
        <v>1414</v>
      </c>
      <c r="B59" s="740"/>
      <c r="C59" s="740"/>
      <c r="D59" s="740"/>
      <c r="E59" s="740"/>
      <c r="F59" s="740"/>
      <c r="G59" s="740"/>
      <c r="H59" s="740"/>
      <c r="I59" s="740"/>
      <c r="J59" s="740" t="str">
        <f t="array" ref="J59">IF(SUMPRODUCT((B59:I59&lt;&gt;"")*1)=0,"",+SUM('C externe_Région 1'!B59:J59)+SUM(B59:I59))</f>
        <v/>
      </c>
    </row>
    <row r="60" spans="1:10" ht="15" customHeight="1">
      <c r="A60" s="738" t="s">
        <v>1415</v>
      </c>
      <c r="B60" s="740"/>
      <c r="C60" s="740"/>
      <c r="D60" s="740"/>
      <c r="E60" s="740"/>
      <c r="F60" s="740"/>
      <c r="G60" s="740"/>
      <c r="H60" s="740"/>
      <c r="I60" s="740"/>
      <c r="J60" s="740" t="str">
        <f t="array" ref="J60">IF(SUMPRODUCT((B60:I60&lt;&gt;"")*1)=0,"",+SUM('C externe_Région 1'!B60:J60)+SUM(B60:I60))</f>
        <v/>
      </c>
    </row>
    <row r="61" spans="1:10" ht="15" customHeight="1">
      <c r="A61" s="660" t="s">
        <v>1416</v>
      </c>
      <c r="B61" s="739"/>
      <c r="C61" s="739"/>
      <c r="D61" s="739"/>
      <c r="E61" s="739"/>
      <c r="F61" s="739"/>
      <c r="G61" s="739"/>
      <c r="H61" s="739"/>
      <c r="I61" s="739"/>
      <c r="J61" s="739" t="str">
        <f t="array" ref="J61">IF(SUMPRODUCT((B61:I61&lt;&gt;"")*1)=0,"",+SUM('C externe_Région 1'!B61:J61)+SUM(B61:I61))</f>
        <v/>
      </c>
    </row>
    <row r="62" spans="1:10" ht="15" customHeight="1">
      <c r="A62" s="738" t="s">
        <v>1417</v>
      </c>
      <c r="B62" s="740"/>
      <c r="C62" s="740"/>
      <c r="D62" s="740"/>
      <c r="E62" s="740"/>
      <c r="F62" s="740"/>
      <c r="G62" s="740"/>
      <c r="H62" s="740"/>
      <c r="I62" s="740"/>
      <c r="J62" s="740" t="str">
        <f t="array" ref="J62">IF(SUMPRODUCT((B62:I62&lt;&gt;"")*1)=0,"",+SUM('C externe_Région 1'!B62:J62)+SUM(B62:I62))</f>
        <v/>
      </c>
    </row>
    <row r="63" spans="1:10" ht="15" customHeight="1">
      <c r="A63" s="738" t="s">
        <v>1418</v>
      </c>
      <c r="B63" s="740"/>
      <c r="C63" s="740"/>
      <c r="D63" s="740"/>
      <c r="E63" s="740"/>
      <c r="F63" s="740"/>
      <c r="G63" s="740"/>
      <c r="H63" s="740"/>
      <c r="I63" s="740"/>
      <c r="J63" s="740" t="str">
        <f t="array" ref="J63">IF(SUMPRODUCT((B63:I63&lt;&gt;"")*1)=0,"",+SUM('C externe_Région 1'!B63:J63)+SUM(B63:I63))</f>
        <v/>
      </c>
    </row>
    <row r="64" spans="1:10" ht="15" customHeight="1">
      <c r="A64" s="738" t="s">
        <v>1419</v>
      </c>
      <c r="B64" s="740"/>
      <c r="C64" s="740"/>
      <c r="D64" s="740"/>
      <c r="E64" s="740"/>
      <c r="F64" s="740"/>
      <c r="G64" s="740"/>
      <c r="H64" s="740"/>
      <c r="I64" s="740"/>
      <c r="J64" s="740" t="str">
        <f t="array" ref="J64">IF(SUMPRODUCT((B64:I64&lt;&gt;"")*1)=0,"",+SUM('C externe_Région 1'!B64:J64)+SUM(B64:I64))</f>
        <v/>
      </c>
    </row>
    <row r="65" spans="1:10" ht="15" customHeight="1">
      <c r="A65" s="738" t="s">
        <v>1420</v>
      </c>
      <c r="B65" s="740"/>
      <c r="C65" s="740"/>
      <c r="D65" s="740"/>
      <c r="E65" s="740"/>
      <c r="F65" s="740"/>
      <c r="G65" s="740"/>
      <c r="H65" s="740"/>
      <c r="I65" s="740"/>
      <c r="J65" s="740" t="str">
        <f t="array" ref="J65">IF(SUMPRODUCT((B65:I65&lt;&gt;"")*1)=0,"",+SUM('C externe_Région 1'!B65:J65)+SUM(B65:I65))</f>
        <v/>
      </c>
    </row>
    <row r="66" spans="1:10" ht="15" customHeight="1">
      <c r="A66" s="738" t="s">
        <v>1421</v>
      </c>
      <c r="B66" s="740"/>
      <c r="C66" s="740"/>
      <c r="D66" s="740"/>
      <c r="E66" s="740"/>
      <c r="F66" s="740"/>
      <c r="G66" s="740"/>
      <c r="H66" s="740"/>
      <c r="I66" s="740"/>
      <c r="J66" s="740" t="str">
        <f t="array" ref="J66">IF(SUMPRODUCT((B66:I66&lt;&gt;"")*1)=0,"",+SUM('C externe_Région 1'!B66:J66)+SUM(B66:I66))</f>
        <v/>
      </c>
    </row>
    <row r="67" spans="1:10" ht="15" customHeight="1">
      <c r="A67" s="738" t="s">
        <v>1422</v>
      </c>
      <c r="B67" s="740"/>
      <c r="C67" s="740"/>
      <c r="D67" s="740"/>
      <c r="E67" s="740"/>
      <c r="F67" s="740"/>
      <c r="G67" s="740"/>
      <c r="H67" s="740"/>
      <c r="I67" s="740"/>
      <c r="J67" s="740" t="str">
        <f t="array" ref="J67">IF(SUMPRODUCT((B67:I67&lt;&gt;"")*1)=0,"",+SUM('C externe_Région 1'!B67:J67)+SUM(B67:I67))</f>
        <v/>
      </c>
    </row>
    <row r="68" spans="1:10" ht="15" customHeight="1">
      <c r="A68" s="738" t="s">
        <v>1423</v>
      </c>
      <c r="B68" s="740"/>
      <c r="C68" s="740"/>
      <c r="D68" s="740"/>
      <c r="E68" s="740"/>
      <c r="F68" s="740"/>
      <c r="G68" s="740"/>
      <c r="H68" s="740"/>
      <c r="I68" s="740"/>
      <c r="J68" s="740" t="str">
        <f t="array" ref="J68">IF(SUMPRODUCT((B68:I68&lt;&gt;"")*1)=0,"",+SUM('C externe_Région 1'!B68:J68)+SUM(B68:I68))</f>
        <v/>
      </c>
    </row>
    <row r="69" spans="1:10" ht="15" customHeight="1">
      <c r="A69" s="738" t="s">
        <v>1424</v>
      </c>
      <c r="B69" s="740"/>
      <c r="C69" s="740"/>
      <c r="D69" s="740"/>
      <c r="E69" s="740"/>
      <c r="F69" s="740"/>
      <c r="G69" s="740"/>
      <c r="H69" s="740"/>
      <c r="I69" s="740"/>
      <c r="J69" s="740" t="str">
        <f t="array" ref="J69">IF(SUMPRODUCT((B69:I69&lt;&gt;"")*1)=0,"",+SUM('C externe_Région 1'!B69:J69)+SUM(B69:I69))</f>
        <v/>
      </c>
    </row>
    <row r="70" spans="1:10" ht="15" customHeight="1">
      <c r="A70" s="660" t="s">
        <v>1425</v>
      </c>
      <c r="B70" s="739"/>
      <c r="C70" s="739"/>
      <c r="D70" s="739"/>
      <c r="E70" s="739"/>
      <c r="F70" s="739"/>
      <c r="G70" s="739"/>
      <c r="H70" s="739"/>
      <c r="I70" s="739"/>
      <c r="J70" s="739" t="str">
        <f t="array" ref="J70">IF(SUMPRODUCT((B70:I70&lt;&gt;"")*1)=0,"",+SUM('C externe_Région 1'!B70:J70)+SUM(B70:I70))</f>
        <v/>
      </c>
    </row>
    <row r="71" spans="1:10" ht="15" customHeight="1">
      <c r="A71" s="738" t="s">
        <v>1426</v>
      </c>
      <c r="B71" s="740"/>
      <c r="C71" s="740"/>
      <c r="D71" s="740"/>
      <c r="E71" s="740"/>
      <c r="F71" s="740"/>
      <c r="G71" s="740"/>
      <c r="H71" s="740"/>
      <c r="I71" s="740"/>
      <c r="J71" s="740" t="str">
        <f t="array" ref="J71">IF(SUMPRODUCT((B71:I71&lt;&gt;"")*1)=0,"",+SUM('C externe_Région 1'!B71:J71)+SUM(B71:I71))</f>
        <v/>
      </c>
    </row>
    <row r="72" spans="1:10" ht="15" customHeight="1">
      <c r="A72" s="738" t="s">
        <v>1427</v>
      </c>
      <c r="B72" s="740"/>
      <c r="C72" s="740"/>
      <c r="D72" s="740"/>
      <c r="E72" s="740"/>
      <c r="F72" s="740"/>
      <c r="G72" s="740"/>
      <c r="H72" s="740"/>
      <c r="I72" s="740"/>
      <c r="J72" s="740" t="str">
        <f t="array" ref="J72">IF(SUMPRODUCT((B72:I72&lt;&gt;"")*1)=0,"",+SUM('C externe_Région 1'!B72:J72)+SUM(B72:I72))</f>
        <v/>
      </c>
    </row>
    <row r="73" spans="1:10" ht="15" customHeight="1">
      <c r="A73" s="738" t="s">
        <v>1428</v>
      </c>
      <c r="B73" s="740"/>
      <c r="C73" s="740"/>
      <c r="D73" s="740"/>
      <c r="E73" s="740"/>
      <c r="F73" s="740"/>
      <c r="G73" s="740"/>
      <c r="H73" s="740"/>
      <c r="I73" s="740"/>
      <c r="J73" s="740" t="str">
        <f t="array" ref="J73">IF(SUMPRODUCT((B73:I73&lt;&gt;"")*1)=0,"",+SUM('C externe_Région 1'!B73:J73)+SUM(B73:I73))</f>
        <v/>
      </c>
    </row>
    <row r="74" spans="1:10" ht="15" customHeight="1">
      <c r="A74" s="738" t="s">
        <v>1429</v>
      </c>
      <c r="B74" s="740"/>
      <c r="C74" s="740"/>
      <c r="D74" s="740"/>
      <c r="E74" s="740"/>
      <c r="F74" s="740"/>
      <c r="G74" s="740"/>
      <c r="H74" s="740"/>
      <c r="I74" s="740"/>
      <c r="J74" s="740" t="str">
        <f t="array" ref="J74">IF(SUMPRODUCT((B74:I74&lt;&gt;"")*1)=0,"",+SUM('C externe_Région 1'!B74:J74)+SUM(B74:I74))</f>
        <v/>
      </c>
    </row>
    <row r="75" spans="1:10" ht="15" customHeight="1">
      <c r="A75" s="738" t="s">
        <v>1430</v>
      </c>
      <c r="B75" s="740"/>
      <c r="C75" s="740"/>
      <c r="D75" s="740"/>
      <c r="E75" s="740"/>
      <c r="F75" s="740"/>
      <c r="G75" s="740"/>
      <c r="H75" s="740"/>
      <c r="I75" s="740"/>
      <c r="J75" s="740" t="str">
        <f t="array" ref="J75">IF(SUMPRODUCT((B75:I75&lt;&gt;"")*1)=0,"",+SUM('C externe_Région 1'!B75:J75)+SUM(B75:I75))</f>
        <v/>
      </c>
    </row>
    <row r="76" spans="1:10" ht="15" customHeight="1">
      <c r="A76" s="738" t="s">
        <v>1431</v>
      </c>
      <c r="B76" s="740"/>
      <c r="C76" s="740"/>
      <c r="D76" s="740"/>
      <c r="E76" s="740"/>
      <c r="F76" s="740"/>
      <c r="G76" s="740"/>
      <c r="H76" s="740"/>
      <c r="I76" s="740"/>
      <c r="J76" s="740" t="str">
        <f t="array" ref="J76">IF(SUMPRODUCT((B76:I76&lt;&gt;"")*1)=0,"",+SUM('C externe_Région 1'!B76:J76)+SUM(B76:I76))</f>
        <v/>
      </c>
    </row>
    <row r="77" spans="1:10" ht="15" customHeight="1">
      <c r="A77" s="738" t="s">
        <v>1432</v>
      </c>
      <c r="B77" s="740"/>
      <c r="C77" s="740"/>
      <c r="D77" s="740"/>
      <c r="E77" s="740"/>
      <c r="F77" s="740"/>
      <c r="G77" s="740"/>
      <c r="H77" s="740"/>
      <c r="I77" s="740"/>
      <c r="J77" s="740" t="str">
        <f t="array" ref="J77">IF(SUMPRODUCT((B77:I77&lt;&gt;"")*1)=0,"",+SUM('C externe_Région 1'!B77:J77)+SUM(B77:I77))</f>
        <v/>
      </c>
    </row>
    <row r="78" spans="1:10" ht="15" customHeight="1">
      <c r="A78" s="738" t="s">
        <v>1433</v>
      </c>
      <c r="B78" s="740"/>
      <c r="C78" s="740"/>
      <c r="D78" s="740"/>
      <c r="E78" s="740"/>
      <c r="F78" s="740"/>
      <c r="G78" s="740"/>
      <c r="H78" s="740"/>
      <c r="I78" s="740"/>
      <c r="J78" s="740" t="str">
        <f t="array" ref="J78">IF(SUMPRODUCT((B78:I78&lt;&gt;"")*1)=0,"",+SUM('C externe_Région 1'!B78:J78)+SUM(B78:I78))</f>
        <v/>
      </c>
    </row>
    <row r="79" spans="1:10" ht="15" customHeight="1">
      <c r="A79" s="738" t="s">
        <v>1434</v>
      </c>
      <c r="B79" s="740"/>
      <c r="C79" s="740"/>
      <c r="D79" s="740"/>
      <c r="E79" s="740"/>
      <c r="F79" s="740"/>
      <c r="G79" s="740"/>
      <c r="H79" s="740"/>
      <c r="I79" s="740"/>
      <c r="J79" s="740" t="str">
        <f t="array" ref="J79">IF(SUMPRODUCT((B79:I79&lt;&gt;"")*1)=0,"",+SUM('C externe_Région 1'!B79:J79)+SUM(B79:I79))</f>
        <v/>
      </c>
    </row>
    <row r="80" spans="1:10" ht="15" customHeight="1">
      <c r="A80" s="738" t="s">
        <v>1435</v>
      </c>
      <c r="B80" s="740"/>
      <c r="C80" s="740"/>
      <c r="D80" s="740"/>
      <c r="E80" s="740"/>
      <c r="F80" s="740"/>
      <c r="G80" s="740"/>
      <c r="H80" s="740"/>
      <c r="I80" s="740"/>
      <c r="J80" s="740" t="str">
        <f t="array" ref="J80">IF(SUMPRODUCT((B80:I80&lt;&gt;"")*1)=0,"",+SUM('C externe_Région 1'!B80:J80)+SUM(B80:I80))</f>
        <v/>
      </c>
    </row>
    <row r="81" spans="1:10" ht="15" customHeight="1">
      <c r="A81" s="738" t="s">
        <v>1436</v>
      </c>
      <c r="B81" s="740"/>
      <c r="C81" s="740"/>
      <c r="D81" s="740"/>
      <c r="E81" s="740"/>
      <c r="F81" s="740"/>
      <c r="G81" s="740"/>
      <c r="H81" s="740"/>
      <c r="I81" s="740"/>
      <c r="J81" s="740" t="str">
        <f t="array" ref="J81">IF(SUMPRODUCT((B81:I81&lt;&gt;"")*1)=0,"",+SUM('C externe_Région 1'!B81:J81)+SUM(B81:I81))</f>
        <v/>
      </c>
    </row>
    <row r="82" spans="1:10" ht="15" customHeight="1">
      <c r="A82" s="660" t="s">
        <v>1437</v>
      </c>
      <c r="B82" s="739"/>
      <c r="C82" s="739"/>
      <c r="D82" s="739"/>
      <c r="E82" s="739"/>
      <c r="F82" s="739"/>
      <c r="G82" s="739"/>
      <c r="H82" s="739"/>
      <c r="I82" s="739"/>
      <c r="J82" s="739" t="str">
        <f t="array" ref="J82">IF(SUMPRODUCT((B82:I82&lt;&gt;"")*1)=0,"",+SUM('C externe_Région 1'!B82:J82)+SUM(B82:I82))</f>
        <v/>
      </c>
    </row>
    <row r="83" spans="1:10" ht="15" customHeight="1">
      <c r="A83" s="738" t="s">
        <v>1438</v>
      </c>
      <c r="B83" s="740"/>
      <c r="C83" s="740"/>
      <c r="D83" s="740"/>
      <c r="E83" s="740"/>
      <c r="F83" s="740"/>
      <c r="G83" s="740"/>
      <c r="H83" s="740"/>
      <c r="I83" s="740"/>
      <c r="J83" s="740" t="str">
        <f t="array" ref="J83">IF(SUMPRODUCT((B83:I83&lt;&gt;"")*1)=0,"",+SUM('C externe_Région 1'!B83:J83)+SUM(B83:I83))</f>
        <v/>
      </c>
    </row>
    <row r="84" spans="1:10" ht="15" customHeight="1">
      <c r="A84" s="738" t="s">
        <v>1439</v>
      </c>
      <c r="B84" s="740"/>
      <c r="C84" s="740"/>
      <c r="D84" s="740"/>
      <c r="E84" s="740"/>
      <c r="F84" s="740"/>
      <c r="G84" s="740"/>
      <c r="H84" s="740"/>
      <c r="I84" s="740"/>
      <c r="J84" s="740" t="str">
        <f t="array" ref="J84">IF(SUMPRODUCT((B84:I84&lt;&gt;"")*1)=0,"",+SUM('C externe_Région 1'!B84:J84)+SUM(B84:I84))</f>
        <v/>
      </c>
    </row>
    <row r="85" spans="1:10" ht="15" customHeight="1">
      <c r="A85" s="738" t="s">
        <v>1440</v>
      </c>
      <c r="B85" s="740"/>
      <c r="C85" s="740"/>
      <c r="D85" s="740"/>
      <c r="E85" s="740"/>
      <c r="F85" s="740"/>
      <c r="G85" s="740"/>
      <c r="H85" s="740"/>
      <c r="I85" s="740"/>
      <c r="J85" s="740" t="str">
        <f t="array" ref="J85">IF(SUMPRODUCT((B85:I85&lt;&gt;"")*1)=0,"",+SUM('C externe_Région 1'!B85:J85)+SUM(B85:I85))</f>
        <v/>
      </c>
    </row>
    <row r="86" spans="1:10" ht="15" customHeight="1">
      <c r="A86" s="738" t="s">
        <v>1441</v>
      </c>
      <c r="B86" s="740"/>
      <c r="C86" s="740"/>
      <c r="D86" s="740"/>
      <c r="E86" s="740"/>
      <c r="F86" s="740"/>
      <c r="G86" s="740"/>
      <c r="H86" s="740"/>
      <c r="I86" s="740"/>
      <c r="J86" s="740" t="str">
        <f t="array" ref="J86">IF(SUMPRODUCT((B86:I86&lt;&gt;"")*1)=0,"",+SUM('C externe_Région 1'!B86:J86)+SUM(B86:I86))</f>
        <v/>
      </c>
    </row>
    <row r="87" spans="1:10" ht="15" customHeight="1">
      <c r="A87" s="738" t="s">
        <v>1442</v>
      </c>
      <c r="B87" s="740"/>
      <c r="C87" s="740"/>
      <c r="D87" s="740"/>
      <c r="E87" s="740"/>
      <c r="F87" s="740"/>
      <c r="G87" s="740"/>
      <c r="H87" s="740"/>
      <c r="I87" s="740"/>
      <c r="J87" s="740" t="str">
        <f t="array" ref="J87">IF(SUMPRODUCT((B87:I87&lt;&gt;"")*1)=0,"",+SUM('C externe_Région 1'!B87:J87)+SUM(B87:I87))</f>
        <v/>
      </c>
    </row>
    <row r="88" spans="1:10" ht="15" customHeight="1">
      <c r="A88" s="738" t="s">
        <v>1443</v>
      </c>
      <c r="B88" s="740"/>
      <c r="C88" s="740"/>
      <c r="D88" s="740"/>
      <c r="E88" s="740"/>
      <c r="F88" s="740"/>
      <c r="G88" s="740"/>
      <c r="H88" s="740"/>
      <c r="I88" s="740"/>
      <c r="J88" s="740" t="str">
        <f t="array" ref="J88">IF(SUMPRODUCT((B88:I88&lt;&gt;"")*1)=0,"",+SUM('C externe_Région 1'!B88:J88)+SUM(B88:I88))</f>
        <v/>
      </c>
    </row>
    <row r="89" spans="1:10" s="6" customFormat="1" ht="15" customHeight="1">
      <c r="A89" s="738" t="s">
        <v>1444</v>
      </c>
      <c r="B89" s="740"/>
      <c r="C89" s="740"/>
      <c r="D89" s="740"/>
      <c r="E89" s="740"/>
      <c r="F89" s="740"/>
      <c r="G89" s="740"/>
      <c r="H89" s="740"/>
      <c r="I89" s="740"/>
      <c r="J89" s="740" t="str">
        <f t="array" ref="J89">IF(SUMPRODUCT((B89:I89&lt;&gt;"")*1)=0,"",+SUM('C externe_Région 1'!B89:J89)+SUM(B89:I89))</f>
        <v/>
      </c>
    </row>
    <row r="90" spans="1:10" ht="15" customHeight="1">
      <c r="A90" s="738" t="s">
        <v>1445</v>
      </c>
      <c r="B90" s="740"/>
      <c r="C90" s="740"/>
      <c r="D90" s="740"/>
      <c r="E90" s="740"/>
      <c r="F90" s="740"/>
      <c r="G90" s="740"/>
      <c r="H90" s="740"/>
      <c r="I90" s="740"/>
      <c r="J90" s="740" t="str">
        <f t="array" ref="J90">IF(SUMPRODUCT((B90:I90&lt;&gt;"")*1)=0,"",+SUM('C externe_Région 1'!B90:J90)+SUM(B90:I90))</f>
        <v/>
      </c>
    </row>
    <row r="91" spans="1:10" ht="15" customHeight="1">
      <c r="A91" s="738" t="s">
        <v>1333</v>
      </c>
      <c r="B91" s="740"/>
      <c r="C91" s="740"/>
      <c r="D91" s="740"/>
      <c r="E91" s="740"/>
      <c r="F91" s="740"/>
      <c r="G91" s="740"/>
      <c r="H91" s="740"/>
      <c r="I91" s="740"/>
      <c r="J91" s="740" t="str">
        <f t="array" ref="J91">IF(SUMPRODUCT((B91:I91&lt;&gt;"")*1)=0,"",+SUM('C externe_Région 1'!B91:J91)+SUM(B91:I91))</f>
        <v/>
      </c>
    </row>
    <row r="92" spans="1:10" ht="15" customHeight="1">
      <c r="A92" s="738" t="s">
        <v>1446</v>
      </c>
      <c r="B92" s="740"/>
      <c r="C92" s="740"/>
      <c r="D92" s="740"/>
      <c r="E92" s="740"/>
      <c r="F92" s="740"/>
      <c r="G92" s="740"/>
      <c r="H92" s="740"/>
      <c r="I92" s="740"/>
      <c r="J92" s="740" t="str">
        <f t="array" ref="J92">IF(SUMPRODUCT((B92:I92&lt;&gt;"")*1)=0,"",+SUM('C externe_Région 1'!B92:J92)+SUM(B92:I92))</f>
        <v/>
      </c>
    </row>
    <row r="93" spans="1:10" ht="15" customHeight="1">
      <c r="A93" s="738" t="s">
        <v>1447</v>
      </c>
      <c r="B93" s="740"/>
      <c r="C93" s="740"/>
      <c r="D93" s="740"/>
      <c r="E93" s="740"/>
      <c r="F93" s="740"/>
      <c r="G93" s="740"/>
      <c r="H93" s="740"/>
      <c r="I93" s="740"/>
      <c r="J93" s="740" t="str">
        <f t="array" ref="J93">IF(SUMPRODUCT((B93:I93&lt;&gt;"")*1)=0,"",+SUM('C externe_Région 1'!B93:J93)+SUM(B93:I93))</f>
        <v/>
      </c>
    </row>
    <row r="94" spans="1:10" ht="15" customHeight="1">
      <c r="A94" s="738" t="s">
        <v>1448</v>
      </c>
      <c r="B94" s="740"/>
      <c r="C94" s="740"/>
      <c r="D94" s="740"/>
      <c r="E94" s="740"/>
      <c r="F94" s="740"/>
      <c r="G94" s="740"/>
      <c r="H94" s="740"/>
      <c r="I94" s="740"/>
      <c r="J94" s="740" t="str">
        <f t="array" ref="J94">IF(SUMPRODUCT((B94:I94&lt;&gt;"")*1)=0,"",+SUM('C externe_Région 1'!B94:J94)+SUM(B94:I94))</f>
        <v/>
      </c>
    </row>
    <row r="95" spans="1:10" ht="15" customHeight="1">
      <c r="A95" s="738" t="s">
        <v>1449</v>
      </c>
      <c r="B95" s="740"/>
      <c r="C95" s="740"/>
      <c r="D95" s="740"/>
      <c r="E95" s="740"/>
      <c r="F95" s="740"/>
      <c r="G95" s="740"/>
      <c r="H95" s="740"/>
      <c r="I95" s="740"/>
      <c r="J95" s="740" t="str">
        <f t="array" ref="J95">IF(SUMPRODUCT((B95:I95&lt;&gt;"")*1)=0,"",+SUM('C externe_Région 1'!B95:J95)+SUM(B95:I95))</f>
        <v/>
      </c>
    </row>
    <row r="96" spans="1:10" ht="15" customHeight="1">
      <c r="A96" s="738" t="s">
        <v>1450</v>
      </c>
      <c r="B96" s="740"/>
      <c r="C96" s="740"/>
      <c r="D96" s="740"/>
      <c r="E96" s="740"/>
      <c r="F96" s="740"/>
      <c r="G96" s="740"/>
      <c r="H96" s="740"/>
      <c r="I96" s="740"/>
      <c r="J96" s="740" t="str">
        <f t="array" ref="J96">IF(SUMPRODUCT((B96:I96&lt;&gt;"")*1)=0,"",+SUM('C externe_Région 1'!B96:J96)+SUM(B96:I96))</f>
        <v/>
      </c>
    </row>
    <row r="97" spans="1:10" ht="15" customHeight="1">
      <c r="A97" s="660" t="s">
        <v>1451</v>
      </c>
      <c r="B97" s="739"/>
      <c r="C97" s="739"/>
      <c r="D97" s="739"/>
      <c r="E97" s="739"/>
      <c r="F97" s="739"/>
      <c r="G97" s="739"/>
      <c r="H97" s="739"/>
      <c r="I97" s="739"/>
      <c r="J97" s="739" t="str">
        <f t="array" ref="J97">IF(SUMPRODUCT((B97:I97&lt;&gt;"")*1)=0,"",+SUM('C externe_Région 1'!B97:J97)+SUM(B97:I97))</f>
        <v/>
      </c>
    </row>
    <row r="98" spans="1:10" ht="15" customHeight="1">
      <c r="A98" s="738" t="s">
        <v>1452</v>
      </c>
      <c r="B98" s="740"/>
      <c r="C98" s="740"/>
      <c r="D98" s="740"/>
      <c r="E98" s="740"/>
      <c r="F98" s="740"/>
      <c r="G98" s="740"/>
      <c r="H98" s="740"/>
      <c r="I98" s="740"/>
      <c r="J98" s="740" t="str">
        <f t="array" ref="J98">IF(SUMPRODUCT((B98:I98&lt;&gt;"")*1)=0,"",+SUM('C externe_Région 1'!B98:J98)+SUM(B98:I98))</f>
        <v/>
      </c>
    </row>
    <row r="99" spans="1:10" ht="15" customHeight="1">
      <c r="A99" s="738" t="s">
        <v>1453</v>
      </c>
      <c r="B99" s="740"/>
      <c r="C99" s="740"/>
      <c r="D99" s="740"/>
      <c r="E99" s="740"/>
      <c r="F99" s="740"/>
      <c r="G99" s="740"/>
      <c r="H99" s="740"/>
      <c r="I99" s="740"/>
      <c r="J99" s="740" t="str">
        <f t="array" ref="J99">IF(SUMPRODUCT((B99:I99&lt;&gt;"")*1)=0,"",+SUM('C externe_Région 1'!B99:J99)+SUM(B99:I99))</f>
        <v/>
      </c>
    </row>
    <row r="100" spans="1:10" ht="15" customHeight="1">
      <c r="A100" s="738" t="s">
        <v>1454</v>
      </c>
      <c r="B100" s="740"/>
      <c r="C100" s="740"/>
      <c r="D100" s="740"/>
      <c r="E100" s="740"/>
      <c r="F100" s="740"/>
      <c r="G100" s="740"/>
      <c r="H100" s="740"/>
      <c r="I100" s="740"/>
      <c r="J100" s="740" t="str">
        <f t="array" ref="J100">IF(SUMPRODUCT((B100:I100&lt;&gt;"")*1)=0,"",+SUM('C externe_Région 1'!B100:J100)+SUM(B100:I100))</f>
        <v/>
      </c>
    </row>
    <row r="101" spans="1:10" ht="15" customHeight="1">
      <c r="A101" s="738" t="s">
        <v>1455</v>
      </c>
      <c r="B101" s="740"/>
      <c r="C101" s="740"/>
      <c r="D101" s="740"/>
      <c r="E101" s="740"/>
      <c r="F101" s="740"/>
      <c r="G101" s="740"/>
      <c r="H101" s="740"/>
      <c r="I101" s="740"/>
      <c r="J101" s="740" t="str">
        <f t="array" ref="J101">IF(SUMPRODUCT((B101:I101&lt;&gt;"")*1)=0,"",+SUM('C externe_Région 1'!B101:J101)+SUM(B101:I101))</f>
        <v/>
      </c>
    </row>
    <row r="102" spans="1:10" ht="15" customHeight="1">
      <c r="A102" s="738" t="s">
        <v>1456</v>
      </c>
      <c r="B102" s="740"/>
      <c r="C102" s="740"/>
      <c r="D102" s="740"/>
      <c r="E102" s="740"/>
      <c r="F102" s="740"/>
      <c r="G102" s="740"/>
      <c r="H102" s="740"/>
      <c r="I102" s="740"/>
      <c r="J102" s="740" t="str">
        <f t="array" ref="J102">IF(SUMPRODUCT((B102:I102&lt;&gt;"")*1)=0,"",+SUM('C externe_Région 1'!B102:J102)+SUM(B102:I102))</f>
        <v/>
      </c>
    </row>
    <row r="103" spans="1:10" ht="15" customHeight="1">
      <c r="A103" s="738" t="s">
        <v>1457</v>
      </c>
      <c r="B103" s="740"/>
      <c r="C103" s="740"/>
      <c r="D103" s="740"/>
      <c r="E103" s="740"/>
      <c r="F103" s="740"/>
      <c r="G103" s="740"/>
      <c r="H103" s="740"/>
      <c r="I103" s="740"/>
      <c r="J103" s="740" t="str">
        <f t="array" ref="J103">IF(SUMPRODUCT((B103:I103&lt;&gt;"")*1)=0,"",+SUM('C externe_Région 1'!B103:J103)+SUM(B103:I103))</f>
        <v/>
      </c>
    </row>
    <row r="104" spans="1:10" ht="15" customHeight="1">
      <c r="A104" s="738" t="s">
        <v>1458</v>
      </c>
      <c r="B104" s="740"/>
      <c r="C104" s="740"/>
      <c r="D104" s="740"/>
      <c r="E104" s="740"/>
      <c r="F104" s="740"/>
      <c r="G104" s="740"/>
      <c r="H104" s="740"/>
      <c r="I104" s="740"/>
      <c r="J104" s="740" t="str">
        <f t="array" ref="J104">IF(SUMPRODUCT((B104:I104&lt;&gt;"")*1)=0,"",+SUM('C externe_Région 1'!B104:J104)+SUM(B104:I104))</f>
        <v/>
      </c>
    </row>
    <row r="105" spans="1:10" ht="15" customHeight="1">
      <c r="A105" s="738" t="s">
        <v>1328</v>
      </c>
      <c r="B105" s="740"/>
      <c r="C105" s="740"/>
      <c r="D105" s="740"/>
      <c r="E105" s="740"/>
      <c r="F105" s="740"/>
      <c r="G105" s="740"/>
      <c r="H105" s="740"/>
      <c r="I105" s="740"/>
      <c r="J105" s="740" t="str">
        <f t="array" ref="J105">IF(SUMPRODUCT((B105:I105&lt;&gt;"")*1)=0,"",+SUM('C externe_Région 1'!B105:J105)+SUM(B105:I105))</f>
        <v/>
      </c>
    </row>
    <row r="106" spans="1:10" ht="15" customHeight="1">
      <c r="A106" s="738" t="s">
        <v>1459</v>
      </c>
      <c r="B106" s="740"/>
      <c r="C106" s="740"/>
      <c r="D106" s="740"/>
      <c r="E106" s="740"/>
      <c r="F106" s="740"/>
      <c r="G106" s="740"/>
      <c r="H106" s="740"/>
      <c r="I106" s="740"/>
      <c r="J106" s="740" t="str">
        <f t="array" ref="J106">IF(SUMPRODUCT((B106:I106&lt;&gt;"")*1)=0,"",+SUM('C externe_Région 1'!B106:J106)+SUM(B106:I106))</f>
        <v/>
      </c>
    </row>
    <row r="107" spans="1:10" ht="15" customHeight="1">
      <c r="A107" s="738" t="s">
        <v>1460</v>
      </c>
      <c r="B107" s="740"/>
      <c r="C107" s="740"/>
      <c r="D107" s="740"/>
      <c r="E107" s="740"/>
      <c r="F107" s="740"/>
      <c r="G107" s="740"/>
      <c r="H107" s="740"/>
      <c r="I107" s="740"/>
      <c r="J107" s="740" t="str">
        <f t="array" ref="J107">IF(SUMPRODUCT((B107:I107&lt;&gt;"")*1)=0,"",+SUM('C externe_Région 1'!B107:J107)+SUM(B107:I107))</f>
        <v/>
      </c>
    </row>
    <row r="108" spans="1:10" ht="15" customHeight="1">
      <c r="A108" s="660" t="s">
        <v>1461</v>
      </c>
      <c r="B108" s="739"/>
      <c r="C108" s="739"/>
      <c r="D108" s="739"/>
      <c r="E108" s="739"/>
      <c r="F108" s="739"/>
      <c r="G108" s="739"/>
      <c r="H108" s="739"/>
      <c r="I108" s="739"/>
      <c r="J108" s="739" t="str">
        <f t="array" ref="J108">IF(SUMPRODUCT((B108:I108&lt;&gt;"")*1)=0,"",+SUM('C externe_Région 1'!B108:J108)+SUM(B108:I108))</f>
        <v/>
      </c>
    </row>
    <row r="109" spans="1:10" ht="15" customHeight="1">
      <c r="A109" s="738" t="s">
        <v>1462</v>
      </c>
      <c r="B109" s="740"/>
      <c r="C109" s="740"/>
      <c r="D109" s="740"/>
      <c r="E109" s="740"/>
      <c r="F109" s="740"/>
      <c r="G109" s="740"/>
      <c r="H109" s="740"/>
      <c r="I109" s="740"/>
      <c r="J109" s="740" t="str">
        <f t="array" ref="J109">IF(SUMPRODUCT((B109:I109&lt;&gt;"")*1)=0,"",+SUM('C externe_Région 1'!B109:J109)+SUM(B109:I109))</f>
        <v/>
      </c>
    </row>
    <row r="110" spans="1:10" ht="15" customHeight="1">
      <c r="A110" s="738" t="s">
        <v>1463</v>
      </c>
      <c r="B110" s="740"/>
      <c r="C110" s="740"/>
      <c r="D110" s="740"/>
      <c r="E110" s="740"/>
      <c r="F110" s="740"/>
      <c r="G110" s="740"/>
      <c r="H110" s="740"/>
      <c r="I110" s="740"/>
      <c r="J110" s="740" t="str">
        <f t="array" ref="J110">IF(SUMPRODUCT((B110:I110&lt;&gt;"")*1)=0,"",+SUM('C externe_Région 1'!B110:J110)+SUM(B110:I110))</f>
        <v/>
      </c>
    </row>
    <row r="111" spans="1:10" ht="15" customHeight="1">
      <c r="A111" s="738" t="s">
        <v>1464</v>
      </c>
      <c r="B111" s="740"/>
      <c r="C111" s="740"/>
      <c r="D111" s="740"/>
      <c r="E111" s="740"/>
      <c r="F111" s="740"/>
      <c r="G111" s="740"/>
      <c r="H111" s="740"/>
      <c r="I111" s="740"/>
      <c r="J111" s="740" t="str">
        <f t="array" ref="J111">IF(SUMPRODUCT((B111:I111&lt;&gt;"")*1)=0,"",+SUM('C externe_Région 1'!B111:J111)+SUM(B111:I111))</f>
        <v/>
      </c>
    </row>
    <row r="112" spans="1:10" ht="15" customHeight="1">
      <c r="A112" s="738" t="s">
        <v>1465</v>
      </c>
      <c r="B112" s="740"/>
      <c r="C112" s="740"/>
      <c r="D112" s="740"/>
      <c r="E112" s="740"/>
      <c r="F112" s="740"/>
      <c r="G112" s="740"/>
      <c r="H112" s="740"/>
      <c r="I112" s="740"/>
      <c r="J112" s="740" t="str">
        <f t="array" ref="J112">IF(SUMPRODUCT((B112:I112&lt;&gt;"")*1)=0,"",+SUM('C externe_Région 1'!B112:J112)+SUM(B112:I112))</f>
        <v/>
      </c>
    </row>
    <row r="113" spans="1:10" ht="15" customHeight="1">
      <c r="A113" s="738" t="s">
        <v>1466</v>
      </c>
      <c r="B113" s="740"/>
      <c r="C113" s="740"/>
      <c r="D113" s="740"/>
      <c r="E113" s="740"/>
      <c r="F113" s="740"/>
      <c r="G113" s="740"/>
      <c r="H113" s="740"/>
      <c r="I113" s="740"/>
      <c r="J113" s="740" t="str">
        <f t="array" ref="J113">IF(SUMPRODUCT((B113:I113&lt;&gt;"")*1)=0,"",+SUM('C externe_Région 1'!B113:J113)+SUM(B113:I113))</f>
        <v/>
      </c>
    </row>
    <row r="114" spans="1:10" ht="15" customHeight="1">
      <c r="A114" s="738" t="s">
        <v>1467</v>
      </c>
      <c r="B114" s="740"/>
      <c r="C114" s="740"/>
      <c r="D114" s="740"/>
      <c r="E114" s="740"/>
      <c r="F114" s="740"/>
      <c r="G114" s="740"/>
      <c r="H114" s="740"/>
      <c r="I114" s="740"/>
      <c r="J114" s="740" t="str">
        <f t="array" ref="J114">IF(SUMPRODUCT((B114:I114&lt;&gt;"")*1)=0,"",+SUM('C externe_Région 1'!B114:J114)+SUM(B114:I114))</f>
        <v/>
      </c>
    </row>
    <row r="115" spans="1:10" ht="15" customHeight="1">
      <c r="A115" s="738" t="s">
        <v>1468</v>
      </c>
      <c r="B115" s="740"/>
      <c r="C115" s="740"/>
      <c r="D115" s="740"/>
      <c r="E115" s="740"/>
      <c r="F115" s="740"/>
      <c r="G115" s="740"/>
      <c r="H115" s="740"/>
      <c r="I115" s="740"/>
      <c r="J115" s="740" t="str">
        <f t="array" ref="J115">IF(SUMPRODUCT((B115:I115&lt;&gt;"")*1)=0,"",+SUM('C externe_Région 1'!B115:J115)+SUM(B115:I115))</f>
        <v/>
      </c>
    </row>
    <row r="116" spans="1:10" ht="15" customHeight="1">
      <c r="A116" s="738" t="s">
        <v>1469</v>
      </c>
      <c r="B116" s="740"/>
      <c r="C116" s="740"/>
      <c r="D116" s="740"/>
      <c r="E116" s="740"/>
      <c r="F116" s="740"/>
      <c r="G116" s="740"/>
      <c r="H116" s="740"/>
      <c r="I116" s="740"/>
      <c r="J116" s="740" t="str">
        <f t="array" ref="J116">IF(SUMPRODUCT((B116:I116&lt;&gt;"")*1)=0,"",+SUM('C externe_Région 1'!B116:J116)+SUM(B116:I116))</f>
        <v/>
      </c>
    </row>
    <row r="117" spans="1:10" ht="15" customHeight="1">
      <c r="A117" s="738" t="s">
        <v>1470</v>
      </c>
      <c r="B117" s="740"/>
      <c r="C117" s="740"/>
      <c r="D117" s="740"/>
      <c r="E117" s="740"/>
      <c r="F117" s="740"/>
      <c r="G117" s="740"/>
      <c r="H117" s="740"/>
      <c r="I117" s="740"/>
      <c r="J117" s="740" t="str">
        <f t="array" ref="J117">IF(SUMPRODUCT((B117:I117&lt;&gt;"")*1)=0,"",+SUM('C externe_Région 1'!B117:J117)+SUM(B117:I117))</f>
        <v/>
      </c>
    </row>
    <row r="118" spans="1:10" ht="15" customHeight="1">
      <c r="A118" s="660" t="s">
        <v>1471</v>
      </c>
      <c r="B118" s="739"/>
      <c r="C118" s="739"/>
      <c r="D118" s="739"/>
      <c r="E118" s="739"/>
      <c r="F118" s="739"/>
      <c r="G118" s="739"/>
      <c r="H118" s="739"/>
      <c r="I118" s="739"/>
      <c r="J118" s="739" t="str">
        <f t="array" ref="J118">IF(SUMPRODUCT((B118:I118&lt;&gt;"")*1)=0,"",+SUM('C externe_Région 1'!B118:J118)+SUM(B118:I118))</f>
        <v/>
      </c>
    </row>
    <row r="119" spans="1:10" ht="15" customHeight="1">
      <c r="A119" s="738" t="s">
        <v>1472</v>
      </c>
      <c r="B119" s="740"/>
      <c r="C119" s="740"/>
      <c r="D119" s="740"/>
      <c r="E119" s="740"/>
      <c r="F119" s="740"/>
      <c r="G119" s="740"/>
      <c r="H119" s="740"/>
      <c r="I119" s="740"/>
      <c r="J119" s="740" t="str">
        <f t="array" ref="J119">IF(SUMPRODUCT((B119:I119&lt;&gt;"")*1)=0,"",+SUM('C externe_Région 1'!B119:J119)+SUM(B119:I119))</f>
        <v/>
      </c>
    </row>
    <row r="120" spans="1:10" ht="15" customHeight="1">
      <c r="A120" s="738" t="s">
        <v>1473</v>
      </c>
      <c r="B120" s="740"/>
      <c r="C120" s="740"/>
      <c r="D120" s="740"/>
      <c r="E120" s="740"/>
      <c r="F120" s="740"/>
      <c r="G120" s="740"/>
      <c r="H120" s="740"/>
      <c r="I120" s="740"/>
      <c r="J120" s="740" t="str">
        <f t="array" ref="J120">IF(SUMPRODUCT((B120:I120&lt;&gt;"")*1)=0,"",+SUM('C externe_Région 1'!B120:J120)+SUM(B120:I120))</f>
        <v/>
      </c>
    </row>
    <row r="121" spans="1:10" ht="15" customHeight="1">
      <c r="A121" s="738" t="s">
        <v>1474</v>
      </c>
      <c r="B121" s="740"/>
      <c r="C121" s="740"/>
      <c r="D121" s="740"/>
      <c r="E121" s="740"/>
      <c r="F121" s="740"/>
      <c r="G121" s="740"/>
      <c r="H121" s="740"/>
      <c r="I121" s="740"/>
      <c r="J121" s="740" t="str">
        <f t="array" ref="J121">IF(SUMPRODUCT((B121:I121&lt;&gt;"")*1)=0,"",+SUM('C externe_Région 1'!B121:J121)+SUM(B121:I121))</f>
        <v/>
      </c>
    </row>
    <row r="122" spans="1:10" ht="15" customHeight="1">
      <c r="A122" s="738" t="s">
        <v>1329</v>
      </c>
      <c r="B122" s="740"/>
      <c r="C122" s="740"/>
      <c r="D122" s="740"/>
      <c r="E122" s="740"/>
      <c r="F122" s="740"/>
      <c r="G122" s="740"/>
      <c r="H122" s="740"/>
      <c r="I122" s="740"/>
      <c r="J122" s="740" t="str">
        <f t="array" ref="J122">IF(SUMPRODUCT((B122:I122&lt;&gt;"")*1)=0,"",+SUM('C externe_Région 1'!B122:J122)+SUM(B122:I122))</f>
        <v/>
      </c>
    </row>
    <row r="123" spans="1:10" ht="15" customHeight="1">
      <c r="A123" s="738" t="s">
        <v>1327</v>
      </c>
      <c r="B123" s="740"/>
      <c r="C123" s="740"/>
      <c r="D123" s="740"/>
      <c r="E123" s="740"/>
      <c r="F123" s="740"/>
      <c r="G123" s="740"/>
      <c r="H123" s="740"/>
      <c r="I123" s="740"/>
      <c r="J123" s="740" t="str">
        <f t="array" ref="J123">IF(SUMPRODUCT((B123:I123&lt;&gt;"")*1)=0,"",+SUM('C externe_Région 1'!B123:J123)+SUM(B123:I123))</f>
        <v/>
      </c>
    </row>
    <row r="124" spans="1:10" ht="15" customHeight="1">
      <c r="A124" s="738" t="s">
        <v>1475</v>
      </c>
      <c r="B124" s="740"/>
      <c r="C124" s="740"/>
      <c r="D124" s="740"/>
      <c r="E124" s="740"/>
      <c r="F124" s="740"/>
      <c r="G124" s="740"/>
      <c r="H124" s="740"/>
      <c r="I124" s="740"/>
      <c r="J124" s="740" t="str">
        <f t="array" ref="J124">IF(SUMPRODUCT((B124:I124&lt;&gt;"")*1)=0,"",+SUM('C externe_Région 1'!B124:J124)+SUM(B124:I124))</f>
        <v/>
      </c>
    </row>
    <row r="125" spans="1:10" ht="15" customHeight="1">
      <c r="A125" s="738" t="s">
        <v>1476</v>
      </c>
      <c r="B125" s="740"/>
      <c r="C125" s="740"/>
      <c r="D125" s="740"/>
      <c r="E125" s="740"/>
      <c r="F125" s="740"/>
      <c r="G125" s="740"/>
      <c r="H125" s="740"/>
      <c r="I125" s="740"/>
      <c r="J125" s="740" t="str">
        <f t="array" ref="J125">IF(SUMPRODUCT((B125:I125&lt;&gt;"")*1)=0,"",+SUM('C externe_Région 1'!B125:J125)+SUM(B125:I125))</f>
        <v/>
      </c>
    </row>
    <row r="126" spans="1:10" ht="15" customHeight="1">
      <c r="A126" s="738" t="s">
        <v>1477</v>
      </c>
      <c r="B126" s="740"/>
      <c r="C126" s="740"/>
      <c r="D126" s="740"/>
      <c r="E126" s="740"/>
      <c r="F126" s="740"/>
      <c r="G126" s="740"/>
      <c r="H126" s="740"/>
      <c r="I126" s="740"/>
      <c r="J126" s="740" t="str">
        <f t="array" ref="J126">IF(SUMPRODUCT((B126:I126&lt;&gt;"")*1)=0,"",+SUM('C externe_Région 1'!B126:J126)+SUM(B126:I126))</f>
        <v/>
      </c>
    </row>
    <row r="127" spans="1:10" ht="15" customHeight="1">
      <c r="A127" s="738" t="s">
        <v>1478</v>
      </c>
      <c r="B127" s="740"/>
      <c r="C127" s="740"/>
      <c r="D127" s="740"/>
      <c r="E127" s="740"/>
      <c r="F127" s="740"/>
      <c r="G127" s="740"/>
      <c r="H127" s="740"/>
      <c r="I127" s="740"/>
      <c r="J127" s="740" t="str">
        <f t="array" ref="J127">IF(SUMPRODUCT((B127:I127&lt;&gt;"")*1)=0,"",+SUM('C externe_Région 1'!B127:J127)+SUM(B127:I127))</f>
        <v/>
      </c>
    </row>
    <row r="128" spans="1:10" ht="15" customHeight="1">
      <c r="A128" s="738" t="s">
        <v>1479</v>
      </c>
      <c r="B128" s="740"/>
      <c r="C128" s="740"/>
      <c r="D128" s="740"/>
      <c r="E128" s="740"/>
      <c r="F128" s="740"/>
      <c r="G128" s="740"/>
      <c r="H128" s="740"/>
      <c r="I128" s="740"/>
      <c r="J128" s="740" t="str">
        <f t="array" ref="J128">IF(SUMPRODUCT((B128:I128&lt;&gt;"")*1)=0,"",+SUM('C externe_Région 1'!B128:J128)+SUM(B128:I128))</f>
        <v/>
      </c>
    </row>
    <row r="129" spans="1:10" ht="15" customHeight="1">
      <c r="A129" s="738" t="s">
        <v>1480</v>
      </c>
      <c r="B129" s="740"/>
      <c r="C129" s="740"/>
      <c r="D129" s="740"/>
      <c r="E129" s="740"/>
      <c r="F129" s="740"/>
      <c r="G129" s="740"/>
      <c r="H129" s="740"/>
      <c r="I129" s="740"/>
      <c r="J129" s="740" t="str">
        <f t="array" ref="J129">IF(SUMPRODUCT((B129:I129&lt;&gt;"")*1)=0,"",+SUM('C externe_Région 1'!B129:J129)+SUM(B129:I129))</f>
        <v/>
      </c>
    </row>
    <row r="130" spans="1:10" ht="15" customHeight="1">
      <c r="A130" s="660" t="s">
        <v>1481</v>
      </c>
      <c r="B130" s="739"/>
      <c r="C130" s="739"/>
      <c r="D130" s="739"/>
      <c r="E130" s="739"/>
      <c r="F130" s="739"/>
      <c r="G130" s="739"/>
      <c r="H130" s="739"/>
      <c r="I130" s="739"/>
      <c r="J130" s="739" t="str">
        <f t="array" ref="J130">IF(SUMPRODUCT((B130:I130&lt;&gt;"")*1)=0,"",+SUM('C externe_Région 1'!B130:J130)+SUM(B130:I130))</f>
        <v/>
      </c>
    </row>
    <row r="131" spans="1:10" ht="15" customHeight="1">
      <c r="A131" s="738" t="s">
        <v>1482</v>
      </c>
      <c r="B131" s="740"/>
      <c r="C131" s="740"/>
      <c r="D131" s="740"/>
      <c r="E131" s="740"/>
      <c r="F131" s="740"/>
      <c r="G131" s="740"/>
      <c r="H131" s="740"/>
      <c r="I131" s="740"/>
      <c r="J131" s="740" t="str">
        <f t="array" ref="J131">IF(SUMPRODUCT((B131:I131&lt;&gt;"")*1)=0,"",+SUM('C externe_Région 1'!B131:J131)+SUM(B131:I131))</f>
        <v/>
      </c>
    </row>
    <row r="132" spans="1:10" ht="15" customHeight="1">
      <c r="A132" s="738" t="s">
        <v>1483</v>
      </c>
      <c r="B132" s="740"/>
      <c r="C132" s="740"/>
      <c r="D132" s="740"/>
      <c r="E132" s="740"/>
      <c r="F132" s="740"/>
      <c r="G132" s="740"/>
      <c r="H132" s="740"/>
      <c r="I132" s="740"/>
      <c r="J132" s="740" t="str">
        <f t="array" ref="J132">IF(SUMPRODUCT((B132:I132&lt;&gt;"")*1)=0,"",+SUM('C externe_Région 1'!B132:J132)+SUM(B132:I132))</f>
        <v/>
      </c>
    </row>
    <row r="133" spans="1:10" ht="15" customHeight="1">
      <c r="A133" s="738" t="s">
        <v>1484</v>
      </c>
      <c r="B133" s="740"/>
      <c r="C133" s="740"/>
      <c r="D133" s="740"/>
      <c r="E133" s="740"/>
      <c r="F133" s="740"/>
      <c r="G133" s="740"/>
      <c r="H133" s="740"/>
      <c r="I133" s="740"/>
      <c r="J133" s="740" t="str">
        <f t="array" ref="J133">IF(SUMPRODUCT((B133:I133&lt;&gt;"")*1)=0,"",+SUM('C externe_Région 1'!B133:J133)+SUM(B133:I133))</f>
        <v/>
      </c>
    </row>
    <row r="134" spans="1:10" ht="15" customHeight="1">
      <c r="A134" s="738" t="s">
        <v>1485</v>
      </c>
      <c r="B134" s="740"/>
      <c r="C134" s="740"/>
      <c r="D134" s="740"/>
      <c r="E134" s="740"/>
      <c r="F134" s="740"/>
      <c r="G134" s="740"/>
      <c r="H134" s="740"/>
      <c r="I134" s="740"/>
      <c r="J134" s="740" t="str">
        <f t="array" ref="J134">IF(SUMPRODUCT((B134:I134&lt;&gt;"")*1)=0,"",+SUM('C externe_Région 1'!B134:J134)+SUM(B134:I134))</f>
        <v/>
      </c>
    </row>
    <row r="135" spans="1:10" ht="15" customHeight="1">
      <c r="A135" s="738" t="s">
        <v>1486</v>
      </c>
      <c r="B135" s="740"/>
      <c r="C135" s="740"/>
      <c r="D135" s="740"/>
      <c r="E135" s="740"/>
      <c r="F135" s="740"/>
      <c r="G135" s="740"/>
      <c r="H135" s="740"/>
      <c r="I135" s="740"/>
      <c r="J135" s="740" t="str">
        <f t="array" ref="J135">IF(SUMPRODUCT((B135:I135&lt;&gt;"")*1)=0,"",+SUM('C externe_Région 1'!B135:J135)+SUM(B135:I135))</f>
        <v/>
      </c>
    </row>
    <row r="136" spans="1:10" ht="15" customHeight="1">
      <c r="A136" s="738" t="s">
        <v>1487</v>
      </c>
      <c r="B136" s="740"/>
      <c r="C136" s="740"/>
      <c r="D136" s="740"/>
      <c r="E136" s="740"/>
      <c r="F136" s="740"/>
      <c r="G136" s="740"/>
      <c r="H136" s="740"/>
      <c r="I136" s="740"/>
      <c r="J136" s="740" t="str">
        <f t="array" ref="J136">IF(SUMPRODUCT((B136:I136&lt;&gt;"")*1)=0,"",+SUM('C externe_Région 1'!B136:J136)+SUM(B136:I136))</f>
        <v/>
      </c>
    </row>
    <row r="137" spans="1:10" ht="15" customHeight="1">
      <c r="A137" s="738" t="s">
        <v>1488</v>
      </c>
      <c r="B137" s="740"/>
      <c r="C137" s="740"/>
      <c r="D137" s="740"/>
      <c r="E137" s="740"/>
      <c r="F137" s="740"/>
      <c r="G137" s="740"/>
      <c r="H137" s="740"/>
      <c r="I137" s="740"/>
      <c r="J137" s="740" t="str">
        <f t="array" ref="J137">IF(SUMPRODUCT((B137:I137&lt;&gt;"")*1)=0,"",+SUM('C externe_Région 1'!B137:J137)+SUM(B137:I137))</f>
        <v/>
      </c>
    </row>
    <row r="138" spans="1:10" ht="15" customHeight="1">
      <c r="A138" s="738" t="s">
        <v>1489</v>
      </c>
      <c r="B138" s="740"/>
      <c r="C138" s="740"/>
      <c r="D138" s="740"/>
      <c r="E138" s="740"/>
      <c r="F138" s="740"/>
      <c r="G138" s="740"/>
      <c r="H138" s="740"/>
      <c r="I138" s="740"/>
      <c r="J138" s="740" t="str">
        <f t="array" ref="J138">IF(SUMPRODUCT((B138:I138&lt;&gt;"")*1)=0,"",+SUM('C externe_Région 1'!B138:J138)+SUM(B138:I138))</f>
        <v/>
      </c>
    </row>
    <row r="139" spans="1:10" ht="15" customHeight="1">
      <c r="A139" s="738" t="s">
        <v>1490</v>
      </c>
      <c r="B139" s="740"/>
      <c r="C139" s="740"/>
      <c r="D139" s="740"/>
      <c r="E139" s="740"/>
      <c r="F139" s="740"/>
      <c r="G139" s="740"/>
      <c r="H139" s="740"/>
      <c r="I139" s="740"/>
      <c r="J139" s="740" t="str">
        <f t="array" ref="J139">IF(SUMPRODUCT((B139:I139&lt;&gt;"")*1)=0,"",+SUM('C externe_Région 1'!B139:J139)+SUM(B139:I139))</f>
        <v/>
      </c>
    </row>
    <row r="140" spans="1:10" ht="15" customHeight="1">
      <c r="A140" s="660" t="s">
        <v>1491</v>
      </c>
      <c r="B140" s="739"/>
      <c r="C140" s="739"/>
      <c r="D140" s="739"/>
      <c r="E140" s="739"/>
      <c r="F140" s="739"/>
      <c r="G140" s="739"/>
      <c r="H140" s="739"/>
      <c r="I140" s="739"/>
      <c r="J140" s="739" t="str">
        <f t="array" ref="J140">IF(SUMPRODUCT((B140:I140&lt;&gt;"")*1)=0,"",+SUM('C externe_Région 1'!B140:J140)+SUM(B140:I140))</f>
        <v/>
      </c>
    </row>
    <row r="141" spans="1:10" ht="15" customHeight="1">
      <c r="A141" s="738" t="s">
        <v>1492</v>
      </c>
      <c r="B141" s="740"/>
      <c r="C141" s="740"/>
      <c r="D141" s="740"/>
      <c r="E141" s="740"/>
      <c r="F141" s="740"/>
      <c r="G141" s="740"/>
      <c r="H141" s="740"/>
      <c r="I141" s="740"/>
      <c r="J141" s="740" t="str">
        <f t="array" ref="J141">IF(SUMPRODUCT((B141:I141&lt;&gt;"")*1)=0,"",+SUM('C externe_Région 1'!B141:J141)+SUM(B141:I141))</f>
        <v/>
      </c>
    </row>
    <row r="142" spans="1:10" ht="15" customHeight="1">
      <c r="A142" s="738" t="s">
        <v>1493</v>
      </c>
      <c r="B142" s="740"/>
      <c r="C142" s="740"/>
      <c r="D142" s="740"/>
      <c r="E142" s="740"/>
      <c r="F142" s="740"/>
      <c r="G142" s="740"/>
      <c r="H142" s="740"/>
      <c r="I142" s="740"/>
      <c r="J142" s="740" t="str">
        <f t="array" ref="J142">IF(SUMPRODUCT((B142:I142&lt;&gt;"")*1)=0,"",+SUM('C externe_Région 1'!B142:J142)+SUM(B142:I142))</f>
        <v/>
      </c>
    </row>
    <row r="143" spans="1:10" ht="15" customHeight="1">
      <c r="A143" s="738" t="s">
        <v>1494</v>
      </c>
      <c r="B143" s="740"/>
      <c r="C143" s="740"/>
      <c r="D143" s="740"/>
      <c r="E143" s="740"/>
      <c r="F143" s="740"/>
      <c r="G143" s="740"/>
      <c r="H143" s="740"/>
      <c r="I143" s="740"/>
      <c r="J143" s="740" t="str">
        <f t="array" ref="J143">IF(SUMPRODUCT((B143:I143&lt;&gt;"")*1)=0,"",+SUM('C externe_Région 1'!B143:J143)+SUM(B143:I143))</f>
        <v/>
      </c>
    </row>
    <row r="144" spans="1:10" ht="15" customHeight="1">
      <c r="A144" s="738" t="s">
        <v>1495</v>
      </c>
      <c r="B144" s="740"/>
      <c r="C144" s="740"/>
      <c r="D144" s="740"/>
      <c r="E144" s="740"/>
      <c r="F144" s="740"/>
      <c r="G144" s="740"/>
      <c r="H144" s="740"/>
      <c r="I144" s="740"/>
      <c r="J144" s="740" t="str">
        <f t="array" ref="J144">IF(SUMPRODUCT((B144:I144&lt;&gt;"")*1)=0,"",+SUM('C externe_Région 1'!B144:J144)+SUM(B144:I144))</f>
        <v/>
      </c>
    </row>
    <row r="145" spans="1:10" ht="15" customHeight="1">
      <c r="A145" s="738" t="s">
        <v>1496</v>
      </c>
      <c r="B145" s="740"/>
      <c r="C145" s="740"/>
      <c r="D145" s="740"/>
      <c r="E145" s="740"/>
      <c r="F145" s="740"/>
      <c r="G145" s="740"/>
      <c r="H145" s="740"/>
      <c r="I145" s="740"/>
      <c r="J145" s="740" t="str">
        <f t="array" ref="J145">IF(SUMPRODUCT((B145:I145&lt;&gt;"")*1)=0,"",+SUM('C externe_Région 1'!B145:J145)+SUM(B145:I145))</f>
        <v/>
      </c>
    </row>
    <row r="146" spans="1:10" ht="15" customHeight="1">
      <c r="A146" s="738" t="s">
        <v>1497</v>
      </c>
      <c r="B146" s="740"/>
      <c r="C146" s="740"/>
      <c r="D146" s="740"/>
      <c r="E146" s="740"/>
      <c r="F146" s="740"/>
      <c r="G146" s="740"/>
      <c r="H146" s="740"/>
      <c r="I146" s="740"/>
      <c r="J146" s="740" t="str">
        <f t="array" ref="J146">IF(SUMPRODUCT((B146:I146&lt;&gt;"")*1)=0,"",+SUM('C externe_Région 1'!B146:J146)+SUM(B146:I146))</f>
        <v/>
      </c>
    </row>
    <row r="147" spans="1:10" ht="15" customHeight="1">
      <c r="A147" s="738" t="s">
        <v>1498</v>
      </c>
      <c r="B147" s="740"/>
      <c r="C147" s="740"/>
      <c r="D147" s="740"/>
      <c r="E147" s="740"/>
      <c r="F147" s="740"/>
      <c r="G147" s="740"/>
      <c r="H147" s="740"/>
      <c r="I147" s="740"/>
      <c r="J147" s="740" t="str">
        <f t="array" ref="J147">IF(SUMPRODUCT((B147:I147&lt;&gt;"")*1)=0,"",+SUM('C externe_Région 1'!B147:J147)+SUM(B147:I147))</f>
        <v/>
      </c>
    </row>
    <row r="148" spans="1:10" ht="15" customHeight="1">
      <c r="A148" s="738" t="s">
        <v>1499</v>
      </c>
      <c r="B148" s="740"/>
      <c r="C148" s="740"/>
      <c r="D148" s="740"/>
      <c r="E148" s="740"/>
      <c r="F148" s="740"/>
      <c r="G148" s="740"/>
      <c r="H148" s="740"/>
      <c r="I148" s="740"/>
      <c r="J148" s="740" t="str">
        <f t="array" ref="J148">IF(SUMPRODUCT((B148:I148&lt;&gt;"")*1)=0,"",+SUM('C externe_Région 1'!B148:J148)+SUM(B148:I148))</f>
        <v/>
      </c>
    </row>
    <row r="149" spans="1:10" ht="15" customHeight="1">
      <c r="A149" s="738" t="s">
        <v>1500</v>
      </c>
      <c r="B149" s="740"/>
      <c r="C149" s="740"/>
      <c r="D149" s="740"/>
      <c r="E149" s="740"/>
      <c r="F149" s="740"/>
      <c r="G149" s="740"/>
      <c r="H149" s="740"/>
      <c r="I149" s="740"/>
      <c r="J149" s="740" t="str">
        <f t="array" ref="J149">IF(SUMPRODUCT((B149:I149&lt;&gt;"")*1)=0,"",+SUM('C externe_Région 1'!B149:J149)+SUM(B149:I149))</f>
        <v/>
      </c>
    </row>
    <row r="150" spans="1:10" ht="15" customHeight="1">
      <c r="A150" s="660" t="s">
        <v>1501</v>
      </c>
      <c r="B150" s="739"/>
      <c r="C150" s="739"/>
      <c r="D150" s="739"/>
      <c r="E150" s="739"/>
      <c r="F150" s="739"/>
      <c r="G150" s="739"/>
      <c r="H150" s="739"/>
      <c r="I150" s="739"/>
      <c r="J150" s="739" t="str">
        <f t="array" ref="J150">IF(SUMPRODUCT((B150:I150&lt;&gt;"")*1)=0,"",+SUM('C externe_Région 1'!B150:J150)+SUM(B150:I150))</f>
        <v/>
      </c>
    </row>
    <row r="151" spans="1:10" ht="15" customHeight="1">
      <c r="A151" s="738" t="s">
        <v>1502</v>
      </c>
      <c r="B151" s="740"/>
      <c r="C151" s="740"/>
      <c r="D151" s="740"/>
      <c r="E151" s="740"/>
      <c r="F151" s="740"/>
      <c r="G151" s="740"/>
      <c r="H151" s="740"/>
      <c r="I151" s="740"/>
      <c r="J151" s="740" t="str">
        <f t="array" ref="J151">IF(SUMPRODUCT((B151:I151&lt;&gt;"")*1)=0,"",+SUM('C externe_Région 1'!B151:J151)+SUM(B151:I151))</f>
        <v/>
      </c>
    </row>
    <row r="152" spans="1:10" ht="15" customHeight="1">
      <c r="A152" s="738" t="s">
        <v>1503</v>
      </c>
      <c r="B152" s="740"/>
      <c r="C152" s="740"/>
      <c r="D152" s="740"/>
      <c r="E152" s="740"/>
      <c r="F152" s="740"/>
      <c r="G152" s="740"/>
      <c r="H152" s="740"/>
      <c r="I152" s="740"/>
      <c r="J152" s="740" t="str">
        <f t="array" ref="J152">IF(SUMPRODUCT((B152:I152&lt;&gt;"")*1)=0,"",+SUM('C externe_Région 1'!B152:J152)+SUM(B152:I152))</f>
        <v/>
      </c>
    </row>
    <row r="153" spans="1:10" ht="15" customHeight="1">
      <c r="A153" s="738" t="s">
        <v>1504</v>
      </c>
      <c r="B153" s="740"/>
      <c r="C153" s="740"/>
      <c r="D153" s="740"/>
      <c r="E153" s="740"/>
      <c r="F153" s="740"/>
      <c r="G153" s="740"/>
      <c r="H153" s="740"/>
      <c r="I153" s="740"/>
      <c r="J153" s="740" t="str">
        <f t="array" ref="J153">IF(SUMPRODUCT((B153:I153&lt;&gt;"")*1)=0,"",+SUM('C externe_Région 1'!B153:J153)+SUM(B153:I153))</f>
        <v/>
      </c>
    </row>
    <row r="154" spans="1:10" ht="15" customHeight="1">
      <c r="A154" s="738" t="s">
        <v>1505</v>
      </c>
      <c r="B154" s="740"/>
      <c r="C154" s="740"/>
      <c r="D154" s="740"/>
      <c r="E154" s="740"/>
      <c r="F154" s="740"/>
      <c r="G154" s="740"/>
      <c r="H154" s="740"/>
      <c r="I154" s="740"/>
      <c r="J154" s="740" t="str">
        <f t="array" ref="J154">IF(SUMPRODUCT((B154:I154&lt;&gt;"")*1)=0,"",+SUM('C externe_Région 1'!B154:J154)+SUM(B154:I154))</f>
        <v/>
      </c>
    </row>
    <row r="155" spans="1:10" ht="15" customHeight="1">
      <c r="A155" s="738" t="s">
        <v>1506</v>
      </c>
      <c r="B155" s="740"/>
      <c r="C155" s="740"/>
      <c r="D155" s="740"/>
      <c r="E155" s="740"/>
      <c r="F155" s="740"/>
      <c r="G155" s="740"/>
      <c r="H155" s="740"/>
      <c r="I155" s="740"/>
      <c r="J155" s="740" t="str">
        <f t="array" ref="J155">IF(SUMPRODUCT((B155:I155&lt;&gt;"")*1)=0,"",+SUM('C externe_Région 1'!B155:J155)+SUM(B155:I155))</f>
        <v/>
      </c>
    </row>
    <row r="156" spans="1:10" ht="15" customHeight="1">
      <c r="A156" s="738" t="s">
        <v>1507</v>
      </c>
      <c r="B156" s="740"/>
      <c r="C156" s="740"/>
      <c r="D156" s="740"/>
      <c r="E156" s="740"/>
      <c r="F156" s="740"/>
      <c r="G156" s="740"/>
      <c r="H156" s="740"/>
      <c r="I156" s="740"/>
      <c r="J156" s="740" t="str">
        <f t="array" ref="J156">IF(SUMPRODUCT((B156:I156&lt;&gt;"")*1)=0,"",+SUM('C externe_Région 1'!B156:J156)+SUM(B156:I156))</f>
        <v/>
      </c>
    </row>
    <row r="157" spans="1:10" ht="15" customHeight="1">
      <c r="A157" s="738" t="s">
        <v>1508</v>
      </c>
      <c r="B157" s="740"/>
      <c r="C157" s="740"/>
      <c r="D157" s="740"/>
      <c r="E157" s="740"/>
      <c r="F157" s="740"/>
      <c r="G157" s="740"/>
      <c r="H157" s="740"/>
      <c r="I157" s="740"/>
      <c r="J157" s="740" t="str">
        <f t="array" ref="J157">IF(SUMPRODUCT((B157:I157&lt;&gt;"")*1)=0,"",+SUM('C externe_Région 1'!B157:J157)+SUM(B157:I157))</f>
        <v/>
      </c>
    </row>
    <row r="158" spans="1:10" ht="15" customHeight="1">
      <c r="A158" s="738" t="s">
        <v>1509</v>
      </c>
      <c r="B158" s="740"/>
      <c r="C158" s="740"/>
      <c r="D158" s="740"/>
      <c r="E158" s="740"/>
      <c r="F158" s="740"/>
      <c r="G158" s="740"/>
      <c r="H158" s="740"/>
      <c r="I158" s="740"/>
      <c r="J158" s="740" t="str">
        <f t="array" ref="J158">IF(SUMPRODUCT((B158:I158&lt;&gt;"")*1)=0,"",+SUM('C externe_Région 1'!B158:J158)+SUM(B158:I158))</f>
        <v/>
      </c>
    </row>
    <row r="159" spans="1:10" ht="15" customHeight="1">
      <c r="A159" s="738" t="s">
        <v>1510</v>
      </c>
      <c r="B159" s="740"/>
      <c r="C159" s="740"/>
      <c r="D159" s="740"/>
      <c r="E159" s="740"/>
      <c r="F159" s="740"/>
      <c r="G159" s="740"/>
      <c r="H159" s="740"/>
      <c r="I159" s="740"/>
      <c r="J159" s="740" t="str">
        <f t="array" ref="J159">IF(SUMPRODUCT((B159:I159&lt;&gt;"")*1)=0,"",+SUM('C externe_Région 1'!B159:J159)+SUM(B159:I159))</f>
        <v/>
      </c>
    </row>
    <row r="160" spans="1:10" ht="15" customHeight="1">
      <c r="A160" s="738" t="s">
        <v>1511</v>
      </c>
      <c r="B160" s="740"/>
      <c r="C160" s="740"/>
      <c r="D160" s="740"/>
      <c r="E160" s="740"/>
      <c r="F160" s="740"/>
      <c r="G160" s="740"/>
      <c r="H160" s="740"/>
      <c r="I160" s="740"/>
      <c r="J160" s="740" t="str">
        <f t="array" ref="J160">IF(SUMPRODUCT((B160:I160&lt;&gt;"")*1)=0,"",+SUM('C externe_Région 1'!B160:J160)+SUM(B160:I160))</f>
        <v/>
      </c>
    </row>
    <row r="161" spans="1:10" ht="15" customHeight="1">
      <c r="A161" s="738" t="s">
        <v>1512</v>
      </c>
      <c r="B161" s="740"/>
      <c r="C161" s="740"/>
      <c r="D161" s="740"/>
      <c r="E161" s="740"/>
      <c r="F161" s="740"/>
      <c r="G161" s="740"/>
      <c r="H161" s="740"/>
      <c r="I161" s="740"/>
      <c r="J161" s="740" t="str">
        <f t="array" ref="J161">IF(SUMPRODUCT((B161:I161&lt;&gt;"")*1)=0,"",+SUM('C externe_Région 1'!B161:J161)+SUM(B161:I161))</f>
        <v/>
      </c>
    </row>
    <row r="162" spans="1:10" ht="15" customHeight="1">
      <c r="A162" s="738" t="s">
        <v>1513</v>
      </c>
      <c r="B162" s="740"/>
      <c r="C162" s="740"/>
      <c r="D162" s="740"/>
      <c r="E162" s="740"/>
      <c r="F162" s="740"/>
      <c r="G162" s="740"/>
      <c r="H162" s="740"/>
      <c r="I162" s="740"/>
      <c r="J162" s="740" t="str">
        <f t="array" ref="J162">IF(SUMPRODUCT((B162:I162&lt;&gt;"")*1)=0,"",+SUM('C externe_Région 1'!B162:J162)+SUM(B162:I162))</f>
        <v/>
      </c>
    </row>
    <row r="163" spans="1:10" ht="15" customHeight="1">
      <c r="A163" s="660" t="s">
        <v>1514</v>
      </c>
      <c r="B163" s="739"/>
      <c r="C163" s="739"/>
      <c r="D163" s="739"/>
      <c r="E163" s="739"/>
      <c r="F163" s="739"/>
      <c r="G163" s="739"/>
      <c r="H163" s="739"/>
      <c r="I163" s="739"/>
      <c r="J163" s="739" t="str">
        <f t="array" ref="J163">IF(SUMPRODUCT((B163:I163&lt;&gt;"")*1)=0,"",+SUM('C externe_Région 1'!B163:J163)+SUM(B163:I163))</f>
        <v/>
      </c>
    </row>
    <row r="164" spans="1:10" ht="15" customHeight="1">
      <c r="A164" s="738" t="s">
        <v>1515</v>
      </c>
      <c r="B164" s="740"/>
      <c r="C164" s="740"/>
      <c r="D164" s="740"/>
      <c r="E164" s="740"/>
      <c r="F164" s="740"/>
      <c r="G164" s="740"/>
      <c r="H164" s="740"/>
      <c r="I164" s="740"/>
      <c r="J164" s="740" t="str">
        <f t="array" ref="J164">IF(SUMPRODUCT((B164:I164&lt;&gt;"")*1)=0,"",+SUM('C externe_Région 1'!B164:J164)+SUM(B164:I164))</f>
        <v/>
      </c>
    </row>
    <row r="165" spans="1:10" ht="15" customHeight="1">
      <c r="A165" s="738" t="s">
        <v>1516</v>
      </c>
      <c r="B165" s="740"/>
      <c r="C165" s="740"/>
      <c r="D165" s="740"/>
      <c r="E165" s="740"/>
      <c r="F165" s="740"/>
      <c r="G165" s="740"/>
      <c r="H165" s="740"/>
      <c r="I165" s="740"/>
      <c r="J165" s="740" t="str">
        <f t="array" ref="J165">IF(SUMPRODUCT((B165:I165&lt;&gt;"")*1)=0,"",+SUM('C externe_Région 1'!B165:J165)+SUM(B165:I165))</f>
        <v/>
      </c>
    </row>
    <row r="166" spans="1:10" ht="15" customHeight="1">
      <c r="A166" s="738" t="s">
        <v>1517</v>
      </c>
      <c r="B166" s="740"/>
      <c r="C166" s="740"/>
      <c r="D166" s="740"/>
      <c r="E166" s="740"/>
      <c r="F166" s="740"/>
      <c r="G166" s="740"/>
      <c r="H166" s="740"/>
      <c r="I166" s="740"/>
      <c r="J166" s="740" t="str">
        <f t="array" ref="J166">IF(SUMPRODUCT((B166:I166&lt;&gt;"")*1)=0,"",+SUM('C externe_Région 1'!B166:J166)+SUM(B166:I166))</f>
        <v/>
      </c>
    </row>
    <row r="167" spans="1:10" ht="15" customHeight="1">
      <c r="A167" s="738" t="s">
        <v>1518</v>
      </c>
      <c r="B167" s="740"/>
      <c r="C167" s="740"/>
      <c r="D167" s="740"/>
      <c r="E167" s="740"/>
      <c r="F167" s="740"/>
      <c r="G167" s="740"/>
      <c r="H167" s="740"/>
      <c r="I167" s="740"/>
      <c r="J167" s="740" t="str">
        <f t="array" ref="J167">IF(SUMPRODUCT((B167:I167&lt;&gt;"")*1)=0,"",+SUM('C externe_Région 1'!B167:J167)+SUM(B167:I167))</f>
        <v/>
      </c>
    </row>
    <row r="168" spans="1:10" ht="15" customHeight="1">
      <c r="A168" s="660" t="s">
        <v>1519</v>
      </c>
      <c r="B168" s="739"/>
      <c r="C168" s="739"/>
      <c r="D168" s="739"/>
      <c r="E168" s="739"/>
      <c r="F168" s="739"/>
      <c r="G168" s="739"/>
      <c r="H168" s="739"/>
      <c r="I168" s="739"/>
      <c r="J168" s="739" t="str">
        <f t="array" ref="J168">IF(SUMPRODUCT((B168:I168&lt;&gt;"")*1)=0,"",+SUM('C externe_Région 1'!B168:J168)+SUM(B168:I168))</f>
        <v/>
      </c>
    </row>
    <row r="169" spans="1:10" ht="15" customHeight="1">
      <c r="A169" s="738" t="s">
        <v>1520</v>
      </c>
      <c r="B169" s="740"/>
      <c r="C169" s="740"/>
      <c r="D169" s="740"/>
      <c r="E169" s="740"/>
      <c r="F169" s="740"/>
      <c r="G169" s="740"/>
      <c r="H169" s="740"/>
      <c r="I169" s="740"/>
      <c r="J169" s="740" t="str">
        <f t="array" ref="J169">IF(SUMPRODUCT((B169:I169&lt;&gt;"")*1)=0,"",+SUM('C externe_Région 1'!B169:J169)+SUM(B169:I169))</f>
        <v/>
      </c>
    </row>
    <row r="170" spans="1:10" ht="15" customHeight="1">
      <c r="A170" s="738" t="s">
        <v>1521</v>
      </c>
      <c r="B170" s="740"/>
      <c r="C170" s="740"/>
      <c r="D170" s="740"/>
      <c r="E170" s="740"/>
      <c r="F170" s="740"/>
      <c r="G170" s="740"/>
      <c r="H170" s="740"/>
      <c r="I170" s="740"/>
      <c r="J170" s="740" t="str">
        <f t="array" ref="J170">IF(SUMPRODUCT((B170:I170&lt;&gt;"")*1)=0,"",+SUM('C externe_Région 1'!B170:J170)+SUM(B170:I170))</f>
        <v/>
      </c>
    </row>
    <row r="171" spans="1:10" ht="15" customHeight="1">
      <c r="A171" s="738" t="s">
        <v>1522</v>
      </c>
      <c r="B171" s="740"/>
      <c r="C171" s="740"/>
      <c r="D171" s="740"/>
      <c r="E171" s="740"/>
      <c r="F171" s="740"/>
      <c r="G171" s="740"/>
      <c r="H171" s="740"/>
      <c r="I171" s="740"/>
      <c r="J171" s="740" t="str">
        <f t="array" ref="J171">IF(SUMPRODUCT((B171:I171&lt;&gt;"")*1)=0,"",+SUM('C externe_Région 1'!B171:J171)+SUM(B171:I171))</f>
        <v/>
      </c>
    </row>
    <row r="172" spans="1:10" ht="15" customHeight="1">
      <c r="A172" s="738" t="s">
        <v>1523</v>
      </c>
      <c r="B172" s="740"/>
      <c r="C172" s="740"/>
      <c r="D172" s="740"/>
      <c r="E172" s="740"/>
      <c r="F172" s="740"/>
      <c r="G172" s="740"/>
      <c r="H172" s="740"/>
      <c r="I172" s="740"/>
      <c r="J172" s="740" t="str">
        <f t="array" ref="J172">IF(SUMPRODUCT((B172:I172&lt;&gt;"")*1)=0,"",+SUM('C externe_Région 1'!B172:J172)+SUM(B172:I172))</f>
        <v/>
      </c>
    </row>
    <row r="173" spans="1:10" ht="15" customHeight="1">
      <c r="A173" s="738" t="s">
        <v>1524</v>
      </c>
      <c r="B173" s="740"/>
      <c r="C173" s="740"/>
      <c r="D173" s="740"/>
      <c r="E173" s="740"/>
      <c r="F173" s="740"/>
      <c r="G173" s="740"/>
      <c r="H173" s="740"/>
      <c r="I173" s="740"/>
      <c r="J173" s="740" t="str">
        <f t="array" ref="J173">IF(SUMPRODUCT((B173:I173&lt;&gt;"")*1)=0,"",+SUM('C externe_Région 1'!B173:J173)+SUM(B173:I173))</f>
        <v/>
      </c>
    </row>
    <row r="174" spans="1:10" ht="15" customHeight="1">
      <c r="A174" s="738" t="s">
        <v>1525</v>
      </c>
      <c r="B174" s="740"/>
      <c r="C174" s="740"/>
      <c r="D174" s="740"/>
      <c r="E174" s="740"/>
      <c r="F174" s="740"/>
      <c r="G174" s="740"/>
      <c r="H174" s="740"/>
      <c r="I174" s="740"/>
      <c r="J174" s="740" t="str">
        <f t="array" ref="J174">IF(SUMPRODUCT((B174:I174&lt;&gt;"")*1)=0,"",+SUM('C externe_Région 1'!B174:J174)+SUM(B174:I174))</f>
        <v/>
      </c>
    </row>
    <row r="175" spans="1:10" ht="15" customHeight="1">
      <c r="A175" s="738" t="s">
        <v>1526</v>
      </c>
      <c r="B175" s="740"/>
      <c r="C175" s="740"/>
      <c r="D175" s="740"/>
      <c r="E175" s="740"/>
      <c r="F175" s="740"/>
      <c r="G175" s="740"/>
      <c r="H175" s="740"/>
      <c r="I175" s="740"/>
      <c r="J175" s="740" t="str">
        <f t="array" ref="J175">IF(SUMPRODUCT((B175:I175&lt;&gt;"")*1)=0,"",+SUM('C externe_Région 1'!B175:J175)+SUM(B175:I175))</f>
        <v/>
      </c>
    </row>
    <row r="176" spans="1:10" ht="15" customHeight="1">
      <c r="A176" s="738" t="s">
        <v>1527</v>
      </c>
      <c r="B176" s="740"/>
      <c r="C176" s="740"/>
      <c r="D176" s="740"/>
      <c r="E176" s="740"/>
      <c r="F176" s="740"/>
      <c r="G176" s="740"/>
      <c r="H176" s="740"/>
      <c r="I176" s="740"/>
      <c r="J176" s="740" t="str">
        <f t="array" ref="J176">IF(SUMPRODUCT((B176:I176&lt;&gt;"")*1)=0,"",+SUM('C externe_Région 1'!B176:J176)+SUM(B176:I176))</f>
        <v/>
      </c>
    </row>
    <row r="177" spans="1:10" ht="15" customHeight="1">
      <c r="A177" s="738" t="s">
        <v>1528</v>
      </c>
      <c r="B177" s="740"/>
      <c r="C177" s="740"/>
      <c r="D177" s="740"/>
      <c r="E177" s="740"/>
      <c r="F177" s="740"/>
      <c r="G177" s="740"/>
      <c r="H177" s="740"/>
      <c r="I177" s="740"/>
      <c r="J177" s="740" t="str">
        <f t="array" ref="J177">IF(SUMPRODUCT((B177:I177&lt;&gt;"")*1)=0,"",+SUM('C externe_Région 1'!B177:J177)+SUM(B177:I177))</f>
        <v/>
      </c>
    </row>
    <row r="178" spans="1:10" ht="15" customHeight="1">
      <c r="A178" s="738" t="s">
        <v>1529</v>
      </c>
      <c r="B178" s="740"/>
      <c r="C178" s="740"/>
      <c r="D178" s="740"/>
      <c r="E178" s="740"/>
      <c r="F178" s="740"/>
      <c r="G178" s="740"/>
      <c r="H178" s="740"/>
      <c r="I178" s="740"/>
      <c r="J178" s="740" t="str">
        <f t="array" ref="J178">IF(SUMPRODUCT((B178:I178&lt;&gt;"")*1)=0,"",+SUM('C externe_Région 1'!B178:J178)+SUM(B178:I178))</f>
        <v/>
      </c>
    </row>
    <row r="179" spans="1:10" ht="15" customHeight="1">
      <c r="A179" s="660" t="s">
        <v>1530</v>
      </c>
      <c r="B179" s="739"/>
      <c r="C179" s="739"/>
      <c r="D179" s="739"/>
      <c r="E179" s="739"/>
      <c r="F179" s="739"/>
      <c r="G179" s="739"/>
      <c r="H179" s="739"/>
      <c r="I179" s="739"/>
      <c r="J179" s="739" t="str">
        <f t="array" ref="J179">IF(SUMPRODUCT((B179:I179&lt;&gt;"")*1)=0,"",+SUM('C externe_Région 1'!B179:J179)+SUM(B179:I179))</f>
        <v/>
      </c>
    </row>
    <row r="180" spans="1:10" ht="15" customHeight="1">
      <c r="A180" s="738" t="s">
        <v>1531</v>
      </c>
      <c r="B180" s="740"/>
      <c r="C180" s="740"/>
      <c r="D180" s="740"/>
      <c r="E180" s="740"/>
      <c r="F180" s="740"/>
      <c r="G180" s="740"/>
      <c r="H180" s="740"/>
      <c r="I180" s="740"/>
      <c r="J180" s="740" t="str">
        <f t="array" ref="J180">IF(SUMPRODUCT((B180:I180&lt;&gt;"")*1)=0,"",+SUM('C externe_Région 1'!B180:J180)+SUM(B180:I180))</f>
        <v/>
      </c>
    </row>
    <row r="181" spans="1:10" ht="15" customHeight="1">
      <c r="A181" s="738" t="s">
        <v>1532</v>
      </c>
      <c r="B181" s="740"/>
      <c r="C181" s="740"/>
      <c r="D181" s="740"/>
      <c r="E181" s="740"/>
      <c r="F181" s="740"/>
      <c r="G181" s="740"/>
      <c r="H181" s="740"/>
      <c r="I181" s="740"/>
      <c r="J181" s="740" t="str">
        <f t="array" ref="J181">IF(SUMPRODUCT((B181:I181&lt;&gt;"")*1)=0,"",+SUM('C externe_Région 1'!B181:J181)+SUM(B181:I181))</f>
        <v/>
      </c>
    </row>
    <row r="182" spans="1:10" ht="15" customHeight="1">
      <c r="A182" s="738" t="s">
        <v>1533</v>
      </c>
      <c r="B182" s="740"/>
      <c r="C182" s="740"/>
      <c r="D182" s="740"/>
      <c r="E182" s="740"/>
      <c r="F182" s="740"/>
      <c r="G182" s="740"/>
      <c r="H182" s="740"/>
      <c r="I182" s="740"/>
      <c r="J182" s="740" t="str">
        <f t="array" ref="J182">IF(SUMPRODUCT((B182:I182&lt;&gt;"")*1)=0,"",+SUM('C externe_Région 1'!B182:J182)+SUM(B182:I182))</f>
        <v/>
      </c>
    </row>
    <row r="183" spans="1:10" ht="15" customHeight="1">
      <c r="A183" s="738" t="s">
        <v>1534</v>
      </c>
      <c r="B183" s="740"/>
      <c r="C183" s="740"/>
      <c r="D183" s="740"/>
      <c r="E183" s="740"/>
      <c r="F183" s="740"/>
      <c r="G183" s="740"/>
      <c r="H183" s="740"/>
      <c r="I183" s="740"/>
      <c r="J183" s="740" t="str">
        <f t="array" ref="J183">IF(SUMPRODUCT((B183:I183&lt;&gt;"")*1)=0,"",+SUM('C externe_Région 1'!B183:J183)+SUM(B183:I183))</f>
        <v/>
      </c>
    </row>
    <row r="184" spans="1:10" ht="15" customHeight="1">
      <c r="A184" s="738" t="s">
        <v>1535</v>
      </c>
      <c r="B184" s="740"/>
      <c r="C184" s="740"/>
      <c r="D184" s="740"/>
      <c r="E184" s="740"/>
      <c r="F184" s="740"/>
      <c r="G184" s="740"/>
      <c r="H184" s="740"/>
      <c r="I184" s="740"/>
      <c r="J184" s="740" t="str">
        <f t="array" ref="J184">IF(SUMPRODUCT((B184:I184&lt;&gt;"")*1)=0,"",+SUM('C externe_Région 1'!B184:J184)+SUM(B184:I184))</f>
        <v/>
      </c>
    </row>
    <row r="185" spans="1:10" ht="15" customHeight="1">
      <c r="A185" s="738" t="s">
        <v>1536</v>
      </c>
      <c r="B185" s="740"/>
      <c r="C185" s="740"/>
      <c r="D185" s="740"/>
      <c r="E185" s="740"/>
      <c r="F185" s="740"/>
      <c r="G185" s="740"/>
      <c r="H185" s="740"/>
      <c r="I185" s="740"/>
      <c r="J185" s="740" t="str">
        <f t="array" ref="J185">IF(SUMPRODUCT((B185:I185&lt;&gt;"")*1)=0,"",+SUM('C externe_Région 1'!B185:J185)+SUM(B185:I185))</f>
        <v/>
      </c>
    </row>
    <row r="186" spans="1:10" ht="15" customHeight="1">
      <c r="A186" s="738" t="s">
        <v>1537</v>
      </c>
      <c r="B186" s="740"/>
      <c r="C186" s="740"/>
      <c r="D186" s="740"/>
      <c r="E186" s="740"/>
      <c r="F186" s="740"/>
      <c r="G186" s="740"/>
      <c r="H186" s="740"/>
      <c r="I186" s="740"/>
      <c r="J186" s="740" t="str">
        <f t="array" ref="J186">IF(SUMPRODUCT((B186:I186&lt;&gt;"")*1)=0,"",+SUM('C externe_Région 1'!B186:J186)+SUM(B186:I186))</f>
        <v/>
      </c>
    </row>
    <row r="187" spans="1:10" ht="15" customHeight="1">
      <c r="A187" s="738" t="s">
        <v>1538</v>
      </c>
      <c r="B187" s="740"/>
      <c r="C187" s="740"/>
      <c r="D187" s="740"/>
      <c r="E187" s="740"/>
      <c r="F187" s="740"/>
      <c r="G187" s="740"/>
      <c r="H187" s="740"/>
      <c r="I187" s="740"/>
      <c r="J187" s="740" t="str">
        <f t="array" ref="J187">IF(SUMPRODUCT((B187:I187&lt;&gt;"")*1)=0,"",+SUM('C externe_Région 1'!B187:J187)+SUM(B187:I187))</f>
        <v/>
      </c>
    </row>
    <row r="188" spans="1:10" ht="15" customHeight="1">
      <c r="A188" s="738" t="s">
        <v>1539</v>
      </c>
      <c r="B188" s="740"/>
      <c r="C188" s="740"/>
      <c r="D188" s="740"/>
      <c r="E188" s="740"/>
      <c r="F188" s="740"/>
      <c r="G188" s="740"/>
      <c r="H188" s="740"/>
      <c r="I188" s="740"/>
      <c r="J188" s="740" t="str">
        <f t="array" ref="J188">IF(SUMPRODUCT((B188:I188&lt;&gt;"")*1)=0,"",+SUM('C externe_Région 1'!B188:J188)+SUM(B188:I188))</f>
        <v/>
      </c>
    </row>
    <row r="189" spans="1:10" ht="15" customHeight="1">
      <c r="A189" s="738" t="s">
        <v>1540</v>
      </c>
      <c r="B189" s="740"/>
      <c r="C189" s="740"/>
      <c r="D189" s="740"/>
      <c r="E189" s="740"/>
      <c r="F189" s="740"/>
      <c r="G189" s="740"/>
      <c r="H189" s="740"/>
      <c r="I189" s="740"/>
      <c r="J189" s="740" t="str">
        <f t="array" ref="J189">IF(SUMPRODUCT((B189:I189&lt;&gt;"")*1)=0,"",+SUM('C externe_Région 1'!B189:J189)+SUM(B189:I189))</f>
        <v/>
      </c>
    </row>
    <row r="190" spans="1:10" ht="15" customHeight="1">
      <c r="A190" s="738" t="s">
        <v>1541</v>
      </c>
      <c r="B190" s="740"/>
      <c r="C190" s="740"/>
      <c r="D190" s="740"/>
      <c r="E190" s="740"/>
      <c r="F190" s="740"/>
      <c r="G190" s="740"/>
      <c r="H190" s="740"/>
      <c r="I190" s="740"/>
      <c r="J190" s="740" t="str">
        <f t="array" ref="J190">IF(SUMPRODUCT((B190:I190&lt;&gt;"")*1)=0,"",+SUM('C externe_Région 1'!B190:J190)+SUM(B190:I190))</f>
        <v/>
      </c>
    </row>
    <row r="191" spans="1:10" ht="15" customHeight="1">
      <c r="A191" s="738" t="s">
        <v>1542</v>
      </c>
      <c r="B191" s="740"/>
      <c r="C191" s="740"/>
      <c r="D191" s="740"/>
      <c r="E191" s="740"/>
      <c r="F191" s="740"/>
      <c r="G191" s="740"/>
      <c r="H191" s="740"/>
      <c r="I191" s="740"/>
      <c r="J191" s="740" t="str">
        <f t="array" ref="J191">IF(SUMPRODUCT((B191:I191&lt;&gt;"")*1)=0,"",+SUM('C externe_Région 1'!B191:J191)+SUM(B191:I191))</f>
        <v/>
      </c>
    </row>
    <row r="192" spans="1:10" ht="15" customHeight="1">
      <c r="A192" s="660" t="s">
        <v>1543</v>
      </c>
      <c r="B192" s="739"/>
      <c r="C192" s="739"/>
      <c r="D192" s="739"/>
      <c r="E192" s="739"/>
      <c r="F192" s="739"/>
      <c r="G192" s="739"/>
      <c r="H192" s="739"/>
      <c r="I192" s="739"/>
      <c r="J192" s="739" t="str">
        <f t="array" ref="J192">IF(SUMPRODUCT((B192:I192&lt;&gt;"")*1)=0,"",+SUM('C externe_Région 1'!B192:J192)+SUM(B192:I192))</f>
        <v/>
      </c>
    </row>
    <row r="193" spans="1:10" ht="15" customHeight="1">
      <c r="A193" s="738" t="s">
        <v>1544</v>
      </c>
      <c r="B193" s="740"/>
      <c r="C193" s="740"/>
      <c r="D193" s="740"/>
      <c r="E193" s="740"/>
      <c r="F193" s="740"/>
      <c r="G193" s="740"/>
      <c r="H193" s="740"/>
      <c r="I193" s="740"/>
      <c r="J193" s="740" t="str">
        <f t="array" ref="J193">IF(SUMPRODUCT((B193:I193&lt;&gt;"")*1)=0,"",+SUM('C externe_Région 1'!B193:J193)+SUM(B193:I193))</f>
        <v/>
      </c>
    </row>
    <row r="194" spans="1:10" ht="15" customHeight="1">
      <c r="A194" s="738" t="s">
        <v>1545</v>
      </c>
      <c r="B194" s="740"/>
      <c r="C194" s="740"/>
      <c r="D194" s="740"/>
      <c r="E194" s="740"/>
      <c r="F194" s="740"/>
      <c r="G194" s="740"/>
      <c r="H194" s="740"/>
      <c r="I194" s="740"/>
      <c r="J194" s="740" t="str">
        <f t="array" ref="J194">IF(SUMPRODUCT((B194:I194&lt;&gt;"")*1)=0,"",+SUM('C externe_Région 1'!B194:J194)+SUM(B194:I194))</f>
        <v/>
      </c>
    </row>
    <row r="195" spans="1:10" ht="15" customHeight="1">
      <c r="A195" s="738" t="s">
        <v>1546</v>
      </c>
      <c r="B195" s="740"/>
      <c r="C195" s="740"/>
      <c r="D195" s="740"/>
      <c r="E195" s="740"/>
      <c r="F195" s="740"/>
      <c r="G195" s="740"/>
      <c r="H195" s="740"/>
      <c r="I195" s="740"/>
      <c r="J195" s="740" t="str">
        <f t="array" ref="J195">IF(SUMPRODUCT((B195:I195&lt;&gt;"")*1)=0,"",+SUM('C externe_Région 1'!B195:J195)+SUM(B195:I195))</f>
        <v/>
      </c>
    </row>
    <row r="196" spans="1:10" ht="15" customHeight="1">
      <c r="A196" s="738" t="s">
        <v>1547</v>
      </c>
      <c r="B196" s="740"/>
      <c r="C196" s="740"/>
      <c r="D196" s="740"/>
      <c r="E196" s="740"/>
      <c r="F196" s="740"/>
      <c r="G196" s="740"/>
      <c r="H196" s="740"/>
      <c r="I196" s="740"/>
      <c r="J196" s="740" t="str">
        <f t="array" ref="J196">IF(SUMPRODUCT((B196:I196&lt;&gt;"")*1)=0,"",+SUM('C externe_Région 1'!B196:J196)+SUM(B196:I196))</f>
        <v/>
      </c>
    </row>
    <row r="197" spans="1:10" ht="15" customHeight="1">
      <c r="A197" s="738" t="s">
        <v>1548</v>
      </c>
      <c r="B197" s="740"/>
      <c r="C197" s="740"/>
      <c r="D197" s="740"/>
      <c r="E197" s="740"/>
      <c r="F197" s="740"/>
      <c r="G197" s="740"/>
      <c r="H197" s="740"/>
      <c r="I197" s="740"/>
      <c r="J197" s="740" t="str">
        <f t="array" ref="J197">IF(SUMPRODUCT((B197:I197&lt;&gt;"")*1)=0,"",+SUM('C externe_Région 1'!B197:J197)+SUM(B197:I197))</f>
        <v/>
      </c>
    </row>
    <row r="198" spans="1:10" ht="15" customHeight="1">
      <c r="A198" s="738" t="s">
        <v>1549</v>
      </c>
      <c r="B198" s="740"/>
      <c r="C198" s="740"/>
      <c r="D198" s="740"/>
      <c r="E198" s="740"/>
      <c r="F198" s="740"/>
      <c r="G198" s="740"/>
      <c r="H198" s="740"/>
      <c r="I198" s="740"/>
      <c r="J198" s="740" t="str">
        <f t="array" ref="J198">IF(SUMPRODUCT((B198:I198&lt;&gt;"")*1)=0,"",+SUM('C externe_Région 1'!B198:J198)+SUM(B198:I198))</f>
        <v/>
      </c>
    </row>
    <row r="199" spans="1:10" ht="15" customHeight="1">
      <c r="A199" s="738" t="s">
        <v>1550</v>
      </c>
      <c r="B199" s="740"/>
      <c r="C199" s="740"/>
      <c r="D199" s="740"/>
      <c r="E199" s="740"/>
      <c r="F199" s="740"/>
      <c r="G199" s="740"/>
      <c r="H199" s="740"/>
      <c r="I199" s="740"/>
      <c r="J199" s="740" t="str">
        <f t="array" ref="J199">IF(SUMPRODUCT((B199:I199&lt;&gt;"")*1)=0,"",+SUM('C externe_Région 1'!B199:J199)+SUM(B199:I199))</f>
        <v/>
      </c>
    </row>
    <row r="200" spans="1:10" ht="15" customHeight="1">
      <c r="A200" s="738" t="s">
        <v>1551</v>
      </c>
      <c r="B200" s="740"/>
      <c r="C200" s="740"/>
      <c r="D200" s="740"/>
      <c r="E200" s="740"/>
      <c r="F200" s="740"/>
      <c r="G200" s="740"/>
      <c r="H200" s="740"/>
      <c r="I200" s="740"/>
      <c r="J200" s="740" t="str">
        <f t="array" ref="J200">IF(SUMPRODUCT((B200:I200&lt;&gt;"")*1)=0,"",+SUM('C externe_Région 1'!B200:J200)+SUM(B200:I200))</f>
        <v/>
      </c>
    </row>
    <row r="201" spans="1:10" ht="15" customHeight="1">
      <c r="A201" s="660" t="s">
        <v>1552</v>
      </c>
      <c r="B201" s="739"/>
      <c r="C201" s="739"/>
      <c r="D201" s="739"/>
      <c r="E201" s="739"/>
      <c r="F201" s="739"/>
      <c r="G201" s="739"/>
      <c r="H201" s="739"/>
      <c r="I201" s="739"/>
      <c r="J201" s="739" t="str">
        <f t="array" ref="J201">IF(SUMPRODUCT((B201:I201&lt;&gt;"")*1)=0,"",+SUM('C externe_Région 1'!B201:J201)+SUM(B201:I201))</f>
        <v/>
      </c>
    </row>
    <row r="202" spans="1:10" ht="15" customHeight="1">
      <c r="A202" s="738" t="s">
        <v>1553</v>
      </c>
      <c r="B202" s="740"/>
      <c r="C202" s="740"/>
      <c r="D202" s="740"/>
      <c r="E202" s="740"/>
      <c r="F202" s="740"/>
      <c r="G202" s="740"/>
      <c r="H202" s="740"/>
      <c r="I202" s="740"/>
      <c r="J202" s="740" t="str">
        <f t="array" ref="J202">IF(SUMPRODUCT((B202:I202&lt;&gt;"")*1)=0,"",+SUM('C externe_Région 1'!B202:J202)+SUM(B202:I202))</f>
        <v/>
      </c>
    </row>
    <row r="203" spans="1:10" ht="15" customHeight="1">
      <c r="A203" s="738" t="s">
        <v>1554</v>
      </c>
      <c r="B203" s="740"/>
      <c r="C203" s="740"/>
      <c r="D203" s="740"/>
      <c r="E203" s="740"/>
      <c r="F203" s="740"/>
      <c r="G203" s="740"/>
      <c r="H203" s="740"/>
      <c r="I203" s="740"/>
      <c r="J203" s="740" t="str">
        <f t="array" ref="J203">IF(SUMPRODUCT((B203:I203&lt;&gt;"")*1)=0,"",+SUM('C externe_Région 1'!B203:J203)+SUM(B203:I203))</f>
        <v/>
      </c>
    </row>
    <row r="204" spans="1:10" ht="15" customHeight="1">
      <c r="A204" s="738" t="s">
        <v>1555</v>
      </c>
      <c r="B204" s="740"/>
      <c r="C204" s="740"/>
      <c r="D204" s="740"/>
      <c r="E204" s="740"/>
      <c r="F204" s="740"/>
      <c r="G204" s="740"/>
      <c r="H204" s="740"/>
      <c r="I204" s="740"/>
      <c r="J204" s="740" t="str">
        <f t="array" ref="J204">IF(SUMPRODUCT((B204:I204&lt;&gt;"")*1)=0,"",+SUM('C externe_Région 1'!B204:J204)+SUM(B204:I204))</f>
        <v/>
      </c>
    </row>
    <row r="205" spans="1:10" ht="15" customHeight="1">
      <c r="A205" s="738" t="s">
        <v>1556</v>
      </c>
      <c r="B205" s="740"/>
      <c r="C205" s="740"/>
      <c r="D205" s="740"/>
      <c r="E205" s="740"/>
      <c r="F205" s="740"/>
      <c r="G205" s="740"/>
      <c r="H205" s="740"/>
      <c r="I205" s="740"/>
      <c r="J205" s="740" t="str">
        <f t="array" ref="J205">IF(SUMPRODUCT((B205:I205&lt;&gt;"")*1)=0,"",+SUM('C externe_Région 1'!B205:J205)+SUM(B205:I205))</f>
        <v/>
      </c>
    </row>
    <row r="206" spans="1:10" ht="15" customHeight="1">
      <c r="A206" s="738" t="s">
        <v>1557</v>
      </c>
      <c r="B206" s="740"/>
      <c r="C206" s="740"/>
      <c r="D206" s="740"/>
      <c r="E206" s="740"/>
      <c r="F206" s="740"/>
      <c r="G206" s="740"/>
      <c r="H206" s="740"/>
      <c r="I206" s="740"/>
      <c r="J206" s="740" t="str">
        <f t="array" ref="J206">IF(SUMPRODUCT((B206:I206&lt;&gt;"")*1)=0,"",+SUM('C externe_Région 1'!B206:J206)+SUM(B206:I206))</f>
        <v/>
      </c>
    </row>
    <row r="207" spans="1:10" ht="15" customHeight="1">
      <c r="A207" s="738" t="s">
        <v>1558</v>
      </c>
      <c r="B207" s="740"/>
      <c r="C207" s="740"/>
      <c r="D207" s="740"/>
      <c r="E207" s="740"/>
      <c r="F207" s="740"/>
      <c r="G207" s="740"/>
      <c r="H207" s="740"/>
      <c r="I207" s="740"/>
      <c r="J207" s="740" t="str">
        <f t="array" ref="J207">IF(SUMPRODUCT((B207:I207&lt;&gt;"")*1)=0,"",+SUM('C externe_Région 1'!B207:J207)+SUM(B207:I207))</f>
        <v/>
      </c>
    </row>
    <row r="208" spans="1:10" ht="15" customHeight="1">
      <c r="A208" s="738" t="s">
        <v>1559</v>
      </c>
      <c r="B208" s="740"/>
      <c r="C208" s="740"/>
      <c r="D208" s="740"/>
      <c r="E208" s="740"/>
      <c r="F208" s="740"/>
      <c r="G208" s="740"/>
      <c r="H208" s="740"/>
      <c r="I208" s="740"/>
      <c r="J208" s="740" t="str">
        <f t="array" ref="J208">IF(SUMPRODUCT((B208:I208&lt;&gt;"")*1)=0,"",+SUM('C externe_Région 1'!B208:J208)+SUM(B208:I208))</f>
        <v/>
      </c>
    </row>
    <row r="209" spans="1:10" ht="15" customHeight="1">
      <c r="A209" s="660" t="s">
        <v>1560</v>
      </c>
      <c r="B209" s="739"/>
      <c r="C209" s="739"/>
      <c r="D209" s="739"/>
      <c r="E209" s="739"/>
      <c r="F209" s="739"/>
      <c r="G209" s="739"/>
      <c r="H209" s="739"/>
      <c r="I209" s="739"/>
      <c r="J209" s="739" t="str">
        <f t="array" ref="J209">IF(SUMPRODUCT((B209:I209&lt;&gt;"")*1)=0,"",+SUM('C externe_Région 1'!B209:J209)+SUM(B209:I209))</f>
        <v/>
      </c>
    </row>
    <row r="210" spans="1:10" ht="15" customHeight="1">
      <c r="A210" s="738" t="s">
        <v>1561</v>
      </c>
      <c r="B210" s="740"/>
      <c r="C210" s="740"/>
      <c r="D210" s="740"/>
      <c r="E210" s="740"/>
      <c r="F210" s="740"/>
      <c r="G210" s="740"/>
      <c r="H210" s="740"/>
      <c r="I210" s="740"/>
      <c r="J210" s="740" t="str">
        <f t="array" ref="J210">IF(SUMPRODUCT((B210:I210&lt;&gt;"")*1)=0,"",+SUM('C externe_Région 1'!B210:J210)+SUM(B210:I210))</f>
        <v/>
      </c>
    </row>
    <row r="211" spans="1:10" ht="15" customHeight="1">
      <c r="A211" s="738" t="s">
        <v>1335</v>
      </c>
      <c r="B211" s="740"/>
      <c r="C211" s="740"/>
      <c r="D211" s="740"/>
      <c r="E211" s="740"/>
      <c r="F211" s="740"/>
      <c r="G211" s="740"/>
      <c r="H211" s="740"/>
      <c r="I211" s="740"/>
      <c r="J211" s="740" t="str">
        <f t="array" ref="J211">IF(SUMPRODUCT((B211:I211&lt;&gt;"")*1)=0,"",+SUM('C externe_Région 1'!B211:J211)+SUM(B211:I211))</f>
        <v/>
      </c>
    </row>
    <row r="212" spans="1:10" ht="15" customHeight="1">
      <c r="A212" s="738" t="s">
        <v>1562</v>
      </c>
      <c r="B212" s="740"/>
      <c r="C212" s="740"/>
      <c r="D212" s="740"/>
      <c r="E212" s="740"/>
      <c r="F212" s="740"/>
      <c r="G212" s="740"/>
      <c r="H212" s="740"/>
      <c r="I212" s="740"/>
      <c r="J212" s="740" t="str">
        <f t="array" ref="J212">IF(SUMPRODUCT((B212:I212&lt;&gt;"")*1)=0,"",+SUM('C externe_Région 1'!B212:J212)+SUM(B212:I212))</f>
        <v/>
      </c>
    </row>
    <row r="213" spans="1:10" ht="15" customHeight="1">
      <c r="A213" s="738" t="s">
        <v>1563</v>
      </c>
      <c r="B213" s="740"/>
      <c r="C213" s="740"/>
      <c r="D213" s="740"/>
      <c r="E213" s="740"/>
      <c r="F213" s="740"/>
      <c r="G213" s="740"/>
      <c r="H213" s="740"/>
      <c r="I213" s="740"/>
      <c r="J213" s="740" t="str">
        <f t="array" ref="J213">IF(SUMPRODUCT((B213:I213&lt;&gt;"")*1)=0,"",+SUM('C externe_Région 1'!B213:J213)+SUM(B213:I213))</f>
        <v/>
      </c>
    </row>
    <row r="214" spans="1:10" ht="15" customHeight="1">
      <c r="A214" s="738" t="s">
        <v>1564</v>
      </c>
      <c r="B214" s="740"/>
      <c r="C214" s="740"/>
      <c r="D214" s="740"/>
      <c r="E214" s="740"/>
      <c r="F214" s="740"/>
      <c r="G214" s="740"/>
      <c r="H214" s="740"/>
      <c r="I214" s="740"/>
      <c r="J214" s="740" t="str">
        <f t="array" ref="J214">IF(SUMPRODUCT((B214:I214&lt;&gt;"")*1)=0,"",+SUM('C externe_Région 1'!B214:J214)+SUM(B214:I214))</f>
        <v/>
      </c>
    </row>
    <row r="215" spans="1:10" ht="15" customHeight="1">
      <c r="A215" s="738" t="s">
        <v>1565</v>
      </c>
      <c r="B215" s="740"/>
      <c r="C215" s="740"/>
      <c r="D215" s="740"/>
      <c r="E215" s="740"/>
      <c r="F215" s="740"/>
      <c r="G215" s="740"/>
      <c r="H215" s="740"/>
      <c r="I215" s="740"/>
      <c r="J215" s="740" t="str">
        <f t="array" ref="J215">IF(SUMPRODUCT((B215:I215&lt;&gt;"")*1)=0,"",+SUM('C externe_Région 1'!B215:J215)+SUM(B215:I215))</f>
        <v/>
      </c>
    </row>
    <row r="216" spans="1:10" ht="15" customHeight="1">
      <c r="A216" s="738" t="s">
        <v>1566</v>
      </c>
      <c r="B216" s="740"/>
      <c r="C216" s="740"/>
      <c r="D216" s="740"/>
      <c r="E216" s="740"/>
      <c r="F216" s="740"/>
      <c r="G216" s="740"/>
      <c r="H216" s="740"/>
      <c r="I216" s="740"/>
      <c r="J216" s="740" t="str">
        <f t="array" ref="J216">IF(SUMPRODUCT((B216:I216&lt;&gt;"")*1)=0,"",+SUM('C externe_Région 1'!B216:J216)+SUM(B216:I216))</f>
        <v/>
      </c>
    </row>
    <row r="217" spans="1:10" ht="15" customHeight="1">
      <c r="A217" s="738" t="s">
        <v>1567</v>
      </c>
      <c r="B217" s="740"/>
      <c r="C217" s="740"/>
      <c r="D217" s="740"/>
      <c r="E217" s="740"/>
      <c r="F217" s="740"/>
      <c r="G217" s="740"/>
      <c r="H217" s="740"/>
      <c r="I217" s="740"/>
      <c r="J217" s="740" t="str">
        <f t="array" ref="J217">IF(SUMPRODUCT((B217:I217&lt;&gt;"")*1)=0,"",+SUM('C externe_Région 1'!B217:J217)+SUM(B217:I217))</f>
        <v/>
      </c>
    </row>
    <row r="218" spans="1:10" ht="15" customHeight="1">
      <c r="A218" s="738" t="s">
        <v>1568</v>
      </c>
      <c r="B218" s="740"/>
      <c r="C218" s="740"/>
      <c r="D218" s="740"/>
      <c r="E218" s="740"/>
      <c r="F218" s="740"/>
      <c r="G218" s="740"/>
      <c r="H218" s="740"/>
      <c r="I218" s="740"/>
      <c r="J218" s="740" t="str">
        <f t="array" ref="J218">IF(SUMPRODUCT((B218:I218&lt;&gt;"")*1)=0,"",+SUM('C externe_Région 1'!B218:J218)+SUM(B218:I218))</f>
        <v/>
      </c>
    </row>
    <row r="219" spans="1:10" ht="15" customHeight="1">
      <c r="A219" s="738" t="s">
        <v>1569</v>
      </c>
      <c r="B219" s="740"/>
      <c r="C219" s="740"/>
      <c r="D219" s="740"/>
      <c r="E219" s="740"/>
      <c r="F219" s="740"/>
      <c r="G219" s="740"/>
      <c r="H219" s="740"/>
      <c r="I219" s="740"/>
      <c r="J219" s="740" t="str">
        <f t="array" ref="J219">IF(SUMPRODUCT((B219:I219&lt;&gt;"")*1)=0,"",+SUM('C externe_Région 1'!B219:J219)+SUM(B219:I219))</f>
        <v/>
      </c>
    </row>
    <row r="220" spans="1:10" ht="15" customHeight="1">
      <c r="A220" s="738" t="s">
        <v>1570</v>
      </c>
      <c r="B220" s="740"/>
      <c r="C220" s="740"/>
      <c r="D220" s="740"/>
      <c r="E220" s="740"/>
      <c r="F220" s="740"/>
      <c r="G220" s="740"/>
      <c r="H220" s="740"/>
      <c r="I220" s="740"/>
      <c r="J220" s="740" t="str">
        <f t="array" ref="J220">IF(SUMPRODUCT((B220:I220&lt;&gt;"")*1)=0,"",+SUM('C externe_Région 1'!B220:J220)+SUM(B220:I220))</f>
        <v/>
      </c>
    </row>
    <row r="221" spans="1:10" ht="15" customHeight="1">
      <c r="A221" s="738" t="s">
        <v>1571</v>
      </c>
      <c r="B221" s="740"/>
      <c r="C221" s="740"/>
      <c r="D221" s="740"/>
      <c r="E221" s="740"/>
      <c r="F221" s="740"/>
      <c r="G221" s="740"/>
      <c r="H221" s="740"/>
      <c r="I221" s="740"/>
      <c r="J221" s="740" t="str">
        <f t="array" ref="J221">IF(SUMPRODUCT((B221:I221&lt;&gt;"")*1)=0,"",+SUM('C externe_Région 1'!B221:J221)+SUM(B221:I221))</f>
        <v/>
      </c>
    </row>
    <row r="222" spans="1:10" ht="15" customHeight="1">
      <c r="A222" s="738" t="s">
        <v>1572</v>
      </c>
      <c r="B222" s="740"/>
      <c r="C222" s="740"/>
      <c r="D222" s="740"/>
      <c r="E222" s="740"/>
      <c r="F222" s="740"/>
      <c r="G222" s="740"/>
      <c r="H222" s="740"/>
      <c r="I222" s="740"/>
      <c r="J222" s="740" t="str">
        <f t="array" ref="J222">IF(SUMPRODUCT((B222:I222&lt;&gt;"")*1)=0,"",+SUM('C externe_Région 1'!B222:J222)+SUM(B222:I222))</f>
        <v/>
      </c>
    </row>
    <row r="223" spans="1:10" ht="15" customHeight="1">
      <c r="A223" s="738" t="s">
        <v>1573</v>
      </c>
      <c r="B223" s="740"/>
      <c r="C223" s="740"/>
      <c r="D223" s="740"/>
      <c r="E223" s="740"/>
      <c r="F223" s="740"/>
      <c r="G223" s="740"/>
      <c r="H223" s="740"/>
      <c r="I223" s="740"/>
      <c r="J223" s="740" t="str">
        <f t="array" ref="J223">IF(SUMPRODUCT((B223:I223&lt;&gt;"")*1)=0,"",+SUM('C externe_Région 1'!B223:J223)+SUM(B223:I223))</f>
        <v/>
      </c>
    </row>
    <row r="224" spans="1:10" ht="15" customHeight="1">
      <c r="A224" s="738" t="s">
        <v>1574</v>
      </c>
      <c r="B224" s="740"/>
      <c r="C224" s="740"/>
      <c r="D224" s="740"/>
      <c r="E224" s="740"/>
      <c r="F224" s="740"/>
      <c r="G224" s="740"/>
      <c r="H224" s="740"/>
      <c r="I224" s="740"/>
      <c r="J224" s="740" t="str">
        <f t="array" ref="J224">IF(SUMPRODUCT((B224:I224&lt;&gt;"")*1)=0,"",+SUM('C externe_Région 1'!B224:J224)+SUM(B224:I224))</f>
        <v/>
      </c>
    </row>
    <row r="225" spans="1:10" ht="15" customHeight="1">
      <c r="A225" s="738" t="s">
        <v>1575</v>
      </c>
      <c r="B225" s="740"/>
      <c r="C225" s="740"/>
      <c r="D225" s="740"/>
      <c r="E225" s="740"/>
      <c r="F225" s="740"/>
      <c r="G225" s="740"/>
      <c r="H225" s="740"/>
      <c r="I225" s="740"/>
      <c r="J225" s="740" t="str">
        <f t="array" ref="J225">IF(SUMPRODUCT((B225:I225&lt;&gt;"")*1)=0,"",+SUM('C externe_Région 1'!B225:J225)+SUM(B225:I225))</f>
        <v/>
      </c>
    </row>
    <row r="226" spans="1:10" ht="15" customHeight="1">
      <c r="A226" s="738" t="s">
        <v>1576</v>
      </c>
      <c r="B226" s="740"/>
      <c r="C226" s="740"/>
      <c r="D226" s="740"/>
      <c r="E226" s="740"/>
      <c r="F226" s="740"/>
      <c r="G226" s="740"/>
      <c r="H226" s="740"/>
      <c r="I226" s="740"/>
      <c r="J226" s="740" t="str">
        <f t="array" ref="J226">IF(SUMPRODUCT((B226:I226&lt;&gt;"")*1)=0,"",+SUM('C externe_Région 1'!B226:J226)+SUM(B226:I226))</f>
        <v/>
      </c>
    </row>
    <row r="227" spans="1:10" ht="15" customHeight="1">
      <c r="A227" s="738" t="s">
        <v>1577</v>
      </c>
      <c r="B227" s="740"/>
      <c r="C227" s="740"/>
      <c r="D227" s="740"/>
      <c r="E227" s="740"/>
      <c r="F227" s="740"/>
      <c r="G227" s="740"/>
      <c r="H227" s="740"/>
      <c r="I227" s="740"/>
      <c r="J227" s="740" t="str">
        <f t="array" ref="J227">IF(SUMPRODUCT((B227:I227&lt;&gt;"")*1)=0,"",+SUM('C externe_Région 1'!B227:J227)+SUM(B227:I227))</f>
        <v/>
      </c>
    </row>
    <row r="228" spans="1:10" ht="15" customHeight="1">
      <c r="A228" s="738" t="s">
        <v>1578</v>
      </c>
      <c r="B228" s="740"/>
      <c r="C228" s="740"/>
      <c r="D228" s="740"/>
      <c r="E228" s="740"/>
      <c r="F228" s="740"/>
      <c r="G228" s="740"/>
      <c r="H228" s="740"/>
      <c r="I228" s="740"/>
      <c r="J228" s="740" t="str">
        <f t="array" ref="J228">IF(SUMPRODUCT((B228:I228&lt;&gt;"")*1)=0,"",+SUM('C externe_Région 1'!B228:J228)+SUM(B228:I228))</f>
        <v/>
      </c>
    </row>
    <row r="229" spans="1:10" ht="15" customHeight="1">
      <c r="A229" s="660" t="s">
        <v>1579</v>
      </c>
      <c r="B229" s="739"/>
      <c r="C229" s="739"/>
      <c r="D229" s="739"/>
      <c r="E229" s="739"/>
      <c r="F229" s="739"/>
      <c r="G229" s="739"/>
      <c r="H229" s="739"/>
      <c r="I229" s="739"/>
      <c r="J229" s="739" t="str">
        <f t="array" ref="J229">IF(SUMPRODUCT((B229:I229&lt;&gt;"")*1)=0,"",+SUM('C externe_Région 1'!B229:J229)+SUM(B229:I229))</f>
        <v/>
      </c>
    </row>
    <row r="230" spans="1:10" ht="15" customHeight="1">
      <c r="A230" s="738" t="s">
        <v>1334</v>
      </c>
      <c r="B230" s="740"/>
      <c r="C230" s="740"/>
      <c r="D230" s="740"/>
      <c r="E230" s="740"/>
      <c r="F230" s="740"/>
      <c r="G230" s="740"/>
      <c r="H230" s="740"/>
      <c r="I230" s="740"/>
      <c r="J230" s="740" t="str">
        <f t="array" ref="J230">IF(SUMPRODUCT((B230:I230&lt;&gt;"")*1)=0,"",+SUM('C externe_Région 1'!B230:J230)+SUM(B230:I230))</f>
        <v/>
      </c>
    </row>
    <row r="231" spans="1:10" ht="15" customHeight="1">
      <c r="A231" s="738" t="s">
        <v>1580</v>
      </c>
      <c r="B231" s="740"/>
      <c r="C231" s="740"/>
      <c r="D231" s="740"/>
      <c r="E231" s="740"/>
      <c r="F231" s="740"/>
      <c r="G231" s="740"/>
      <c r="H231" s="740"/>
      <c r="I231" s="740"/>
      <c r="J231" s="740" t="str">
        <f t="array" ref="J231">IF(SUMPRODUCT((B231:I231&lt;&gt;"")*1)=0,"",+SUM('C externe_Région 1'!B231:J231)+SUM(B231:I231))</f>
        <v/>
      </c>
    </row>
    <row r="232" spans="1:10" ht="15" customHeight="1">
      <c r="A232" s="738" t="s">
        <v>1581</v>
      </c>
      <c r="B232" s="740"/>
      <c r="C232" s="740"/>
      <c r="D232" s="740"/>
      <c r="E232" s="740"/>
      <c r="F232" s="740"/>
      <c r="G232" s="740"/>
      <c r="H232" s="740"/>
      <c r="I232" s="740"/>
      <c r="J232" s="740" t="str">
        <f t="array" ref="J232">IF(SUMPRODUCT((B232:I232&lt;&gt;"")*1)=0,"",+SUM('C externe_Région 1'!B232:J232)+SUM(B232:I232))</f>
        <v/>
      </c>
    </row>
    <row r="233" spans="1:10" ht="15" customHeight="1">
      <c r="A233" s="738" t="s">
        <v>1582</v>
      </c>
      <c r="B233" s="740"/>
      <c r="C233" s="740"/>
      <c r="D233" s="740"/>
      <c r="E233" s="740"/>
      <c r="F233" s="740"/>
      <c r="G233" s="740"/>
      <c r="H233" s="740"/>
      <c r="I233" s="740"/>
      <c r="J233" s="740" t="str">
        <f t="array" ref="J233">IF(SUMPRODUCT((B233:I233&lt;&gt;"")*1)=0,"",+SUM('C externe_Région 1'!B233:J233)+SUM(B233:I233))</f>
        <v/>
      </c>
    </row>
    <row r="234" spans="1:10" ht="15" customHeight="1">
      <c r="A234" s="738" t="s">
        <v>1583</v>
      </c>
      <c r="B234" s="740"/>
      <c r="C234" s="740"/>
      <c r="D234" s="740"/>
      <c r="E234" s="740"/>
      <c r="F234" s="740"/>
      <c r="G234" s="740"/>
      <c r="H234" s="740"/>
      <c r="I234" s="740"/>
      <c r="J234" s="740" t="str">
        <f t="array" ref="J234">IF(SUMPRODUCT((B234:I234&lt;&gt;"")*1)=0,"",+SUM('C externe_Région 1'!B234:J234)+SUM(B234:I234))</f>
        <v/>
      </c>
    </row>
    <row r="235" spans="1:10" ht="15" customHeight="1">
      <c r="A235" s="738" t="s">
        <v>1584</v>
      </c>
      <c r="B235" s="740"/>
      <c r="C235" s="740"/>
      <c r="D235" s="740"/>
      <c r="E235" s="740"/>
      <c r="F235" s="740"/>
      <c r="G235" s="740"/>
      <c r="H235" s="740"/>
      <c r="I235" s="740"/>
      <c r="J235" s="740" t="str">
        <f t="array" ref="J235">IF(SUMPRODUCT((B235:I235&lt;&gt;"")*1)=0,"",+SUM('C externe_Région 1'!B235:J235)+SUM(B235:I235))</f>
        <v/>
      </c>
    </row>
    <row r="236" spans="1:10" ht="15" customHeight="1">
      <c r="A236" s="738" t="s">
        <v>1585</v>
      </c>
      <c r="B236" s="740"/>
      <c r="C236" s="740"/>
      <c r="D236" s="740"/>
      <c r="E236" s="740"/>
      <c r="F236" s="740"/>
      <c r="G236" s="740"/>
      <c r="H236" s="740"/>
      <c r="I236" s="740"/>
      <c r="J236" s="740" t="str">
        <f t="array" ref="J236">IF(SUMPRODUCT((B236:I236&lt;&gt;"")*1)=0,"",+SUM('C externe_Région 1'!B236:J236)+SUM(B236:I236))</f>
        <v/>
      </c>
    </row>
    <row r="237" spans="1:10" ht="15" customHeight="1">
      <c r="A237" s="660" t="s">
        <v>1586</v>
      </c>
      <c r="B237" s="739"/>
      <c r="C237" s="739"/>
      <c r="D237" s="739"/>
      <c r="E237" s="739"/>
      <c r="F237" s="739"/>
      <c r="G237" s="739"/>
      <c r="H237" s="739"/>
      <c r="I237" s="739"/>
      <c r="J237" s="739" t="str">
        <f t="array" ref="J237">IF(SUMPRODUCT((B237:I237&lt;&gt;"")*1)=0,"",+SUM('C externe_Région 1'!B237:J237)+SUM(B237:I237))</f>
        <v/>
      </c>
    </row>
    <row r="238" spans="1:10" ht="24" customHeight="1">
      <c r="A238" s="738" t="s">
        <v>1587</v>
      </c>
      <c r="B238" s="740"/>
      <c r="C238" s="740"/>
      <c r="D238" s="740"/>
      <c r="E238" s="740"/>
      <c r="F238" s="740"/>
      <c r="G238" s="740"/>
      <c r="H238" s="740"/>
      <c r="I238" s="740"/>
      <c r="J238" s="740" t="str">
        <f t="array" ref="J238">IF(SUMPRODUCT((B238:I238&lt;&gt;"")*1)=0,"",+SUM('C externe_Région 1'!B238:J238)+SUM(B238:I238))</f>
        <v/>
      </c>
    </row>
    <row r="239" spans="1:10" ht="15" customHeight="1">
      <c r="A239" s="738" t="s">
        <v>1588</v>
      </c>
      <c r="B239" s="740"/>
      <c r="C239" s="740"/>
      <c r="D239" s="740"/>
      <c r="E239" s="740"/>
      <c r="F239" s="740"/>
      <c r="G239" s="740"/>
      <c r="H239" s="740"/>
      <c r="I239" s="740"/>
      <c r="J239" s="740" t="str">
        <f t="array" ref="J239">IF(SUMPRODUCT((B239:I239&lt;&gt;"")*1)=0,"",+SUM('C externe_Région 1'!B239:J239)+SUM(B239:I239))</f>
        <v/>
      </c>
    </row>
    <row r="240" spans="1:10" ht="15" customHeight="1">
      <c r="A240" s="738" t="s">
        <v>1589</v>
      </c>
      <c r="B240" s="740"/>
      <c r="C240" s="740"/>
      <c r="D240" s="740"/>
      <c r="E240" s="740"/>
      <c r="F240" s="740"/>
      <c r="G240" s="740"/>
      <c r="H240" s="740"/>
      <c r="I240" s="740"/>
      <c r="J240" s="740" t="str">
        <f t="array" ref="J240">IF(SUMPRODUCT((B240:I240&lt;&gt;"")*1)=0,"",+SUM('C externe_Région 1'!B240:J240)+SUM(B240:I240))</f>
        <v/>
      </c>
    </row>
    <row r="241" spans="1:10" ht="15" customHeight="1">
      <c r="A241" s="738" t="s">
        <v>1590</v>
      </c>
      <c r="B241" s="740"/>
      <c r="C241" s="740"/>
      <c r="D241" s="740"/>
      <c r="E241" s="740"/>
      <c r="F241" s="740"/>
      <c r="G241" s="740"/>
      <c r="H241" s="740"/>
      <c r="I241" s="740"/>
      <c r="J241" s="740" t="str">
        <f t="array" ref="J241">IF(SUMPRODUCT((B241:I241&lt;&gt;"")*1)=0,"",+SUM('C externe_Région 1'!B241:J241)+SUM(B241:I241))</f>
        <v/>
      </c>
    </row>
    <row r="242" spans="1:10" ht="15" customHeight="1">
      <c r="A242" s="738" t="s">
        <v>1591</v>
      </c>
      <c r="B242" s="740"/>
      <c r="C242" s="740"/>
      <c r="D242" s="740"/>
      <c r="E242" s="740"/>
      <c r="F242" s="740"/>
      <c r="G242" s="740"/>
      <c r="H242" s="740"/>
      <c r="I242" s="740"/>
      <c r="J242" s="740" t="str">
        <f t="array" ref="J242">IF(SUMPRODUCT((B242:I242&lt;&gt;"")*1)=0,"",+SUM('C externe_Région 1'!B242:J242)+SUM(B242:I242))</f>
        <v/>
      </c>
    </row>
    <row r="243" spans="1:10" ht="15" customHeight="1">
      <c r="A243" s="738" t="s">
        <v>1592</v>
      </c>
      <c r="B243" s="740"/>
      <c r="C243" s="740"/>
      <c r="D243" s="740"/>
      <c r="E243" s="740"/>
      <c r="F243" s="740"/>
      <c r="G243" s="740"/>
      <c r="H243" s="740"/>
      <c r="I243" s="740"/>
      <c r="J243" s="740" t="str">
        <f t="array" ref="J243">IF(SUMPRODUCT((B243:I243&lt;&gt;"")*1)=0,"",+SUM('C externe_Région 1'!B243:J243)+SUM(B243:I243))</f>
        <v/>
      </c>
    </row>
    <row r="244" spans="1:10" ht="15" customHeight="1">
      <c r="A244" s="660" t="s">
        <v>1593</v>
      </c>
      <c r="B244" s="739"/>
      <c r="C244" s="739"/>
      <c r="D244" s="739"/>
      <c r="E244" s="739"/>
      <c r="F244" s="739"/>
      <c r="G244" s="739"/>
      <c r="H244" s="739"/>
      <c r="I244" s="739"/>
      <c r="J244" s="739" t="str">
        <f t="array" ref="J244">IF(SUMPRODUCT((B244:I244&lt;&gt;"")*1)=0,"",+SUM('C externe_Région 1'!B244:J244)+SUM(B244:I244))</f>
        <v/>
      </c>
    </row>
    <row r="245" spans="1:10" ht="15" customHeight="1">
      <c r="A245" s="738" t="s">
        <v>1594</v>
      </c>
      <c r="B245" s="740"/>
      <c r="C245" s="740"/>
      <c r="D245" s="740"/>
      <c r="E245" s="740"/>
      <c r="F245" s="740"/>
      <c r="G245" s="740"/>
      <c r="H245" s="740"/>
      <c r="I245" s="740"/>
      <c r="J245" s="740" t="str">
        <f t="array" ref="J245">IF(SUMPRODUCT((B245:I245&lt;&gt;"")*1)=0,"",+SUM('C externe_Région 1'!B245:J245)+SUM(B245:I245))</f>
        <v/>
      </c>
    </row>
    <row r="246" spans="1:10" ht="15" customHeight="1">
      <c r="A246" s="738" t="s">
        <v>1595</v>
      </c>
      <c r="B246" s="740"/>
      <c r="C246" s="740"/>
      <c r="D246" s="740"/>
      <c r="E246" s="740"/>
      <c r="F246" s="740"/>
      <c r="G246" s="740"/>
      <c r="H246" s="740"/>
      <c r="I246" s="740"/>
      <c r="J246" s="740" t="str">
        <f t="array" ref="J246">IF(SUMPRODUCT((B246:I246&lt;&gt;"")*1)=0,"",+SUM('C externe_Région 1'!B246:J246)+SUM(B246:I246))</f>
        <v/>
      </c>
    </row>
    <row r="247" spans="1:10" ht="15" customHeight="1">
      <c r="A247" s="738" t="s">
        <v>1596</v>
      </c>
      <c r="B247" s="740"/>
      <c r="C247" s="740"/>
      <c r="D247" s="740"/>
      <c r="E247" s="740"/>
      <c r="F247" s="740"/>
      <c r="G247" s="740"/>
      <c r="H247" s="740"/>
      <c r="I247" s="740"/>
      <c r="J247" s="740" t="str">
        <f t="array" ref="J247">IF(SUMPRODUCT((B247:I247&lt;&gt;"")*1)=0,"",+SUM('C externe_Région 1'!B247:J247)+SUM(B247:I247))</f>
        <v/>
      </c>
    </row>
    <row r="248" spans="1:10" ht="15" customHeight="1">
      <c r="A248" s="738" t="s">
        <v>1597</v>
      </c>
      <c r="B248" s="740"/>
      <c r="C248" s="740"/>
      <c r="D248" s="740"/>
      <c r="E248" s="740"/>
      <c r="F248" s="740"/>
      <c r="G248" s="740"/>
      <c r="H248" s="740"/>
      <c r="I248" s="740"/>
      <c r="J248" s="740" t="str">
        <f t="array" ref="J248">IF(SUMPRODUCT((B248:I248&lt;&gt;"")*1)=0,"",+SUM('C externe_Région 1'!B248:J248)+SUM(B248:I248))</f>
        <v/>
      </c>
    </row>
    <row r="249" spans="1:10" ht="15" customHeight="1">
      <c r="A249" s="738" t="s">
        <v>1598</v>
      </c>
      <c r="B249" s="740"/>
      <c r="C249" s="740"/>
      <c r="D249" s="740"/>
      <c r="E249" s="740"/>
      <c r="F249" s="740"/>
      <c r="G249" s="740"/>
      <c r="H249" s="740"/>
      <c r="I249" s="740"/>
      <c r="J249" s="740" t="str">
        <f t="array" ref="J249">IF(SUMPRODUCT((B249:I249&lt;&gt;"")*1)=0,"",+SUM('C externe_Région 1'!B249:J249)+SUM(B249:I249))</f>
        <v/>
      </c>
    </row>
    <row r="250" spans="1:10" ht="15" customHeight="1">
      <c r="A250" s="660" t="s">
        <v>1599</v>
      </c>
      <c r="B250" s="739"/>
      <c r="C250" s="739"/>
      <c r="D250" s="739"/>
      <c r="E250" s="739"/>
      <c r="F250" s="739"/>
      <c r="G250" s="739"/>
      <c r="H250" s="739"/>
      <c r="I250" s="739"/>
      <c r="J250" s="739" t="str">
        <f t="array" ref="J250">IF(SUMPRODUCT((B250:I250&lt;&gt;"")*1)=0,"",+SUM('C externe_Région 1'!B250:J250)+SUM(B250:I250))</f>
        <v/>
      </c>
    </row>
    <row r="251" spans="1:10" ht="15" customHeight="1">
      <c r="A251" s="738" t="s">
        <v>1600</v>
      </c>
      <c r="B251" s="740"/>
      <c r="C251" s="740"/>
      <c r="D251" s="740"/>
      <c r="E251" s="740"/>
      <c r="F251" s="740"/>
      <c r="G251" s="740"/>
      <c r="H251" s="740"/>
      <c r="I251" s="740"/>
      <c r="J251" s="740" t="str">
        <f t="array" ref="J251">IF(SUMPRODUCT((B251:I251&lt;&gt;"")*1)=0,"",+SUM('C externe_Région 1'!B251:J251)+SUM(B251:I251))</f>
        <v/>
      </c>
    </row>
    <row r="252" spans="1:10" ht="15" customHeight="1">
      <c r="A252" s="738" t="s">
        <v>1601</v>
      </c>
      <c r="B252" s="740"/>
      <c r="C252" s="740"/>
      <c r="D252" s="740"/>
      <c r="E252" s="740"/>
      <c r="F252" s="740"/>
      <c r="G252" s="740"/>
      <c r="H252" s="740"/>
      <c r="I252" s="740"/>
      <c r="J252" s="740" t="str">
        <f t="array" ref="J252">IF(SUMPRODUCT((B252:I252&lt;&gt;"")*1)=0,"",+SUM('C externe_Région 1'!B252:J252)+SUM(B252:I252))</f>
        <v/>
      </c>
    </row>
    <row r="253" spans="1:10" ht="15" customHeight="1">
      <c r="A253" s="738" t="s">
        <v>1602</v>
      </c>
      <c r="B253" s="740"/>
      <c r="C253" s="740"/>
      <c r="D253" s="740"/>
      <c r="E253" s="740"/>
      <c r="F253" s="740"/>
      <c r="G253" s="740"/>
      <c r="H253" s="740"/>
      <c r="I253" s="740"/>
      <c r="J253" s="740" t="str">
        <f t="array" ref="J253">IF(SUMPRODUCT((B253:I253&lt;&gt;"")*1)=0,"",+SUM('C externe_Région 1'!B253:J253)+SUM(B253:I253))</f>
        <v/>
      </c>
    </row>
    <row r="254" spans="1:10" ht="15" customHeight="1">
      <c r="A254" s="738" t="s">
        <v>1603</v>
      </c>
      <c r="B254" s="740"/>
      <c r="C254" s="740"/>
      <c r="D254" s="740"/>
      <c r="E254" s="740"/>
      <c r="F254" s="740"/>
      <c r="G254" s="740"/>
      <c r="H254" s="740"/>
      <c r="I254" s="740"/>
      <c r="J254" s="740" t="str">
        <f t="array" ref="J254">IF(SUMPRODUCT((B254:I254&lt;&gt;"")*1)=0,"",+SUM('C externe_Région 1'!B254:J254)+SUM(B254:I254))</f>
        <v/>
      </c>
    </row>
    <row r="255" spans="1:10" ht="15" customHeight="1">
      <c r="A255" s="738" t="s">
        <v>1604</v>
      </c>
      <c r="B255" s="740"/>
      <c r="C255" s="740"/>
      <c r="D255" s="740"/>
      <c r="E255" s="740"/>
      <c r="F255" s="740"/>
      <c r="G255" s="740"/>
      <c r="H255" s="740"/>
      <c r="I255" s="740"/>
      <c r="J255" s="740" t="str">
        <f t="array" ref="J255">IF(SUMPRODUCT((B255:I255&lt;&gt;"")*1)=0,"",+SUM('C externe_Région 1'!B255:J255)+SUM(B255:I255))</f>
        <v/>
      </c>
    </row>
    <row r="256" spans="1:10" ht="15" customHeight="1">
      <c r="A256" s="738" t="s">
        <v>1332</v>
      </c>
      <c r="B256" s="740"/>
      <c r="C256" s="740"/>
      <c r="D256" s="740"/>
      <c r="E256" s="740"/>
      <c r="F256" s="740"/>
      <c r="G256" s="740"/>
      <c r="H256" s="740"/>
      <c r="I256" s="740"/>
      <c r="J256" s="740" t="str">
        <f t="array" ref="J256">IF(SUMPRODUCT((B256:I256&lt;&gt;"")*1)=0,"",+SUM('C externe_Région 1'!B256:J256)+SUM(B256:I256))</f>
        <v/>
      </c>
    </row>
    <row r="257" spans="1:10" ht="15" customHeight="1">
      <c r="A257" s="738" t="s">
        <v>1605</v>
      </c>
      <c r="B257" s="740"/>
      <c r="C257" s="740"/>
      <c r="D257" s="740"/>
      <c r="E257" s="740"/>
      <c r="F257" s="740"/>
      <c r="G257" s="740"/>
      <c r="H257" s="740"/>
      <c r="I257" s="740"/>
      <c r="J257" s="740" t="str">
        <f t="array" ref="J257">IF(SUMPRODUCT((B257:I257&lt;&gt;"")*1)=0,"",+SUM('C externe_Région 1'!B257:J257)+SUM(B257:I257))</f>
        <v/>
      </c>
    </row>
    <row r="258" spans="1:10" ht="15" customHeight="1">
      <c r="A258" s="738" t="s">
        <v>1606</v>
      </c>
      <c r="B258" s="740"/>
      <c r="C258" s="740"/>
      <c r="D258" s="740"/>
      <c r="E258" s="740"/>
      <c r="F258" s="740"/>
      <c r="G258" s="740"/>
      <c r="H258" s="740"/>
      <c r="I258" s="740"/>
      <c r="J258" s="740" t="str">
        <f t="array" ref="J258">IF(SUMPRODUCT((B258:I258&lt;&gt;"")*1)=0,"",+SUM('C externe_Région 1'!B258:J258)+SUM(B258:I258))</f>
        <v/>
      </c>
    </row>
    <row r="259" spans="1:10" ht="15" customHeight="1">
      <c r="A259" s="738" t="s">
        <v>1607</v>
      </c>
      <c r="B259" s="740"/>
      <c r="C259" s="740"/>
      <c r="D259" s="740"/>
      <c r="E259" s="740"/>
      <c r="F259" s="740"/>
      <c r="G259" s="740"/>
      <c r="H259" s="740"/>
      <c r="I259" s="740"/>
      <c r="J259" s="740" t="str">
        <f t="array" ref="J259">IF(SUMPRODUCT((B259:I259&lt;&gt;"")*1)=0,"",+SUM('C externe_Région 1'!B259:J259)+SUM(B259:I259))</f>
        <v/>
      </c>
    </row>
    <row r="260" spans="1:10" ht="15" customHeight="1">
      <c r="A260" s="738" t="s">
        <v>1608</v>
      </c>
      <c r="B260" s="740"/>
      <c r="C260" s="740"/>
      <c r="D260" s="740"/>
      <c r="E260" s="740"/>
      <c r="F260" s="740"/>
      <c r="G260" s="740"/>
      <c r="H260" s="740"/>
      <c r="I260" s="740"/>
      <c r="J260" s="740" t="str">
        <f t="array" ref="J260">IF(SUMPRODUCT((B260:I260&lt;&gt;"")*1)=0,"",+SUM('C externe_Région 1'!B260:J260)+SUM(B260:I260))</f>
        <v/>
      </c>
    </row>
    <row r="261" spans="1:10" ht="15" customHeight="1">
      <c r="A261" s="738" t="s">
        <v>1609</v>
      </c>
      <c r="B261" s="740"/>
      <c r="C261" s="740"/>
      <c r="D261" s="740"/>
      <c r="E261" s="740"/>
      <c r="F261" s="740"/>
      <c r="G261" s="740"/>
      <c r="H261" s="740"/>
      <c r="I261" s="740"/>
      <c r="J261" s="740" t="str">
        <f t="array" ref="J261">IF(SUMPRODUCT((B261:I261&lt;&gt;"")*1)=0,"",+SUM('C externe_Région 1'!B261:J261)+SUM(B261:I261))</f>
        <v/>
      </c>
    </row>
    <row r="262" spans="1:10" ht="15" customHeight="1">
      <c r="A262" s="738" t="s">
        <v>1610</v>
      </c>
      <c r="B262" s="740"/>
      <c r="C262" s="740"/>
      <c r="D262" s="740"/>
      <c r="E262" s="740"/>
      <c r="F262" s="740"/>
      <c r="G262" s="740"/>
      <c r="H262" s="740"/>
      <c r="I262" s="740"/>
      <c r="J262" s="740" t="str">
        <f t="array" ref="J262">IF(SUMPRODUCT((B262:I262&lt;&gt;"")*1)=0,"",+SUM('C externe_Région 1'!B262:J262)+SUM(B262:I262))</f>
        <v/>
      </c>
    </row>
    <row r="263" spans="1:10" ht="15" customHeight="1">
      <c r="A263" s="738" t="s">
        <v>1611</v>
      </c>
      <c r="B263" s="740"/>
      <c r="C263" s="740"/>
      <c r="D263" s="740"/>
      <c r="E263" s="740"/>
      <c r="F263" s="740"/>
      <c r="G263" s="740"/>
      <c r="H263" s="740"/>
      <c r="I263" s="740"/>
      <c r="J263" s="740" t="str">
        <f t="array" ref="J263">IF(SUMPRODUCT((B263:I263&lt;&gt;"")*1)=0,"",+SUM('C externe_Région 1'!B263:J263)+SUM(B263:I263))</f>
        <v/>
      </c>
    </row>
    <row r="264" spans="1:10" ht="15" customHeight="1">
      <c r="A264" s="738" t="s">
        <v>1612</v>
      </c>
      <c r="B264" s="740"/>
      <c r="C264" s="740"/>
      <c r="D264" s="740"/>
      <c r="E264" s="740"/>
      <c r="F264" s="740"/>
      <c r="G264" s="740"/>
      <c r="H264" s="740"/>
      <c r="I264" s="740"/>
      <c r="J264" s="740" t="str">
        <f t="array" ref="J264">IF(SUMPRODUCT((B264:I264&lt;&gt;"")*1)=0,"",+SUM('C externe_Région 1'!B264:J264)+SUM(B264:I264))</f>
        <v/>
      </c>
    </row>
    <row r="265" spans="1:10" ht="15" customHeight="1">
      <c r="A265" s="738" t="s">
        <v>1613</v>
      </c>
      <c r="B265" s="740"/>
      <c r="C265" s="740"/>
      <c r="D265" s="740"/>
      <c r="E265" s="740"/>
      <c r="F265" s="740"/>
      <c r="G265" s="740"/>
      <c r="H265" s="740"/>
      <c r="I265" s="740"/>
      <c r="J265" s="740" t="str">
        <f t="array" ref="J265">IF(SUMPRODUCT((B265:I265&lt;&gt;"")*1)=0,"",+SUM('C externe_Région 1'!B265:J265)+SUM(B265:I265))</f>
        <v/>
      </c>
    </row>
    <row r="266" spans="1:10" ht="15" customHeight="1">
      <c r="A266" s="738" t="s">
        <v>1614</v>
      </c>
      <c r="B266" s="740"/>
      <c r="C266" s="740"/>
      <c r="D266" s="740"/>
      <c r="E266" s="740"/>
      <c r="F266" s="740"/>
      <c r="G266" s="740"/>
      <c r="H266" s="740"/>
      <c r="I266" s="740"/>
      <c r="J266" s="740" t="str">
        <f t="array" ref="J266">IF(SUMPRODUCT((B266:I266&lt;&gt;"")*1)=0,"",+SUM('C externe_Région 1'!B266:J266)+SUM(B266:I266))</f>
        <v/>
      </c>
    </row>
    <row r="267" spans="1:10" ht="15" customHeight="1">
      <c r="A267" s="738" t="s">
        <v>1615</v>
      </c>
      <c r="B267" s="740"/>
      <c r="C267" s="740"/>
      <c r="D267" s="740"/>
      <c r="E267" s="740"/>
      <c r="F267" s="740"/>
      <c r="G267" s="740"/>
      <c r="H267" s="740"/>
      <c r="I267" s="740"/>
      <c r="J267" s="740" t="str">
        <f t="array" ref="J267">IF(SUMPRODUCT((B267:I267&lt;&gt;"")*1)=0,"",+SUM('C externe_Région 1'!B267:J267)+SUM(B267:I267))</f>
        <v/>
      </c>
    </row>
    <row r="268" spans="1:10" ht="15" customHeight="1">
      <c r="A268" s="660" t="s">
        <v>1616</v>
      </c>
      <c r="B268" s="739"/>
      <c r="C268" s="739"/>
      <c r="D268" s="739"/>
      <c r="E268" s="739"/>
      <c r="F268" s="739"/>
      <c r="G268" s="739"/>
      <c r="H268" s="739"/>
      <c r="I268" s="739"/>
      <c r="J268" s="739" t="str">
        <f t="array" ref="J268">IF(SUMPRODUCT((B268:I268&lt;&gt;"")*1)=0,"",+SUM('C externe_Région 1'!B268:J268)+SUM(B268:I268))</f>
        <v/>
      </c>
    </row>
    <row r="269" spans="1:10" ht="15" customHeight="1">
      <c r="A269" s="738" t="s">
        <v>1617</v>
      </c>
      <c r="B269" s="740"/>
      <c r="C269" s="740"/>
      <c r="D269" s="740"/>
      <c r="E269" s="740"/>
      <c r="F269" s="740"/>
      <c r="G269" s="740"/>
      <c r="H269" s="740"/>
      <c r="I269" s="740"/>
      <c r="J269" s="740" t="str">
        <f t="array" ref="J269">IF(SUMPRODUCT((B269:I269&lt;&gt;"")*1)=0,"",+SUM('C externe_Région 1'!B269:J269)+SUM(B269:I269))</f>
        <v/>
      </c>
    </row>
    <row r="270" spans="1:10" ht="15" customHeight="1">
      <c r="A270" s="738" t="s">
        <v>1618</v>
      </c>
      <c r="B270" s="740"/>
      <c r="C270" s="740"/>
      <c r="D270" s="740"/>
      <c r="E270" s="740"/>
      <c r="F270" s="740"/>
      <c r="G270" s="740"/>
      <c r="H270" s="740"/>
      <c r="I270" s="740"/>
      <c r="J270" s="740" t="str">
        <f t="array" ref="J270">IF(SUMPRODUCT((B270:I270&lt;&gt;"")*1)=0,"",+SUM('C externe_Région 1'!B270:J270)+SUM(B270:I270))</f>
        <v/>
      </c>
    </row>
    <row r="271" spans="1:10" ht="15" customHeight="1">
      <c r="A271" s="738" t="s">
        <v>1619</v>
      </c>
      <c r="B271" s="740"/>
      <c r="C271" s="740"/>
      <c r="D271" s="740"/>
      <c r="E271" s="740"/>
      <c r="F271" s="740"/>
      <c r="G271" s="740"/>
      <c r="H271" s="740"/>
      <c r="I271" s="740"/>
      <c r="J271" s="740" t="str">
        <f t="array" ref="J271">IF(SUMPRODUCT((B271:I271&lt;&gt;"")*1)=0,"",+SUM('C externe_Région 1'!B271:J271)+SUM(B271:I271))</f>
        <v/>
      </c>
    </row>
    <row r="272" spans="1:10" ht="15" customHeight="1">
      <c r="A272" s="738" t="s">
        <v>1620</v>
      </c>
      <c r="B272" s="740"/>
      <c r="C272" s="740"/>
      <c r="D272" s="740"/>
      <c r="E272" s="740"/>
      <c r="F272" s="740"/>
      <c r="G272" s="740"/>
      <c r="H272" s="740"/>
      <c r="I272" s="740"/>
      <c r="J272" s="740" t="str">
        <f t="array" ref="J272">IF(SUMPRODUCT((B272:I272&lt;&gt;"")*1)=0,"",+SUM('C externe_Région 1'!B272:J272)+SUM(B272:I272))</f>
        <v/>
      </c>
    </row>
    <row r="273" spans="1:10" ht="15" customHeight="1">
      <c r="A273" s="738" t="s">
        <v>1621</v>
      </c>
      <c r="B273" s="740"/>
      <c r="C273" s="740"/>
      <c r="D273" s="740"/>
      <c r="E273" s="740"/>
      <c r="F273" s="740"/>
      <c r="G273" s="740"/>
      <c r="H273" s="740"/>
      <c r="I273" s="740"/>
      <c r="J273" s="740" t="str">
        <f t="array" ref="J273">IF(SUMPRODUCT((B273:I273&lt;&gt;"")*1)=0,"",+SUM('C externe_Région 1'!B273:J273)+SUM(B273:I273))</f>
        <v/>
      </c>
    </row>
    <row r="274" spans="1:10" s="89" customFormat="1" ht="15" customHeight="1">
      <c r="A274" s="738" t="s">
        <v>1622</v>
      </c>
      <c r="B274" s="740"/>
      <c r="C274" s="740"/>
      <c r="D274" s="740"/>
      <c r="E274" s="740"/>
      <c r="F274" s="740"/>
      <c r="G274" s="740"/>
      <c r="H274" s="740"/>
      <c r="I274" s="740"/>
      <c r="J274" s="740" t="str">
        <f t="array" ref="J274">IF(SUMPRODUCT((B274:I274&lt;&gt;"")*1)=0,"",+SUM('C externe_Région 1'!B274:J274)+SUM(B274:I274))</f>
        <v/>
      </c>
    </row>
    <row r="275" spans="1:10" ht="15" customHeight="1">
      <c r="A275" s="738" t="s">
        <v>1623</v>
      </c>
      <c r="B275" s="740"/>
      <c r="C275" s="740"/>
      <c r="D275" s="740"/>
      <c r="E275" s="740"/>
      <c r="F275" s="740"/>
      <c r="G275" s="740"/>
      <c r="H275" s="740"/>
      <c r="I275" s="740"/>
      <c r="J275" s="740" t="str">
        <f t="array" ref="J275">IF(SUMPRODUCT((B275:I275&lt;&gt;"")*1)=0,"",+SUM('C externe_Région 1'!B275:J275)+SUM(B275:I275))</f>
        <v/>
      </c>
    </row>
    <row r="276" spans="1:10" ht="15" customHeight="1">
      <c r="A276" s="738" t="s">
        <v>1624</v>
      </c>
      <c r="B276" s="740"/>
      <c r="C276" s="740"/>
      <c r="D276" s="740"/>
      <c r="E276" s="740"/>
      <c r="F276" s="740"/>
      <c r="G276" s="740"/>
      <c r="H276" s="740"/>
      <c r="I276" s="740"/>
      <c r="J276" s="740" t="str">
        <f t="array" ref="J276">IF(SUMPRODUCT((B276:I276&lt;&gt;"")*1)=0,"",+SUM('C externe_Région 1'!B276:J276)+SUM(B276:I276))</f>
        <v/>
      </c>
    </row>
    <row r="277" spans="1:10" ht="15" customHeight="1">
      <c r="A277" s="738" t="s">
        <v>1625</v>
      </c>
      <c r="B277" s="740"/>
      <c r="C277" s="740"/>
      <c r="D277" s="740"/>
      <c r="E277" s="740"/>
      <c r="F277" s="740"/>
      <c r="G277" s="740"/>
      <c r="H277" s="740"/>
      <c r="I277" s="740"/>
      <c r="J277" s="740" t="str">
        <f t="array" ref="J277">IF(SUMPRODUCT((B277:I277&lt;&gt;"")*1)=0,"",+SUM('C externe_Région 1'!B277:J277)+SUM(B277:I277))</f>
        <v/>
      </c>
    </row>
    <row r="278" spans="1:10" ht="15" customHeight="1">
      <c r="A278" s="738" t="s">
        <v>1626</v>
      </c>
      <c r="B278" s="740"/>
      <c r="C278" s="740"/>
      <c r="D278" s="740"/>
      <c r="E278" s="740"/>
      <c r="F278" s="740"/>
      <c r="G278" s="740"/>
      <c r="H278" s="740"/>
      <c r="I278" s="740"/>
      <c r="J278" s="740" t="str">
        <f t="array" ref="J278">IF(SUMPRODUCT((B278:I278&lt;&gt;"")*1)=0,"",+SUM('C externe_Région 1'!B278:J278)+SUM(B278:I278))</f>
        <v/>
      </c>
    </row>
    <row r="279" spans="1:10" ht="15" customHeight="1">
      <c r="A279" s="738" t="s">
        <v>1627</v>
      </c>
      <c r="B279" s="740"/>
      <c r="C279" s="740"/>
      <c r="D279" s="740"/>
      <c r="E279" s="740"/>
      <c r="F279" s="740"/>
      <c r="G279" s="740"/>
      <c r="H279" s="740"/>
      <c r="I279" s="740"/>
      <c r="J279" s="740" t="str">
        <f t="array" ref="J279">IF(SUMPRODUCT((B279:I279&lt;&gt;"")*1)=0,"",+SUM('C externe_Région 1'!B279:J279)+SUM(B279:I279))</f>
        <v/>
      </c>
    </row>
    <row r="280" spans="1:10" ht="15" customHeight="1">
      <c r="A280" s="738" t="s">
        <v>1628</v>
      </c>
      <c r="B280" s="740"/>
      <c r="C280" s="740"/>
      <c r="D280" s="740"/>
      <c r="E280" s="740"/>
      <c r="F280" s="740"/>
      <c r="G280" s="740"/>
      <c r="H280" s="740"/>
      <c r="I280" s="740"/>
      <c r="J280" s="740" t="str">
        <f t="array" ref="J280">IF(SUMPRODUCT((B280:I280&lt;&gt;"")*1)=0,"",+SUM('C externe_Région 1'!B280:J280)+SUM(B280:I280))</f>
        <v/>
      </c>
    </row>
    <row r="281" spans="1:10" ht="15" customHeight="1">
      <c r="A281" s="738" t="s">
        <v>1629</v>
      </c>
      <c r="B281" s="740"/>
      <c r="C281" s="740"/>
      <c r="D281" s="740"/>
      <c r="E281" s="740"/>
      <c r="F281" s="740"/>
      <c r="G281" s="740"/>
      <c r="H281" s="740"/>
      <c r="I281" s="740"/>
      <c r="J281" s="740" t="str">
        <f t="array" ref="J281">IF(SUMPRODUCT((B281:I281&lt;&gt;"")*1)=0,"",+SUM('C externe_Région 1'!B281:J281)+SUM(B281:I281))</f>
        <v/>
      </c>
    </row>
    <row r="282" spans="1:10" ht="15" customHeight="1" thickBot="1">
      <c r="A282" s="15" t="s">
        <v>445</v>
      </c>
      <c r="B282" s="206">
        <f t="shared" ref="B282:J282" si="0">SUM(B3:B281)</f>
        <v>0</v>
      </c>
      <c r="C282" s="206">
        <f t="shared" si="0"/>
        <v>0</v>
      </c>
      <c r="D282" s="206">
        <f t="shared" si="0"/>
        <v>0</v>
      </c>
      <c r="E282" s="206">
        <f t="shared" si="0"/>
        <v>0</v>
      </c>
      <c r="F282" s="206">
        <f t="shared" si="0"/>
        <v>0</v>
      </c>
      <c r="G282" s="206">
        <f t="shared" si="0"/>
        <v>0</v>
      </c>
      <c r="H282" s="206">
        <f t="shared" si="0"/>
        <v>0</v>
      </c>
      <c r="I282" s="206">
        <f t="shared" si="0"/>
        <v>0</v>
      </c>
      <c r="J282" s="206">
        <f t="shared" si="0"/>
        <v>0</v>
      </c>
    </row>
  </sheetData>
  <conditionalFormatting sqref="B3:J282">
    <cfRule type="containsBlanks" dxfId="446" priority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5" manualBreakCount="5">
    <brk id="58" max="16383" man="1"/>
    <brk id="92" max="9" man="1"/>
    <brk id="126" max="9" man="1"/>
    <brk id="160" max="9" man="1"/>
    <brk id="194" max="9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Feuil86">
    <tabColor theme="9" tint="0.59999389629810485"/>
  </sheetPr>
  <dimension ref="A1:N270"/>
  <sheetViews>
    <sheetView view="pageBreakPreview" zoomScale="70" zoomScaleNormal="100" zoomScaleSheetLayoutView="70" workbookViewId="0">
      <pane ySplit="3" topLeftCell="A4" activePane="bottomLeft" state="frozen"/>
      <selection activeCell="A28" sqref="A28"/>
      <selection pane="bottomLeft" activeCell="D31" sqref="D31"/>
    </sheetView>
  </sheetViews>
  <sheetFormatPr baseColWidth="10" defaultColWidth="9.06640625" defaultRowHeight="13.5"/>
  <cols>
    <col min="1" max="1" width="57.06640625" style="187" customWidth="1"/>
    <col min="2" max="9" width="11.53125" style="187" customWidth="1"/>
    <col min="10" max="11" width="9.06640625" style="187" customWidth="1"/>
    <col min="12" max="12" width="8.265625" style="187" bestFit="1" customWidth="1"/>
    <col min="13" max="13" width="11.796875" style="187" bestFit="1" customWidth="1"/>
    <col min="14" max="249" width="9.06640625" style="187" customWidth="1"/>
    <col min="250" max="250" width="34.53125" style="187" customWidth="1"/>
    <col min="251" max="252" width="9.06640625" style="187" customWidth="1"/>
    <col min="253" max="16384" width="9.06640625" style="187"/>
  </cols>
  <sheetData>
    <row r="1" spans="1:14" ht="14" customHeight="1">
      <c r="A1" s="193" t="s">
        <v>1633</v>
      </c>
      <c r="B1" s="89"/>
      <c r="C1" s="89"/>
      <c r="D1" s="89"/>
      <c r="E1" s="89"/>
      <c r="F1" s="89"/>
      <c r="G1" s="89"/>
      <c r="H1" s="89"/>
      <c r="I1" s="89"/>
    </row>
    <row r="2" spans="1:14" ht="14" customHeight="1">
      <c r="A2" s="194"/>
      <c r="B2" s="1005" t="s">
        <v>1361</v>
      </c>
      <c r="C2" s="910"/>
      <c r="D2" s="1005" t="s">
        <v>1362</v>
      </c>
      <c r="E2" s="910"/>
      <c r="F2" s="1005" t="s">
        <v>1363</v>
      </c>
      <c r="G2" s="910"/>
      <c r="H2" s="1005" t="s">
        <v>445</v>
      </c>
      <c r="I2" s="910"/>
    </row>
    <row r="3" spans="1:14" s="186" customFormat="1" ht="14" customHeight="1">
      <c r="A3" s="195" t="s">
        <v>1631</v>
      </c>
      <c r="B3" s="196" t="s">
        <v>1634</v>
      </c>
      <c r="C3" s="196" t="s">
        <v>1635</v>
      </c>
      <c r="D3" s="196" t="s">
        <v>1634</v>
      </c>
      <c r="E3" s="196" t="s">
        <v>1635</v>
      </c>
      <c r="F3" s="196" t="s">
        <v>1634</v>
      </c>
      <c r="G3" s="196" t="s">
        <v>1635</v>
      </c>
      <c r="H3" s="196" t="s">
        <v>1634</v>
      </c>
      <c r="I3" s="196" t="s">
        <v>1635</v>
      </c>
    </row>
    <row r="4" spans="1:14" s="186" customFormat="1" ht="15" customHeight="1">
      <c r="A4" s="662" t="s">
        <v>311</v>
      </c>
      <c r="B4" s="197"/>
      <c r="C4" s="197"/>
      <c r="D4" s="197"/>
      <c r="E4" s="197"/>
      <c r="F4" s="197"/>
      <c r="G4" s="197"/>
      <c r="H4" s="190" t="str">
        <f t="array" ref="H4">IF(SUMPRODUCT((B4:G4&lt;&gt;"")*1)=0,"",SUM(B4,D4,F4))</f>
        <v/>
      </c>
      <c r="I4" s="190" t="str">
        <f t="array" ref="I4">IF(SUMPRODUCT((B4:G4&lt;&gt;"")*1)=0,"",SUM(C4,E4,G4))</f>
        <v/>
      </c>
    </row>
    <row r="5" spans="1:14" s="186" customFormat="1" ht="15" customHeight="1">
      <c r="A5" s="663" t="s">
        <v>1636</v>
      </c>
      <c r="B5" s="197"/>
      <c r="C5" s="197"/>
      <c r="D5" s="197"/>
      <c r="E5" s="197"/>
      <c r="F5" s="197"/>
      <c r="G5" s="197"/>
      <c r="H5" s="197" t="str">
        <f t="array" ref="H5">IF(SUMPRODUCT((B5:G5&lt;&gt;"")*1)=0,"",SUM(B5,D5,F5))</f>
        <v/>
      </c>
      <c r="I5" s="197" t="str">
        <f t="array" ref="I5">IF(SUMPRODUCT((B5:G5&lt;&gt;"")*1)=0,"",SUM(C5,E5,G5))</f>
        <v/>
      </c>
      <c r="K5" s="197">
        <f>+B5-C5</f>
        <v>0</v>
      </c>
      <c r="L5" s="197">
        <f>+D5-E5</f>
        <v>0</v>
      </c>
      <c r="M5" s="197">
        <f>+F5-G5</f>
        <v>0</v>
      </c>
      <c r="N5" s="197"/>
    </row>
    <row r="6" spans="1:14" s="186" customFormat="1" ht="15" customHeight="1">
      <c r="A6" s="662" t="s">
        <v>1637</v>
      </c>
      <c r="B6" s="203"/>
      <c r="C6" s="203"/>
      <c r="D6" s="203"/>
      <c r="E6" s="203"/>
      <c r="F6" s="203"/>
      <c r="G6" s="203"/>
      <c r="H6" s="190" t="str">
        <f t="array" ref="H6">IF(SUMPRODUCT((B6:G6&lt;&gt;"")*1)=0,"",SUM(B6,D6,F6))</f>
        <v/>
      </c>
      <c r="I6" s="190" t="str">
        <f t="array" ref="I6">IF(SUMPRODUCT((B6:G6&lt;&gt;"")*1)=0,"",SUM(C6,E6,G6))</f>
        <v/>
      </c>
      <c r="K6" s="197">
        <f t="shared" ref="K6:K69" si="0">+B6-C6</f>
        <v>0</v>
      </c>
      <c r="L6" s="197">
        <f t="shared" ref="L6:L69" si="1">+D6-E6</f>
        <v>0</v>
      </c>
      <c r="M6" s="197">
        <f t="shared" ref="M6:M69" si="2">+F6-G6</f>
        <v>0</v>
      </c>
    </row>
    <row r="7" spans="1:14" ht="15" customHeight="1">
      <c r="A7" s="663" t="s">
        <v>1338</v>
      </c>
      <c r="B7" s="197"/>
      <c r="C7" s="197"/>
      <c r="D7" s="197"/>
      <c r="E7" s="197"/>
      <c r="F7" s="197"/>
      <c r="G7" s="197"/>
      <c r="H7" s="197" t="str">
        <f t="array" ref="H7">IF(SUMPRODUCT((B7:G7&lt;&gt;"")*1)=0,"",SUM(B7,D7,F7))</f>
        <v/>
      </c>
      <c r="I7" s="197" t="str">
        <f t="array" ref="I7">IF(SUMPRODUCT((B7:G7&lt;&gt;"")*1)=0,"",SUM(C7,E7,G7))</f>
        <v/>
      </c>
      <c r="K7" s="197">
        <f t="shared" si="0"/>
        <v>0</v>
      </c>
      <c r="L7" s="197">
        <f t="shared" si="1"/>
        <v>0</v>
      </c>
      <c r="M7" s="197">
        <f t="shared" si="2"/>
        <v>0</v>
      </c>
    </row>
    <row r="8" spans="1:14" ht="15" customHeight="1">
      <c r="A8" s="662" t="s">
        <v>1367</v>
      </c>
      <c r="B8" s="190"/>
      <c r="C8" s="190"/>
      <c r="D8" s="190"/>
      <c r="E8" s="190"/>
      <c r="F8" s="190"/>
      <c r="G8" s="190"/>
      <c r="H8" s="190" t="str">
        <f t="array" ref="H8">IF(SUMPRODUCT((B8:G8&lt;&gt;"")*1)=0,"",SUM(B8,D8,F8))</f>
        <v/>
      </c>
      <c r="I8" s="190" t="str">
        <f t="array" ref="I8">IF(SUMPRODUCT((B8:G8&lt;&gt;"")*1)=0,"",SUM(C8,E8,G8))</f>
        <v/>
      </c>
      <c r="K8" s="197">
        <f t="shared" si="0"/>
        <v>0</v>
      </c>
      <c r="L8" s="197">
        <f t="shared" si="1"/>
        <v>0</v>
      </c>
      <c r="M8" s="197">
        <f t="shared" si="2"/>
        <v>0</v>
      </c>
    </row>
    <row r="9" spans="1:14" ht="15" customHeight="1">
      <c r="A9" s="663" t="s">
        <v>1638</v>
      </c>
      <c r="B9" s="190"/>
      <c r="C9" s="190"/>
      <c r="D9" s="190"/>
      <c r="E9" s="190"/>
      <c r="F9" s="190"/>
      <c r="G9" s="190"/>
      <c r="H9" s="190" t="str">
        <f t="array" ref="H9">IF(SUMPRODUCT((B9:G9&lt;&gt;"")*1)=0,"",SUM(B9,D9,F9))</f>
        <v/>
      </c>
      <c r="I9" s="190" t="str">
        <f t="array" ref="I9">IF(SUMPRODUCT((B9:G9&lt;&gt;"")*1)=0,"",SUM(C9,E9,G9))</f>
        <v/>
      </c>
      <c r="K9" s="197">
        <f t="shared" si="0"/>
        <v>0</v>
      </c>
      <c r="L9" s="197">
        <f t="shared" si="1"/>
        <v>0</v>
      </c>
      <c r="M9" s="197">
        <f t="shared" si="2"/>
        <v>0</v>
      </c>
    </row>
    <row r="10" spans="1:14" ht="15" customHeight="1">
      <c r="A10" s="663" t="s">
        <v>1639</v>
      </c>
      <c r="B10" s="190"/>
      <c r="C10" s="190"/>
      <c r="D10" s="190"/>
      <c r="E10" s="190"/>
      <c r="F10" s="190"/>
      <c r="G10" s="190"/>
      <c r="H10" s="190" t="str">
        <f t="array" ref="H10">IF(SUMPRODUCT((B10:G10&lt;&gt;"")*1)=0,"",SUM(B10,D10,F10))</f>
        <v/>
      </c>
      <c r="I10" s="190" t="str">
        <f t="array" ref="I10">IF(SUMPRODUCT((B10:G10&lt;&gt;"")*1)=0,"",SUM(C10,E10,G10))</f>
        <v/>
      </c>
      <c r="K10" s="197">
        <f t="shared" si="0"/>
        <v>0</v>
      </c>
      <c r="L10" s="197">
        <f t="shared" si="1"/>
        <v>0</v>
      </c>
      <c r="M10" s="197">
        <f t="shared" si="2"/>
        <v>0</v>
      </c>
    </row>
    <row r="11" spans="1:14" ht="15" customHeight="1">
      <c r="A11" s="663" t="s">
        <v>1640</v>
      </c>
      <c r="B11" s="190"/>
      <c r="C11" s="190"/>
      <c r="D11" s="190"/>
      <c r="E11" s="190"/>
      <c r="F11" s="190"/>
      <c r="G11" s="190"/>
      <c r="H11" s="190" t="str">
        <f t="array" ref="H11">IF(SUMPRODUCT((B11:G11&lt;&gt;"")*1)=0,"",SUM(B11,D11,F11))</f>
        <v/>
      </c>
      <c r="I11" s="190" t="str">
        <f t="array" ref="I11">IF(SUMPRODUCT((B11:G11&lt;&gt;"")*1)=0,"",SUM(C11,E11,G11))</f>
        <v/>
      </c>
      <c r="K11" s="197">
        <f t="shared" si="0"/>
        <v>0</v>
      </c>
      <c r="L11" s="197">
        <f t="shared" si="1"/>
        <v>0</v>
      </c>
      <c r="M11" s="197">
        <f t="shared" si="2"/>
        <v>0</v>
      </c>
    </row>
    <row r="12" spans="1:14" ht="15" customHeight="1">
      <c r="A12" s="663" t="s">
        <v>1641</v>
      </c>
      <c r="B12" s="190"/>
      <c r="C12" s="190"/>
      <c r="D12" s="190"/>
      <c r="E12" s="190"/>
      <c r="F12" s="190"/>
      <c r="G12" s="190"/>
      <c r="H12" s="190" t="str">
        <f t="array" ref="H12">IF(SUMPRODUCT((B12:G12&lt;&gt;"")*1)=0,"",SUM(B12,D12,F12))</f>
        <v/>
      </c>
      <c r="I12" s="190" t="str">
        <f t="array" ref="I12">IF(SUMPRODUCT((B12:G12&lt;&gt;"")*1)=0,"",SUM(C12,E12,G12))</f>
        <v/>
      </c>
      <c r="K12" s="197">
        <f t="shared" si="0"/>
        <v>0</v>
      </c>
      <c r="L12" s="197">
        <f t="shared" si="1"/>
        <v>0</v>
      </c>
      <c r="M12" s="197">
        <f t="shared" si="2"/>
        <v>0</v>
      </c>
    </row>
    <row r="13" spans="1:14" ht="15" customHeight="1">
      <c r="A13" s="663" t="s">
        <v>1642</v>
      </c>
      <c r="B13" s="190"/>
      <c r="C13" s="190"/>
      <c r="D13" s="190"/>
      <c r="E13" s="190"/>
      <c r="F13" s="190"/>
      <c r="G13" s="190"/>
      <c r="H13" s="190" t="str">
        <f t="array" ref="H13">IF(SUMPRODUCT((B13:G13&lt;&gt;"")*1)=0,"",SUM(B13,D13,F13))</f>
        <v/>
      </c>
      <c r="I13" s="190" t="str">
        <f t="array" ref="I13">IF(SUMPRODUCT((B13:G13&lt;&gt;"")*1)=0,"",SUM(C13,E13,G13))</f>
        <v/>
      </c>
      <c r="K13" s="197">
        <f t="shared" si="0"/>
        <v>0</v>
      </c>
      <c r="L13" s="197">
        <f t="shared" si="1"/>
        <v>0</v>
      </c>
      <c r="M13" s="197">
        <f t="shared" si="2"/>
        <v>0</v>
      </c>
    </row>
    <row r="14" spans="1:14" ht="15" customHeight="1">
      <c r="A14" s="663" t="s">
        <v>1643</v>
      </c>
      <c r="B14" s="190"/>
      <c r="C14" s="190"/>
      <c r="D14" s="190"/>
      <c r="E14" s="190"/>
      <c r="F14" s="190"/>
      <c r="G14" s="190"/>
      <c r="H14" s="190" t="str">
        <f t="array" ref="H14">IF(SUMPRODUCT((B14:G14&lt;&gt;"")*1)=0,"",SUM(B14,D14,F14))</f>
        <v/>
      </c>
      <c r="I14" s="190" t="str">
        <f t="array" ref="I14">IF(SUMPRODUCT((B14:G14&lt;&gt;"")*1)=0,"",SUM(C14,E14,G14))</f>
        <v/>
      </c>
      <c r="K14" s="197">
        <f t="shared" si="0"/>
        <v>0</v>
      </c>
      <c r="L14" s="197">
        <f t="shared" si="1"/>
        <v>0</v>
      </c>
      <c r="M14" s="197">
        <f t="shared" si="2"/>
        <v>0</v>
      </c>
    </row>
    <row r="15" spans="1:14" ht="15" customHeight="1">
      <c r="A15" s="663" t="s">
        <v>1644</v>
      </c>
      <c r="B15" s="190"/>
      <c r="C15" s="190"/>
      <c r="D15" s="190"/>
      <c r="E15" s="190"/>
      <c r="F15" s="190"/>
      <c r="G15" s="190"/>
      <c r="H15" s="190" t="str">
        <f t="array" ref="H15">IF(SUMPRODUCT((B15:G15&lt;&gt;"")*1)=0,"",SUM(B15,D15,F15))</f>
        <v/>
      </c>
      <c r="I15" s="190" t="str">
        <f t="array" ref="I15">IF(SUMPRODUCT((B15:G15&lt;&gt;"")*1)=0,"",SUM(C15,E15,G15))</f>
        <v/>
      </c>
      <c r="K15" s="197">
        <f t="shared" si="0"/>
        <v>0</v>
      </c>
      <c r="L15" s="197">
        <f t="shared" si="1"/>
        <v>0</v>
      </c>
      <c r="M15" s="197">
        <f t="shared" si="2"/>
        <v>0</v>
      </c>
    </row>
    <row r="16" spans="1:14" ht="15" customHeight="1">
      <c r="A16" s="663" t="s">
        <v>1383</v>
      </c>
      <c r="B16" s="190"/>
      <c r="C16" s="190"/>
      <c r="D16" s="190"/>
      <c r="E16" s="190"/>
      <c r="F16" s="190"/>
      <c r="G16" s="190"/>
      <c r="H16" s="190" t="str">
        <f t="array" ref="H16">IF(SUMPRODUCT((B16:G16&lt;&gt;"")*1)=0,"",SUM(B16,D16,F16))</f>
        <v/>
      </c>
      <c r="I16" s="190" t="str">
        <f t="array" ref="I16">IF(SUMPRODUCT((B16:G16&lt;&gt;"")*1)=0,"",SUM(C16,E16,G16))</f>
        <v/>
      </c>
      <c r="K16" s="197">
        <f t="shared" si="0"/>
        <v>0</v>
      </c>
      <c r="L16" s="197">
        <f t="shared" si="1"/>
        <v>0</v>
      </c>
      <c r="M16" s="197">
        <f t="shared" si="2"/>
        <v>0</v>
      </c>
    </row>
    <row r="17" spans="1:13" ht="15" customHeight="1">
      <c r="A17" s="663" t="s">
        <v>1645</v>
      </c>
      <c r="B17" s="190"/>
      <c r="C17" s="190"/>
      <c r="D17" s="190"/>
      <c r="E17" s="190"/>
      <c r="F17" s="190"/>
      <c r="G17" s="190"/>
      <c r="H17" s="190" t="str">
        <f t="array" ref="H17">IF(SUMPRODUCT((B17:G17&lt;&gt;"")*1)=0,"",SUM(B17,D17,F17))</f>
        <v/>
      </c>
      <c r="I17" s="190" t="str">
        <f t="array" ref="I17">IF(SUMPRODUCT((B17:G17&lt;&gt;"")*1)=0,"",SUM(C17,E17,G17))</f>
        <v/>
      </c>
      <c r="K17" s="197">
        <f t="shared" si="0"/>
        <v>0</v>
      </c>
      <c r="L17" s="197">
        <f t="shared" si="1"/>
        <v>0</v>
      </c>
      <c r="M17" s="197">
        <f t="shared" si="2"/>
        <v>0</v>
      </c>
    </row>
    <row r="18" spans="1:13" ht="15" customHeight="1">
      <c r="A18" s="663" t="s">
        <v>1646</v>
      </c>
      <c r="B18" s="190"/>
      <c r="C18" s="190"/>
      <c r="D18" s="190"/>
      <c r="E18" s="190"/>
      <c r="F18" s="190"/>
      <c r="G18" s="190"/>
      <c r="H18" s="190" t="str">
        <f t="array" ref="H18">IF(SUMPRODUCT((B18:G18&lt;&gt;"")*1)=0,"",SUM(B18,D18,F18))</f>
        <v/>
      </c>
      <c r="I18" s="190" t="str">
        <f t="array" ref="I18">IF(SUMPRODUCT((B18:G18&lt;&gt;"")*1)=0,"",SUM(C18,E18,G18))</f>
        <v/>
      </c>
      <c r="K18" s="197">
        <f t="shared" si="0"/>
        <v>0</v>
      </c>
      <c r="L18" s="197">
        <f t="shared" si="1"/>
        <v>0</v>
      </c>
      <c r="M18" s="197">
        <f t="shared" si="2"/>
        <v>0</v>
      </c>
    </row>
    <row r="19" spans="1:13" ht="15" customHeight="1">
      <c r="A19" s="663" t="s">
        <v>1647</v>
      </c>
      <c r="B19" s="190"/>
      <c r="C19" s="190"/>
      <c r="D19" s="190"/>
      <c r="E19" s="190"/>
      <c r="F19" s="190"/>
      <c r="G19" s="190"/>
      <c r="H19" s="190" t="str">
        <f t="array" ref="H19">IF(SUMPRODUCT((B19:G19&lt;&gt;"")*1)=0,"",SUM(B19,D19,F19))</f>
        <v/>
      </c>
      <c r="I19" s="190" t="str">
        <f t="array" ref="I19">IF(SUMPRODUCT((B19:G19&lt;&gt;"")*1)=0,"",SUM(C19,E19,G19))</f>
        <v/>
      </c>
      <c r="K19" s="197">
        <f t="shared" si="0"/>
        <v>0</v>
      </c>
      <c r="L19" s="197">
        <f t="shared" si="1"/>
        <v>0</v>
      </c>
      <c r="M19" s="197">
        <f t="shared" si="2"/>
        <v>0</v>
      </c>
    </row>
    <row r="20" spans="1:13" ht="15" customHeight="1">
      <c r="A20" s="663" t="s">
        <v>1648</v>
      </c>
      <c r="B20" s="190"/>
      <c r="C20" s="190"/>
      <c r="D20" s="190"/>
      <c r="E20" s="190"/>
      <c r="F20" s="190"/>
      <c r="G20" s="190"/>
      <c r="H20" s="190" t="str">
        <f t="array" ref="H20">IF(SUMPRODUCT((B20:G20&lt;&gt;"")*1)=0,"",SUM(B20,D20,F20))</f>
        <v/>
      </c>
      <c r="I20" s="190" t="str">
        <f t="array" ref="I20">IF(SUMPRODUCT((B20:G20&lt;&gt;"")*1)=0,"",SUM(C20,E20,G20))</f>
        <v/>
      </c>
      <c r="K20" s="197">
        <f t="shared" si="0"/>
        <v>0</v>
      </c>
      <c r="L20" s="197">
        <f t="shared" si="1"/>
        <v>0</v>
      </c>
      <c r="M20" s="197">
        <f t="shared" si="2"/>
        <v>0</v>
      </c>
    </row>
    <row r="21" spans="1:13" ht="15" customHeight="1">
      <c r="A21" s="663" t="s">
        <v>1649</v>
      </c>
      <c r="B21" s="190"/>
      <c r="C21" s="190"/>
      <c r="D21" s="190"/>
      <c r="E21" s="190"/>
      <c r="F21" s="190"/>
      <c r="G21" s="190"/>
      <c r="H21" s="190" t="str">
        <f t="array" ref="H21">IF(SUMPRODUCT((B21:G21&lt;&gt;"")*1)=0,"",SUM(B21,D21,F21))</f>
        <v/>
      </c>
      <c r="I21" s="190" t="str">
        <f t="array" ref="I21">IF(SUMPRODUCT((B21:G21&lt;&gt;"")*1)=0,"",SUM(C21,E21,G21))</f>
        <v/>
      </c>
      <c r="K21" s="197">
        <f t="shared" si="0"/>
        <v>0</v>
      </c>
      <c r="L21" s="197">
        <f t="shared" si="1"/>
        <v>0</v>
      </c>
      <c r="M21" s="197">
        <f t="shared" si="2"/>
        <v>0</v>
      </c>
    </row>
    <row r="22" spans="1:13" ht="15" customHeight="1">
      <c r="A22" s="663" t="s">
        <v>1650</v>
      </c>
      <c r="B22" s="197"/>
      <c r="C22" s="197"/>
      <c r="D22" s="197"/>
      <c r="E22" s="197"/>
      <c r="F22" s="197"/>
      <c r="G22" s="197"/>
      <c r="H22" s="197" t="str">
        <f t="array" ref="H22">IF(SUMPRODUCT((B22:G22&lt;&gt;"")*1)=0,"",SUM(B22,D22,F22))</f>
        <v/>
      </c>
      <c r="I22" s="197" t="str">
        <f t="array" ref="I22">IF(SUMPRODUCT((B22:G22&lt;&gt;"")*1)=0,"",SUM(C22,E22,G22))</f>
        <v/>
      </c>
      <c r="K22" s="197">
        <f t="shared" si="0"/>
        <v>0</v>
      </c>
      <c r="L22" s="197">
        <f t="shared" si="1"/>
        <v>0</v>
      </c>
      <c r="M22" s="197">
        <f t="shared" si="2"/>
        <v>0</v>
      </c>
    </row>
    <row r="23" spans="1:13" ht="15" customHeight="1">
      <c r="A23" s="662" t="s">
        <v>1384</v>
      </c>
      <c r="B23" s="190"/>
      <c r="C23" s="190"/>
      <c r="D23" s="190"/>
      <c r="E23" s="190"/>
      <c r="F23" s="190"/>
      <c r="G23" s="190"/>
      <c r="H23" s="190" t="str">
        <f t="array" ref="H23">IF(SUMPRODUCT((B23:G23&lt;&gt;"")*1)=0,"",SUM(B23,D23,F23))</f>
        <v/>
      </c>
      <c r="I23" s="190" t="str">
        <f t="array" ref="I23">IF(SUMPRODUCT((B23:G23&lt;&gt;"")*1)=0,"",SUM(C23,E23,G23))</f>
        <v/>
      </c>
      <c r="K23" s="197">
        <f t="shared" si="0"/>
        <v>0</v>
      </c>
      <c r="L23" s="197">
        <f t="shared" si="1"/>
        <v>0</v>
      </c>
      <c r="M23" s="197">
        <f t="shared" si="2"/>
        <v>0</v>
      </c>
    </row>
    <row r="24" spans="1:13" ht="15" customHeight="1">
      <c r="A24" s="663" t="s">
        <v>1651</v>
      </c>
      <c r="B24" s="190"/>
      <c r="C24" s="190"/>
      <c r="D24" s="190"/>
      <c r="E24" s="190"/>
      <c r="F24" s="190"/>
      <c r="G24" s="190"/>
      <c r="H24" s="190" t="str">
        <f t="array" ref="H24">IF(SUMPRODUCT((B24:G24&lt;&gt;"")*1)=0,"",SUM(B24,D24,F24))</f>
        <v/>
      </c>
      <c r="I24" s="190" t="str">
        <f t="array" ref="I24">IF(SUMPRODUCT((B24:G24&lt;&gt;"")*1)=0,"",SUM(C24,E24,G24))</f>
        <v/>
      </c>
      <c r="K24" s="197">
        <f t="shared" si="0"/>
        <v>0</v>
      </c>
      <c r="L24" s="197">
        <f t="shared" si="1"/>
        <v>0</v>
      </c>
      <c r="M24" s="197">
        <f t="shared" si="2"/>
        <v>0</v>
      </c>
    </row>
    <row r="25" spans="1:13" ht="15" customHeight="1">
      <c r="A25" s="663" t="s">
        <v>1652</v>
      </c>
      <c r="B25" s="190"/>
      <c r="C25" s="190"/>
      <c r="D25" s="190"/>
      <c r="E25" s="190"/>
      <c r="F25" s="190"/>
      <c r="G25" s="190"/>
      <c r="H25" s="190" t="str">
        <f t="array" ref="H25">IF(SUMPRODUCT((B25:G25&lt;&gt;"")*1)=0,"",SUM(B25,D25,F25))</f>
        <v/>
      </c>
      <c r="I25" s="190" t="str">
        <f t="array" ref="I25">IF(SUMPRODUCT((B25:G25&lt;&gt;"")*1)=0,"",SUM(C25,E25,G25))</f>
        <v/>
      </c>
      <c r="K25" s="197">
        <f t="shared" si="0"/>
        <v>0</v>
      </c>
      <c r="L25" s="197">
        <f t="shared" si="1"/>
        <v>0</v>
      </c>
      <c r="M25" s="197">
        <f t="shared" si="2"/>
        <v>0</v>
      </c>
    </row>
    <row r="26" spans="1:13" ht="15" customHeight="1">
      <c r="A26" s="663" t="s">
        <v>1653</v>
      </c>
      <c r="B26" s="190"/>
      <c r="C26" s="190"/>
      <c r="D26" s="190"/>
      <c r="E26" s="190"/>
      <c r="F26" s="190"/>
      <c r="G26" s="190"/>
      <c r="H26" s="190" t="str">
        <f t="array" ref="H26">IF(SUMPRODUCT((B26:G26&lt;&gt;"")*1)=0,"",SUM(B26,D26,F26))</f>
        <v/>
      </c>
      <c r="I26" s="190" t="str">
        <f t="array" ref="I26">IF(SUMPRODUCT((B26:G26&lt;&gt;"")*1)=0,"",SUM(C26,E26,G26))</f>
        <v/>
      </c>
      <c r="K26" s="197">
        <f t="shared" si="0"/>
        <v>0</v>
      </c>
      <c r="L26" s="197">
        <f t="shared" si="1"/>
        <v>0</v>
      </c>
      <c r="M26" s="197">
        <f t="shared" si="2"/>
        <v>0</v>
      </c>
    </row>
    <row r="27" spans="1:13" ht="15" customHeight="1">
      <c r="A27" s="663" t="s">
        <v>1654</v>
      </c>
      <c r="B27" s="190"/>
      <c r="C27" s="190"/>
      <c r="D27" s="190"/>
      <c r="E27" s="190"/>
      <c r="F27" s="190"/>
      <c r="G27" s="190"/>
      <c r="H27" s="190" t="str">
        <f t="array" ref="H27">IF(SUMPRODUCT((B27:G27&lt;&gt;"")*1)=0,"",SUM(B27,D27,F27))</f>
        <v/>
      </c>
      <c r="I27" s="190" t="str">
        <f t="array" ref="I27">IF(SUMPRODUCT((B27:G27&lt;&gt;"")*1)=0,"",SUM(C27,E27,G27))</f>
        <v/>
      </c>
      <c r="K27" s="197">
        <f t="shared" si="0"/>
        <v>0</v>
      </c>
      <c r="L27" s="197">
        <f t="shared" si="1"/>
        <v>0</v>
      </c>
      <c r="M27" s="197">
        <f t="shared" si="2"/>
        <v>0</v>
      </c>
    </row>
    <row r="28" spans="1:13" ht="15" customHeight="1">
      <c r="A28" s="663" t="s">
        <v>1655</v>
      </c>
      <c r="B28" s="197"/>
      <c r="C28" s="197"/>
      <c r="D28" s="197"/>
      <c r="E28" s="197"/>
      <c r="F28" s="197"/>
      <c r="G28" s="197"/>
      <c r="H28" s="197" t="str">
        <f t="array" ref="H28">IF(SUMPRODUCT((B28:G28&lt;&gt;"")*1)=0,"",SUM(B28,D28,F28))</f>
        <v/>
      </c>
      <c r="I28" s="197" t="str">
        <f t="array" ref="I28">IF(SUMPRODUCT((B28:G28&lt;&gt;"")*1)=0,"",SUM(C28,E28,G28))</f>
        <v/>
      </c>
      <c r="K28" s="197">
        <f t="shared" si="0"/>
        <v>0</v>
      </c>
      <c r="L28" s="197">
        <f t="shared" si="1"/>
        <v>0</v>
      </c>
      <c r="M28" s="197">
        <f t="shared" si="2"/>
        <v>0</v>
      </c>
    </row>
    <row r="29" spans="1:13" ht="15" customHeight="1">
      <c r="A29" s="662" t="s">
        <v>1656</v>
      </c>
      <c r="B29" s="190"/>
      <c r="C29" s="190"/>
      <c r="D29" s="190"/>
      <c r="E29" s="190"/>
      <c r="F29" s="190"/>
      <c r="G29" s="190"/>
      <c r="H29" s="190" t="str">
        <f t="array" ref="H29">IF(SUMPRODUCT((B29:G29&lt;&gt;"")*1)=0,"",SUM(B29,D29,F29))</f>
        <v/>
      </c>
      <c r="I29" s="190" t="str">
        <f t="array" ref="I29">IF(SUMPRODUCT((B29:G29&lt;&gt;"")*1)=0,"",SUM(C29,E29,G29))</f>
        <v/>
      </c>
      <c r="K29" s="197">
        <f t="shared" si="0"/>
        <v>0</v>
      </c>
      <c r="L29" s="197">
        <f t="shared" si="1"/>
        <v>0</v>
      </c>
      <c r="M29" s="197">
        <f t="shared" si="2"/>
        <v>0</v>
      </c>
    </row>
    <row r="30" spans="1:13" ht="15" customHeight="1">
      <c r="A30" s="663" t="s">
        <v>1344</v>
      </c>
      <c r="B30" s="190"/>
      <c r="C30" s="190"/>
      <c r="D30" s="190"/>
      <c r="E30" s="190"/>
      <c r="F30" s="190"/>
      <c r="G30" s="190"/>
      <c r="H30" s="190" t="str">
        <f t="array" ref="H30">IF(SUMPRODUCT((B30:G30&lt;&gt;"")*1)=0,"",SUM(B30,D30,F30))</f>
        <v/>
      </c>
      <c r="I30" s="190" t="str">
        <f t="array" ref="I30">IF(SUMPRODUCT((B30:G30&lt;&gt;"")*1)=0,"",SUM(C30,E30,G30))</f>
        <v/>
      </c>
      <c r="K30" s="197">
        <f t="shared" si="0"/>
        <v>0</v>
      </c>
      <c r="L30" s="197">
        <f t="shared" si="1"/>
        <v>0</v>
      </c>
      <c r="M30" s="197">
        <f t="shared" si="2"/>
        <v>0</v>
      </c>
    </row>
    <row r="31" spans="1:13" ht="15" customHeight="1">
      <c r="A31" s="663" t="s">
        <v>1657</v>
      </c>
      <c r="B31" s="190"/>
      <c r="C31" s="190"/>
      <c r="D31" s="190"/>
      <c r="E31" s="190"/>
      <c r="F31" s="190"/>
      <c r="G31" s="190"/>
      <c r="H31" s="190" t="str">
        <f t="array" ref="H31">IF(SUMPRODUCT((B31:G31&lt;&gt;"")*1)=0,"",SUM(B31,D31,F31))</f>
        <v/>
      </c>
      <c r="I31" s="190" t="str">
        <f t="array" ref="I31">IF(SUMPRODUCT((B31:G31&lt;&gt;"")*1)=0,"",SUM(C31,E31,G31))</f>
        <v/>
      </c>
      <c r="K31" s="197">
        <f t="shared" si="0"/>
        <v>0</v>
      </c>
      <c r="L31" s="197">
        <f t="shared" si="1"/>
        <v>0</v>
      </c>
      <c r="M31" s="197">
        <f t="shared" si="2"/>
        <v>0</v>
      </c>
    </row>
    <row r="32" spans="1:13" ht="15" customHeight="1">
      <c r="A32" s="663" t="s">
        <v>1658</v>
      </c>
      <c r="B32" s="197"/>
      <c r="C32" s="197"/>
      <c r="D32" s="197"/>
      <c r="E32" s="197"/>
      <c r="F32" s="197"/>
      <c r="G32" s="197"/>
      <c r="H32" s="197" t="str">
        <f t="array" ref="H32">IF(SUMPRODUCT((B32:G32&lt;&gt;"")*1)=0,"",SUM(B32,D32,F32))</f>
        <v/>
      </c>
      <c r="I32" s="197" t="str">
        <f t="array" ref="I32">IF(SUMPRODUCT((B32:G32&lt;&gt;"")*1)=0,"",SUM(C32,E32,G32))</f>
        <v/>
      </c>
      <c r="K32" s="197">
        <f t="shared" si="0"/>
        <v>0</v>
      </c>
      <c r="L32" s="197">
        <f t="shared" si="1"/>
        <v>0</v>
      </c>
      <c r="M32" s="197">
        <f t="shared" si="2"/>
        <v>0</v>
      </c>
    </row>
    <row r="33" spans="1:13" ht="15" customHeight="1">
      <c r="A33" s="663" t="s">
        <v>1351</v>
      </c>
      <c r="B33" s="190"/>
      <c r="C33" s="190"/>
      <c r="D33" s="190"/>
      <c r="E33" s="190"/>
      <c r="F33" s="190"/>
      <c r="G33" s="190"/>
      <c r="H33" s="190" t="str">
        <f t="array" ref="H33">IF(SUMPRODUCT((B33:G33&lt;&gt;"")*1)=0,"",SUM(B33,D33,F33))</f>
        <v/>
      </c>
      <c r="I33" s="190" t="str">
        <f t="array" ref="I33">IF(SUMPRODUCT((B33:G33&lt;&gt;"")*1)=0,"",SUM(C33,E33,G33))</f>
        <v/>
      </c>
      <c r="K33" s="197">
        <f t="shared" si="0"/>
        <v>0</v>
      </c>
      <c r="L33" s="197">
        <f t="shared" si="1"/>
        <v>0</v>
      </c>
      <c r="M33" s="197">
        <f t="shared" si="2"/>
        <v>0</v>
      </c>
    </row>
    <row r="34" spans="1:13" ht="15" customHeight="1">
      <c r="A34" s="663" t="s">
        <v>1659</v>
      </c>
      <c r="B34" s="190"/>
      <c r="C34" s="190"/>
      <c r="D34" s="190"/>
      <c r="E34" s="190"/>
      <c r="F34" s="190"/>
      <c r="G34" s="190"/>
      <c r="H34" s="190" t="str">
        <f t="array" ref="H34">IF(SUMPRODUCT((B34:G34&lt;&gt;"")*1)=0,"",SUM(B34,D34,F34))</f>
        <v/>
      </c>
      <c r="I34" s="190" t="str">
        <f t="array" ref="I34">IF(SUMPRODUCT((B34:G34&lt;&gt;"")*1)=0,"",SUM(C34,E34,G34))</f>
        <v/>
      </c>
      <c r="K34" s="197">
        <f t="shared" si="0"/>
        <v>0</v>
      </c>
      <c r="L34" s="197">
        <f t="shared" si="1"/>
        <v>0</v>
      </c>
      <c r="M34" s="197">
        <f t="shared" si="2"/>
        <v>0</v>
      </c>
    </row>
    <row r="35" spans="1:13" ht="15" customHeight="1">
      <c r="A35" s="663" t="s">
        <v>1660</v>
      </c>
      <c r="B35" s="190"/>
      <c r="C35" s="190"/>
      <c r="D35" s="190"/>
      <c r="E35" s="190"/>
      <c r="F35" s="190"/>
      <c r="G35" s="190"/>
      <c r="H35" s="190" t="str">
        <f t="array" ref="H35">IF(SUMPRODUCT((B35:G35&lt;&gt;"")*1)=0,"",SUM(B35,D35,F35))</f>
        <v/>
      </c>
      <c r="I35" s="190" t="str">
        <f t="array" ref="I35">IF(SUMPRODUCT((B35:G35&lt;&gt;"")*1)=0,"",SUM(C35,E35,G35))</f>
        <v/>
      </c>
      <c r="K35" s="197">
        <f t="shared" si="0"/>
        <v>0</v>
      </c>
      <c r="L35" s="197">
        <f t="shared" si="1"/>
        <v>0</v>
      </c>
      <c r="M35" s="197">
        <f t="shared" si="2"/>
        <v>0</v>
      </c>
    </row>
    <row r="36" spans="1:13" ht="15" customHeight="1">
      <c r="A36" s="663" t="s">
        <v>1661</v>
      </c>
      <c r="B36" s="190"/>
      <c r="C36" s="190"/>
      <c r="D36" s="190"/>
      <c r="E36" s="190"/>
      <c r="F36" s="190"/>
      <c r="G36" s="190"/>
      <c r="H36" s="190" t="str">
        <f t="array" ref="H36">IF(SUMPRODUCT((B36:G36&lt;&gt;"")*1)=0,"",SUM(B36,D36,F36))</f>
        <v/>
      </c>
      <c r="I36" s="190" t="str">
        <f t="array" ref="I36">IF(SUMPRODUCT((B36:G36&lt;&gt;"")*1)=0,"",SUM(C36,E36,G36))</f>
        <v/>
      </c>
      <c r="K36" s="197">
        <f t="shared" si="0"/>
        <v>0</v>
      </c>
      <c r="L36" s="197">
        <f t="shared" si="1"/>
        <v>0</v>
      </c>
      <c r="M36" s="197">
        <f t="shared" si="2"/>
        <v>0</v>
      </c>
    </row>
    <row r="37" spans="1:13" ht="15" customHeight="1">
      <c r="A37" s="663" t="s">
        <v>1662</v>
      </c>
      <c r="B37" s="190"/>
      <c r="C37" s="190"/>
      <c r="D37" s="190"/>
      <c r="E37" s="190"/>
      <c r="F37" s="190"/>
      <c r="G37" s="190"/>
      <c r="H37" s="190" t="str">
        <f t="array" ref="H37">IF(SUMPRODUCT((B37:G37&lt;&gt;"")*1)=0,"",SUM(B37,D37,F37))</f>
        <v/>
      </c>
      <c r="I37" s="190" t="str">
        <f t="array" ref="I37">IF(SUMPRODUCT((B37:G37&lt;&gt;"")*1)=0,"",SUM(C37,E37,G37))</f>
        <v/>
      </c>
      <c r="K37" s="197">
        <f t="shared" si="0"/>
        <v>0</v>
      </c>
      <c r="L37" s="197">
        <f t="shared" si="1"/>
        <v>0</v>
      </c>
      <c r="M37" s="197">
        <f t="shared" si="2"/>
        <v>0</v>
      </c>
    </row>
    <row r="38" spans="1:13" ht="15" customHeight="1">
      <c r="A38" s="663" t="s">
        <v>1663</v>
      </c>
      <c r="B38" s="190"/>
      <c r="C38" s="190"/>
      <c r="D38" s="190"/>
      <c r="E38" s="190"/>
      <c r="F38" s="190"/>
      <c r="G38" s="190"/>
      <c r="H38" s="190" t="str">
        <f t="array" ref="H38">IF(SUMPRODUCT((B38:G38&lt;&gt;"")*1)=0,"",SUM(B38,D38,F38))</f>
        <v/>
      </c>
      <c r="I38" s="190" t="str">
        <f t="array" ref="I38">IF(SUMPRODUCT((B38:G38&lt;&gt;"")*1)=0,"",SUM(C38,E38,G38))</f>
        <v/>
      </c>
      <c r="K38" s="197">
        <f t="shared" si="0"/>
        <v>0</v>
      </c>
      <c r="L38" s="197">
        <f t="shared" si="1"/>
        <v>0</v>
      </c>
      <c r="M38" s="197">
        <f t="shared" si="2"/>
        <v>0</v>
      </c>
    </row>
    <row r="39" spans="1:13" ht="15" customHeight="1">
      <c r="A39" s="663" t="s">
        <v>1664</v>
      </c>
      <c r="B39" s="190"/>
      <c r="C39" s="190"/>
      <c r="D39" s="190"/>
      <c r="E39" s="190"/>
      <c r="F39" s="190"/>
      <c r="G39" s="190"/>
      <c r="H39" s="190" t="str">
        <f t="array" ref="H39">IF(SUMPRODUCT((B39:G39&lt;&gt;"")*1)=0,"",SUM(B39,D39,F39))</f>
        <v/>
      </c>
      <c r="I39" s="190" t="str">
        <f t="array" ref="I39">IF(SUMPRODUCT((B39:G39&lt;&gt;"")*1)=0,"",SUM(C39,E39,G39))</f>
        <v/>
      </c>
      <c r="K39" s="197">
        <f t="shared" si="0"/>
        <v>0</v>
      </c>
      <c r="L39" s="197">
        <f t="shared" si="1"/>
        <v>0</v>
      </c>
      <c r="M39" s="197">
        <f t="shared" si="2"/>
        <v>0</v>
      </c>
    </row>
    <row r="40" spans="1:13" ht="15" customHeight="1">
      <c r="A40" s="663" t="s">
        <v>1665</v>
      </c>
      <c r="B40" s="190"/>
      <c r="C40" s="190"/>
      <c r="D40" s="190"/>
      <c r="E40" s="190"/>
      <c r="F40" s="190"/>
      <c r="G40" s="190"/>
      <c r="H40" s="190" t="str">
        <f t="array" ref="H40">IF(SUMPRODUCT((B40:G40&lt;&gt;"")*1)=0,"",SUM(B40,D40,F40))</f>
        <v/>
      </c>
      <c r="I40" s="190" t="str">
        <f t="array" ref="I40">IF(SUMPRODUCT((B40:G40&lt;&gt;"")*1)=0,"",SUM(C40,E40,G40))</f>
        <v/>
      </c>
      <c r="K40" s="197">
        <f t="shared" si="0"/>
        <v>0</v>
      </c>
      <c r="L40" s="197">
        <f t="shared" si="1"/>
        <v>0</v>
      </c>
      <c r="M40" s="197">
        <f t="shared" si="2"/>
        <v>0</v>
      </c>
    </row>
    <row r="41" spans="1:13" ht="15" customHeight="1">
      <c r="A41" s="663" t="s">
        <v>1666</v>
      </c>
      <c r="B41" s="190"/>
      <c r="C41" s="190"/>
      <c r="D41" s="190"/>
      <c r="E41" s="190"/>
      <c r="F41" s="190"/>
      <c r="G41" s="190"/>
      <c r="H41" s="190" t="str">
        <f t="array" ref="H41">IF(SUMPRODUCT((B41:G41&lt;&gt;"")*1)=0,"",SUM(B41,D41,F41))</f>
        <v/>
      </c>
      <c r="I41" s="190" t="str">
        <f t="array" ref="I41">IF(SUMPRODUCT((B41:G41&lt;&gt;"")*1)=0,"",SUM(C41,E41,G41))</f>
        <v/>
      </c>
      <c r="K41" s="197">
        <f t="shared" si="0"/>
        <v>0</v>
      </c>
      <c r="L41" s="197">
        <f t="shared" si="1"/>
        <v>0</v>
      </c>
      <c r="M41" s="197">
        <f t="shared" si="2"/>
        <v>0</v>
      </c>
    </row>
    <row r="42" spans="1:13" ht="15" customHeight="1">
      <c r="A42" s="663" t="s">
        <v>1667</v>
      </c>
      <c r="B42" s="197"/>
      <c r="C42" s="197"/>
      <c r="D42" s="197"/>
      <c r="E42" s="197"/>
      <c r="F42" s="197"/>
      <c r="G42" s="197"/>
      <c r="H42" s="197" t="str">
        <f t="array" ref="H42">IF(SUMPRODUCT((B42:G42&lt;&gt;"")*1)=0,"",SUM(B42,D42,F42))</f>
        <v/>
      </c>
      <c r="I42" s="197" t="str">
        <f t="array" ref="I42">IF(SUMPRODUCT((B42:G42&lt;&gt;"")*1)=0,"",SUM(C42,E42,G42))</f>
        <v/>
      </c>
      <c r="K42" s="197">
        <f t="shared" si="0"/>
        <v>0</v>
      </c>
      <c r="L42" s="197">
        <f t="shared" si="1"/>
        <v>0</v>
      </c>
      <c r="M42" s="197">
        <f t="shared" si="2"/>
        <v>0</v>
      </c>
    </row>
    <row r="43" spans="1:13" ht="15" customHeight="1">
      <c r="A43" s="663" t="s">
        <v>1668</v>
      </c>
      <c r="B43" s="190"/>
      <c r="C43" s="190"/>
      <c r="D43" s="190"/>
      <c r="E43" s="190"/>
      <c r="F43" s="190"/>
      <c r="G43" s="190"/>
      <c r="H43" s="190" t="str">
        <f t="array" ref="H43">IF(SUMPRODUCT((B43:G43&lt;&gt;"")*1)=0,"",SUM(B43,D43,F43))</f>
        <v/>
      </c>
      <c r="I43" s="190" t="str">
        <f t="array" ref="I43">IF(SUMPRODUCT((B43:G43&lt;&gt;"")*1)=0,"",SUM(C43,E43,G43))</f>
        <v/>
      </c>
      <c r="K43" s="197">
        <f t="shared" si="0"/>
        <v>0</v>
      </c>
      <c r="L43" s="197">
        <f t="shared" si="1"/>
        <v>0</v>
      </c>
      <c r="M43" s="197">
        <f t="shared" si="2"/>
        <v>0</v>
      </c>
    </row>
    <row r="44" spans="1:13" ht="15" customHeight="1">
      <c r="A44" s="663" t="s">
        <v>1669</v>
      </c>
      <c r="B44" s="190"/>
      <c r="C44" s="190"/>
      <c r="D44" s="190"/>
      <c r="E44" s="190"/>
      <c r="F44" s="190"/>
      <c r="G44" s="190"/>
      <c r="H44" s="190" t="str">
        <f t="array" ref="H44">IF(SUMPRODUCT((B44:G44&lt;&gt;"")*1)=0,"",SUM(B44,D44,F44))</f>
        <v/>
      </c>
      <c r="I44" s="190" t="str">
        <f t="array" ref="I44">IF(SUMPRODUCT((B44:G44&lt;&gt;"")*1)=0,"",SUM(C44,E44,G44))</f>
        <v/>
      </c>
      <c r="K44" s="197">
        <f t="shared" si="0"/>
        <v>0</v>
      </c>
      <c r="L44" s="197">
        <f t="shared" si="1"/>
        <v>0</v>
      </c>
      <c r="M44" s="197">
        <f t="shared" si="2"/>
        <v>0</v>
      </c>
    </row>
    <row r="45" spans="1:13" ht="15" customHeight="1">
      <c r="A45" s="662" t="s">
        <v>1407</v>
      </c>
      <c r="B45" s="190"/>
      <c r="C45" s="190"/>
      <c r="D45" s="190"/>
      <c r="E45" s="190"/>
      <c r="F45" s="190"/>
      <c r="G45" s="190"/>
      <c r="H45" s="190" t="str">
        <f t="array" ref="H45">IF(SUMPRODUCT((B45:G45&lt;&gt;"")*1)=0,"",SUM(B45,D45,F45))</f>
        <v/>
      </c>
      <c r="I45" s="190" t="str">
        <f t="array" ref="I45">IF(SUMPRODUCT((B45:G45&lt;&gt;"")*1)=0,"",SUM(C45,E45,G45))</f>
        <v/>
      </c>
      <c r="K45" s="197">
        <f t="shared" si="0"/>
        <v>0</v>
      </c>
      <c r="L45" s="197">
        <f t="shared" si="1"/>
        <v>0</v>
      </c>
      <c r="M45" s="197">
        <f t="shared" si="2"/>
        <v>0</v>
      </c>
    </row>
    <row r="46" spans="1:13" ht="15" customHeight="1">
      <c r="A46" s="663" t="s">
        <v>1670</v>
      </c>
      <c r="B46" s="190"/>
      <c r="C46" s="190"/>
      <c r="D46" s="190"/>
      <c r="E46" s="190"/>
      <c r="F46" s="190"/>
      <c r="G46" s="190"/>
      <c r="H46" s="190" t="str">
        <f t="array" ref="H46">IF(SUMPRODUCT((B46:G46&lt;&gt;"")*1)=0,"",SUM(B46,D46,F46))</f>
        <v/>
      </c>
      <c r="I46" s="190" t="str">
        <f t="array" ref="I46">IF(SUMPRODUCT((B46:G46&lt;&gt;"")*1)=0,"",SUM(C46,E46,G46))</f>
        <v/>
      </c>
      <c r="K46" s="197">
        <f t="shared" si="0"/>
        <v>0</v>
      </c>
      <c r="L46" s="197">
        <f t="shared" si="1"/>
        <v>0</v>
      </c>
      <c r="M46" s="197">
        <f t="shared" si="2"/>
        <v>0</v>
      </c>
    </row>
    <row r="47" spans="1:13" ht="15" customHeight="1">
      <c r="A47" s="663" t="s">
        <v>1671</v>
      </c>
      <c r="B47" s="190"/>
      <c r="C47" s="190"/>
      <c r="D47" s="190"/>
      <c r="E47" s="190"/>
      <c r="F47" s="190"/>
      <c r="G47" s="190"/>
      <c r="H47" s="190" t="str">
        <f t="array" ref="H47">IF(SUMPRODUCT((B47:G47&lt;&gt;"")*1)=0,"",SUM(B47,D47,F47))</f>
        <v/>
      </c>
      <c r="I47" s="190" t="str">
        <f t="array" ref="I47">IF(SUMPRODUCT((B47:G47&lt;&gt;"")*1)=0,"",SUM(C47,E47,G47))</f>
        <v/>
      </c>
      <c r="K47" s="197">
        <f t="shared" si="0"/>
        <v>0</v>
      </c>
      <c r="L47" s="197">
        <f t="shared" si="1"/>
        <v>0</v>
      </c>
      <c r="M47" s="197">
        <f t="shared" si="2"/>
        <v>0</v>
      </c>
    </row>
    <row r="48" spans="1:13" ht="15" customHeight="1">
      <c r="A48" s="663" t="s">
        <v>1672</v>
      </c>
      <c r="B48" s="190"/>
      <c r="C48" s="190"/>
      <c r="D48" s="190"/>
      <c r="E48" s="190"/>
      <c r="F48" s="190"/>
      <c r="G48" s="190"/>
      <c r="H48" s="190" t="str">
        <f t="array" ref="H48">IF(SUMPRODUCT((B48:G48&lt;&gt;"")*1)=0,"",SUM(B48,D48,F48))</f>
        <v/>
      </c>
      <c r="I48" s="190" t="str">
        <f t="array" ref="I48">IF(SUMPRODUCT((B48:G48&lt;&gt;"")*1)=0,"",SUM(C48,E48,G48))</f>
        <v/>
      </c>
      <c r="K48" s="197">
        <f t="shared" si="0"/>
        <v>0</v>
      </c>
      <c r="L48" s="197">
        <f t="shared" si="1"/>
        <v>0</v>
      </c>
      <c r="M48" s="197">
        <f t="shared" si="2"/>
        <v>0</v>
      </c>
    </row>
    <row r="49" spans="1:13" ht="15" customHeight="1">
      <c r="A49" s="663" t="s">
        <v>1673</v>
      </c>
      <c r="B49" s="190"/>
      <c r="C49" s="190"/>
      <c r="D49" s="190"/>
      <c r="E49" s="190"/>
      <c r="F49" s="190"/>
      <c r="G49" s="190"/>
      <c r="H49" s="190" t="str">
        <f t="array" ref="H49">IF(SUMPRODUCT((B49:G49&lt;&gt;"")*1)=0,"",SUM(B49,D49,F49))</f>
        <v/>
      </c>
      <c r="I49" s="190" t="str">
        <f t="array" ref="I49">IF(SUMPRODUCT((B49:G49&lt;&gt;"")*1)=0,"",SUM(C49,E49,G49))</f>
        <v/>
      </c>
      <c r="K49" s="197">
        <f t="shared" si="0"/>
        <v>0</v>
      </c>
      <c r="L49" s="197">
        <f t="shared" si="1"/>
        <v>0</v>
      </c>
      <c r="M49" s="197">
        <f t="shared" si="2"/>
        <v>0</v>
      </c>
    </row>
    <row r="50" spans="1:13" ht="15" customHeight="1">
      <c r="A50" s="663" t="s">
        <v>1674</v>
      </c>
      <c r="B50" s="190"/>
      <c r="C50" s="190"/>
      <c r="D50" s="190"/>
      <c r="E50" s="190"/>
      <c r="F50" s="190"/>
      <c r="G50" s="190"/>
      <c r="H50" s="190" t="str">
        <f t="array" ref="H50">IF(SUMPRODUCT((B50:G50&lt;&gt;"")*1)=0,"",SUM(B50,D50,F50))</f>
        <v/>
      </c>
      <c r="I50" s="190" t="str">
        <f t="array" ref="I50">IF(SUMPRODUCT((B50:G50&lt;&gt;"")*1)=0,"",SUM(C50,E50,G50))</f>
        <v/>
      </c>
      <c r="K50" s="197">
        <f t="shared" si="0"/>
        <v>0</v>
      </c>
      <c r="L50" s="197">
        <f t="shared" si="1"/>
        <v>0</v>
      </c>
      <c r="M50" s="197">
        <f t="shared" si="2"/>
        <v>0</v>
      </c>
    </row>
    <row r="51" spans="1:13" ht="15" customHeight="1">
      <c r="A51" s="663" t="s">
        <v>1675</v>
      </c>
      <c r="B51" s="190"/>
      <c r="C51" s="190"/>
      <c r="D51" s="190"/>
      <c r="E51" s="190"/>
      <c r="F51" s="190"/>
      <c r="G51" s="190"/>
      <c r="H51" s="190" t="str">
        <f t="array" ref="H51">IF(SUMPRODUCT((B51:G51&lt;&gt;"")*1)=0,"",SUM(B51,D51,F51))</f>
        <v/>
      </c>
      <c r="I51" s="190" t="str">
        <f t="array" ref="I51">IF(SUMPRODUCT((B51:G51&lt;&gt;"")*1)=0,"",SUM(C51,E51,G51))</f>
        <v/>
      </c>
      <c r="K51" s="197">
        <f t="shared" si="0"/>
        <v>0</v>
      </c>
      <c r="L51" s="197">
        <f t="shared" si="1"/>
        <v>0</v>
      </c>
      <c r="M51" s="197">
        <f t="shared" si="2"/>
        <v>0</v>
      </c>
    </row>
    <row r="52" spans="1:13" ht="15" customHeight="1">
      <c r="A52" s="663" t="s">
        <v>1676</v>
      </c>
      <c r="B52" s="190"/>
      <c r="C52" s="190"/>
      <c r="D52" s="190"/>
      <c r="E52" s="190"/>
      <c r="F52" s="190"/>
      <c r="G52" s="190"/>
      <c r="H52" s="190" t="str">
        <f t="array" ref="H52">IF(SUMPRODUCT((B52:G52&lt;&gt;"")*1)=0,"",SUM(B52,D52,F52))</f>
        <v/>
      </c>
      <c r="I52" s="190" t="str">
        <f t="array" ref="I52">IF(SUMPRODUCT((B52:G52&lt;&gt;"")*1)=0,"",SUM(C52,E52,G52))</f>
        <v/>
      </c>
      <c r="K52" s="197">
        <f t="shared" si="0"/>
        <v>0</v>
      </c>
      <c r="L52" s="197">
        <f t="shared" si="1"/>
        <v>0</v>
      </c>
      <c r="M52" s="197">
        <f t="shared" si="2"/>
        <v>0</v>
      </c>
    </row>
    <row r="53" spans="1:13" ht="15" customHeight="1">
      <c r="A53" s="663" t="s">
        <v>1677</v>
      </c>
      <c r="B53" s="190"/>
      <c r="C53" s="190"/>
      <c r="D53" s="190"/>
      <c r="E53" s="190"/>
      <c r="F53" s="190"/>
      <c r="G53" s="190"/>
      <c r="H53" s="190" t="str">
        <f t="array" ref="H53">IF(SUMPRODUCT((B53:G53&lt;&gt;"")*1)=0,"",SUM(B53,D53,F53))</f>
        <v/>
      </c>
      <c r="I53" s="190" t="str">
        <f t="array" ref="I53">IF(SUMPRODUCT((B53:G53&lt;&gt;"")*1)=0,"",SUM(C53,E53,G53))</f>
        <v/>
      </c>
      <c r="K53" s="197">
        <f t="shared" si="0"/>
        <v>0</v>
      </c>
      <c r="L53" s="197">
        <f t="shared" si="1"/>
        <v>0</v>
      </c>
      <c r="M53" s="197">
        <f t="shared" si="2"/>
        <v>0</v>
      </c>
    </row>
    <row r="54" spans="1:13" ht="15" customHeight="1">
      <c r="A54" s="662" t="s">
        <v>1678</v>
      </c>
      <c r="B54" s="190"/>
      <c r="C54" s="190"/>
      <c r="D54" s="190"/>
      <c r="E54" s="190"/>
      <c r="F54" s="190"/>
      <c r="G54" s="190"/>
      <c r="H54" s="190" t="str">
        <f t="array" ref="H54">IF(SUMPRODUCT((B54:G54&lt;&gt;"")*1)=0,"",SUM(B54,D54,F54))</f>
        <v/>
      </c>
      <c r="I54" s="190" t="str">
        <f t="array" ref="I54">IF(SUMPRODUCT((B54:G54&lt;&gt;"")*1)=0,"",SUM(C54,E54,G54))</f>
        <v/>
      </c>
      <c r="K54" s="197">
        <f t="shared" si="0"/>
        <v>0</v>
      </c>
      <c r="L54" s="197">
        <f t="shared" si="1"/>
        <v>0</v>
      </c>
      <c r="M54" s="197">
        <f t="shared" si="2"/>
        <v>0</v>
      </c>
    </row>
    <row r="55" spans="1:13" ht="15" customHeight="1">
      <c r="A55" s="663" t="s">
        <v>1679</v>
      </c>
      <c r="B55" s="197"/>
      <c r="C55" s="197"/>
      <c r="D55" s="197"/>
      <c r="E55" s="197"/>
      <c r="F55" s="197"/>
      <c r="G55" s="197"/>
      <c r="H55" s="197" t="str">
        <f t="array" ref="H55">IF(SUMPRODUCT((B55:G55&lt;&gt;"")*1)=0,"",SUM(B55,D55,F55))</f>
        <v/>
      </c>
      <c r="I55" s="197" t="str">
        <f t="array" ref="I55">IF(SUMPRODUCT((B55:G55&lt;&gt;"")*1)=0,"",SUM(C55,E55,G55))</f>
        <v/>
      </c>
      <c r="K55" s="197">
        <f t="shared" si="0"/>
        <v>0</v>
      </c>
      <c r="L55" s="197">
        <f t="shared" si="1"/>
        <v>0</v>
      </c>
      <c r="M55" s="197">
        <f t="shared" si="2"/>
        <v>0</v>
      </c>
    </row>
    <row r="56" spans="1:13" ht="15" customHeight="1">
      <c r="A56" s="663" t="s">
        <v>1680</v>
      </c>
      <c r="B56" s="190"/>
      <c r="C56" s="190"/>
      <c r="D56" s="190"/>
      <c r="E56" s="190"/>
      <c r="F56" s="190"/>
      <c r="G56" s="190"/>
      <c r="H56" s="190" t="str">
        <f t="array" ref="H56">IF(SUMPRODUCT((B56:G56&lt;&gt;"")*1)=0,"",SUM(B56,D56,F56))</f>
        <v/>
      </c>
      <c r="I56" s="190" t="str">
        <f t="array" ref="I56">IF(SUMPRODUCT((B56:G56&lt;&gt;"")*1)=0,"",SUM(C56,E56,G56))</f>
        <v/>
      </c>
      <c r="K56" s="197">
        <f t="shared" si="0"/>
        <v>0</v>
      </c>
      <c r="L56" s="197">
        <f t="shared" si="1"/>
        <v>0</v>
      </c>
      <c r="M56" s="197">
        <f t="shared" si="2"/>
        <v>0</v>
      </c>
    </row>
    <row r="57" spans="1:13" ht="15" customHeight="1">
      <c r="A57" s="663" t="s">
        <v>1681</v>
      </c>
      <c r="B57" s="190"/>
      <c r="C57" s="190"/>
      <c r="D57" s="190"/>
      <c r="E57" s="190"/>
      <c r="F57" s="190"/>
      <c r="G57" s="190"/>
      <c r="H57" s="190" t="str">
        <f t="array" ref="H57">IF(SUMPRODUCT((B57:G57&lt;&gt;"")*1)=0,"",SUM(B57,D57,F57))</f>
        <v/>
      </c>
      <c r="I57" s="190" t="str">
        <f t="array" ref="I57">IF(SUMPRODUCT((B57:G57&lt;&gt;"")*1)=0,"",SUM(C57,E57,G57))</f>
        <v/>
      </c>
      <c r="K57" s="197">
        <f t="shared" si="0"/>
        <v>0</v>
      </c>
      <c r="L57" s="197">
        <f t="shared" si="1"/>
        <v>0</v>
      </c>
      <c r="M57" s="197">
        <f t="shared" si="2"/>
        <v>0</v>
      </c>
    </row>
    <row r="58" spans="1:13" ht="15" customHeight="1">
      <c r="A58" s="663" t="s">
        <v>1682</v>
      </c>
      <c r="B58" s="190"/>
      <c r="C58" s="190"/>
      <c r="D58" s="190"/>
      <c r="E58" s="190"/>
      <c r="F58" s="190"/>
      <c r="G58" s="190"/>
      <c r="H58" s="190" t="str">
        <f t="array" ref="H58">IF(SUMPRODUCT((B58:G58&lt;&gt;"")*1)=0,"",SUM(B58,D58,F58))</f>
        <v/>
      </c>
      <c r="I58" s="190" t="str">
        <f t="array" ref="I58">IF(SUMPRODUCT((B58:G58&lt;&gt;"")*1)=0,"",SUM(C58,E58,G58))</f>
        <v/>
      </c>
      <c r="K58" s="197">
        <f t="shared" si="0"/>
        <v>0</v>
      </c>
      <c r="L58" s="197">
        <f t="shared" si="1"/>
        <v>0</v>
      </c>
      <c r="M58" s="197">
        <f t="shared" si="2"/>
        <v>0</v>
      </c>
    </row>
    <row r="59" spans="1:13" ht="15" customHeight="1">
      <c r="A59" s="662" t="s">
        <v>1683</v>
      </c>
      <c r="B59" s="190"/>
      <c r="C59" s="190"/>
      <c r="D59" s="190"/>
      <c r="E59" s="190"/>
      <c r="F59" s="190"/>
      <c r="G59" s="190"/>
      <c r="H59" s="190" t="str">
        <f t="array" ref="H59">IF(SUMPRODUCT((B59:G59&lt;&gt;"")*1)=0,"",SUM(B59,D59,F59))</f>
        <v/>
      </c>
      <c r="I59" s="190" t="str">
        <f t="array" ref="I59">IF(SUMPRODUCT((B59:G59&lt;&gt;"")*1)=0,"",SUM(C59,E59,G59))</f>
        <v/>
      </c>
      <c r="K59" s="197">
        <f t="shared" si="0"/>
        <v>0</v>
      </c>
      <c r="L59" s="197">
        <f t="shared" si="1"/>
        <v>0</v>
      </c>
      <c r="M59" s="197">
        <f t="shared" si="2"/>
        <v>0</v>
      </c>
    </row>
    <row r="60" spans="1:13" ht="15" customHeight="1">
      <c r="A60" s="663" t="s">
        <v>1684</v>
      </c>
      <c r="B60" s="190"/>
      <c r="C60" s="190"/>
      <c r="D60" s="190"/>
      <c r="E60" s="190"/>
      <c r="F60" s="190"/>
      <c r="G60" s="190"/>
      <c r="H60" s="190" t="str">
        <f t="array" ref="H60">IF(SUMPRODUCT((B60:G60&lt;&gt;"")*1)=0,"",SUM(B60,D60,F60))</f>
        <v/>
      </c>
      <c r="I60" s="190" t="str">
        <f t="array" ref="I60">IF(SUMPRODUCT((B60:G60&lt;&gt;"")*1)=0,"",SUM(C60,E60,G60))</f>
        <v/>
      </c>
      <c r="K60" s="197">
        <f t="shared" si="0"/>
        <v>0</v>
      </c>
      <c r="L60" s="197">
        <f t="shared" si="1"/>
        <v>0</v>
      </c>
      <c r="M60" s="197">
        <f t="shared" si="2"/>
        <v>0</v>
      </c>
    </row>
    <row r="61" spans="1:13" ht="15" customHeight="1">
      <c r="A61" s="663" t="s">
        <v>1685</v>
      </c>
      <c r="B61" s="190"/>
      <c r="C61" s="190"/>
      <c r="D61" s="190"/>
      <c r="E61" s="190"/>
      <c r="F61" s="190"/>
      <c r="G61" s="190"/>
      <c r="H61" s="190" t="str">
        <f t="array" ref="H61">IF(SUMPRODUCT((B61:G61&lt;&gt;"")*1)=0,"",SUM(B61,D61,F61))</f>
        <v/>
      </c>
      <c r="I61" s="190" t="str">
        <f t="array" ref="I61">IF(SUMPRODUCT((B61:G61&lt;&gt;"")*1)=0,"",SUM(C61,E61,G61))</f>
        <v/>
      </c>
      <c r="K61" s="197">
        <f t="shared" si="0"/>
        <v>0</v>
      </c>
      <c r="L61" s="197">
        <f t="shared" si="1"/>
        <v>0</v>
      </c>
      <c r="M61" s="197">
        <f t="shared" si="2"/>
        <v>0</v>
      </c>
    </row>
    <row r="62" spans="1:13" ht="15" customHeight="1">
      <c r="A62" s="663" t="s">
        <v>1686</v>
      </c>
      <c r="B62" s="190"/>
      <c r="C62" s="190"/>
      <c r="D62" s="190"/>
      <c r="E62" s="190"/>
      <c r="F62" s="190"/>
      <c r="G62" s="190"/>
      <c r="H62" s="190" t="str">
        <f t="array" ref="H62">IF(SUMPRODUCT((B62:G62&lt;&gt;"")*1)=0,"",SUM(B62,D62,F62))</f>
        <v/>
      </c>
      <c r="I62" s="190" t="str">
        <f t="array" ref="I62">IF(SUMPRODUCT((B62:G62&lt;&gt;"")*1)=0,"",SUM(C62,E62,G62))</f>
        <v/>
      </c>
      <c r="K62" s="197">
        <f t="shared" si="0"/>
        <v>0</v>
      </c>
      <c r="L62" s="197">
        <f t="shared" si="1"/>
        <v>0</v>
      </c>
      <c r="M62" s="197">
        <f t="shared" si="2"/>
        <v>0</v>
      </c>
    </row>
    <row r="63" spans="1:13" ht="15" customHeight="1">
      <c r="A63" s="663" t="s">
        <v>1687</v>
      </c>
      <c r="B63" s="190"/>
      <c r="C63" s="190"/>
      <c r="D63" s="190"/>
      <c r="E63" s="190"/>
      <c r="F63" s="190"/>
      <c r="G63" s="190"/>
      <c r="H63" s="190" t="str">
        <f t="array" ref="H63">IF(SUMPRODUCT((B63:G63&lt;&gt;"")*1)=0,"",SUM(B63,D63,F63))</f>
        <v/>
      </c>
      <c r="I63" s="190" t="str">
        <f t="array" ref="I63">IF(SUMPRODUCT((B63:G63&lt;&gt;"")*1)=0,"",SUM(C63,E63,G63))</f>
        <v/>
      </c>
      <c r="K63" s="197">
        <f t="shared" si="0"/>
        <v>0</v>
      </c>
      <c r="L63" s="197">
        <f t="shared" si="1"/>
        <v>0</v>
      </c>
      <c r="M63" s="197">
        <f t="shared" si="2"/>
        <v>0</v>
      </c>
    </row>
    <row r="64" spans="1:13" ht="15" customHeight="1">
      <c r="A64" s="662" t="s">
        <v>1688</v>
      </c>
      <c r="B64" s="190"/>
      <c r="C64" s="190"/>
      <c r="D64" s="190"/>
      <c r="E64" s="190"/>
      <c r="F64" s="190"/>
      <c r="G64" s="190"/>
      <c r="H64" s="190" t="str">
        <f t="array" ref="H64">IF(SUMPRODUCT((B64:G64&lt;&gt;"")*1)=0,"",SUM(B64,D64,F64))</f>
        <v/>
      </c>
      <c r="I64" s="190" t="str">
        <f t="array" ref="I64">IF(SUMPRODUCT((B64:G64&lt;&gt;"")*1)=0,"",SUM(C64,E64,G64))</f>
        <v/>
      </c>
      <c r="K64" s="197">
        <f t="shared" si="0"/>
        <v>0</v>
      </c>
      <c r="L64" s="197">
        <f t="shared" si="1"/>
        <v>0</v>
      </c>
      <c r="M64" s="197">
        <f t="shared" si="2"/>
        <v>0</v>
      </c>
    </row>
    <row r="65" spans="1:13" ht="15" customHeight="1">
      <c r="A65" s="663" t="s">
        <v>1689</v>
      </c>
      <c r="B65" s="190"/>
      <c r="C65" s="190"/>
      <c r="D65" s="190"/>
      <c r="E65" s="190"/>
      <c r="F65" s="190"/>
      <c r="G65" s="190"/>
      <c r="H65" s="190" t="str">
        <f t="array" ref="H65">IF(SUMPRODUCT((B65:G65&lt;&gt;"")*1)=0,"",SUM(B65,D65,F65))</f>
        <v/>
      </c>
      <c r="I65" s="190" t="str">
        <f t="array" ref="I65">IF(SUMPRODUCT((B65:G65&lt;&gt;"")*1)=0,"",SUM(C65,E65,G65))</f>
        <v/>
      </c>
      <c r="K65" s="197">
        <f t="shared" si="0"/>
        <v>0</v>
      </c>
      <c r="L65" s="197">
        <f t="shared" si="1"/>
        <v>0</v>
      </c>
      <c r="M65" s="197">
        <f t="shared" si="2"/>
        <v>0</v>
      </c>
    </row>
    <row r="66" spans="1:13" ht="15" customHeight="1">
      <c r="A66" s="663" t="s">
        <v>1690</v>
      </c>
      <c r="B66" s="197"/>
      <c r="C66" s="197"/>
      <c r="D66" s="197"/>
      <c r="E66" s="197"/>
      <c r="F66" s="197"/>
      <c r="G66" s="197"/>
      <c r="H66" s="197" t="str">
        <f t="array" ref="H66">IF(SUMPRODUCT((B66:G66&lt;&gt;"")*1)=0,"",SUM(B66,D66,F66))</f>
        <v/>
      </c>
      <c r="I66" s="197" t="str">
        <f t="array" ref="I66">IF(SUMPRODUCT((B66:G66&lt;&gt;"")*1)=0,"",SUM(C66,E66,G66))</f>
        <v/>
      </c>
      <c r="K66" s="197">
        <f t="shared" si="0"/>
        <v>0</v>
      </c>
      <c r="L66" s="197">
        <f t="shared" si="1"/>
        <v>0</v>
      </c>
      <c r="M66" s="197">
        <f t="shared" si="2"/>
        <v>0</v>
      </c>
    </row>
    <row r="67" spans="1:13" ht="15" customHeight="1">
      <c r="A67" s="663" t="s">
        <v>1691</v>
      </c>
      <c r="B67" s="190"/>
      <c r="C67" s="190"/>
      <c r="D67" s="190"/>
      <c r="E67" s="190"/>
      <c r="F67" s="190"/>
      <c r="G67" s="190"/>
      <c r="H67" s="190" t="str">
        <f t="array" ref="H67">IF(SUMPRODUCT((B67:G67&lt;&gt;"")*1)=0,"",SUM(B67,D67,F67))</f>
        <v/>
      </c>
      <c r="I67" s="190" t="str">
        <f t="array" ref="I67">IF(SUMPRODUCT((B67:G67&lt;&gt;"")*1)=0,"",SUM(C67,E67,G67))</f>
        <v/>
      </c>
      <c r="K67" s="197">
        <f t="shared" si="0"/>
        <v>0</v>
      </c>
      <c r="L67" s="197">
        <f t="shared" si="1"/>
        <v>0</v>
      </c>
      <c r="M67" s="197">
        <f t="shared" si="2"/>
        <v>0</v>
      </c>
    </row>
    <row r="68" spans="1:13" ht="15" customHeight="1">
      <c r="A68" s="663" t="s">
        <v>1692</v>
      </c>
      <c r="B68" s="190"/>
      <c r="C68" s="190"/>
      <c r="D68" s="190"/>
      <c r="E68" s="190"/>
      <c r="F68" s="190"/>
      <c r="G68" s="190"/>
      <c r="H68" s="190" t="str">
        <f t="array" ref="H68">IF(SUMPRODUCT((B68:G68&lt;&gt;"")*1)=0,"",SUM(B68,D68,F68))</f>
        <v/>
      </c>
      <c r="I68" s="190" t="str">
        <f t="array" ref="I68">IF(SUMPRODUCT((B68:G68&lt;&gt;"")*1)=0,"",SUM(C68,E68,G68))</f>
        <v/>
      </c>
      <c r="K68" s="197">
        <f t="shared" si="0"/>
        <v>0</v>
      </c>
      <c r="L68" s="197">
        <f t="shared" si="1"/>
        <v>0</v>
      </c>
      <c r="M68" s="197">
        <f t="shared" si="2"/>
        <v>0</v>
      </c>
    </row>
    <row r="69" spans="1:13" ht="15" customHeight="1">
      <c r="A69" s="663" t="s">
        <v>1693</v>
      </c>
      <c r="B69" s="190"/>
      <c r="C69" s="190"/>
      <c r="D69" s="190"/>
      <c r="E69" s="190"/>
      <c r="F69" s="190"/>
      <c r="G69" s="190"/>
      <c r="H69" s="190" t="str">
        <f t="array" ref="H69">IF(SUMPRODUCT((B69:G69&lt;&gt;"")*1)=0,"",SUM(B69,D69,F69))</f>
        <v/>
      </c>
      <c r="I69" s="190" t="str">
        <f t="array" ref="I69">IF(SUMPRODUCT((B69:G69&lt;&gt;"")*1)=0,"",SUM(C69,E69,G69))</f>
        <v/>
      </c>
      <c r="K69" s="197">
        <f t="shared" si="0"/>
        <v>0</v>
      </c>
      <c r="L69" s="197">
        <f t="shared" si="1"/>
        <v>0</v>
      </c>
      <c r="M69" s="197">
        <f t="shared" si="2"/>
        <v>0</v>
      </c>
    </row>
    <row r="70" spans="1:13" ht="15" customHeight="1">
      <c r="A70" s="663" t="s">
        <v>1694</v>
      </c>
      <c r="B70" s="190"/>
      <c r="C70" s="190"/>
      <c r="D70" s="190"/>
      <c r="E70" s="190"/>
      <c r="F70" s="190"/>
      <c r="G70" s="190"/>
      <c r="H70" s="190" t="str">
        <f t="array" ref="H70">IF(SUMPRODUCT((B70:G70&lt;&gt;"")*1)=0,"",SUM(B70,D70,F70))</f>
        <v/>
      </c>
      <c r="I70" s="190" t="str">
        <f t="array" ref="I70">IF(SUMPRODUCT((B70:G70&lt;&gt;"")*1)=0,"",SUM(C70,E70,G70))</f>
        <v/>
      </c>
      <c r="K70" s="197">
        <f t="shared" ref="K70:K133" si="3">+B70-C70</f>
        <v>0</v>
      </c>
      <c r="L70" s="197">
        <f t="shared" ref="L70:L133" si="4">+D70-E70</f>
        <v>0</v>
      </c>
      <c r="M70" s="197">
        <f t="shared" ref="M70:M133" si="5">+F70-G70</f>
        <v>0</v>
      </c>
    </row>
    <row r="71" spans="1:13" ht="15" customHeight="1">
      <c r="A71" s="663" t="s">
        <v>1695</v>
      </c>
      <c r="B71" s="190"/>
      <c r="C71" s="190"/>
      <c r="D71" s="190"/>
      <c r="E71" s="190"/>
      <c r="F71" s="190"/>
      <c r="G71" s="190"/>
      <c r="H71" s="190" t="str">
        <f t="array" ref="H71">IF(SUMPRODUCT((B71:G71&lt;&gt;"")*1)=0,"",SUM(B71,D71,F71))</f>
        <v/>
      </c>
      <c r="I71" s="190" t="str">
        <f t="array" ref="I71">IF(SUMPRODUCT((B71:G71&lt;&gt;"")*1)=0,"",SUM(C71,E71,G71))</f>
        <v/>
      </c>
      <c r="K71" s="197">
        <f t="shared" si="3"/>
        <v>0</v>
      </c>
      <c r="L71" s="197">
        <f t="shared" si="4"/>
        <v>0</v>
      </c>
      <c r="M71" s="197">
        <f t="shared" si="5"/>
        <v>0</v>
      </c>
    </row>
    <row r="72" spans="1:13" ht="15" customHeight="1">
      <c r="A72" s="663" t="s">
        <v>1696</v>
      </c>
      <c r="B72" s="190"/>
      <c r="C72" s="190"/>
      <c r="D72" s="190"/>
      <c r="E72" s="190"/>
      <c r="F72" s="190"/>
      <c r="G72" s="190"/>
      <c r="H72" s="190" t="str">
        <f t="array" ref="H72">IF(SUMPRODUCT((B72:G72&lt;&gt;"")*1)=0,"",SUM(B72,D72,F72))</f>
        <v/>
      </c>
      <c r="I72" s="190" t="str">
        <f t="array" ref="I72">IF(SUMPRODUCT((B72:G72&lt;&gt;"")*1)=0,"",SUM(C72,E72,G72))</f>
        <v/>
      </c>
      <c r="K72" s="197">
        <f t="shared" si="3"/>
        <v>0</v>
      </c>
      <c r="L72" s="197">
        <f t="shared" si="4"/>
        <v>0</v>
      </c>
      <c r="M72" s="197">
        <f t="shared" si="5"/>
        <v>0</v>
      </c>
    </row>
    <row r="73" spans="1:13" ht="15" customHeight="1">
      <c r="A73" s="663" t="s">
        <v>1697</v>
      </c>
      <c r="B73" s="190"/>
      <c r="C73" s="190"/>
      <c r="D73" s="190"/>
      <c r="E73" s="190"/>
      <c r="F73" s="190"/>
      <c r="G73" s="190"/>
      <c r="H73" s="190" t="str">
        <f t="array" ref="H73">IF(SUMPRODUCT((B73:G73&lt;&gt;"")*1)=0,"",SUM(B73,D73,F73))</f>
        <v/>
      </c>
      <c r="I73" s="190" t="str">
        <f t="array" ref="I73">IF(SUMPRODUCT((B73:G73&lt;&gt;"")*1)=0,"",SUM(C73,E73,G73))</f>
        <v/>
      </c>
      <c r="K73" s="197">
        <f t="shared" si="3"/>
        <v>0</v>
      </c>
      <c r="L73" s="197">
        <f t="shared" si="4"/>
        <v>0</v>
      </c>
      <c r="M73" s="197">
        <f t="shared" si="5"/>
        <v>0</v>
      </c>
    </row>
    <row r="74" spans="1:13" ht="15" customHeight="1">
      <c r="A74" s="663" t="s">
        <v>1698</v>
      </c>
      <c r="B74" s="190"/>
      <c r="C74" s="190"/>
      <c r="D74" s="190"/>
      <c r="E74" s="190"/>
      <c r="F74" s="190"/>
      <c r="G74" s="190"/>
      <c r="H74" s="190" t="str">
        <f t="array" ref="H74">IF(SUMPRODUCT((B74:G74&lt;&gt;"")*1)=0,"",SUM(B74,D74,F74))</f>
        <v/>
      </c>
      <c r="I74" s="190" t="str">
        <f t="array" ref="I74">IF(SUMPRODUCT((B74:G74&lt;&gt;"")*1)=0,"",SUM(C74,E74,G74))</f>
        <v/>
      </c>
      <c r="K74" s="197">
        <f t="shared" si="3"/>
        <v>0</v>
      </c>
      <c r="L74" s="197">
        <f t="shared" si="4"/>
        <v>0</v>
      </c>
      <c r="M74" s="197">
        <f t="shared" si="5"/>
        <v>0</v>
      </c>
    </row>
    <row r="75" spans="1:13" ht="15" customHeight="1">
      <c r="A75" s="663" t="s">
        <v>1699</v>
      </c>
      <c r="B75" s="190"/>
      <c r="C75" s="190"/>
      <c r="D75" s="190"/>
      <c r="E75" s="190"/>
      <c r="F75" s="190"/>
      <c r="G75" s="190"/>
      <c r="H75" s="190" t="str">
        <f t="array" ref="H75">IF(SUMPRODUCT((B75:G75&lt;&gt;"")*1)=0,"",SUM(B75,D75,F75))</f>
        <v/>
      </c>
      <c r="I75" s="190" t="str">
        <f t="array" ref="I75">IF(SUMPRODUCT((B75:G75&lt;&gt;"")*1)=0,"",SUM(C75,E75,G75))</f>
        <v/>
      </c>
      <c r="K75" s="197">
        <f t="shared" si="3"/>
        <v>0</v>
      </c>
      <c r="L75" s="197">
        <f t="shared" si="4"/>
        <v>0</v>
      </c>
      <c r="M75" s="197">
        <f t="shared" si="5"/>
        <v>0</v>
      </c>
    </row>
    <row r="76" spans="1:13" ht="15" customHeight="1">
      <c r="A76" s="663" t="s">
        <v>1700</v>
      </c>
      <c r="B76" s="197"/>
      <c r="C76" s="197"/>
      <c r="D76" s="197"/>
      <c r="E76" s="197"/>
      <c r="F76" s="197"/>
      <c r="G76" s="197"/>
      <c r="H76" s="197" t="str">
        <f t="array" ref="H76">IF(SUMPRODUCT((B76:G76&lt;&gt;"")*1)=0,"",SUM(B76,D76,F76))</f>
        <v/>
      </c>
      <c r="I76" s="197" t="str">
        <f t="array" ref="I76">IF(SUMPRODUCT((B76:G76&lt;&gt;"")*1)=0,"",SUM(C76,E76,G76))</f>
        <v/>
      </c>
      <c r="K76" s="197">
        <f t="shared" si="3"/>
        <v>0</v>
      </c>
      <c r="L76" s="197">
        <f t="shared" si="4"/>
        <v>0</v>
      </c>
      <c r="M76" s="197">
        <f t="shared" si="5"/>
        <v>0</v>
      </c>
    </row>
    <row r="77" spans="1:13" ht="15" customHeight="1">
      <c r="A77" s="662" t="s">
        <v>1701</v>
      </c>
      <c r="B77" s="190"/>
      <c r="C77" s="190"/>
      <c r="D77" s="190"/>
      <c r="E77" s="190"/>
      <c r="F77" s="190"/>
      <c r="G77" s="190"/>
      <c r="H77" s="190" t="str">
        <f t="array" ref="H77">IF(SUMPRODUCT((B77:G77&lt;&gt;"")*1)=0,"",SUM(B77,D77,F77))</f>
        <v/>
      </c>
      <c r="I77" s="190" t="str">
        <f t="array" ref="I77">IF(SUMPRODUCT((B77:G77&lt;&gt;"")*1)=0,"",SUM(C77,E77,G77))</f>
        <v/>
      </c>
      <c r="K77" s="197">
        <f t="shared" si="3"/>
        <v>0</v>
      </c>
      <c r="L77" s="197">
        <f t="shared" si="4"/>
        <v>0</v>
      </c>
      <c r="M77" s="197">
        <f t="shared" si="5"/>
        <v>0</v>
      </c>
    </row>
    <row r="78" spans="1:13" ht="15" customHeight="1">
      <c r="A78" s="663" t="s">
        <v>1702</v>
      </c>
      <c r="B78" s="190"/>
      <c r="C78" s="190"/>
      <c r="D78" s="190"/>
      <c r="E78" s="190"/>
      <c r="F78" s="190"/>
      <c r="G78" s="190"/>
      <c r="H78" s="190" t="str">
        <f t="array" ref="H78">IF(SUMPRODUCT((B78:G78&lt;&gt;"")*1)=0,"",SUM(B78,D78,F78))</f>
        <v/>
      </c>
      <c r="I78" s="190" t="str">
        <f t="array" ref="I78">IF(SUMPRODUCT((B78:G78&lt;&gt;"")*1)=0,"",SUM(C78,E78,G78))</f>
        <v/>
      </c>
      <c r="K78" s="197">
        <f t="shared" si="3"/>
        <v>0</v>
      </c>
      <c r="L78" s="197">
        <f t="shared" si="4"/>
        <v>0</v>
      </c>
      <c r="M78" s="197">
        <f t="shared" si="5"/>
        <v>0</v>
      </c>
    </row>
    <row r="79" spans="1:13" ht="15" customHeight="1">
      <c r="A79" s="663" t="s">
        <v>1703</v>
      </c>
      <c r="B79" s="190"/>
      <c r="C79" s="190"/>
      <c r="D79" s="190"/>
      <c r="E79" s="190"/>
      <c r="F79" s="190"/>
      <c r="G79" s="190"/>
      <c r="H79" s="190" t="str">
        <f t="array" ref="H79">IF(SUMPRODUCT((B79:G79&lt;&gt;"")*1)=0,"",SUM(B79,D79,F79))</f>
        <v/>
      </c>
      <c r="I79" s="190" t="str">
        <f t="array" ref="I79">IF(SUMPRODUCT((B79:G79&lt;&gt;"")*1)=0,"",SUM(C79,E79,G79))</f>
        <v/>
      </c>
      <c r="K79" s="197">
        <f t="shared" si="3"/>
        <v>0</v>
      </c>
      <c r="L79" s="197">
        <f t="shared" si="4"/>
        <v>0</v>
      </c>
      <c r="M79" s="197">
        <f t="shared" si="5"/>
        <v>0</v>
      </c>
    </row>
    <row r="80" spans="1:13" ht="15" customHeight="1">
      <c r="A80" s="663" t="s">
        <v>1704</v>
      </c>
      <c r="B80" s="190"/>
      <c r="C80" s="190"/>
      <c r="D80" s="190"/>
      <c r="E80" s="190"/>
      <c r="F80" s="190"/>
      <c r="G80" s="190"/>
      <c r="H80" s="190" t="str">
        <f t="array" ref="H80">IF(SUMPRODUCT((B80:G80&lt;&gt;"")*1)=0,"",SUM(B80,D80,F80))</f>
        <v/>
      </c>
      <c r="I80" s="190" t="str">
        <f t="array" ref="I80">IF(SUMPRODUCT((B80:G80&lt;&gt;"")*1)=0,"",SUM(C80,E80,G80))</f>
        <v/>
      </c>
      <c r="K80" s="197">
        <f t="shared" si="3"/>
        <v>0</v>
      </c>
      <c r="L80" s="197">
        <f t="shared" si="4"/>
        <v>0</v>
      </c>
      <c r="M80" s="197">
        <f t="shared" si="5"/>
        <v>0</v>
      </c>
    </row>
    <row r="81" spans="1:13" ht="15" customHeight="1">
      <c r="A81" s="663" t="s">
        <v>1705</v>
      </c>
      <c r="B81" s="190"/>
      <c r="C81" s="190"/>
      <c r="D81" s="190"/>
      <c r="E81" s="190"/>
      <c r="F81" s="190"/>
      <c r="G81" s="190"/>
      <c r="H81" s="190" t="str">
        <f t="array" ref="H81">IF(SUMPRODUCT((B81:G81&lt;&gt;"")*1)=0,"",SUM(B81,D81,F81))</f>
        <v/>
      </c>
      <c r="I81" s="190" t="str">
        <f t="array" ref="I81">IF(SUMPRODUCT((B81:G81&lt;&gt;"")*1)=0,"",SUM(C81,E81,G81))</f>
        <v/>
      </c>
      <c r="K81" s="197">
        <f t="shared" si="3"/>
        <v>0</v>
      </c>
      <c r="L81" s="197">
        <f t="shared" si="4"/>
        <v>0</v>
      </c>
      <c r="M81" s="197">
        <f t="shared" si="5"/>
        <v>0</v>
      </c>
    </row>
    <row r="82" spans="1:13" ht="15" customHeight="1">
      <c r="A82" s="663" t="s">
        <v>1706</v>
      </c>
      <c r="B82" s="190"/>
      <c r="C82" s="190"/>
      <c r="D82" s="190"/>
      <c r="E82" s="190"/>
      <c r="F82" s="190"/>
      <c r="G82" s="190"/>
      <c r="H82" s="190" t="str">
        <f t="array" ref="H82">IF(SUMPRODUCT((B82:G82&lt;&gt;"")*1)=0,"",SUM(B82,D82,F82))</f>
        <v/>
      </c>
      <c r="I82" s="190" t="str">
        <f t="array" ref="I82">IF(SUMPRODUCT((B82:G82&lt;&gt;"")*1)=0,"",SUM(C82,E82,G82))</f>
        <v/>
      </c>
      <c r="K82" s="197">
        <f t="shared" si="3"/>
        <v>0</v>
      </c>
      <c r="L82" s="197">
        <f t="shared" si="4"/>
        <v>0</v>
      </c>
      <c r="M82" s="197">
        <f t="shared" si="5"/>
        <v>0</v>
      </c>
    </row>
    <row r="83" spans="1:13" ht="15" customHeight="1">
      <c r="A83" s="663" t="s">
        <v>1347</v>
      </c>
      <c r="B83" s="190"/>
      <c r="C83" s="190"/>
      <c r="D83" s="190"/>
      <c r="E83" s="190"/>
      <c r="F83" s="190"/>
      <c r="G83" s="190"/>
      <c r="H83" s="190" t="str">
        <f t="array" ref="H83">IF(SUMPRODUCT((B83:G83&lt;&gt;"")*1)=0,"",SUM(B83,D83,F83))</f>
        <v/>
      </c>
      <c r="I83" s="190" t="str">
        <f t="array" ref="I83">IF(SUMPRODUCT((B83:G83&lt;&gt;"")*1)=0,"",SUM(C83,E83,G83))</f>
        <v/>
      </c>
      <c r="K83" s="197">
        <f t="shared" si="3"/>
        <v>0</v>
      </c>
      <c r="L83" s="197">
        <f t="shared" si="4"/>
        <v>0</v>
      </c>
      <c r="M83" s="197">
        <f t="shared" si="5"/>
        <v>0</v>
      </c>
    </row>
    <row r="84" spans="1:13" ht="15" customHeight="1">
      <c r="A84" s="663" t="s">
        <v>1342</v>
      </c>
      <c r="B84" s="190"/>
      <c r="C84" s="190"/>
      <c r="D84" s="190"/>
      <c r="E84" s="190"/>
      <c r="F84" s="190"/>
      <c r="G84" s="190"/>
      <c r="H84" s="190" t="str">
        <f t="array" ref="H84">IF(SUMPRODUCT((B84:G84&lt;&gt;"")*1)=0,"",SUM(B84,D84,F84))</f>
        <v/>
      </c>
      <c r="I84" s="190" t="str">
        <f t="array" ref="I84">IF(SUMPRODUCT((B84:G84&lt;&gt;"")*1)=0,"",SUM(C84,E84,G84))</f>
        <v/>
      </c>
      <c r="K84" s="197">
        <f t="shared" si="3"/>
        <v>0</v>
      </c>
      <c r="L84" s="197">
        <f t="shared" si="4"/>
        <v>0</v>
      </c>
      <c r="M84" s="197">
        <f t="shared" si="5"/>
        <v>0</v>
      </c>
    </row>
    <row r="85" spans="1:13" ht="15" customHeight="1">
      <c r="A85" s="663" t="s">
        <v>1707</v>
      </c>
      <c r="B85" s="197"/>
      <c r="C85" s="197"/>
      <c r="D85" s="197"/>
      <c r="E85" s="197"/>
      <c r="F85" s="197"/>
      <c r="G85" s="197"/>
      <c r="H85" s="197" t="str">
        <f t="array" ref="H85">IF(SUMPRODUCT((B85:G85&lt;&gt;"")*1)=0,"",SUM(B85,D85,F85))</f>
        <v/>
      </c>
      <c r="I85" s="197" t="str">
        <f t="array" ref="I85">IF(SUMPRODUCT((B85:G85&lt;&gt;"")*1)=0,"",SUM(C85,E85,G85))</f>
        <v/>
      </c>
      <c r="K85" s="197">
        <f t="shared" si="3"/>
        <v>0</v>
      </c>
      <c r="L85" s="197">
        <f t="shared" si="4"/>
        <v>0</v>
      </c>
      <c r="M85" s="197">
        <f t="shared" si="5"/>
        <v>0</v>
      </c>
    </row>
    <row r="86" spans="1:13" ht="15" customHeight="1">
      <c r="A86" s="663" t="s">
        <v>1708</v>
      </c>
      <c r="B86" s="190"/>
      <c r="C86" s="190"/>
      <c r="D86" s="190"/>
      <c r="E86" s="190"/>
      <c r="F86" s="190"/>
      <c r="G86" s="190"/>
      <c r="H86" s="190" t="str">
        <f t="array" ref="H86">IF(SUMPRODUCT((B86:G86&lt;&gt;"")*1)=0,"",SUM(B86,D86,F86))</f>
        <v/>
      </c>
      <c r="I86" s="190" t="str">
        <f t="array" ref="I86">IF(SUMPRODUCT((B86:G86&lt;&gt;"")*1)=0,"",SUM(C86,E86,G86))</f>
        <v/>
      </c>
      <c r="K86" s="197">
        <f t="shared" si="3"/>
        <v>0</v>
      </c>
      <c r="L86" s="197">
        <f t="shared" si="4"/>
        <v>0</v>
      </c>
      <c r="M86" s="197">
        <f t="shared" si="5"/>
        <v>0</v>
      </c>
    </row>
    <row r="87" spans="1:13" ht="15" customHeight="1">
      <c r="A87" s="663" t="s">
        <v>1709</v>
      </c>
      <c r="B87" s="190"/>
      <c r="C87" s="190"/>
      <c r="D87" s="190"/>
      <c r="E87" s="190"/>
      <c r="F87" s="190"/>
      <c r="G87" s="190"/>
      <c r="H87" s="190" t="str">
        <f t="array" ref="H87">IF(SUMPRODUCT((B87:G87&lt;&gt;"")*1)=0,"",SUM(B87,D87,F87))</f>
        <v/>
      </c>
      <c r="I87" s="190" t="str">
        <f t="array" ref="I87">IF(SUMPRODUCT((B87:G87&lt;&gt;"")*1)=0,"",SUM(C87,E87,G87))</f>
        <v/>
      </c>
      <c r="K87" s="197">
        <f t="shared" si="3"/>
        <v>0</v>
      </c>
      <c r="L87" s="197">
        <f t="shared" si="4"/>
        <v>0</v>
      </c>
      <c r="M87" s="197">
        <f t="shared" si="5"/>
        <v>0</v>
      </c>
    </row>
    <row r="88" spans="1:13" ht="15" customHeight="1">
      <c r="A88" s="663" t="s">
        <v>1710</v>
      </c>
      <c r="B88" s="190"/>
      <c r="C88" s="190"/>
      <c r="D88" s="190"/>
      <c r="E88" s="190"/>
      <c r="F88" s="190"/>
      <c r="G88" s="190"/>
      <c r="H88" s="190" t="str">
        <f t="array" ref="H88">IF(SUMPRODUCT((B88:G88&lt;&gt;"")*1)=0,"",SUM(B88,D88,F88))</f>
        <v/>
      </c>
      <c r="I88" s="190" t="str">
        <f t="array" ref="I88">IF(SUMPRODUCT((B88:G88&lt;&gt;"")*1)=0,"",SUM(C88,E88,G88))</f>
        <v/>
      </c>
      <c r="K88" s="197">
        <f t="shared" si="3"/>
        <v>0</v>
      </c>
      <c r="L88" s="197">
        <f t="shared" si="4"/>
        <v>0</v>
      </c>
      <c r="M88" s="197">
        <f t="shared" si="5"/>
        <v>0</v>
      </c>
    </row>
    <row r="89" spans="1:13" ht="15" customHeight="1">
      <c r="A89" s="663" t="s">
        <v>1711</v>
      </c>
      <c r="B89" s="190"/>
      <c r="C89" s="190"/>
      <c r="D89" s="190"/>
      <c r="E89" s="190"/>
      <c r="F89" s="190"/>
      <c r="G89" s="190"/>
      <c r="H89" s="190" t="str">
        <f t="array" ref="H89">IF(SUMPRODUCT((B89:G89&lt;&gt;"")*1)=0,"",SUM(B89,D89,F89))</f>
        <v/>
      </c>
      <c r="I89" s="190" t="str">
        <f t="array" ref="I89">IF(SUMPRODUCT((B89:G89&lt;&gt;"")*1)=0,"",SUM(C89,E89,G89))</f>
        <v/>
      </c>
      <c r="K89" s="197">
        <f t="shared" si="3"/>
        <v>0</v>
      </c>
      <c r="L89" s="197">
        <f t="shared" si="4"/>
        <v>0</v>
      </c>
      <c r="M89" s="197">
        <f t="shared" si="5"/>
        <v>0</v>
      </c>
    </row>
    <row r="90" spans="1:13" ht="15" customHeight="1">
      <c r="A90" s="662" t="s">
        <v>1451</v>
      </c>
      <c r="B90" s="190"/>
      <c r="C90" s="190"/>
      <c r="D90" s="190"/>
      <c r="E90" s="190"/>
      <c r="F90" s="190"/>
      <c r="G90" s="190"/>
      <c r="H90" s="190" t="str">
        <f t="array" ref="H90">IF(SUMPRODUCT((B90:G90&lt;&gt;"")*1)=0,"",SUM(B90,D90,F90))</f>
        <v/>
      </c>
      <c r="I90" s="190" t="str">
        <f t="array" ref="I90">IF(SUMPRODUCT((B90:G90&lt;&gt;"")*1)=0,"",SUM(C90,E90,G90))</f>
        <v/>
      </c>
      <c r="K90" s="197">
        <f t="shared" si="3"/>
        <v>0</v>
      </c>
      <c r="L90" s="197">
        <f t="shared" si="4"/>
        <v>0</v>
      </c>
      <c r="M90" s="197">
        <f t="shared" si="5"/>
        <v>0</v>
      </c>
    </row>
    <row r="91" spans="1:13" ht="15" customHeight="1">
      <c r="A91" s="663" t="s">
        <v>1712</v>
      </c>
      <c r="B91" s="190"/>
      <c r="C91" s="190"/>
      <c r="D91" s="190"/>
      <c r="E91" s="190"/>
      <c r="F91" s="190"/>
      <c r="G91" s="190"/>
      <c r="H91" s="190" t="str">
        <f t="array" ref="H91">IF(SUMPRODUCT((B91:G91&lt;&gt;"")*1)=0,"",SUM(B91,D91,F91))</f>
        <v/>
      </c>
      <c r="I91" s="190" t="str">
        <f t="array" ref="I91">IF(SUMPRODUCT((B91:G91&lt;&gt;"")*1)=0,"",SUM(C91,E91,G91))</f>
        <v/>
      </c>
      <c r="K91" s="197">
        <f t="shared" si="3"/>
        <v>0</v>
      </c>
      <c r="L91" s="197">
        <f t="shared" si="4"/>
        <v>0</v>
      </c>
      <c r="M91" s="197">
        <f t="shared" si="5"/>
        <v>0</v>
      </c>
    </row>
    <row r="92" spans="1:13" ht="15" customHeight="1">
      <c r="A92" s="663" t="s">
        <v>1713</v>
      </c>
      <c r="B92" s="197"/>
      <c r="C92" s="197"/>
      <c r="D92" s="197"/>
      <c r="E92" s="197"/>
      <c r="F92" s="197"/>
      <c r="G92" s="197"/>
      <c r="H92" s="197" t="str">
        <f t="array" ref="H92">IF(SUMPRODUCT((B92:G92&lt;&gt;"")*1)=0,"",SUM(B92,D92,F92))</f>
        <v/>
      </c>
      <c r="I92" s="197" t="str">
        <f t="array" ref="I92">IF(SUMPRODUCT((B92:G92&lt;&gt;"")*1)=0,"",SUM(C92,E92,G92))</f>
        <v/>
      </c>
      <c r="K92" s="197">
        <f t="shared" si="3"/>
        <v>0</v>
      </c>
      <c r="L92" s="197">
        <f t="shared" si="4"/>
        <v>0</v>
      </c>
      <c r="M92" s="197">
        <f t="shared" si="5"/>
        <v>0</v>
      </c>
    </row>
    <row r="93" spans="1:13" ht="15" customHeight="1">
      <c r="A93" s="663" t="s">
        <v>1714</v>
      </c>
      <c r="B93" s="190"/>
      <c r="C93" s="190"/>
      <c r="D93" s="190"/>
      <c r="E93" s="190"/>
      <c r="F93" s="190"/>
      <c r="G93" s="190"/>
      <c r="H93" s="190" t="str">
        <f t="array" ref="H93">IF(SUMPRODUCT((B93:G93&lt;&gt;"")*1)=0,"",SUM(B93,D93,F93))</f>
        <v/>
      </c>
      <c r="I93" s="190" t="str">
        <f t="array" ref="I93">IF(SUMPRODUCT((B93:G93&lt;&gt;"")*1)=0,"",SUM(C93,E93,G93))</f>
        <v/>
      </c>
      <c r="K93" s="197">
        <f t="shared" si="3"/>
        <v>0</v>
      </c>
      <c r="L93" s="197">
        <f t="shared" si="4"/>
        <v>0</v>
      </c>
      <c r="M93" s="197">
        <f t="shared" si="5"/>
        <v>0</v>
      </c>
    </row>
    <row r="94" spans="1:13" ht="15" customHeight="1">
      <c r="A94" s="663" t="s">
        <v>1715</v>
      </c>
      <c r="B94" s="190"/>
      <c r="C94" s="190"/>
      <c r="D94" s="190"/>
      <c r="E94" s="190"/>
      <c r="F94" s="190"/>
      <c r="G94" s="190"/>
      <c r="H94" s="190" t="str">
        <f t="array" ref="H94">IF(SUMPRODUCT((B94:G94&lt;&gt;"")*1)=0,"",SUM(B94,D94,F94))</f>
        <v/>
      </c>
      <c r="I94" s="190" t="str">
        <f t="array" ref="I94">IF(SUMPRODUCT((B94:G94&lt;&gt;"")*1)=0,"",SUM(C94,E94,G94))</f>
        <v/>
      </c>
      <c r="K94" s="197">
        <f t="shared" si="3"/>
        <v>0</v>
      </c>
      <c r="L94" s="197">
        <f t="shared" si="4"/>
        <v>0</v>
      </c>
      <c r="M94" s="197">
        <f t="shared" si="5"/>
        <v>0</v>
      </c>
    </row>
    <row r="95" spans="1:13" ht="15" customHeight="1">
      <c r="A95" s="663" t="s">
        <v>1716</v>
      </c>
      <c r="B95" s="190"/>
      <c r="C95" s="190"/>
      <c r="D95" s="190"/>
      <c r="E95" s="190"/>
      <c r="F95" s="190"/>
      <c r="G95" s="190"/>
      <c r="H95" s="190" t="str">
        <f t="array" ref="H95">IF(SUMPRODUCT((B95:G95&lt;&gt;"")*1)=0,"",SUM(B95,D95,F95))</f>
        <v/>
      </c>
      <c r="I95" s="190" t="str">
        <f t="array" ref="I95">IF(SUMPRODUCT((B95:G95&lt;&gt;"")*1)=0,"",SUM(C95,E95,G95))</f>
        <v/>
      </c>
      <c r="K95" s="197">
        <f t="shared" si="3"/>
        <v>0</v>
      </c>
      <c r="L95" s="197">
        <f t="shared" si="4"/>
        <v>0</v>
      </c>
      <c r="M95" s="197">
        <f t="shared" si="5"/>
        <v>0</v>
      </c>
    </row>
    <row r="96" spans="1:13" ht="15" customHeight="1">
      <c r="A96" s="663" t="s">
        <v>1717</v>
      </c>
      <c r="B96" s="190"/>
      <c r="C96" s="190"/>
      <c r="D96" s="190"/>
      <c r="E96" s="190"/>
      <c r="F96" s="190"/>
      <c r="G96" s="190"/>
      <c r="H96" s="190" t="str">
        <f t="array" ref="H96">IF(SUMPRODUCT((B96:G96&lt;&gt;"")*1)=0,"",SUM(B96,D96,F96))</f>
        <v/>
      </c>
      <c r="I96" s="190" t="str">
        <f t="array" ref="I96">IF(SUMPRODUCT((B96:G96&lt;&gt;"")*1)=0,"",SUM(C96,E96,G96))</f>
        <v/>
      </c>
      <c r="K96" s="197">
        <f t="shared" si="3"/>
        <v>0</v>
      </c>
      <c r="L96" s="197">
        <f t="shared" si="4"/>
        <v>0</v>
      </c>
      <c r="M96" s="197">
        <f t="shared" si="5"/>
        <v>0</v>
      </c>
    </row>
    <row r="97" spans="1:13" ht="15" customHeight="1">
      <c r="A97" s="663" t="s">
        <v>1718</v>
      </c>
      <c r="B97" s="190"/>
      <c r="C97" s="190"/>
      <c r="D97" s="190"/>
      <c r="E97" s="190"/>
      <c r="F97" s="190"/>
      <c r="G97" s="190"/>
      <c r="H97" s="190" t="str">
        <f t="array" ref="H97">IF(SUMPRODUCT((B97:G97&lt;&gt;"")*1)=0,"",SUM(B97,D97,F97))</f>
        <v/>
      </c>
      <c r="I97" s="190" t="str">
        <f t="array" ref="I97">IF(SUMPRODUCT((B97:G97&lt;&gt;"")*1)=0,"",SUM(C97,E97,G97))</f>
        <v/>
      </c>
      <c r="K97" s="197">
        <f t="shared" si="3"/>
        <v>0</v>
      </c>
      <c r="L97" s="197">
        <f t="shared" si="4"/>
        <v>0</v>
      </c>
      <c r="M97" s="197">
        <f t="shared" si="5"/>
        <v>0</v>
      </c>
    </row>
    <row r="98" spans="1:13" ht="15" customHeight="1">
      <c r="A98" s="663" t="s">
        <v>1719</v>
      </c>
      <c r="B98" s="190"/>
      <c r="C98" s="190"/>
      <c r="D98" s="190"/>
      <c r="E98" s="190"/>
      <c r="F98" s="190"/>
      <c r="G98" s="190"/>
      <c r="H98" s="190" t="str">
        <f t="array" ref="H98">IF(SUMPRODUCT((B98:G98&lt;&gt;"")*1)=0,"",SUM(B98,D98,F98))</f>
        <v/>
      </c>
      <c r="I98" s="190" t="str">
        <f t="array" ref="I98">IF(SUMPRODUCT((B98:G98&lt;&gt;"")*1)=0,"",SUM(C98,E98,G98))</f>
        <v/>
      </c>
      <c r="K98" s="197">
        <f t="shared" si="3"/>
        <v>0</v>
      </c>
      <c r="L98" s="197">
        <f t="shared" si="4"/>
        <v>0</v>
      </c>
      <c r="M98" s="197">
        <f t="shared" si="5"/>
        <v>0</v>
      </c>
    </row>
    <row r="99" spans="1:13" ht="15" customHeight="1">
      <c r="A99" s="663" t="s">
        <v>1720</v>
      </c>
      <c r="B99" s="190"/>
      <c r="C99" s="190"/>
      <c r="D99" s="190"/>
      <c r="E99" s="190"/>
      <c r="F99" s="190"/>
      <c r="G99" s="190"/>
      <c r="H99" s="190" t="str">
        <f t="array" ref="H99">IF(SUMPRODUCT((B99:G99&lt;&gt;"")*1)=0,"",SUM(B99,D99,F99))</f>
        <v/>
      </c>
      <c r="I99" s="190" t="str">
        <f t="array" ref="I99">IF(SUMPRODUCT((B99:G99&lt;&gt;"")*1)=0,"",SUM(C99,E99,G99))</f>
        <v/>
      </c>
      <c r="K99" s="197">
        <f t="shared" si="3"/>
        <v>0</v>
      </c>
      <c r="L99" s="197">
        <f t="shared" si="4"/>
        <v>0</v>
      </c>
      <c r="M99" s="197">
        <f t="shared" si="5"/>
        <v>0</v>
      </c>
    </row>
    <row r="100" spans="1:13" ht="15" customHeight="1">
      <c r="A100" s="663" t="s">
        <v>1721</v>
      </c>
      <c r="B100" s="190"/>
      <c r="C100" s="190"/>
      <c r="D100" s="190"/>
      <c r="E100" s="190"/>
      <c r="F100" s="190"/>
      <c r="G100" s="190"/>
      <c r="H100" s="190" t="str">
        <f t="array" ref="H100">IF(SUMPRODUCT((B100:G100&lt;&gt;"")*1)=0,"",SUM(B100,D100,F100))</f>
        <v/>
      </c>
      <c r="I100" s="190" t="str">
        <f t="array" ref="I100">IF(SUMPRODUCT((B100:G100&lt;&gt;"")*1)=0,"",SUM(C100,E100,G100))</f>
        <v/>
      </c>
      <c r="K100" s="197">
        <f t="shared" si="3"/>
        <v>0</v>
      </c>
      <c r="L100" s="197">
        <f t="shared" si="4"/>
        <v>0</v>
      </c>
      <c r="M100" s="197">
        <f t="shared" si="5"/>
        <v>0</v>
      </c>
    </row>
    <row r="101" spans="1:13" ht="15" customHeight="1">
      <c r="A101" s="662" t="s">
        <v>1722</v>
      </c>
      <c r="B101" s="197"/>
      <c r="C101" s="197"/>
      <c r="D101" s="197"/>
      <c r="E101" s="197"/>
      <c r="F101" s="197"/>
      <c r="G101" s="197"/>
      <c r="H101" s="197" t="str">
        <f t="array" ref="H101">IF(SUMPRODUCT((B101:G101&lt;&gt;"")*1)=0,"",SUM(B101,D101,F101))</f>
        <v/>
      </c>
      <c r="I101" s="197" t="str">
        <f t="array" ref="I101">IF(SUMPRODUCT((B101:G101&lt;&gt;"")*1)=0,"",SUM(C101,E101,G101))</f>
        <v/>
      </c>
      <c r="K101" s="197">
        <f t="shared" si="3"/>
        <v>0</v>
      </c>
      <c r="L101" s="197">
        <f t="shared" si="4"/>
        <v>0</v>
      </c>
      <c r="M101" s="197">
        <f t="shared" si="5"/>
        <v>0</v>
      </c>
    </row>
    <row r="102" spans="1:13" ht="15" customHeight="1">
      <c r="A102" s="663" t="s">
        <v>1341</v>
      </c>
      <c r="B102" s="190"/>
      <c r="C102" s="190"/>
      <c r="D102" s="190"/>
      <c r="E102" s="190"/>
      <c r="F102" s="190"/>
      <c r="G102" s="190"/>
      <c r="H102" s="190" t="str">
        <f t="array" ref="H102">IF(SUMPRODUCT((B102:G102&lt;&gt;"")*1)=0,"",SUM(B102,D102,F102))</f>
        <v/>
      </c>
      <c r="I102" s="190" t="str">
        <f t="array" ref="I102">IF(SUMPRODUCT((B102:G102&lt;&gt;"")*1)=0,"",SUM(C102,E102,G102))</f>
        <v/>
      </c>
      <c r="K102" s="197">
        <f t="shared" si="3"/>
        <v>0</v>
      </c>
      <c r="L102" s="197">
        <f t="shared" si="4"/>
        <v>0</v>
      </c>
      <c r="M102" s="197">
        <f t="shared" si="5"/>
        <v>0</v>
      </c>
    </row>
    <row r="103" spans="1:13" ht="15" customHeight="1">
      <c r="A103" s="663" t="s">
        <v>1723</v>
      </c>
      <c r="B103" s="190"/>
      <c r="C103" s="190"/>
      <c r="D103" s="190"/>
      <c r="E103" s="190"/>
      <c r="F103" s="190"/>
      <c r="G103" s="190"/>
      <c r="H103" s="190" t="str">
        <f t="array" ref="H103">IF(SUMPRODUCT((B103:G103&lt;&gt;"")*1)=0,"",SUM(B103,D103,F103))</f>
        <v/>
      </c>
      <c r="I103" s="190" t="str">
        <f t="array" ref="I103">IF(SUMPRODUCT((B103:G103&lt;&gt;"")*1)=0,"",SUM(C103,E103,G103))</f>
        <v/>
      </c>
      <c r="K103" s="197">
        <f t="shared" si="3"/>
        <v>0</v>
      </c>
      <c r="L103" s="197">
        <f t="shared" si="4"/>
        <v>0</v>
      </c>
      <c r="M103" s="197">
        <f t="shared" si="5"/>
        <v>0</v>
      </c>
    </row>
    <row r="104" spans="1:13" ht="15" customHeight="1">
      <c r="A104" s="663" t="s">
        <v>1724</v>
      </c>
      <c r="B104" s="190"/>
      <c r="C104" s="190"/>
      <c r="D104" s="190"/>
      <c r="E104" s="190"/>
      <c r="F104" s="190"/>
      <c r="G104" s="190"/>
      <c r="H104" s="190" t="str">
        <f t="array" ref="H104">IF(SUMPRODUCT((B104:G104&lt;&gt;"")*1)=0,"",SUM(B104,D104,F104))</f>
        <v/>
      </c>
      <c r="I104" s="190" t="str">
        <f t="array" ref="I104">IF(SUMPRODUCT((B104:G104&lt;&gt;"")*1)=0,"",SUM(C104,E104,G104))</f>
        <v/>
      </c>
      <c r="K104" s="197">
        <f t="shared" si="3"/>
        <v>0</v>
      </c>
      <c r="L104" s="197">
        <f t="shared" si="4"/>
        <v>0</v>
      </c>
      <c r="M104" s="197">
        <f t="shared" si="5"/>
        <v>0</v>
      </c>
    </row>
    <row r="105" spans="1:13" ht="15" customHeight="1">
      <c r="A105" s="663" t="s">
        <v>1725</v>
      </c>
      <c r="B105" s="190"/>
      <c r="C105" s="190"/>
      <c r="D105" s="190"/>
      <c r="E105" s="190"/>
      <c r="F105" s="190"/>
      <c r="G105" s="190"/>
      <c r="H105" s="190" t="str">
        <f t="array" ref="H105">IF(SUMPRODUCT((B105:G105&lt;&gt;"")*1)=0,"",SUM(B105,D105,F105))</f>
        <v/>
      </c>
      <c r="I105" s="190" t="str">
        <f t="array" ref="I105">IF(SUMPRODUCT((B105:G105&lt;&gt;"")*1)=0,"",SUM(C105,E105,G105))</f>
        <v/>
      </c>
      <c r="K105" s="197">
        <f t="shared" si="3"/>
        <v>0</v>
      </c>
      <c r="L105" s="197">
        <f t="shared" si="4"/>
        <v>0</v>
      </c>
      <c r="M105" s="197">
        <f t="shared" si="5"/>
        <v>0</v>
      </c>
    </row>
    <row r="106" spans="1:13" ht="15" customHeight="1">
      <c r="A106" s="663" t="s">
        <v>1726</v>
      </c>
      <c r="B106" s="190"/>
      <c r="C106" s="190"/>
      <c r="D106" s="190"/>
      <c r="E106" s="190"/>
      <c r="F106" s="190"/>
      <c r="G106" s="190"/>
      <c r="H106" s="190" t="str">
        <f t="array" ref="H106">IF(SUMPRODUCT((B106:G106&lt;&gt;"")*1)=0,"",SUM(B106,D106,F106))</f>
        <v/>
      </c>
      <c r="I106" s="190" t="str">
        <f t="array" ref="I106">IF(SUMPRODUCT((B106:G106&lt;&gt;"")*1)=0,"",SUM(C106,E106,G106))</f>
        <v/>
      </c>
      <c r="K106" s="197">
        <f t="shared" si="3"/>
        <v>0</v>
      </c>
      <c r="L106" s="197">
        <f t="shared" si="4"/>
        <v>0</v>
      </c>
      <c r="M106" s="197">
        <f t="shared" si="5"/>
        <v>0</v>
      </c>
    </row>
    <row r="107" spans="1:13" ht="15" customHeight="1">
      <c r="A107" s="663" t="s">
        <v>1727</v>
      </c>
      <c r="B107" s="190"/>
      <c r="C107" s="190"/>
      <c r="D107" s="190"/>
      <c r="E107" s="190"/>
      <c r="F107" s="190"/>
      <c r="G107" s="190"/>
      <c r="H107" s="190" t="str">
        <f t="array" ref="H107">IF(SUMPRODUCT((B107:G107&lt;&gt;"")*1)=0,"",SUM(B107,D107,F107))</f>
        <v/>
      </c>
      <c r="I107" s="190" t="str">
        <f t="array" ref="I107">IF(SUMPRODUCT((B107:G107&lt;&gt;"")*1)=0,"",SUM(C107,E107,G107))</f>
        <v/>
      </c>
      <c r="K107" s="197">
        <f t="shared" si="3"/>
        <v>0</v>
      </c>
      <c r="L107" s="197">
        <f t="shared" si="4"/>
        <v>0</v>
      </c>
      <c r="M107" s="197">
        <f t="shared" si="5"/>
        <v>0</v>
      </c>
    </row>
    <row r="108" spans="1:13" ht="15" customHeight="1">
      <c r="A108" s="663" t="s">
        <v>1728</v>
      </c>
      <c r="B108" s="190"/>
      <c r="C108" s="190"/>
      <c r="D108" s="190"/>
      <c r="E108" s="190"/>
      <c r="F108" s="190"/>
      <c r="G108" s="190"/>
      <c r="H108" s="190" t="str">
        <f t="array" ref="H108">IF(SUMPRODUCT((B108:G108&lt;&gt;"")*1)=0,"",SUM(B108,D108,F108))</f>
        <v/>
      </c>
      <c r="I108" s="190" t="str">
        <f t="array" ref="I108">IF(SUMPRODUCT((B108:G108&lt;&gt;"")*1)=0,"",SUM(C108,E108,G108))</f>
        <v/>
      </c>
      <c r="K108" s="197">
        <f t="shared" si="3"/>
        <v>0</v>
      </c>
      <c r="L108" s="197">
        <f t="shared" si="4"/>
        <v>0</v>
      </c>
      <c r="M108" s="197">
        <f t="shared" si="5"/>
        <v>0</v>
      </c>
    </row>
    <row r="109" spans="1:13" ht="15" customHeight="1">
      <c r="A109" s="663" t="s">
        <v>1729</v>
      </c>
      <c r="B109" s="190"/>
      <c r="C109" s="190"/>
      <c r="D109" s="190"/>
      <c r="E109" s="190"/>
      <c r="F109" s="190"/>
      <c r="G109" s="190"/>
      <c r="H109" s="190" t="str">
        <f t="array" ref="H109">IF(SUMPRODUCT((B109:G109&lt;&gt;"")*1)=0,"",SUM(B109,D109,F109))</f>
        <v/>
      </c>
      <c r="I109" s="190" t="str">
        <f t="array" ref="I109">IF(SUMPRODUCT((B109:G109&lt;&gt;"")*1)=0,"",SUM(C109,E109,G109))</f>
        <v/>
      </c>
      <c r="K109" s="197">
        <f t="shared" si="3"/>
        <v>0</v>
      </c>
      <c r="L109" s="197">
        <f t="shared" si="4"/>
        <v>0</v>
      </c>
      <c r="M109" s="197">
        <f t="shared" si="5"/>
        <v>0</v>
      </c>
    </row>
    <row r="110" spans="1:13" ht="15" customHeight="1">
      <c r="A110" s="663" t="s">
        <v>1730</v>
      </c>
      <c r="B110" s="190"/>
      <c r="C110" s="190"/>
      <c r="D110" s="190"/>
      <c r="E110" s="190"/>
      <c r="F110" s="190"/>
      <c r="G110" s="190"/>
      <c r="H110" s="190" t="str">
        <f t="array" ref="H110">IF(SUMPRODUCT((B110:G110&lt;&gt;"")*1)=0,"",SUM(B110,D110,F110))</f>
        <v/>
      </c>
      <c r="I110" s="190" t="str">
        <f t="array" ref="I110">IF(SUMPRODUCT((B110:G110&lt;&gt;"")*1)=0,"",SUM(C110,E110,G110))</f>
        <v/>
      </c>
      <c r="K110" s="197">
        <f t="shared" si="3"/>
        <v>0</v>
      </c>
      <c r="L110" s="197">
        <f t="shared" si="4"/>
        <v>0</v>
      </c>
      <c r="M110" s="197">
        <f t="shared" si="5"/>
        <v>0</v>
      </c>
    </row>
    <row r="111" spans="1:13" ht="15" customHeight="1">
      <c r="A111" s="663" t="s">
        <v>1731</v>
      </c>
      <c r="B111" s="190"/>
      <c r="C111" s="190"/>
      <c r="D111" s="190"/>
      <c r="E111" s="190"/>
      <c r="F111" s="190"/>
      <c r="G111" s="190"/>
      <c r="H111" s="190" t="str">
        <f t="array" ref="H111">IF(SUMPRODUCT((B111:G111&lt;&gt;"")*1)=0,"",SUM(B111,D111,F111))</f>
        <v/>
      </c>
      <c r="I111" s="190" t="str">
        <f t="array" ref="I111">IF(SUMPRODUCT((B111:G111&lt;&gt;"")*1)=0,"",SUM(C111,E111,G111))</f>
        <v/>
      </c>
      <c r="K111" s="197">
        <f t="shared" si="3"/>
        <v>0</v>
      </c>
      <c r="L111" s="197">
        <f t="shared" si="4"/>
        <v>0</v>
      </c>
      <c r="M111" s="197">
        <f t="shared" si="5"/>
        <v>0</v>
      </c>
    </row>
    <row r="112" spans="1:13" ht="15" customHeight="1">
      <c r="A112" s="663" t="s">
        <v>1732</v>
      </c>
      <c r="B112" s="190"/>
      <c r="C112" s="190"/>
      <c r="D112" s="190"/>
      <c r="E112" s="190"/>
      <c r="F112" s="190"/>
      <c r="G112" s="190"/>
      <c r="H112" s="190" t="str">
        <f t="array" ref="H112">IF(SUMPRODUCT((B112:G112&lt;&gt;"")*1)=0,"",SUM(B112,D112,F112))</f>
        <v/>
      </c>
      <c r="I112" s="190" t="str">
        <f t="array" ref="I112">IF(SUMPRODUCT((B112:G112&lt;&gt;"")*1)=0,"",SUM(C112,E112,G112))</f>
        <v/>
      </c>
      <c r="K112" s="197">
        <f t="shared" si="3"/>
        <v>0</v>
      </c>
      <c r="L112" s="197">
        <f t="shared" si="4"/>
        <v>0</v>
      </c>
      <c r="M112" s="197">
        <f t="shared" si="5"/>
        <v>0</v>
      </c>
    </row>
    <row r="113" spans="1:13" ht="15" customHeight="1">
      <c r="A113" s="662" t="s">
        <v>1471</v>
      </c>
      <c r="B113" s="190"/>
      <c r="C113" s="190"/>
      <c r="D113" s="190"/>
      <c r="E113" s="190"/>
      <c r="F113" s="190"/>
      <c r="G113" s="190"/>
      <c r="H113" s="190" t="str">
        <f t="array" ref="H113">IF(SUMPRODUCT((B113:G113&lt;&gt;"")*1)=0,"",SUM(B113,D113,F113))</f>
        <v/>
      </c>
      <c r="I113" s="190" t="str">
        <f t="array" ref="I113">IF(SUMPRODUCT((B113:G113&lt;&gt;"")*1)=0,"",SUM(C113,E113,G113))</f>
        <v/>
      </c>
      <c r="K113" s="197">
        <f t="shared" si="3"/>
        <v>0</v>
      </c>
      <c r="L113" s="197">
        <f t="shared" si="4"/>
        <v>0</v>
      </c>
      <c r="M113" s="197">
        <f t="shared" si="5"/>
        <v>0</v>
      </c>
    </row>
    <row r="114" spans="1:13" ht="15" customHeight="1">
      <c r="A114" s="663" t="s">
        <v>1733</v>
      </c>
      <c r="B114" s="190"/>
      <c r="C114" s="190"/>
      <c r="D114" s="190"/>
      <c r="E114" s="190"/>
      <c r="F114" s="190"/>
      <c r="G114" s="190"/>
      <c r="H114" s="190" t="str">
        <f t="array" ref="H114">IF(SUMPRODUCT((B114:G114&lt;&gt;"")*1)=0,"",SUM(B114,D114,F114))</f>
        <v/>
      </c>
      <c r="I114" s="190" t="str">
        <f t="array" ref="I114">IF(SUMPRODUCT((B114:G114&lt;&gt;"")*1)=0,"",SUM(C114,E114,G114))</f>
        <v/>
      </c>
      <c r="K114" s="197">
        <f t="shared" si="3"/>
        <v>0</v>
      </c>
      <c r="L114" s="197">
        <f t="shared" si="4"/>
        <v>0</v>
      </c>
      <c r="M114" s="197">
        <f t="shared" si="5"/>
        <v>0</v>
      </c>
    </row>
    <row r="115" spans="1:13" ht="15" customHeight="1">
      <c r="A115" s="663" t="s">
        <v>1355</v>
      </c>
      <c r="B115" s="197"/>
      <c r="C115" s="197"/>
      <c r="D115" s="197"/>
      <c r="E115" s="197"/>
      <c r="F115" s="197"/>
      <c r="G115" s="197"/>
      <c r="H115" s="197" t="str">
        <f t="array" ref="H115">IF(SUMPRODUCT((B115:G115&lt;&gt;"")*1)=0,"",SUM(B115,D115,F115))</f>
        <v/>
      </c>
      <c r="I115" s="197" t="str">
        <f t="array" ref="I115">IF(SUMPRODUCT((B115:G115&lt;&gt;"")*1)=0,"",SUM(C115,E115,G115))</f>
        <v/>
      </c>
      <c r="K115" s="197">
        <f t="shared" si="3"/>
        <v>0</v>
      </c>
      <c r="L115" s="197">
        <f t="shared" si="4"/>
        <v>0</v>
      </c>
      <c r="M115" s="197">
        <f t="shared" si="5"/>
        <v>0</v>
      </c>
    </row>
    <row r="116" spans="1:13" ht="15" customHeight="1">
      <c r="A116" s="663" t="s">
        <v>1734</v>
      </c>
      <c r="B116" s="190"/>
      <c r="C116" s="190"/>
      <c r="D116" s="190"/>
      <c r="E116" s="190"/>
      <c r="F116" s="190"/>
      <c r="G116" s="190"/>
      <c r="H116" s="190" t="str">
        <f t="array" ref="H116">IF(SUMPRODUCT((B116:G116&lt;&gt;"")*1)=0,"",SUM(B116,D116,F116))</f>
        <v/>
      </c>
      <c r="I116" s="190" t="str">
        <f t="array" ref="I116">IF(SUMPRODUCT((B116:G116&lt;&gt;"")*1)=0,"",SUM(C116,E116,G116))</f>
        <v/>
      </c>
      <c r="K116" s="197">
        <f t="shared" si="3"/>
        <v>0</v>
      </c>
      <c r="L116" s="197">
        <f t="shared" si="4"/>
        <v>0</v>
      </c>
      <c r="M116" s="197">
        <f t="shared" si="5"/>
        <v>0</v>
      </c>
    </row>
    <row r="117" spans="1:13" ht="15" customHeight="1">
      <c r="A117" s="663" t="s">
        <v>1339</v>
      </c>
      <c r="B117" s="190"/>
      <c r="C117" s="190"/>
      <c r="D117" s="190"/>
      <c r="E117" s="190"/>
      <c r="F117" s="190"/>
      <c r="G117" s="190"/>
      <c r="H117" s="190" t="str">
        <f t="array" ref="H117">IF(SUMPRODUCT((B117:G117&lt;&gt;"")*1)=0,"",SUM(B117,D117,F117))</f>
        <v/>
      </c>
      <c r="I117" s="190" t="str">
        <f t="array" ref="I117">IF(SUMPRODUCT((B117:G117&lt;&gt;"")*1)=0,"",SUM(C117,E117,G117))</f>
        <v/>
      </c>
      <c r="K117" s="197">
        <f t="shared" si="3"/>
        <v>0</v>
      </c>
      <c r="L117" s="197">
        <f t="shared" si="4"/>
        <v>0</v>
      </c>
      <c r="M117" s="197">
        <f t="shared" si="5"/>
        <v>0</v>
      </c>
    </row>
    <row r="118" spans="1:13" ht="15" customHeight="1">
      <c r="A118" s="663" t="s">
        <v>1358</v>
      </c>
      <c r="B118" s="190"/>
      <c r="C118" s="190"/>
      <c r="D118" s="190"/>
      <c r="E118" s="190"/>
      <c r="F118" s="190"/>
      <c r="G118" s="190"/>
      <c r="H118" s="190" t="str">
        <f t="array" ref="H118">IF(SUMPRODUCT((B118:G118&lt;&gt;"")*1)=0,"",SUM(B118,D118,F118))</f>
        <v/>
      </c>
      <c r="I118" s="190" t="str">
        <f t="array" ref="I118">IF(SUMPRODUCT((B118:G118&lt;&gt;"")*1)=0,"",SUM(C118,E118,G118))</f>
        <v/>
      </c>
      <c r="K118" s="197">
        <f t="shared" si="3"/>
        <v>0</v>
      </c>
      <c r="L118" s="197">
        <f t="shared" si="4"/>
        <v>0</v>
      </c>
      <c r="M118" s="197">
        <f t="shared" si="5"/>
        <v>0</v>
      </c>
    </row>
    <row r="119" spans="1:13" ht="15" customHeight="1">
      <c r="A119" s="663" t="s">
        <v>1735</v>
      </c>
      <c r="B119" s="190"/>
      <c r="C119" s="190"/>
      <c r="D119" s="190"/>
      <c r="E119" s="190"/>
      <c r="F119" s="190"/>
      <c r="G119" s="190"/>
      <c r="H119" s="190" t="str">
        <f t="array" ref="H119">IF(SUMPRODUCT((B119:G119&lt;&gt;"")*1)=0,"",SUM(B119,D119,F119))</f>
        <v/>
      </c>
      <c r="I119" s="190" t="str">
        <f t="array" ref="I119">IF(SUMPRODUCT((B119:G119&lt;&gt;"")*1)=0,"",SUM(C119,E119,G119))</f>
        <v/>
      </c>
      <c r="K119" s="197">
        <f t="shared" si="3"/>
        <v>0</v>
      </c>
      <c r="L119" s="197">
        <f t="shared" si="4"/>
        <v>0</v>
      </c>
      <c r="M119" s="197">
        <f t="shared" si="5"/>
        <v>0</v>
      </c>
    </row>
    <row r="120" spans="1:13" ht="15" customHeight="1">
      <c r="A120" s="663" t="s">
        <v>1736</v>
      </c>
      <c r="B120" s="197"/>
      <c r="C120" s="197"/>
      <c r="D120" s="197"/>
      <c r="E120" s="197"/>
      <c r="F120" s="197"/>
      <c r="G120" s="197"/>
      <c r="H120" s="197" t="str">
        <f t="array" ref="H120">IF(SUMPRODUCT((B120:G120&lt;&gt;"")*1)=0,"",SUM(B120,D120,F120))</f>
        <v/>
      </c>
      <c r="I120" s="197" t="str">
        <f t="array" ref="I120">IF(SUMPRODUCT((B120:G120&lt;&gt;"")*1)=0,"",SUM(C120,E120,G120))</f>
        <v/>
      </c>
      <c r="K120" s="197">
        <f t="shared" si="3"/>
        <v>0</v>
      </c>
      <c r="L120" s="197">
        <f t="shared" si="4"/>
        <v>0</v>
      </c>
      <c r="M120" s="197">
        <f t="shared" si="5"/>
        <v>0</v>
      </c>
    </row>
    <row r="121" spans="1:13" ht="15" customHeight="1">
      <c r="A121" s="663" t="s">
        <v>1737</v>
      </c>
      <c r="B121" s="190"/>
      <c r="C121" s="190"/>
      <c r="D121" s="190"/>
      <c r="E121" s="190"/>
      <c r="F121" s="190"/>
      <c r="G121" s="190"/>
      <c r="H121" s="190" t="str">
        <f t="array" ref="H121">IF(SUMPRODUCT((B121:G121&lt;&gt;"")*1)=0,"",SUM(B121,D121,F121))</f>
        <v/>
      </c>
      <c r="I121" s="190" t="str">
        <f t="array" ref="I121">IF(SUMPRODUCT((B121:G121&lt;&gt;"")*1)=0,"",SUM(C121,E121,G121))</f>
        <v/>
      </c>
      <c r="K121" s="197">
        <f t="shared" si="3"/>
        <v>0</v>
      </c>
      <c r="L121" s="197">
        <f t="shared" si="4"/>
        <v>0</v>
      </c>
      <c r="M121" s="197">
        <f t="shared" si="5"/>
        <v>0</v>
      </c>
    </row>
    <row r="122" spans="1:13" ht="15" customHeight="1">
      <c r="A122" s="663" t="s">
        <v>1738</v>
      </c>
      <c r="B122" s="190"/>
      <c r="C122" s="190"/>
      <c r="D122" s="190"/>
      <c r="E122" s="190"/>
      <c r="F122" s="190"/>
      <c r="G122" s="190"/>
      <c r="H122" s="190" t="str">
        <f t="array" ref="H122">IF(SUMPRODUCT((B122:G122&lt;&gt;"")*1)=0,"",SUM(B122,D122,F122))</f>
        <v/>
      </c>
      <c r="I122" s="190" t="str">
        <f t="array" ref="I122">IF(SUMPRODUCT((B122:G122&lt;&gt;"")*1)=0,"",SUM(C122,E122,G122))</f>
        <v/>
      </c>
      <c r="K122" s="197">
        <f t="shared" si="3"/>
        <v>0</v>
      </c>
      <c r="L122" s="197">
        <f t="shared" si="4"/>
        <v>0</v>
      </c>
      <c r="M122" s="197">
        <f t="shared" si="5"/>
        <v>0</v>
      </c>
    </row>
    <row r="123" spans="1:13" ht="15" customHeight="1">
      <c r="A123" s="663" t="s">
        <v>1739</v>
      </c>
      <c r="B123" s="190"/>
      <c r="C123" s="190"/>
      <c r="D123" s="190"/>
      <c r="E123" s="190"/>
      <c r="F123" s="190"/>
      <c r="G123" s="190"/>
      <c r="H123" s="190" t="str">
        <f t="array" ref="H123">IF(SUMPRODUCT((B123:G123&lt;&gt;"")*1)=0,"",SUM(B123,D123,F123))</f>
        <v/>
      </c>
      <c r="I123" s="190" t="str">
        <f t="array" ref="I123">IF(SUMPRODUCT((B123:G123&lt;&gt;"")*1)=0,"",SUM(C123,E123,G123))</f>
        <v/>
      </c>
      <c r="K123" s="197">
        <f t="shared" si="3"/>
        <v>0</v>
      </c>
      <c r="L123" s="197">
        <f t="shared" si="4"/>
        <v>0</v>
      </c>
      <c r="M123" s="197">
        <f t="shared" si="5"/>
        <v>0</v>
      </c>
    </row>
    <row r="124" spans="1:13" ht="15" customHeight="1">
      <c r="A124" s="662" t="s">
        <v>1481</v>
      </c>
      <c r="B124" s="190"/>
      <c r="C124" s="190"/>
      <c r="D124" s="190"/>
      <c r="E124" s="190"/>
      <c r="F124" s="190"/>
      <c r="G124" s="190"/>
      <c r="H124" s="190" t="str">
        <f t="array" ref="H124">IF(SUMPRODUCT((B124:G124&lt;&gt;"")*1)=0,"",SUM(B124,D124,F124))</f>
        <v/>
      </c>
      <c r="I124" s="190" t="str">
        <f t="array" ref="I124">IF(SUMPRODUCT((B124:G124&lt;&gt;"")*1)=0,"",SUM(C124,E124,G124))</f>
        <v/>
      </c>
      <c r="K124" s="197">
        <f t="shared" si="3"/>
        <v>0</v>
      </c>
      <c r="L124" s="197">
        <f t="shared" si="4"/>
        <v>0</v>
      </c>
      <c r="M124" s="197">
        <f t="shared" si="5"/>
        <v>0</v>
      </c>
    </row>
    <row r="125" spans="1:13" ht="15" customHeight="1">
      <c r="A125" s="663" t="s">
        <v>1740</v>
      </c>
      <c r="B125" s="190"/>
      <c r="C125" s="190"/>
      <c r="D125" s="190"/>
      <c r="E125" s="190"/>
      <c r="F125" s="190"/>
      <c r="G125" s="190"/>
      <c r="H125" s="190" t="str">
        <f t="array" ref="H125">IF(SUMPRODUCT((B125:G125&lt;&gt;"")*1)=0,"",SUM(B125,D125,F125))</f>
        <v/>
      </c>
      <c r="I125" s="190" t="str">
        <f t="array" ref="I125">IF(SUMPRODUCT((B125:G125&lt;&gt;"")*1)=0,"",SUM(C125,E125,G125))</f>
        <v/>
      </c>
      <c r="K125" s="197">
        <f t="shared" si="3"/>
        <v>0</v>
      </c>
      <c r="L125" s="197">
        <f t="shared" si="4"/>
        <v>0</v>
      </c>
      <c r="M125" s="197">
        <f t="shared" si="5"/>
        <v>0</v>
      </c>
    </row>
    <row r="126" spans="1:13" ht="15" customHeight="1">
      <c r="A126" s="663" t="s">
        <v>1741</v>
      </c>
      <c r="B126" s="190"/>
      <c r="C126" s="190"/>
      <c r="D126" s="190"/>
      <c r="E126" s="190"/>
      <c r="F126" s="190"/>
      <c r="G126" s="190"/>
      <c r="H126" s="190" t="str">
        <f t="array" ref="H126">IF(SUMPRODUCT((B126:G126&lt;&gt;"")*1)=0,"",SUM(B126,D126,F126))</f>
        <v/>
      </c>
      <c r="I126" s="190" t="str">
        <f t="array" ref="I126">IF(SUMPRODUCT((B126:G126&lt;&gt;"")*1)=0,"",SUM(C126,E126,G126))</f>
        <v/>
      </c>
      <c r="K126" s="197">
        <f t="shared" si="3"/>
        <v>0</v>
      </c>
      <c r="L126" s="197">
        <f t="shared" si="4"/>
        <v>0</v>
      </c>
      <c r="M126" s="197">
        <f t="shared" si="5"/>
        <v>0</v>
      </c>
    </row>
    <row r="127" spans="1:13" ht="15" customHeight="1">
      <c r="A127" s="663" t="s">
        <v>1742</v>
      </c>
      <c r="B127" s="190"/>
      <c r="C127" s="190"/>
      <c r="D127" s="190"/>
      <c r="E127" s="190"/>
      <c r="F127" s="190"/>
      <c r="G127" s="190"/>
      <c r="H127" s="190" t="str">
        <f t="array" ref="H127">IF(SUMPRODUCT((B127:G127&lt;&gt;"")*1)=0,"",SUM(B127,D127,F127))</f>
        <v/>
      </c>
      <c r="I127" s="190" t="str">
        <f t="array" ref="I127">IF(SUMPRODUCT((B127:G127&lt;&gt;"")*1)=0,"",SUM(C127,E127,G127))</f>
        <v/>
      </c>
      <c r="K127" s="197">
        <f t="shared" si="3"/>
        <v>0</v>
      </c>
      <c r="L127" s="197">
        <f t="shared" si="4"/>
        <v>0</v>
      </c>
      <c r="M127" s="197">
        <f t="shared" si="5"/>
        <v>0</v>
      </c>
    </row>
    <row r="128" spans="1:13" ht="15" customHeight="1">
      <c r="A128" s="663" t="s">
        <v>1743</v>
      </c>
      <c r="B128" s="197"/>
      <c r="C128" s="197"/>
      <c r="D128" s="197"/>
      <c r="E128" s="197"/>
      <c r="F128" s="197"/>
      <c r="G128" s="197"/>
      <c r="H128" s="197" t="str">
        <f t="array" ref="H128">IF(SUMPRODUCT((B128:G128&lt;&gt;"")*1)=0,"",SUM(B128,D128,F128))</f>
        <v/>
      </c>
      <c r="I128" s="197" t="str">
        <f t="array" ref="I128">IF(SUMPRODUCT((B128:G128&lt;&gt;"")*1)=0,"",SUM(C128,E128,G128))</f>
        <v/>
      </c>
      <c r="K128" s="197">
        <f t="shared" si="3"/>
        <v>0</v>
      </c>
      <c r="L128" s="197">
        <f t="shared" si="4"/>
        <v>0</v>
      </c>
      <c r="M128" s="197">
        <f t="shared" si="5"/>
        <v>0</v>
      </c>
    </row>
    <row r="129" spans="1:13" ht="15" customHeight="1">
      <c r="A129" s="663" t="s">
        <v>1744</v>
      </c>
      <c r="B129" s="190"/>
      <c r="C129" s="190"/>
      <c r="D129" s="190"/>
      <c r="E129" s="190"/>
      <c r="F129" s="190"/>
      <c r="G129" s="190"/>
      <c r="H129" s="190" t="str">
        <f t="array" ref="H129">IF(SUMPRODUCT((B129:G129&lt;&gt;"")*1)=0,"",SUM(B129,D129,F129))</f>
        <v/>
      </c>
      <c r="I129" s="190" t="str">
        <f t="array" ref="I129">IF(SUMPRODUCT((B129:G129&lt;&gt;"")*1)=0,"",SUM(C129,E129,G129))</f>
        <v/>
      </c>
      <c r="K129" s="197">
        <f t="shared" si="3"/>
        <v>0</v>
      </c>
      <c r="L129" s="197">
        <f t="shared" si="4"/>
        <v>0</v>
      </c>
      <c r="M129" s="197">
        <f t="shared" si="5"/>
        <v>0</v>
      </c>
    </row>
    <row r="130" spans="1:13" ht="15" customHeight="1">
      <c r="A130" s="663" t="s">
        <v>1745</v>
      </c>
      <c r="B130" s="190"/>
      <c r="C130" s="190"/>
      <c r="D130" s="190"/>
      <c r="E130" s="190"/>
      <c r="F130" s="190"/>
      <c r="G130" s="190"/>
      <c r="H130" s="190" t="str">
        <f t="array" ref="H130">IF(SUMPRODUCT((B130:G130&lt;&gt;"")*1)=0,"",SUM(B130,D130,F130))</f>
        <v/>
      </c>
      <c r="I130" s="190" t="str">
        <f t="array" ref="I130">IF(SUMPRODUCT((B130:G130&lt;&gt;"")*1)=0,"",SUM(C130,E130,G130))</f>
        <v/>
      </c>
      <c r="K130" s="197">
        <f t="shared" si="3"/>
        <v>0</v>
      </c>
      <c r="L130" s="197">
        <f t="shared" si="4"/>
        <v>0</v>
      </c>
      <c r="M130" s="197">
        <f t="shared" si="5"/>
        <v>0</v>
      </c>
    </row>
    <row r="131" spans="1:13" ht="15" customHeight="1">
      <c r="A131" s="663" t="s">
        <v>1746</v>
      </c>
      <c r="B131" s="190"/>
      <c r="C131" s="190"/>
      <c r="D131" s="190"/>
      <c r="E131" s="190"/>
      <c r="F131" s="190"/>
      <c r="G131" s="190"/>
      <c r="H131" s="190" t="str">
        <f t="array" ref="H131">IF(SUMPRODUCT((B131:G131&lt;&gt;"")*1)=0,"",SUM(B131,D131,F131))</f>
        <v/>
      </c>
      <c r="I131" s="190" t="str">
        <f t="array" ref="I131">IF(SUMPRODUCT((B131:G131&lt;&gt;"")*1)=0,"",SUM(C131,E131,G131))</f>
        <v/>
      </c>
      <c r="K131" s="197">
        <f t="shared" si="3"/>
        <v>0</v>
      </c>
      <c r="L131" s="197">
        <f t="shared" si="4"/>
        <v>0</v>
      </c>
      <c r="M131" s="197">
        <f t="shared" si="5"/>
        <v>0</v>
      </c>
    </row>
    <row r="132" spans="1:13" ht="15" customHeight="1">
      <c r="A132" s="663" t="s">
        <v>1747</v>
      </c>
      <c r="B132" s="190"/>
      <c r="C132" s="190"/>
      <c r="D132" s="190"/>
      <c r="E132" s="190"/>
      <c r="F132" s="190"/>
      <c r="G132" s="190"/>
      <c r="H132" s="190" t="str">
        <f t="array" ref="H132">IF(SUMPRODUCT((B132:G132&lt;&gt;"")*1)=0,"",SUM(B132,D132,F132))</f>
        <v/>
      </c>
      <c r="I132" s="190" t="str">
        <f t="array" ref="I132">IF(SUMPRODUCT((B132:G132&lt;&gt;"")*1)=0,"",SUM(C132,E132,G132))</f>
        <v/>
      </c>
      <c r="K132" s="197">
        <f t="shared" si="3"/>
        <v>0</v>
      </c>
      <c r="L132" s="197">
        <f t="shared" si="4"/>
        <v>0</v>
      </c>
      <c r="M132" s="197">
        <f t="shared" si="5"/>
        <v>0</v>
      </c>
    </row>
    <row r="133" spans="1:13" ht="15" customHeight="1">
      <c r="A133" s="663" t="s">
        <v>1748</v>
      </c>
      <c r="B133" s="190"/>
      <c r="C133" s="190"/>
      <c r="D133" s="190"/>
      <c r="E133" s="190"/>
      <c r="F133" s="190"/>
      <c r="G133" s="190"/>
      <c r="H133" s="190" t="str">
        <f t="array" ref="H133">IF(SUMPRODUCT((B133:G133&lt;&gt;"")*1)=0,"",SUM(B133,D133,F133))</f>
        <v/>
      </c>
      <c r="I133" s="190" t="str">
        <f t="array" ref="I133">IF(SUMPRODUCT((B133:G133&lt;&gt;"")*1)=0,"",SUM(C133,E133,G133))</f>
        <v/>
      </c>
      <c r="K133" s="197">
        <f t="shared" si="3"/>
        <v>0</v>
      </c>
      <c r="L133" s="197">
        <f t="shared" si="4"/>
        <v>0</v>
      </c>
      <c r="M133" s="197">
        <f t="shared" si="5"/>
        <v>0</v>
      </c>
    </row>
    <row r="134" spans="1:13" ht="15" customHeight="1">
      <c r="A134" s="662" t="s">
        <v>1749</v>
      </c>
      <c r="B134" s="190"/>
      <c r="C134" s="190"/>
      <c r="D134" s="190"/>
      <c r="E134" s="190"/>
      <c r="F134" s="190"/>
      <c r="G134" s="190"/>
      <c r="H134" s="190" t="str">
        <f t="array" ref="H134">IF(SUMPRODUCT((B134:G134&lt;&gt;"")*1)=0,"",SUM(B134,D134,F134))</f>
        <v/>
      </c>
      <c r="I134" s="190" t="str">
        <f t="array" ref="I134">IF(SUMPRODUCT((B134:G134&lt;&gt;"")*1)=0,"",SUM(C134,E134,G134))</f>
        <v/>
      </c>
      <c r="K134" s="197">
        <f t="shared" ref="K134:K197" si="6">+B134-C134</f>
        <v>0</v>
      </c>
      <c r="L134" s="197">
        <f t="shared" ref="L134:L197" si="7">+D134-E134</f>
        <v>0</v>
      </c>
      <c r="M134" s="197">
        <f t="shared" ref="M134:M197" si="8">+F134-G134</f>
        <v>0</v>
      </c>
    </row>
    <row r="135" spans="1:13" ht="15" customHeight="1">
      <c r="A135" s="663" t="s">
        <v>1750</v>
      </c>
      <c r="B135" s="190"/>
      <c r="C135" s="190"/>
      <c r="D135" s="190"/>
      <c r="E135" s="190"/>
      <c r="F135" s="190"/>
      <c r="G135" s="190"/>
      <c r="H135" s="190" t="str">
        <f t="array" ref="H135">IF(SUMPRODUCT((B135:G135&lt;&gt;"")*1)=0,"",SUM(B135,D135,F135))</f>
        <v/>
      </c>
      <c r="I135" s="190" t="str">
        <f t="array" ref="I135">IF(SUMPRODUCT((B135:G135&lt;&gt;"")*1)=0,"",SUM(C135,E135,G135))</f>
        <v/>
      </c>
      <c r="K135" s="197">
        <f t="shared" si="6"/>
        <v>0</v>
      </c>
      <c r="L135" s="197">
        <f t="shared" si="7"/>
        <v>0</v>
      </c>
      <c r="M135" s="197">
        <f t="shared" si="8"/>
        <v>0</v>
      </c>
    </row>
    <row r="136" spans="1:13" ht="15" customHeight="1">
      <c r="A136" s="663" t="s">
        <v>1751</v>
      </c>
      <c r="B136" s="190"/>
      <c r="C136" s="190"/>
      <c r="D136" s="190"/>
      <c r="E136" s="190"/>
      <c r="F136" s="190"/>
      <c r="G136" s="190"/>
      <c r="H136" s="190" t="str">
        <f t="array" ref="H136">IF(SUMPRODUCT((B136:G136&lt;&gt;"")*1)=0,"",SUM(B136,D136,F136))</f>
        <v/>
      </c>
      <c r="I136" s="190" t="str">
        <f t="array" ref="I136">IF(SUMPRODUCT((B136:G136&lt;&gt;"")*1)=0,"",SUM(C136,E136,G136))</f>
        <v/>
      </c>
      <c r="K136" s="197">
        <f t="shared" si="6"/>
        <v>0</v>
      </c>
      <c r="L136" s="197">
        <f t="shared" si="7"/>
        <v>0</v>
      </c>
      <c r="M136" s="197">
        <f t="shared" si="8"/>
        <v>0</v>
      </c>
    </row>
    <row r="137" spans="1:13" ht="15" customHeight="1">
      <c r="A137" s="663" t="s">
        <v>1752</v>
      </c>
      <c r="B137" s="197"/>
      <c r="C137" s="197"/>
      <c r="D137" s="197"/>
      <c r="E137" s="197"/>
      <c r="F137" s="197"/>
      <c r="G137" s="197"/>
      <c r="H137" s="197" t="str">
        <f t="array" ref="H137">IF(SUMPRODUCT((B137:G137&lt;&gt;"")*1)=0,"",SUM(B137,D137,F137))</f>
        <v/>
      </c>
      <c r="I137" s="197" t="str">
        <f t="array" ref="I137">IF(SUMPRODUCT((B137:G137&lt;&gt;"")*1)=0,"",SUM(C137,E137,G137))</f>
        <v/>
      </c>
      <c r="K137" s="197">
        <f t="shared" si="6"/>
        <v>0</v>
      </c>
      <c r="L137" s="197">
        <f t="shared" si="7"/>
        <v>0</v>
      </c>
      <c r="M137" s="197">
        <f t="shared" si="8"/>
        <v>0</v>
      </c>
    </row>
    <row r="138" spans="1:13" ht="15" customHeight="1">
      <c r="A138" s="663" t="s">
        <v>1753</v>
      </c>
      <c r="B138" s="190"/>
      <c r="C138" s="190"/>
      <c r="D138" s="34"/>
      <c r="E138" s="34"/>
      <c r="F138" s="34"/>
      <c r="G138" s="34"/>
      <c r="H138" s="190" t="str">
        <f t="array" ref="H138">IF(SUMPRODUCT((B138:G138&lt;&gt;"")*1)=0,"",SUM(B138,D138,F138))</f>
        <v/>
      </c>
      <c r="I138" s="190" t="str">
        <f t="array" ref="I138">IF(SUMPRODUCT((B138:G138&lt;&gt;"")*1)=0,"",SUM(C138,E138,G138))</f>
        <v/>
      </c>
      <c r="K138" s="197">
        <f t="shared" si="6"/>
        <v>0</v>
      </c>
      <c r="L138" s="197">
        <f t="shared" si="7"/>
        <v>0</v>
      </c>
      <c r="M138" s="197">
        <f t="shared" si="8"/>
        <v>0</v>
      </c>
    </row>
    <row r="139" spans="1:13" ht="15" customHeight="1">
      <c r="A139" s="663" t="s">
        <v>1754</v>
      </c>
      <c r="B139" s="190"/>
      <c r="C139" s="190"/>
      <c r="D139" s="34"/>
      <c r="E139" s="34"/>
      <c r="F139" s="34"/>
      <c r="G139" s="34"/>
      <c r="H139" s="190" t="str">
        <f t="array" ref="H139">IF(SUMPRODUCT((B139:G139&lt;&gt;"")*1)=0,"",SUM(B139,D139,F139))</f>
        <v/>
      </c>
      <c r="I139" s="190" t="str">
        <f t="array" ref="I139">IF(SUMPRODUCT((B139:G139&lt;&gt;"")*1)=0,"",SUM(C139,E139,G139))</f>
        <v/>
      </c>
      <c r="K139" s="197">
        <f t="shared" si="6"/>
        <v>0</v>
      </c>
      <c r="L139" s="197">
        <f t="shared" si="7"/>
        <v>0</v>
      </c>
      <c r="M139" s="197">
        <f t="shared" si="8"/>
        <v>0</v>
      </c>
    </row>
    <row r="140" spans="1:13" ht="15" customHeight="1">
      <c r="A140" s="663" t="s">
        <v>1755</v>
      </c>
      <c r="B140" s="190"/>
      <c r="C140" s="190"/>
      <c r="D140" s="34"/>
      <c r="E140" s="34"/>
      <c r="F140" s="34"/>
      <c r="G140" s="34"/>
      <c r="H140" s="190" t="str">
        <f t="array" ref="H140">IF(SUMPRODUCT((B140:G140&lt;&gt;"")*1)=0,"",SUM(B140,D140,F140))</f>
        <v/>
      </c>
      <c r="I140" s="190" t="str">
        <f t="array" ref="I140">IF(SUMPRODUCT((B140:G140&lt;&gt;"")*1)=0,"",SUM(C140,E140,G140))</f>
        <v/>
      </c>
      <c r="K140" s="197">
        <f t="shared" si="6"/>
        <v>0</v>
      </c>
      <c r="L140" s="197">
        <f t="shared" si="7"/>
        <v>0</v>
      </c>
      <c r="M140" s="197">
        <f t="shared" si="8"/>
        <v>0</v>
      </c>
    </row>
    <row r="141" spans="1:13" ht="15" customHeight="1">
      <c r="A141" s="663" t="s">
        <v>1756</v>
      </c>
      <c r="B141" s="190"/>
      <c r="C141" s="190"/>
      <c r="D141" s="34"/>
      <c r="E141" s="34"/>
      <c r="F141" s="34"/>
      <c r="G141" s="34"/>
      <c r="H141" s="190" t="str">
        <f t="array" ref="H141">IF(SUMPRODUCT((B141:G141&lt;&gt;"")*1)=0,"",SUM(B141,D141,F141))</f>
        <v/>
      </c>
      <c r="I141" s="190" t="str">
        <f t="array" ref="I141">IF(SUMPRODUCT((B141:G141&lt;&gt;"")*1)=0,"",SUM(C141,E141,G141))</f>
        <v/>
      </c>
      <c r="K141" s="197">
        <f t="shared" si="6"/>
        <v>0</v>
      </c>
      <c r="L141" s="197">
        <f t="shared" si="7"/>
        <v>0</v>
      </c>
      <c r="M141" s="197">
        <f t="shared" si="8"/>
        <v>0</v>
      </c>
    </row>
    <row r="142" spans="1:13" ht="15" customHeight="1">
      <c r="A142" s="663" t="s">
        <v>1757</v>
      </c>
      <c r="B142" s="190"/>
      <c r="C142" s="190"/>
      <c r="D142" s="34"/>
      <c r="E142" s="34"/>
      <c r="F142" s="34"/>
      <c r="G142" s="34"/>
      <c r="H142" s="190" t="str">
        <f t="array" ref="H142">IF(SUMPRODUCT((B142:G142&lt;&gt;"")*1)=0,"",SUM(B142,D142,F142))</f>
        <v/>
      </c>
      <c r="I142" s="190" t="str">
        <f t="array" ref="I142">IF(SUMPRODUCT((B142:G142&lt;&gt;"")*1)=0,"",SUM(C142,E142,G142))</f>
        <v/>
      </c>
      <c r="K142" s="197">
        <f t="shared" si="6"/>
        <v>0</v>
      </c>
      <c r="L142" s="197">
        <f t="shared" si="7"/>
        <v>0</v>
      </c>
      <c r="M142" s="197">
        <f t="shared" si="8"/>
        <v>0</v>
      </c>
    </row>
    <row r="143" spans="1:13" ht="15" customHeight="1">
      <c r="A143" s="662" t="s">
        <v>1758</v>
      </c>
      <c r="B143" s="190"/>
      <c r="C143" s="190"/>
      <c r="D143" s="34"/>
      <c r="E143" s="34"/>
      <c r="F143" s="34"/>
      <c r="G143" s="34"/>
      <c r="H143" s="190" t="str">
        <f t="array" ref="H143">IF(SUMPRODUCT((B143:G143&lt;&gt;"")*1)=0,"",SUM(B143,D143,F143))</f>
        <v/>
      </c>
      <c r="I143" s="190" t="str">
        <f t="array" ref="I143">IF(SUMPRODUCT((B143:G143&lt;&gt;"")*1)=0,"",SUM(C143,E143,G143))</f>
        <v/>
      </c>
      <c r="K143" s="197">
        <f t="shared" si="6"/>
        <v>0</v>
      </c>
      <c r="L143" s="197">
        <f t="shared" si="7"/>
        <v>0</v>
      </c>
      <c r="M143" s="197">
        <f t="shared" si="8"/>
        <v>0</v>
      </c>
    </row>
    <row r="144" spans="1:13" ht="15" customHeight="1">
      <c r="A144" s="663" t="s">
        <v>1759</v>
      </c>
      <c r="B144" s="190"/>
      <c r="C144" s="190"/>
      <c r="D144" s="190"/>
      <c r="E144" s="190"/>
      <c r="F144" s="190"/>
      <c r="G144" s="190"/>
      <c r="H144" s="190" t="str">
        <f t="array" ref="H144">IF(SUMPRODUCT((B144:G144&lt;&gt;"")*1)=0,"",SUM(B144,D144,F144))</f>
        <v/>
      </c>
      <c r="I144" s="190" t="str">
        <f t="array" ref="I144">IF(SUMPRODUCT((B144:G144&lt;&gt;"")*1)=0,"",SUM(C144,E144,G144))</f>
        <v/>
      </c>
      <c r="K144" s="197">
        <f t="shared" si="6"/>
        <v>0</v>
      </c>
      <c r="L144" s="197">
        <f t="shared" si="7"/>
        <v>0</v>
      </c>
      <c r="M144" s="197">
        <f t="shared" si="8"/>
        <v>0</v>
      </c>
    </row>
    <row r="145" spans="1:13" ht="15" customHeight="1">
      <c r="A145" s="663" t="s">
        <v>1760</v>
      </c>
      <c r="B145" s="197"/>
      <c r="C145" s="197"/>
      <c r="D145" s="197"/>
      <c r="E145" s="197"/>
      <c r="F145" s="197"/>
      <c r="G145" s="197"/>
      <c r="H145" s="197" t="str">
        <f t="array" ref="H145">IF(SUMPRODUCT((B145:G145&lt;&gt;"")*1)=0,"",SUM(B145,D145,F145))</f>
        <v/>
      </c>
      <c r="I145" s="197" t="str">
        <f t="array" ref="I145">IF(SUMPRODUCT((B145:G145&lt;&gt;"")*1)=0,"",SUM(C145,E145,G145))</f>
        <v/>
      </c>
      <c r="K145" s="197">
        <f t="shared" si="6"/>
        <v>0</v>
      </c>
      <c r="L145" s="197">
        <f t="shared" si="7"/>
        <v>0</v>
      </c>
      <c r="M145" s="197">
        <f t="shared" si="8"/>
        <v>0</v>
      </c>
    </row>
    <row r="146" spans="1:13" ht="15" customHeight="1">
      <c r="A146" s="663" t="s">
        <v>1761</v>
      </c>
      <c r="B146" s="190"/>
      <c r="C146" s="190"/>
      <c r="D146" s="190"/>
      <c r="E146" s="190"/>
      <c r="F146" s="190"/>
      <c r="G146" s="190"/>
      <c r="H146" s="190" t="str">
        <f t="array" ref="H146">IF(SUMPRODUCT((B146:G146&lt;&gt;"")*1)=0,"",SUM(B146,D146,F146))</f>
        <v/>
      </c>
      <c r="I146" s="190" t="str">
        <f t="array" ref="I146">IF(SUMPRODUCT((B146:G146&lt;&gt;"")*1)=0,"",SUM(C146,E146,G146))</f>
        <v/>
      </c>
      <c r="K146" s="197">
        <f t="shared" si="6"/>
        <v>0</v>
      </c>
      <c r="L146" s="197">
        <f t="shared" si="7"/>
        <v>0</v>
      </c>
      <c r="M146" s="197">
        <f t="shared" si="8"/>
        <v>0</v>
      </c>
    </row>
    <row r="147" spans="1:13" ht="15" customHeight="1">
      <c r="A147" s="663" t="s">
        <v>1762</v>
      </c>
      <c r="B147" s="190"/>
      <c r="C147" s="190"/>
      <c r="D147" s="190"/>
      <c r="E147" s="190"/>
      <c r="F147" s="190"/>
      <c r="G147" s="190"/>
      <c r="H147" s="190" t="str">
        <f t="array" ref="H147">IF(SUMPRODUCT((B147:G147&lt;&gt;"")*1)=0,"",SUM(B147,D147,F147))</f>
        <v/>
      </c>
      <c r="I147" s="190" t="str">
        <f t="array" ref="I147">IF(SUMPRODUCT((B147:G147&lt;&gt;"")*1)=0,"",SUM(C147,E147,G147))</f>
        <v/>
      </c>
      <c r="K147" s="197">
        <f t="shared" si="6"/>
        <v>0</v>
      </c>
      <c r="L147" s="197">
        <f t="shared" si="7"/>
        <v>0</v>
      </c>
      <c r="M147" s="197">
        <f t="shared" si="8"/>
        <v>0</v>
      </c>
    </row>
    <row r="148" spans="1:13" ht="15" customHeight="1">
      <c r="A148" s="663" t="s">
        <v>1763</v>
      </c>
      <c r="B148" s="190"/>
      <c r="C148" s="190"/>
      <c r="D148" s="190"/>
      <c r="E148" s="190"/>
      <c r="F148" s="190"/>
      <c r="G148" s="190"/>
      <c r="H148" s="190" t="str">
        <f t="array" ref="H148">IF(SUMPRODUCT((B148:G148&lt;&gt;"")*1)=0,"",SUM(B148,D148,F148))</f>
        <v/>
      </c>
      <c r="I148" s="190" t="str">
        <f t="array" ref="I148">IF(SUMPRODUCT((B148:G148&lt;&gt;"")*1)=0,"",SUM(C148,E148,G148))</f>
        <v/>
      </c>
      <c r="K148" s="197">
        <f t="shared" si="6"/>
        <v>0</v>
      </c>
      <c r="L148" s="197">
        <f t="shared" si="7"/>
        <v>0</v>
      </c>
      <c r="M148" s="197">
        <f t="shared" si="8"/>
        <v>0</v>
      </c>
    </row>
    <row r="149" spans="1:13" ht="15" customHeight="1">
      <c r="A149" s="663" t="s">
        <v>1350</v>
      </c>
      <c r="B149" s="190"/>
      <c r="C149" s="190"/>
      <c r="D149" s="190"/>
      <c r="E149" s="190"/>
      <c r="F149" s="190"/>
      <c r="G149" s="190"/>
      <c r="H149" s="190" t="str">
        <f t="array" ref="H149">IF(SUMPRODUCT((B149:G149&lt;&gt;"")*1)=0,"",SUM(B149,D149,F149))</f>
        <v/>
      </c>
      <c r="I149" s="190" t="str">
        <f t="array" ref="I149">IF(SUMPRODUCT((B149:G149&lt;&gt;"")*1)=0,"",SUM(C149,E149,G149))</f>
        <v/>
      </c>
      <c r="K149" s="197">
        <f t="shared" si="6"/>
        <v>0</v>
      </c>
      <c r="L149" s="197">
        <f t="shared" si="7"/>
        <v>0</v>
      </c>
      <c r="M149" s="197">
        <f t="shared" si="8"/>
        <v>0</v>
      </c>
    </row>
    <row r="150" spans="1:13" ht="15" customHeight="1">
      <c r="A150" s="663" t="s">
        <v>1764</v>
      </c>
      <c r="B150" s="190"/>
      <c r="C150" s="190"/>
      <c r="D150" s="190"/>
      <c r="E150" s="190"/>
      <c r="F150" s="190"/>
      <c r="G150" s="190"/>
      <c r="H150" s="190" t="str">
        <f t="array" ref="H150">IF(SUMPRODUCT((B150:G150&lt;&gt;"")*1)=0,"",SUM(B150,D150,F150))</f>
        <v/>
      </c>
      <c r="I150" s="190" t="str">
        <f t="array" ref="I150">IF(SUMPRODUCT((B150:G150&lt;&gt;"")*1)=0,"",SUM(C150,E150,G150))</f>
        <v/>
      </c>
      <c r="K150" s="197">
        <f t="shared" si="6"/>
        <v>0</v>
      </c>
      <c r="L150" s="197">
        <f t="shared" si="7"/>
        <v>0</v>
      </c>
      <c r="M150" s="197">
        <f t="shared" si="8"/>
        <v>0</v>
      </c>
    </row>
    <row r="151" spans="1:13" ht="15" customHeight="1">
      <c r="A151" s="663" t="s">
        <v>1765</v>
      </c>
      <c r="B151" s="190"/>
      <c r="C151" s="190"/>
      <c r="D151" s="190"/>
      <c r="E151" s="190"/>
      <c r="F151" s="190"/>
      <c r="G151" s="190"/>
      <c r="H151" s="190" t="str">
        <f t="array" ref="H151">IF(SUMPRODUCT((B151:G151&lt;&gt;"")*1)=0,"",SUM(B151,D151,F151))</f>
        <v/>
      </c>
      <c r="I151" s="190" t="str">
        <f t="array" ref="I151">IF(SUMPRODUCT((B151:G151&lt;&gt;"")*1)=0,"",SUM(C151,E151,G151))</f>
        <v/>
      </c>
      <c r="K151" s="197">
        <f t="shared" si="6"/>
        <v>0</v>
      </c>
      <c r="L151" s="197">
        <f t="shared" si="7"/>
        <v>0</v>
      </c>
      <c r="M151" s="197">
        <f t="shared" si="8"/>
        <v>0</v>
      </c>
    </row>
    <row r="152" spans="1:13" ht="15" customHeight="1">
      <c r="A152" s="663" t="s">
        <v>1766</v>
      </c>
      <c r="B152" s="190"/>
      <c r="C152" s="190"/>
      <c r="D152" s="190"/>
      <c r="E152" s="190"/>
      <c r="F152" s="190"/>
      <c r="G152" s="190"/>
      <c r="H152" s="190" t="str">
        <f t="array" ref="H152">IF(SUMPRODUCT((B152:G152&lt;&gt;"")*1)=0,"",SUM(B152,D152,F152))</f>
        <v/>
      </c>
      <c r="I152" s="190" t="str">
        <f t="array" ref="I152">IF(SUMPRODUCT((B152:G152&lt;&gt;"")*1)=0,"",SUM(C152,E152,G152))</f>
        <v/>
      </c>
      <c r="K152" s="197">
        <f t="shared" si="6"/>
        <v>0</v>
      </c>
      <c r="L152" s="197">
        <f t="shared" si="7"/>
        <v>0</v>
      </c>
      <c r="M152" s="197">
        <f t="shared" si="8"/>
        <v>0</v>
      </c>
    </row>
    <row r="153" spans="1:13" ht="15" customHeight="1">
      <c r="A153" s="663" t="s">
        <v>1767</v>
      </c>
      <c r="B153" s="190"/>
      <c r="C153" s="190"/>
      <c r="D153" s="190"/>
      <c r="E153" s="190"/>
      <c r="F153" s="190"/>
      <c r="G153" s="190"/>
      <c r="H153" s="190" t="str">
        <f t="array" ref="H153">IF(SUMPRODUCT((B153:G153&lt;&gt;"")*1)=0,"",SUM(B153,D153,F153))</f>
        <v/>
      </c>
      <c r="I153" s="190" t="str">
        <f t="array" ref="I153">IF(SUMPRODUCT((B153:G153&lt;&gt;"")*1)=0,"",SUM(C153,E153,G153))</f>
        <v/>
      </c>
      <c r="K153" s="197">
        <f t="shared" si="6"/>
        <v>0</v>
      </c>
      <c r="L153" s="197">
        <f t="shared" si="7"/>
        <v>0</v>
      </c>
      <c r="M153" s="197">
        <f t="shared" si="8"/>
        <v>0</v>
      </c>
    </row>
    <row r="154" spans="1:13" ht="15" customHeight="1">
      <c r="A154" s="663" t="s">
        <v>1768</v>
      </c>
      <c r="B154" s="190"/>
      <c r="C154" s="190"/>
      <c r="D154" s="190"/>
      <c r="E154" s="190"/>
      <c r="F154" s="190"/>
      <c r="G154" s="190"/>
      <c r="H154" s="190" t="str">
        <f t="array" ref="H154">IF(SUMPRODUCT((B154:G154&lt;&gt;"")*1)=0,"",SUM(B154,D154,F154))</f>
        <v/>
      </c>
      <c r="I154" s="190" t="str">
        <f t="array" ref="I154">IF(SUMPRODUCT((B154:G154&lt;&gt;"")*1)=0,"",SUM(C154,E154,G154))</f>
        <v/>
      </c>
      <c r="K154" s="197">
        <f t="shared" si="6"/>
        <v>0</v>
      </c>
      <c r="L154" s="197">
        <f t="shared" si="7"/>
        <v>0</v>
      </c>
      <c r="M154" s="197">
        <f t="shared" si="8"/>
        <v>0</v>
      </c>
    </row>
    <row r="155" spans="1:13" ht="15" customHeight="1">
      <c r="A155" s="663" t="s">
        <v>1769</v>
      </c>
      <c r="B155" s="190"/>
      <c r="C155" s="190"/>
      <c r="D155" s="190"/>
      <c r="E155" s="190"/>
      <c r="F155" s="190"/>
      <c r="G155" s="190"/>
      <c r="H155" s="190" t="str">
        <f t="array" ref="H155">IF(SUMPRODUCT((B155:G155&lt;&gt;"")*1)=0,"",SUM(B155,D155,F155))</f>
        <v/>
      </c>
      <c r="I155" s="190" t="str">
        <f t="array" ref="I155">IF(SUMPRODUCT((B155:G155&lt;&gt;"")*1)=0,"",SUM(C155,E155,G155))</f>
        <v/>
      </c>
      <c r="K155" s="197">
        <f t="shared" si="6"/>
        <v>0</v>
      </c>
      <c r="L155" s="197">
        <f t="shared" si="7"/>
        <v>0</v>
      </c>
      <c r="M155" s="197">
        <f t="shared" si="8"/>
        <v>0</v>
      </c>
    </row>
    <row r="156" spans="1:13" ht="15" customHeight="1">
      <c r="A156" s="662" t="s">
        <v>1770</v>
      </c>
      <c r="B156" s="190"/>
      <c r="C156" s="190"/>
      <c r="D156" s="190"/>
      <c r="E156" s="190"/>
      <c r="F156" s="190"/>
      <c r="G156" s="190"/>
      <c r="H156" s="190" t="str">
        <f t="array" ref="H156">IF(SUMPRODUCT((B156:G156&lt;&gt;"")*1)=0,"",SUM(B156,D156,F156))</f>
        <v/>
      </c>
      <c r="I156" s="190" t="str">
        <f t="array" ref="I156">IF(SUMPRODUCT((B156:G156&lt;&gt;"")*1)=0,"",SUM(C156,E156,G156))</f>
        <v/>
      </c>
      <c r="K156" s="197">
        <f t="shared" si="6"/>
        <v>0</v>
      </c>
      <c r="L156" s="197">
        <f t="shared" si="7"/>
        <v>0</v>
      </c>
      <c r="M156" s="197">
        <f t="shared" si="8"/>
        <v>0</v>
      </c>
    </row>
    <row r="157" spans="1:13" ht="15" customHeight="1">
      <c r="A157" s="663" t="s">
        <v>1771</v>
      </c>
      <c r="B157" s="190"/>
      <c r="C157" s="190"/>
      <c r="D157" s="190"/>
      <c r="E157" s="190"/>
      <c r="F157" s="190"/>
      <c r="G157" s="190"/>
      <c r="H157" s="190" t="str">
        <f t="array" ref="H157">IF(SUMPRODUCT((B157:G157&lt;&gt;"")*1)=0,"",SUM(B157,D157,F157))</f>
        <v/>
      </c>
      <c r="I157" s="190" t="str">
        <f t="array" ref="I157">IF(SUMPRODUCT((B157:G157&lt;&gt;"")*1)=0,"",SUM(C157,E157,G157))</f>
        <v/>
      </c>
      <c r="K157" s="197">
        <f t="shared" si="6"/>
        <v>0</v>
      </c>
      <c r="L157" s="197">
        <f t="shared" si="7"/>
        <v>0</v>
      </c>
      <c r="M157" s="197">
        <f t="shared" si="8"/>
        <v>0</v>
      </c>
    </row>
    <row r="158" spans="1:13" ht="15" customHeight="1">
      <c r="A158" s="663" t="s">
        <v>1772</v>
      </c>
      <c r="B158" s="197"/>
      <c r="C158" s="197"/>
      <c r="D158" s="197"/>
      <c r="E158" s="197"/>
      <c r="F158" s="197"/>
      <c r="G158" s="197"/>
      <c r="H158" s="197" t="str">
        <f t="array" ref="H158">IF(SUMPRODUCT((B158:G158&lt;&gt;"")*1)=0,"",SUM(B158,D158,F158))</f>
        <v/>
      </c>
      <c r="I158" s="197" t="str">
        <f t="array" ref="I158">IF(SUMPRODUCT((B158:G158&lt;&gt;"")*1)=0,"",SUM(C158,E158,G158))</f>
        <v/>
      </c>
      <c r="K158" s="197">
        <f t="shared" si="6"/>
        <v>0</v>
      </c>
      <c r="L158" s="197">
        <f t="shared" si="7"/>
        <v>0</v>
      </c>
      <c r="M158" s="197">
        <f t="shared" si="8"/>
        <v>0</v>
      </c>
    </row>
    <row r="159" spans="1:13" ht="15" customHeight="1">
      <c r="A159" s="663" t="s">
        <v>1773</v>
      </c>
      <c r="B159" s="34"/>
      <c r="C159" s="34"/>
      <c r="D159" s="34"/>
      <c r="E159" s="34"/>
      <c r="F159" s="34"/>
      <c r="G159" s="34"/>
      <c r="H159" s="34" t="str">
        <f t="array" ref="H159">IF(SUMPRODUCT((B159:G159&lt;&gt;"")*1)=0,"",SUM(B159,D159,F159))</f>
        <v/>
      </c>
      <c r="I159" s="34" t="str">
        <f t="array" ref="I159">IF(SUMPRODUCT((B159:G159&lt;&gt;"")*1)=0,"",SUM(C159,E159,G159))</f>
        <v/>
      </c>
      <c r="K159" s="197">
        <f t="shared" si="6"/>
        <v>0</v>
      </c>
      <c r="L159" s="197">
        <f t="shared" si="7"/>
        <v>0</v>
      </c>
      <c r="M159" s="197">
        <f t="shared" si="8"/>
        <v>0</v>
      </c>
    </row>
    <row r="160" spans="1:13" ht="15" customHeight="1">
      <c r="A160" s="663" t="s">
        <v>1774</v>
      </c>
      <c r="B160" s="190"/>
      <c r="C160" s="190"/>
      <c r="D160" s="190"/>
      <c r="E160" s="190"/>
      <c r="F160" s="190"/>
      <c r="G160" s="190"/>
      <c r="H160" s="190" t="str">
        <f t="array" ref="H160">IF(SUMPRODUCT((B160:G160&lt;&gt;"")*1)=0,"",SUM(B160,D160,F160))</f>
        <v/>
      </c>
      <c r="I160" s="190" t="str">
        <f t="array" ref="I160">IF(SUMPRODUCT((B160:G160&lt;&gt;"")*1)=0,"",SUM(C160,E160,G160))</f>
        <v/>
      </c>
      <c r="K160" s="197">
        <f t="shared" si="6"/>
        <v>0</v>
      </c>
      <c r="L160" s="197">
        <f t="shared" si="7"/>
        <v>0</v>
      </c>
      <c r="M160" s="197">
        <f t="shared" si="8"/>
        <v>0</v>
      </c>
    </row>
    <row r="161" spans="1:13" ht="15" customHeight="1">
      <c r="A161" s="662" t="s">
        <v>1775</v>
      </c>
      <c r="B161" s="190"/>
      <c r="C161" s="190"/>
      <c r="D161" s="190"/>
      <c r="E161" s="190"/>
      <c r="F161" s="190"/>
      <c r="G161" s="190"/>
      <c r="H161" s="190" t="str">
        <f t="array" ref="H161">IF(SUMPRODUCT((B161:G161&lt;&gt;"")*1)=0,"",SUM(B161,D161,F161))</f>
        <v/>
      </c>
      <c r="I161" s="190" t="str">
        <f t="array" ref="I161">IF(SUMPRODUCT((B161:G161&lt;&gt;"")*1)=0,"",SUM(C161,E161,G161))</f>
        <v/>
      </c>
      <c r="K161" s="197">
        <f t="shared" si="6"/>
        <v>0</v>
      </c>
      <c r="L161" s="197">
        <f t="shared" si="7"/>
        <v>0</v>
      </c>
      <c r="M161" s="197">
        <f t="shared" si="8"/>
        <v>0</v>
      </c>
    </row>
    <row r="162" spans="1:13" ht="15" customHeight="1">
      <c r="A162" s="663" t="s">
        <v>1776</v>
      </c>
      <c r="B162" s="190"/>
      <c r="C162" s="190"/>
      <c r="D162" s="190"/>
      <c r="E162" s="190"/>
      <c r="F162" s="190"/>
      <c r="G162" s="190"/>
      <c r="H162" s="190" t="str">
        <f t="array" ref="H162">IF(SUMPRODUCT((B162:G162&lt;&gt;"")*1)=0,"",SUM(B162,D162,F162))</f>
        <v/>
      </c>
      <c r="I162" s="190" t="str">
        <f t="array" ref="I162">IF(SUMPRODUCT((B162:G162&lt;&gt;"")*1)=0,"",SUM(C162,E162,G162))</f>
        <v/>
      </c>
      <c r="K162" s="197">
        <f t="shared" si="6"/>
        <v>0</v>
      </c>
      <c r="L162" s="197">
        <f t="shared" si="7"/>
        <v>0</v>
      </c>
      <c r="M162" s="197">
        <f t="shared" si="8"/>
        <v>0</v>
      </c>
    </row>
    <row r="163" spans="1:13" ht="15" customHeight="1">
      <c r="A163" s="663" t="s">
        <v>1777</v>
      </c>
      <c r="B163" s="190"/>
      <c r="C163" s="190"/>
      <c r="D163" s="190"/>
      <c r="E163" s="190"/>
      <c r="F163" s="190"/>
      <c r="G163" s="190"/>
      <c r="H163" s="190" t="str">
        <f t="array" ref="H163">IF(SUMPRODUCT((B163:G163&lt;&gt;"")*1)=0,"",SUM(B163,D163,F163))</f>
        <v/>
      </c>
      <c r="I163" s="190" t="str">
        <f t="array" ref="I163">IF(SUMPRODUCT((B163:G163&lt;&gt;"")*1)=0,"",SUM(C163,E163,G163))</f>
        <v/>
      </c>
      <c r="K163" s="197">
        <f t="shared" si="6"/>
        <v>0</v>
      </c>
      <c r="L163" s="197">
        <f t="shared" si="7"/>
        <v>0</v>
      </c>
      <c r="M163" s="197">
        <f t="shared" si="8"/>
        <v>0</v>
      </c>
    </row>
    <row r="164" spans="1:13" ht="15" customHeight="1">
      <c r="A164" s="663" t="s">
        <v>1778</v>
      </c>
      <c r="B164" s="197"/>
      <c r="C164" s="197"/>
      <c r="D164" s="197"/>
      <c r="E164" s="197"/>
      <c r="F164" s="197"/>
      <c r="G164" s="197"/>
      <c r="H164" s="197" t="str">
        <f t="array" ref="H164">IF(SUMPRODUCT((B164:G164&lt;&gt;"")*1)=0,"",SUM(B164,D164,F164))</f>
        <v/>
      </c>
      <c r="I164" s="197" t="str">
        <f t="array" ref="I164">IF(SUMPRODUCT((B164:G164&lt;&gt;"")*1)=0,"",SUM(C164,E164,G164))</f>
        <v/>
      </c>
      <c r="K164" s="197">
        <f t="shared" si="6"/>
        <v>0</v>
      </c>
      <c r="L164" s="197">
        <f t="shared" si="7"/>
        <v>0</v>
      </c>
      <c r="M164" s="197">
        <f t="shared" si="8"/>
        <v>0</v>
      </c>
    </row>
    <row r="165" spans="1:13" ht="15" customHeight="1">
      <c r="A165" s="663" t="s">
        <v>1779</v>
      </c>
      <c r="B165" s="190"/>
      <c r="C165" s="190"/>
      <c r="D165" s="190"/>
      <c r="E165" s="190"/>
      <c r="F165" s="190"/>
      <c r="G165" s="190"/>
      <c r="H165" s="190" t="str">
        <f t="array" ref="H165">IF(SUMPRODUCT((B165:G165&lt;&gt;"")*1)=0,"",SUM(B165,D165,F165))</f>
        <v/>
      </c>
      <c r="I165" s="190" t="str">
        <f t="array" ref="I165">IF(SUMPRODUCT((B165:G165&lt;&gt;"")*1)=0,"",SUM(C165,E165,G165))</f>
        <v/>
      </c>
      <c r="K165" s="197">
        <f t="shared" si="6"/>
        <v>0</v>
      </c>
      <c r="L165" s="197">
        <f t="shared" si="7"/>
        <v>0</v>
      </c>
      <c r="M165" s="197">
        <f t="shared" si="8"/>
        <v>0</v>
      </c>
    </row>
    <row r="166" spans="1:13" ht="15" customHeight="1">
      <c r="A166" s="663" t="s">
        <v>1780</v>
      </c>
      <c r="B166" s="190"/>
      <c r="C166" s="190"/>
      <c r="D166" s="190"/>
      <c r="E166" s="190"/>
      <c r="F166" s="190"/>
      <c r="G166" s="190"/>
      <c r="H166" s="190" t="str">
        <f t="array" ref="H166">IF(SUMPRODUCT((B166:G166&lt;&gt;"")*1)=0,"",SUM(B166,D166,F166))</f>
        <v/>
      </c>
      <c r="I166" s="190" t="str">
        <f t="array" ref="I166">IF(SUMPRODUCT((B166:G166&lt;&gt;"")*1)=0,"",SUM(C166,E166,G166))</f>
        <v/>
      </c>
      <c r="K166" s="197">
        <f t="shared" si="6"/>
        <v>0</v>
      </c>
      <c r="L166" s="197">
        <f t="shared" si="7"/>
        <v>0</v>
      </c>
      <c r="M166" s="197">
        <f t="shared" si="8"/>
        <v>0</v>
      </c>
    </row>
    <row r="167" spans="1:13" ht="15" customHeight="1">
      <c r="A167" s="663" t="s">
        <v>1781</v>
      </c>
      <c r="B167" s="190"/>
      <c r="C167" s="190"/>
      <c r="D167" s="190"/>
      <c r="E167" s="190"/>
      <c r="F167" s="190"/>
      <c r="G167" s="190"/>
      <c r="H167" s="190" t="str">
        <f t="array" ref="H167">IF(SUMPRODUCT((B167:G167&lt;&gt;"")*1)=0,"",SUM(B167,D167,F167))</f>
        <v/>
      </c>
      <c r="I167" s="190" t="str">
        <f t="array" ref="I167">IF(SUMPRODUCT((B167:G167&lt;&gt;"")*1)=0,"",SUM(C167,E167,G167))</f>
        <v/>
      </c>
      <c r="K167" s="197">
        <f t="shared" si="6"/>
        <v>0</v>
      </c>
      <c r="L167" s="197">
        <f t="shared" si="7"/>
        <v>0</v>
      </c>
      <c r="M167" s="197">
        <f t="shared" si="8"/>
        <v>0</v>
      </c>
    </row>
    <row r="168" spans="1:13" ht="15" customHeight="1">
      <c r="A168" s="663" t="s">
        <v>1782</v>
      </c>
      <c r="B168" s="190"/>
      <c r="C168" s="190"/>
      <c r="D168" s="190"/>
      <c r="E168" s="190"/>
      <c r="F168" s="190"/>
      <c r="G168" s="190"/>
      <c r="H168" s="190" t="str">
        <f t="array" ref="H168">IF(SUMPRODUCT((B168:G168&lt;&gt;"")*1)=0,"",SUM(B168,D168,F168))</f>
        <v/>
      </c>
      <c r="I168" s="190" t="str">
        <f t="array" ref="I168">IF(SUMPRODUCT((B168:G168&lt;&gt;"")*1)=0,"",SUM(C168,E168,G168))</f>
        <v/>
      </c>
      <c r="K168" s="197">
        <f t="shared" si="6"/>
        <v>0</v>
      </c>
      <c r="L168" s="197">
        <f t="shared" si="7"/>
        <v>0</v>
      </c>
      <c r="M168" s="197">
        <f t="shared" si="8"/>
        <v>0</v>
      </c>
    </row>
    <row r="169" spans="1:13" ht="15" customHeight="1">
      <c r="A169" s="663" t="s">
        <v>1783</v>
      </c>
      <c r="B169" s="190"/>
      <c r="C169" s="190"/>
      <c r="D169" s="190"/>
      <c r="E169" s="190"/>
      <c r="F169" s="190"/>
      <c r="G169" s="190"/>
      <c r="H169" s="190" t="str">
        <f t="array" ref="H169">IF(SUMPRODUCT((B169:G169&lt;&gt;"")*1)=0,"",SUM(B169,D169,F169))</f>
        <v/>
      </c>
      <c r="I169" s="190" t="str">
        <f t="array" ref="I169">IF(SUMPRODUCT((B169:G169&lt;&gt;"")*1)=0,"",SUM(C169,E169,G169))</f>
        <v/>
      </c>
      <c r="K169" s="197">
        <f t="shared" si="6"/>
        <v>0</v>
      </c>
      <c r="L169" s="197">
        <f t="shared" si="7"/>
        <v>0</v>
      </c>
      <c r="M169" s="197">
        <f t="shared" si="8"/>
        <v>0</v>
      </c>
    </row>
    <row r="170" spans="1:13" ht="15" customHeight="1">
      <c r="A170" s="663" t="s">
        <v>1784</v>
      </c>
      <c r="B170" s="190"/>
      <c r="C170" s="190"/>
      <c r="D170" s="190"/>
      <c r="E170" s="190"/>
      <c r="F170" s="190"/>
      <c r="G170" s="190"/>
      <c r="H170" s="190" t="str">
        <f t="array" ref="H170">IF(SUMPRODUCT((B170:G170&lt;&gt;"")*1)=0,"",SUM(B170,D170,F170))</f>
        <v/>
      </c>
      <c r="I170" s="190" t="str">
        <f t="array" ref="I170">IF(SUMPRODUCT((B170:G170&lt;&gt;"")*1)=0,"",SUM(C170,E170,G170))</f>
        <v/>
      </c>
      <c r="K170" s="197">
        <f t="shared" si="6"/>
        <v>0</v>
      </c>
      <c r="L170" s="197">
        <f t="shared" si="7"/>
        <v>0</v>
      </c>
      <c r="M170" s="197">
        <f t="shared" si="8"/>
        <v>0</v>
      </c>
    </row>
    <row r="171" spans="1:13" ht="15" customHeight="1">
      <c r="A171" s="662" t="s">
        <v>1530</v>
      </c>
      <c r="B171" s="197"/>
      <c r="C171" s="197"/>
      <c r="D171" s="197"/>
      <c r="E171" s="197"/>
      <c r="F171" s="197"/>
      <c r="G171" s="197"/>
      <c r="H171" s="197" t="str">
        <f t="array" ref="H171">IF(SUMPRODUCT((B171:G171&lt;&gt;"")*1)=0,"",SUM(B171,D171,F171))</f>
        <v/>
      </c>
      <c r="I171" s="197" t="str">
        <f t="array" ref="I171">IF(SUMPRODUCT((B171:G171&lt;&gt;"")*1)=0,"",SUM(C171,E171,G171))</f>
        <v/>
      </c>
      <c r="K171" s="197">
        <f t="shared" si="6"/>
        <v>0</v>
      </c>
      <c r="L171" s="197">
        <f t="shared" si="7"/>
        <v>0</v>
      </c>
      <c r="M171" s="197">
        <f t="shared" si="8"/>
        <v>0</v>
      </c>
    </row>
    <row r="172" spans="1:13" ht="15" customHeight="1">
      <c r="A172" s="663" t="s">
        <v>1785</v>
      </c>
      <c r="B172" s="190"/>
      <c r="C172" s="190"/>
      <c r="D172" s="190"/>
      <c r="E172" s="190"/>
      <c r="F172" s="190"/>
      <c r="G172" s="190"/>
      <c r="H172" s="190" t="str">
        <f t="array" ref="H172">IF(SUMPRODUCT((B172:G172&lt;&gt;"")*1)=0,"",SUM(B172,D172,F172))</f>
        <v/>
      </c>
      <c r="I172" s="190" t="str">
        <f t="array" ref="I172">IF(SUMPRODUCT((B172:G172&lt;&gt;"")*1)=0,"",SUM(C172,E172,G172))</f>
        <v/>
      </c>
      <c r="K172" s="197">
        <f t="shared" si="6"/>
        <v>0</v>
      </c>
      <c r="L172" s="197">
        <f t="shared" si="7"/>
        <v>0</v>
      </c>
      <c r="M172" s="197">
        <f t="shared" si="8"/>
        <v>0</v>
      </c>
    </row>
    <row r="173" spans="1:13" ht="15" customHeight="1">
      <c r="A173" s="663" t="s">
        <v>1786</v>
      </c>
      <c r="B173" s="190"/>
      <c r="C173" s="190"/>
      <c r="D173" s="190"/>
      <c r="E173" s="190"/>
      <c r="F173" s="190"/>
      <c r="G173" s="190"/>
      <c r="H173" s="190" t="str">
        <f t="array" ref="H173">IF(SUMPRODUCT((B173:G173&lt;&gt;"")*1)=0,"",SUM(B173,D173,F173))</f>
        <v/>
      </c>
      <c r="I173" s="190" t="str">
        <f t="array" ref="I173">IF(SUMPRODUCT((B173:G173&lt;&gt;"")*1)=0,"",SUM(C173,E173,G173))</f>
        <v/>
      </c>
      <c r="K173" s="197">
        <f t="shared" si="6"/>
        <v>0</v>
      </c>
      <c r="L173" s="197">
        <f t="shared" si="7"/>
        <v>0</v>
      </c>
      <c r="M173" s="197">
        <f t="shared" si="8"/>
        <v>0</v>
      </c>
    </row>
    <row r="174" spans="1:13" ht="15" customHeight="1">
      <c r="A174" s="663" t="s">
        <v>1787</v>
      </c>
      <c r="B174" s="190"/>
      <c r="C174" s="190"/>
      <c r="D174" s="190"/>
      <c r="E174" s="190"/>
      <c r="F174" s="190"/>
      <c r="G174" s="190"/>
      <c r="H174" s="190" t="str">
        <f t="array" ref="H174">IF(SUMPRODUCT((B174:G174&lt;&gt;"")*1)=0,"",SUM(B174,D174,F174))</f>
        <v/>
      </c>
      <c r="I174" s="190" t="str">
        <f t="array" ref="I174">IF(SUMPRODUCT((B174:G174&lt;&gt;"")*1)=0,"",SUM(C174,E174,G174))</f>
        <v/>
      </c>
      <c r="K174" s="197">
        <f t="shared" si="6"/>
        <v>0</v>
      </c>
      <c r="L174" s="197">
        <f t="shared" si="7"/>
        <v>0</v>
      </c>
      <c r="M174" s="197">
        <f t="shared" si="8"/>
        <v>0</v>
      </c>
    </row>
    <row r="175" spans="1:13" ht="15" customHeight="1">
      <c r="A175" s="663" t="s">
        <v>1788</v>
      </c>
      <c r="B175" s="190"/>
      <c r="C175" s="190"/>
      <c r="D175" s="190"/>
      <c r="E175" s="190"/>
      <c r="F175" s="190"/>
      <c r="G175" s="190"/>
      <c r="H175" s="190" t="str">
        <f t="array" ref="H175">IF(SUMPRODUCT((B175:G175&lt;&gt;"")*1)=0,"",SUM(B175,D175,F175))</f>
        <v/>
      </c>
      <c r="I175" s="190" t="str">
        <f t="array" ref="I175">IF(SUMPRODUCT((B175:G175&lt;&gt;"")*1)=0,"",SUM(C175,E175,G175))</f>
        <v/>
      </c>
      <c r="K175" s="197">
        <f t="shared" si="6"/>
        <v>0</v>
      </c>
      <c r="L175" s="197">
        <f t="shared" si="7"/>
        <v>0</v>
      </c>
      <c r="M175" s="197">
        <f t="shared" si="8"/>
        <v>0</v>
      </c>
    </row>
    <row r="176" spans="1:13" ht="15" customHeight="1">
      <c r="A176" s="663" t="s">
        <v>1353</v>
      </c>
      <c r="B176" s="190"/>
      <c r="C176" s="190"/>
      <c r="D176" s="190"/>
      <c r="E176" s="190"/>
      <c r="F176" s="190"/>
      <c r="G176" s="190"/>
      <c r="H176" s="190" t="str">
        <f t="array" ref="H176">IF(SUMPRODUCT((B176:G176&lt;&gt;"")*1)=0,"",SUM(B176,D176,F176))</f>
        <v/>
      </c>
      <c r="I176" s="190" t="str">
        <f t="array" ref="I176">IF(SUMPRODUCT((B176:G176&lt;&gt;"")*1)=0,"",SUM(C176,E176,G176))</f>
        <v/>
      </c>
      <c r="K176" s="197">
        <f t="shared" si="6"/>
        <v>0</v>
      </c>
      <c r="L176" s="197">
        <f t="shared" si="7"/>
        <v>0</v>
      </c>
      <c r="M176" s="197">
        <f t="shared" si="8"/>
        <v>0</v>
      </c>
    </row>
    <row r="177" spans="1:13" ht="15" customHeight="1">
      <c r="A177" s="663" t="s">
        <v>1789</v>
      </c>
      <c r="B177" s="197"/>
      <c r="C177" s="197"/>
      <c r="D177" s="197"/>
      <c r="E177" s="197"/>
      <c r="F177" s="197"/>
      <c r="G177" s="197"/>
      <c r="H177" s="197" t="str">
        <f t="array" ref="H177">IF(SUMPRODUCT((B177:G177&lt;&gt;"")*1)=0,"",SUM(B177,D177,F177))</f>
        <v/>
      </c>
      <c r="I177" s="197" t="str">
        <f t="array" ref="I177">IF(SUMPRODUCT((B177:G177&lt;&gt;"")*1)=0,"",SUM(C177,E177,G177))</f>
        <v/>
      </c>
      <c r="K177" s="197">
        <f t="shared" si="6"/>
        <v>0</v>
      </c>
      <c r="L177" s="197">
        <f t="shared" si="7"/>
        <v>0</v>
      </c>
      <c r="M177" s="197">
        <f t="shared" si="8"/>
        <v>0</v>
      </c>
    </row>
    <row r="178" spans="1:13" ht="15" customHeight="1">
      <c r="A178" s="663" t="s">
        <v>1790</v>
      </c>
      <c r="B178" s="190"/>
      <c r="C178" s="190"/>
      <c r="D178" s="190"/>
      <c r="E178" s="190"/>
      <c r="F178" s="190"/>
      <c r="G178" s="190"/>
      <c r="H178" s="190" t="str">
        <f t="array" ref="H178">IF(SUMPRODUCT((B178:G178&lt;&gt;"")*1)=0,"",SUM(B178,D178,F178))</f>
        <v/>
      </c>
      <c r="I178" s="190" t="str">
        <f t="array" ref="I178">IF(SUMPRODUCT((B178:G178&lt;&gt;"")*1)=0,"",SUM(C178,E178,G178))</f>
        <v/>
      </c>
      <c r="K178" s="197">
        <f t="shared" si="6"/>
        <v>0</v>
      </c>
      <c r="L178" s="197">
        <f t="shared" si="7"/>
        <v>0</v>
      </c>
      <c r="M178" s="197">
        <f t="shared" si="8"/>
        <v>0</v>
      </c>
    </row>
    <row r="179" spans="1:13" ht="15" customHeight="1">
      <c r="A179" s="663" t="s">
        <v>1791</v>
      </c>
      <c r="B179" s="190"/>
      <c r="C179" s="190"/>
      <c r="D179" s="190"/>
      <c r="E179" s="190"/>
      <c r="F179" s="190"/>
      <c r="G179" s="190"/>
      <c r="H179" s="190" t="str">
        <f t="array" ref="H179">IF(SUMPRODUCT((B179:G179&lt;&gt;"")*1)=0,"",SUM(B179,D179,F179))</f>
        <v/>
      </c>
      <c r="I179" s="190" t="str">
        <f t="array" ref="I179">IF(SUMPRODUCT((B179:G179&lt;&gt;"")*1)=0,"",SUM(C179,E179,G179))</f>
        <v/>
      </c>
      <c r="K179" s="197">
        <f t="shared" si="6"/>
        <v>0</v>
      </c>
      <c r="L179" s="197">
        <f t="shared" si="7"/>
        <v>0</v>
      </c>
      <c r="M179" s="197">
        <f t="shared" si="8"/>
        <v>0</v>
      </c>
    </row>
    <row r="180" spans="1:13" ht="15" customHeight="1">
      <c r="A180" s="663" t="s">
        <v>1352</v>
      </c>
      <c r="B180" s="190"/>
      <c r="C180" s="190"/>
      <c r="D180" s="190"/>
      <c r="E180" s="190"/>
      <c r="F180" s="190"/>
      <c r="G180" s="190"/>
      <c r="H180" s="190" t="str">
        <f t="array" ref="H180">IF(SUMPRODUCT((B180:G180&lt;&gt;"")*1)=0,"",SUM(B180,D180,F180))</f>
        <v/>
      </c>
      <c r="I180" s="190" t="str">
        <f t="array" ref="I180">IF(SUMPRODUCT((B180:G180&lt;&gt;"")*1)=0,"",SUM(C180,E180,G180))</f>
        <v/>
      </c>
      <c r="K180" s="197">
        <f t="shared" si="6"/>
        <v>0</v>
      </c>
      <c r="L180" s="197">
        <f t="shared" si="7"/>
        <v>0</v>
      </c>
      <c r="M180" s="197">
        <f t="shared" si="8"/>
        <v>0</v>
      </c>
    </row>
    <row r="181" spans="1:13" ht="15" customHeight="1">
      <c r="A181" s="663" t="s">
        <v>1792</v>
      </c>
      <c r="B181" s="190"/>
      <c r="C181" s="190"/>
      <c r="D181" s="190"/>
      <c r="E181" s="190"/>
      <c r="F181" s="190"/>
      <c r="G181" s="190"/>
      <c r="H181" s="190" t="str">
        <f t="array" ref="H181">IF(SUMPRODUCT((B181:G181&lt;&gt;"")*1)=0,"",SUM(B181,D181,F181))</f>
        <v/>
      </c>
      <c r="I181" s="190" t="str">
        <f t="array" ref="I181">IF(SUMPRODUCT((B181:G181&lt;&gt;"")*1)=0,"",SUM(C181,E181,G181))</f>
        <v/>
      </c>
      <c r="K181" s="197">
        <f t="shared" si="6"/>
        <v>0</v>
      </c>
      <c r="L181" s="197">
        <f t="shared" si="7"/>
        <v>0</v>
      </c>
      <c r="M181" s="197">
        <f t="shared" si="8"/>
        <v>0</v>
      </c>
    </row>
    <row r="182" spans="1:13" ht="15" customHeight="1">
      <c r="A182" s="663" t="s">
        <v>1793</v>
      </c>
      <c r="B182" s="190"/>
      <c r="C182" s="190"/>
      <c r="D182" s="190"/>
      <c r="E182" s="190"/>
      <c r="F182" s="190"/>
      <c r="G182" s="190"/>
      <c r="H182" s="190" t="str">
        <f t="array" ref="H182">IF(SUMPRODUCT((B182:G182&lt;&gt;"")*1)=0,"",SUM(B182,D182,F182))</f>
        <v/>
      </c>
      <c r="I182" s="190" t="str">
        <f t="array" ref="I182">IF(SUMPRODUCT((B182:G182&lt;&gt;"")*1)=0,"",SUM(C182,E182,G182))</f>
        <v/>
      </c>
      <c r="K182" s="197">
        <f t="shared" si="6"/>
        <v>0</v>
      </c>
      <c r="L182" s="197">
        <f t="shared" si="7"/>
        <v>0</v>
      </c>
      <c r="M182" s="197">
        <f t="shared" si="8"/>
        <v>0</v>
      </c>
    </row>
    <row r="183" spans="1:13" ht="15" customHeight="1">
      <c r="A183" s="662" t="s">
        <v>1543</v>
      </c>
      <c r="B183" s="190"/>
      <c r="C183" s="190"/>
      <c r="D183" s="190"/>
      <c r="E183" s="190"/>
      <c r="F183" s="190"/>
      <c r="G183" s="190"/>
      <c r="H183" s="190" t="str">
        <f t="array" ref="H183">IF(SUMPRODUCT((B183:G183&lt;&gt;"")*1)=0,"",SUM(B183,D183,F183))</f>
        <v/>
      </c>
      <c r="I183" s="190" t="str">
        <f t="array" ref="I183">IF(SUMPRODUCT((B183:G183&lt;&gt;"")*1)=0,"",SUM(C183,E183,G183))</f>
        <v/>
      </c>
      <c r="K183" s="197">
        <f t="shared" si="6"/>
        <v>0</v>
      </c>
      <c r="L183" s="197">
        <f t="shared" si="7"/>
        <v>0</v>
      </c>
      <c r="M183" s="197">
        <f t="shared" si="8"/>
        <v>0</v>
      </c>
    </row>
    <row r="184" spans="1:13" ht="15" customHeight="1">
      <c r="A184" s="663" t="s">
        <v>1794</v>
      </c>
      <c r="B184" s="190"/>
      <c r="C184" s="190"/>
      <c r="D184" s="190"/>
      <c r="E184" s="190"/>
      <c r="F184" s="190"/>
      <c r="G184" s="190"/>
      <c r="H184" s="190" t="str">
        <f t="array" ref="H184">IF(SUMPRODUCT((B184:G184&lt;&gt;"")*1)=0,"",SUM(B184,D184,F184))</f>
        <v/>
      </c>
      <c r="I184" s="190" t="str">
        <f t="array" ref="I184">IF(SUMPRODUCT((B184:G184&lt;&gt;"")*1)=0,"",SUM(C184,E184,G184))</f>
        <v/>
      </c>
      <c r="K184" s="197">
        <f t="shared" si="6"/>
        <v>0</v>
      </c>
      <c r="L184" s="197">
        <f t="shared" si="7"/>
        <v>0</v>
      </c>
      <c r="M184" s="197">
        <f t="shared" si="8"/>
        <v>0</v>
      </c>
    </row>
    <row r="185" spans="1:13" ht="15" customHeight="1">
      <c r="A185" s="663" t="s">
        <v>1795</v>
      </c>
      <c r="B185" s="190"/>
      <c r="C185" s="190"/>
      <c r="D185" s="190"/>
      <c r="E185" s="190"/>
      <c r="F185" s="190"/>
      <c r="G185" s="190"/>
      <c r="H185" s="190" t="str">
        <f t="array" ref="H185">IF(SUMPRODUCT((B185:G185&lt;&gt;"")*1)=0,"",SUM(B185,D185,F185))</f>
        <v/>
      </c>
      <c r="I185" s="190" t="str">
        <f t="array" ref="I185">IF(SUMPRODUCT((B185:G185&lt;&gt;"")*1)=0,"",SUM(C185,E185,G185))</f>
        <v/>
      </c>
      <c r="K185" s="197">
        <f t="shared" si="6"/>
        <v>0</v>
      </c>
      <c r="L185" s="197">
        <f t="shared" si="7"/>
        <v>0</v>
      </c>
      <c r="M185" s="197">
        <f t="shared" si="8"/>
        <v>0</v>
      </c>
    </row>
    <row r="186" spans="1:13" ht="15" customHeight="1">
      <c r="A186" s="663" t="s">
        <v>1796</v>
      </c>
      <c r="B186" s="190"/>
      <c r="C186" s="190"/>
      <c r="D186" s="190"/>
      <c r="E186" s="190"/>
      <c r="F186" s="190"/>
      <c r="G186" s="190"/>
      <c r="H186" s="190" t="str">
        <f t="array" ref="H186">IF(SUMPRODUCT((B186:G186&lt;&gt;"")*1)=0,"",SUM(B186,D186,F186))</f>
        <v/>
      </c>
      <c r="I186" s="190" t="str">
        <f t="array" ref="I186">IF(SUMPRODUCT((B186:G186&lt;&gt;"")*1)=0,"",SUM(C186,E186,G186))</f>
        <v/>
      </c>
      <c r="K186" s="197">
        <f t="shared" si="6"/>
        <v>0</v>
      </c>
      <c r="L186" s="197">
        <f t="shared" si="7"/>
        <v>0</v>
      </c>
      <c r="M186" s="197">
        <f t="shared" si="8"/>
        <v>0</v>
      </c>
    </row>
    <row r="187" spans="1:13" ht="15" customHeight="1">
      <c r="A187" s="663" t="s">
        <v>1797</v>
      </c>
      <c r="B187" s="190"/>
      <c r="C187" s="190"/>
      <c r="D187" s="190"/>
      <c r="E187" s="190"/>
      <c r="F187" s="190"/>
      <c r="G187" s="190"/>
      <c r="H187" s="190" t="str">
        <f t="array" ref="H187">IF(SUMPRODUCT((B187:G187&lt;&gt;"")*1)=0,"",SUM(B187,D187,F187))</f>
        <v/>
      </c>
      <c r="I187" s="190" t="str">
        <f t="array" ref="I187">IF(SUMPRODUCT((B187:G187&lt;&gt;"")*1)=0,"",SUM(C187,E187,G187))</f>
        <v/>
      </c>
      <c r="K187" s="197">
        <f t="shared" si="6"/>
        <v>0</v>
      </c>
      <c r="L187" s="197">
        <f t="shared" si="7"/>
        <v>0</v>
      </c>
      <c r="M187" s="197">
        <f t="shared" si="8"/>
        <v>0</v>
      </c>
    </row>
    <row r="188" spans="1:13" ht="15" customHeight="1">
      <c r="A188" s="663" t="s">
        <v>1798</v>
      </c>
      <c r="B188" s="190"/>
      <c r="C188" s="190"/>
      <c r="D188" s="190"/>
      <c r="E188" s="190"/>
      <c r="F188" s="190"/>
      <c r="G188" s="190"/>
      <c r="H188" s="190" t="str">
        <f t="array" ref="H188">IF(SUMPRODUCT((B188:G188&lt;&gt;"")*1)=0,"",SUM(B188,D188,F188))</f>
        <v/>
      </c>
      <c r="I188" s="190" t="str">
        <f t="array" ref="I188">IF(SUMPRODUCT((B188:G188&lt;&gt;"")*1)=0,"",SUM(C188,E188,G188))</f>
        <v/>
      </c>
      <c r="K188" s="197">
        <f t="shared" si="6"/>
        <v>0</v>
      </c>
      <c r="L188" s="197">
        <f t="shared" si="7"/>
        <v>0</v>
      </c>
      <c r="M188" s="197">
        <f t="shared" si="8"/>
        <v>0</v>
      </c>
    </row>
    <row r="189" spans="1:13" ht="15" customHeight="1">
      <c r="A189" s="663" t="s">
        <v>1799</v>
      </c>
      <c r="B189" s="197"/>
      <c r="C189" s="197"/>
      <c r="D189" s="197"/>
      <c r="E189" s="197"/>
      <c r="F189" s="197"/>
      <c r="G189" s="197"/>
      <c r="H189" s="197" t="str">
        <f t="array" ref="H189">IF(SUMPRODUCT((B189:G189&lt;&gt;"")*1)=0,"",SUM(B189,D189,F189))</f>
        <v/>
      </c>
      <c r="I189" s="197" t="str">
        <f t="array" ref="I189">IF(SUMPRODUCT((B189:G189&lt;&gt;"")*1)=0,"",SUM(C189,E189,G189))</f>
        <v/>
      </c>
      <c r="K189" s="197">
        <f t="shared" si="6"/>
        <v>0</v>
      </c>
      <c r="L189" s="197">
        <f t="shared" si="7"/>
        <v>0</v>
      </c>
      <c r="M189" s="197">
        <f t="shared" si="8"/>
        <v>0</v>
      </c>
    </row>
    <row r="190" spans="1:13" ht="15" customHeight="1">
      <c r="A190" s="663" t="s">
        <v>1800</v>
      </c>
      <c r="B190" s="190"/>
      <c r="C190" s="190"/>
      <c r="D190" s="190"/>
      <c r="E190" s="190"/>
      <c r="F190" s="190"/>
      <c r="G190" s="190"/>
      <c r="H190" s="190" t="str">
        <f t="array" ref="H190">IF(SUMPRODUCT((B190:G190&lt;&gt;"")*1)=0,"",SUM(B190,D190,F190))</f>
        <v/>
      </c>
      <c r="I190" s="190" t="str">
        <f t="array" ref="I190">IF(SUMPRODUCT((B190:G190&lt;&gt;"")*1)=0,"",SUM(C190,E190,G190))</f>
        <v/>
      </c>
      <c r="K190" s="197">
        <f t="shared" si="6"/>
        <v>0</v>
      </c>
      <c r="L190" s="197">
        <f t="shared" si="7"/>
        <v>0</v>
      </c>
      <c r="M190" s="197">
        <f t="shared" si="8"/>
        <v>0</v>
      </c>
    </row>
    <row r="191" spans="1:13" ht="15" customHeight="1">
      <c r="A191" s="663" t="s">
        <v>1801</v>
      </c>
      <c r="B191" s="190"/>
      <c r="C191" s="190"/>
      <c r="D191" s="190"/>
      <c r="E191" s="190"/>
      <c r="F191" s="190"/>
      <c r="G191" s="190"/>
      <c r="H191" s="190" t="str">
        <f t="array" ref="H191">IF(SUMPRODUCT((B191:G191&lt;&gt;"")*1)=0,"",SUM(B191,D191,F191))</f>
        <v/>
      </c>
      <c r="I191" s="190" t="str">
        <f t="array" ref="I191">IF(SUMPRODUCT((B191:G191&lt;&gt;"")*1)=0,"",SUM(C191,E191,G191))</f>
        <v/>
      </c>
      <c r="K191" s="197">
        <f t="shared" si="6"/>
        <v>0</v>
      </c>
      <c r="L191" s="197">
        <f t="shared" si="7"/>
        <v>0</v>
      </c>
      <c r="M191" s="197">
        <f t="shared" si="8"/>
        <v>0</v>
      </c>
    </row>
    <row r="192" spans="1:13" ht="15" customHeight="1">
      <c r="A192" s="662" t="s">
        <v>1802</v>
      </c>
      <c r="B192" s="190"/>
      <c r="C192" s="190"/>
      <c r="D192" s="190"/>
      <c r="E192" s="190"/>
      <c r="F192" s="190"/>
      <c r="G192" s="190"/>
      <c r="H192" s="190" t="str">
        <f t="array" ref="H192">IF(SUMPRODUCT((B192:G192&lt;&gt;"")*1)=0,"",SUM(B192,D192,F192))</f>
        <v/>
      </c>
      <c r="I192" s="190" t="str">
        <f t="array" ref="I192">IF(SUMPRODUCT((B192:G192&lt;&gt;"")*1)=0,"",SUM(C192,E192,G192))</f>
        <v/>
      </c>
      <c r="K192" s="197">
        <f t="shared" si="6"/>
        <v>0</v>
      </c>
      <c r="L192" s="197">
        <f t="shared" si="7"/>
        <v>0</v>
      </c>
      <c r="M192" s="197">
        <f t="shared" si="8"/>
        <v>0</v>
      </c>
    </row>
    <row r="193" spans="1:13" ht="15" customHeight="1">
      <c r="A193" s="663" t="s">
        <v>1803</v>
      </c>
      <c r="B193" s="190"/>
      <c r="C193" s="190"/>
      <c r="D193" s="190"/>
      <c r="E193" s="190"/>
      <c r="F193" s="190"/>
      <c r="G193" s="190"/>
      <c r="H193" s="190" t="str">
        <f t="array" ref="H193">IF(SUMPRODUCT((B193:G193&lt;&gt;"")*1)=0,"",SUM(B193,D193,F193))</f>
        <v/>
      </c>
      <c r="I193" s="190" t="str">
        <f t="array" ref="I193">IF(SUMPRODUCT((B193:G193&lt;&gt;"")*1)=0,"",SUM(C193,E193,G193))</f>
        <v/>
      </c>
      <c r="K193" s="197">
        <f t="shared" si="6"/>
        <v>0</v>
      </c>
      <c r="L193" s="197">
        <f t="shared" si="7"/>
        <v>0</v>
      </c>
      <c r="M193" s="197">
        <f t="shared" si="8"/>
        <v>0</v>
      </c>
    </row>
    <row r="194" spans="1:13" ht="15" customHeight="1">
      <c r="A194" s="663" t="s">
        <v>1804</v>
      </c>
      <c r="B194" s="190"/>
      <c r="C194" s="190"/>
      <c r="D194" s="190"/>
      <c r="E194" s="190"/>
      <c r="F194" s="190"/>
      <c r="G194" s="190"/>
      <c r="H194" s="190" t="str">
        <f t="array" ref="H194">IF(SUMPRODUCT((B194:G194&lt;&gt;"")*1)=0,"",SUM(B194,D194,F194))</f>
        <v/>
      </c>
      <c r="I194" s="190" t="str">
        <f t="array" ref="I194">IF(SUMPRODUCT((B194:G194&lt;&gt;"")*1)=0,"",SUM(C194,E194,G194))</f>
        <v/>
      </c>
      <c r="K194" s="197">
        <f t="shared" si="6"/>
        <v>0</v>
      </c>
      <c r="L194" s="197">
        <f t="shared" si="7"/>
        <v>0</v>
      </c>
      <c r="M194" s="197">
        <f t="shared" si="8"/>
        <v>0</v>
      </c>
    </row>
    <row r="195" spans="1:13" ht="15" customHeight="1">
      <c r="A195" s="663" t="s">
        <v>1805</v>
      </c>
      <c r="B195" s="190"/>
      <c r="C195" s="190"/>
      <c r="D195" s="190"/>
      <c r="E195" s="190"/>
      <c r="F195" s="190"/>
      <c r="G195" s="190"/>
      <c r="H195" s="190" t="str">
        <f t="array" ref="H195">IF(SUMPRODUCT((B195:G195&lt;&gt;"")*1)=0,"",SUM(B195,D195,F195))</f>
        <v/>
      </c>
      <c r="I195" s="190" t="str">
        <f t="array" ref="I195">IF(SUMPRODUCT((B195:G195&lt;&gt;"")*1)=0,"",SUM(C195,E195,G195))</f>
        <v/>
      </c>
      <c r="K195" s="197">
        <f t="shared" si="6"/>
        <v>0</v>
      </c>
      <c r="L195" s="197">
        <f t="shared" si="7"/>
        <v>0</v>
      </c>
      <c r="M195" s="197">
        <f t="shared" si="8"/>
        <v>0</v>
      </c>
    </row>
    <row r="196" spans="1:13" ht="15" customHeight="1">
      <c r="A196" s="663" t="s">
        <v>1806</v>
      </c>
      <c r="B196" s="190"/>
      <c r="C196" s="190"/>
      <c r="D196" s="190"/>
      <c r="E196" s="190"/>
      <c r="F196" s="190"/>
      <c r="G196" s="190"/>
      <c r="H196" s="190" t="str">
        <f t="array" ref="H196">IF(SUMPRODUCT((B196:G196&lt;&gt;"")*1)=0,"",SUM(B196,D196,F196))</f>
        <v/>
      </c>
      <c r="I196" s="190" t="str">
        <f t="array" ref="I196">IF(SUMPRODUCT((B196:G196&lt;&gt;"")*1)=0,"",SUM(C196,E196,G196))</f>
        <v/>
      </c>
      <c r="K196" s="197">
        <f t="shared" si="6"/>
        <v>0</v>
      </c>
      <c r="L196" s="197">
        <f t="shared" si="7"/>
        <v>0</v>
      </c>
      <c r="M196" s="197">
        <f t="shared" si="8"/>
        <v>0</v>
      </c>
    </row>
    <row r="197" spans="1:13" ht="15" customHeight="1">
      <c r="A197" s="663" t="s">
        <v>1807</v>
      </c>
      <c r="B197" s="190"/>
      <c r="C197" s="190"/>
      <c r="D197" s="190"/>
      <c r="E197" s="190"/>
      <c r="F197" s="190"/>
      <c r="G197" s="190"/>
      <c r="H197" s="190" t="str">
        <f t="array" ref="H197">IF(SUMPRODUCT((B197:G197&lt;&gt;"")*1)=0,"",SUM(B197,D197,F197))</f>
        <v/>
      </c>
      <c r="I197" s="190" t="str">
        <f t="array" ref="I197">IF(SUMPRODUCT((B197:G197&lt;&gt;"")*1)=0,"",SUM(C197,E197,G197))</f>
        <v/>
      </c>
      <c r="K197" s="197">
        <f t="shared" si="6"/>
        <v>0</v>
      </c>
      <c r="L197" s="197">
        <f t="shared" si="7"/>
        <v>0</v>
      </c>
      <c r="M197" s="197">
        <f t="shared" si="8"/>
        <v>0</v>
      </c>
    </row>
    <row r="198" spans="1:13" ht="15" customHeight="1">
      <c r="A198" s="663" t="s">
        <v>1808</v>
      </c>
      <c r="B198" s="190"/>
      <c r="C198" s="190"/>
      <c r="D198" s="190"/>
      <c r="E198" s="190"/>
      <c r="F198" s="190"/>
      <c r="G198" s="190"/>
      <c r="H198" s="190" t="str">
        <f t="array" ref="H198">IF(SUMPRODUCT((B198:G198&lt;&gt;"")*1)=0,"",SUM(B198,D198,F198))</f>
        <v/>
      </c>
      <c r="I198" s="190" t="str">
        <f t="array" ref="I198">IF(SUMPRODUCT((B198:G198&lt;&gt;"")*1)=0,"",SUM(C198,E198,G198))</f>
        <v/>
      </c>
      <c r="K198" s="197">
        <f t="shared" ref="K198:K261" si="9">+B198-C198</f>
        <v>0</v>
      </c>
      <c r="L198" s="197">
        <f t="shared" ref="L198:L261" si="10">+D198-E198</f>
        <v>0</v>
      </c>
      <c r="M198" s="197">
        <f t="shared" ref="M198:M261" si="11">+F198-G198</f>
        <v>0</v>
      </c>
    </row>
    <row r="199" spans="1:13" ht="15" customHeight="1">
      <c r="A199" s="663" t="s">
        <v>1809</v>
      </c>
      <c r="B199" s="190"/>
      <c r="C199" s="190"/>
      <c r="D199" s="190"/>
      <c r="E199" s="190"/>
      <c r="F199" s="190"/>
      <c r="G199" s="190"/>
      <c r="H199" s="190" t="str">
        <f t="array" ref="H199">IF(SUMPRODUCT((B199:G199&lt;&gt;"")*1)=0,"",SUM(B199,D199,F199))</f>
        <v/>
      </c>
      <c r="I199" s="190" t="str">
        <f t="array" ref="I199">IF(SUMPRODUCT((B199:G199&lt;&gt;"")*1)=0,"",SUM(C199,E199,G199))</f>
        <v/>
      </c>
      <c r="K199" s="197">
        <f t="shared" si="9"/>
        <v>0</v>
      </c>
      <c r="L199" s="197">
        <f t="shared" si="10"/>
        <v>0</v>
      </c>
      <c r="M199" s="197">
        <f t="shared" si="11"/>
        <v>0</v>
      </c>
    </row>
    <row r="200" spans="1:13" ht="15" customHeight="1">
      <c r="A200" s="663" t="s">
        <v>1810</v>
      </c>
      <c r="B200" s="190"/>
      <c r="C200" s="190"/>
      <c r="D200" s="190"/>
      <c r="E200" s="190"/>
      <c r="F200" s="190"/>
      <c r="G200" s="190"/>
      <c r="H200" s="190" t="str">
        <f t="array" ref="H200">IF(SUMPRODUCT((B200:G200&lt;&gt;"")*1)=0,"",SUM(B200,D200,F200))</f>
        <v/>
      </c>
      <c r="I200" s="190" t="str">
        <f t="array" ref="I200">IF(SUMPRODUCT((B200:G200&lt;&gt;"")*1)=0,"",SUM(C200,E200,G200))</f>
        <v/>
      </c>
      <c r="K200" s="197">
        <f t="shared" si="9"/>
        <v>0</v>
      </c>
      <c r="L200" s="197">
        <f t="shared" si="10"/>
        <v>0</v>
      </c>
      <c r="M200" s="197">
        <f t="shared" si="11"/>
        <v>0</v>
      </c>
    </row>
    <row r="201" spans="1:13" ht="15" customHeight="1">
      <c r="A201" s="662" t="s">
        <v>1560</v>
      </c>
      <c r="B201" s="190"/>
      <c r="C201" s="190"/>
      <c r="D201" s="190"/>
      <c r="E201" s="190"/>
      <c r="F201" s="190"/>
      <c r="G201" s="190"/>
      <c r="H201" s="190" t="str">
        <f t="array" ref="H201">IF(SUMPRODUCT((B201:G201&lt;&gt;"")*1)=0,"",SUM(B201,D201,F201))</f>
        <v/>
      </c>
      <c r="I201" s="190" t="str">
        <f t="array" ref="I201">IF(SUMPRODUCT((B201:G201&lt;&gt;"")*1)=0,"",SUM(C201,E201,G201))</f>
        <v/>
      </c>
      <c r="K201" s="197">
        <f t="shared" si="9"/>
        <v>0</v>
      </c>
      <c r="L201" s="197">
        <f t="shared" si="10"/>
        <v>0</v>
      </c>
      <c r="M201" s="197">
        <f t="shared" si="11"/>
        <v>0</v>
      </c>
    </row>
    <row r="202" spans="1:13" ht="15" customHeight="1">
      <c r="A202" s="663" t="s">
        <v>1811</v>
      </c>
      <c r="B202" s="197"/>
      <c r="C202" s="197"/>
      <c r="D202" s="197"/>
      <c r="E202" s="197"/>
      <c r="F202" s="197"/>
      <c r="G202" s="197"/>
      <c r="H202" s="197" t="str">
        <f t="array" ref="H202">IF(SUMPRODUCT((B202:G202&lt;&gt;"")*1)=0,"",SUM(B202,D202,F202))</f>
        <v/>
      </c>
      <c r="I202" s="197" t="str">
        <f t="array" ref="I202">IF(SUMPRODUCT((B202:G202&lt;&gt;"")*1)=0,"",SUM(C202,E202,G202))</f>
        <v/>
      </c>
      <c r="K202" s="197">
        <f t="shared" si="9"/>
        <v>0</v>
      </c>
      <c r="L202" s="197">
        <f t="shared" si="10"/>
        <v>0</v>
      </c>
      <c r="M202" s="197">
        <f t="shared" si="11"/>
        <v>0</v>
      </c>
    </row>
    <row r="203" spans="1:13">
      <c r="A203" s="663" t="s">
        <v>1812</v>
      </c>
      <c r="B203" s="190"/>
      <c r="C203" s="190"/>
      <c r="D203" s="190"/>
      <c r="E203" s="190"/>
      <c r="F203" s="190"/>
      <c r="G203" s="190"/>
      <c r="H203" s="190" t="str">
        <f t="array" ref="H203">IF(SUMPRODUCT((B203:G203&lt;&gt;"")*1)=0,"",SUM(B203,D203,F203))</f>
        <v/>
      </c>
      <c r="I203" s="190" t="str">
        <f t="array" ref="I203">IF(SUMPRODUCT((B203:G203&lt;&gt;"")*1)=0,"",SUM(C203,E203,G203))</f>
        <v/>
      </c>
      <c r="K203" s="197">
        <f t="shared" si="9"/>
        <v>0</v>
      </c>
      <c r="L203" s="197">
        <f t="shared" si="10"/>
        <v>0</v>
      </c>
      <c r="M203" s="197">
        <f t="shared" si="11"/>
        <v>0</v>
      </c>
    </row>
    <row r="204" spans="1:13">
      <c r="A204" s="663" t="s">
        <v>1813</v>
      </c>
      <c r="B204" s="190"/>
      <c r="C204" s="190"/>
      <c r="D204" s="190"/>
      <c r="E204" s="190"/>
      <c r="F204" s="190"/>
      <c r="G204" s="190"/>
      <c r="H204" s="190" t="str">
        <f t="array" ref="H204">IF(SUMPRODUCT((B204:G204&lt;&gt;"")*1)=0,"",SUM(B204,D204,F204))</f>
        <v/>
      </c>
      <c r="I204" s="190" t="str">
        <f t="array" ref="I204">IF(SUMPRODUCT((B204:G204&lt;&gt;"")*1)=0,"",SUM(C204,E204,G204))</f>
        <v/>
      </c>
      <c r="K204" s="197">
        <f t="shared" si="9"/>
        <v>0</v>
      </c>
      <c r="L204" s="197">
        <f t="shared" si="10"/>
        <v>0</v>
      </c>
      <c r="M204" s="197">
        <f t="shared" si="11"/>
        <v>0</v>
      </c>
    </row>
    <row r="205" spans="1:13">
      <c r="A205" s="663" t="s">
        <v>1814</v>
      </c>
      <c r="B205" s="190"/>
      <c r="C205" s="190"/>
      <c r="D205" s="190"/>
      <c r="E205" s="190"/>
      <c r="F205" s="190"/>
      <c r="G205" s="190"/>
      <c r="H205" s="190" t="str">
        <f t="array" ref="H205">IF(SUMPRODUCT((B205:G205&lt;&gt;"")*1)=0,"",SUM(B205,D205,F205))</f>
        <v/>
      </c>
      <c r="I205" s="190" t="str">
        <f t="array" ref="I205">IF(SUMPRODUCT((B205:G205&lt;&gt;"")*1)=0,"",SUM(C205,E205,G205))</f>
        <v/>
      </c>
      <c r="K205" s="197">
        <f t="shared" si="9"/>
        <v>0</v>
      </c>
      <c r="L205" s="197">
        <f t="shared" si="10"/>
        <v>0</v>
      </c>
      <c r="M205" s="197">
        <f t="shared" si="11"/>
        <v>0</v>
      </c>
    </row>
    <row r="206" spans="1:13">
      <c r="A206" s="663" t="s">
        <v>1815</v>
      </c>
      <c r="B206" s="190"/>
      <c r="C206" s="190"/>
      <c r="D206" s="190"/>
      <c r="E206" s="190"/>
      <c r="F206" s="190"/>
      <c r="G206" s="190"/>
      <c r="H206" s="190" t="str">
        <f t="array" ref="H206">IF(SUMPRODUCT((B206:G206&lt;&gt;"")*1)=0,"",SUM(B206,D206,F206))</f>
        <v/>
      </c>
      <c r="I206" s="190" t="str">
        <f t="array" ref="I206">IF(SUMPRODUCT((B206:G206&lt;&gt;"")*1)=0,"",SUM(C206,E206,G206))</f>
        <v/>
      </c>
      <c r="K206" s="197">
        <f t="shared" si="9"/>
        <v>0</v>
      </c>
      <c r="L206" s="197">
        <f t="shared" si="10"/>
        <v>0</v>
      </c>
      <c r="M206" s="197">
        <f t="shared" si="11"/>
        <v>0</v>
      </c>
    </row>
    <row r="207" spans="1:13">
      <c r="A207" s="663" t="s">
        <v>1816</v>
      </c>
      <c r="B207" s="190"/>
      <c r="C207" s="190"/>
      <c r="D207" s="190"/>
      <c r="E207" s="190"/>
      <c r="F207" s="190"/>
      <c r="G207" s="190"/>
      <c r="H207" s="190" t="str">
        <f t="array" ref="H207">IF(SUMPRODUCT((B207:G207&lt;&gt;"")*1)=0,"",SUM(B207,D207,F207))</f>
        <v/>
      </c>
      <c r="I207" s="190" t="str">
        <f t="array" ref="I207">IF(SUMPRODUCT((B207:G207&lt;&gt;"")*1)=0,"",SUM(C207,E207,G207))</f>
        <v/>
      </c>
      <c r="K207" s="197">
        <f t="shared" si="9"/>
        <v>0</v>
      </c>
      <c r="L207" s="197">
        <f t="shared" si="10"/>
        <v>0</v>
      </c>
      <c r="M207" s="197">
        <f t="shared" si="11"/>
        <v>0</v>
      </c>
    </row>
    <row r="208" spans="1:13">
      <c r="A208" s="663" t="s">
        <v>1817</v>
      </c>
      <c r="B208" s="190"/>
      <c r="C208" s="190"/>
      <c r="D208" s="190"/>
      <c r="E208" s="190"/>
      <c r="F208" s="190"/>
      <c r="G208" s="190"/>
      <c r="H208" s="190" t="str">
        <f t="array" ref="H208">IF(SUMPRODUCT((B208:G208&lt;&gt;"")*1)=0,"",SUM(B208,D208,F208))</f>
        <v/>
      </c>
      <c r="I208" s="190" t="str">
        <f t="array" ref="I208">IF(SUMPRODUCT((B208:G208&lt;&gt;"")*1)=0,"",SUM(C208,E208,G208))</f>
        <v/>
      </c>
      <c r="K208" s="197">
        <f t="shared" si="9"/>
        <v>0</v>
      </c>
      <c r="L208" s="197">
        <f t="shared" si="10"/>
        <v>0</v>
      </c>
      <c r="M208" s="197">
        <f t="shared" si="11"/>
        <v>0</v>
      </c>
    </row>
    <row r="209" spans="1:13" ht="14" customHeight="1">
      <c r="A209" s="663" t="s">
        <v>1818</v>
      </c>
      <c r="B209" s="190"/>
      <c r="C209" s="190"/>
      <c r="D209" s="190"/>
      <c r="E209" s="190"/>
      <c r="F209" s="190"/>
      <c r="G209" s="190"/>
      <c r="H209" s="190" t="str">
        <f t="array" ref="H209">IF(SUMPRODUCT((B209:G209&lt;&gt;"")*1)=0,"",SUM(B209,D209,F209))</f>
        <v/>
      </c>
      <c r="I209" s="190" t="str">
        <f t="array" ref="I209">IF(SUMPRODUCT((B209:G209&lt;&gt;"")*1)=0,"",SUM(C209,E209,G209))</f>
        <v/>
      </c>
      <c r="K209" s="197">
        <f t="shared" si="9"/>
        <v>0</v>
      </c>
      <c r="L209" s="197">
        <f t="shared" si="10"/>
        <v>0</v>
      </c>
      <c r="M209" s="197">
        <f t="shared" si="11"/>
        <v>0</v>
      </c>
    </row>
    <row r="210" spans="1:13">
      <c r="A210" s="663" t="s">
        <v>1819</v>
      </c>
      <c r="B210" s="190"/>
      <c r="C210" s="190"/>
      <c r="D210" s="190"/>
      <c r="E210" s="190"/>
      <c r="F210" s="190"/>
      <c r="G210" s="190"/>
      <c r="H210" s="190" t="str">
        <f t="array" ref="H210">IF(SUMPRODUCT((B210:G210&lt;&gt;"")*1)=0,"",SUM(B210,D210,F210))</f>
        <v/>
      </c>
      <c r="I210" s="190" t="str">
        <f t="array" ref="I210">IF(SUMPRODUCT((B210:G210&lt;&gt;"")*1)=0,"",SUM(C210,E210,G210))</f>
        <v/>
      </c>
      <c r="K210" s="197">
        <f t="shared" si="9"/>
        <v>0</v>
      </c>
      <c r="L210" s="197">
        <f t="shared" si="10"/>
        <v>0</v>
      </c>
      <c r="M210" s="197">
        <f t="shared" si="11"/>
        <v>0</v>
      </c>
    </row>
    <row r="211" spans="1:13">
      <c r="A211" s="663" t="s">
        <v>1820</v>
      </c>
      <c r="B211" s="190"/>
      <c r="C211" s="190"/>
      <c r="D211" s="190"/>
      <c r="E211" s="190"/>
      <c r="F211" s="190"/>
      <c r="G211" s="190"/>
      <c r="H211" s="190" t="str">
        <f t="array" ref="H211">IF(SUMPRODUCT((B211:G211&lt;&gt;"")*1)=0,"",SUM(B211,D211,F211))</f>
        <v/>
      </c>
      <c r="I211" s="190" t="str">
        <f t="array" ref="I211">IF(SUMPRODUCT((B211:G211&lt;&gt;"")*1)=0,"",SUM(C211,E211,G211))</f>
        <v/>
      </c>
      <c r="K211" s="197">
        <f t="shared" si="9"/>
        <v>0</v>
      </c>
      <c r="L211" s="197">
        <f t="shared" si="10"/>
        <v>0</v>
      </c>
      <c r="M211" s="197">
        <f t="shared" si="11"/>
        <v>0</v>
      </c>
    </row>
    <row r="212" spans="1:13">
      <c r="A212" s="663" t="s">
        <v>1821</v>
      </c>
      <c r="B212" s="190"/>
      <c r="C212" s="190"/>
      <c r="D212" s="190"/>
      <c r="E212" s="190"/>
      <c r="F212" s="190"/>
      <c r="G212" s="190"/>
      <c r="H212" s="190" t="str">
        <f t="array" ref="H212">IF(SUMPRODUCT((B212:G212&lt;&gt;"")*1)=0,"",SUM(B212,D212,F212))</f>
        <v/>
      </c>
      <c r="I212" s="190" t="str">
        <f t="array" ref="I212">IF(SUMPRODUCT((B212:G212&lt;&gt;"")*1)=0,"",SUM(C212,E212,G212))</f>
        <v/>
      </c>
      <c r="K212" s="197">
        <f t="shared" si="9"/>
        <v>0</v>
      </c>
      <c r="L212" s="197">
        <f t="shared" si="10"/>
        <v>0</v>
      </c>
      <c r="M212" s="197">
        <f t="shared" si="11"/>
        <v>0</v>
      </c>
    </row>
    <row r="213" spans="1:13">
      <c r="A213" s="663" t="s">
        <v>1822</v>
      </c>
      <c r="B213" s="190"/>
      <c r="C213" s="190"/>
      <c r="D213" s="190"/>
      <c r="E213" s="190"/>
      <c r="F213" s="190"/>
      <c r="G213" s="190"/>
      <c r="H213" s="190" t="str">
        <f t="array" ref="H213">IF(SUMPRODUCT((B213:G213&lt;&gt;"")*1)=0,"",SUM(B213,D213,F213))</f>
        <v/>
      </c>
      <c r="I213" s="190" t="str">
        <f t="array" ref="I213">IF(SUMPRODUCT((B213:G213&lt;&gt;"")*1)=0,"",SUM(C213,E213,G213))</f>
        <v/>
      </c>
      <c r="K213" s="197">
        <f t="shared" si="9"/>
        <v>0</v>
      </c>
      <c r="L213" s="197">
        <f t="shared" si="10"/>
        <v>0</v>
      </c>
      <c r="M213" s="197">
        <f t="shared" si="11"/>
        <v>0</v>
      </c>
    </row>
    <row r="214" spans="1:13" ht="14" customHeight="1">
      <c r="A214" s="663" t="s">
        <v>1823</v>
      </c>
      <c r="B214" s="190"/>
      <c r="C214" s="190"/>
      <c r="D214" s="190"/>
      <c r="E214" s="190"/>
      <c r="F214" s="190"/>
      <c r="G214" s="190"/>
      <c r="H214" s="190" t="str">
        <f t="array" ref="H214">IF(SUMPRODUCT((B214:G214&lt;&gt;"")*1)=0,"",SUM(B214,D214,F214))</f>
        <v/>
      </c>
      <c r="I214" s="190" t="str">
        <f t="array" ref="I214">IF(SUMPRODUCT((B214:G214&lt;&gt;"")*1)=0,"",SUM(C214,E214,G214))</f>
        <v/>
      </c>
      <c r="K214" s="197">
        <f t="shared" si="9"/>
        <v>0</v>
      </c>
      <c r="L214" s="197">
        <f t="shared" si="10"/>
        <v>0</v>
      </c>
      <c r="M214" s="197">
        <f t="shared" si="11"/>
        <v>0</v>
      </c>
    </row>
    <row r="215" spans="1:13">
      <c r="A215" s="663" t="s">
        <v>1824</v>
      </c>
      <c r="B215" s="190"/>
      <c r="C215" s="190"/>
      <c r="D215" s="190"/>
      <c r="E215" s="190"/>
      <c r="F215" s="190"/>
      <c r="G215" s="190"/>
      <c r="H215" s="190" t="str">
        <f t="array" ref="H215">IF(SUMPRODUCT((B215:G215&lt;&gt;"")*1)=0,"",SUM(B215,D215,F215))</f>
        <v/>
      </c>
      <c r="I215" s="190" t="str">
        <f t="array" ref="I215">IF(SUMPRODUCT((B215:G215&lt;&gt;"")*1)=0,"",SUM(C215,E215,G215))</f>
        <v/>
      </c>
      <c r="K215" s="197">
        <f t="shared" si="9"/>
        <v>0</v>
      </c>
      <c r="L215" s="197">
        <f t="shared" si="10"/>
        <v>0</v>
      </c>
      <c r="M215" s="197">
        <f t="shared" si="11"/>
        <v>0</v>
      </c>
    </row>
    <row r="216" spans="1:13">
      <c r="A216" s="663" t="s">
        <v>1825</v>
      </c>
      <c r="B216" s="190"/>
      <c r="C216" s="190"/>
      <c r="D216" s="190"/>
      <c r="E216" s="190"/>
      <c r="F216" s="190"/>
      <c r="G216" s="190"/>
      <c r="H216" s="190" t="str">
        <f t="array" ref="H216">IF(SUMPRODUCT((B216:G216&lt;&gt;"")*1)=0,"",SUM(B216,D216,F216))</f>
        <v/>
      </c>
      <c r="I216" s="190" t="str">
        <f t="array" ref="I216">IF(SUMPRODUCT((B216:G216&lt;&gt;"")*1)=0,"",SUM(C216,E216,G216))</f>
        <v/>
      </c>
      <c r="K216" s="197">
        <f t="shared" si="9"/>
        <v>0</v>
      </c>
      <c r="L216" s="197">
        <f t="shared" si="10"/>
        <v>0</v>
      </c>
      <c r="M216" s="197">
        <f t="shared" si="11"/>
        <v>0</v>
      </c>
    </row>
    <row r="217" spans="1:13">
      <c r="A217" s="663" t="s">
        <v>1826</v>
      </c>
      <c r="B217" s="190"/>
      <c r="C217" s="190"/>
      <c r="D217" s="190"/>
      <c r="E217" s="190"/>
      <c r="F217" s="190"/>
      <c r="G217" s="190"/>
      <c r="H217" s="190" t="str">
        <f t="array" ref="H217">IF(SUMPRODUCT((B217:G217&lt;&gt;"")*1)=0,"",SUM(B217,D217,F217))</f>
        <v/>
      </c>
      <c r="I217" s="190" t="str">
        <f t="array" ref="I217">IF(SUMPRODUCT((B217:G217&lt;&gt;"")*1)=0,"",SUM(C217,E217,G217))</f>
        <v/>
      </c>
      <c r="K217" s="197">
        <f t="shared" si="9"/>
        <v>0</v>
      </c>
      <c r="L217" s="197">
        <f t="shared" si="10"/>
        <v>0</v>
      </c>
      <c r="M217" s="197">
        <f t="shared" si="11"/>
        <v>0</v>
      </c>
    </row>
    <row r="218" spans="1:13">
      <c r="A218" s="663" t="s">
        <v>1827</v>
      </c>
      <c r="B218" s="190"/>
      <c r="C218" s="190"/>
      <c r="D218" s="190"/>
      <c r="E218" s="190"/>
      <c r="F218" s="190"/>
      <c r="G218" s="190"/>
      <c r="H218" s="190" t="str">
        <f t="array" ref="H218">IF(SUMPRODUCT((B218:G218&lt;&gt;"")*1)=0,"",SUM(B218,D218,F218))</f>
        <v/>
      </c>
      <c r="I218" s="190" t="str">
        <f t="array" ref="I218">IF(SUMPRODUCT((B218:G218&lt;&gt;"")*1)=0,"",SUM(C218,E218,G218))</f>
        <v/>
      </c>
      <c r="K218" s="197">
        <f t="shared" si="9"/>
        <v>0</v>
      </c>
      <c r="L218" s="197">
        <f t="shared" si="10"/>
        <v>0</v>
      </c>
      <c r="M218" s="197">
        <f t="shared" si="11"/>
        <v>0</v>
      </c>
    </row>
    <row r="219" spans="1:13">
      <c r="A219" s="663" t="s">
        <v>1828</v>
      </c>
      <c r="B219" s="190"/>
      <c r="C219" s="190"/>
      <c r="D219" s="190"/>
      <c r="E219" s="190"/>
      <c r="F219" s="190"/>
      <c r="G219" s="190"/>
      <c r="H219" s="190" t="str">
        <f t="array" ref="H219">IF(SUMPRODUCT((B219:G219&lt;&gt;"")*1)=0,"",SUM(B219,D219,F219))</f>
        <v/>
      </c>
      <c r="I219" s="190" t="str">
        <f t="array" ref="I219">IF(SUMPRODUCT((B219:G219&lt;&gt;"")*1)=0,"",SUM(C219,E219,G219))</f>
        <v/>
      </c>
      <c r="K219" s="197">
        <f t="shared" si="9"/>
        <v>0</v>
      </c>
      <c r="L219" s="197">
        <f t="shared" si="10"/>
        <v>0</v>
      </c>
      <c r="M219" s="197">
        <f t="shared" si="11"/>
        <v>0</v>
      </c>
    </row>
    <row r="220" spans="1:13">
      <c r="A220" s="663" t="s">
        <v>1829</v>
      </c>
      <c r="B220" s="190"/>
      <c r="C220" s="190"/>
      <c r="D220" s="190"/>
      <c r="E220" s="190"/>
      <c r="F220" s="190"/>
      <c r="G220" s="190"/>
      <c r="H220" s="190" t="str">
        <f t="array" ref="H220">IF(SUMPRODUCT((B220:G220&lt;&gt;"")*1)=0,"",SUM(B220,D220,F220))</f>
        <v/>
      </c>
      <c r="I220" s="190" t="str">
        <f t="array" ref="I220">IF(SUMPRODUCT((B220:G220&lt;&gt;"")*1)=0,"",SUM(C220,E220,G220))</f>
        <v/>
      </c>
      <c r="K220" s="197">
        <f t="shared" si="9"/>
        <v>0</v>
      </c>
      <c r="L220" s="197">
        <f t="shared" si="10"/>
        <v>0</v>
      </c>
      <c r="M220" s="197">
        <f t="shared" si="11"/>
        <v>0</v>
      </c>
    </row>
    <row r="221" spans="1:13" ht="14" customHeight="1">
      <c r="A221" s="662" t="s">
        <v>1579</v>
      </c>
      <c r="B221" s="190"/>
      <c r="C221" s="190"/>
      <c r="D221" s="190"/>
      <c r="E221" s="190"/>
      <c r="F221" s="190"/>
      <c r="G221" s="190"/>
      <c r="H221" s="190" t="str">
        <f t="array" ref="H221">IF(SUMPRODUCT((B221:G221&lt;&gt;"")*1)=0,"",SUM(B221,D221,F221))</f>
        <v/>
      </c>
      <c r="I221" s="190" t="str">
        <f t="array" ref="I221">IF(SUMPRODUCT((B221:G221&lt;&gt;"")*1)=0,"",SUM(C221,E221,G221))</f>
        <v/>
      </c>
      <c r="K221" s="197">
        <f t="shared" si="9"/>
        <v>0</v>
      </c>
      <c r="L221" s="197">
        <f t="shared" si="10"/>
        <v>0</v>
      </c>
      <c r="M221" s="197">
        <f t="shared" si="11"/>
        <v>0</v>
      </c>
    </row>
    <row r="222" spans="1:13">
      <c r="A222" s="663" t="s">
        <v>1830</v>
      </c>
      <c r="B222" s="190"/>
      <c r="C222" s="190"/>
      <c r="D222" s="190"/>
      <c r="E222" s="190"/>
      <c r="F222" s="190"/>
      <c r="G222" s="190"/>
      <c r="H222" s="190" t="str">
        <f t="array" ref="H222">IF(SUMPRODUCT((B222:G222&lt;&gt;"")*1)=0,"",SUM(B222,D222,F222))</f>
        <v/>
      </c>
      <c r="I222" s="190" t="str">
        <f t="array" ref="I222">IF(SUMPRODUCT((B222:G222&lt;&gt;"")*1)=0,"",SUM(C222,E222,G222))</f>
        <v/>
      </c>
      <c r="K222" s="197">
        <f t="shared" si="9"/>
        <v>0</v>
      </c>
      <c r="L222" s="197">
        <f t="shared" si="10"/>
        <v>0</v>
      </c>
      <c r="M222" s="197">
        <f t="shared" si="11"/>
        <v>0</v>
      </c>
    </row>
    <row r="223" spans="1:13">
      <c r="A223" s="663" t="s">
        <v>1831</v>
      </c>
      <c r="B223" s="190"/>
      <c r="C223" s="190"/>
      <c r="D223" s="190"/>
      <c r="E223" s="190"/>
      <c r="F223" s="190"/>
      <c r="G223" s="190"/>
      <c r="H223" s="190" t="str">
        <f t="array" ref="H223">IF(SUMPRODUCT((B223:G223&lt;&gt;"")*1)=0,"",SUM(B223,D223,F223))</f>
        <v/>
      </c>
      <c r="I223" s="190" t="str">
        <f t="array" ref="I223">IF(SUMPRODUCT((B223:G223&lt;&gt;"")*1)=0,"",SUM(C223,E223,G223))</f>
        <v/>
      </c>
      <c r="K223" s="197">
        <f t="shared" si="9"/>
        <v>0</v>
      </c>
      <c r="L223" s="197">
        <f t="shared" si="10"/>
        <v>0</v>
      </c>
      <c r="M223" s="197">
        <f t="shared" si="11"/>
        <v>0</v>
      </c>
    </row>
    <row r="224" spans="1:13">
      <c r="A224" s="663" t="s">
        <v>1354</v>
      </c>
      <c r="B224" s="190"/>
      <c r="C224" s="190"/>
      <c r="D224" s="190"/>
      <c r="E224" s="190"/>
      <c r="F224" s="190"/>
      <c r="G224" s="190"/>
      <c r="H224" s="190" t="str">
        <f t="array" ref="H224">IF(SUMPRODUCT((B224:G224&lt;&gt;"")*1)=0,"",SUM(B224,D224,F224))</f>
        <v/>
      </c>
      <c r="I224" s="190" t="str">
        <f t="array" ref="I224">IF(SUMPRODUCT((B224:G224&lt;&gt;"")*1)=0,"",SUM(C224,E224,G224))</f>
        <v/>
      </c>
      <c r="K224" s="197">
        <f t="shared" si="9"/>
        <v>0</v>
      </c>
      <c r="L224" s="197">
        <f t="shared" si="10"/>
        <v>0</v>
      </c>
      <c r="M224" s="197">
        <f t="shared" si="11"/>
        <v>0</v>
      </c>
    </row>
    <row r="225" spans="1:13" ht="14" customHeight="1">
      <c r="A225" s="663" t="s">
        <v>1832</v>
      </c>
      <c r="B225" s="190"/>
      <c r="C225" s="190"/>
      <c r="D225" s="190"/>
      <c r="E225" s="190"/>
      <c r="F225" s="190"/>
      <c r="G225" s="190"/>
      <c r="H225" s="190" t="str">
        <f t="array" ref="H225">IF(SUMPRODUCT((B225:G225&lt;&gt;"")*1)=0,"",SUM(B225,D225,F225))</f>
        <v/>
      </c>
      <c r="I225" s="190" t="str">
        <f t="array" ref="I225">IF(SUMPRODUCT((B225:G225&lt;&gt;"")*1)=0,"",SUM(C225,E225,G225))</f>
        <v/>
      </c>
      <c r="K225" s="197">
        <f t="shared" si="9"/>
        <v>0</v>
      </c>
      <c r="L225" s="197">
        <f t="shared" si="10"/>
        <v>0</v>
      </c>
      <c r="M225" s="197">
        <f t="shared" si="11"/>
        <v>0</v>
      </c>
    </row>
    <row r="226" spans="1:13" ht="27.75" customHeight="1">
      <c r="A226" s="662" t="s">
        <v>1833</v>
      </c>
      <c r="B226" s="190"/>
      <c r="C226" s="190"/>
      <c r="D226" s="190"/>
      <c r="E226" s="190"/>
      <c r="F226" s="190"/>
      <c r="G226" s="190"/>
      <c r="H226" s="190" t="str">
        <f t="array" ref="H226">IF(SUMPRODUCT((B226:G226&lt;&gt;"")*1)=0,"",SUM(B226,D226,F226))</f>
        <v/>
      </c>
      <c r="I226" s="190" t="str">
        <f t="array" ref="I226">IF(SUMPRODUCT((B226:G226&lt;&gt;"")*1)=0,"",SUM(C226,E226,G226))</f>
        <v/>
      </c>
      <c r="K226" s="197">
        <f t="shared" si="9"/>
        <v>0</v>
      </c>
      <c r="L226" s="197">
        <f t="shared" si="10"/>
        <v>0</v>
      </c>
      <c r="M226" s="197">
        <f t="shared" si="11"/>
        <v>0</v>
      </c>
    </row>
    <row r="227" spans="1:13">
      <c r="A227" s="663" t="s">
        <v>1834</v>
      </c>
      <c r="B227" s="190"/>
      <c r="C227" s="190"/>
      <c r="D227" s="190"/>
      <c r="E227" s="190"/>
      <c r="F227" s="190"/>
      <c r="G227" s="190"/>
      <c r="H227" s="190" t="str">
        <f t="array" ref="H227">IF(SUMPRODUCT((B227:G227&lt;&gt;"")*1)=0,"",SUM(B227,D227,F227))</f>
        <v/>
      </c>
      <c r="I227" s="190" t="str">
        <f t="array" ref="I227">IF(SUMPRODUCT((B227:G227&lt;&gt;"")*1)=0,"",SUM(C227,E227,G227))</f>
        <v/>
      </c>
      <c r="K227" s="197">
        <f t="shared" si="9"/>
        <v>0</v>
      </c>
      <c r="L227" s="197">
        <f t="shared" si="10"/>
        <v>0</v>
      </c>
      <c r="M227" s="197">
        <f t="shared" si="11"/>
        <v>0</v>
      </c>
    </row>
    <row r="228" spans="1:13">
      <c r="A228" s="663" t="s">
        <v>1356</v>
      </c>
      <c r="B228" s="190"/>
      <c r="C228" s="190"/>
      <c r="D228" s="190"/>
      <c r="E228" s="190"/>
      <c r="F228" s="190"/>
      <c r="G228" s="190"/>
      <c r="H228" s="190" t="str">
        <f t="array" ref="H228">IF(SUMPRODUCT((B228:G228&lt;&gt;"")*1)=0,"",SUM(B228,D228,F228))</f>
        <v/>
      </c>
      <c r="I228" s="190" t="str">
        <f t="array" ref="I228">IF(SUMPRODUCT((B228:G228&lt;&gt;"")*1)=0,"",SUM(C228,E228,G228))</f>
        <v/>
      </c>
      <c r="K228" s="197">
        <f t="shared" si="9"/>
        <v>0</v>
      </c>
      <c r="L228" s="197">
        <f t="shared" si="10"/>
        <v>0</v>
      </c>
      <c r="M228" s="197">
        <f t="shared" si="11"/>
        <v>0</v>
      </c>
    </row>
    <row r="229" spans="1:13">
      <c r="A229" s="663" t="s">
        <v>1357</v>
      </c>
      <c r="B229" s="190"/>
      <c r="C229" s="190"/>
      <c r="D229" s="190"/>
      <c r="E229" s="190"/>
      <c r="F229" s="190"/>
      <c r="G229" s="190"/>
      <c r="H229" s="190" t="str">
        <f t="array" ref="H229">IF(SUMPRODUCT((B229:G229&lt;&gt;"")*1)=0,"",SUM(B229,D229,F229))</f>
        <v/>
      </c>
      <c r="I229" s="190" t="str">
        <f t="array" ref="I229">IF(SUMPRODUCT((B229:G229&lt;&gt;"")*1)=0,"",SUM(C229,E229,G229))</f>
        <v/>
      </c>
      <c r="K229" s="197">
        <f t="shared" si="9"/>
        <v>0</v>
      </c>
      <c r="L229" s="197">
        <f t="shared" si="10"/>
        <v>0</v>
      </c>
      <c r="M229" s="197">
        <f t="shared" si="11"/>
        <v>0</v>
      </c>
    </row>
    <row r="230" spans="1:13">
      <c r="A230" s="663" t="s">
        <v>1835</v>
      </c>
      <c r="B230" s="190"/>
      <c r="C230" s="190"/>
      <c r="D230" s="190"/>
      <c r="E230" s="190"/>
      <c r="F230" s="190"/>
      <c r="G230" s="190"/>
      <c r="H230" s="190" t="str">
        <f t="array" ref="H230">IF(SUMPRODUCT((B230:G230&lt;&gt;"")*1)=0,"",SUM(B230,D230,F230))</f>
        <v/>
      </c>
      <c r="I230" s="190" t="str">
        <f t="array" ref="I230">IF(SUMPRODUCT((B230:G230&lt;&gt;"")*1)=0,"",SUM(C230,E230,G230))</f>
        <v/>
      </c>
      <c r="K230" s="197">
        <f t="shared" si="9"/>
        <v>0</v>
      </c>
      <c r="L230" s="197">
        <f t="shared" si="10"/>
        <v>0</v>
      </c>
      <c r="M230" s="197">
        <f t="shared" si="11"/>
        <v>0</v>
      </c>
    </row>
    <row r="231" spans="1:13">
      <c r="A231" s="663" t="s">
        <v>1836</v>
      </c>
      <c r="B231" s="190"/>
      <c r="C231" s="190"/>
      <c r="D231" s="190"/>
      <c r="E231" s="190"/>
      <c r="F231" s="190"/>
      <c r="G231" s="190"/>
      <c r="H231" s="190" t="str">
        <f t="array" ref="H231">IF(SUMPRODUCT((B231:G231&lt;&gt;"")*1)=0,"",SUM(B231,D231,F231))</f>
        <v/>
      </c>
      <c r="I231" s="190" t="str">
        <f t="array" ref="I231">IF(SUMPRODUCT((B231:G231&lt;&gt;"")*1)=0,"",SUM(C231,E231,G231))</f>
        <v/>
      </c>
      <c r="K231" s="197">
        <f t="shared" si="9"/>
        <v>0</v>
      </c>
      <c r="L231" s="197">
        <f t="shared" si="10"/>
        <v>0</v>
      </c>
      <c r="M231" s="197">
        <f t="shared" si="11"/>
        <v>0</v>
      </c>
    </row>
    <row r="232" spans="1:13">
      <c r="A232" s="663" t="s">
        <v>1837</v>
      </c>
      <c r="B232" s="190"/>
      <c r="C232" s="190"/>
      <c r="D232" s="190"/>
      <c r="E232" s="190"/>
      <c r="F232" s="190"/>
      <c r="G232" s="190"/>
      <c r="H232" s="190" t="str">
        <f t="array" ref="H232">IF(SUMPRODUCT((B232:G232&lt;&gt;"")*1)=0,"",SUM(B232,D232,F232))</f>
        <v/>
      </c>
      <c r="I232" s="190" t="str">
        <f t="array" ref="I232">IF(SUMPRODUCT((B232:G232&lt;&gt;"")*1)=0,"",SUM(C232,E232,G232))</f>
        <v/>
      </c>
      <c r="K232" s="197">
        <f t="shared" si="9"/>
        <v>0</v>
      </c>
      <c r="L232" s="197">
        <f t="shared" si="10"/>
        <v>0</v>
      </c>
      <c r="M232" s="197">
        <f t="shared" si="11"/>
        <v>0</v>
      </c>
    </row>
    <row r="233" spans="1:13" ht="13.9" customHeight="1">
      <c r="A233" s="662" t="s">
        <v>1593</v>
      </c>
      <c r="B233" s="190"/>
      <c r="C233" s="190"/>
      <c r="D233" s="190"/>
      <c r="E233" s="190"/>
      <c r="F233" s="190"/>
      <c r="G233" s="190"/>
      <c r="H233" s="190" t="str">
        <f t="array" ref="H233">IF(SUMPRODUCT((B233:G233&lt;&gt;"")*1)=0,"",SUM(B233,D233,F233))</f>
        <v/>
      </c>
      <c r="I233" s="190" t="str">
        <f t="array" ref="I233">IF(SUMPRODUCT((B233:G233&lt;&gt;"")*1)=0,"",SUM(C233,E233,G233))</f>
        <v/>
      </c>
      <c r="K233" s="197">
        <f t="shared" si="9"/>
        <v>0</v>
      </c>
      <c r="L233" s="197">
        <f t="shared" si="10"/>
        <v>0</v>
      </c>
      <c r="M233" s="197">
        <f t="shared" si="11"/>
        <v>0</v>
      </c>
    </row>
    <row r="234" spans="1:13">
      <c r="A234" s="663" t="s">
        <v>1838</v>
      </c>
      <c r="B234" s="190"/>
      <c r="C234" s="190"/>
      <c r="D234" s="190"/>
      <c r="E234" s="190"/>
      <c r="F234" s="190"/>
      <c r="G234" s="190"/>
      <c r="H234" s="190" t="str">
        <f t="array" ref="H234">IF(SUMPRODUCT((B234:G234&lt;&gt;"")*1)=0,"",SUM(B234,D234,F234))</f>
        <v/>
      </c>
      <c r="I234" s="190" t="str">
        <f t="array" ref="I234">IF(SUMPRODUCT((B234:G234&lt;&gt;"")*1)=0,"",SUM(C234,E234,G234))</f>
        <v/>
      </c>
      <c r="K234" s="197">
        <f t="shared" si="9"/>
        <v>0</v>
      </c>
      <c r="L234" s="197">
        <f t="shared" si="10"/>
        <v>0</v>
      </c>
      <c r="M234" s="197">
        <f t="shared" si="11"/>
        <v>0</v>
      </c>
    </row>
    <row r="235" spans="1:13">
      <c r="A235" s="663" t="s">
        <v>1839</v>
      </c>
      <c r="B235" s="190"/>
      <c r="C235" s="190"/>
      <c r="D235" s="190"/>
      <c r="E235" s="190"/>
      <c r="F235" s="190"/>
      <c r="G235" s="190"/>
      <c r="H235" s="190" t="str">
        <f t="array" ref="H235">IF(SUMPRODUCT((B235:G235&lt;&gt;"")*1)=0,"",SUM(B235,D235,F235))</f>
        <v/>
      </c>
      <c r="I235" s="190" t="str">
        <f t="array" ref="I235">IF(SUMPRODUCT((B235:G235&lt;&gt;"")*1)=0,"",SUM(C235,E235,G235))</f>
        <v/>
      </c>
      <c r="K235" s="197">
        <f t="shared" si="9"/>
        <v>0</v>
      </c>
      <c r="L235" s="197">
        <f t="shared" si="10"/>
        <v>0</v>
      </c>
      <c r="M235" s="197">
        <f t="shared" si="11"/>
        <v>0</v>
      </c>
    </row>
    <row r="236" spans="1:13">
      <c r="A236" s="663" t="s">
        <v>1840</v>
      </c>
      <c r="B236" s="190"/>
      <c r="C236" s="190"/>
      <c r="D236" s="190"/>
      <c r="E236" s="190"/>
      <c r="F236" s="190"/>
      <c r="G236" s="190"/>
      <c r="H236" s="190" t="str">
        <f t="array" ref="H236">IF(SUMPRODUCT((B236:G236&lt;&gt;"")*1)=0,"",SUM(B236,D236,F236))</f>
        <v/>
      </c>
      <c r="I236" s="190" t="str">
        <f t="array" ref="I236">IF(SUMPRODUCT((B236:G236&lt;&gt;"")*1)=0,"",SUM(C236,E236,G236))</f>
        <v/>
      </c>
      <c r="K236" s="197">
        <f t="shared" si="9"/>
        <v>0</v>
      </c>
      <c r="L236" s="197">
        <f t="shared" si="10"/>
        <v>0</v>
      </c>
      <c r="M236" s="197">
        <f t="shared" si="11"/>
        <v>0</v>
      </c>
    </row>
    <row r="237" spans="1:13" ht="13.9" customHeight="1">
      <c r="A237" s="662" t="s">
        <v>1599</v>
      </c>
      <c r="B237" s="190"/>
      <c r="C237" s="190"/>
      <c r="D237" s="190"/>
      <c r="E237" s="190"/>
      <c r="F237" s="190"/>
      <c r="G237" s="190"/>
      <c r="H237" s="190" t="str">
        <f t="array" ref="H237">IF(SUMPRODUCT((B237:G237&lt;&gt;"")*1)=0,"",SUM(B237,D237,F237))</f>
        <v/>
      </c>
      <c r="I237" s="190" t="str">
        <f t="array" ref="I237">IF(SUMPRODUCT((B237:G237&lt;&gt;"")*1)=0,"",SUM(C237,E237,G237))</f>
        <v/>
      </c>
      <c r="K237" s="197">
        <f t="shared" si="9"/>
        <v>0</v>
      </c>
      <c r="L237" s="197">
        <f t="shared" si="10"/>
        <v>0</v>
      </c>
      <c r="M237" s="197">
        <f t="shared" si="11"/>
        <v>0</v>
      </c>
    </row>
    <row r="238" spans="1:13">
      <c r="A238" s="663" t="s">
        <v>1346</v>
      </c>
      <c r="B238" s="190"/>
      <c r="C238" s="190"/>
      <c r="D238" s="190"/>
      <c r="E238" s="190"/>
      <c r="F238" s="190"/>
      <c r="G238" s="190"/>
      <c r="H238" s="190" t="str">
        <f t="array" ref="H238">IF(SUMPRODUCT((B238:G238&lt;&gt;"")*1)=0,"",SUM(B238,D238,F238))</f>
        <v/>
      </c>
      <c r="I238" s="190" t="str">
        <f t="array" ref="I238">IF(SUMPRODUCT((B238:G238&lt;&gt;"")*1)=0,"",SUM(C238,E238,G238))</f>
        <v/>
      </c>
      <c r="K238" s="197">
        <f t="shared" si="9"/>
        <v>0</v>
      </c>
      <c r="L238" s="197">
        <f t="shared" si="10"/>
        <v>0</v>
      </c>
      <c r="M238" s="197">
        <f t="shared" si="11"/>
        <v>0</v>
      </c>
    </row>
    <row r="239" spans="1:13">
      <c r="A239" s="663" t="s">
        <v>1841</v>
      </c>
      <c r="B239" s="190"/>
      <c r="C239" s="190"/>
      <c r="D239" s="190"/>
      <c r="E239" s="190"/>
      <c r="F239" s="190"/>
      <c r="G239" s="190"/>
      <c r="H239" s="190" t="str">
        <f t="array" ref="H239">IF(SUMPRODUCT((B239:G239&lt;&gt;"")*1)=0,"",SUM(B239,D239,F239))</f>
        <v/>
      </c>
      <c r="I239" s="190" t="str">
        <f t="array" ref="I239">IF(SUMPRODUCT((B239:G239&lt;&gt;"")*1)=0,"",SUM(C239,E239,G239))</f>
        <v/>
      </c>
      <c r="K239" s="197">
        <f t="shared" si="9"/>
        <v>0</v>
      </c>
      <c r="L239" s="197">
        <f t="shared" si="10"/>
        <v>0</v>
      </c>
      <c r="M239" s="197">
        <f t="shared" si="11"/>
        <v>0</v>
      </c>
    </row>
    <row r="240" spans="1:13">
      <c r="A240" s="663" t="s">
        <v>1842</v>
      </c>
      <c r="B240" s="190"/>
      <c r="C240" s="190"/>
      <c r="D240" s="190"/>
      <c r="E240" s="190"/>
      <c r="F240" s="190"/>
      <c r="G240" s="190"/>
      <c r="H240" s="190" t="str">
        <f t="array" ref="H240">IF(SUMPRODUCT((B240:G240&lt;&gt;"")*1)=0,"",SUM(B240,D240,F240))</f>
        <v/>
      </c>
      <c r="I240" s="190" t="str">
        <f t="array" ref="I240">IF(SUMPRODUCT((B240:G240&lt;&gt;"")*1)=0,"",SUM(C240,E240,G240))</f>
        <v/>
      </c>
      <c r="K240" s="197">
        <f t="shared" si="9"/>
        <v>0</v>
      </c>
      <c r="L240" s="197">
        <f t="shared" si="10"/>
        <v>0</v>
      </c>
      <c r="M240" s="197">
        <f t="shared" si="11"/>
        <v>0</v>
      </c>
    </row>
    <row r="241" spans="1:13">
      <c r="A241" s="738" t="s">
        <v>1349</v>
      </c>
      <c r="B241" s="190"/>
      <c r="C241" s="190"/>
      <c r="D241" s="190"/>
      <c r="E241" s="190"/>
      <c r="F241" s="190"/>
      <c r="G241" s="190"/>
      <c r="H241" s="190" t="str">
        <f t="array" ref="H241">IF(SUMPRODUCT((B241:G241&lt;&gt;"")*1)=0,"",SUM(B241,D241,F241))</f>
        <v/>
      </c>
      <c r="I241" s="190" t="str">
        <f t="array" ref="I241">IF(SUMPRODUCT((B241:G241&lt;&gt;"")*1)=0,"",SUM(C241,E241,G241))</f>
        <v/>
      </c>
      <c r="K241" s="197">
        <f t="shared" si="9"/>
        <v>0</v>
      </c>
      <c r="L241" s="197">
        <f t="shared" si="10"/>
        <v>0</v>
      </c>
      <c r="M241" s="197">
        <f t="shared" si="11"/>
        <v>0</v>
      </c>
    </row>
    <row r="242" spans="1:13">
      <c r="A242" s="663" t="s">
        <v>1843</v>
      </c>
      <c r="B242" s="190"/>
      <c r="C242" s="190"/>
      <c r="D242" s="190"/>
      <c r="E242" s="190"/>
      <c r="F242" s="190"/>
      <c r="G242" s="190"/>
      <c r="H242" s="190" t="str">
        <f t="array" ref="H242">IF(SUMPRODUCT((B242:G242&lt;&gt;"")*1)=0,"",SUM(B242,D242,F242))</f>
        <v/>
      </c>
      <c r="I242" s="190" t="str">
        <f t="array" ref="I242">IF(SUMPRODUCT((B242:G242&lt;&gt;"")*1)=0,"",SUM(C242,E242,G242))</f>
        <v/>
      </c>
      <c r="K242" s="197">
        <f t="shared" si="9"/>
        <v>0</v>
      </c>
      <c r="L242" s="197">
        <f t="shared" si="10"/>
        <v>0</v>
      </c>
      <c r="M242" s="197">
        <f t="shared" si="11"/>
        <v>0</v>
      </c>
    </row>
    <row r="243" spans="1:13">
      <c r="A243" s="663" t="s">
        <v>1844</v>
      </c>
      <c r="B243" s="190"/>
      <c r="C243" s="190"/>
      <c r="D243" s="190"/>
      <c r="E243" s="190"/>
      <c r="F243" s="190"/>
      <c r="G243" s="190"/>
      <c r="H243" s="190" t="str">
        <f t="array" ref="H243">IF(SUMPRODUCT((B243:G243&lt;&gt;"")*1)=0,"",SUM(B243,D243,F243))</f>
        <v/>
      </c>
      <c r="I243" s="190" t="str">
        <f t="array" ref="I243">IF(SUMPRODUCT((B243:G243&lt;&gt;"")*1)=0,"",SUM(C243,E243,G243))</f>
        <v/>
      </c>
      <c r="K243" s="197">
        <f t="shared" si="9"/>
        <v>0</v>
      </c>
      <c r="L243" s="197">
        <f t="shared" si="10"/>
        <v>0</v>
      </c>
      <c r="M243" s="197">
        <f t="shared" si="11"/>
        <v>0</v>
      </c>
    </row>
    <row r="244" spans="1:13">
      <c r="A244" s="663" t="s">
        <v>1845</v>
      </c>
      <c r="B244" s="190"/>
      <c r="C244" s="190"/>
      <c r="D244" s="190"/>
      <c r="E244" s="190"/>
      <c r="F244" s="190"/>
      <c r="G244" s="190"/>
      <c r="H244" s="190" t="str">
        <f t="array" ref="H244">IF(SUMPRODUCT((B244:G244&lt;&gt;"")*1)=0,"",SUM(B244,D244,F244))</f>
        <v/>
      </c>
      <c r="I244" s="190" t="str">
        <f t="array" ref="I244">IF(SUMPRODUCT((B244:G244&lt;&gt;"")*1)=0,"",SUM(C244,E244,G244))</f>
        <v/>
      </c>
      <c r="K244" s="197">
        <f t="shared" si="9"/>
        <v>0</v>
      </c>
      <c r="L244" s="197">
        <f t="shared" si="10"/>
        <v>0</v>
      </c>
      <c r="M244" s="197">
        <f t="shared" si="11"/>
        <v>0</v>
      </c>
    </row>
    <row r="245" spans="1:13" ht="14" customHeight="1">
      <c r="A245" s="663" t="s">
        <v>1345</v>
      </c>
      <c r="B245" s="190"/>
      <c r="C245" s="190"/>
      <c r="D245" s="190"/>
      <c r="E245" s="190"/>
      <c r="F245" s="190"/>
      <c r="G245" s="190"/>
      <c r="H245" s="190" t="str">
        <f t="array" ref="H245">IF(SUMPRODUCT((B245:G245&lt;&gt;"")*1)=0,"",SUM(B245,D245,F245))</f>
        <v/>
      </c>
      <c r="I245" s="190" t="str">
        <f t="array" ref="I245">IF(SUMPRODUCT((B245:G245&lt;&gt;"")*1)=0,"",SUM(C245,E245,G245))</f>
        <v/>
      </c>
      <c r="K245" s="197">
        <f t="shared" si="9"/>
        <v>0</v>
      </c>
      <c r="L245" s="197">
        <f t="shared" si="10"/>
        <v>0</v>
      </c>
      <c r="M245" s="197">
        <f t="shared" si="11"/>
        <v>0</v>
      </c>
    </row>
    <row r="246" spans="1:13">
      <c r="A246" s="663" t="s">
        <v>1846</v>
      </c>
      <c r="B246" s="190"/>
      <c r="C246" s="190"/>
      <c r="D246" s="190"/>
      <c r="E246" s="190"/>
      <c r="F246" s="190"/>
      <c r="G246" s="190"/>
      <c r="H246" s="190" t="str">
        <f t="array" ref="H246">IF(SUMPRODUCT((B246:G246&lt;&gt;"")*1)=0,"",SUM(B246,D246,F246))</f>
        <v/>
      </c>
      <c r="I246" s="190" t="str">
        <f t="array" ref="I246">IF(SUMPRODUCT((B246:G246&lt;&gt;"")*1)=0,"",SUM(C246,E246,G246))</f>
        <v/>
      </c>
      <c r="K246" s="197">
        <f t="shared" si="9"/>
        <v>0</v>
      </c>
      <c r="L246" s="197">
        <f t="shared" si="10"/>
        <v>0</v>
      </c>
      <c r="M246" s="197">
        <f t="shared" si="11"/>
        <v>0</v>
      </c>
    </row>
    <row r="247" spans="1:13">
      <c r="A247" s="663" t="s">
        <v>1343</v>
      </c>
      <c r="B247" s="190"/>
      <c r="C247" s="190"/>
      <c r="D247" s="190"/>
      <c r="E247" s="190"/>
      <c r="F247" s="190"/>
      <c r="G247" s="190"/>
      <c r="H247" s="190" t="str">
        <f t="array" ref="H247">IF(SUMPRODUCT((B247:G247&lt;&gt;"")*1)=0,"",SUM(B247,D247,F247))</f>
        <v/>
      </c>
      <c r="I247" s="190" t="str">
        <f t="array" ref="I247">IF(SUMPRODUCT((B247:G247&lt;&gt;"")*1)=0,"",SUM(C247,E247,G247))</f>
        <v/>
      </c>
      <c r="K247" s="197">
        <f t="shared" si="9"/>
        <v>0</v>
      </c>
      <c r="L247" s="197">
        <f t="shared" si="10"/>
        <v>0</v>
      </c>
      <c r="M247" s="197">
        <f t="shared" si="11"/>
        <v>0</v>
      </c>
    </row>
    <row r="248" spans="1:13">
      <c r="A248" s="663" t="s">
        <v>1847</v>
      </c>
      <c r="B248" s="190"/>
      <c r="C248" s="190"/>
      <c r="D248" s="190"/>
      <c r="E248" s="190"/>
      <c r="F248" s="190"/>
      <c r="G248" s="190"/>
      <c r="H248" s="190" t="str">
        <f t="array" ref="H248">IF(SUMPRODUCT((B248:G248&lt;&gt;"")*1)=0,"",SUM(B248,D248,F248))</f>
        <v/>
      </c>
      <c r="I248" s="190" t="str">
        <f t="array" ref="I248">IF(SUMPRODUCT((B248:G248&lt;&gt;"")*1)=0,"",SUM(C248,E248,G248))</f>
        <v/>
      </c>
      <c r="K248" s="197">
        <f t="shared" si="9"/>
        <v>0</v>
      </c>
      <c r="L248" s="197">
        <f t="shared" si="10"/>
        <v>0</v>
      </c>
      <c r="M248" s="197">
        <f t="shared" si="11"/>
        <v>0</v>
      </c>
    </row>
    <row r="249" spans="1:13">
      <c r="A249" s="663" t="s">
        <v>1848</v>
      </c>
      <c r="B249" s="190"/>
      <c r="C249" s="190"/>
      <c r="D249" s="190"/>
      <c r="E249" s="190"/>
      <c r="F249" s="190"/>
      <c r="G249" s="190"/>
      <c r="H249" s="190" t="str">
        <f t="array" ref="H249">IF(SUMPRODUCT((B249:G249&lt;&gt;"")*1)=0,"",SUM(B249,D249,F249))</f>
        <v/>
      </c>
      <c r="I249" s="190" t="str">
        <f t="array" ref="I249">IF(SUMPRODUCT((B249:G249&lt;&gt;"")*1)=0,"",SUM(C249,E249,G249))</f>
        <v/>
      </c>
      <c r="K249" s="197">
        <f t="shared" si="9"/>
        <v>0</v>
      </c>
      <c r="L249" s="197">
        <f t="shared" si="10"/>
        <v>0</v>
      </c>
      <c r="M249" s="197">
        <f t="shared" si="11"/>
        <v>0</v>
      </c>
    </row>
    <row r="250" spans="1:13">
      <c r="A250" s="663" t="s">
        <v>1849</v>
      </c>
      <c r="B250" s="190"/>
      <c r="C250" s="190"/>
      <c r="D250" s="190"/>
      <c r="E250" s="190"/>
      <c r="F250" s="190"/>
      <c r="G250" s="190"/>
      <c r="H250" s="190" t="str">
        <f t="array" ref="H250">IF(SUMPRODUCT((B250:G250&lt;&gt;"")*1)=0,"",SUM(B250,D250,F250))</f>
        <v/>
      </c>
      <c r="I250" s="190" t="str">
        <f t="array" ref="I250">IF(SUMPRODUCT((B250:G250&lt;&gt;"")*1)=0,"",SUM(C250,E250,G250))</f>
        <v/>
      </c>
      <c r="K250" s="197">
        <f t="shared" si="9"/>
        <v>0</v>
      </c>
      <c r="L250" s="197">
        <f t="shared" si="10"/>
        <v>0</v>
      </c>
      <c r="M250" s="197">
        <f t="shared" si="11"/>
        <v>0</v>
      </c>
    </row>
    <row r="251" spans="1:13">
      <c r="A251" s="663" t="s">
        <v>1850</v>
      </c>
      <c r="B251" s="190"/>
      <c r="C251" s="190"/>
      <c r="D251" s="190"/>
      <c r="E251" s="190"/>
      <c r="F251" s="190"/>
      <c r="G251" s="190"/>
      <c r="H251" s="190" t="str">
        <f t="array" ref="H251">IF(SUMPRODUCT((B251:G251&lt;&gt;"")*1)=0,"",SUM(B251,D251,F251))</f>
        <v/>
      </c>
      <c r="I251" s="190" t="str">
        <f t="array" ref="I251">IF(SUMPRODUCT((B251:G251&lt;&gt;"")*1)=0,"",SUM(C251,E251,G251))</f>
        <v/>
      </c>
      <c r="K251" s="197">
        <f t="shared" si="9"/>
        <v>0</v>
      </c>
      <c r="L251" s="197">
        <f t="shared" si="10"/>
        <v>0</v>
      </c>
      <c r="M251" s="197">
        <f t="shared" si="11"/>
        <v>0</v>
      </c>
    </row>
    <row r="252" spans="1:13">
      <c r="A252" s="663" t="s">
        <v>1851</v>
      </c>
      <c r="B252" s="190"/>
      <c r="C252" s="190"/>
      <c r="D252" s="190"/>
      <c r="E252" s="190"/>
      <c r="F252" s="190"/>
      <c r="G252" s="190"/>
      <c r="H252" s="190" t="str">
        <f t="array" ref="H252">IF(SUMPRODUCT((B252:G252&lt;&gt;"")*1)=0,"",SUM(B252,D252,F252))</f>
        <v/>
      </c>
      <c r="I252" s="190" t="str">
        <f t="array" ref="I252">IF(SUMPRODUCT((B252:G252&lt;&gt;"")*1)=0,"",SUM(C252,E252,G252))</f>
        <v/>
      </c>
      <c r="K252" s="197">
        <f t="shared" si="9"/>
        <v>0</v>
      </c>
      <c r="L252" s="197">
        <f t="shared" si="10"/>
        <v>0</v>
      </c>
      <c r="M252" s="197">
        <f t="shared" si="11"/>
        <v>0</v>
      </c>
    </row>
    <row r="253" spans="1:13">
      <c r="A253" s="663" t="s">
        <v>1340</v>
      </c>
      <c r="B253" s="190"/>
      <c r="C253" s="190"/>
      <c r="D253" s="190"/>
      <c r="E253" s="190"/>
      <c r="F253" s="190"/>
      <c r="G253" s="190"/>
      <c r="H253" s="190" t="str">
        <f t="array" ref="H253">IF(SUMPRODUCT((B253:G253&lt;&gt;"")*1)=0,"",SUM(B253,D253,F253))</f>
        <v/>
      </c>
      <c r="I253" s="190" t="str">
        <f t="array" ref="I253">IF(SUMPRODUCT((B253:G253&lt;&gt;"")*1)=0,"",SUM(C253,E253,G253))</f>
        <v/>
      </c>
      <c r="K253" s="197">
        <f t="shared" si="9"/>
        <v>0</v>
      </c>
      <c r="L253" s="197">
        <f t="shared" si="10"/>
        <v>0</v>
      </c>
      <c r="M253" s="197">
        <f t="shared" si="11"/>
        <v>0</v>
      </c>
    </row>
    <row r="254" spans="1:13">
      <c r="A254" s="663" t="s">
        <v>1852</v>
      </c>
      <c r="B254" s="190"/>
      <c r="C254" s="190"/>
      <c r="D254" s="190"/>
      <c r="E254" s="190"/>
      <c r="F254" s="190"/>
      <c r="G254" s="190"/>
      <c r="H254" s="190" t="str">
        <f t="array" ref="H254">IF(SUMPRODUCT((B254:G254&lt;&gt;"")*1)=0,"",SUM(B254,D254,F254))</f>
        <v/>
      </c>
      <c r="I254" s="190" t="str">
        <f t="array" ref="I254">IF(SUMPRODUCT((B254:G254&lt;&gt;"")*1)=0,"",SUM(C254,E254,G254))</f>
        <v/>
      </c>
      <c r="K254" s="197">
        <f t="shared" si="9"/>
        <v>0</v>
      </c>
      <c r="L254" s="197">
        <f t="shared" si="10"/>
        <v>0</v>
      </c>
      <c r="M254" s="197">
        <f t="shared" si="11"/>
        <v>0</v>
      </c>
    </row>
    <row r="255" spans="1:13">
      <c r="A255" s="663" t="s">
        <v>1853</v>
      </c>
      <c r="B255" s="190"/>
      <c r="C255" s="190"/>
      <c r="D255" s="190"/>
      <c r="E255" s="190"/>
      <c r="F255" s="190"/>
      <c r="G255" s="190"/>
      <c r="H255" s="190" t="str">
        <f t="array" ref="H255">IF(SUMPRODUCT((B255:G255&lt;&gt;"")*1)=0,"",SUM(B255,D255,F255))</f>
        <v/>
      </c>
      <c r="I255" s="190" t="str">
        <f t="array" ref="I255">IF(SUMPRODUCT((B255:G255&lt;&gt;"")*1)=0,"",SUM(C255,E255,G255))</f>
        <v/>
      </c>
      <c r="K255" s="197">
        <f t="shared" si="9"/>
        <v>0</v>
      </c>
      <c r="L255" s="197">
        <f t="shared" si="10"/>
        <v>0</v>
      </c>
      <c r="M255" s="197">
        <f t="shared" si="11"/>
        <v>0</v>
      </c>
    </row>
    <row r="256" spans="1:13">
      <c r="A256" s="663" t="s">
        <v>1854</v>
      </c>
      <c r="B256" s="190"/>
      <c r="C256" s="190"/>
      <c r="D256" s="190"/>
      <c r="E256" s="190"/>
      <c r="F256" s="190"/>
      <c r="G256" s="190"/>
      <c r="H256" s="190" t="str">
        <f t="array" ref="H256">IF(SUMPRODUCT((B256:G256&lt;&gt;"")*1)=0,"",SUM(B256,D256,F256))</f>
        <v/>
      </c>
      <c r="I256" s="190" t="str">
        <f t="array" ref="I256">IF(SUMPRODUCT((B256:G256&lt;&gt;"")*1)=0,"",SUM(C256,E256,G256))</f>
        <v/>
      </c>
      <c r="K256" s="197">
        <f t="shared" si="9"/>
        <v>0</v>
      </c>
      <c r="L256" s="197">
        <f t="shared" si="10"/>
        <v>0</v>
      </c>
      <c r="M256" s="197">
        <f t="shared" si="11"/>
        <v>0</v>
      </c>
    </row>
    <row r="257" spans="1:13" ht="13.9" customHeight="1">
      <c r="A257" s="662" t="s">
        <v>1855</v>
      </c>
      <c r="B257" s="190"/>
      <c r="C257" s="190"/>
      <c r="D257" s="190"/>
      <c r="E257" s="190"/>
      <c r="F257" s="190"/>
      <c r="G257" s="190"/>
      <c r="H257" s="190" t="str">
        <f t="array" ref="H257">IF(SUMPRODUCT((B257:G257&lt;&gt;"")*1)=0,"",SUM(B257,D257,F257))</f>
        <v/>
      </c>
      <c r="I257" s="190" t="str">
        <f t="array" ref="I257">IF(SUMPRODUCT((B257:G257&lt;&gt;"")*1)=0,"",SUM(C257,E257,G257))</f>
        <v/>
      </c>
      <c r="K257" s="197">
        <f t="shared" si="9"/>
        <v>0</v>
      </c>
      <c r="L257" s="197">
        <f t="shared" si="10"/>
        <v>0</v>
      </c>
      <c r="M257" s="197">
        <f t="shared" si="11"/>
        <v>0</v>
      </c>
    </row>
    <row r="258" spans="1:13" ht="14" customHeight="1">
      <c r="A258" s="663" t="s">
        <v>1856</v>
      </c>
      <c r="B258"/>
      <c r="C258" s="190"/>
      <c r="D258" s="190"/>
      <c r="E258" s="190"/>
      <c r="F258" s="190"/>
      <c r="G258" s="190"/>
      <c r="H258" s="190" t="str">
        <f t="array" ref="H258">IF(SUMPRODUCT((B258:G258&lt;&gt;"")*1)=0,"",SUM(B258,D258,F258))</f>
        <v/>
      </c>
      <c r="I258" s="190" t="str">
        <f t="array" ref="I258">IF(SUMPRODUCT((B258:G258&lt;&gt;"")*1)=0,"",SUM(C258,E258,G258))</f>
        <v/>
      </c>
      <c r="K258" s="197">
        <f t="shared" si="9"/>
        <v>0</v>
      </c>
      <c r="L258" s="197">
        <f t="shared" si="10"/>
        <v>0</v>
      </c>
      <c r="M258" s="197">
        <f t="shared" si="11"/>
        <v>0</v>
      </c>
    </row>
    <row r="259" spans="1:13" ht="14.25">
      <c r="A259" s="663" t="s">
        <v>1857</v>
      </c>
      <c r="B259"/>
      <c r="C259"/>
      <c r="D259"/>
      <c r="E259"/>
      <c r="F259"/>
      <c r="G259"/>
      <c r="H259" s="190" t="str">
        <f t="array" ref="H259">IF(SUMPRODUCT((B259:G259&lt;&gt;"")*1)=0,"",SUM(B259,D259,F259))</f>
        <v/>
      </c>
      <c r="I259" s="190" t="str">
        <f t="array" ref="I259">IF(SUMPRODUCT((B259:G259&lt;&gt;"")*1)=0,"",SUM(C259,E259,G259))</f>
        <v/>
      </c>
      <c r="K259" s="197">
        <f t="shared" si="9"/>
        <v>0</v>
      </c>
      <c r="L259" s="197">
        <f t="shared" si="10"/>
        <v>0</v>
      </c>
      <c r="M259" s="197">
        <f t="shared" si="11"/>
        <v>0</v>
      </c>
    </row>
    <row r="260" spans="1:13" ht="14.25">
      <c r="A260" s="663" t="s">
        <v>1858</v>
      </c>
      <c r="B260"/>
      <c r="C260"/>
      <c r="D260"/>
      <c r="E260"/>
      <c r="F260"/>
      <c r="G260"/>
      <c r="H260" s="190" t="str">
        <f t="array" ref="H260">IF(SUMPRODUCT((B260:G260&lt;&gt;"")*1)=0,"",SUM(B260,D260,F260))</f>
        <v/>
      </c>
      <c r="I260" s="190" t="str">
        <f t="array" ref="I260">IF(SUMPRODUCT((B260:G260&lt;&gt;"")*1)=0,"",SUM(C260,E260,G260))</f>
        <v/>
      </c>
      <c r="K260" s="197">
        <f t="shared" si="9"/>
        <v>0</v>
      </c>
      <c r="L260" s="197">
        <f t="shared" si="10"/>
        <v>0</v>
      </c>
      <c r="M260" s="197">
        <f t="shared" si="11"/>
        <v>0</v>
      </c>
    </row>
    <row r="261" spans="1:13" ht="14.25">
      <c r="A261" s="663" t="s">
        <v>1859</v>
      </c>
      <c r="B261"/>
      <c r="C261"/>
      <c r="D261"/>
      <c r="E261"/>
      <c r="F261"/>
      <c r="G261"/>
      <c r="H261" s="190" t="str">
        <f t="array" ref="H261">IF(SUMPRODUCT((B261:G261&lt;&gt;"")*1)=0,"",SUM(B261,D261,F261))</f>
        <v/>
      </c>
      <c r="I261" s="190" t="str">
        <f t="array" ref="I261">IF(SUMPRODUCT((B261:G261&lt;&gt;"")*1)=0,"",SUM(C261,E261,G261))</f>
        <v/>
      </c>
      <c r="K261" s="197">
        <f t="shared" si="9"/>
        <v>0</v>
      </c>
      <c r="L261" s="197">
        <f t="shared" si="10"/>
        <v>0</v>
      </c>
      <c r="M261" s="197">
        <f t="shared" si="11"/>
        <v>0</v>
      </c>
    </row>
    <row r="262" spans="1:13" ht="14.25">
      <c r="A262" s="663" t="s">
        <v>1860</v>
      </c>
      <c r="B262"/>
      <c r="C262"/>
      <c r="D262"/>
      <c r="E262"/>
      <c r="F262"/>
      <c r="G262"/>
      <c r="H262" s="190" t="str">
        <f t="array" ref="H262">IF(SUMPRODUCT((B262:G262&lt;&gt;"")*1)=0,"",SUM(B262,D262,F262))</f>
        <v/>
      </c>
      <c r="I262" s="190" t="str">
        <f t="array" ref="I262">IF(SUMPRODUCT((B262:G262&lt;&gt;"")*1)=0,"",SUM(C262,E262,G262))</f>
        <v/>
      </c>
      <c r="K262" s="197">
        <f t="shared" ref="K262:K270" si="12">+B262-C262</f>
        <v>0</v>
      </c>
      <c r="L262" s="197">
        <f t="shared" ref="L262:L270" si="13">+D262-E262</f>
        <v>0</v>
      </c>
      <c r="M262" s="197">
        <f t="shared" ref="M262:M270" si="14">+F262-G262</f>
        <v>0</v>
      </c>
    </row>
    <row r="263" spans="1:13" ht="14.25">
      <c r="A263" s="663" t="s">
        <v>1861</v>
      </c>
      <c r="B263"/>
      <c r="C263"/>
      <c r="D263"/>
      <c r="E263"/>
      <c r="F263"/>
      <c r="G263"/>
      <c r="H263" s="190" t="str">
        <f t="array" ref="H263">IF(SUMPRODUCT((B263:G263&lt;&gt;"")*1)=0,"",SUM(B263,D263,F263))</f>
        <v/>
      </c>
      <c r="I263" s="190" t="str">
        <f t="array" ref="I263">IF(SUMPRODUCT((B263:G263&lt;&gt;"")*1)=0,"",SUM(C263,E263,G263))</f>
        <v/>
      </c>
      <c r="K263" s="197">
        <f t="shared" si="12"/>
        <v>0</v>
      </c>
      <c r="L263" s="197">
        <f t="shared" si="13"/>
        <v>0</v>
      </c>
      <c r="M263" s="197">
        <f t="shared" si="14"/>
        <v>0</v>
      </c>
    </row>
    <row r="264" spans="1:13" ht="14.25">
      <c r="A264" s="663" t="s">
        <v>1862</v>
      </c>
      <c r="B264"/>
      <c r="C264"/>
      <c r="D264"/>
      <c r="E264"/>
      <c r="F264"/>
      <c r="G264"/>
      <c r="H264" s="190" t="str">
        <f t="array" ref="H264">IF(SUMPRODUCT((B264:G264&lt;&gt;"")*1)=0,"",SUM(B264,D264,F264))</f>
        <v/>
      </c>
      <c r="I264" s="190" t="str">
        <f t="array" ref="I264">IF(SUMPRODUCT((B264:G264&lt;&gt;"")*1)=0,"",SUM(C264,E264,G264))</f>
        <v/>
      </c>
      <c r="K264" s="197">
        <f t="shared" si="12"/>
        <v>0</v>
      </c>
      <c r="L264" s="197">
        <f t="shared" si="13"/>
        <v>0</v>
      </c>
      <c r="M264" s="197">
        <f t="shared" si="14"/>
        <v>0</v>
      </c>
    </row>
    <row r="265" spans="1:13" ht="14.25">
      <c r="A265" s="663" t="s">
        <v>1863</v>
      </c>
      <c r="B265"/>
      <c r="C265"/>
      <c r="D265"/>
      <c r="E265"/>
      <c r="F265"/>
      <c r="G265"/>
      <c r="H265" s="190" t="str">
        <f t="array" ref="H265">IF(SUMPRODUCT((B265:G265&lt;&gt;"")*1)=0,"",SUM(B265,D265,F265))</f>
        <v/>
      </c>
      <c r="I265" s="190" t="str">
        <f t="array" ref="I265">IF(SUMPRODUCT((B265:G265&lt;&gt;"")*1)=0,"",SUM(C265,E265,G265))</f>
        <v/>
      </c>
      <c r="K265" s="197">
        <f t="shared" si="12"/>
        <v>0</v>
      </c>
      <c r="L265" s="197">
        <f t="shared" si="13"/>
        <v>0</v>
      </c>
      <c r="M265" s="197">
        <f t="shared" si="14"/>
        <v>0</v>
      </c>
    </row>
    <row r="266" spans="1:13" ht="14.25">
      <c r="A266" s="663" t="s">
        <v>1864</v>
      </c>
      <c r="B266"/>
      <c r="C266"/>
      <c r="D266"/>
      <c r="E266"/>
      <c r="F266"/>
      <c r="G266"/>
      <c r="H266" s="190" t="str">
        <f t="array" ref="H266">IF(SUMPRODUCT((B266:G266&lt;&gt;"")*1)=0,"",SUM(B266,D266,F266))</f>
        <v/>
      </c>
      <c r="I266" s="190" t="str">
        <f t="array" ref="I266">IF(SUMPRODUCT((B266:G266&lt;&gt;"")*1)=0,"",SUM(C266,E266,G266))</f>
        <v/>
      </c>
      <c r="K266" s="197">
        <f t="shared" si="12"/>
        <v>0</v>
      </c>
      <c r="L266" s="197">
        <f t="shared" si="13"/>
        <v>0</v>
      </c>
      <c r="M266" s="197">
        <f t="shared" si="14"/>
        <v>0</v>
      </c>
    </row>
    <row r="267" spans="1:13" ht="14.25">
      <c r="A267" s="663" t="s">
        <v>1865</v>
      </c>
      <c r="B267"/>
      <c r="C267"/>
      <c r="D267"/>
      <c r="E267"/>
      <c r="F267"/>
      <c r="G267"/>
      <c r="H267" s="190" t="str">
        <f t="array" ref="H267">IF(SUMPRODUCT((B267:G267&lt;&gt;"")*1)=0,"",SUM(B267,D267,F267))</f>
        <v/>
      </c>
      <c r="I267" s="190" t="str">
        <f t="array" ref="I267">IF(SUMPRODUCT((B267:G267&lt;&gt;"")*1)=0,"",SUM(C267,E267,G267))</f>
        <v/>
      </c>
      <c r="K267" s="197">
        <f t="shared" si="12"/>
        <v>0</v>
      </c>
      <c r="L267" s="197">
        <f t="shared" si="13"/>
        <v>0</v>
      </c>
      <c r="M267" s="197">
        <f t="shared" si="14"/>
        <v>0</v>
      </c>
    </row>
    <row r="268" spans="1:13" ht="14.25">
      <c r="A268" s="663" t="s">
        <v>1866</v>
      </c>
      <c r="B268"/>
      <c r="C268"/>
      <c r="D268"/>
      <c r="E268"/>
      <c r="F268"/>
      <c r="G268"/>
      <c r="H268" s="190" t="str">
        <f t="array" ref="H268">IF(SUMPRODUCT((B268:G268&lt;&gt;"")*1)=0,"",SUM(B268,D268,F268))</f>
        <v/>
      </c>
      <c r="I268" s="190" t="str">
        <f t="array" ref="I268">IF(SUMPRODUCT((B268:G268&lt;&gt;"")*1)=0,"",SUM(C268,E268,G268))</f>
        <v/>
      </c>
      <c r="K268" s="197">
        <f t="shared" si="12"/>
        <v>0</v>
      </c>
      <c r="L268" s="197">
        <f t="shared" si="13"/>
        <v>0</v>
      </c>
      <c r="M268" s="197">
        <f t="shared" si="14"/>
        <v>0</v>
      </c>
    </row>
    <row r="269" spans="1:13" ht="14.25">
      <c r="A269" s="663" t="s">
        <v>1867</v>
      </c>
      <c r="B269"/>
      <c r="C269"/>
      <c r="D269"/>
      <c r="E269"/>
      <c r="F269"/>
      <c r="G269"/>
      <c r="H269" s="190" t="str">
        <f t="array" ref="H269">IF(SUMPRODUCT((B269:G269&lt;&gt;"")*1)=0,"",SUM(B269,D269,F269))</f>
        <v/>
      </c>
      <c r="I269" s="190" t="str">
        <f t="array" ref="I269">IF(SUMPRODUCT((B269:G269&lt;&gt;"")*1)=0,"",SUM(C269,E269,G269))</f>
        <v/>
      </c>
      <c r="K269" s="197">
        <f t="shared" si="12"/>
        <v>0</v>
      </c>
      <c r="L269" s="197">
        <f t="shared" si="13"/>
        <v>0</v>
      </c>
      <c r="M269" s="197">
        <f t="shared" si="14"/>
        <v>0</v>
      </c>
    </row>
    <row r="270" spans="1:13" ht="13.9" customHeight="1">
      <c r="A270" s="188" t="s">
        <v>445</v>
      </c>
      <c r="B270" s="664">
        <f t="shared" ref="B270:I270" si="15">SUM(B4:B269)</f>
        <v>0</v>
      </c>
      <c r="C270" s="664">
        <f t="shared" si="15"/>
        <v>0</v>
      </c>
      <c r="D270" s="664">
        <f t="shared" si="15"/>
        <v>0</v>
      </c>
      <c r="E270" s="664">
        <f t="shared" si="15"/>
        <v>0</v>
      </c>
      <c r="F270" s="664">
        <f t="shared" si="15"/>
        <v>0</v>
      </c>
      <c r="G270" s="664">
        <f t="shared" si="15"/>
        <v>0</v>
      </c>
      <c r="H270" s="664">
        <f t="shared" si="15"/>
        <v>0</v>
      </c>
      <c r="I270" s="664">
        <f t="shared" si="15"/>
        <v>0</v>
      </c>
      <c r="K270" s="197">
        <f t="shared" si="12"/>
        <v>0</v>
      </c>
      <c r="L270" s="197">
        <f t="shared" si="13"/>
        <v>0</v>
      </c>
      <c r="M270" s="197">
        <f t="shared" si="14"/>
        <v>0</v>
      </c>
    </row>
  </sheetData>
  <mergeCells count="4">
    <mergeCell ref="F2:G2"/>
    <mergeCell ref="B2:C2"/>
    <mergeCell ref="H2:I2"/>
    <mergeCell ref="D2:E2"/>
  </mergeCells>
  <conditionalFormatting sqref="B4:I270">
    <cfRule type="containsBlanks" dxfId="445" priority="5">
      <formula>LEN(TRIM(B4))=0</formula>
    </cfRule>
  </conditionalFormatting>
  <conditionalFormatting sqref="K5:M270">
    <cfRule type="cellIs" dxfId="444" priority="1" operator="lessThan">
      <formula>-10850451</formula>
    </cfRule>
    <cfRule type="cellIs" dxfId="443" priority="2" operator="lessThan">
      <formula>0</formula>
    </cfRule>
  </conditionalFormatting>
  <conditionalFormatting sqref="N5">
    <cfRule type="cellIs" dxfId="442" priority="4" operator="lessThan">
      <formula>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5" manualBreakCount="5">
    <brk id="36" max="8" man="1"/>
    <brk id="70" max="8" man="1"/>
    <brk id="104" max="8" man="1"/>
    <brk id="138" max="8" man="1"/>
    <brk id="172" max="8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Feuil97">
    <tabColor theme="9" tint="0.59999389629810485"/>
  </sheetPr>
  <dimension ref="A1:M270"/>
  <sheetViews>
    <sheetView view="pageBreakPreview" zoomScaleNormal="100" workbookViewId="0">
      <selection activeCell="B5" sqref="B5"/>
    </sheetView>
  </sheetViews>
  <sheetFormatPr baseColWidth="10" defaultColWidth="9.06640625" defaultRowHeight="13.5"/>
  <cols>
    <col min="1" max="1" width="58" style="187" customWidth="1"/>
    <col min="2" max="5" width="7.265625" style="187" customWidth="1"/>
    <col min="6" max="6" width="10.06640625" style="187" customWidth="1"/>
    <col min="7" max="7" width="8.59765625" style="187" customWidth="1"/>
    <col min="8" max="8" width="8.9296875" style="187" customWidth="1"/>
    <col min="9" max="9" width="7.265625" style="187" customWidth="1"/>
    <col min="10" max="10" width="9.6640625" style="187" customWidth="1"/>
    <col min="11" max="13" width="7.265625" style="187" customWidth="1"/>
    <col min="14" max="254" width="9.06640625" style="187" customWidth="1"/>
    <col min="255" max="255" width="28.796875" style="187" customWidth="1"/>
    <col min="256" max="257" width="9.06640625" style="187" customWidth="1"/>
    <col min="258" max="16384" width="9.06640625" style="187"/>
  </cols>
  <sheetData>
    <row r="1" spans="1:13" ht="14" customHeight="1">
      <c r="A1" s="193" t="s">
        <v>1868</v>
      </c>
    </row>
    <row r="2" spans="1:13" ht="13.9" customHeight="1" thickBot="1">
      <c r="A2" s="1006" t="s">
        <v>1631</v>
      </c>
      <c r="B2" s="1007" t="s">
        <v>498</v>
      </c>
      <c r="C2" s="1008"/>
      <c r="D2" s="1007" t="s">
        <v>503</v>
      </c>
      <c r="E2" s="1008"/>
      <c r="F2" s="1007" t="s">
        <v>510</v>
      </c>
      <c r="G2" s="1008"/>
      <c r="H2" s="1007" t="s">
        <v>514</v>
      </c>
      <c r="I2" s="1008"/>
      <c r="J2" s="1007" t="s">
        <v>524</v>
      </c>
      <c r="K2" s="1008"/>
      <c r="L2" s="1007" t="s">
        <v>537</v>
      </c>
      <c r="M2" s="1008"/>
    </row>
    <row r="3" spans="1:13" ht="13.9" customHeight="1">
      <c r="A3" s="903"/>
      <c r="B3" s="189" t="s">
        <v>1634</v>
      </c>
      <c r="C3" s="189" t="s">
        <v>1635</v>
      </c>
      <c r="D3" s="189" t="s">
        <v>1634</v>
      </c>
      <c r="E3" s="189" t="s">
        <v>1635</v>
      </c>
      <c r="F3" s="189" t="s">
        <v>1634</v>
      </c>
      <c r="G3" s="189" t="s">
        <v>1635</v>
      </c>
      <c r="H3" s="189" t="s">
        <v>1634</v>
      </c>
      <c r="I3" s="189" t="s">
        <v>1635</v>
      </c>
      <c r="J3" s="189" t="s">
        <v>1634</v>
      </c>
      <c r="K3" s="189" t="s">
        <v>1635</v>
      </c>
      <c r="L3" s="189" t="s">
        <v>1634</v>
      </c>
      <c r="M3" s="189" t="s">
        <v>1635</v>
      </c>
    </row>
    <row r="4" spans="1:13" s="186" customFormat="1" ht="14" customHeight="1">
      <c r="A4" s="662" t="s">
        <v>311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</row>
    <row r="5" spans="1:13" s="186" customFormat="1">
      <c r="A5" s="663" t="s">
        <v>1636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</row>
    <row r="6" spans="1:13" s="186" customFormat="1" ht="14" customHeight="1">
      <c r="A6" s="662" t="s">
        <v>1637</v>
      </c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</row>
    <row r="7" spans="1:13" s="186" customFormat="1">
      <c r="A7" s="663" t="s">
        <v>1338</v>
      </c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</row>
    <row r="8" spans="1:13" s="186" customFormat="1" ht="14" customHeight="1">
      <c r="A8" s="662" t="s">
        <v>1367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</row>
    <row r="9" spans="1:13">
      <c r="A9" s="663" t="s">
        <v>1638</v>
      </c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</row>
    <row r="10" spans="1:13">
      <c r="A10" s="663" t="s">
        <v>1639</v>
      </c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</row>
    <row r="11" spans="1:13">
      <c r="A11" s="663" t="s">
        <v>1640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</row>
    <row r="12" spans="1:13">
      <c r="A12" s="663" t="s">
        <v>1641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</row>
    <row r="13" spans="1:13">
      <c r="A13" s="663" t="s">
        <v>1642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</row>
    <row r="14" spans="1:13">
      <c r="A14" s="663" t="s">
        <v>1643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</row>
    <row r="15" spans="1:13">
      <c r="A15" s="663" t="s">
        <v>1644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</row>
    <row r="16" spans="1:13">
      <c r="A16" s="663" t="s">
        <v>1383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</row>
    <row r="17" spans="1:13">
      <c r="A17" s="663" t="s">
        <v>1645</v>
      </c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</row>
    <row r="18" spans="1:13">
      <c r="A18" s="663" t="s">
        <v>1646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</row>
    <row r="19" spans="1:13">
      <c r="A19" s="663" t="s">
        <v>1647</v>
      </c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</row>
    <row r="20" spans="1:13">
      <c r="A20" s="663" t="s">
        <v>1648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</row>
    <row r="21" spans="1:13">
      <c r="A21" s="663" t="s">
        <v>1649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</row>
    <row r="22" spans="1:13">
      <c r="A22" s="663" t="s">
        <v>1650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</row>
    <row r="23" spans="1:13" ht="14" customHeight="1">
      <c r="A23" s="662" t="s">
        <v>1384</v>
      </c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</row>
    <row r="24" spans="1:13">
      <c r="A24" s="663" t="s">
        <v>1651</v>
      </c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</row>
    <row r="25" spans="1:13">
      <c r="A25" s="663" t="s">
        <v>1652</v>
      </c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</row>
    <row r="26" spans="1:13">
      <c r="A26" s="663" t="s">
        <v>1653</v>
      </c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</row>
    <row r="27" spans="1:13">
      <c r="A27" s="663" t="s">
        <v>1654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</row>
    <row r="28" spans="1:13">
      <c r="A28" s="663" t="s">
        <v>1655</v>
      </c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</row>
    <row r="29" spans="1:13" ht="14" customHeight="1">
      <c r="A29" s="662" t="s">
        <v>1656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</row>
    <row r="30" spans="1:13">
      <c r="A30" s="663" t="s">
        <v>1344</v>
      </c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</row>
    <row r="31" spans="1:13">
      <c r="A31" s="663" t="s">
        <v>1657</v>
      </c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</row>
    <row r="32" spans="1:13">
      <c r="A32" s="663" t="s">
        <v>1658</v>
      </c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</row>
    <row r="33" spans="1:13">
      <c r="A33" s="663" t="s">
        <v>1351</v>
      </c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</row>
    <row r="34" spans="1:13">
      <c r="A34" s="663" t="s">
        <v>1659</v>
      </c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</row>
    <row r="35" spans="1:13">
      <c r="A35" s="663" t="s">
        <v>1660</v>
      </c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</row>
    <row r="36" spans="1:13">
      <c r="A36" s="663" t="s">
        <v>1661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</row>
    <row r="37" spans="1:13">
      <c r="A37" s="663" t="s">
        <v>1662</v>
      </c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</row>
    <row r="38" spans="1:13">
      <c r="A38" s="663" t="s">
        <v>1663</v>
      </c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</row>
    <row r="39" spans="1:13">
      <c r="A39" s="663" t="s">
        <v>1664</v>
      </c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</row>
    <row r="40" spans="1:13">
      <c r="A40" s="663" t="s">
        <v>1665</v>
      </c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</row>
    <row r="41" spans="1:13">
      <c r="A41" s="663" t="s">
        <v>1666</v>
      </c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</row>
    <row r="42" spans="1:13">
      <c r="A42" s="663" t="s">
        <v>1667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</row>
    <row r="43" spans="1:13">
      <c r="A43" s="663" t="s">
        <v>1668</v>
      </c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</row>
    <row r="44" spans="1:13" ht="14" customHeight="1">
      <c r="A44" s="663" t="s">
        <v>1669</v>
      </c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</row>
    <row r="45" spans="1:13" ht="13.9" customHeight="1">
      <c r="A45" s="662" t="s">
        <v>1407</v>
      </c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</row>
    <row r="46" spans="1:13">
      <c r="A46" s="663" t="s">
        <v>1670</v>
      </c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</row>
    <row r="47" spans="1:13">
      <c r="A47" s="663" t="s">
        <v>1671</v>
      </c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</row>
    <row r="48" spans="1:13">
      <c r="A48" s="663" t="s">
        <v>1672</v>
      </c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</row>
    <row r="49" spans="1:13" ht="14" customHeight="1">
      <c r="A49" s="663" t="s">
        <v>1673</v>
      </c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</row>
    <row r="50" spans="1:13">
      <c r="A50" s="663" t="s">
        <v>1674</v>
      </c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</row>
    <row r="51" spans="1:13">
      <c r="A51" s="663" t="s">
        <v>1675</v>
      </c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</row>
    <row r="52" spans="1:13">
      <c r="A52" s="663" t="s">
        <v>1676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</row>
    <row r="53" spans="1:13">
      <c r="A53" s="663" t="s">
        <v>1677</v>
      </c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</row>
    <row r="54" spans="1:13" ht="14" customHeight="1">
      <c r="A54" s="662" t="s">
        <v>1678</v>
      </c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</row>
    <row r="55" spans="1:13">
      <c r="A55" s="663" t="s">
        <v>1679</v>
      </c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</row>
    <row r="56" spans="1:13">
      <c r="A56" s="663" t="s">
        <v>1680</v>
      </c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</row>
    <row r="57" spans="1:13">
      <c r="A57" s="663" t="s">
        <v>1681</v>
      </c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</row>
    <row r="58" spans="1:13">
      <c r="A58" s="663" t="s">
        <v>1682</v>
      </c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</row>
    <row r="59" spans="1:13" ht="13.9" customHeight="1">
      <c r="A59" s="662" t="s">
        <v>1683</v>
      </c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</row>
    <row r="60" spans="1:13">
      <c r="A60" s="663" t="s">
        <v>1684</v>
      </c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</row>
    <row r="61" spans="1:13">
      <c r="A61" s="663" t="s">
        <v>1685</v>
      </c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</row>
    <row r="62" spans="1:13">
      <c r="A62" s="663" t="s">
        <v>1686</v>
      </c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</row>
    <row r="63" spans="1:13">
      <c r="A63" s="663" t="s">
        <v>1687</v>
      </c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</row>
    <row r="64" spans="1:13" ht="13.9" customHeight="1">
      <c r="A64" s="662" t="s">
        <v>1688</v>
      </c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</row>
    <row r="65" spans="1:13">
      <c r="A65" s="663" t="s">
        <v>1689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</row>
    <row r="66" spans="1:13">
      <c r="A66" s="663" t="s">
        <v>1690</v>
      </c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</row>
    <row r="67" spans="1:13" ht="14" customHeight="1">
      <c r="A67" s="663" t="s">
        <v>1691</v>
      </c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</row>
    <row r="68" spans="1:13">
      <c r="A68" s="663" t="s">
        <v>1692</v>
      </c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</row>
    <row r="69" spans="1:13">
      <c r="A69" s="663" t="s">
        <v>1693</v>
      </c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</row>
    <row r="70" spans="1:13">
      <c r="A70" s="663" t="s">
        <v>1694</v>
      </c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</row>
    <row r="71" spans="1:13">
      <c r="A71" s="663" t="s">
        <v>1695</v>
      </c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</row>
    <row r="72" spans="1:13">
      <c r="A72" s="663" t="s">
        <v>1696</v>
      </c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</row>
    <row r="73" spans="1:13">
      <c r="A73" s="663" t="s">
        <v>1697</v>
      </c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</row>
    <row r="74" spans="1:13">
      <c r="A74" s="663" t="s">
        <v>1698</v>
      </c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</row>
    <row r="75" spans="1:13" ht="27" customHeight="1">
      <c r="A75" s="663" t="s">
        <v>1699</v>
      </c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</row>
    <row r="76" spans="1:13">
      <c r="A76" s="663" t="s">
        <v>1700</v>
      </c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</row>
    <row r="77" spans="1:13" ht="13.9" customHeight="1">
      <c r="A77" s="662" t="s">
        <v>1701</v>
      </c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</row>
    <row r="78" spans="1:13">
      <c r="A78" s="663" t="s">
        <v>1702</v>
      </c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</row>
    <row r="79" spans="1:13">
      <c r="A79" s="663" t="s">
        <v>1703</v>
      </c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</row>
    <row r="80" spans="1:13" ht="14" customHeight="1">
      <c r="A80" s="663" t="s">
        <v>1704</v>
      </c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</row>
    <row r="81" spans="1:13">
      <c r="A81" s="663" t="s">
        <v>1705</v>
      </c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</row>
    <row r="82" spans="1:13">
      <c r="A82" s="663" t="s">
        <v>1706</v>
      </c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</row>
    <row r="83" spans="1:13">
      <c r="A83" s="663" t="s">
        <v>1347</v>
      </c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</row>
    <row r="84" spans="1:13">
      <c r="A84" s="663" t="s">
        <v>1342</v>
      </c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</row>
    <row r="85" spans="1:13">
      <c r="A85" s="663" t="s">
        <v>1707</v>
      </c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</row>
    <row r="86" spans="1:13">
      <c r="A86" s="663" t="s">
        <v>1708</v>
      </c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</row>
    <row r="87" spans="1:13">
      <c r="A87" s="663" t="s">
        <v>1709</v>
      </c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</row>
    <row r="88" spans="1:13">
      <c r="A88" s="663" t="s">
        <v>1710</v>
      </c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</row>
    <row r="89" spans="1:13">
      <c r="A89" s="663" t="s">
        <v>1711</v>
      </c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</row>
    <row r="90" spans="1:13" ht="13.9" customHeight="1">
      <c r="A90" s="662" t="s">
        <v>1451</v>
      </c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</row>
    <row r="91" spans="1:13" ht="14" customHeight="1">
      <c r="A91" s="663" t="s">
        <v>1712</v>
      </c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</row>
    <row r="92" spans="1:13">
      <c r="A92" s="663" t="s">
        <v>1713</v>
      </c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</row>
    <row r="93" spans="1:13">
      <c r="A93" s="663" t="s">
        <v>1714</v>
      </c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</row>
    <row r="94" spans="1:13">
      <c r="A94" s="663" t="s">
        <v>1715</v>
      </c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</row>
    <row r="95" spans="1:13">
      <c r="A95" s="663" t="s">
        <v>1716</v>
      </c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</row>
    <row r="96" spans="1:13">
      <c r="A96" s="663" t="s">
        <v>1717</v>
      </c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</row>
    <row r="97" spans="1:13">
      <c r="A97" s="663" t="s">
        <v>1718</v>
      </c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</row>
    <row r="98" spans="1:13">
      <c r="A98" s="663" t="s">
        <v>1719</v>
      </c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</row>
    <row r="99" spans="1:13">
      <c r="A99" s="663" t="s">
        <v>1720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</row>
    <row r="100" spans="1:13">
      <c r="A100" s="663" t="s">
        <v>1721</v>
      </c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</row>
    <row r="101" spans="1:13" ht="13.9" customHeight="1">
      <c r="A101" s="662" t="s">
        <v>1722</v>
      </c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</row>
    <row r="102" spans="1:13" ht="14.25" customHeight="1">
      <c r="A102" s="663" t="s">
        <v>1341</v>
      </c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</row>
    <row r="103" spans="1:13">
      <c r="A103" s="663" t="s">
        <v>1723</v>
      </c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</row>
    <row r="104" spans="1:13">
      <c r="A104" s="663" t="s">
        <v>1724</v>
      </c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</row>
    <row r="105" spans="1:13">
      <c r="A105" s="663" t="s">
        <v>1725</v>
      </c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</row>
    <row r="106" spans="1:13">
      <c r="A106" s="663" t="s">
        <v>1726</v>
      </c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</row>
    <row r="107" spans="1:13">
      <c r="A107" s="663" t="s">
        <v>1727</v>
      </c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</row>
    <row r="108" spans="1:13">
      <c r="A108" s="663" t="s">
        <v>1728</v>
      </c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</row>
    <row r="109" spans="1:13">
      <c r="A109" s="663" t="s">
        <v>1729</v>
      </c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</row>
    <row r="110" spans="1:13">
      <c r="A110" s="663" t="s">
        <v>1730</v>
      </c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</row>
    <row r="111" spans="1:13">
      <c r="A111" s="663" t="s">
        <v>1731</v>
      </c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</row>
    <row r="112" spans="1:13">
      <c r="A112" s="663" t="s">
        <v>1732</v>
      </c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</row>
    <row r="113" spans="1:13" ht="14" customHeight="1">
      <c r="A113" s="662" t="s">
        <v>1471</v>
      </c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</row>
    <row r="114" spans="1:13">
      <c r="A114" s="663" t="s">
        <v>1733</v>
      </c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</row>
    <row r="115" spans="1:13">
      <c r="A115" s="663" t="s">
        <v>1355</v>
      </c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</row>
    <row r="116" spans="1:13">
      <c r="A116" s="663" t="s">
        <v>1734</v>
      </c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</row>
    <row r="117" spans="1:13">
      <c r="A117" s="663" t="s">
        <v>1339</v>
      </c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</row>
    <row r="118" spans="1:13">
      <c r="A118" s="663" t="s">
        <v>1358</v>
      </c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</row>
    <row r="119" spans="1:13">
      <c r="A119" s="663" t="s">
        <v>1735</v>
      </c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</row>
    <row r="120" spans="1:13">
      <c r="A120" s="663" t="s">
        <v>1736</v>
      </c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</row>
    <row r="121" spans="1:13">
      <c r="A121" s="663" t="s">
        <v>1737</v>
      </c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</row>
    <row r="122" spans="1:13">
      <c r="A122" s="663" t="s">
        <v>1738</v>
      </c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</row>
    <row r="123" spans="1:13" ht="14" customHeight="1">
      <c r="A123" s="663" t="s">
        <v>1739</v>
      </c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</row>
    <row r="124" spans="1:13" ht="13.9" customHeight="1">
      <c r="A124" s="662" t="s">
        <v>1481</v>
      </c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</row>
    <row r="125" spans="1:13">
      <c r="A125" s="663" t="s">
        <v>1740</v>
      </c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</row>
    <row r="126" spans="1:13">
      <c r="A126" s="663" t="s">
        <v>1741</v>
      </c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</row>
    <row r="127" spans="1:13">
      <c r="A127" s="663" t="s">
        <v>1742</v>
      </c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</row>
    <row r="128" spans="1:13">
      <c r="A128" s="663" t="s">
        <v>1743</v>
      </c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</row>
    <row r="129" spans="1:13">
      <c r="A129" s="663" t="s">
        <v>1744</v>
      </c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</row>
    <row r="130" spans="1:13">
      <c r="A130" s="663" t="s">
        <v>1745</v>
      </c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</row>
    <row r="131" spans="1:13">
      <c r="A131" s="663" t="s">
        <v>1746</v>
      </c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</row>
    <row r="132" spans="1:13" ht="14" customHeight="1">
      <c r="A132" s="663" t="s">
        <v>1747</v>
      </c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</row>
    <row r="133" spans="1:13">
      <c r="A133" s="663" t="s">
        <v>1748</v>
      </c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</row>
    <row r="134" spans="1:13" ht="13.9" customHeight="1">
      <c r="A134" s="662" t="s">
        <v>1749</v>
      </c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</row>
    <row r="135" spans="1:13">
      <c r="A135" s="663" t="s">
        <v>1750</v>
      </c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</row>
    <row r="136" spans="1:13">
      <c r="A136" s="663" t="s">
        <v>1751</v>
      </c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</row>
    <row r="137" spans="1:13">
      <c r="A137" s="663" t="s">
        <v>1752</v>
      </c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</row>
    <row r="138" spans="1:13">
      <c r="A138" s="663" t="s">
        <v>1753</v>
      </c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</row>
    <row r="139" spans="1:13">
      <c r="A139" s="663" t="s">
        <v>1754</v>
      </c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</row>
    <row r="140" spans="1:13">
      <c r="A140" s="663" t="s">
        <v>1755</v>
      </c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</row>
    <row r="141" spans="1:13">
      <c r="A141" s="663" t="s">
        <v>1756</v>
      </c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</row>
    <row r="142" spans="1:13">
      <c r="A142" s="663" t="s">
        <v>1757</v>
      </c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</row>
    <row r="143" spans="1:13" ht="13.9" customHeight="1">
      <c r="A143" s="662" t="s">
        <v>1758</v>
      </c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</row>
    <row r="144" spans="1:13">
      <c r="A144" s="663" t="s">
        <v>1759</v>
      </c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</row>
    <row r="145" spans="1:13" ht="14" customHeight="1">
      <c r="A145" s="663" t="s">
        <v>1760</v>
      </c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</row>
    <row r="146" spans="1:13">
      <c r="A146" s="663" t="s">
        <v>1761</v>
      </c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</row>
    <row r="147" spans="1:13">
      <c r="A147" s="663" t="s">
        <v>1762</v>
      </c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</row>
    <row r="148" spans="1:13">
      <c r="A148" s="663" t="s">
        <v>1763</v>
      </c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</row>
    <row r="149" spans="1:13">
      <c r="A149" s="663" t="s">
        <v>1350</v>
      </c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</row>
    <row r="150" spans="1:13" ht="14" customHeight="1">
      <c r="A150" s="663" t="s">
        <v>1764</v>
      </c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</row>
    <row r="151" spans="1:13">
      <c r="A151" s="663" t="s">
        <v>1765</v>
      </c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</row>
    <row r="152" spans="1:13">
      <c r="A152" s="663" t="s">
        <v>1766</v>
      </c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</row>
    <row r="153" spans="1:13">
      <c r="A153" s="663" t="s">
        <v>1767</v>
      </c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</row>
    <row r="154" spans="1:13">
      <c r="A154" s="663" t="s">
        <v>1768</v>
      </c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</row>
    <row r="155" spans="1:13">
      <c r="A155" s="663" t="s">
        <v>1769</v>
      </c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</row>
    <row r="156" spans="1:13" ht="13.9" customHeight="1">
      <c r="A156" s="662" t="s">
        <v>1770</v>
      </c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</row>
    <row r="157" spans="1:13">
      <c r="A157" s="663" t="s">
        <v>1771</v>
      </c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</row>
    <row r="158" spans="1:13">
      <c r="A158" s="663" t="s">
        <v>1772</v>
      </c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</row>
    <row r="159" spans="1:13">
      <c r="A159" s="663" t="s">
        <v>1773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spans="1:13" ht="14" customHeight="1">
      <c r="A160" s="663" t="s">
        <v>1774</v>
      </c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</row>
    <row r="161" spans="1:13" ht="13.9" customHeight="1">
      <c r="A161" s="662" t="s">
        <v>1775</v>
      </c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</row>
    <row r="162" spans="1:13">
      <c r="A162" s="663" t="s">
        <v>1776</v>
      </c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</row>
    <row r="163" spans="1:13">
      <c r="A163" s="663" t="s">
        <v>1777</v>
      </c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</row>
    <row r="164" spans="1:13">
      <c r="A164" s="663" t="s">
        <v>1778</v>
      </c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</row>
    <row r="165" spans="1:13">
      <c r="A165" s="663" t="s">
        <v>1779</v>
      </c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</row>
    <row r="166" spans="1:13">
      <c r="A166" s="663" t="s">
        <v>1780</v>
      </c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</row>
    <row r="167" spans="1:13">
      <c r="A167" s="663" t="s">
        <v>1781</v>
      </c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</row>
    <row r="168" spans="1:13">
      <c r="A168" s="663" t="s">
        <v>1782</v>
      </c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</row>
    <row r="169" spans="1:13">
      <c r="A169" s="663" t="s">
        <v>1783</v>
      </c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</row>
    <row r="170" spans="1:13">
      <c r="A170" s="663" t="s">
        <v>1784</v>
      </c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</row>
    <row r="171" spans="1:13" ht="13.9" customHeight="1">
      <c r="A171" s="662" t="s">
        <v>1530</v>
      </c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</row>
    <row r="172" spans="1:13" ht="14" customHeight="1">
      <c r="A172" s="663" t="s">
        <v>1785</v>
      </c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</row>
    <row r="173" spans="1:13">
      <c r="A173" s="663" t="s">
        <v>1786</v>
      </c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</row>
    <row r="174" spans="1:13">
      <c r="A174" s="663" t="s">
        <v>1787</v>
      </c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</row>
    <row r="175" spans="1:13">
      <c r="A175" s="663" t="s">
        <v>1788</v>
      </c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</row>
    <row r="176" spans="1:13">
      <c r="A176" s="663" t="s">
        <v>1353</v>
      </c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</row>
    <row r="177" spans="1:13">
      <c r="A177" s="663" t="s">
        <v>1789</v>
      </c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</row>
    <row r="178" spans="1:13">
      <c r="A178" s="663" t="s">
        <v>1790</v>
      </c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</row>
    <row r="179" spans="1:13">
      <c r="A179" s="663" t="s">
        <v>1791</v>
      </c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</row>
    <row r="180" spans="1:13">
      <c r="A180" s="663" t="s">
        <v>1352</v>
      </c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</row>
    <row r="181" spans="1:13" ht="14" customHeight="1">
      <c r="A181" s="663" t="s">
        <v>1792</v>
      </c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</row>
    <row r="182" spans="1:13">
      <c r="A182" s="663" t="s">
        <v>1793</v>
      </c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</row>
    <row r="183" spans="1:13" ht="13.9" customHeight="1">
      <c r="A183" s="662" t="s">
        <v>1543</v>
      </c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</row>
    <row r="184" spans="1:13">
      <c r="A184" s="663" t="s">
        <v>1794</v>
      </c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</row>
    <row r="185" spans="1:13">
      <c r="A185" s="663" t="s">
        <v>1795</v>
      </c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</row>
    <row r="186" spans="1:13">
      <c r="A186" s="663" t="s">
        <v>1796</v>
      </c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</row>
    <row r="187" spans="1:13">
      <c r="A187" s="663" t="s">
        <v>1797</v>
      </c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</row>
    <row r="188" spans="1:13">
      <c r="A188" s="663" t="s">
        <v>1798</v>
      </c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</row>
    <row r="189" spans="1:13">
      <c r="A189" s="663" t="s">
        <v>1799</v>
      </c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</row>
    <row r="190" spans="1:13" ht="14" customHeight="1">
      <c r="A190" s="663" t="s">
        <v>1800</v>
      </c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</row>
    <row r="191" spans="1:13">
      <c r="A191" s="663" t="s">
        <v>1801</v>
      </c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</row>
    <row r="192" spans="1:13" ht="13.9" customHeight="1">
      <c r="A192" s="662" t="s">
        <v>1802</v>
      </c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</row>
    <row r="193" spans="1:13">
      <c r="A193" s="663" t="s">
        <v>1803</v>
      </c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</row>
    <row r="194" spans="1:13">
      <c r="A194" s="663" t="s">
        <v>1804</v>
      </c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</row>
    <row r="195" spans="1:13">
      <c r="A195" s="663" t="s">
        <v>1805</v>
      </c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</row>
    <row r="196" spans="1:13">
      <c r="A196" s="663" t="s">
        <v>1806</v>
      </c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</row>
    <row r="197" spans="1:13">
      <c r="A197" s="663" t="s">
        <v>1807</v>
      </c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</row>
    <row r="198" spans="1:13">
      <c r="A198" s="663" t="s">
        <v>1808</v>
      </c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</row>
    <row r="199" spans="1:13">
      <c r="A199" s="663" t="s">
        <v>1809</v>
      </c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</row>
    <row r="200" spans="1:13">
      <c r="A200" s="663" t="s">
        <v>1810</v>
      </c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</row>
    <row r="201" spans="1:13" ht="13.9" customHeight="1">
      <c r="A201" s="662" t="s">
        <v>1560</v>
      </c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</row>
    <row r="202" spans="1:13">
      <c r="A202" s="663" t="s">
        <v>1811</v>
      </c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</row>
    <row r="203" spans="1:13">
      <c r="A203" s="663" t="s">
        <v>1812</v>
      </c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</row>
    <row r="204" spans="1:13">
      <c r="A204" s="663" t="s">
        <v>1813</v>
      </c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</row>
    <row r="205" spans="1:13">
      <c r="A205" s="663" t="s">
        <v>1814</v>
      </c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</row>
    <row r="206" spans="1:13">
      <c r="A206" s="663" t="s">
        <v>1815</v>
      </c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</row>
    <row r="207" spans="1:13">
      <c r="A207" s="663" t="s">
        <v>1816</v>
      </c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</row>
    <row r="208" spans="1:13">
      <c r="A208" s="663" t="s">
        <v>1817</v>
      </c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</row>
    <row r="209" spans="1:13">
      <c r="A209" s="663" t="s">
        <v>1818</v>
      </c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</row>
    <row r="210" spans="1:13" ht="14" customHeight="1">
      <c r="A210" s="663" t="s">
        <v>1819</v>
      </c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</row>
    <row r="211" spans="1:13">
      <c r="A211" s="663" t="s">
        <v>1820</v>
      </c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</row>
    <row r="212" spans="1:13">
      <c r="A212" s="663" t="s">
        <v>1821</v>
      </c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</row>
    <row r="213" spans="1:13">
      <c r="A213" s="663" t="s">
        <v>1822</v>
      </c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</row>
    <row r="214" spans="1:13">
      <c r="A214" s="663" t="s">
        <v>1823</v>
      </c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</row>
    <row r="215" spans="1:13" ht="14" customHeight="1">
      <c r="A215" s="663" t="s">
        <v>1824</v>
      </c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</row>
    <row r="216" spans="1:13">
      <c r="A216" s="663" t="s">
        <v>1825</v>
      </c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</row>
    <row r="217" spans="1:13">
      <c r="A217" s="663" t="s">
        <v>1826</v>
      </c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</row>
    <row r="218" spans="1:13">
      <c r="A218" s="663" t="s">
        <v>1827</v>
      </c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</row>
    <row r="219" spans="1:13">
      <c r="A219" s="663" t="s">
        <v>1828</v>
      </c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</row>
    <row r="220" spans="1:13">
      <c r="A220" s="663" t="s">
        <v>1829</v>
      </c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</row>
    <row r="221" spans="1:13" ht="13.9" customHeight="1">
      <c r="A221" s="662" t="s">
        <v>1579</v>
      </c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</row>
    <row r="222" spans="1:13" ht="14" customHeight="1">
      <c r="A222" s="663" t="s">
        <v>1830</v>
      </c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</row>
    <row r="223" spans="1:13">
      <c r="A223" s="663" t="s">
        <v>1831</v>
      </c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</row>
    <row r="224" spans="1:13">
      <c r="A224" s="663" t="s">
        <v>1354</v>
      </c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</row>
    <row r="225" spans="1:13">
      <c r="A225" s="663" t="s">
        <v>1832</v>
      </c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</row>
    <row r="226" spans="1:13" ht="14" customHeight="1">
      <c r="A226" s="662" t="s">
        <v>1833</v>
      </c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</row>
    <row r="227" spans="1:13">
      <c r="A227" s="663" t="s">
        <v>1834</v>
      </c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</row>
    <row r="228" spans="1:13">
      <c r="A228" s="663" t="s">
        <v>1356</v>
      </c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</row>
    <row r="229" spans="1:13">
      <c r="A229" s="663" t="s">
        <v>1357</v>
      </c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</row>
    <row r="230" spans="1:13">
      <c r="A230" s="663" t="s">
        <v>1835</v>
      </c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</row>
    <row r="231" spans="1:13">
      <c r="A231" s="663" t="s">
        <v>1836</v>
      </c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</row>
    <row r="232" spans="1:13">
      <c r="A232" s="663" t="s">
        <v>1837</v>
      </c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</row>
    <row r="233" spans="1:13" ht="13.9" customHeight="1">
      <c r="A233" s="662" t="s">
        <v>1593</v>
      </c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</row>
    <row r="234" spans="1:13">
      <c r="A234" s="663" t="s">
        <v>1838</v>
      </c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</row>
    <row r="235" spans="1:13">
      <c r="A235" s="663" t="s">
        <v>1839</v>
      </c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</row>
    <row r="236" spans="1:13">
      <c r="A236" s="663" t="s">
        <v>1840</v>
      </c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</row>
    <row r="237" spans="1:13" ht="13.9" customHeight="1">
      <c r="A237" s="662" t="s">
        <v>1599</v>
      </c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</row>
    <row r="238" spans="1:13">
      <c r="A238" s="663" t="s">
        <v>1346</v>
      </c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</row>
    <row r="239" spans="1:13">
      <c r="A239" s="663" t="s">
        <v>1841</v>
      </c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</row>
    <row r="240" spans="1:13">
      <c r="A240" s="663" t="s">
        <v>1842</v>
      </c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</row>
    <row r="241" spans="1:13">
      <c r="A241" s="663" t="s">
        <v>1349</v>
      </c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</row>
    <row r="242" spans="1:13">
      <c r="A242" s="663" t="s">
        <v>1843</v>
      </c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</row>
    <row r="243" spans="1:13">
      <c r="A243" s="663" t="s">
        <v>1844</v>
      </c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</row>
    <row r="244" spans="1:13">
      <c r="A244" s="663" t="s">
        <v>1845</v>
      </c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</row>
    <row r="245" spans="1:13">
      <c r="A245" s="663" t="s">
        <v>1345</v>
      </c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</row>
    <row r="246" spans="1:13" ht="14" customHeight="1">
      <c r="A246" s="663" t="s">
        <v>1846</v>
      </c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</row>
    <row r="247" spans="1:13">
      <c r="A247" s="663" t="s">
        <v>1343</v>
      </c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</row>
    <row r="248" spans="1:13">
      <c r="A248" s="663" t="s">
        <v>1847</v>
      </c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</row>
    <row r="249" spans="1:13">
      <c r="A249" s="663" t="s">
        <v>1848</v>
      </c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</row>
    <row r="250" spans="1:13">
      <c r="A250" s="663" t="s">
        <v>1849</v>
      </c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</row>
    <row r="251" spans="1:13">
      <c r="A251" s="663" t="s">
        <v>1850</v>
      </c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</row>
    <row r="252" spans="1:13">
      <c r="A252" s="663" t="s">
        <v>1851</v>
      </c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</row>
    <row r="253" spans="1:13">
      <c r="A253" s="663" t="s">
        <v>1340</v>
      </c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</row>
    <row r="254" spans="1:13">
      <c r="A254" s="663" t="s">
        <v>1852</v>
      </c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</row>
    <row r="255" spans="1:13">
      <c r="A255" s="663" t="s">
        <v>1853</v>
      </c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</row>
    <row r="256" spans="1:13">
      <c r="A256" s="663" t="s">
        <v>1854</v>
      </c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</row>
    <row r="257" spans="1:13" ht="13.9" customHeight="1">
      <c r="A257" s="662" t="s">
        <v>1855</v>
      </c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</row>
    <row r="258" spans="1:13" ht="14.25">
      <c r="A258" s="663" t="s">
        <v>1856</v>
      </c>
      <c r="B258"/>
      <c r="C258"/>
      <c r="D258"/>
      <c r="E258"/>
      <c r="H258"/>
      <c r="I258"/>
      <c r="J258"/>
      <c r="K258"/>
      <c r="L258"/>
      <c r="M258"/>
    </row>
    <row r="259" spans="1:13" ht="14" customHeight="1">
      <c r="A259" s="663" t="s">
        <v>1857</v>
      </c>
      <c r="B259"/>
      <c r="C259"/>
      <c r="D259"/>
      <c r="E259"/>
      <c r="F259"/>
      <c r="H259"/>
      <c r="I259"/>
      <c r="J259"/>
      <c r="K259"/>
      <c r="L259"/>
      <c r="M259"/>
    </row>
    <row r="260" spans="1:13" ht="14.25">
      <c r="A260" s="663" t="s">
        <v>1858</v>
      </c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ht="14.25">
      <c r="A261" s="663" t="s">
        <v>1859</v>
      </c>
      <c r="B261"/>
      <c r="C261"/>
      <c r="D261"/>
      <c r="E261"/>
      <c r="F261"/>
      <c r="H261"/>
      <c r="I261"/>
      <c r="J261"/>
      <c r="K261"/>
      <c r="L261"/>
      <c r="M261"/>
    </row>
    <row r="262" spans="1:13" ht="14.25">
      <c r="A262" s="663" t="s">
        <v>1860</v>
      </c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ht="14.25">
      <c r="A263" s="663" t="s">
        <v>1861</v>
      </c>
      <c r="B263"/>
      <c r="C263"/>
      <c r="D263"/>
      <c r="E263"/>
      <c r="F263"/>
      <c r="H263"/>
      <c r="I263"/>
      <c r="J263"/>
      <c r="K263"/>
      <c r="L263"/>
      <c r="M263"/>
    </row>
    <row r="264" spans="1:13" ht="14.25">
      <c r="A264" s="663" t="s">
        <v>1862</v>
      </c>
      <c r="B264"/>
      <c r="C264"/>
      <c r="D264"/>
      <c r="E264"/>
      <c r="F264"/>
      <c r="H264"/>
      <c r="I264"/>
      <c r="J264"/>
      <c r="K264"/>
      <c r="L264"/>
      <c r="M264"/>
    </row>
    <row r="265" spans="1:13" ht="14.25">
      <c r="A265" s="663" t="s">
        <v>1863</v>
      </c>
      <c r="B265"/>
      <c r="C265"/>
      <c r="D265"/>
      <c r="E265"/>
      <c r="H265"/>
      <c r="I265"/>
      <c r="J265"/>
      <c r="K265"/>
      <c r="L265"/>
      <c r="M265"/>
    </row>
    <row r="266" spans="1:13" ht="14.25">
      <c r="A266" s="663" t="s">
        <v>1864</v>
      </c>
      <c r="B266"/>
      <c r="C266"/>
      <c r="D266"/>
      <c r="E266"/>
      <c r="F266"/>
      <c r="H266"/>
      <c r="I266"/>
      <c r="J266"/>
      <c r="K266"/>
      <c r="L266"/>
      <c r="M266"/>
    </row>
    <row r="267" spans="1:13" ht="14.25">
      <c r="A267" s="663" t="s">
        <v>1865</v>
      </c>
      <c r="B267"/>
      <c r="C267"/>
      <c r="D267"/>
      <c r="E267"/>
      <c r="F267"/>
      <c r="H267"/>
      <c r="I267"/>
      <c r="J267"/>
      <c r="K267"/>
      <c r="L267"/>
      <c r="M267"/>
    </row>
    <row r="268" spans="1:13" ht="14.25">
      <c r="A268" s="663" t="s">
        <v>1866</v>
      </c>
      <c r="B268"/>
      <c r="C268"/>
      <c r="D268"/>
      <c r="E268"/>
      <c r="H268"/>
      <c r="I268"/>
      <c r="J268"/>
      <c r="K268"/>
      <c r="L268"/>
      <c r="M268"/>
    </row>
    <row r="269" spans="1:13" ht="14.25">
      <c r="A269" s="663" t="s">
        <v>1867</v>
      </c>
      <c r="B269"/>
      <c r="C269"/>
      <c r="D269"/>
      <c r="E269"/>
      <c r="H269"/>
      <c r="I269"/>
      <c r="J269"/>
      <c r="K269"/>
      <c r="L269"/>
      <c r="M269"/>
    </row>
    <row r="270" spans="1:13" ht="13.9" customHeight="1">
      <c r="A270" s="188" t="s">
        <v>445</v>
      </c>
      <c r="B270" s="664">
        <f t="shared" ref="B270:M270" si="0">SUM(B4:B269)</f>
        <v>0</v>
      </c>
      <c r="C270" s="664">
        <f t="shared" si="0"/>
        <v>0</v>
      </c>
      <c r="D270" s="664">
        <f t="shared" si="0"/>
        <v>0</v>
      </c>
      <c r="E270" s="664">
        <f t="shared" si="0"/>
        <v>0</v>
      </c>
      <c r="F270" s="664">
        <f t="shared" si="0"/>
        <v>0</v>
      </c>
      <c r="G270" s="664">
        <f t="shared" si="0"/>
        <v>0</v>
      </c>
      <c r="H270" s="664">
        <f t="shared" si="0"/>
        <v>0</v>
      </c>
      <c r="I270" s="664">
        <f t="shared" si="0"/>
        <v>0</v>
      </c>
      <c r="J270" s="664">
        <f t="shared" si="0"/>
        <v>0</v>
      </c>
      <c r="K270" s="664">
        <f t="shared" si="0"/>
        <v>0</v>
      </c>
      <c r="L270" s="664">
        <f t="shared" si="0"/>
        <v>0</v>
      </c>
      <c r="M270" s="664">
        <f t="shared" si="0"/>
        <v>0</v>
      </c>
    </row>
  </sheetData>
  <mergeCells count="7">
    <mergeCell ref="A2:A3"/>
    <mergeCell ref="L2:M2"/>
    <mergeCell ref="F2:G2"/>
    <mergeCell ref="B2:C2"/>
    <mergeCell ref="H2:I2"/>
    <mergeCell ref="D2:E2"/>
    <mergeCell ref="J2:K2"/>
  </mergeCells>
  <conditionalFormatting sqref="B4:M270">
    <cfRule type="containsBlanks" dxfId="441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5" manualBreakCount="5">
    <brk id="40" max="12" man="1"/>
    <brk id="76" max="16383" man="1"/>
    <brk id="114" max="12" man="1"/>
    <brk id="152" max="12" man="1"/>
    <brk id="189" max="16383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Feuil98">
    <tabColor theme="9" tint="0.59999389629810485"/>
  </sheetPr>
  <dimension ref="A1:M270"/>
  <sheetViews>
    <sheetView view="pageBreakPreview" zoomScale="85" zoomScaleNormal="100" zoomScaleSheetLayoutView="85" workbookViewId="0">
      <selection activeCell="C25" sqref="C25"/>
    </sheetView>
  </sheetViews>
  <sheetFormatPr baseColWidth="10" defaultColWidth="9.06640625" defaultRowHeight="13.5"/>
  <cols>
    <col min="1" max="1" width="58.3984375" style="191" customWidth="1"/>
    <col min="2" max="2" width="8.19921875" style="187" customWidth="1"/>
    <col min="3" max="3" width="8" style="187" customWidth="1"/>
    <col min="4" max="4" width="6.86328125" style="187" bestFit="1" customWidth="1"/>
    <col min="5" max="5" width="7" style="187" customWidth="1"/>
    <col min="6" max="6" width="9.3984375" style="187" customWidth="1"/>
    <col min="7" max="7" width="8" style="187" customWidth="1"/>
    <col min="8" max="8" width="6.86328125" style="187" bestFit="1" customWidth="1"/>
    <col min="9" max="9" width="6.46484375" style="187" bestFit="1" customWidth="1"/>
    <col min="10" max="10" width="6.86328125" style="187" bestFit="1" customWidth="1"/>
    <col min="11" max="11" width="6.46484375" style="187" bestFit="1" customWidth="1"/>
    <col min="12" max="12" width="10.53125" style="187" customWidth="1"/>
    <col min="13" max="13" width="9.3984375" style="187" customWidth="1"/>
    <col min="14" max="254" width="9.06640625" style="187" customWidth="1"/>
    <col min="255" max="255" width="28.796875" style="187" customWidth="1"/>
    <col min="256" max="257" width="9.06640625" style="187" customWidth="1"/>
    <col min="258" max="16384" width="9.06640625" style="187"/>
  </cols>
  <sheetData>
    <row r="1" spans="1:13" ht="14" customHeight="1">
      <c r="A1" s="193" t="s">
        <v>1869</v>
      </c>
    </row>
    <row r="2" spans="1:13">
      <c r="A2" s="1009" t="s">
        <v>1631</v>
      </c>
      <c r="B2" s="1007" t="s">
        <v>545</v>
      </c>
      <c r="C2" s="1008"/>
      <c r="D2" s="1007" t="s">
        <v>550</v>
      </c>
      <c r="E2" s="1008"/>
      <c r="F2" s="1007" t="s">
        <v>559</v>
      </c>
      <c r="G2" s="1008"/>
      <c r="H2" s="1007" t="s">
        <v>568</v>
      </c>
      <c r="I2" s="1008"/>
      <c r="J2" s="1007" t="s">
        <v>574</v>
      </c>
      <c r="K2" s="1008"/>
      <c r="L2" s="1007" t="s">
        <v>1870</v>
      </c>
      <c r="M2" s="1008"/>
    </row>
    <row r="3" spans="1:13">
      <c r="A3" s="1010"/>
      <c r="B3" s="189" t="s">
        <v>1634</v>
      </c>
      <c r="C3" s="189" t="s">
        <v>1635</v>
      </c>
      <c r="D3" s="189" t="s">
        <v>1634</v>
      </c>
      <c r="E3" s="189" t="s">
        <v>1635</v>
      </c>
      <c r="F3" s="189" t="s">
        <v>1634</v>
      </c>
      <c r="G3" s="189" t="s">
        <v>1635</v>
      </c>
      <c r="H3" s="189" t="s">
        <v>1634</v>
      </c>
      <c r="I3" s="189" t="s">
        <v>1635</v>
      </c>
      <c r="J3" s="192" t="s">
        <v>1634</v>
      </c>
      <c r="K3" s="192" t="s">
        <v>1635</v>
      </c>
      <c r="L3" s="192" t="s">
        <v>1634</v>
      </c>
      <c r="M3" s="192" t="s">
        <v>1635</v>
      </c>
    </row>
    <row r="4" spans="1:13" s="186" customFormat="1" ht="14" customHeight="1">
      <c r="A4" s="662" t="s">
        <v>311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</row>
    <row r="5" spans="1:13" s="186" customFormat="1">
      <c r="A5" s="738" t="s">
        <v>1636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</row>
    <row r="6" spans="1:13" s="186" customFormat="1" ht="14" customHeight="1">
      <c r="A6" s="662" t="s">
        <v>1637</v>
      </c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</row>
    <row r="7" spans="1:13" s="186" customFormat="1">
      <c r="A7" s="738" t="s">
        <v>1338</v>
      </c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</row>
    <row r="8" spans="1:13" s="186" customFormat="1" ht="14" customHeight="1">
      <c r="A8" s="662" t="s">
        <v>1367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</row>
    <row r="9" spans="1:13">
      <c r="A9" s="738" t="s">
        <v>1638</v>
      </c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</row>
    <row r="10" spans="1:13">
      <c r="A10" s="738" t="s">
        <v>1639</v>
      </c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</row>
    <row r="11" spans="1:13">
      <c r="A11" s="738" t="s">
        <v>1640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</row>
    <row r="12" spans="1:13">
      <c r="A12" s="738" t="s">
        <v>1641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</row>
    <row r="13" spans="1:13">
      <c r="A13" s="738" t="s">
        <v>1642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</row>
    <row r="14" spans="1:13">
      <c r="A14" s="738" t="s">
        <v>1643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</row>
    <row r="15" spans="1:13">
      <c r="A15" s="738" t="s">
        <v>1644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</row>
    <row r="16" spans="1:13">
      <c r="A16" s="738" t="s">
        <v>1383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</row>
    <row r="17" spans="1:13">
      <c r="A17" s="738" t="s">
        <v>1645</v>
      </c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</row>
    <row r="18" spans="1:13">
      <c r="A18" s="738" t="s">
        <v>1646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</row>
    <row r="19" spans="1:13">
      <c r="A19" s="738" t="s">
        <v>1647</v>
      </c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</row>
    <row r="20" spans="1:13">
      <c r="A20" s="738" t="s">
        <v>1648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</row>
    <row r="21" spans="1:13">
      <c r="A21" s="738" t="s">
        <v>1649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</row>
    <row r="22" spans="1:13">
      <c r="A22" s="738" t="s">
        <v>1650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</row>
    <row r="23" spans="1:13" ht="14" customHeight="1">
      <c r="A23" s="662" t="s">
        <v>1384</v>
      </c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</row>
    <row r="24" spans="1:13">
      <c r="A24" s="738" t="s">
        <v>1651</v>
      </c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</row>
    <row r="25" spans="1:13">
      <c r="A25" s="738" t="s">
        <v>1652</v>
      </c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</row>
    <row r="26" spans="1:13">
      <c r="A26" s="738" t="s">
        <v>1653</v>
      </c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</row>
    <row r="27" spans="1:13">
      <c r="A27" s="738" t="s">
        <v>1654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</row>
    <row r="28" spans="1:13">
      <c r="A28" s="738" t="s">
        <v>1655</v>
      </c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</row>
    <row r="29" spans="1:13" ht="14" customHeight="1">
      <c r="A29" s="662" t="s">
        <v>1656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</row>
    <row r="30" spans="1:13">
      <c r="A30" s="738" t="s">
        <v>1344</v>
      </c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</row>
    <row r="31" spans="1:13">
      <c r="A31" s="738" t="s">
        <v>1657</v>
      </c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</row>
    <row r="32" spans="1:13">
      <c r="A32" s="738" t="s">
        <v>1658</v>
      </c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</row>
    <row r="33" spans="1:13">
      <c r="A33" s="738" t="s">
        <v>1351</v>
      </c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</row>
    <row r="34" spans="1:13">
      <c r="A34" s="738" t="s">
        <v>1659</v>
      </c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</row>
    <row r="35" spans="1:13">
      <c r="A35" s="738" t="s">
        <v>1660</v>
      </c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</row>
    <row r="36" spans="1:13">
      <c r="A36" s="738" t="s">
        <v>1661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</row>
    <row r="37" spans="1:13">
      <c r="A37" s="738" t="s">
        <v>1662</v>
      </c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</row>
    <row r="38" spans="1:13">
      <c r="A38" s="738" t="s">
        <v>1663</v>
      </c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</row>
    <row r="39" spans="1:13">
      <c r="A39" s="738" t="s">
        <v>1664</v>
      </c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</row>
    <row r="40" spans="1:13">
      <c r="A40" s="738" t="s">
        <v>1665</v>
      </c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</row>
    <row r="41" spans="1:13">
      <c r="A41" s="738" t="s">
        <v>1666</v>
      </c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</row>
    <row r="42" spans="1:13">
      <c r="A42" s="738" t="s">
        <v>1667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</row>
    <row r="43" spans="1:13">
      <c r="A43" s="738" t="s">
        <v>1668</v>
      </c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</row>
    <row r="44" spans="1:13" ht="14" customHeight="1">
      <c r="A44" s="738" t="s">
        <v>1669</v>
      </c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</row>
    <row r="45" spans="1:13" ht="13.9" customHeight="1">
      <c r="A45" s="662" t="s">
        <v>1407</v>
      </c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</row>
    <row r="46" spans="1:13">
      <c r="A46" s="738" t="s">
        <v>1670</v>
      </c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</row>
    <row r="47" spans="1:13">
      <c r="A47" s="738" t="s">
        <v>1671</v>
      </c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</row>
    <row r="48" spans="1:13">
      <c r="A48" s="738" t="s">
        <v>1672</v>
      </c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</row>
    <row r="49" spans="1:13" ht="14" customHeight="1">
      <c r="A49" s="738" t="s">
        <v>1673</v>
      </c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</row>
    <row r="50" spans="1:13">
      <c r="A50" s="738" t="s">
        <v>1674</v>
      </c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</row>
    <row r="51" spans="1:13">
      <c r="A51" s="738" t="s">
        <v>1675</v>
      </c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</row>
    <row r="52" spans="1:13">
      <c r="A52" s="738" t="s">
        <v>1676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</row>
    <row r="53" spans="1:13">
      <c r="A53" s="738" t="s">
        <v>1677</v>
      </c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</row>
    <row r="54" spans="1:13" ht="14" customHeight="1">
      <c r="A54" s="662" t="s">
        <v>1678</v>
      </c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</row>
    <row r="55" spans="1:13">
      <c r="A55" s="738" t="s">
        <v>1679</v>
      </c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</row>
    <row r="56" spans="1:13">
      <c r="A56" s="738" t="s">
        <v>1680</v>
      </c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</row>
    <row r="57" spans="1:13">
      <c r="A57" s="738" t="s">
        <v>1681</v>
      </c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</row>
    <row r="58" spans="1:13">
      <c r="A58" s="738" t="s">
        <v>1682</v>
      </c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</row>
    <row r="59" spans="1:13" ht="13.9" customHeight="1">
      <c r="A59" s="662" t="s">
        <v>1683</v>
      </c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</row>
    <row r="60" spans="1:13">
      <c r="A60" s="738" t="s">
        <v>1684</v>
      </c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</row>
    <row r="61" spans="1:13">
      <c r="A61" s="738" t="s">
        <v>1685</v>
      </c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</row>
    <row r="62" spans="1:13">
      <c r="A62" s="738" t="s">
        <v>1686</v>
      </c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</row>
    <row r="63" spans="1:13">
      <c r="A63" s="738" t="s">
        <v>1687</v>
      </c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</row>
    <row r="64" spans="1:13" ht="13.9" customHeight="1">
      <c r="A64" s="662" t="s">
        <v>1688</v>
      </c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</row>
    <row r="65" spans="1:13">
      <c r="A65" s="738" t="s">
        <v>1689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</row>
    <row r="66" spans="1:13">
      <c r="A66" s="738" t="s">
        <v>1690</v>
      </c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</row>
    <row r="67" spans="1:13" ht="14" customHeight="1">
      <c r="A67" s="738" t="s">
        <v>1691</v>
      </c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</row>
    <row r="68" spans="1:13">
      <c r="A68" s="738" t="s">
        <v>1692</v>
      </c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</row>
    <row r="69" spans="1:13">
      <c r="A69" s="738" t="s">
        <v>1693</v>
      </c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</row>
    <row r="70" spans="1:13">
      <c r="A70" s="738" t="s">
        <v>1694</v>
      </c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</row>
    <row r="71" spans="1:13">
      <c r="A71" s="738" t="s">
        <v>1695</v>
      </c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</row>
    <row r="72" spans="1:13">
      <c r="A72" s="738" t="s">
        <v>1696</v>
      </c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</row>
    <row r="73" spans="1:13">
      <c r="A73" s="738" t="s">
        <v>1697</v>
      </c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</row>
    <row r="74" spans="1:13">
      <c r="A74" s="738" t="s">
        <v>1698</v>
      </c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</row>
    <row r="75" spans="1:13" ht="27" customHeight="1">
      <c r="A75" s="738" t="s">
        <v>1699</v>
      </c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</row>
    <row r="76" spans="1:13">
      <c r="A76" s="738" t="s">
        <v>1700</v>
      </c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</row>
    <row r="77" spans="1:13" ht="13.9" customHeight="1">
      <c r="A77" s="662" t="s">
        <v>1701</v>
      </c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</row>
    <row r="78" spans="1:13">
      <c r="A78" s="738" t="s">
        <v>1702</v>
      </c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</row>
    <row r="79" spans="1:13">
      <c r="A79" s="738" t="s">
        <v>1703</v>
      </c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</row>
    <row r="80" spans="1:13" ht="14" customHeight="1">
      <c r="A80" s="738" t="s">
        <v>1704</v>
      </c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</row>
    <row r="81" spans="1:13">
      <c r="A81" s="738" t="s">
        <v>1705</v>
      </c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</row>
    <row r="82" spans="1:13">
      <c r="A82" s="738" t="s">
        <v>1706</v>
      </c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</row>
    <row r="83" spans="1:13">
      <c r="A83" s="738" t="s">
        <v>1347</v>
      </c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</row>
    <row r="84" spans="1:13">
      <c r="A84" s="738" t="s">
        <v>1342</v>
      </c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</row>
    <row r="85" spans="1:13">
      <c r="A85" s="738" t="s">
        <v>1707</v>
      </c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</row>
    <row r="86" spans="1:13">
      <c r="A86" s="738" t="s">
        <v>1708</v>
      </c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</row>
    <row r="87" spans="1:13">
      <c r="A87" s="738" t="s">
        <v>1709</v>
      </c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</row>
    <row r="88" spans="1:13">
      <c r="A88" s="738" t="s">
        <v>1710</v>
      </c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</row>
    <row r="89" spans="1:13">
      <c r="A89" s="738" t="s">
        <v>1711</v>
      </c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</row>
    <row r="90" spans="1:13" ht="13.9" customHeight="1">
      <c r="A90" s="662" t="s">
        <v>1451</v>
      </c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</row>
    <row r="91" spans="1:13" ht="14" customHeight="1">
      <c r="A91" s="738" t="s">
        <v>1712</v>
      </c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</row>
    <row r="92" spans="1:13">
      <c r="A92" s="738" t="s">
        <v>1713</v>
      </c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</row>
    <row r="93" spans="1:13">
      <c r="A93" s="738" t="s">
        <v>1714</v>
      </c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</row>
    <row r="94" spans="1:13">
      <c r="A94" s="738" t="s">
        <v>1715</v>
      </c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</row>
    <row r="95" spans="1:13">
      <c r="A95" s="738" t="s">
        <v>1716</v>
      </c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</row>
    <row r="96" spans="1:13">
      <c r="A96" s="738" t="s">
        <v>1717</v>
      </c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</row>
    <row r="97" spans="1:13">
      <c r="A97" s="738" t="s">
        <v>1718</v>
      </c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</row>
    <row r="98" spans="1:13">
      <c r="A98" s="738" t="s">
        <v>1719</v>
      </c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</row>
    <row r="99" spans="1:13">
      <c r="A99" s="738" t="s">
        <v>1720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</row>
    <row r="100" spans="1:13">
      <c r="A100" s="738" t="s">
        <v>1721</v>
      </c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</row>
    <row r="101" spans="1:13" ht="13.9" customHeight="1">
      <c r="A101" s="662" t="s">
        <v>1722</v>
      </c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</row>
    <row r="102" spans="1:13" ht="14" customHeight="1">
      <c r="A102" s="738" t="s">
        <v>1341</v>
      </c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</row>
    <row r="103" spans="1:13">
      <c r="A103" s="738" t="s">
        <v>1723</v>
      </c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</row>
    <row r="104" spans="1:13">
      <c r="A104" s="738" t="s">
        <v>1724</v>
      </c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</row>
    <row r="105" spans="1:13">
      <c r="A105" s="738" t="s">
        <v>1725</v>
      </c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</row>
    <row r="106" spans="1:13">
      <c r="A106" s="738" t="s">
        <v>1726</v>
      </c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</row>
    <row r="107" spans="1:13">
      <c r="A107" s="738" t="s">
        <v>1727</v>
      </c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</row>
    <row r="108" spans="1:13">
      <c r="A108" s="738" t="s">
        <v>1728</v>
      </c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</row>
    <row r="109" spans="1:13">
      <c r="A109" s="738" t="s">
        <v>1729</v>
      </c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</row>
    <row r="110" spans="1:13">
      <c r="A110" s="738" t="s">
        <v>1730</v>
      </c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</row>
    <row r="111" spans="1:13">
      <c r="A111" s="738" t="s">
        <v>1731</v>
      </c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</row>
    <row r="112" spans="1:13">
      <c r="A112" s="738" t="s">
        <v>1732</v>
      </c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</row>
    <row r="113" spans="1:13" ht="14" customHeight="1">
      <c r="A113" s="662" t="s">
        <v>1471</v>
      </c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</row>
    <row r="114" spans="1:13">
      <c r="A114" s="738" t="s">
        <v>1733</v>
      </c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</row>
    <row r="115" spans="1:13">
      <c r="A115" s="738" t="s">
        <v>1355</v>
      </c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</row>
    <row r="116" spans="1:13">
      <c r="A116" s="738" t="s">
        <v>1734</v>
      </c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</row>
    <row r="117" spans="1:13">
      <c r="A117" s="738" t="s">
        <v>1339</v>
      </c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</row>
    <row r="118" spans="1:13">
      <c r="A118" s="738" t="s">
        <v>1358</v>
      </c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</row>
    <row r="119" spans="1:13">
      <c r="A119" s="738" t="s">
        <v>1735</v>
      </c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</row>
    <row r="120" spans="1:13">
      <c r="A120" s="738" t="s">
        <v>1736</v>
      </c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</row>
    <row r="121" spans="1:13">
      <c r="A121" s="738" t="s">
        <v>1737</v>
      </c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</row>
    <row r="122" spans="1:13">
      <c r="A122" s="738" t="s">
        <v>1738</v>
      </c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</row>
    <row r="123" spans="1:13" ht="14" customHeight="1">
      <c r="A123" s="738" t="s">
        <v>1739</v>
      </c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</row>
    <row r="124" spans="1:13" ht="13.9" customHeight="1">
      <c r="A124" s="662" t="s">
        <v>1481</v>
      </c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</row>
    <row r="125" spans="1:13">
      <c r="A125" s="738" t="s">
        <v>1740</v>
      </c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</row>
    <row r="126" spans="1:13">
      <c r="A126" s="738" t="s">
        <v>1741</v>
      </c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</row>
    <row r="127" spans="1:13">
      <c r="A127" s="738" t="s">
        <v>1742</v>
      </c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</row>
    <row r="128" spans="1:13">
      <c r="A128" s="738" t="s">
        <v>1743</v>
      </c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</row>
    <row r="129" spans="1:13">
      <c r="A129" s="738" t="s">
        <v>1744</v>
      </c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</row>
    <row r="130" spans="1:13">
      <c r="A130" s="738" t="s">
        <v>1745</v>
      </c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</row>
    <row r="131" spans="1:13">
      <c r="A131" s="738" t="s">
        <v>1746</v>
      </c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</row>
    <row r="132" spans="1:13" ht="14" customHeight="1">
      <c r="A132" s="738" t="s">
        <v>1747</v>
      </c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</row>
    <row r="133" spans="1:13">
      <c r="A133" s="738" t="s">
        <v>1748</v>
      </c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</row>
    <row r="134" spans="1:13" ht="13.9" customHeight="1">
      <c r="A134" s="662" t="s">
        <v>1749</v>
      </c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</row>
    <row r="135" spans="1:13">
      <c r="A135" s="738" t="s">
        <v>1750</v>
      </c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</row>
    <row r="136" spans="1:13">
      <c r="A136" s="738" t="s">
        <v>1751</v>
      </c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</row>
    <row r="137" spans="1:13">
      <c r="A137" s="738" t="s">
        <v>1752</v>
      </c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</row>
    <row r="138" spans="1:13">
      <c r="A138" s="738" t="s">
        <v>1753</v>
      </c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</row>
    <row r="139" spans="1:13">
      <c r="A139" s="738" t="s">
        <v>1754</v>
      </c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</row>
    <row r="140" spans="1:13">
      <c r="A140" s="738" t="s">
        <v>1755</v>
      </c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</row>
    <row r="141" spans="1:13">
      <c r="A141" s="738" t="s">
        <v>1756</v>
      </c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</row>
    <row r="142" spans="1:13">
      <c r="A142" s="738" t="s">
        <v>1757</v>
      </c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</row>
    <row r="143" spans="1:13" ht="13.9" customHeight="1">
      <c r="A143" s="662" t="s">
        <v>1758</v>
      </c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</row>
    <row r="144" spans="1:13">
      <c r="A144" s="738" t="s">
        <v>1759</v>
      </c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</row>
    <row r="145" spans="1:13" ht="14" customHeight="1">
      <c r="A145" s="738" t="s">
        <v>1760</v>
      </c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</row>
    <row r="146" spans="1:13">
      <c r="A146" s="738" t="s">
        <v>1761</v>
      </c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</row>
    <row r="147" spans="1:13">
      <c r="A147" s="738" t="s">
        <v>1762</v>
      </c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</row>
    <row r="148" spans="1:13">
      <c r="A148" s="738" t="s">
        <v>1763</v>
      </c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</row>
    <row r="149" spans="1:13">
      <c r="A149" s="738" t="s">
        <v>1350</v>
      </c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</row>
    <row r="150" spans="1:13" ht="14" customHeight="1">
      <c r="A150" s="738" t="s">
        <v>1764</v>
      </c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</row>
    <row r="151" spans="1:13">
      <c r="A151" s="738" t="s">
        <v>1765</v>
      </c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</row>
    <row r="152" spans="1:13">
      <c r="A152" s="738" t="s">
        <v>1766</v>
      </c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</row>
    <row r="153" spans="1:13">
      <c r="A153" s="738" t="s">
        <v>1767</v>
      </c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</row>
    <row r="154" spans="1:13">
      <c r="A154" s="738" t="s">
        <v>1768</v>
      </c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</row>
    <row r="155" spans="1:13">
      <c r="A155" s="738" t="s">
        <v>1769</v>
      </c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</row>
    <row r="156" spans="1:13" ht="13.9" customHeight="1">
      <c r="A156" s="662" t="s">
        <v>1770</v>
      </c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</row>
    <row r="157" spans="1:13">
      <c r="A157" s="738" t="s">
        <v>1771</v>
      </c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</row>
    <row r="158" spans="1:13">
      <c r="A158" s="738" t="s">
        <v>1772</v>
      </c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</row>
    <row r="159" spans="1:13">
      <c r="A159" s="738" t="s">
        <v>1773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spans="1:13" ht="14" customHeight="1">
      <c r="A160" s="738" t="s">
        <v>1774</v>
      </c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</row>
    <row r="161" spans="1:13" ht="13.9" customHeight="1">
      <c r="A161" s="662" t="s">
        <v>1775</v>
      </c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</row>
    <row r="162" spans="1:13">
      <c r="A162" s="738" t="s">
        <v>1776</v>
      </c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</row>
    <row r="163" spans="1:13">
      <c r="A163" s="738" t="s">
        <v>1777</v>
      </c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</row>
    <row r="164" spans="1:13">
      <c r="A164" s="738" t="s">
        <v>1778</v>
      </c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</row>
    <row r="165" spans="1:13">
      <c r="A165" s="738" t="s">
        <v>1779</v>
      </c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</row>
    <row r="166" spans="1:13">
      <c r="A166" s="738" t="s">
        <v>1780</v>
      </c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</row>
    <row r="167" spans="1:13">
      <c r="A167" s="738" t="s">
        <v>1781</v>
      </c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</row>
    <row r="168" spans="1:13">
      <c r="A168" s="738" t="s">
        <v>1782</v>
      </c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</row>
    <row r="169" spans="1:13">
      <c r="A169" s="738" t="s">
        <v>1783</v>
      </c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</row>
    <row r="170" spans="1:13">
      <c r="A170" s="738" t="s">
        <v>1784</v>
      </c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</row>
    <row r="171" spans="1:13" ht="13.9" customHeight="1">
      <c r="A171" s="662" t="s">
        <v>1530</v>
      </c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</row>
    <row r="172" spans="1:13" ht="14" customHeight="1">
      <c r="A172" s="738" t="s">
        <v>1785</v>
      </c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</row>
    <row r="173" spans="1:13">
      <c r="A173" s="738" t="s">
        <v>1786</v>
      </c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</row>
    <row r="174" spans="1:13">
      <c r="A174" s="738" t="s">
        <v>1787</v>
      </c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</row>
    <row r="175" spans="1:13">
      <c r="A175" s="738" t="s">
        <v>1788</v>
      </c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</row>
    <row r="176" spans="1:13">
      <c r="A176" s="738" t="s">
        <v>1353</v>
      </c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</row>
    <row r="177" spans="1:13">
      <c r="A177" s="738" t="s">
        <v>1789</v>
      </c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</row>
    <row r="178" spans="1:13">
      <c r="A178" s="738" t="s">
        <v>1790</v>
      </c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</row>
    <row r="179" spans="1:13">
      <c r="A179" s="738" t="s">
        <v>1791</v>
      </c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</row>
    <row r="180" spans="1:13">
      <c r="A180" s="738" t="s">
        <v>1352</v>
      </c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</row>
    <row r="181" spans="1:13" ht="14" customHeight="1">
      <c r="A181" s="738" t="s">
        <v>1792</v>
      </c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</row>
    <row r="182" spans="1:13">
      <c r="A182" s="738" t="s">
        <v>1793</v>
      </c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</row>
    <row r="183" spans="1:13" ht="13.9" customHeight="1">
      <c r="A183" s="662" t="s">
        <v>1543</v>
      </c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</row>
    <row r="184" spans="1:13">
      <c r="A184" s="738" t="s">
        <v>1794</v>
      </c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</row>
    <row r="185" spans="1:13">
      <c r="A185" s="738" t="s">
        <v>1795</v>
      </c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</row>
    <row r="186" spans="1:13">
      <c r="A186" s="738" t="s">
        <v>1796</v>
      </c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</row>
    <row r="187" spans="1:13">
      <c r="A187" s="738" t="s">
        <v>1797</v>
      </c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</row>
    <row r="188" spans="1:13">
      <c r="A188" s="738" t="s">
        <v>1798</v>
      </c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</row>
    <row r="189" spans="1:13">
      <c r="A189" s="738" t="s">
        <v>1799</v>
      </c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</row>
    <row r="190" spans="1:13" ht="14" customHeight="1">
      <c r="A190" s="738" t="s">
        <v>1800</v>
      </c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</row>
    <row r="191" spans="1:13">
      <c r="A191" s="738" t="s">
        <v>1801</v>
      </c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</row>
    <row r="192" spans="1:13" ht="13.9" customHeight="1">
      <c r="A192" s="662" t="s">
        <v>1802</v>
      </c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</row>
    <row r="193" spans="1:13">
      <c r="A193" s="738" t="s">
        <v>1803</v>
      </c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</row>
    <row r="194" spans="1:13">
      <c r="A194" s="738" t="s">
        <v>1804</v>
      </c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</row>
    <row r="195" spans="1:13">
      <c r="A195" s="738" t="s">
        <v>1805</v>
      </c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</row>
    <row r="196" spans="1:13">
      <c r="A196" s="738" t="s">
        <v>1806</v>
      </c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</row>
    <row r="197" spans="1:13">
      <c r="A197" s="738" t="s">
        <v>1807</v>
      </c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</row>
    <row r="198" spans="1:13">
      <c r="A198" s="738" t="s">
        <v>1808</v>
      </c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</row>
    <row r="199" spans="1:13">
      <c r="A199" s="738" t="s">
        <v>1809</v>
      </c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</row>
    <row r="200" spans="1:13">
      <c r="A200" s="738" t="s">
        <v>1810</v>
      </c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</row>
    <row r="201" spans="1:13" ht="13.9" customHeight="1">
      <c r="A201" s="662" t="s">
        <v>1560</v>
      </c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</row>
    <row r="202" spans="1:13">
      <c r="A202" s="738" t="s">
        <v>1811</v>
      </c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</row>
    <row r="203" spans="1:13">
      <c r="A203" s="738" t="s">
        <v>1812</v>
      </c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</row>
    <row r="204" spans="1:13">
      <c r="A204" s="738" t="s">
        <v>1813</v>
      </c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</row>
    <row r="205" spans="1:13">
      <c r="A205" s="738" t="s">
        <v>1814</v>
      </c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</row>
    <row r="206" spans="1:13">
      <c r="A206" s="738" t="s">
        <v>1815</v>
      </c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</row>
    <row r="207" spans="1:13">
      <c r="A207" s="738" t="s">
        <v>1816</v>
      </c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</row>
    <row r="208" spans="1:13">
      <c r="A208" s="738" t="s">
        <v>1817</v>
      </c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</row>
    <row r="209" spans="1:13">
      <c r="A209" s="738" t="s">
        <v>1818</v>
      </c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</row>
    <row r="210" spans="1:13" ht="14" customHeight="1">
      <c r="A210" s="738" t="s">
        <v>1819</v>
      </c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</row>
    <row r="211" spans="1:13">
      <c r="A211" s="738" t="s">
        <v>1820</v>
      </c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</row>
    <row r="212" spans="1:13">
      <c r="A212" s="738" t="s">
        <v>1821</v>
      </c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</row>
    <row r="213" spans="1:13">
      <c r="A213" s="738" t="s">
        <v>1822</v>
      </c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</row>
    <row r="214" spans="1:13">
      <c r="A214" s="738" t="s">
        <v>1823</v>
      </c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</row>
    <row r="215" spans="1:13" ht="14" customHeight="1">
      <c r="A215" s="738" t="s">
        <v>1824</v>
      </c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</row>
    <row r="216" spans="1:13">
      <c r="A216" s="738" t="s">
        <v>1825</v>
      </c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</row>
    <row r="217" spans="1:13">
      <c r="A217" s="738" t="s">
        <v>1826</v>
      </c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</row>
    <row r="218" spans="1:13">
      <c r="A218" s="738" t="s">
        <v>1827</v>
      </c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</row>
    <row r="219" spans="1:13">
      <c r="A219" s="738" t="s">
        <v>1828</v>
      </c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</row>
    <row r="220" spans="1:13">
      <c r="A220" s="738" t="s">
        <v>1829</v>
      </c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</row>
    <row r="221" spans="1:13" ht="13.9" customHeight="1">
      <c r="A221" s="662" t="s">
        <v>1579</v>
      </c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</row>
    <row r="222" spans="1:13" ht="14" customHeight="1">
      <c r="A222" s="738" t="s">
        <v>1830</v>
      </c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</row>
    <row r="223" spans="1:13">
      <c r="A223" s="738" t="s">
        <v>1831</v>
      </c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</row>
    <row r="224" spans="1:13">
      <c r="A224" s="738" t="s">
        <v>1354</v>
      </c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</row>
    <row r="225" spans="1:13">
      <c r="A225" s="738" t="s">
        <v>1832</v>
      </c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</row>
    <row r="226" spans="1:13" ht="14" customHeight="1">
      <c r="A226" s="662" t="s">
        <v>1833</v>
      </c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</row>
    <row r="227" spans="1:13">
      <c r="A227" s="738" t="s">
        <v>1834</v>
      </c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</row>
    <row r="228" spans="1:13">
      <c r="A228" s="738" t="s">
        <v>1356</v>
      </c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</row>
    <row r="229" spans="1:13">
      <c r="A229" s="738" t="s">
        <v>1357</v>
      </c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</row>
    <row r="230" spans="1:13">
      <c r="A230" s="738" t="s">
        <v>1835</v>
      </c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</row>
    <row r="231" spans="1:13">
      <c r="A231" s="738" t="s">
        <v>1836</v>
      </c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</row>
    <row r="232" spans="1:13">
      <c r="A232" s="738" t="s">
        <v>1837</v>
      </c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</row>
    <row r="233" spans="1:13" ht="13.9" customHeight="1">
      <c r="A233" s="662" t="s">
        <v>1593</v>
      </c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</row>
    <row r="234" spans="1:13">
      <c r="A234" s="738" t="s">
        <v>1838</v>
      </c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</row>
    <row r="235" spans="1:13">
      <c r="A235" s="738" t="s">
        <v>1839</v>
      </c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</row>
    <row r="236" spans="1:13">
      <c r="A236" s="738" t="s">
        <v>1840</v>
      </c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</row>
    <row r="237" spans="1:13" ht="13.9" customHeight="1">
      <c r="A237" s="662" t="s">
        <v>1599</v>
      </c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</row>
    <row r="238" spans="1:13">
      <c r="A238" s="738" t="s">
        <v>1346</v>
      </c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</row>
    <row r="239" spans="1:13">
      <c r="A239" s="738" t="s">
        <v>1841</v>
      </c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</row>
    <row r="240" spans="1:13">
      <c r="A240" s="738" t="s">
        <v>1842</v>
      </c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</row>
    <row r="241" spans="1:13">
      <c r="A241" s="738" t="s">
        <v>1349</v>
      </c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</row>
    <row r="242" spans="1:13">
      <c r="A242" s="738" t="s">
        <v>1843</v>
      </c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</row>
    <row r="243" spans="1:13">
      <c r="A243" s="738" t="s">
        <v>1844</v>
      </c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</row>
    <row r="244" spans="1:13">
      <c r="A244" s="738" t="s">
        <v>1845</v>
      </c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</row>
    <row r="245" spans="1:13">
      <c r="A245" s="738" t="s">
        <v>1345</v>
      </c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</row>
    <row r="246" spans="1:13" ht="14" customHeight="1">
      <c r="A246" s="738" t="s">
        <v>1846</v>
      </c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</row>
    <row r="247" spans="1:13">
      <c r="A247" s="738" t="s">
        <v>1343</v>
      </c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</row>
    <row r="248" spans="1:13">
      <c r="A248" s="738" t="s">
        <v>1847</v>
      </c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</row>
    <row r="249" spans="1:13">
      <c r="A249" s="738" t="s">
        <v>1848</v>
      </c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</row>
    <row r="250" spans="1:13">
      <c r="A250" s="738" t="s">
        <v>1849</v>
      </c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</row>
    <row r="251" spans="1:13">
      <c r="A251" s="738" t="s">
        <v>1850</v>
      </c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</row>
    <row r="252" spans="1:13">
      <c r="A252" s="738" t="s">
        <v>1851</v>
      </c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</row>
    <row r="253" spans="1:13">
      <c r="A253" s="738" t="s">
        <v>1340</v>
      </c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</row>
    <row r="254" spans="1:13">
      <c r="A254" s="738" t="s">
        <v>1852</v>
      </c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</row>
    <row r="255" spans="1:13">
      <c r="A255" s="738" t="s">
        <v>1853</v>
      </c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</row>
    <row r="256" spans="1:13">
      <c r="A256" s="738" t="s">
        <v>1854</v>
      </c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</row>
    <row r="257" spans="1:13" ht="13.9" customHeight="1">
      <c r="A257" s="662" t="s">
        <v>1855</v>
      </c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</row>
    <row r="258" spans="1:13">
      <c r="A258" s="738" t="s">
        <v>1856</v>
      </c>
      <c r="B258" s="729"/>
      <c r="C258" s="729"/>
      <c r="D258" s="729"/>
      <c r="E258" s="729"/>
      <c r="F258" s="729"/>
      <c r="G258" s="729"/>
      <c r="H258" s="729"/>
      <c r="I258" s="729"/>
      <c r="J258" s="729"/>
      <c r="K258" s="729"/>
      <c r="L258" s="729"/>
      <c r="M258" s="729"/>
    </row>
    <row r="259" spans="1:13" ht="14" customHeight="1">
      <c r="A259" s="738" t="s">
        <v>1857</v>
      </c>
      <c r="B259" s="729"/>
      <c r="C259" s="729"/>
      <c r="D259" s="729"/>
      <c r="E259" s="729"/>
      <c r="F259" s="729"/>
      <c r="G259" s="729"/>
      <c r="H259" s="729"/>
      <c r="I259" s="729"/>
      <c r="J259" s="729"/>
      <c r="K259" s="729"/>
      <c r="L259" s="729"/>
      <c r="M259" s="729"/>
    </row>
    <row r="260" spans="1:13">
      <c r="A260" s="738" t="s">
        <v>1858</v>
      </c>
      <c r="B260" s="729"/>
      <c r="C260" s="729"/>
      <c r="D260" s="729"/>
      <c r="E260" s="729"/>
      <c r="F260" s="729"/>
      <c r="G260" s="729"/>
      <c r="H260" s="729"/>
      <c r="I260" s="729"/>
      <c r="J260" s="729"/>
      <c r="K260" s="729"/>
      <c r="L260" s="729"/>
      <c r="M260" s="729"/>
    </row>
    <row r="261" spans="1:13">
      <c r="A261" s="738" t="s">
        <v>1859</v>
      </c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</row>
    <row r="262" spans="1:13">
      <c r="A262" s="738" t="s">
        <v>1860</v>
      </c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</row>
    <row r="263" spans="1:13">
      <c r="A263" s="738" t="s">
        <v>1861</v>
      </c>
      <c r="B263" s="729"/>
      <c r="C263" s="729"/>
      <c r="D263" s="729"/>
      <c r="E263" s="729"/>
      <c r="F263" s="729"/>
      <c r="G263" s="729"/>
      <c r="H263" s="729"/>
      <c r="I263" s="729"/>
      <c r="J263" s="729"/>
      <c r="K263" s="729"/>
      <c r="L263" s="729"/>
      <c r="M263" s="729"/>
    </row>
    <row r="264" spans="1:13">
      <c r="A264" s="738" t="s">
        <v>1862</v>
      </c>
      <c r="B264" s="729"/>
      <c r="C264" s="729"/>
      <c r="D264" s="729"/>
      <c r="E264" s="729"/>
      <c r="F264" s="729"/>
      <c r="G264" s="729"/>
      <c r="H264" s="729"/>
      <c r="I264" s="729"/>
      <c r="J264" s="729"/>
      <c r="K264" s="729"/>
      <c r="L264" s="729"/>
      <c r="M264" s="729"/>
    </row>
    <row r="265" spans="1:13">
      <c r="A265" s="738" t="s">
        <v>1863</v>
      </c>
      <c r="B265" s="729"/>
      <c r="C265" s="729"/>
      <c r="D265" s="729"/>
      <c r="E265" s="729"/>
      <c r="F265" s="729"/>
      <c r="G265" s="729"/>
      <c r="H265" s="729"/>
      <c r="I265" s="729"/>
      <c r="J265" s="729"/>
      <c r="K265" s="729"/>
      <c r="L265" s="729"/>
      <c r="M265" s="729"/>
    </row>
    <row r="266" spans="1:13">
      <c r="A266" s="738" t="s">
        <v>1864</v>
      </c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</row>
    <row r="267" spans="1:13">
      <c r="A267" s="738" t="s">
        <v>1865</v>
      </c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</row>
    <row r="268" spans="1:13">
      <c r="A268" s="738" t="s">
        <v>1866</v>
      </c>
      <c r="B268" s="729"/>
      <c r="C268" s="729"/>
      <c r="D268" s="729"/>
      <c r="E268" s="729"/>
      <c r="F268" s="729"/>
      <c r="G268" s="729"/>
      <c r="H268" s="729"/>
      <c r="I268" s="729"/>
      <c r="J268" s="729"/>
      <c r="K268" s="729"/>
      <c r="L268" s="729"/>
      <c r="M268" s="729"/>
    </row>
    <row r="269" spans="1:13">
      <c r="A269" s="738" t="s">
        <v>1867</v>
      </c>
      <c r="B269" s="729"/>
      <c r="C269" s="729"/>
      <c r="D269" s="729"/>
      <c r="E269" s="729"/>
      <c r="F269" s="729"/>
      <c r="G269" s="729"/>
      <c r="H269" s="729"/>
      <c r="I269" s="729"/>
      <c r="J269" s="729"/>
      <c r="K269" s="729"/>
      <c r="L269" s="729"/>
      <c r="M269" s="729"/>
    </row>
    <row r="270" spans="1:13" ht="13.9" customHeight="1">
      <c r="A270" s="188" t="s">
        <v>445</v>
      </c>
      <c r="B270" s="664">
        <f t="shared" ref="B270:M270" si="0">SUM(B4:B269)</f>
        <v>0</v>
      </c>
      <c r="C270" s="664">
        <f t="shared" si="0"/>
        <v>0</v>
      </c>
      <c r="D270" s="664">
        <f t="shared" si="0"/>
        <v>0</v>
      </c>
      <c r="E270" s="664">
        <f t="shared" si="0"/>
        <v>0</v>
      </c>
      <c r="F270" s="664">
        <f t="shared" si="0"/>
        <v>0</v>
      </c>
      <c r="G270" s="664">
        <f t="shared" si="0"/>
        <v>0</v>
      </c>
      <c r="H270" s="664">
        <f t="shared" si="0"/>
        <v>0</v>
      </c>
      <c r="I270" s="664">
        <f t="shared" si="0"/>
        <v>0</v>
      </c>
      <c r="J270" s="664">
        <f t="shared" si="0"/>
        <v>0</v>
      </c>
      <c r="K270" s="664">
        <f t="shared" si="0"/>
        <v>0</v>
      </c>
      <c r="L270" s="664">
        <f t="shared" si="0"/>
        <v>0</v>
      </c>
      <c r="M270" s="664">
        <f t="shared" si="0"/>
        <v>0</v>
      </c>
    </row>
  </sheetData>
  <mergeCells count="7">
    <mergeCell ref="A2:A3"/>
    <mergeCell ref="L2:M2"/>
    <mergeCell ref="F2:G2"/>
    <mergeCell ref="B2:C2"/>
    <mergeCell ref="H2:I2"/>
    <mergeCell ref="D2:E2"/>
    <mergeCell ref="J2:K2"/>
  </mergeCells>
  <conditionalFormatting sqref="B4:M270">
    <cfRule type="containsBlanks" dxfId="440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5" manualBreakCount="5">
    <brk id="40" max="16383" man="1"/>
    <brk id="76" max="16383" man="1"/>
    <brk id="114" max="10" man="1"/>
    <brk id="152" max="10" man="1"/>
    <brk id="189" max="16383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Feuil99">
    <tabColor theme="9" tint="0.59999389629810485"/>
  </sheetPr>
  <dimension ref="A1:M270"/>
  <sheetViews>
    <sheetView view="pageBreakPreview" zoomScale="85" zoomScaleNormal="100" workbookViewId="0">
      <selection activeCell="L7" sqref="L7"/>
    </sheetView>
  </sheetViews>
  <sheetFormatPr baseColWidth="10" defaultColWidth="9.06640625" defaultRowHeight="13.5"/>
  <cols>
    <col min="1" max="1" width="47.265625" style="187" customWidth="1"/>
    <col min="2" max="2" width="8.53125" style="187" customWidth="1"/>
    <col min="3" max="3" width="6.46484375" style="187" bestFit="1" customWidth="1"/>
    <col min="4" max="4" width="10.06640625" style="187" customWidth="1"/>
    <col min="5" max="5" width="6.46484375" style="187" bestFit="1" customWidth="1"/>
    <col min="6" max="6" width="10.06640625" style="187" customWidth="1"/>
    <col min="7" max="7" width="6.46484375" style="187" bestFit="1" customWidth="1"/>
    <col min="8" max="8" width="10.06640625" style="187" customWidth="1"/>
    <col min="9" max="9" width="6.46484375" style="187" bestFit="1" customWidth="1"/>
    <col min="10" max="11" width="10.06640625" style="187" customWidth="1"/>
    <col min="12" max="12" width="10.06640625" style="186" customWidth="1"/>
    <col min="13" max="13" width="11.46484375" style="186" customWidth="1"/>
    <col min="14" max="253" width="9.06640625" style="187" customWidth="1"/>
    <col min="254" max="254" width="28.796875" style="187" customWidth="1"/>
    <col min="255" max="256" width="9.06640625" style="187" customWidth="1"/>
    <col min="257" max="16384" width="9.06640625" style="187"/>
  </cols>
  <sheetData>
    <row r="1" spans="1:13" ht="14" customHeight="1">
      <c r="A1" s="193" t="s">
        <v>1871</v>
      </c>
    </row>
    <row r="2" spans="1:13" ht="15" customHeight="1">
      <c r="A2" s="1009" t="s">
        <v>1631</v>
      </c>
      <c r="B2" s="1011" t="s">
        <v>583</v>
      </c>
      <c r="C2" s="1008"/>
      <c r="D2" s="1011" t="s">
        <v>585</v>
      </c>
      <c r="E2" s="1008"/>
      <c r="F2" s="1011" t="s">
        <v>589</v>
      </c>
      <c r="G2" s="1008"/>
      <c r="H2" s="1011" t="s">
        <v>594</v>
      </c>
      <c r="I2" s="1008"/>
      <c r="J2" s="1011" t="s">
        <v>596</v>
      </c>
      <c r="K2" s="1008"/>
      <c r="L2" s="1011" t="s">
        <v>606</v>
      </c>
      <c r="M2" s="1012"/>
    </row>
    <row r="3" spans="1:13">
      <c r="A3" s="1010"/>
      <c r="B3" s="189" t="s">
        <v>1634</v>
      </c>
      <c r="C3" s="189" t="s">
        <v>1635</v>
      </c>
      <c r="D3" s="189" t="s">
        <v>1634</v>
      </c>
      <c r="E3" s="189" t="s">
        <v>1635</v>
      </c>
      <c r="F3" s="189" t="s">
        <v>1634</v>
      </c>
      <c r="G3" s="189" t="s">
        <v>1635</v>
      </c>
      <c r="H3" s="189" t="s">
        <v>1634</v>
      </c>
      <c r="I3" s="189" t="s">
        <v>1635</v>
      </c>
      <c r="J3" s="189" t="s">
        <v>1634</v>
      </c>
      <c r="K3" s="189" t="s">
        <v>1635</v>
      </c>
      <c r="L3" s="189" t="s">
        <v>1634</v>
      </c>
      <c r="M3" s="189" t="s">
        <v>1635</v>
      </c>
    </row>
    <row r="4" spans="1:13" s="186" customFormat="1" ht="14" customHeight="1">
      <c r="A4" s="662" t="s">
        <v>311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</row>
    <row r="5" spans="1:13" s="186" customFormat="1">
      <c r="A5" s="738" t="s">
        <v>1636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 t="str">
        <f t="array" ref="L5">IF(SUMPRODUCT((B5:J5&lt;&gt;"")*1)=0,"",SUM('Hospi_CM_CMA_CH_Région 1'!L5,'Hospi_CM_CMA_CH_Région 1'!J5,'Hospi_CM_CMA_CH_Région 1'!H5,'Hospi_CM_CMA_CH_Région 1'!F5,'Hospi_CM_CMA_CH_Région 1'!D5,'Hospi_CM_CMA_CH_Région 1'!B5)+SUM(J5,H5,F5,D5,B5)+SUM('Hospi_CM_CMA_CH_Région 2'!L5,'Hospi_CM_CMA_CH_Région 2'!J5,'Hospi_CM_CMA_CH_Région 2'!H5,'Hospi_CM_CMA_CH_Région 2'!F5,'Hospi_CM_CMA_CH_Région 2'!D5,'Hospi_CM_CMA_CH_Région 2'!B5))</f>
        <v/>
      </c>
      <c r="M5" s="197" t="str">
        <f t="array" ref="M5">IF(SUMPRODUCT((B5:K5&lt;&gt;"")*1)=0,"",SUM('Hospi_CM_CMA_CH_Région 1'!M5,'Hospi_CM_CMA_CH_Région 1'!K5,'Hospi_CM_CMA_CH_Région 1'!I5,'Hospi_CM_CMA_CH_Région 1'!G5,'Hospi_CM_CMA_CH_Région 1'!E5,'Hospi_CM_CMA_CH_Région 1'!C5)+SUM(K5,I5,G5,E5,C5)+SUM('Hospi_CM_CMA_CH_Région 2'!M5,'Hospi_CM_CMA_CH_Région 2'!K5,'Hospi_CM_CMA_CH_Région 2'!I5,'Hospi_CM_CMA_CH_Région 2'!G5,'Hospi_CM_CMA_CH_Région 2'!E5,'Hospi_CM_CMA_CH_Région 2'!C5))</f>
        <v/>
      </c>
    </row>
    <row r="6" spans="1:13" s="186" customFormat="1" ht="14" customHeight="1">
      <c r="A6" s="662" t="s">
        <v>1637</v>
      </c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 t="str">
        <f t="array" ref="L6">IF(SUMPRODUCT((B6:J6&lt;&gt;"")*1)=0,"",SUM('Hospi_CM_CMA_CH_Région 1'!L6,'Hospi_CM_CMA_CH_Région 1'!J6,'Hospi_CM_CMA_CH_Région 1'!H6,'Hospi_CM_CMA_CH_Région 1'!F6,'Hospi_CM_CMA_CH_Région 1'!D6,'Hospi_CM_CMA_CH_Région 1'!B6)+SUM(J6,H6,F6,D6,B6)+SUM('Hospi_CM_CMA_CH_Région 2'!L6,'Hospi_CM_CMA_CH_Région 2'!J6,'Hospi_CM_CMA_CH_Région 2'!H6,'Hospi_CM_CMA_CH_Région 2'!F6,'Hospi_CM_CMA_CH_Région 2'!D6,'Hospi_CM_CMA_CH_Région 2'!B6))</f>
        <v/>
      </c>
      <c r="M6" s="203" t="str">
        <f t="array" ref="M6">IF(SUMPRODUCT((B6:K6&lt;&gt;"")*1)=0,"",SUM('Hospi_CM_CMA_CH_Région 1'!M6,'Hospi_CM_CMA_CH_Région 1'!K6,'Hospi_CM_CMA_CH_Région 1'!I6,'Hospi_CM_CMA_CH_Région 1'!G6,'Hospi_CM_CMA_CH_Région 1'!E6,'Hospi_CM_CMA_CH_Région 1'!C6)+SUM(K6,I6,G6,E6,C6)+SUM('Hospi_CM_CMA_CH_Région 2'!M6,'Hospi_CM_CMA_CH_Région 2'!K6,'Hospi_CM_CMA_CH_Région 2'!I6,'Hospi_CM_CMA_CH_Région 2'!G6,'Hospi_CM_CMA_CH_Région 2'!E6,'Hospi_CM_CMA_CH_Région 2'!C6))</f>
        <v/>
      </c>
    </row>
    <row r="7" spans="1:13" s="186" customFormat="1">
      <c r="A7" s="738" t="s">
        <v>1338</v>
      </c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 t="str">
        <f t="array" ref="L7">IF(SUMPRODUCT((B7:J7&lt;&gt;"")*1)=0,"",SUM('Hospi_CM_CMA_CH_Région 1'!L7,'Hospi_CM_CMA_CH_Région 1'!J7,'Hospi_CM_CMA_CH_Région 1'!H7,'Hospi_CM_CMA_CH_Région 1'!F7,'Hospi_CM_CMA_CH_Région 1'!D7,'Hospi_CM_CMA_CH_Région 1'!B7)+SUM(J7,H7,F7,D7,B7)+SUM('Hospi_CM_CMA_CH_Région 2'!L7,'Hospi_CM_CMA_CH_Région 2'!J7,'Hospi_CM_CMA_CH_Région 2'!H7,'Hospi_CM_CMA_CH_Région 2'!F7,'Hospi_CM_CMA_CH_Région 2'!D7,'Hospi_CM_CMA_CH_Région 2'!B7))</f>
        <v/>
      </c>
      <c r="M7" s="197" t="str">
        <f t="array" ref="M7">IF(SUMPRODUCT((B7:K7&lt;&gt;"")*1)=0,"",SUM('Hospi_CM_CMA_CH_Région 1'!M7,'Hospi_CM_CMA_CH_Région 1'!K7,'Hospi_CM_CMA_CH_Région 1'!I7,'Hospi_CM_CMA_CH_Région 1'!G7,'Hospi_CM_CMA_CH_Région 1'!E7,'Hospi_CM_CMA_CH_Région 1'!C7)+SUM(K7,I7,G7,E7,C7)+SUM('Hospi_CM_CMA_CH_Région 2'!M7,'Hospi_CM_CMA_CH_Région 2'!K7,'Hospi_CM_CMA_CH_Région 2'!I7,'Hospi_CM_CMA_CH_Région 2'!G7,'Hospi_CM_CMA_CH_Région 2'!E7,'Hospi_CM_CMA_CH_Région 2'!C7))</f>
        <v/>
      </c>
    </row>
    <row r="8" spans="1:13" s="186" customFormat="1" ht="14" customHeight="1">
      <c r="A8" s="662" t="s">
        <v>1367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 t="str">
        <f t="array" ref="L8">IF(SUMPRODUCT((B8:J8&lt;&gt;"")*1)=0,"",SUM('Hospi_CM_CMA_CH_Région 1'!L8,'Hospi_CM_CMA_CH_Région 1'!J8,'Hospi_CM_CMA_CH_Région 1'!H8,'Hospi_CM_CMA_CH_Région 1'!F8,'Hospi_CM_CMA_CH_Région 1'!D8,'Hospi_CM_CMA_CH_Région 1'!B8)+SUM(J8,H8,F8,D8,B8)+SUM('Hospi_CM_CMA_CH_Région 2'!L8,'Hospi_CM_CMA_CH_Région 2'!J8,'Hospi_CM_CMA_CH_Région 2'!H8,'Hospi_CM_CMA_CH_Région 2'!F8,'Hospi_CM_CMA_CH_Région 2'!D8,'Hospi_CM_CMA_CH_Région 2'!B8))</f>
        <v/>
      </c>
      <c r="M8" s="190" t="str">
        <f t="array" ref="M8">IF(SUMPRODUCT((B8:K8&lt;&gt;"")*1)=0,"",SUM('Hospi_CM_CMA_CH_Région 1'!M8,'Hospi_CM_CMA_CH_Région 1'!K8,'Hospi_CM_CMA_CH_Région 1'!I8,'Hospi_CM_CMA_CH_Région 1'!G8,'Hospi_CM_CMA_CH_Région 1'!E8,'Hospi_CM_CMA_CH_Région 1'!C8)+SUM(K8,I8,G8,E8,C8)+SUM('Hospi_CM_CMA_CH_Région 2'!M8,'Hospi_CM_CMA_CH_Région 2'!K8,'Hospi_CM_CMA_CH_Région 2'!I8,'Hospi_CM_CMA_CH_Région 2'!G8,'Hospi_CM_CMA_CH_Région 2'!E8,'Hospi_CM_CMA_CH_Région 2'!C8))</f>
        <v/>
      </c>
    </row>
    <row r="9" spans="1:13">
      <c r="A9" s="738" t="s">
        <v>1638</v>
      </c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 t="str">
        <f t="array" ref="L9">IF(SUMPRODUCT((B9:J9&lt;&gt;"")*1)=0,"",SUM('Hospi_CM_CMA_CH_Région 1'!L9,'Hospi_CM_CMA_CH_Région 1'!J9,'Hospi_CM_CMA_CH_Région 1'!H9,'Hospi_CM_CMA_CH_Région 1'!F9,'Hospi_CM_CMA_CH_Région 1'!D9,'Hospi_CM_CMA_CH_Région 1'!B9)+SUM(J9,H9,F9,D9,B9)+SUM('Hospi_CM_CMA_CH_Région 2'!L9,'Hospi_CM_CMA_CH_Région 2'!J9,'Hospi_CM_CMA_CH_Région 2'!H9,'Hospi_CM_CMA_CH_Région 2'!F9,'Hospi_CM_CMA_CH_Région 2'!D9,'Hospi_CM_CMA_CH_Région 2'!B9))</f>
        <v/>
      </c>
      <c r="M9" s="190" t="str">
        <f t="array" ref="M9">IF(SUMPRODUCT((B9:K9&lt;&gt;"")*1)=0,"",SUM('Hospi_CM_CMA_CH_Région 1'!M9,'Hospi_CM_CMA_CH_Région 1'!K9,'Hospi_CM_CMA_CH_Région 1'!I9,'Hospi_CM_CMA_CH_Région 1'!G9,'Hospi_CM_CMA_CH_Région 1'!E9,'Hospi_CM_CMA_CH_Région 1'!C9)+SUM(K9,I9,G9,E9,C9)+SUM('Hospi_CM_CMA_CH_Région 2'!M9,'Hospi_CM_CMA_CH_Région 2'!K9,'Hospi_CM_CMA_CH_Région 2'!I9,'Hospi_CM_CMA_CH_Région 2'!G9,'Hospi_CM_CMA_CH_Région 2'!E9,'Hospi_CM_CMA_CH_Région 2'!C9))</f>
        <v/>
      </c>
    </row>
    <row r="10" spans="1:13">
      <c r="A10" s="738" t="s">
        <v>1639</v>
      </c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 t="str">
        <f t="array" ref="L10">IF(SUMPRODUCT((B10:J10&lt;&gt;"")*1)=0,"",SUM('Hospi_CM_CMA_CH_Région 1'!L10,'Hospi_CM_CMA_CH_Région 1'!J10,'Hospi_CM_CMA_CH_Région 1'!H10,'Hospi_CM_CMA_CH_Région 1'!F10,'Hospi_CM_CMA_CH_Région 1'!D10,'Hospi_CM_CMA_CH_Région 1'!B10)+SUM(J10,H10,F10,D10,B10)+SUM('Hospi_CM_CMA_CH_Région 2'!L10,'Hospi_CM_CMA_CH_Région 2'!J10,'Hospi_CM_CMA_CH_Région 2'!H10,'Hospi_CM_CMA_CH_Région 2'!F10,'Hospi_CM_CMA_CH_Région 2'!D10,'Hospi_CM_CMA_CH_Région 2'!B10))</f>
        <v/>
      </c>
      <c r="M10" s="190" t="str">
        <f t="array" ref="M10">IF(SUMPRODUCT((B10:K10&lt;&gt;"")*1)=0,"",SUM('Hospi_CM_CMA_CH_Région 1'!M10,'Hospi_CM_CMA_CH_Région 1'!K10,'Hospi_CM_CMA_CH_Région 1'!I10,'Hospi_CM_CMA_CH_Région 1'!G10,'Hospi_CM_CMA_CH_Région 1'!E10,'Hospi_CM_CMA_CH_Région 1'!C10)+SUM(K10,I10,G10,E10,C10)+SUM('Hospi_CM_CMA_CH_Région 2'!M10,'Hospi_CM_CMA_CH_Région 2'!K10,'Hospi_CM_CMA_CH_Région 2'!I10,'Hospi_CM_CMA_CH_Région 2'!G10,'Hospi_CM_CMA_CH_Région 2'!E10,'Hospi_CM_CMA_CH_Région 2'!C10))</f>
        <v/>
      </c>
    </row>
    <row r="11" spans="1:13">
      <c r="A11" s="738" t="s">
        <v>1640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 t="str">
        <f t="array" ref="L11">IF(SUMPRODUCT((B11:J11&lt;&gt;"")*1)=0,"",SUM('Hospi_CM_CMA_CH_Région 1'!L11,'Hospi_CM_CMA_CH_Région 1'!J11,'Hospi_CM_CMA_CH_Région 1'!H11,'Hospi_CM_CMA_CH_Région 1'!F11,'Hospi_CM_CMA_CH_Région 1'!D11,'Hospi_CM_CMA_CH_Région 1'!B11)+SUM(J11,H11,F11,D11,B11)+SUM('Hospi_CM_CMA_CH_Région 2'!L11,'Hospi_CM_CMA_CH_Région 2'!J11,'Hospi_CM_CMA_CH_Région 2'!H11,'Hospi_CM_CMA_CH_Région 2'!F11,'Hospi_CM_CMA_CH_Région 2'!D11,'Hospi_CM_CMA_CH_Région 2'!B11))</f>
        <v/>
      </c>
      <c r="M11" s="190" t="str">
        <f t="array" ref="M11">IF(SUMPRODUCT((B11:K11&lt;&gt;"")*1)=0,"",SUM('Hospi_CM_CMA_CH_Région 1'!M11,'Hospi_CM_CMA_CH_Région 1'!K11,'Hospi_CM_CMA_CH_Région 1'!I11,'Hospi_CM_CMA_CH_Région 1'!G11,'Hospi_CM_CMA_CH_Région 1'!E11,'Hospi_CM_CMA_CH_Région 1'!C11)+SUM(K11,I11,G11,E11,C11)+SUM('Hospi_CM_CMA_CH_Région 2'!M11,'Hospi_CM_CMA_CH_Région 2'!K11,'Hospi_CM_CMA_CH_Région 2'!I11,'Hospi_CM_CMA_CH_Région 2'!G11,'Hospi_CM_CMA_CH_Région 2'!E11,'Hospi_CM_CMA_CH_Région 2'!C11))</f>
        <v/>
      </c>
    </row>
    <row r="12" spans="1:13">
      <c r="A12" s="738" t="s">
        <v>1641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 t="str">
        <f t="array" ref="L12">IF(SUMPRODUCT((B12:J12&lt;&gt;"")*1)=0,"",SUM('Hospi_CM_CMA_CH_Région 1'!L12,'Hospi_CM_CMA_CH_Région 1'!J12,'Hospi_CM_CMA_CH_Région 1'!H12,'Hospi_CM_CMA_CH_Région 1'!F12,'Hospi_CM_CMA_CH_Région 1'!D12,'Hospi_CM_CMA_CH_Région 1'!B12)+SUM(J12,H12,F12,D12,B12)+SUM('Hospi_CM_CMA_CH_Région 2'!L12,'Hospi_CM_CMA_CH_Région 2'!J12,'Hospi_CM_CMA_CH_Région 2'!H12,'Hospi_CM_CMA_CH_Région 2'!F12,'Hospi_CM_CMA_CH_Région 2'!D12,'Hospi_CM_CMA_CH_Région 2'!B12))</f>
        <v/>
      </c>
      <c r="M12" s="190" t="str">
        <f t="array" ref="M12">IF(SUMPRODUCT((B12:K12&lt;&gt;"")*1)=0,"",SUM('Hospi_CM_CMA_CH_Région 1'!M12,'Hospi_CM_CMA_CH_Région 1'!K12,'Hospi_CM_CMA_CH_Région 1'!I12,'Hospi_CM_CMA_CH_Région 1'!G12,'Hospi_CM_CMA_CH_Région 1'!E12,'Hospi_CM_CMA_CH_Région 1'!C12)+SUM(K12,I12,G12,E12,C12)+SUM('Hospi_CM_CMA_CH_Région 2'!M12,'Hospi_CM_CMA_CH_Région 2'!K12,'Hospi_CM_CMA_CH_Région 2'!I12,'Hospi_CM_CMA_CH_Région 2'!G12,'Hospi_CM_CMA_CH_Région 2'!E12,'Hospi_CM_CMA_CH_Région 2'!C12))</f>
        <v/>
      </c>
    </row>
    <row r="13" spans="1:13">
      <c r="A13" s="738" t="s">
        <v>1642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 t="str">
        <f t="array" ref="L13">IF(SUMPRODUCT((B13:J13&lt;&gt;"")*1)=0,"",SUM('Hospi_CM_CMA_CH_Région 1'!L13,'Hospi_CM_CMA_CH_Région 1'!J13,'Hospi_CM_CMA_CH_Région 1'!H13,'Hospi_CM_CMA_CH_Région 1'!F13,'Hospi_CM_CMA_CH_Région 1'!D13,'Hospi_CM_CMA_CH_Région 1'!B13)+SUM(J13,H13,F13,D13,B13)+SUM('Hospi_CM_CMA_CH_Région 2'!L13,'Hospi_CM_CMA_CH_Région 2'!J13,'Hospi_CM_CMA_CH_Région 2'!H13,'Hospi_CM_CMA_CH_Région 2'!F13,'Hospi_CM_CMA_CH_Région 2'!D13,'Hospi_CM_CMA_CH_Région 2'!B13))</f>
        <v/>
      </c>
      <c r="M13" s="190" t="str">
        <f t="array" ref="M13">IF(SUMPRODUCT((B13:K13&lt;&gt;"")*1)=0,"",SUM('Hospi_CM_CMA_CH_Région 1'!M13,'Hospi_CM_CMA_CH_Région 1'!K13,'Hospi_CM_CMA_CH_Région 1'!I13,'Hospi_CM_CMA_CH_Région 1'!G13,'Hospi_CM_CMA_CH_Région 1'!E13,'Hospi_CM_CMA_CH_Région 1'!C13)+SUM(K13,I13,G13,E13,C13)+SUM('Hospi_CM_CMA_CH_Région 2'!M13,'Hospi_CM_CMA_CH_Région 2'!K13,'Hospi_CM_CMA_CH_Région 2'!I13,'Hospi_CM_CMA_CH_Région 2'!G13,'Hospi_CM_CMA_CH_Région 2'!E13,'Hospi_CM_CMA_CH_Région 2'!C13))</f>
        <v/>
      </c>
    </row>
    <row r="14" spans="1:13">
      <c r="A14" s="738" t="s">
        <v>1643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 t="str">
        <f t="array" ref="L14">IF(SUMPRODUCT((B14:J14&lt;&gt;"")*1)=0,"",SUM('Hospi_CM_CMA_CH_Région 1'!L14,'Hospi_CM_CMA_CH_Région 1'!J14,'Hospi_CM_CMA_CH_Région 1'!H14,'Hospi_CM_CMA_CH_Région 1'!F14,'Hospi_CM_CMA_CH_Région 1'!D14,'Hospi_CM_CMA_CH_Région 1'!B14)+SUM(J14,H14,F14,D14,B14)+SUM('Hospi_CM_CMA_CH_Région 2'!L14,'Hospi_CM_CMA_CH_Région 2'!J14,'Hospi_CM_CMA_CH_Région 2'!H14,'Hospi_CM_CMA_CH_Région 2'!F14,'Hospi_CM_CMA_CH_Région 2'!D14,'Hospi_CM_CMA_CH_Région 2'!B14))</f>
        <v/>
      </c>
      <c r="M14" s="190" t="str">
        <f t="array" ref="M14">IF(SUMPRODUCT((B14:K14&lt;&gt;"")*1)=0,"",SUM('Hospi_CM_CMA_CH_Région 1'!M14,'Hospi_CM_CMA_CH_Région 1'!K14,'Hospi_CM_CMA_CH_Région 1'!I14,'Hospi_CM_CMA_CH_Région 1'!G14,'Hospi_CM_CMA_CH_Région 1'!E14,'Hospi_CM_CMA_CH_Région 1'!C14)+SUM(K14,I14,G14,E14,C14)+SUM('Hospi_CM_CMA_CH_Région 2'!M14,'Hospi_CM_CMA_CH_Région 2'!K14,'Hospi_CM_CMA_CH_Région 2'!I14,'Hospi_CM_CMA_CH_Région 2'!G14,'Hospi_CM_CMA_CH_Région 2'!E14,'Hospi_CM_CMA_CH_Région 2'!C14))</f>
        <v/>
      </c>
    </row>
    <row r="15" spans="1:13">
      <c r="A15" s="738" t="s">
        <v>1644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 t="str">
        <f t="array" ref="L15">IF(SUMPRODUCT((B15:J15&lt;&gt;"")*1)=0,"",SUM('Hospi_CM_CMA_CH_Région 1'!L15,'Hospi_CM_CMA_CH_Région 1'!J15,'Hospi_CM_CMA_CH_Région 1'!H15,'Hospi_CM_CMA_CH_Région 1'!F15,'Hospi_CM_CMA_CH_Région 1'!D15,'Hospi_CM_CMA_CH_Région 1'!B15)+SUM(J15,H15,F15,D15,B15)+SUM('Hospi_CM_CMA_CH_Région 2'!L15,'Hospi_CM_CMA_CH_Région 2'!J15,'Hospi_CM_CMA_CH_Région 2'!H15,'Hospi_CM_CMA_CH_Région 2'!F15,'Hospi_CM_CMA_CH_Région 2'!D15,'Hospi_CM_CMA_CH_Région 2'!B15))</f>
        <v/>
      </c>
      <c r="M15" s="190" t="str">
        <f t="array" ref="M15">IF(SUMPRODUCT((B15:K15&lt;&gt;"")*1)=0,"",SUM('Hospi_CM_CMA_CH_Région 1'!M15,'Hospi_CM_CMA_CH_Région 1'!K15,'Hospi_CM_CMA_CH_Région 1'!I15,'Hospi_CM_CMA_CH_Région 1'!G15,'Hospi_CM_CMA_CH_Région 1'!E15,'Hospi_CM_CMA_CH_Région 1'!C15)+SUM(K15,I15,G15,E15,C15)+SUM('Hospi_CM_CMA_CH_Région 2'!M15,'Hospi_CM_CMA_CH_Région 2'!K15,'Hospi_CM_CMA_CH_Région 2'!I15,'Hospi_CM_CMA_CH_Région 2'!G15,'Hospi_CM_CMA_CH_Région 2'!E15,'Hospi_CM_CMA_CH_Région 2'!C15))</f>
        <v/>
      </c>
    </row>
    <row r="16" spans="1:13">
      <c r="A16" s="738" t="s">
        <v>1383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 t="str">
        <f t="array" ref="L16">IF(SUMPRODUCT((B16:J16&lt;&gt;"")*1)=0,"",SUM('Hospi_CM_CMA_CH_Région 1'!L16,'Hospi_CM_CMA_CH_Région 1'!J16,'Hospi_CM_CMA_CH_Région 1'!H16,'Hospi_CM_CMA_CH_Région 1'!F16,'Hospi_CM_CMA_CH_Région 1'!D16,'Hospi_CM_CMA_CH_Région 1'!B16)+SUM(J16,H16,F16,D16,B16)+SUM('Hospi_CM_CMA_CH_Région 2'!L16,'Hospi_CM_CMA_CH_Région 2'!J16,'Hospi_CM_CMA_CH_Région 2'!H16,'Hospi_CM_CMA_CH_Région 2'!F16,'Hospi_CM_CMA_CH_Région 2'!D16,'Hospi_CM_CMA_CH_Région 2'!B16))</f>
        <v/>
      </c>
      <c r="M16" s="190" t="str">
        <f t="array" ref="M16">IF(SUMPRODUCT((B16:K16&lt;&gt;"")*1)=0,"",SUM('Hospi_CM_CMA_CH_Région 1'!M16,'Hospi_CM_CMA_CH_Région 1'!K16,'Hospi_CM_CMA_CH_Région 1'!I16,'Hospi_CM_CMA_CH_Région 1'!G16,'Hospi_CM_CMA_CH_Région 1'!E16,'Hospi_CM_CMA_CH_Région 1'!C16)+SUM(K16,I16,G16,E16,C16)+SUM('Hospi_CM_CMA_CH_Région 2'!M16,'Hospi_CM_CMA_CH_Région 2'!K16,'Hospi_CM_CMA_CH_Région 2'!I16,'Hospi_CM_CMA_CH_Région 2'!G16,'Hospi_CM_CMA_CH_Région 2'!E16,'Hospi_CM_CMA_CH_Région 2'!C16))</f>
        <v/>
      </c>
    </row>
    <row r="17" spans="1:13">
      <c r="A17" s="738" t="s">
        <v>1645</v>
      </c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 t="str">
        <f t="array" ref="L17">IF(SUMPRODUCT((B17:J17&lt;&gt;"")*1)=0,"",SUM('Hospi_CM_CMA_CH_Région 1'!L17,'Hospi_CM_CMA_CH_Région 1'!J17,'Hospi_CM_CMA_CH_Région 1'!H17,'Hospi_CM_CMA_CH_Région 1'!F17,'Hospi_CM_CMA_CH_Région 1'!D17,'Hospi_CM_CMA_CH_Région 1'!B17)+SUM(J17,H17,F17,D17,B17)+SUM('Hospi_CM_CMA_CH_Région 2'!L17,'Hospi_CM_CMA_CH_Région 2'!J17,'Hospi_CM_CMA_CH_Région 2'!H17,'Hospi_CM_CMA_CH_Région 2'!F17,'Hospi_CM_CMA_CH_Région 2'!D17,'Hospi_CM_CMA_CH_Région 2'!B17))</f>
        <v/>
      </c>
      <c r="M17" s="190" t="str">
        <f t="array" ref="M17">IF(SUMPRODUCT((B17:K17&lt;&gt;"")*1)=0,"",SUM('Hospi_CM_CMA_CH_Région 1'!M17,'Hospi_CM_CMA_CH_Région 1'!K17,'Hospi_CM_CMA_CH_Région 1'!I17,'Hospi_CM_CMA_CH_Région 1'!G17,'Hospi_CM_CMA_CH_Région 1'!E17,'Hospi_CM_CMA_CH_Région 1'!C17)+SUM(K17,I17,G17,E17,C17)+SUM('Hospi_CM_CMA_CH_Région 2'!M17,'Hospi_CM_CMA_CH_Région 2'!K17,'Hospi_CM_CMA_CH_Région 2'!I17,'Hospi_CM_CMA_CH_Région 2'!G17,'Hospi_CM_CMA_CH_Région 2'!E17,'Hospi_CM_CMA_CH_Région 2'!C17))</f>
        <v/>
      </c>
    </row>
    <row r="18" spans="1:13">
      <c r="A18" s="738" t="s">
        <v>1646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 t="str">
        <f t="array" ref="L18">IF(SUMPRODUCT((B18:J18&lt;&gt;"")*1)=0,"",SUM('Hospi_CM_CMA_CH_Région 1'!L18,'Hospi_CM_CMA_CH_Région 1'!J18,'Hospi_CM_CMA_CH_Région 1'!H18,'Hospi_CM_CMA_CH_Région 1'!F18,'Hospi_CM_CMA_CH_Région 1'!D18,'Hospi_CM_CMA_CH_Région 1'!B18)+SUM(J18,H18,F18,D18,B18)+SUM('Hospi_CM_CMA_CH_Région 2'!L18,'Hospi_CM_CMA_CH_Région 2'!J18,'Hospi_CM_CMA_CH_Région 2'!H18,'Hospi_CM_CMA_CH_Région 2'!F18,'Hospi_CM_CMA_CH_Région 2'!D18,'Hospi_CM_CMA_CH_Région 2'!B18))</f>
        <v/>
      </c>
      <c r="M18" s="190" t="str">
        <f t="array" ref="M18">IF(SUMPRODUCT((B18:K18&lt;&gt;"")*1)=0,"",SUM('Hospi_CM_CMA_CH_Région 1'!M18,'Hospi_CM_CMA_CH_Région 1'!K18,'Hospi_CM_CMA_CH_Région 1'!I18,'Hospi_CM_CMA_CH_Région 1'!G18,'Hospi_CM_CMA_CH_Région 1'!E18,'Hospi_CM_CMA_CH_Région 1'!C18)+SUM(K18,I18,G18,E18,C18)+SUM('Hospi_CM_CMA_CH_Région 2'!M18,'Hospi_CM_CMA_CH_Région 2'!K18,'Hospi_CM_CMA_CH_Région 2'!I18,'Hospi_CM_CMA_CH_Région 2'!G18,'Hospi_CM_CMA_CH_Région 2'!E18,'Hospi_CM_CMA_CH_Région 2'!C18))</f>
        <v/>
      </c>
    </row>
    <row r="19" spans="1:13">
      <c r="A19" s="738" t="s">
        <v>1647</v>
      </c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 t="str">
        <f t="array" ref="L19">IF(SUMPRODUCT((B19:J19&lt;&gt;"")*1)=0,"",SUM('Hospi_CM_CMA_CH_Région 1'!L19,'Hospi_CM_CMA_CH_Région 1'!J19,'Hospi_CM_CMA_CH_Région 1'!H19,'Hospi_CM_CMA_CH_Région 1'!F19,'Hospi_CM_CMA_CH_Région 1'!D19,'Hospi_CM_CMA_CH_Région 1'!B19)+SUM(J19,H19,F19,D19,B19)+SUM('Hospi_CM_CMA_CH_Région 2'!L19,'Hospi_CM_CMA_CH_Région 2'!J19,'Hospi_CM_CMA_CH_Région 2'!H19,'Hospi_CM_CMA_CH_Région 2'!F19,'Hospi_CM_CMA_CH_Région 2'!D19,'Hospi_CM_CMA_CH_Région 2'!B19))</f>
        <v/>
      </c>
      <c r="M19" s="190" t="str">
        <f t="array" ref="M19">IF(SUMPRODUCT((B19:K19&lt;&gt;"")*1)=0,"",SUM('Hospi_CM_CMA_CH_Région 1'!M19,'Hospi_CM_CMA_CH_Région 1'!K19,'Hospi_CM_CMA_CH_Région 1'!I19,'Hospi_CM_CMA_CH_Région 1'!G19,'Hospi_CM_CMA_CH_Région 1'!E19,'Hospi_CM_CMA_CH_Région 1'!C19)+SUM(K19,I19,G19,E19,C19)+SUM('Hospi_CM_CMA_CH_Région 2'!M19,'Hospi_CM_CMA_CH_Région 2'!K19,'Hospi_CM_CMA_CH_Région 2'!I19,'Hospi_CM_CMA_CH_Région 2'!G19,'Hospi_CM_CMA_CH_Région 2'!E19,'Hospi_CM_CMA_CH_Région 2'!C19))</f>
        <v/>
      </c>
    </row>
    <row r="20" spans="1:13">
      <c r="A20" s="738" t="s">
        <v>1648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 t="str">
        <f t="array" ref="L20">IF(SUMPRODUCT((B20:J20&lt;&gt;"")*1)=0,"",SUM('Hospi_CM_CMA_CH_Région 1'!L20,'Hospi_CM_CMA_CH_Région 1'!J20,'Hospi_CM_CMA_CH_Région 1'!H20,'Hospi_CM_CMA_CH_Région 1'!F20,'Hospi_CM_CMA_CH_Région 1'!D20,'Hospi_CM_CMA_CH_Région 1'!B20)+SUM(J20,H20,F20,D20,B20)+SUM('Hospi_CM_CMA_CH_Région 2'!L20,'Hospi_CM_CMA_CH_Région 2'!J20,'Hospi_CM_CMA_CH_Région 2'!H20,'Hospi_CM_CMA_CH_Région 2'!F20,'Hospi_CM_CMA_CH_Région 2'!D20,'Hospi_CM_CMA_CH_Région 2'!B20))</f>
        <v/>
      </c>
      <c r="M20" s="190" t="str">
        <f t="array" ref="M20">IF(SUMPRODUCT((B20:K20&lt;&gt;"")*1)=0,"",SUM('Hospi_CM_CMA_CH_Région 1'!M20,'Hospi_CM_CMA_CH_Région 1'!K20,'Hospi_CM_CMA_CH_Région 1'!I20,'Hospi_CM_CMA_CH_Région 1'!G20,'Hospi_CM_CMA_CH_Région 1'!E20,'Hospi_CM_CMA_CH_Région 1'!C20)+SUM(K20,I20,G20,E20,C20)+SUM('Hospi_CM_CMA_CH_Région 2'!M20,'Hospi_CM_CMA_CH_Région 2'!K20,'Hospi_CM_CMA_CH_Région 2'!I20,'Hospi_CM_CMA_CH_Région 2'!G20,'Hospi_CM_CMA_CH_Région 2'!E20,'Hospi_CM_CMA_CH_Région 2'!C20))</f>
        <v/>
      </c>
    </row>
    <row r="21" spans="1:13">
      <c r="A21" s="738" t="s">
        <v>1649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 t="str">
        <f t="array" ref="L21">IF(SUMPRODUCT((B21:J21&lt;&gt;"")*1)=0,"",SUM('Hospi_CM_CMA_CH_Région 1'!L21,'Hospi_CM_CMA_CH_Région 1'!J21,'Hospi_CM_CMA_CH_Région 1'!H21,'Hospi_CM_CMA_CH_Région 1'!F21,'Hospi_CM_CMA_CH_Région 1'!D21,'Hospi_CM_CMA_CH_Région 1'!B21)+SUM(J21,H21,F21,D21,B21)+SUM('Hospi_CM_CMA_CH_Région 2'!L21,'Hospi_CM_CMA_CH_Région 2'!J21,'Hospi_CM_CMA_CH_Région 2'!H21,'Hospi_CM_CMA_CH_Région 2'!F21,'Hospi_CM_CMA_CH_Région 2'!D21,'Hospi_CM_CMA_CH_Région 2'!B21))</f>
        <v/>
      </c>
      <c r="M21" s="190" t="str">
        <f t="array" ref="M21">IF(SUMPRODUCT((B21:K21&lt;&gt;"")*1)=0,"",SUM('Hospi_CM_CMA_CH_Région 1'!M21,'Hospi_CM_CMA_CH_Région 1'!K21,'Hospi_CM_CMA_CH_Région 1'!I21,'Hospi_CM_CMA_CH_Région 1'!G21,'Hospi_CM_CMA_CH_Région 1'!E21,'Hospi_CM_CMA_CH_Région 1'!C21)+SUM(K21,I21,G21,E21,C21)+SUM('Hospi_CM_CMA_CH_Région 2'!M21,'Hospi_CM_CMA_CH_Région 2'!K21,'Hospi_CM_CMA_CH_Région 2'!I21,'Hospi_CM_CMA_CH_Région 2'!G21,'Hospi_CM_CMA_CH_Région 2'!E21,'Hospi_CM_CMA_CH_Région 2'!C21))</f>
        <v/>
      </c>
    </row>
    <row r="22" spans="1:13">
      <c r="A22" s="738" t="s">
        <v>1650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 t="str">
        <f t="array" ref="L22">IF(SUMPRODUCT((B22:J22&lt;&gt;"")*1)=0,"",SUM('Hospi_CM_CMA_CH_Région 1'!L22,'Hospi_CM_CMA_CH_Région 1'!J22,'Hospi_CM_CMA_CH_Région 1'!H22,'Hospi_CM_CMA_CH_Région 1'!F22,'Hospi_CM_CMA_CH_Région 1'!D22,'Hospi_CM_CMA_CH_Région 1'!B22)+SUM(J22,H22,F22,D22,B22)+SUM('Hospi_CM_CMA_CH_Région 2'!L22,'Hospi_CM_CMA_CH_Région 2'!J22,'Hospi_CM_CMA_CH_Région 2'!H22,'Hospi_CM_CMA_CH_Région 2'!F22,'Hospi_CM_CMA_CH_Région 2'!D22,'Hospi_CM_CMA_CH_Région 2'!B22))</f>
        <v/>
      </c>
      <c r="M22" s="197" t="str">
        <f t="array" ref="M22">IF(SUMPRODUCT((B22:K22&lt;&gt;"")*1)=0,"",SUM('Hospi_CM_CMA_CH_Région 1'!M22,'Hospi_CM_CMA_CH_Région 1'!K22,'Hospi_CM_CMA_CH_Région 1'!I22,'Hospi_CM_CMA_CH_Région 1'!G22,'Hospi_CM_CMA_CH_Région 1'!E22,'Hospi_CM_CMA_CH_Région 1'!C22)+SUM(K22,I22,G22,E22,C22)+SUM('Hospi_CM_CMA_CH_Région 2'!M22,'Hospi_CM_CMA_CH_Région 2'!K22,'Hospi_CM_CMA_CH_Région 2'!I22,'Hospi_CM_CMA_CH_Région 2'!G22,'Hospi_CM_CMA_CH_Région 2'!E22,'Hospi_CM_CMA_CH_Région 2'!C22))</f>
        <v/>
      </c>
    </row>
    <row r="23" spans="1:13" ht="14" customHeight="1">
      <c r="A23" s="662" t="s">
        <v>1384</v>
      </c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 t="str">
        <f t="array" ref="L23">IF(SUMPRODUCT((B23:J23&lt;&gt;"")*1)=0,"",SUM('Hospi_CM_CMA_CH_Région 1'!L23,'Hospi_CM_CMA_CH_Région 1'!J23,'Hospi_CM_CMA_CH_Région 1'!H23,'Hospi_CM_CMA_CH_Région 1'!F23,'Hospi_CM_CMA_CH_Région 1'!D23,'Hospi_CM_CMA_CH_Région 1'!B23)+SUM(J23,H23,F23,D23,B23)+SUM('Hospi_CM_CMA_CH_Région 2'!L23,'Hospi_CM_CMA_CH_Région 2'!J23,'Hospi_CM_CMA_CH_Région 2'!H23,'Hospi_CM_CMA_CH_Région 2'!F23,'Hospi_CM_CMA_CH_Région 2'!D23,'Hospi_CM_CMA_CH_Région 2'!B23))</f>
        <v/>
      </c>
      <c r="M23" s="190" t="str">
        <f t="array" ref="M23">IF(SUMPRODUCT((B23:K23&lt;&gt;"")*1)=0,"",SUM('Hospi_CM_CMA_CH_Région 1'!M23,'Hospi_CM_CMA_CH_Région 1'!K23,'Hospi_CM_CMA_CH_Région 1'!I23,'Hospi_CM_CMA_CH_Région 1'!G23,'Hospi_CM_CMA_CH_Région 1'!E23,'Hospi_CM_CMA_CH_Région 1'!C23)+SUM(K23,I23,G23,E23,C23)+SUM('Hospi_CM_CMA_CH_Région 2'!M23,'Hospi_CM_CMA_CH_Région 2'!K23,'Hospi_CM_CMA_CH_Région 2'!I23,'Hospi_CM_CMA_CH_Région 2'!G23,'Hospi_CM_CMA_CH_Région 2'!E23,'Hospi_CM_CMA_CH_Région 2'!C23))</f>
        <v/>
      </c>
    </row>
    <row r="24" spans="1:13">
      <c r="A24" s="738" t="s">
        <v>1651</v>
      </c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 t="str">
        <f t="array" ref="L24">IF(SUMPRODUCT((B24:J24&lt;&gt;"")*1)=0,"",SUM('Hospi_CM_CMA_CH_Région 1'!L24,'Hospi_CM_CMA_CH_Région 1'!J24,'Hospi_CM_CMA_CH_Région 1'!H24,'Hospi_CM_CMA_CH_Région 1'!F24,'Hospi_CM_CMA_CH_Région 1'!D24,'Hospi_CM_CMA_CH_Région 1'!B24)+SUM(J24,H24,F24,D24,B24)+SUM('Hospi_CM_CMA_CH_Région 2'!L24,'Hospi_CM_CMA_CH_Région 2'!J24,'Hospi_CM_CMA_CH_Région 2'!H24,'Hospi_CM_CMA_CH_Région 2'!F24,'Hospi_CM_CMA_CH_Région 2'!D24,'Hospi_CM_CMA_CH_Région 2'!B24))</f>
        <v/>
      </c>
      <c r="M24" s="190" t="str">
        <f t="array" ref="M24">IF(SUMPRODUCT((B24:K24&lt;&gt;"")*1)=0,"",SUM('Hospi_CM_CMA_CH_Région 1'!M24,'Hospi_CM_CMA_CH_Région 1'!K24,'Hospi_CM_CMA_CH_Région 1'!I24,'Hospi_CM_CMA_CH_Région 1'!G24,'Hospi_CM_CMA_CH_Région 1'!E24,'Hospi_CM_CMA_CH_Région 1'!C24)+SUM(K24,I24,G24,E24,C24)+SUM('Hospi_CM_CMA_CH_Région 2'!M24,'Hospi_CM_CMA_CH_Région 2'!K24,'Hospi_CM_CMA_CH_Région 2'!I24,'Hospi_CM_CMA_CH_Région 2'!G24,'Hospi_CM_CMA_CH_Région 2'!E24,'Hospi_CM_CMA_CH_Région 2'!C24))</f>
        <v/>
      </c>
    </row>
    <row r="25" spans="1:13">
      <c r="A25" s="738" t="s">
        <v>1652</v>
      </c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 t="str">
        <f t="array" ref="L25">IF(SUMPRODUCT((B25:J25&lt;&gt;"")*1)=0,"",SUM('Hospi_CM_CMA_CH_Région 1'!L25,'Hospi_CM_CMA_CH_Région 1'!J25,'Hospi_CM_CMA_CH_Région 1'!H25,'Hospi_CM_CMA_CH_Région 1'!F25,'Hospi_CM_CMA_CH_Région 1'!D25,'Hospi_CM_CMA_CH_Région 1'!B25)+SUM(J25,H25,F25,D25,B25)+SUM('Hospi_CM_CMA_CH_Région 2'!L25,'Hospi_CM_CMA_CH_Région 2'!J25,'Hospi_CM_CMA_CH_Région 2'!H25,'Hospi_CM_CMA_CH_Région 2'!F25,'Hospi_CM_CMA_CH_Région 2'!D25,'Hospi_CM_CMA_CH_Région 2'!B25))</f>
        <v/>
      </c>
      <c r="M25" s="190" t="str">
        <f t="array" ref="M25">IF(SUMPRODUCT((B25:K25&lt;&gt;"")*1)=0,"",SUM('Hospi_CM_CMA_CH_Région 1'!M25,'Hospi_CM_CMA_CH_Région 1'!K25,'Hospi_CM_CMA_CH_Région 1'!I25,'Hospi_CM_CMA_CH_Région 1'!G25,'Hospi_CM_CMA_CH_Région 1'!E25,'Hospi_CM_CMA_CH_Région 1'!C25)+SUM(K25,I25,G25,E25,C25)+SUM('Hospi_CM_CMA_CH_Région 2'!M25,'Hospi_CM_CMA_CH_Région 2'!K25,'Hospi_CM_CMA_CH_Région 2'!I25,'Hospi_CM_CMA_CH_Région 2'!G25,'Hospi_CM_CMA_CH_Région 2'!E25,'Hospi_CM_CMA_CH_Région 2'!C25))</f>
        <v/>
      </c>
    </row>
    <row r="26" spans="1:13">
      <c r="A26" s="738" t="s">
        <v>1653</v>
      </c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 t="str">
        <f t="array" ref="L26">IF(SUMPRODUCT((B26:J26&lt;&gt;"")*1)=0,"",SUM('Hospi_CM_CMA_CH_Région 1'!L26,'Hospi_CM_CMA_CH_Région 1'!J26,'Hospi_CM_CMA_CH_Région 1'!H26,'Hospi_CM_CMA_CH_Région 1'!F26,'Hospi_CM_CMA_CH_Région 1'!D26,'Hospi_CM_CMA_CH_Région 1'!B26)+SUM(J26,H26,F26,D26,B26)+SUM('Hospi_CM_CMA_CH_Région 2'!L26,'Hospi_CM_CMA_CH_Région 2'!J26,'Hospi_CM_CMA_CH_Région 2'!H26,'Hospi_CM_CMA_CH_Région 2'!F26,'Hospi_CM_CMA_CH_Région 2'!D26,'Hospi_CM_CMA_CH_Région 2'!B26))</f>
        <v/>
      </c>
      <c r="M26" s="190" t="str">
        <f t="array" ref="M26">IF(SUMPRODUCT((B26:K26&lt;&gt;"")*1)=0,"",SUM('Hospi_CM_CMA_CH_Région 1'!M26,'Hospi_CM_CMA_CH_Région 1'!K26,'Hospi_CM_CMA_CH_Région 1'!I26,'Hospi_CM_CMA_CH_Région 1'!G26,'Hospi_CM_CMA_CH_Région 1'!E26,'Hospi_CM_CMA_CH_Région 1'!C26)+SUM(K26,I26,G26,E26,C26)+SUM('Hospi_CM_CMA_CH_Région 2'!M26,'Hospi_CM_CMA_CH_Région 2'!K26,'Hospi_CM_CMA_CH_Région 2'!I26,'Hospi_CM_CMA_CH_Région 2'!G26,'Hospi_CM_CMA_CH_Région 2'!E26,'Hospi_CM_CMA_CH_Région 2'!C26))</f>
        <v/>
      </c>
    </row>
    <row r="27" spans="1:13">
      <c r="A27" s="738" t="s">
        <v>1654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 t="str">
        <f t="array" ref="L27">IF(SUMPRODUCT((B27:J27&lt;&gt;"")*1)=0,"",SUM('Hospi_CM_CMA_CH_Région 1'!L27,'Hospi_CM_CMA_CH_Région 1'!J27,'Hospi_CM_CMA_CH_Région 1'!H27,'Hospi_CM_CMA_CH_Région 1'!F27,'Hospi_CM_CMA_CH_Région 1'!D27,'Hospi_CM_CMA_CH_Région 1'!B27)+SUM(J27,H27,F27,D27,B27)+SUM('Hospi_CM_CMA_CH_Région 2'!L27,'Hospi_CM_CMA_CH_Région 2'!J27,'Hospi_CM_CMA_CH_Région 2'!H27,'Hospi_CM_CMA_CH_Région 2'!F27,'Hospi_CM_CMA_CH_Région 2'!D27,'Hospi_CM_CMA_CH_Région 2'!B27))</f>
        <v/>
      </c>
      <c r="M27" s="190" t="str">
        <f t="array" ref="M27">IF(SUMPRODUCT((B27:K27&lt;&gt;"")*1)=0,"",SUM('Hospi_CM_CMA_CH_Région 1'!M27,'Hospi_CM_CMA_CH_Région 1'!K27,'Hospi_CM_CMA_CH_Région 1'!I27,'Hospi_CM_CMA_CH_Région 1'!G27,'Hospi_CM_CMA_CH_Région 1'!E27,'Hospi_CM_CMA_CH_Région 1'!C27)+SUM(K27,I27,G27,E27,C27)+SUM('Hospi_CM_CMA_CH_Région 2'!M27,'Hospi_CM_CMA_CH_Région 2'!K27,'Hospi_CM_CMA_CH_Région 2'!I27,'Hospi_CM_CMA_CH_Région 2'!G27,'Hospi_CM_CMA_CH_Région 2'!E27,'Hospi_CM_CMA_CH_Région 2'!C27))</f>
        <v/>
      </c>
    </row>
    <row r="28" spans="1:13">
      <c r="A28" s="738" t="s">
        <v>1655</v>
      </c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 t="str">
        <f t="array" ref="L28">IF(SUMPRODUCT((B28:J28&lt;&gt;"")*1)=0,"",SUM('Hospi_CM_CMA_CH_Région 1'!L28,'Hospi_CM_CMA_CH_Région 1'!J28,'Hospi_CM_CMA_CH_Région 1'!H28,'Hospi_CM_CMA_CH_Région 1'!F28,'Hospi_CM_CMA_CH_Région 1'!D28,'Hospi_CM_CMA_CH_Région 1'!B28)+SUM(J28,H28,F28,D28,B28)+SUM('Hospi_CM_CMA_CH_Région 2'!L28,'Hospi_CM_CMA_CH_Région 2'!J28,'Hospi_CM_CMA_CH_Région 2'!H28,'Hospi_CM_CMA_CH_Région 2'!F28,'Hospi_CM_CMA_CH_Région 2'!D28,'Hospi_CM_CMA_CH_Région 2'!B28))</f>
        <v/>
      </c>
      <c r="M28" s="197" t="str">
        <f t="array" ref="M28">IF(SUMPRODUCT((B28:K28&lt;&gt;"")*1)=0,"",SUM('Hospi_CM_CMA_CH_Région 1'!M28,'Hospi_CM_CMA_CH_Région 1'!K28,'Hospi_CM_CMA_CH_Région 1'!I28,'Hospi_CM_CMA_CH_Région 1'!G28,'Hospi_CM_CMA_CH_Région 1'!E28,'Hospi_CM_CMA_CH_Région 1'!C28)+SUM(K28,I28,G28,E28,C28)+SUM('Hospi_CM_CMA_CH_Région 2'!M28,'Hospi_CM_CMA_CH_Région 2'!K28,'Hospi_CM_CMA_CH_Région 2'!I28,'Hospi_CM_CMA_CH_Région 2'!G28,'Hospi_CM_CMA_CH_Région 2'!E28,'Hospi_CM_CMA_CH_Région 2'!C28))</f>
        <v/>
      </c>
    </row>
    <row r="29" spans="1:13" ht="14" customHeight="1">
      <c r="A29" s="662" t="s">
        <v>1656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 t="str">
        <f t="array" ref="L29">IF(SUMPRODUCT((B29:J29&lt;&gt;"")*1)=0,"",SUM('Hospi_CM_CMA_CH_Région 1'!L29,'Hospi_CM_CMA_CH_Région 1'!J29,'Hospi_CM_CMA_CH_Région 1'!H29,'Hospi_CM_CMA_CH_Région 1'!F29,'Hospi_CM_CMA_CH_Région 1'!D29,'Hospi_CM_CMA_CH_Région 1'!B29)+SUM(J29,H29,F29,D29,B29)+SUM('Hospi_CM_CMA_CH_Région 2'!L29,'Hospi_CM_CMA_CH_Région 2'!J29,'Hospi_CM_CMA_CH_Région 2'!H29,'Hospi_CM_CMA_CH_Région 2'!F29,'Hospi_CM_CMA_CH_Région 2'!D29,'Hospi_CM_CMA_CH_Région 2'!B29))</f>
        <v/>
      </c>
      <c r="M29" s="190" t="str">
        <f t="array" ref="M29">IF(SUMPRODUCT((B29:K29&lt;&gt;"")*1)=0,"",SUM('Hospi_CM_CMA_CH_Région 1'!M29,'Hospi_CM_CMA_CH_Région 1'!K29,'Hospi_CM_CMA_CH_Région 1'!I29,'Hospi_CM_CMA_CH_Région 1'!G29,'Hospi_CM_CMA_CH_Région 1'!E29,'Hospi_CM_CMA_CH_Région 1'!C29)+SUM(K29,I29,G29,E29,C29)+SUM('Hospi_CM_CMA_CH_Région 2'!M29,'Hospi_CM_CMA_CH_Région 2'!K29,'Hospi_CM_CMA_CH_Région 2'!I29,'Hospi_CM_CMA_CH_Région 2'!G29,'Hospi_CM_CMA_CH_Région 2'!E29,'Hospi_CM_CMA_CH_Région 2'!C29))</f>
        <v/>
      </c>
    </row>
    <row r="30" spans="1:13">
      <c r="A30" s="738" t="s">
        <v>1344</v>
      </c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 t="str">
        <f t="array" ref="L30">IF(SUMPRODUCT((B30:J30&lt;&gt;"")*1)=0,"",SUM('Hospi_CM_CMA_CH_Région 1'!L30,'Hospi_CM_CMA_CH_Région 1'!J30,'Hospi_CM_CMA_CH_Région 1'!H30,'Hospi_CM_CMA_CH_Région 1'!F30,'Hospi_CM_CMA_CH_Région 1'!D30,'Hospi_CM_CMA_CH_Région 1'!B30)+SUM(J30,H30,F30,D30,B30)+SUM('Hospi_CM_CMA_CH_Région 2'!L30,'Hospi_CM_CMA_CH_Région 2'!J30,'Hospi_CM_CMA_CH_Région 2'!H30,'Hospi_CM_CMA_CH_Région 2'!F30,'Hospi_CM_CMA_CH_Région 2'!D30,'Hospi_CM_CMA_CH_Région 2'!B30))</f>
        <v/>
      </c>
      <c r="M30" s="190" t="str">
        <f t="array" ref="M30">IF(SUMPRODUCT((B30:K30&lt;&gt;"")*1)=0,"",SUM('Hospi_CM_CMA_CH_Région 1'!M30,'Hospi_CM_CMA_CH_Région 1'!K30,'Hospi_CM_CMA_CH_Région 1'!I30,'Hospi_CM_CMA_CH_Région 1'!G30,'Hospi_CM_CMA_CH_Région 1'!E30,'Hospi_CM_CMA_CH_Région 1'!C30)+SUM(K30,I30,G30,E30,C30)+SUM('Hospi_CM_CMA_CH_Région 2'!M30,'Hospi_CM_CMA_CH_Région 2'!K30,'Hospi_CM_CMA_CH_Région 2'!I30,'Hospi_CM_CMA_CH_Région 2'!G30,'Hospi_CM_CMA_CH_Région 2'!E30,'Hospi_CM_CMA_CH_Région 2'!C30))</f>
        <v/>
      </c>
    </row>
    <row r="31" spans="1:13">
      <c r="A31" s="738" t="s">
        <v>1657</v>
      </c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 t="str">
        <f t="array" ref="L31">IF(SUMPRODUCT((B31:J31&lt;&gt;"")*1)=0,"",SUM('Hospi_CM_CMA_CH_Région 1'!L31,'Hospi_CM_CMA_CH_Région 1'!J31,'Hospi_CM_CMA_CH_Région 1'!H31,'Hospi_CM_CMA_CH_Région 1'!F31,'Hospi_CM_CMA_CH_Région 1'!D31,'Hospi_CM_CMA_CH_Région 1'!B31)+SUM(J31,H31,F31,D31,B31)+SUM('Hospi_CM_CMA_CH_Région 2'!L31,'Hospi_CM_CMA_CH_Région 2'!J31,'Hospi_CM_CMA_CH_Région 2'!H31,'Hospi_CM_CMA_CH_Région 2'!F31,'Hospi_CM_CMA_CH_Région 2'!D31,'Hospi_CM_CMA_CH_Région 2'!B31))</f>
        <v/>
      </c>
      <c r="M31" s="190" t="str">
        <f t="array" ref="M31">IF(SUMPRODUCT((B31:K31&lt;&gt;"")*1)=0,"",SUM('Hospi_CM_CMA_CH_Région 1'!M31,'Hospi_CM_CMA_CH_Région 1'!K31,'Hospi_CM_CMA_CH_Région 1'!I31,'Hospi_CM_CMA_CH_Région 1'!G31,'Hospi_CM_CMA_CH_Région 1'!E31,'Hospi_CM_CMA_CH_Région 1'!C31)+SUM(K31,I31,G31,E31,C31)+SUM('Hospi_CM_CMA_CH_Région 2'!M31,'Hospi_CM_CMA_CH_Région 2'!K31,'Hospi_CM_CMA_CH_Région 2'!I31,'Hospi_CM_CMA_CH_Région 2'!G31,'Hospi_CM_CMA_CH_Région 2'!E31,'Hospi_CM_CMA_CH_Région 2'!C31))</f>
        <v/>
      </c>
    </row>
    <row r="32" spans="1:13">
      <c r="A32" s="738" t="s">
        <v>1658</v>
      </c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 t="str">
        <f t="array" ref="L32">IF(SUMPRODUCT((B32:J32&lt;&gt;"")*1)=0,"",SUM('Hospi_CM_CMA_CH_Région 1'!L32,'Hospi_CM_CMA_CH_Région 1'!J32,'Hospi_CM_CMA_CH_Région 1'!H32,'Hospi_CM_CMA_CH_Région 1'!F32,'Hospi_CM_CMA_CH_Région 1'!D32,'Hospi_CM_CMA_CH_Région 1'!B32)+SUM(J32,H32,F32,D32,B32)+SUM('Hospi_CM_CMA_CH_Région 2'!L32,'Hospi_CM_CMA_CH_Région 2'!J32,'Hospi_CM_CMA_CH_Région 2'!H32,'Hospi_CM_CMA_CH_Région 2'!F32,'Hospi_CM_CMA_CH_Région 2'!D32,'Hospi_CM_CMA_CH_Région 2'!B32))</f>
        <v/>
      </c>
      <c r="M32" s="197" t="str">
        <f t="array" ref="M32">IF(SUMPRODUCT((B32:K32&lt;&gt;"")*1)=0,"",SUM('Hospi_CM_CMA_CH_Région 1'!M32,'Hospi_CM_CMA_CH_Région 1'!K32,'Hospi_CM_CMA_CH_Région 1'!I32,'Hospi_CM_CMA_CH_Région 1'!G32,'Hospi_CM_CMA_CH_Région 1'!E32,'Hospi_CM_CMA_CH_Région 1'!C32)+SUM(K32,I32,G32,E32,C32)+SUM('Hospi_CM_CMA_CH_Région 2'!M32,'Hospi_CM_CMA_CH_Région 2'!K32,'Hospi_CM_CMA_CH_Région 2'!I32,'Hospi_CM_CMA_CH_Région 2'!G32,'Hospi_CM_CMA_CH_Région 2'!E32,'Hospi_CM_CMA_CH_Région 2'!C32))</f>
        <v/>
      </c>
    </row>
    <row r="33" spans="1:13">
      <c r="A33" s="738" t="s">
        <v>1351</v>
      </c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 t="str">
        <f t="array" ref="L33">IF(SUMPRODUCT((B33:J33&lt;&gt;"")*1)=0,"",SUM('Hospi_CM_CMA_CH_Région 1'!L33,'Hospi_CM_CMA_CH_Région 1'!J33,'Hospi_CM_CMA_CH_Région 1'!H33,'Hospi_CM_CMA_CH_Région 1'!F33,'Hospi_CM_CMA_CH_Région 1'!D33,'Hospi_CM_CMA_CH_Région 1'!B33)+SUM(J33,H33,F33,D33,B33)+SUM('Hospi_CM_CMA_CH_Région 2'!L33,'Hospi_CM_CMA_CH_Région 2'!J33,'Hospi_CM_CMA_CH_Région 2'!H33,'Hospi_CM_CMA_CH_Région 2'!F33,'Hospi_CM_CMA_CH_Région 2'!D33,'Hospi_CM_CMA_CH_Région 2'!B33))</f>
        <v/>
      </c>
      <c r="M33" s="190" t="str">
        <f t="array" ref="M33">IF(SUMPRODUCT((B33:K33&lt;&gt;"")*1)=0,"",SUM('Hospi_CM_CMA_CH_Région 1'!M33,'Hospi_CM_CMA_CH_Région 1'!K33,'Hospi_CM_CMA_CH_Région 1'!I33,'Hospi_CM_CMA_CH_Région 1'!G33,'Hospi_CM_CMA_CH_Région 1'!E33,'Hospi_CM_CMA_CH_Région 1'!C33)+SUM(K33,I33,G33,E33,C33)+SUM('Hospi_CM_CMA_CH_Région 2'!M33,'Hospi_CM_CMA_CH_Région 2'!K33,'Hospi_CM_CMA_CH_Région 2'!I33,'Hospi_CM_CMA_CH_Région 2'!G33,'Hospi_CM_CMA_CH_Région 2'!E33,'Hospi_CM_CMA_CH_Région 2'!C33))</f>
        <v/>
      </c>
    </row>
    <row r="34" spans="1:13">
      <c r="A34" s="738" t="s">
        <v>1659</v>
      </c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 t="str">
        <f t="array" ref="L34">IF(SUMPRODUCT((B34:J34&lt;&gt;"")*1)=0,"",SUM('Hospi_CM_CMA_CH_Région 1'!L34,'Hospi_CM_CMA_CH_Région 1'!J34,'Hospi_CM_CMA_CH_Région 1'!H34,'Hospi_CM_CMA_CH_Région 1'!F34,'Hospi_CM_CMA_CH_Région 1'!D34,'Hospi_CM_CMA_CH_Région 1'!B34)+SUM(J34,H34,F34,D34,B34)+SUM('Hospi_CM_CMA_CH_Région 2'!L34,'Hospi_CM_CMA_CH_Région 2'!J34,'Hospi_CM_CMA_CH_Région 2'!H34,'Hospi_CM_CMA_CH_Région 2'!F34,'Hospi_CM_CMA_CH_Région 2'!D34,'Hospi_CM_CMA_CH_Région 2'!B34))</f>
        <v/>
      </c>
      <c r="M34" s="190" t="str">
        <f t="array" ref="M34">IF(SUMPRODUCT((B34:K34&lt;&gt;"")*1)=0,"",SUM('Hospi_CM_CMA_CH_Région 1'!M34,'Hospi_CM_CMA_CH_Région 1'!K34,'Hospi_CM_CMA_CH_Région 1'!I34,'Hospi_CM_CMA_CH_Région 1'!G34,'Hospi_CM_CMA_CH_Région 1'!E34,'Hospi_CM_CMA_CH_Région 1'!C34)+SUM(K34,I34,G34,E34,C34)+SUM('Hospi_CM_CMA_CH_Région 2'!M34,'Hospi_CM_CMA_CH_Région 2'!K34,'Hospi_CM_CMA_CH_Région 2'!I34,'Hospi_CM_CMA_CH_Région 2'!G34,'Hospi_CM_CMA_CH_Région 2'!E34,'Hospi_CM_CMA_CH_Région 2'!C34))</f>
        <v/>
      </c>
    </row>
    <row r="35" spans="1:13">
      <c r="A35" s="738" t="s">
        <v>1660</v>
      </c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 t="str">
        <f t="array" ref="L35">IF(SUMPRODUCT((B35:J35&lt;&gt;"")*1)=0,"",SUM('Hospi_CM_CMA_CH_Région 1'!L35,'Hospi_CM_CMA_CH_Région 1'!J35,'Hospi_CM_CMA_CH_Région 1'!H35,'Hospi_CM_CMA_CH_Région 1'!F35,'Hospi_CM_CMA_CH_Région 1'!D35,'Hospi_CM_CMA_CH_Région 1'!B35)+SUM(J35,H35,F35,D35,B35)+SUM('Hospi_CM_CMA_CH_Région 2'!L35,'Hospi_CM_CMA_CH_Région 2'!J35,'Hospi_CM_CMA_CH_Région 2'!H35,'Hospi_CM_CMA_CH_Région 2'!F35,'Hospi_CM_CMA_CH_Région 2'!D35,'Hospi_CM_CMA_CH_Région 2'!B35))</f>
        <v/>
      </c>
      <c r="M35" s="190" t="str">
        <f t="array" ref="M35">IF(SUMPRODUCT((B35:K35&lt;&gt;"")*1)=0,"",SUM('Hospi_CM_CMA_CH_Région 1'!M35,'Hospi_CM_CMA_CH_Région 1'!K35,'Hospi_CM_CMA_CH_Région 1'!I35,'Hospi_CM_CMA_CH_Région 1'!G35,'Hospi_CM_CMA_CH_Région 1'!E35,'Hospi_CM_CMA_CH_Région 1'!C35)+SUM(K35,I35,G35,E35,C35)+SUM('Hospi_CM_CMA_CH_Région 2'!M35,'Hospi_CM_CMA_CH_Région 2'!K35,'Hospi_CM_CMA_CH_Région 2'!I35,'Hospi_CM_CMA_CH_Région 2'!G35,'Hospi_CM_CMA_CH_Région 2'!E35,'Hospi_CM_CMA_CH_Région 2'!C35))</f>
        <v/>
      </c>
    </row>
    <row r="36" spans="1:13">
      <c r="A36" s="738" t="s">
        <v>1661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 t="str">
        <f t="array" ref="L36">IF(SUMPRODUCT((B36:J36&lt;&gt;"")*1)=0,"",SUM('Hospi_CM_CMA_CH_Région 1'!L36,'Hospi_CM_CMA_CH_Région 1'!J36,'Hospi_CM_CMA_CH_Région 1'!H36,'Hospi_CM_CMA_CH_Région 1'!F36,'Hospi_CM_CMA_CH_Région 1'!D36,'Hospi_CM_CMA_CH_Région 1'!B36)+SUM(J36,H36,F36,D36,B36)+SUM('Hospi_CM_CMA_CH_Région 2'!L36,'Hospi_CM_CMA_CH_Région 2'!J36,'Hospi_CM_CMA_CH_Région 2'!H36,'Hospi_CM_CMA_CH_Région 2'!F36,'Hospi_CM_CMA_CH_Région 2'!D36,'Hospi_CM_CMA_CH_Région 2'!B36))</f>
        <v/>
      </c>
      <c r="M36" s="190" t="str">
        <f t="array" ref="M36">IF(SUMPRODUCT((B36:K36&lt;&gt;"")*1)=0,"",SUM('Hospi_CM_CMA_CH_Région 1'!M36,'Hospi_CM_CMA_CH_Région 1'!K36,'Hospi_CM_CMA_CH_Région 1'!I36,'Hospi_CM_CMA_CH_Région 1'!G36,'Hospi_CM_CMA_CH_Région 1'!E36,'Hospi_CM_CMA_CH_Région 1'!C36)+SUM(K36,I36,G36,E36,C36)+SUM('Hospi_CM_CMA_CH_Région 2'!M36,'Hospi_CM_CMA_CH_Région 2'!K36,'Hospi_CM_CMA_CH_Région 2'!I36,'Hospi_CM_CMA_CH_Région 2'!G36,'Hospi_CM_CMA_CH_Région 2'!E36,'Hospi_CM_CMA_CH_Région 2'!C36))</f>
        <v/>
      </c>
    </row>
    <row r="37" spans="1:13">
      <c r="A37" s="738" t="s">
        <v>1662</v>
      </c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 t="str">
        <f t="array" ref="L37">IF(SUMPRODUCT((B37:J37&lt;&gt;"")*1)=0,"",SUM('Hospi_CM_CMA_CH_Région 1'!L37,'Hospi_CM_CMA_CH_Région 1'!J37,'Hospi_CM_CMA_CH_Région 1'!H37,'Hospi_CM_CMA_CH_Région 1'!F37,'Hospi_CM_CMA_CH_Région 1'!D37,'Hospi_CM_CMA_CH_Région 1'!B37)+SUM(J37,H37,F37,D37,B37)+SUM('Hospi_CM_CMA_CH_Région 2'!L37,'Hospi_CM_CMA_CH_Région 2'!J37,'Hospi_CM_CMA_CH_Région 2'!H37,'Hospi_CM_CMA_CH_Région 2'!F37,'Hospi_CM_CMA_CH_Région 2'!D37,'Hospi_CM_CMA_CH_Région 2'!B37))</f>
        <v/>
      </c>
      <c r="M37" s="190" t="str">
        <f t="array" ref="M37">IF(SUMPRODUCT((B37:K37&lt;&gt;"")*1)=0,"",SUM('Hospi_CM_CMA_CH_Région 1'!M37,'Hospi_CM_CMA_CH_Région 1'!K37,'Hospi_CM_CMA_CH_Région 1'!I37,'Hospi_CM_CMA_CH_Région 1'!G37,'Hospi_CM_CMA_CH_Région 1'!E37,'Hospi_CM_CMA_CH_Région 1'!C37)+SUM(K37,I37,G37,E37,C37)+SUM('Hospi_CM_CMA_CH_Région 2'!M37,'Hospi_CM_CMA_CH_Région 2'!K37,'Hospi_CM_CMA_CH_Région 2'!I37,'Hospi_CM_CMA_CH_Région 2'!G37,'Hospi_CM_CMA_CH_Région 2'!E37,'Hospi_CM_CMA_CH_Région 2'!C37))</f>
        <v/>
      </c>
    </row>
    <row r="38" spans="1:13">
      <c r="A38" s="738" t="s">
        <v>1663</v>
      </c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 t="str">
        <f t="array" ref="L38">IF(SUMPRODUCT((B38:J38&lt;&gt;"")*1)=0,"",SUM('Hospi_CM_CMA_CH_Région 1'!L38,'Hospi_CM_CMA_CH_Région 1'!J38,'Hospi_CM_CMA_CH_Région 1'!H38,'Hospi_CM_CMA_CH_Région 1'!F38,'Hospi_CM_CMA_CH_Région 1'!D38,'Hospi_CM_CMA_CH_Région 1'!B38)+SUM(J38,H38,F38,D38,B38)+SUM('Hospi_CM_CMA_CH_Région 2'!L38,'Hospi_CM_CMA_CH_Région 2'!J38,'Hospi_CM_CMA_CH_Région 2'!H38,'Hospi_CM_CMA_CH_Région 2'!F38,'Hospi_CM_CMA_CH_Région 2'!D38,'Hospi_CM_CMA_CH_Région 2'!B38))</f>
        <v/>
      </c>
      <c r="M38" s="190" t="str">
        <f t="array" ref="M38">IF(SUMPRODUCT((B38:K38&lt;&gt;"")*1)=0,"",SUM('Hospi_CM_CMA_CH_Région 1'!M38,'Hospi_CM_CMA_CH_Région 1'!K38,'Hospi_CM_CMA_CH_Région 1'!I38,'Hospi_CM_CMA_CH_Région 1'!G38,'Hospi_CM_CMA_CH_Région 1'!E38,'Hospi_CM_CMA_CH_Région 1'!C38)+SUM(K38,I38,G38,E38,C38)+SUM('Hospi_CM_CMA_CH_Région 2'!M38,'Hospi_CM_CMA_CH_Région 2'!K38,'Hospi_CM_CMA_CH_Région 2'!I38,'Hospi_CM_CMA_CH_Région 2'!G38,'Hospi_CM_CMA_CH_Région 2'!E38,'Hospi_CM_CMA_CH_Région 2'!C38))</f>
        <v/>
      </c>
    </row>
    <row r="39" spans="1:13">
      <c r="A39" s="738" t="s">
        <v>1664</v>
      </c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 t="str">
        <f t="array" ref="L39">IF(SUMPRODUCT((B39:J39&lt;&gt;"")*1)=0,"",SUM('Hospi_CM_CMA_CH_Région 1'!L39,'Hospi_CM_CMA_CH_Région 1'!J39,'Hospi_CM_CMA_CH_Région 1'!H39,'Hospi_CM_CMA_CH_Région 1'!F39,'Hospi_CM_CMA_CH_Région 1'!D39,'Hospi_CM_CMA_CH_Région 1'!B39)+SUM(J39,H39,F39,D39,B39)+SUM('Hospi_CM_CMA_CH_Région 2'!L39,'Hospi_CM_CMA_CH_Région 2'!J39,'Hospi_CM_CMA_CH_Région 2'!H39,'Hospi_CM_CMA_CH_Région 2'!F39,'Hospi_CM_CMA_CH_Région 2'!D39,'Hospi_CM_CMA_CH_Région 2'!B39))</f>
        <v/>
      </c>
      <c r="M39" s="190" t="str">
        <f t="array" ref="M39">IF(SUMPRODUCT((B39:K39&lt;&gt;"")*1)=0,"",SUM('Hospi_CM_CMA_CH_Région 1'!M39,'Hospi_CM_CMA_CH_Région 1'!K39,'Hospi_CM_CMA_CH_Région 1'!I39,'Hospi_CM_CMA_CH_Région 1'!G39,'Hospi_CM_CMA_CH_Région 1'!E39,'Hospi_CM_CMA_CH_Région 1'!C39)+SUM(K39,I39,G39,E39,C39)+SUM('Hospi_CM_CMA_CH_Région 2'!M39,'Hospi_CM_CMA_CH_Région 2'!K39,'Hospi_CM_CMA_CH_Région 2'!I39,'Hospi_CM_CMA_CH_Région 2'!G39,'Hospi_CM_CMA_CH_Région 2'!E39,'Hospi_CM_CMA_CH_Région 2'!C39))</f>
        <v/>
      </c>
    </row>
    <row r="40" spans="1:13">
      <c r="A40" s="738" t="s">
        <v>1665</v>
      </c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 t="str">
        <f t="array" ref="L40">IF(SUMPRODUCT((B40:J40&lt;&gt;"")*1)=0,"",SUM('Hospi_CM_CMA_CH_Région 1'!L40,'Hospi_CM_CMA_CH_Région 1'!J40,'Hospi_CM_CMA_CH_Région 1'!H40,'Hospi_CM_CMA_CH_Région 1'!F40,'Hospi_CM_CMA_CH_Région 1'!D40,'Hospi_CM_CMA_CH_Région 1'!B40)+SUM(J40,H40,F40,D40,B40)+SUM('Hospi_CM_CMA_CH_Région 2'!L40,'Hospi_CM_CMA_CH_Région 2'!J40,'Hospi_CM_CMA_CH_Région 2'!H40,'Hospi_CM_CMA_CH_Région 2'!F40,'Hospi_CM_CMA_CH_Région 2'!D40,'Hospi_CM_CMA_CH_Région 2'!B40))</f>
        <v/>
      </c>
      <c r="M40" s="190" t="str">
        <f t="array" ref="M40">IF(SUMPRODUCT((B40:K40&lt;&gt;"")*1)=0,"",SUM('Hospi_CM_CMA_CH_Région 1'!M40,'Hospi_CM_CMA_CH_Région 1'!K40,'Hospi_CM_CMA_CH_Région 1'!I40,'Hospi_CM_CMA_CH_Région 1'!G40,'Hospi_CM_CMA_CH_Région 1'!E40,'Hospi_CM_CMA_CH_Région 1'!C40)+SUM(K40,I40,G40,E40,C40)+SUM('Hospi_CM_CMA_CH_Région 2'!M40,'Hospi_CM_CMA_CH_Région 2'!K40,'Hospi_CM_CMA_CH_Région 2'!I40,'Hospi_CM_CMA_CH_Région 2'!G40,'Hospi_CM_CMA_CH_Région 2'!E40,'Hospi_CM_CMA_CH_Région 2'!C40))</f>
        <v/>
      </c>
    </row>
    <row r="41" spans="1:13">
      <c r="A41" s="738" t="s">
        <v>1666</v>
      </c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 t="str">
        <f t="array" ref="L41">IF(SUMPRODUCT((B41:J41&lt;&gt;"")*1)=0,"",SUM('Hospi_CM_CMA_CH_Région 1'!L41,'Hospi_CM_CMA_CH_Région 1'!J41,'Hospi_CM_CMA_CH_Région 1'!H41,'Hospi_CM_CMA_CH_Région 1'!F41,'Hospi_CM_CMA_CH_Région 1'!D41,'Hospi_CM_CMA_CH_Région 1'!B41)+SUM(J41,H41,F41,D41,B41)+SUM('Hospi_CM_CMA_CH_Région 2'!L41,'Hospi_CM_CMA_CH_Région 2'!J41,'Hospi_CM_CMA_CH_Région 2'!H41,'Hospi_CM_CMA_CH_Région 2'!F41,'Hospi_CM_CMA_CH_Région 2'!D41,'Hospi_CM_CMA_CH_Région 2'!B41))</f>
        <v/>
      </c>
      <c r="M41" s="190" t="str">
        <f t="array" ref="M41">IF(SUMPRODUCT((B41:K41&lt;&gt;"")*1)=0,"",SUM('Hospi_CM_CMA_CH_Région 1'!M41,'Hospi_CM_CMA_CH_Région 1'!K41,'Hospi_CM_CMA_CH_Région 1'!I41,'Hospi_CM_CMA_CH_Région 1'!G41,'Hospi_CM_CMA_CH_Région 1'!E41,'Hospi_CM_CMA_CH_Région 1'!C41)+SUM(K41,I41,G41,E41,C41)+SUM('Hospi_CM_CMA_CH_Région 2'!M41,'Hospi_CM_CMA_CH_Région 2'!K41,'Hospi_CM_CMA_CH_Région 2'!I41,'Hospi_CM_CMA_CH_Région 2'!G41,'Hospi_CM_CMA_CH_Région 2'!E41,'Hospi_CM_CMA_CH_Région 2'!C41))</f>
        <v/>
      </c>
    </row>
    <row r="42" spans="1:13">
      <c r="A42" s="738" t="s">
        <v>1667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 t="str">
        <f t="array" ref="L42">IF(SUMPRODUCT((B42:J42&lt;&gt;"")*1)=0,"",SUM('Hospi_CM_CMA_CH_Région 1'!L42,'Hospi_CM_CMA_CH_Région 1'!J42,'Hospi_CM_CMA_CH_Région 1'!H42,'Hospi_CM_CMA_CH_Région 1'!F42,'Hospi_CM_CMA_CH_Région 1'!D42,'Hospi_CM_CMA_CH_Région 1'!B42)+SUM(J42,H42,F42,D42,B42)+SUM('Hospi_CM_CMA_CH_Région 2'!L42,'Hospi_CM_CMA_CH_Région 2'!J42,'Hospi_CM_CMA_CH_Région 2'!H42,'Hospi_CM_CMA_CH_Région 2'!F42,'Hospi_CM_CMA_CH_Région 2'!D42,'Hospi_CM_CMA_CH_Région 2'!B42))</f>
        <v/>
      </c>
      <c r="M42" s="197" t="str">
        <f t="array" ref="M42">IF(SUMPRODUCT((B42:K42&lt;&gt;"")*1)=0,"",SUM('Hospi_CM_CMA_CH_Région 1'!M42,'Hospi_CM_CMA_CH_Région 1'!K42,'Hospi_CM_CMA_CH_Région 1'!I42,'Hospi_CM_CMA_CH_Région 1'!G42,'Hospi_CM_CMA_CH_Région 1'!E42,'Hospi_CM_CMA_CH_Région 1'!C42)+SUM(K42,I42,G42,E42,C42)+SUM('Hospi_CM_CMA_CH_Région 2'!M42,'Hospi_CM_CMA_CH_Région 2'!K42,'Hospi_CM_CMA_CH_Région 2'!I42,'Hospi_CM_CMA_CH_Région 2'!G42,'Hospi_CM_CMA_CH_Région 2'!E42,'Hospi_CM_CMA_CH_Région 2'!C42))</f>
        <v/>
      </c>
    </row>
    <row r="43" spans="1:13">
      <c r="A43" s="738" t="s">
        <v>1668</v>
      </c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 t="str">
        <f t="array" ref="L43">IF(SUMPRODUCT((B43:J43&lt;&gt;"")*1)=0,"",SUM('Hospi_CM_CMA_CH_Région 1'!L43,'Hospi_CM_CMA_CH_Région 1'!J43,'Hospi_CM_CMA_CH_Région 1'!H43,'Hospi_CM_CMA_CH_Région 1'!F43,'Hospi_CM_CMA_CH_Région 1'!D43,'Hospi_CM_CMA_CH_Région 1'!B43)+SUM(J43,H43,F43,D43,B43)+SUM('Hospi_CM_CMA_CH_Région 2'!L43,'Hospi_CM_CMA_CH_Région 2'!J43,'Hospi_CM_CMA_CH_Région 2'!H43,'Hospi_CM_CMA_CH_Région 2'!F43,'Hospi_CM_CMA_CH_Région 2'!D43,'Hospi_CM_CMA_CH_Région 2'!B43))</f>
        <v/>
      </c>
      <c r="M43" s="190" t="str">
        <f t="array" ref="M43">IF(SUMPRODUCT((B43:K43&lt;&gt;"")*1)=0,"",SUM('Hospi_CM_CMA_CH_Région 1'!M43,'Hospi_CM_CMA_CH_Région 1'!K43,'Hospi_CM_CMA_CH_Région 1'!I43,'Hospi_CM_CMA_CH_Région 1'!G43,'Hospi_CM_CMA_CH_Région 1'!E43,'Hospi_CM_CMA_CH_Région 1'!C43)+SUM(K43,I43,G43,E43,C43)+SUM('Hospi_CM_CMA_CH_Région 2'!M43,'Hospi_CM_CMA_CH_Région 2'!K43,'Hospi_CM_CMA_CH_Région 2'!I43,'Hospi_CM_CMA_CH_Région 2'!G43,'Hospi_CM_CMA_CH_Région 2'!E43,'Hospi_CM_CMA_CH_Région 2'!C43))</f>
        <v/>
      </c>
    </row>
    <row r="44" spans="1:13" ht="14" customHeight="1">
      <c r="A44" s="738" t="s">
        <v>1669</v>
      </c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 t="str">
        <f t="array" ref="L44">IF(SUMPRODUCT((B44:J44&lt;&gt;"")*1)=0,"",SUM('Hospi_CM_CMA_CH_Région 1'!L44,'Hospi_CM_CMA_CH_Région 1'!J44,'Hospi_CM_CMA_CH_Région 1'!H44,'Hospi_CM_CMA_CH_Région 1'!F44,'Hospi_CM_CMA_CH_Région 1'!D44,'Hospi_CM_CMA_CH_Région 1'!B44)+SUM(J44,H44,F44,D44,B44)+SUM('Hospi_CM_CMA_CH_Région 2'!L44,'Hospi_CM_CMA_CH_Région 2'!J44,'Hospi_CM_CMA_CH_Région 2'!H44,'Hospi_CM_CMA_CH_Région 2'!F44,'Hospi_CM_CMA_CH_Région 2'!D44,'Hospi_CM_CMA_CH_Région 2'!B44))</f>
        <v/>
      </c>
      <c r="M44" s="190" t="str">
        <f t="array" ref="M44">IF(SUMPRODUCT((B44:K44&lt;&gt;"")*1)=0,"",SUM('Hospi_CM_CMA_CH_Région 1'!M44,'Hospi_CM_CMA_CH_Région 1'!K44,'Hospi_CM_CMA_CH_Région 1'!I44,'Hospi_CM_CMA_CH_Région 1'!G44,'Hospi_CM_CMA_CH_Région 1'!E44,'Hospi_CM_CMA_CH_Région 1'!C44)+SUM(K44,I44,G44,E44,C44)+SUM('Hospi_CM_CMA_CH_Région 2'!M44,'Hospi_CM_CMA_CH_Région 2'!K44,'Hospi_CM_CMA_CH_Région 2'!I44,'Hospi_CM_CMA_CH_Région 2'!G44,'Hospi_CM_CMA_CH_Région 2'!E44,'Hospi_CM_CMA_CH_Région 2'!C44))</f>
        <v/>
      </c>
    </row>
    <row r="45" spans="1:13" ht="13.9" customHeight="1">
      <c r="A45" s="662" t="s">
        <v>1407</v>
      </c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 t="str">
        <f t="array" ref="L45">IF(SUMPRODUCT((B45:J45&lt;&gt;"")*1)=0,"",SUM('Hospi_CM_CMA_CH_Région 1'!L45,'Hospi_CM_CMA_CH_Région 1'!J45,'Hospi_CM_CMA_CH_Région 1'!H45,'Hospi_CM_CMA_CH_Région 1'!F45,'Hospi_CM_CMA_CH_Région 1'!D45,'Hospi_CM_CMA_CH_Région 1'!B45)+SUM(J45,H45,F45,D45,B45)+SUM('Hospi_CM_CMA_CH_Région 2'!L45,'Hospi_CM_CMA_CH_Région 2'!J45,'Hospi_CM_CMA_CH_Région 2'!H45,'Hospi_CM_CMA_CH_Région 2'!F45,'Hospi_CM_CMA_CH_Région 2'!D45,'Hospi_CM_CMA_CH_Région 2'!B45))</f>
        <v/>
      </c>
      <c r="M45" s="190" t="str">
        <f t="array" ref="M45">IF(SUMPRODUCT((B45:K45&lt;&gt;"")*1)=0,"",SUM('Hospi_CM_CMA_CH_Région 1'!M45,'Hospi_CM_CMA_CH_Région 1'!K45,'Hospi_CM_CMA_CH_Région 1'!I45,'Hospi_CM_CMA_CH_Région 1'!G45,'Hospi_CM_CMA_CH_Région 1'!E45,'Hospi_CM_CMA_CH_Région 1'!C45)+SUM(K45,I45,G45,E45,C45)+SUM('Hospi_CM_CMA_CH_Région 2'!M45,'Hospi_CM_CMA_CH_Région 2'!K45,'Hospi_CM_CMA_CH_Région 2'!I45,'Hospi_CM_CMA_CH_Région 2'!G45,'Hospi_CM_CMA_CH_Région 2'!E45,'Hospi_CM_CMA_CH_Région 2'!C45))</f>
        <v/>
      </c>
    </row>
    <row r="46" spans="1:13">
      <c r="A46" s="738" t="s">
        <v>1670</v>
      </c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 t="str">
        <f t="array" ref="L46">IF(SUMPRODUCT((B46:J46&lt;&gt;"")*1)=0,"",SUM('Hospi_CM_CMA_CH_Région 1'!L46,'Hospi_CM_CMA_CH_Région 1'!J46,'Hospi_CM_CMA_CH_Région 1'!H46,'Hospi_CM_CMA_CH_Région 1'!F46,'Hospi_CM_CMA_CH_Région 1'!D46,'Hospi_CM_CMA_CH_Région 1'!B46)+SUM(J46,H46,F46,D46,B46)+SUM('Hospi_CM_CMA_CH_Région 2'!L46,'Hospi_CM_CMA_CH_Région 2'!J46,'Hospi_CM_CMA_CH_Région 2'!H46,'Hospi_CM_CMA_CH_Région 2'!F46,'Hospi_CM_CMA_CH_Région 2'!D46,'Hospi_CM_CMA_CH_Région 2'!B46))</f>
        <v/>
      </c>
      <c r="M46" s="190" t="str">
        <f t="array" ref="M46">IF(SUMPRODUCT((B46:K46&lt;&gt;"")*1)=0,"",SUM('Hospi_CM_CMA_CH_Région 1'!M46,'Hospi_CM_CMA_CH_Région 1'!K46,'Hospi_CM_CMA_CH_Région 1'!I46,'Hospi_CM_CMA_CH_Région 1'!G46,'Hospi_CM_CMA_CH_Région 1'!E46,'Hospi_CM_CMA_CH_Région 1'!C46)+SUM(K46,I46,G46,E46,C46)+SUM('Hospi_CM_CMA_CH_Région 2'!M46,'Hospi_CM_CMA_CH_Région 2'!K46,'Hospi_CM_CMA_CH_Région 2'!I46,'Hospi_CM_CMA_CH_Région 2'!G46,'Hospi_CM_CMA_CH_Région 2'!E46,'Hospi_CM_CMA_CH_Région 2'!C46))</f>
        <v/>
      </c>
    </row>
    <row r="47" spans="1:13">
      <c r="A47" s="738" t="s">
        <v>1671</v>
      </c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 t="str">
        <f t="array" ref="L47">IF(SUMPRODUCT((B47:J47&lt;&gt;"")*1)=0,"",SUM('Hospi_CM_CMA_CH_Région 1'!L47,'Hospi_CM_CMA_CH_Région 1'!J47,'Hospi_CM_CMA_CH_Région 1'!H47,'Hospi_CM_CMA_CH_Région 1'!F47,'Hospi_CM_CMA_CH_Région 1'!D47,'Hospi_CM_CMA_CH_Région 1'!B47)+SUM(J47,H47,F47,D47,B47)+SUM('Hospi_CM_CMA_CH_Région 2'!L47,'Hospi_CM_CMA_CH_Région 2'!J47,'Hospi_CM_CMA_CH_Région 2'!H47,'Hospi_CM_CMA_CH_Région 2'!F47,'Hospi_CM_CMA_CH_Région 2'!D47,'Hospi_CM_CMA_CH_Région 2'!B47))</f>
        <v/>
      </c>
      <c r="M47" s="190" t="str">
        <f t="array" ref="M47">IF(SUMPRODUCT((B47:K47&lt;&gt;"")*1)=0,"",SUM('Hospi_CM_CMA_CH_Région 1'!M47,'Hospi_CM_CMA_CH_Région 1'!K47,'Hospi_CM_CMA_CH_Région 1'!I47,'Hospi_CM_CMA_CH_Région 1'!G47,'Hospi_CM_CMA_CH_Région 1'!E47,'Hospi_CM_CMA_CH_Région 1'!C47)+SUM(K47,I47,G47,E47,C47)+SUM('Hospi_CM_CMA_CH_Région 2'!M47,'Hospi_CM_CMA_CH_Région 2'!K47,'Hospi_CM_CMA_CH_Région 2'!I47,'Hospi_CM_CMA_CH_Région 2'!G47,'Hospi_CM_CMA_CH_Région 2'!E47,'Hospi_CM_CMA_CH_Région 2'!C47))</f>
        <v/>
      </c>
    </row>
    <row r="48" spans="1:13">
      <c r="A48" s="738" t="s">
        <v>1672</v>
      </c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 t="str">
        <f t="array" ref="L48">IF(SUMPRODUCT((B48:J48&lt;&gt;"")*1)=0,"",SUM('Hospi_CM_CMA_CH_Région 1'!L48,'Hospi_CM_CMA_CH_Région 1'!J48,'Hospi_CM_CMA_CH_Région 1'!H48,'Hospi_CM_CMA_CH_Région 1'!F48,'Hospi_CM_CMA_CH_Région 1'!D48,'Hospi_CM_CMA_CH_Région 1'!B48)+SUM(J48,H48,F48,D48,B48)+SUM('Hospi_CM_CMA_CH_Région 2'!L48,'Hospi_CM_CMA_CH_Région 2'!J48,'Hospi_CM_CMA_CH_Région 2'!H48,'Hospi_CM_CMA_CH_Région 2'!F48,'Hospi_CM_CMA_CH_Région 2'!D48,'Hospi_CM_CMA_CH_Région 2'!B48))</f>
        <v/>
      </c>
      <c r="M48" s="190" t="str">
        <f t="array" ref="M48">IF(SUMPRODUCT((B48:K48&lt;&gt;"")*1)=0,"",SUM('Hospi_CM_CMA_CH_Région 1'!M48,'Hospi_CM_CMA_CH_Région 1'!K48,'Hospi_CM_CMA_CH_Région 1'!I48,'Hospi_CM_CMA_CH_Région 1'!G48,'Hospi_CM_CMA_CH_Région 1'!E48,'Hospi_CM_CMA_CH_Région 1'!C48)+SUM(K48,I48,G48,E48,C48)+SUM('Hospi_CM_CMA_CH_Région 2'!M48,'Hospi_CM_CMA_CH_Région 2'!K48,'Hospi_CM_CMA_CH_Région 2'!I48,'Hospi_CM_CMA_CH_Région 2'!G48,'Hospi_CM_CMA_CH_Région 2'!E48,'Hospi_CM_CMA_CH_Région 2'!C48))</f>
        <v/>
      </c>
    </row>
    <row r="49" spans="1:13" ht="14" customHeight="1">
      <c r="A49" s="738" t="s">
        <v>1673</v>
      </c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 t="str">
        <f t="array" ref="L49">IF(SUMPRODUCT((B49:J49&lt;&gt;"")*1)=0,"",SUM('Hospi_CM_CMA_CH_Région 1'!L49,'Hospi_CM_CMA_CH_Région 1'!J49,'Hospi_CM_CMA_CH_Région 1'!H49,'Hospi_CM_CMA_CH_Région 1'!F49,'Hospi_CM_CMA_CH_Région 1'!D49,'Hospi_CM_CMA_CH_Région 1'!B49)+SUM(J49,H49,F49,D49,B49)+SUM('Hospi_CM_CMA_CH_Région 2'!L49,'Hospi_CM_CMA_CH_Région 2'!J49,'Hospi_CM_CMA_CH_Région 2'!H49,'Hospi_CM_CMA_CH_Région 2'!F49,'Hospi_CM_CMA_CH_Région 2'!D49,'Hospi_CM_CMA_CH_Région 2'!B49))</f>
        <v/>
      </c>
      <c r="M49" s="190" t="str">
        <f t="array" ref="M49">IF(SUMPRODUCT((B49:K49&lt;&gt;"")*1)=0,"",SUM('Hospi_CM_CMA_CH_Région 1'!M49,'Hospi_CM_CMA_CH_Région 1'!K49,'Hospi_CM_CMA_CH_Région 1'!I49,'Hospi_CM_CMA_CH_Région 1'!G49,'Hospi_CM_CMA_CH_Région 1'!E49,'Hospi_CM_CMA_CH_Région 1'!C49)+SUM(K49,I49,G49,E49,C49)+SUM('Hospi_CM_CMA_CH_Région 2'!M49,'Hospi_CM_CMA_CH_Région 2'!K49,'Hospi_CM_CMA_CH_Région 2'!I49,'Hospi_CM_CMA_CH_Région 2'!G49,'Hospi_CM_CMA_CH_Région 2'!E49,'Hospi_CM_CMA_CH_Région 2'!C49))</f>
        <v/>
      </c>
    </row>
    <row r="50" spans="1:13">
      <c r="A50" s="738" t="s">
        <v>1674</v>
      </c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 t="str">
        <f t="array" ref="L50">IF(SUMPRODUCT((B50:J50&lt;&gt;"")*1)=0,"",SUM('Hospi_CM_CMA_CH_Région 1'!L50,'Hospi_CM_CMA_CH_Région 1'!J50,'Hospi_CM_CMA_CH_Région 1'!H50,'Hospi_CM_CMA_CH_Région 1'!F50,'Hospi_CM_CMA_CH_Région 1'!D50,'Hospi_CM_CMA_CH_Région 1'!B50)+SUM(J50,H50,F50,D50,B50)+SUM('Hospi_CM_CMA_CH_Région 2'!L50,'Hospi_CM_CMA_CH_Région 2'!J50,'Hospi_CM_CMA_CH_Région 2'!H50,'Hospi_CM_CMA_CH_Région 2'!F50,'Hospi_CM_CMA_CH_Région 2'!D50,'Hospi_CM_CMA_CH_Région 2'!B50))</f>
        <v/>
      </c>
      <c r="M50" s="190" t="str">
        <f t="array" ref="M50">IF(SUMPRODUCT((B50:K50&lt;&gt;"")*1)=0,"",SUM('Hospi_CM_CMA_CH_Région 1'!M50,'Hospi_CM_CMA_CH_Région 1'!K50,'Hospi_CM_CMA_CH_Région 1'!I50,'Hospi_CM_CMA_CH_Région 1'!G50,'Hospi_CM_CMA_CH_Région 1'!E50,'Hospi_CM_CMA_CH_Région 1'!C50)+SUM(K50,I50,G50,E50,C50)+SUM('Hospi_CM_CMA_CH_Région 2'!M50,'Hospi_CM_CMA_CH_Région 2'!K50,'Hospi_CM_CMA_CH_Région 2'!I50,'Hospi_CM_CMA_CH_Région 2'!G50,'Hospi_CM_CMA_CH_Région 2'!E50,'Hospi_CM_CMA_CH_Région 2'!C50))</f>
        <v/>
      </c>
    </row>
    <row r="51" spans="1:13">
      <c r="A51" s="738" t="s">
        <v>1675</v>
      </c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 t="str">
        <f t="array" ref="L51">IF(SUMPRODUCT((B51:J51&lt;&gt;"")*1)=0,"",SUM('Hospi_CM_CMA_CH_Région 1'!L51,'Hospi_CM_CMA_CH_Région 1'!J51,'Hospi_CM_CMA_CH_Région 1'!H51,'Hospi_CM_CMA_CH_Région 1'!F51,'Hospi_CM_CMA_CH_Région 1'!D51,'Hospi_CM_CMA_CH_Région 1'!B51)+SUM(J51,H51,F51,D51,B51)+SUM('Hospi_CM_CMA_CH_Région 2'!L51,'Hospi_CM_CMA_CH_Région 2'!J51,'Hospi_CM_CMA_CH_Région 2'!H51,'Hospi_CM_CMA_CH_Région 2'!F51,'Hospi_CM_CMA_CH_Région 2'!D51,'Hospi_CM_CMA_CH_Région 2'!B51))</f>
        <v/>
      </c>
      <c r="M51" s="190" t="str">
        <f t="array" ref="M51">IF(SUMPRODUCT((B51:K51&lt;&gt;"")*1)=0,"",SUM('Hospi_CM_CMA_CH_Région 1'!M51,'Hospi_CM_CMA_CH_Région 1'!K51,'Hospi_CM_CMA_CH_Région 1'!I51,'Hospi_CM_CMA_CH_Région 1'!G51,'Hospi_CM_CMA_CH_Région 1'!E51,'Hospi_CM_CMA_CH_Région 1'!C51)+SUM(K51,I51,G51,E51,C51)+SUM('Hospi_CM_CMA_CH_Région 2'!M51,'Hospi_CM_CMA_CH_Région 2'!K51,'Hospi_CM_CMA_CH_Région 2'!I51,'Hospi_CM_CMA_CH_Région 2'!G51,'Hospi_CM_CMA_CH_Région 2'!E51,'Hospi_CM_CMA_CH_Région 2'!C51))</f>
        <v/>
      </c>
    </row>
    <row r="52" spans="1:13">
      <c r="A52" s="738" t="s">
        <v>1676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 t="str">
        <f t="array" ref="L52">IF(SUMPRODUCT((B52:J52&lt;&gt;"")*1)=0,"",SUM('Hospi_CM_CMA_CH_Région 1'!L52,'Hospi_CM_CMA_CH_Région 1'!J52,'Hospi_CM_CMA_CH_Région 1'!H52,'Hospi_CM_CMA_CH_Région 1'!F52,'Hospi_CM_CMA_CH_Région 1'!D52,'Hospi_CM_CMA_CH_Région 1'!B52)+SUM(J52,H52,F52,D52,B52)+SUM('Hospi_CM_CMA_CH_Région 2'!L52,'Hospi_CM_CMA_CH_Région 2'!J52,'Hospi_CM_CMA_CH_Région 2'!H52,'Hospi_CM_CMA_CH_Région 2'!F52,'Hospi_CM_CMA_CH_Région 2'!D52,'Hospi_CM_CMA_CH_Région 2'!B52))</f>
        <v/>
      </c>
      <c r="M52" s="190" t="str">
        <f t="array" ref="M52">IF(SUMPRODUCT((B52:K52&lt;&gt;"")*1)=0,"",SUM('Hospi_CM_CMA_CH_Région 1'!M52,'Hospi_CM_CMA_CH_Région 1'!K52,'Hospi_CM_CMA_CH_Région 1'!I52,'Hospi_CM_CMA_CH_Région 1'!G52,'Hospi_CM_CMA_CH_Région 1'!E52,'Hospi_CM_CMA_CH_Région 1'!C52)+SUM(K52,I52,G52,E52,C52)+SUM('Hospi_CM_CMA_CH_Région 2'!M52,'Hospi_CM_CMA_CH_Région 2'!K52,'Hospi_CM_CMA_CH_Région 2'!I52,'Hospi_CM_CMA_CH_Région 2'!G52,'Hospi_CM_CMA_CH_Région 2'!E52,'Hospi_CM_CMA_CH_Région 2'!C52))</f>
        <v/>
      </c>
    </row>
    <row r="53" spans="1:13">
      <c r="A53" s="738" t="s">
        <v>1677</v>
      </c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 t="str">
        <f t="array" ref="L53">IF(SUMPRODUCT((B53:J53&lt;&gt;"")*1)=0,"",SUM('Hospi_CM_CMA_CH_Région 1'!L53,'Hospi_CM_CMA_CH_Région 1'!J53,'Hospi_CM_CMA_CH_Région 1'!H53,'Hospi_CM_CMA_CH_Région 1'!F53,'Hospi_CM_CMA_CH_Région 1'!D53,'Hospi_CM_CMA_CH_Région 1'!B53)+SUM(J53,H53,F53,D53,B53)+SUM('Hospi_CM_CMA_CH_Région 2'!L53,'Hospi_CM_CMA_CH_Région 2'!J53,'Hospi_CM_CMA_CH_Région 2'!H53,'Hospi_CM_CMA_CH_Région 2'!F53,'Hospi_CM_CMA_CH_Région 2'!D53,'Hospi_CM_CMA_CH_Région 2'!B53))</f>
        <v/>
      </c>
      <c r="M53" s="190" t="str">
        <f t="array" ref="M53">IF(SUMPRODUCT((B53:K53&lt;&gt;"")*1)=0,"",SUM('Hospi_CM_CMA_CH_Région 1'!M53,'Hospi_CM_CMA_CH_Région 1'!K53,'Hospi_CM_CMA_CH_Région 1'!I53,'Hospi_CM_CMA_CH_Région 1'!G53,'Hospi_CM_CMA_CH_Région 1'!E53,'Hospi_CM_CMA_CH_Région 1'!C53)+SUM(K53,I53,G53,E53,C53)+SUM('Hospi_CM_CMA_CH_Région 2'!M53,'Hospi_CM_CMA_CH_Région 2'!K53,'Hospi_CM_CMA_CH_Région 2'!I53,'Hospi_CM_CMA_CH_Région 2'!G53,'Hospi_CM_CMA_CH_Région 2'!E53,'Hospi_CM_CMA_CH_Région 2'!C53))</f>
        <v/>
      </c>
    </row>
    <row r="54" spans="1:13" ht="14" customHeight="1">
      <c r="A54" s="662" t="s">
        <v>1678</v>
      </c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 t="str">
        <f t="array" ref="L54">IF(SUMPRODUCT((B54:J54&lt;&gt;"")*1)=0,"",SUM('Hospi_CM_CMA_CH_Région 1'!L54,'Hospi_CM_CMA_CH_Région 1'!J54,'Hospi_CM_CMA_CH_Région 1'!H54,'Hospi_CM_CMA_CH_Région 1'!F54,'Hospi_CM_CMA_CH_Région 1'!D54,'Hospi_CM_CMA_CH_Région 1'!B54)+SUM(J54,H54,F54,D54,B54)+SUM('Hospi_CM_CMA_CH_Région 2'!L54,'Hospi_CM_CMA_CH_Région 2'!J54,'Hospi_CM_CMA_CH_Région 2'!H54,'Hospi_CM_CMA_CH_Région 2'!F54,'Hospi_CM_CMA_CH_Région 2'!D54,'Hospi_CM_CMA_CH_Région 2'!B54))</f>
        <v/>
      </c>
      <c r="M54" s="190" t="str">
        <f t="array" ref="M54">IF(SUMPRODUCT((B54:K54&lt;&gt;"")*1)=0,"",SUM('Hospi_CM_CMA_CH_Région 1'!M54,'Hospi_CM_CMA_CH_Région 1'!K54,'Hospi_CM_CMA_CH_Région 1'!I54,'Hospi_CM_CMA_CH_Région 1'!G54,'Hospi_CM_CMA_CH_Région 1'!E54,'Hospi_CM_CMA_CH_Région 1'!C54)+SUM(K54,I54,G54,E54,C54)+SUM('Hospi_CM_CMA_CH_Région 2'!M54,'Hospi_CM_CMA_CH_Région 2'!K54,'Hospi_CM_CMA_CH_Région 2'!I54,'Hospi_CM_CMA_CH_Région 2'!G54,'Hospi_CM_CMA_CH_Région 2'!E54,'Hospi_CM_CMA_CH_Région 2'!C54))</f>
        <v/>
      </c>
    </row>
    <row r="55" spans="1:13">
      <c r="A55" s="738" t="s">
        <v>1679</v>
      </c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 t="str">
        <f t="array" ref="L55">IF(SUMPRODUCT((B55:J55&lt;&gt;"")*1)=0,"",SUM('Hospi_CM_CMA_CH_Région 1'!L55,'Hospi_CM_CMA_CH_Région 1'!J55,'Hospi_CM_CMA_CH_Région 1'!H55,'Hospi_CM_CMA_CH_Région 1'!F55,'Hospi_CM_CMA_CH_Région 1'!D55,'Hospi_CM_CMA_CH_Région 1'!B55)+SUM(J55,H55,F55,D55,B55)+SUM('Hospi_CM_CMA_CH_Région 2'!L55,'Hospi_CM_CMA_CH_Région 2'!J55,'Hospi_CM_CMA_CH_Région 2'!H55,'Hospi_CM_CMA_CH_Région 2'!F55,'Hospi_CM_CMA_CH_Région 2'!D55,'Hospi_CM_CMA_CH_Région 2'!B55))</f>
        <v/>
      </c>
      <c r="M55" s="197" t="str">
        <f t="array" ref="M55">IF(SUMPRODUCT((B55:K55&lt;&gt;"")*1)=0,"",SUM('Hospi_CM_CMA_CH_Région 1'!M55,'Hospi_CM_CMA_CH_Région 1'!K55,'Hospi_CM_CMA_CH_Région 1'!I55,'Hospi_CM_CMA_CH_Région 1'!G55,'Hospi_CM_CMA_CH_Région 1'!E55,'Hospi_CM_CMA_CH_Région 1'!C55)+SUM(K55,I55,G55,E55,C55)+SUM('Hospi_CM_CMA_CH_Région 2'!M55,'Hospi_CM_CMA_CH_Région 2'!K55,'Hospi_CM_CMA_CH_Région 2'!I55,'Hospi_CM_CMA_CH_Région 2'!G55,'Hospi_CM_CMA_CH_Région 2'!E55,'Hospi_CM_CMA_CH_Région 2'!C55))</f>
        <v/>
      </c>
    </row>
    <row r="56" spans="1:13">
      <c r="A56" s="738" t="s">
        <v>1680</v>
      </c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 t="str">
        <f t="array" ref="L56">IF(SUMPRODUCT((B56:J56&lt;&gt;"")*1)=0,"",SUM('Hospi_CM_CMA_CH_Région 1'!L56,'Hospi_CM_CMA_CH_Région 1'!J56,'Hospi_CM_CMA_CH_Région 1'!H56,'Hospi_CM_CMA_CH_Région 1'!F56,'Hospi_CM_CMA_CH_Région 1'!D56,'Hospi_CM_CMA_CH_Région 1'!B56)+SUM(J56,H56,F56,D56,B56)+SUM('Hospi_CM_CMA_CH_Région 2'!L56,'Hospi_CM_CMA_CH_Région 2'!J56,'Hospi_CM_CMA_CH_Région 2'!H56,'Hospi_CM_CMA_CH_Région 2'!F56,'Hospi_CM_CMA_CH_Région 2'!D56,'Hospi_CM_CMA_CH_Région 2'!B56))</f>
        <v/>
      </c>
      <c r="M56" s="190" t="str">
        <f t="array" ref="M56">IF(SUMPRODUCT((B56:K56&lt;&gt;"")*1)=0,"",SUM('Hospi_CM_CMA_CH_Région 1'!M56,'Hospi_CM_CMA_CH_Région 1'!K56,'Hospi_CM_CMA_CH_Région 1'!I56,'Hospi_CM_CMA_CH_Région 1'!G56,'Hospi_CM_CMA_CH_Région 1'!E56,'Hospi_CM_CMA_CH_Région 1'!C56)+SUM(K56,I56,G56,E56,C56)+SUM('Hospi_CM_CMA_CH_Région 2'!M56,'Hospi_CM_CMA_CH_Région 2'!K56,'Hospi_CM_CMA_CH_Région 2'!I56,'Hospi_CM_CMA_CH_Région 2'!G56,'Hospi_CM_CMA_CH_Région 2'!E56,'Hospi_CM_CMA_CH_Région 2'!C56))</f>
        <v/>
      </c>
    </row>
    <row r="57" spans="1:13">
      <c r="A57" s="738" t="s">
        <v>1681</v>
      </c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 t="str">
        <f t="array" ref="L57">IF(SUMPRODUCT((B57:J57&lt;&gt;"")*1)=0,"",SUM('Hospi_CM_CMA_CH_Région 1'!L57,'Hospi_CM_CMA_CH_Région 1'!J57,'Hospi_CM_CMA_CH_Région 1'!H57,'Hospi_CM_CMA_CH_Région 1'!F57,'Hospi_CM_CMA_CH_Région 1'!D57,'Hospi_CM_CMA_CH_Région 1'!B57)+SUM(J57,H57,F57,D57,B57)+SUM('Hospi_CM_CMA_CH_Région 2'!L57,'Hospi_CM_CMA_CH_Région 2'!J57,'Hospi_CM_CMA_CH_Région 2'!H57,'Hospi_CM_CMA_CH_Région 2'!F57,'Hospi_CM_CMA_CH_Région 2'!D57,'Hospi_CM_CMA_CH_Région 2'!B57))</f>
        <v/>
      </c>
      <c r="M57" s="190" t="str">
        <f t="array" ref="M57">IF(SUMPRODUCT((B57:K57&lt;&gt;"")*1)=0,"",SUM('Hospi_CM_CMA_CH_Région 1'!M57,'Hospi_CM_CMA_CH_Région 1'!K57,'Hospi_CM_CMA_CH_Région 1'!I57,'Hospi_CM_CMA_CH_Région 1'!G57,'Hospi_CM_CMA_CH_Région 1'!E57,'Hospi_CM_CMA_CH_Région 1'!C57)+SUM(K57,I57,G57,E57,C57)+SUM('Hospi_CM_CMA_CH_Région 2'!M57,'Hospi_CM_CMA_CH_Région 2'!K57,'Hospi_CM_CMA_CH_Région 2'!I57,'Hospi_CM_CMA_CH_Région 2'!G57,'Hospi_CM_CMA_CH_Région 2'!E57,'Hospi_CM_CMA_CH_Région 2'!C57))</f>
        <v/>
      </c>
    </row>
    <row r="58" spans="1:13" ht="27" customHeight="1">
      <c r="A58" s="738" t="s">
        <v>1682</v>
      </c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 t="str">
        <f t="array" ref="L58">IF(SUMPRODUCT((B58:J58&lt;&gt;"")*1)=0,"",SUM('Hospi_CM_CMA_CH_Région 1'!L58,'Hospi_CM_CMA_CH_Région 1'!J58,'Hospi_CM_CMA_CH_Région 1'!H58,'Hospi_CM_CMA_CH_Région 1'!F58,'Hospi_CM_CMA_CH_Région 1'!D58,'Hospi_CM_CMA_CH_Région 1'!B58)+SUM(J58,H58,F58,D58,B58)+SUM('Hospi_CM_CMA_CH_Région 2'!L58,'Hospi_CM_CMA_CH_Région 2'!J58,'Hospi_CM_CMA_CH_Région 2'!H58,'Hospi_CM_CMA_CH_Région 2'!F58,'Hospi_CM_CMA_CH_Région 2'!D58,'Hospi_CM_CMA_CH_Région 2'!B58))</f>
        <v/>
      </c>
      <c r="M58" s="190" t="str">
        <f t="array" ref="M58">IF(SUMPRODUCT((B58:K58&lt;&gt;"")*1)=0,"",SUM('Hospi_CM_CMA_CH_Région 1'!M58,'Hospi_CM_CMA_CH_Région 1'!K58,'Hospi_CM_CMA_CH_Région 1'!I58,'Hospi_CM_CMA_CH_Région 1'!G58,'Hospi_CM_CMA_CH_Région 1'!E58,'Hospi_CM_CMA_CH_Région 1'!C58)+SUM(K58,I58,G58,E58,C58)+SUM('Hospi_CM_CMA_CH_Région 2'!M58,'Hospi_CM_CMA_CH_Région 2'!K58,'Hospi_CM_CMA_CH_Région 2'!I58,'Hospi_CM_CMA_CH_Région 2'!G58,'Hospi_CM_CMA_CH_Région 2'!E58,'Hospi_CM_CMA_CH_Région 2'!C58))</f>
        <v/>
      </c>
    </row>
    <row r="59" spans="1:13" ht="13.9" customHeight="1">
      <c r="A59" s="662" t="s">
        <v>1683</v>
      </c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 t="str">
        <f t="array" ref="L59">IF(SUMPRODUCT((B59:J59&lt;&gt;"")*1)=0,"",SUM('Hospi_CM_CMA_CH_Région 1'!L59,'Hospi_CM_CMA_CH_Région 1'!J59,'Hospi_CM_CMA_CH_Région 1'!H59,'Hospi_CM_CMA_CH_Région 1'!F59,'Hospi_CM_CMA_CH_Région 1'!D59,'Hospi_CM_CMA_CH_Région 1'!B59)+SUM(J59,H59,F59,D59,B59)+SUM('Hospi_CM_CMA_CH_Région 2'!L59,'Hospi_CM_CMA_CH_Région 2'!J59,'Hospi_CM_CMA_CH_Région 2'!H59,'Hospi_CM_CMA_CH_Région 2'!F59,'Hospi_CM_CMA_CH_Région 2'!D59,'Hospi_CM_CMA_CH_Région 2'!B59))</f>
        <v/>
      </c>
      <c r="M59" s="190" t="str">
        <f t="array" ref="M59">IF(SUMPRODUCT((B59:K59&lt;&gt;"")*1)=0,"",SUM('Hospi_CM_CMA_CH_Région 1'!M59,'Hospi_CM_CMA_CH_Région 1'!K59,'Hospi_CM_CMA_CH_Région 1'!I59,'Hospi_CM_CMA_CH_Région 1'!G59,'Hospi_CM_CMA_CH_Région 1'!E59,'Hospi_CM_CMA_CH_Région 1'!C59)+SUM(K59,I59,G59,E59,C59)+SUM('Hospi_CM_CMA_CH_Région 2'!M59,'Hospi_CM_CMA_CH_Région 2'!K59,'Hospi_CM_CMA_CH_Région 2'!I59,'Hospi_CM_CMA_CH_Région 2'!G59,'Hospi_CM_CMA_CH_Région 2'!E59,'Hospi_CM_CMA_CH_Région 2'!C59))</f>
        <v/>
      </c>
    </row>
    <row r="60" spans="1:13">
      <c r="A60" s="738" t="s">
        <v>1684</v>
      </c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 t="str">
        <f t="array" ref="L60">IF(SUMPRODUCT((B60:J60&lt;&gt;"")*1)=0,"",SUM('Hospi_CM_CMA_CH_Région 1'!L60,'Hospi_CM_CMA_CH_Région 1'!J60,'Hospi_CM_CMA_CH_Région 1'!H60,'Hospi_CM_CMA_CH_Région 1'!F60,'Hospi_CM_CMA_CH_Région 1'!D60,'Hospi_CM_CMA_CH_Région 1'!B60)+SUM(J60,H60,F60,D60,B60)+SUM('Hospi_CM_CMA_CH_Région 2'!L60,'Hospi_CM_CMA_CH_Région 2'!J60,'Hospi_CM_CMA_CH_Région 2'!H60,'Hospi_CM_CMA_CH_Région 2'!F60,'Hospi_CM_CMA_CH_Région 2'!D60,'Hospi_CM_CMA_CH_Région 2'!B60))</f>
        <v/>
      </c>
      <c r="M60" s="190" t="str">
        <f t="array" ref="M60">IF(SUMPRODUCT((B60:K60&lt;&gt;"")*1)=0,"",SUM('Hospi_CM_CMA_CH_Région 1'!M60,'Hospi_CM_CMA_CH_Région 1'!K60,'Hospi_CM_CMA_CH_Région 1'!I60,'Hospi_CM_CMA_CH_Région 1'!G60,'Hospi_CM_CMA_CH_Région 1'!E60,'Hospi_CM_CMA_CH_Région 1'!C60)+SUM(K60,I60,G60,E60,C60)+SUM('Hospi_CM_CMA_CH_Région 2'!M60,'Hospi_CM_CMA_CH_Région 2'!K60,'Hospi_CM_CMA_CH_Région 2'!I60,'Hospi_CM_CMA_CH_Région 2'!G60,'Hospi_CM_CMA_CH_Région 2'!E60,'Hospi_CM_CMA_CH_Région 2'!C60))</f>
        <v/>
      </c>
    </row>
    <row r="61" spans="1:13">
      <c r="A61" s="738" t="s">
        <v>1685</v>
      </c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 t="str">
        <f t="array" ref="L61">IF(SUMPRODUCT((B61:J61&lt;&gt;"")*1)=0,"",SUM('Hospi_CM_CMA_CH_Région 1'!L61,'Hospi_CM_CMA_CH_Région 1'!J61,'Hospi_CM_CMA_CH_Région 1'!H61,'Hospi_CM_CMA_CH_Région 1'!F61,'Hospi_CM_CMA_CH_Région 1'!D61,'Hospi_CM_CMA_CH_Région 1'!B61)+SUM(J61,H61,F61,D61,B61)+SUM('Hospi_CM_CMA_CH_Région 2'!L61,'Hospi_CM_CMA_CH_Région 2'!J61,'Hospi_CM_CMA_CH_Région 2'!H61,'Hospi_CM_CMA_CH_Région 2'!F61,'Hospi_CM_CMA_CH_Région 2'!D61,'Hospi_CM_CMA_CH_Région 2'!B61))</f>
        <v/>
      </c>
      <c r="M61" s="190" t="str">
        <f t="array" ref="M61">IF(SUMPRODUCT((B61:K61&lt;&gt;"")*1)=0,"",SUM('Hospi_CM_CMA_CH_Région 1'!M61,'Hospi_CM_CMA_CH_Région 1'!K61,'Hospi_CM_CMA_CH_Région 1'!I61,'Hospi_CM_CMA_CH_Région 1'!G61,'Hospi_CM_CMA_CH_Région 1'!E61,'Hospi_CM_CMA_CH_Région 1'!C61)+SUM(K61,I61,G61,E61,C61)+SUM('Hospi_CM_CMA_CH_Région 2'!M61,'Hospi_CM_CMA_CH_Région 2'!K61,'Hospi_CM_CMA_CH_Région 2'!I61,'Hospi_CM_CMA_CH_Région 2'!G61,'Hospi_CM_CMA_CH_Région 2'!E61,'Hospi_CM_CMA_CH_Région 2'!C61))</f>
        <v/>
      </c>
    </row>
    <row r="62" spans="1:13">
      <c r="A62" s="738" t="s">
        <v>1686</v>
      </c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 t="str">
        <f t="array" ref="L62">IF(SUMPRODUCT((B62:J62&lt;&gt;"")*1)=0,"",SUM('Hospi_CM_CMA_CH_Région 1'!L62,'Hospi_CM_CMA_CH_Région 1'!J62,'Hospi_CM_CMA_CH_Région 1'!H62,'Hospi_CM_CMA_CH_Région 1'!F62,'Hospi_CM_CMA_CH_Région 1'!D62,'Hospi_CM_CMA_CH_Région 1'!B62)+SUM(J62,H62,F62,D62,B62)+SUM('Hospi_CM_CMA_CH_Région 2'!L62,'Hospi_CM_CMA_CH_Région 2'!J62,'Hospi_CM_CMA_CH_Région 2'!H62,'Hospi_CM_CMA_CH_Région 2'!F62,'Hospi_CM_CMA_CH_Région 2'!D62,'Hospi_CM_CMA_CH_Région 2'!B62))</f>
        <v/>
      </c>
      <c r="M62" s="190" t="str">
        <f t="array" ref="M62">IF(SUMPRODUCT((B62:K62&lt;&gt;"")*1)=0,"",SUM('Hospi_CM_CMA_CH_Région 1'!M62,'Hospi_CM_CMA_CH_Région 1'!K62,'Hospi_CM_CMA_CH_Région 1'!I62,'Hospi_CM_CMA_CH_Région 1'!G62,'Hospi_CM_CMA_CH_Région 1'!E62,'Hospi_CM_CMA_CH_Région 1'!C62)+SUM(K62,I62,G62,E62,C62)+SUM('Hospi_CM_CMA_CH_Région 2'!M62,'Hospi_CM_CMA_CH_Région 2'!K62,'Hospi_CM_CMA_CH_Région 2'!I62,'Hospi_CM_CMA_CH_Région 2'!G62,'Hospi_CM_CMA_CH_Région 2'!E62,'Hospi_CM_CMA_CH_Région 2'!C62))</f>
        <v/>
      </c>
    </row>
    <row r="63" spans="1:13">
      <c r="A63" s="738" t="s">
        <v>1687</v>
      </c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 t="str">
        <f t="array" ref="L63">IF(SUMPRODUCT((B63:J63&lt;&gt;"")*1)=0,"",SUM('Hospi_CM_CMA_CH_Région 1'!L63,'Hospi_CM_CMA_CH_Région 1'!J63,'Hospi_CM_CMA_CH_Région 1'!H63,'Hospi_CM_CMA_CH_Région 1'!F63,'Hospi_CM_CMA_CH_Région 1'!D63,'Hospi_CM_CMA_CH_Région 1'!B63)+SUM(J63,H63,F63,D63,B63)+SUM('Hospi_CM_CMA_CH_Région 2'!L63,'Hospi_CM_CMA_CH_Région 2'!J63,'Hospi_CM_CMA_CH_Région 2'!H63,'Hospi_CM_CMA_CH_Région 2'!F63,'Hospi_CM_CMA_CH_Région 2'!D63,'Hospi_CM_CMA_CH_Région 2'!B63))</f>
        <v/>
      </c>
      <c r="M63" s="190" t="str">
        <f t="array" ref="M63">IF(SUMPRODUCT((B63:K63&lt;&gt;"")*1)=0,"",SUM('Hospi_CM_CMA_CH_Région 1'!M63,'Hospi_CM_CMA_CH_Région 1'!K63,'Hospi_CM_CMA_CH_Région 1'!I63,'Hospi_CM_CMA_CH_Région 1'!G63,'Hospi_CM_CMA_CH_Région 1'!E63,'Hospi_CM_CMA_CH_Région 1'!C63)+SUM(K63,I63,G63,E63,C63)+SUM('Hospi_CM_CMA_CH_Région 2'!M63,'Hospi_CM_CMA_CH_Région 2'!K63,'Hospi_CM_CMA_CH_Région 2'!I63,'Hospi_CM_CMA_CH_Région 2'!G63,'Hospi_CM_CMA_CH_Région 2'!E63,'Hospi_CM_CMA_CH_Région 2'!C63))</f>
        <v/>
      </c>
    </row>
    <row r="64" spans="1:13" ht="13.9" customHeight="1">
      <c r="A64" s="662" t="s">
        <v>1688</v>
      </c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 t="str">
        <f t="array" ref="L64">IF(SUMPRODUCT((B64:J64&lt;&gt;"")*1)=0,"",SUM('Hospi_CM_CMA_CH_Région 1'!L64,'Hospi_CM_CMA_CH_Région 1'!J64,'Hospi_CM_CMA_CH_Région 1'!H64,'Hospi_CM_CMA_CH_Région 1'!F64,'Hospi_CM_CMA_CH_Région 1'!D64,'Hospi_CM_CMA_CH_Région 1'!B64)+SUM(J64,H64,F64,D64,B64)+SUM('Hospi_CM_CMA_CH_Région 2'!L64,'Hospi_CM_CMA_CH_Région 2'!J64,'Hospi_CM_CMA_CH_Région 2'!H64,'Hospi_CM_CMA_CH_Région 2'!F64,'Hospi_CM_CMA_CH_Région 2'!D64,'Hospi_CM_CMA_CH_Région 2'!B64))</f>
        <v/>
      </c>
      <c r="M64" s="190" t="str">
        <f t="array" ref="M64">IF(SUMPRODUCT((B64:K64&lt;&gt;"")*1)=0,"",SUM('Hospi_CM_CMA_CH_Région 1'!M64,'Hospi_CM_CMA_CH_Région 1'!K64,'Hospi_CM_CMA_CH_Région 1'!I64,'Hospi_CM_CMA_CH_Région 1'!G64,'Hospi_CM_CMA_CH_Région 1'!E64,'Hospi_CM_CMA_CH_Région 1'!C64)+SUM(K64,I64,G64,E64,C64)+SUM('Hospi_CM_CMA_CH_Région 2'!M64,'Hospi_CM_CMA_CH_Région 2'!K64,'Hospi_CM_CMA_CH_Région 2'!I64,'Hospi_CM_CMA_CH_Région 2'!G64,'Hospi_CM_CMA_CH_Région 2'!E64,'Hospi_CM_CMA_CH_Région 2'!C64))</f>
        <v/>
      </c>
    </row>
    <row r="65" spans="1:13">
      <c r="A65" s="738" t="s">
        <v>1689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 t="str">
        <f t="array" ref="L65">IF(SUMPRODUCT((B65:J65&lt;&gt;"")*1)=0,"",SUM('Hospi_CM_CMA_CH_Région 1'!L65,'Hospi_CM_CMA_CH_Région 1'!J65,'Hospi_CM_CMA_CH_Région 1'!H65,'Hospi_CM_CMA_CH_Région 1'!F65,'Hospi_CM_CMA_CH_Région 1'!D65,'Hospi_CM_CMA_CH_Région 1'!B65)+SUM(J65,H65,F65,D65,B65)+SUM('Hospi_CM_CMA_CH_Région 2'!L65,'Hospi_CM_CMA_CH_Région 2'!J65,'Hospi_CM_CMA_CH_Région 2'!H65,'Hospi_CM_CMA_CH_Région 2'!F65,'Hospi_CM_CMA_CH_Région 2'!D65,'Hospi_CM_CMA_CH_Région 2'!B65))</f>
        <v/>
      </c>
      <c r="M65" s="190" t="str">
        <f t="array" ref="M65">IF(SUMPRODUCT((B65:K65&lt;&gt;"")*1)=0,"",SUM('Hospi_CM_CMA_CH_Région 1'!M65,'Hospi_CM_CMA_CH_Région 1'!K65,'Hospi_CM_CMA_CH_Région 1'!I65,'Hospi_CM_CMA_CH_Région 1'!G65,'Hospi_CM_CMA_CH_Région 1'!E65,'Hospi_CM_CMA_CH_Région 1'!C65)+SUM(K65,I65,G65,E65,C65)+SUM('Hospi_CM_CMA_CH_Région 2'!M65,'Hospi_CM_CMA_CH_Région 2'!K65,'Hospi_CM_CMA_CH_Région 2'!I65,'Hospi_CM_CMA_CH_Région 2'!G65,'Hospi_CM_CMA_CH_Région 2'!E65,'Hospi_CM_CMA_CH_Région 2'!C65))</f>
        <v/>
      </c>
    </row>
    <row r="66" spans="1:13">
      <c r="A66" s="738" t="s">
        <v>1690</v>
      </c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 t="str">
        <f t="array" ref="L66">IF(SUMPRODUCT((B66:J66&lt;&gt;"")*1)=0,"",SUM('Hospi_CM_CMA_CH_Région 1'!L66,'Hospi_CM_CMA_CH_Région 1'!J66,'Hospi_CM_CMA_CH_Région 1'!H66,'Hospi_CM_CMA_CH_Région 1'!F66,'Hospi_CM_CMA_CH_Région 1'!D66,'Hospi_CM_CMA_CH_Région 1'!B66)+SUM(J66,H66,F66,D66,B66)+SUM('Hospi_CM_CMA_CH_Région 2'!L66,'Hospi_CM_CMA_CH_Région 2'!J66,'Hospi_CM_CMA_CH_Région 2'!H66,'Hospi_CM_CMA_CH_Région 2'!F66,'Hospi_CM_CMA_CH_Région 2'!D66,'Hospi_CM_CMA_CH_Région 2'!B66))</f>
        <v/>
      </c>
      <c r="M66" s="197" t="str">
        <f t="array" ref="M66">IF(SUMPRODUCT((B66:K66&lt;&gt;"")*1)=0,"",SUM('Hospi_CM_CMA_CH_Région 1'!M66,'Hospi_CM_CMA_CH_Région 1'!K66,'Hospi_CM_CMA_CH_Région 1'!I66,'Hospi_CM_CMA_CH_Région 1'!G66,'Hospi_CM_CMA_CH_Région 1'!E66,'Hospi_CM_CMA_CH_Région 1'!C66)+SUM(K66,I66,G66,E66,C66)+SUM('Hospi_CM_CMA_CH_Région 2'!M66,'Hospi_CM_CMA_CH_Région 2'!K66,'Hospi_CM_CMA_CH_Région 2'!I66,'Hospi_CM_CMA_CH_Région 2'!G66,'Hospi_CM_CMA_CH_Région 2'!E66,'Hospi_CM_CMA_CH_Région 2'!C66))</f>
        <v/>
      </c>
    </row>
    <row r="67" spans="1:13" ht="14" customHeight="1">
      <c r="A67" s="738" t="s">
        <v>1691</v>
      </c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 t="str">
        <f t="array" ref="L67">IF(SUMPRODUCT((B67:J67&lt;&gt;"")*1)=0,"",SUM('Hospi_CM_CMA_CH_Région 1'!L67,'Hospi_CM_CMA_CH_Région 1'!J67,'Hospi_CM_CMA_CH_Région 1'!H67,'Hospi_CM_CMA_CH_Région 1'!F67,'Hospi_CM_CMA_CH_Région 1'!D67,'Hospi_CM_CMA_CH_Région 1'!B67)+SUM(J67,H67,F67,D67,B67)+SUM('Hospi_CM_CMA_CH_Région 2'!L67,'Hospi_CM_CMA_CH_Région 2'!J67,'Hospi_CM_CMA_CH_Région 2'!H67,'Hospi_CM_CMA_CH_Région 2'!F67,'Hospi_CM_CMA_CH_Région 2'!D67,'Hospi_CM_CMA_CH_Région 2'!B67))</f>
        <v/>
      </c>
      <c r="M67" s="190" t="str">
        <f t="array" ref="M67">IF(SUMPRODUCT((B67:K67&lt;&gt;"")*1)=0,"",SUM('Hospi_CM_CMA_CH_Région 1'!M67,'Hospi_CM_CMA_CH_Région 1'!K67,'Hospi_CM_CMA_CH_Région 1'!I67,'Hospi_CM_CMA_CH_Région 1'!G67,'Hospi_CM_CMA_CH_Région 1'!E67,'Hospi_CM_CMA_CH_Région 1'!C67)+SUM(K67,I67,G67,E67,C67)+SUM('Hospi_CM_CMA_CH_Région 2'!M67,'Hospi_CM_CMA_CH_Région 2'!K67,'Hospi_CM_CMA_CH_Région 2'!I67,'Hospi_CM_CMA_CH_Région 2'!G67,'Hospi_CM_CMA_CH_Région 2'!E67,'Hospi_CM_CMA_CH_Région 2'!C67))</f>
        <v/>
      </c>
    </row>
    <row r="68" spans="1:13">
      <c r="A68" s="738" t="s">
        <v>1692</v>
      </c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 t="str">
        <f t="array" ref="L68">IF(SUMPRODUCT((B68:J68&lt;&gt;"")*1)=0,"",SUM('Hospi_CM_CMA_CH_Région 1'!L68,'Hospi_CM_CMA_CH_Région 1'!J68,'Hospi_CM_CMA_CH_Région 1'!H68,'Hospi_CM_CMA_CH_Région 1'!F68,'Hospi_CM_CMA_CH_Région 1'!D68,'Hospi_CM_CMA_CH_Région 1'!B68)+SUM(J68,H68,F68,D68,B68)+SUM('Hospi_CM_CMA_CH_Région 2'!L68,'Hospi_CM_CMA_CH_Région 2'!J68,'Hospi_CM_CMA_CH_Région 2'!H68,'Hospi_CM_CMA_CH_Région 2'!F68,'Hospi_CM_CMA_CH_Région 2'!D68,'Hospi_CM_CMA_CH_Région 2'!B68))</f>
        <v/>
      </c>
      <c r="M68" s="190" t="str">
        <f t="array" ref="M68">IF(SUMPRODUCT((B68:K68&lt;&gt;"")*1)=0,"",SUM('Hospi_CM_CMA_CH_Région 1'!M68,'Hospi_CM_CMA_CH_Région 1'!K68,'Hospi_CM_CMA_CH_Région 1'!I68,'Hospi_CM_CMA_CH_Région 1'!G68,'Hospi_CM_CMA_CH_Région 1'!E68,'Hospi_CM_CMA_CH_Région 1'!C68)+SUM(K68,I68,G68,E68,C68)+SUM('Hospi_CM_CMA_CH_Région 2'!M68,'Hospi_CM_CMA_CH_Région 2'!K68,'Hospi_CM_CMA_CH_Région 2'!I68,'Hospi_CM_CMA_CH_Région 2'!G68,'Hospi_CM_CMA_CH_Région 2'!E68,'Hospi_CM_CMA_CH_Région 2'!C68))</f>
        <v/>
      </c>
    </row>
    <row r="69" spans="1:13">
      <c r="A69" s="738" t="s">
        <v>1693</v>
      </c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 t="str">
        <f t="array" ref="L69">IF(SUMPRODUCT((B69:J69&lt;&gt;"")*1)=0,"",SUM('Hospi_CM_CMA_CH_Région 1'!L69,'Hospi_CM_CMA_CH_Région 1'!J69,'Hospi_CM_CMA_CH_Région 1'!H69,'Hospi_CM_CMA_CH_Région 1'!F69,'Hospi_CM_CMA_CH_Région 1'!D69,'Hospi_CM_CMA_CH_Région 1'!B69)+SUM(J69,H69,F69,D69,B69)+SUM('Hospi_CM_CMA_CH_Région 2'!L69,'Hospi_CM_CMA_CH_Région 2'!J69,'Hospi_CM_CMA_CH_Région 2'!H69,'Hospi_CM_CMA_CH_Région 2'!F69,'Hospi_CM_CMA_CH_Région 2'!D69,'Hospi_CM_CMA_CH_Région 2'!B69))</f>
        <v/>
      </c>
      <c r="M69" s="190" t="str">
        <f t="array" ref="M69">IF(SUMPRODUCT((B69:K69&lt;&gt;"")*1)=0,"",SUM('Hospi_CM_CMA_CH_Région 1'!M69,'Hospi_CM_CMA_CH_Région 1'!K69,'Hospi_CM_CMA_CH_Région 1'!I69,'Hospi_CM_CMA_CH_Région 1'!G69,'Hospi_CM_CMA_CH_Région 1'!E69,'Hospi_CM_CMA_CH_Région 1'!C69)+SUM(K69,I69,G69,E69,C69)+SUM('Hospi_CM_CMA_CH_Région 2'!M69,'Hospi_CM_CMA_CH_Région 2'!K69,'Hospi_CM_CMA_CH_Région 2'!I69,'Hospi_CM_CMA_CH_Région 2'!G69,'Hospi_CM_CMA_CH_Région 2'!E69,'Hospi_CM_CMA_CH_Région 2'!C69))</f>
        <v/>
      </c>
    </row>
    <row r="70" spans="1:13">
      <c r="A70" s="738" t="s">
        <v>1694</v>
      </c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 t="str">
        <f t="array" ref="L70">IF(SUMPRODUCT((B70:J70&lt;&gt;"")*1)=0,"",SUM('Hospi_CM_CMA_CH_Région 1'!L70,'Hospi_CM_CMA_CH_Région 1'!J70,'Hospi_CM_CMA_CH_Région 1'!H70,'Hospi_CM_CMA_CH_Région 1'!F70,'Hospi_CM_CMA_CH_Région 1'!D70,'Hospi_CM_CMA_CH_Région 1'!B70)+SUM(J70,H70,F70,D70,B70)+SUM('Hospi_CM_CMA_CH_Région 2'!L70,'Hospi_CM_CMA_CH_Région 2'!J70,'Hospi_CM_CMA_CH_Région 2'!H70,'Hospi_CM_CMA_CH_Région 2'!F70,'Hospi_CM_CMA_CH_Région 2'!D70,'Hospi_CM_CMA_CH_Région 2'!B70))</f>
        <v/>
      </c>
      <c r="M70" s="190" t="str">
        <f t="array" ref="M70">IF(SUMPRODUCT((B70:K70&lt;&gt;"")*1)=0,"",SUM('Hospi_CM_CMA_CH_Région 1'!M70,'Hospi_CM_CMA_CH_Région 1'!K70,'Hospi_CM_CMA_CH_Région 1'!I70,'Hospi_CM_CMA_CH_Région 1'!G70,'Hospi_CM_CMA_CH_Région 1'!E70,'Hospi_CM_CMA_CH_Région 1'!C70)+SUM(K70,I70,G70,E70,C70)+SUM('Hospi_CM_CMA_CH_Région 2'!M70,'Hospi_CM_CMA_CH_Région 2'!K70,'Hospi_CM_CMA_CH_Région 2'!I70,'Hospi_CM_CMA_CH_Région 2'!G70,'Hospi_CM_CMA_CH_Région 2'!E70,'Hospi_CM_CMA_CH_Région 2'!C70))</f>
        <v/>
      </c>
    </row>
    <row r="71" spans="1:13">
      <c r="A71" s="738" t="s">
        <v>1695</v>
      </c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 t="str">
        <f t="array" ref="L71">IF(SUMPRODUCT((B71:J71&lt;&gt;"")*1)=0,"",SUM('Hospi_CM_CMA_CH_Région 1'!L71,'Hospi_CM_CMA_CH_Région 1'!J71,'Hospi_CM_CMA_CH_Région 1'!H71,'Hospi_CM_CMA_CH_Région 1'!F71,'Hospi_CM_CMA_CH_Région 1'!D71,'Hospi_CM_CMA_CH_Région 1'!B71)+SUM(J71,H71,F71,D71,B71)+SUM('Hospi_CM_CMA_CH_Région 2'!L71,'Hospi_CM_CMA_CH_Région 2'!J71,'Hospi_CM_CMA_CH_Région 2'!H71,'Hospi_CM_CMA_CH_Région 2'!F71,'Hospi_CM_CMA_CH_Région 2'!D71,'Hospi_CM_CMA_CH_Région 2'!B71))</f>
        <v/>
      </c>
      <c r="M71" s="190" t="str">
        <f t="array" ref="M71">IF(SUMPRODUCT((B71:K71&lt;&gt;"")*1)=0,"",SUM('Hospi_CM_CMA_CH_Région 1'!M71,'Hospi_CM_CMA_CH_Région 1'!K71,'Hospi_CM_CMA_CH_Région 1'!I71,'Hospi_CM_CMA_CH_Région 1'!G71,'Hospi_CM_CMA_CH_Région 1'!E71,'Hospi_CM_CMA_CH_Région 1'!C71)+SUM(K71,I71,G71,E71,C71)+SUM('Hospi_CM_CMA_CH_Région 2'!M71,'Hospi_CM_CMA_CH_Région 2'!K71,'Hospi_CM_CMA_CH_Région 2'!I71,'Hospi_CM_CMA_CH_Région 2'!G71,'Hospi_CM_CMA_CH_Région 2'!E71,'Hospi_CM_CMA_CH_Région 2'!C71))</f>
        <v/>
      </c>
    </row>
    <row r="72" spans="1:13">
      <c r="A72" s="738" t="s">
        <v>1696</v>
      </c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 t="str">
        <f t="array" ref="L72">IF(SUMPRODUCT((B72:J72&lt;&gt;"")*1)=0,"",SUM('Hospi_CM_CMA_CH_Région 1'!L72,'Hospi_CM_CMA_CH_Région 1'!J72,'Hospi_CM_CMA_CH_Région 1'!H72,'Hospi_CM_CMA_CH_Région 1'!F72,'Hospi_CM_CMA_CH_Région 1'!D72,'Hospi_CM_CMA_CH_Région 1'!B72)+SUM(J72,H72,F72,D72,B72)+SUM('Hospi_CM_CMA_CH_Région 2'!L72,'Hospi_CM_CMA_CH_Région 2'!J72,'Hospi_CM_CMA_CH_Région 2'!H72,'Hospi_CM_CMA_CH_Région 2'!F72,'Hospi_CM_CMA_CH_Région 2'!D72,'Hospi_CM_CMA_CH_Région 2'!B72))</f>
        <v/>
      </c>
      <c r="M72" s="190" t="str">
        <f t="array" ref="M72">IF(SUMPRODUCT((B72:K72&lt;&gt;"")*1)=0,"",SUM('Hospi_CM_CMA_CH_Région 1'!M72,'Hospi_CM_CMA_CH_Région 1'!K72,'Hospi_CM_CMA_CH_Région 1'!I72,'Hospi_CM_CMA_CH_Région 1'!G72,'Hospi_CM_CMA_CH_Région 1'!E72,'Hospi_CM_CMA_CH_Région 1'!C72)+SUM(K72,I72,G72,E72,C72)+SUM('Hospi_CM_CMA_CH_Région 2'!M72,'Hospi_CM_CMA_CH_Région 2'!K72,'Hospi_CM_CMA_CH_Région 2'!I72,'Hospi_CM_CMA_CH_Région 2'!G72,'Hospi_CM_CMA_CH_Région 2'!E72,'Hospi_CM_CMA_CH_Région 2'!C72))</f>
        <v/>
      </c>
    </row>
    <row r="73" spans="1:13">
      <c r="A73" s="738" t="s">
        <v>1697</v>
      </c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 t="str">
        <f t="array" ref="L73">IF(SUMPRODUCT((B73:J73&lt;&gt;"")*1)=0,"",SUM('Hospi_CM_CMA_CH_Région 1'!L73,'Hospi_CM_CMA_CH_Région 1'!J73,'Hospi_CM_CMA_CH_Région 1'!H73,'Hospi_CM_CMA_CH_Région 1'!F73,'Hospi_CM_CMA_CH_Région 1'!D73,'Hospi_CM_CMA_CH_Région 1'!B73)+SUM(J73,H73,F73,D73,B73)+SUM('Hospi_CM_CMA_CH_Région 2'!L73,'Hospi_CM_CMA_CH_Région 2'!J73,'Hospi_CM_CMA_CH_Région 2'!H73,'Hospi_CM_CMA_CH_Région 2'!F73,'Hospi_CM_CMA_CH_Région 2'!D73,'Hospi_CM_CMA_CH_Région 2'!B73))</f>
        <v/>
      </c>
      <c r="M73" s="190" t="str">
        <f t="array" ref="M73">IF(SUMPRODUCT((B73:K73&lt;&gt;"")*1)=0,"",SUM('Hospi_CM_CMA_CH_Région 1'!M73,'Hospi_CM_CMA_CH_Région 1'!K73,'Hospi_CM_CMA_CH_Région 1'!I73,'Hospi_CM_CMA_CH_Région 1'!G73,'Hospi_CM_CMA_CH_Région 1'!E73,'Hospi_CM_CMA_CH_Région 1'!C73)+SUM(K73,I73,G73,E73,C73)+SUM('Hospi_CM_CMA_CH_Région 2'!M73,'Hospi_CM_CMA_CH_Région 2'!K73,'Hospi_CM_CMA_CH_Région 2'!I73,'Hospi_CM_CMA_CH_Région 2'!G73,'Hospi_CM_CMA_CH_Région 2'!E73,'Hospi_CM_CMA_CH_Région 2'!C73))</f>
        <v/>
      </c>
    </row>
    <row r="74" spans="1:13">
      <c r="A74" s="738" t="s">
        <v>1698</v>
      </c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 t="str">
        <f t="array" ref="L74">IF(SUMPRODUCT((B74:J74&lt;&gt;"")*1)=0,"",SUM('Hospi_CM_CMA_CH_Région 1'!L74,'Hospi_CM_CMA_CH_Région 1'!J74,'Hospi_CM_CMA_CH_Région 1'!H74,'Hospi_CM_CMA_CH_Région 1'!F74,'Hospi_CM_CMA_CH_Région 1'!D74,'Hospi_CM_CMA_CH_Région 1'!B74)+SUM(J74,H74,F74,D74,B74)+SUM('Hospi_CM_CMA_CH_Région 2'!L74,'Hospi_CM_CMA_CH_Région 2'!J74,'Hospi_CM_CMA_CH_Région 2'!H74,'Hospi_CM_CMA_CH_Région 2'!F74,'Hospi_CM_CMA_CH_Région 2'!D74,'Hospi_CM_CMA_CH_Région 2'!B74))</f>
        <v/>
      </c>
      <c r="M74" s="190" t="str">
        <f t="array" ref="M74">IF(SUMPRODUCT((B74:K74&lt;&gt;"")*1)=0,"",SUM('Hospi_CM_CMA_CH_Région 1'!M74,'Hospi_CM_CMA_CH_Région 1'!K74,'Hospi_CM_CMA_CH_Région 1'!I74,'Hospi_CM_CMA_CH_Région 1'!G74,'Hospi_CM_CMA_CH_Région 1'!E74,'Hospi_CM_CMA_CH_Région 1'!C74)+SUM(K74,I74,G74,E74,C74)+SUM('Hospi_CM_CMA_CH_Région 2'!M74,'Hospi_CM_CMA_CH_Région 2'!K74,'Hospi_CM_CMA_CH_Région 2'!I74,'Hospi_CM_CMA_CH_Région 2'!G74,'Hospi_CM_CMA_CH_Région 2'!E74,'Hospi_CM_CMA_CH_Région 2'!C74))</f>
        <v/>
      </c>
    </row>
    <row r="75" spans="1:13" ht="27" customHeight="1">
      <c r="A75" s="738" t="s">
        <v>1699</v>
      </c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 t="str">
        <f t="array" ref="L75">IF(SUMPRODUCT((B75:J75&lt;&gt;"")*1)=0,"",SUM('Hospi_CM_CMA_CH_Région 1'!L75,'Hospi_CM_CMA_CH_Région 1'!J75,'Hospi_CM_CMA_CH_Région 1'!H75,'Hospi_CM_CMA_CH_Région 1'!F75,'Hospi_CM_CMA_CH_Région 1'!D75,'Hospi_CM_CMA_CH_Région 1'!B75)+SUM(J75,H75,F75,D75,B75)+SUM('Hospi_CM_CMA_CH_Région 2'!L75,'Hospi_CM_CMA_CH_Région 2'!J75,'Hospi_CM_CMA_CH_Région 2'!H75,'Hospi_CM_CMA_CH_Région 2'!F75,'Hospi_CM_CMA_CH_Région 2'!D75,'Hospi_CM_CMA_CH_Région 2'!B75))</f>
        <v/>
      </c>
      <c r="M75" s="190" t="str">
        <f t="array" ref="M75">IF(SUMPRODUCT((B75:K75&lt;&gt;"")*1)=0,"",SUM('Hospi_CM_CMA_CH_Région 1'!M75,'Hospi_CM_CMA_CH_Région 1'!K75,'Hospi_CM_CMA_CH_Région 1'!I75,'Hospi_CM_CMA_CH_Région 1'!G75,'Hospi_CM_CMA_CH_Région 1'!E75,'Hospi_CM_CMA_CH_Région 1'!C75)+SUM(K75,I75,G75,E75,C75)+SUM('Hospi_CM_CMA_CH_Région 2'!M75,'Hospi_CM_CMA_CH_Région 2'!K75,'Hospi_CM_CMA_CH_Région 2'!I75,'Hospi_CM_CMA_CH_Région 2'!G75,'Hospi_CM_CMA_CH_Région 2'!E75,'Hospi_CM_CMA_CH_Région 2'!C75))</f>
        <v/>
      </c>
    </row>
    <row r="76" spans="1:13">
      <c r="A76" s="738" t="s">
        <v>1700</v>
      </c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 t="str">
        <f t="array" ref="L76">IF(SUMPRODUCT((B76:J76&lt;&gt;"")*1)=0,"",SUM('Hospi_CM_CMA_CH_Région 1'!L76,'Hospi_CM_CMA_CH_Région 1'!J76,'Hospi_CM_CMA_CH_Région 1'!H76,'Hospi_CM_CMA_CH_Région 1'!F76,'Hospi_CM_CMA_CH_Région 1'!D76,'Hospi_CM_CMA_CH_Région 1'!B76)+SUM(J76,H76,F76,D76,B76)+SUM('Hospi_CM_CMA_CH_Région 2'!L76,'Hospi_CM_CMA_CH_Région 2'!J76,'Hospi_CM_CMA_CH_Région 2'!H76,'Hospi_CM_CMA_CH_Région 2'!F76,'Hospi_CM_CMA_CH_Région 2'!D76,'Hospi_CM_CMA_CH_Région 2'!B76))</f>
        <v/>
      </c>
      <c r="M76" s="197" t="str">
        <f t="array" ref="M76">IF(SUMPRODUCT((B76:K76&lt;&gt;"")*1)=0,"",SUM('Hospi_CM_CMA_CH_Région 1'!M76,'Hospi_CM_CMA_CH_Région 1'!K76,'Hospi_CM_CMA_CH_Région 1'!I76,'Hospi_CM_CMA_CH_Région 1'!G76,'Hospi_CM_CMA_CH_Région 1'!E76,'Hospi_CM_CMA_CH_Région 1'!C76)+SUM(K76,I76,G76,E76,C76)+SUM('Hospi_CM_CMA_CH_Région 2'!M76,'Hospi_CM_CMA_CH_Région 2'!K76,'Hospi_CM_CMA_CH_Région 2'!I76,'Hospi_CM_CMA_CH_Région 2'!G76,'Hospi_CM_CMA_CH_Région 2'!E76,'Hospi_CM_CMA_CH_Région 2'!C76))</f>
        <v/>
      </c>
    </row>
    <row r="77" spans="1:13" ht="13.9" customHeight="1">
      <c r="A77" s="662" t="s">
        <v>1701</v>
      </c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 t="str">
        <f t="array" ref="L77">IF(SUMPRODUCT((B77:J77&lt;&gt;"")*1)=0,"",SUM('Hospi_CM_CMA_CH_Région 1'!L77,'Hospi_CM_CMA_CH_Région 1'!J77,'Hospi_CM_CMA_CH_Région 1'!H77,'Hospi_CM_CMA_CH_Région 1'!F77,'Hospi_CM_CMA_CH_Région 1'!D77,'Hospi_CM_CMA_CH_Région 1'!B77)+SUM(J77,H77,F77,D77,B77)+SUM('Hospi_CM_CMA_CH_Région 2'!L77,'Hospi_CM_CMA_CH_Région 2'!J77,'Hospi_CM_CMA_CH_Région 2'!H77,'Hospi_CM_CMA_CH_Région 2'!F77,'Hospi_CM_CMA_CH_Région 2'!D77,'Hospi_CM_CMA_CH_Région 2'!B77))</f>
        <v/>
      </c>
      <c r="M77" s="190" t="str">
        <f t="array" ref="M77">IF(SUMPRODUCT((B77:K77&lt;&gt;"")*1)=0,"",SUM('Hospi_CM_CMA_CH_Région 1'!M77,'Hospi_CM_CMA_CH_Région 1'!K77,'Hospi_CM_CMA_CH_Région 1'!I77,'Hospi_CM_CMA_CH_Région 1'!G77,'Hospi_CM_CMA_CH_Région 1'!E77,'Hospi_CM_CMA_CH_Région 1'!C77)+SUM(K77,I77,G77,E77,C77)+SUM('Hospi_CM_CMA_CH_Région 2'!M77,'Hospi_CM_CMA_CH_Région 2'!K77,'Hospi_CM_CMA_CH_Région 2'!I77,'Hospi_CM_CMA_CH_Région 2'!G77,'Hospi_CM_CMA_CH_Région 2'!E77,'Hospi_CM_CMA_CH_Région 2'!C77))</f>
        <v/>
      </c>
    </row>
    <row r="78" spans="1:13">
      <c r="A78" s="738" t="s">
        <v>1702</v>
      </c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 t="str">
        <f t="array" ref="L78">IF(SUMPRODUCT((B78:J78&lt;&gt;"")*1)=0,"",SUM('Hospi_CM_CMA_CH_Région 1'!L78,'Hospi_CM_CMA_CH_Région 1'!J78,'Hospi_CM_CMA_CH_Région 1'!H78,'Hospi_CM_CMA_CH_Région 1'!F78,'Hospi_CM_CMA_CH_Région 1'!D78,'Hospi_CM_CMA_CH_Région 1'!B78)+SUM(J78,H78,F78,D78,B78)+SUM('Hospi_CM_CMA_CH_Région 2'!L78,'Hospi_CM_CMA_CH_Région 2'!J78,'Hospi_CM_CMA_CH_Région 2'!H78,'Hospi_CM_CMA_CH_Région 2'!F78,'Hospi_CM_CMA_CH_Région 2'!D78,'Hospi_CM_CMA_CH_Région 2'!B78))</f>
        <v/>
      </c>
      <c r="M78" s="190" t="str">
        <f t="array" ref="M78">IF(SUMPRODUCT((B78:K78&lt;&gt;"")*1)=0,"",SUM('Hospi_CM_CMA_CH_Région 1'!M78,'Hospi_CM_CMA_CH_Région 1'!K78,'Hospi_CM_CMA_CH_Région 1'!I78,'Hospi_CM_CMA_CH_Région 1'!G78,'Hospi_CM_CMA_CH_Région 1'!E78,'Hospi_CM_CMA_CH_Région 1'!C78)+SUM(K78,I78,G78,E78,C78)+SUM('Hospi_CM_CMA_CH_Région 2'!M78,'Hospi_CM_CMA_CH_Région 2'!K78,'Hospi_CM_CMA_CH_Région 2'!I78,'Hospi_CM_CMA_CH_Région 2'!G78,'Hospi_CM_CMA_CH_Région 2'!E78,'Hospi_CM_CMA_CH_Région 2'!C78))</f>
        <v/>
      </c>
    </row>
    <row r="79" spans="1:13">
      <c r="A79" s="738" t="s">
        <v>1703</v>
      </c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 t="str">
        <f t="array" ref="L79">IF(SUMPRODUCT((B79:J79&lt;&gt;"")*1)=0,"",SUM('Hospi_CM_CMA_CH_Région 1'!L79,'Hospi_CM_CMA_CH_Région 1'!J79,'Hospi_CM_CMA_CH_Région 1'!H79,'Hospi_CM_CMA_CH_Région 1'!F79,'Hospi_CM_CMA_CH_Région 1'!D79,'Hospi_CM_CMA_CH_Région 1'!B79)+SUM(J79,H79,F79,D79,B79)+SUM('Hospi_CM_CMA_CH_Région 2'!L79,'Hospi_CM_CMA_CH_Région 2'!J79,'Hospi_CM_CMA_CH_Région 2'!H79,'Hospi_CM_CMA_CH_Région 2'!F79,'Hospi_CM_CMA_CH_Région 2'!D79,'Hospi_CM_CMA_CH_Région 2'!B79))</f>
        <v/>
      </c>
      <c r="M79" s="190" t="str">
        <f t="array" ref="M79">IF(SUMPRODUCT((B79:K79&lt;&gt;"")*1)=0,"",SUM('Hospi_CM_CMA_CH_Région 1'!M79,'Hospi_CM_CMA_CH_Région 1'!K79,'Hospi_CM_CMA_CH_Région 1'!I79,'Hospi_CM_CMA_CH_Région 1'!G79,'Hospi_CM_CMA_CH_Région 1'!E79,'Hospi_CM_CMA_CH_Région 1'!C79)+SUM(K79,I79,G79,E79,C79)+SUM('Hospi_CM_CMA_CH_Région 2'!M79,'Hospi_CM_CMA_CH_Région 2'!K79,'Hospi_CM_CMA_CH_Région 2'!I79,'Hospi_CM_CMA_CH_Région 2'!G79,'Hospi_CM_CMA_CH_Région 2'!E79,'Hospi_CM_CMA_CH_Région 2'!C79))</f>
        <v/>
      </c>
    </row>
    <row r="80" spans="1:13" ht="14" customHeight="1">
      <c r="A80" s="738" t="s">
        <v>1704</v>
      </c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 t="str">
        <f t="array" ref="L80">IF(SUMPRODUCT((B80:J80&lt;&gt;"")*1)=0,"",SUM('Hospi_CM_CMA_CH_Région 1'!L80,'Hospi_CM_CMA_CH_Région 1'!J80,'Hospi_CM_CMA_CH_Région 1'!H80,'Hospi_CM_CMA_CH_Région 1'!F80,'Hospi_CM_CMA_CH_Région 1'!D80,'Hospi_CM_CMA_CH_Région 1'!B80)+SUM(J80,H80,F80,D80,B80)+SUM('Hospi_CM_CMA_CH_Région 2'!L80,'Hospi_CM_CMA_CH_Région 2'!J80,'Hospi_CM_CMA_CH_Région 2'!H80,'Hospi_CM_CMA_CH_Région 2'!F80,'Hospi_CM_CMA_CH_Région 2'!D80,'Hospi_CM_CMA_CH_Région 2'!B80))</f>
        <v/>
      </c>
      <c r="M80" s="190" t="str">
        <f t="array" ref="M80">IF(SUMPRODUCT((B80:K80&lt;&gt;"")*1)=0,"",SUM('Hospi_CM_CMA_CH_Région 1'!M80,'Hospi_CM_CMA_CH_Région 1'!K80,'Hospi_CM_CMA_CH_Région 1'!I80,'Hospi_CM_CMA_CH_Région 1'!G80,'Hospi_CM_CMA_CH_Région 1'!E80,'Hospi_CM_CMA_CH_Région 1'!C80)+SUM(K80,I80,G80,E80,C80)+SUM('Hospi_CM_CMA_CH_Région 2'!M80,'Hospi_CM_CMA_CH_Région 2'!K80,'Hospi_CM_CMA_CH_Région 2'!I80,'Hospi_CM_CMA_CH_Région 2'!G80,'Hospi_CM_CMA_CH_Région 2'!E80,'Hospi_CM_CMA_CH_Région 2'!C80))</f>
        <v/>
      </c>
    </row>
    <row r="81" spans="1:13">
      <c r="A81" s="738" t="s">
        <v>1705</v>
      </c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 t="str">
        <f t="array" ref="L81">IF(SUMPRODUCT((B81:J81&lt;&gt;"")*1)=0,"",SUM('Hospi_CM_CMA_CH_Région 1'!L81,'Hospi_CM_CMA_CH_Région 1'!J81,'Hospi_CM_CMA_CH_Région 1'!H81,'Hospi_CM_CMA_CH_Région 1'!F81,'Hospi_CM_CMA_CH_Région 1'!D81,'Hospi_CM_CMA_CH_Région 1'!B81)+SUM(J81,H81,F81,D81,B81)+SUM('Hospi_CM_CMA_CH_Région 2'!L81,'Hospi_CM_CMA_CH_Région 2'!J81,'Hospi_CM_CMA_CH_Région 2'!H81,'Hospi_CM_CMA_CH_Région 2'!F81,'Hospi_CM_CMA_CH_Région 2'!D81,'Hospi_CM_CMA_CH_Région 2'!B81))</f>
        <v/>
      </c>
      <c r="M81" s="190" t="str">
        <f t="array" ref="M81">IF(SUMPRODUCT((B81:K81&lt;&gt;"")*1)=0,"",SUM('Hospi_CM_CMA_CH_Région 1'!M81,'Hospi_CM_CMA_CH_Région 1'!K81,'Hospi_CM_CMA_CH_Région 1'!I81,'Hospi_CM_CMA_CH_Région 1'!G81,'Hospi_CM_CMA_CH_Région 1'!E81,'Hospi_CM_CMA_CH_Région 1'!C81)+SUM(K81,I81,G81,E81,C81)+SUM('Hospi_CM_CMA_CH_Région 2'!M81,'Hospi_CM_CMA_CH_Région 2'!K81,'Hospi_CM_CMA_CH_Région 2'!I81,'Hospi_CM_CMA_CH_Région 2'!G81,'Hospi_CM_CMA_CH_Région 2'!E81,'Hospi_CM_CMA_CH_Région 2'!C81))</f>
        <v/>
      </c>
    </row>
    <row r="82" spans="1:13">
      <c r="A82" s="738" t="s">
        <v>1706</v>
      </c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 t="str">
        <f t="array" ref="L82">IF(SUMPRODUCT((B82:J82&lt;&gt;"")*1)=0,"",SUM('Hospi_CM_CMA_CH_Région 1'!L82,'Hospi_CM_CMA_CH_Région 1'!J82,'Hospi_CM_CMA_CH_Région 1'!H82,'Hospi_CM_CMA_CH_Région 1'!F82,'Hospi_CM_CMA_CH_Région 1'!D82,'Hospi_CM_CMA_CH_Région 1'!B82)+SUM(J82,H82,F82,D82,B82)+SUM('Hospi_CM_CMA_CH_Région 2'!L82,'Hospi_CM_CMA_CH_Région 2'!J82,'Hospi_CM_CMA_CH_Région 2'!H82,'Hospi_CM_CMA_CH_Région 2'!F82,'Hospi_CM_CMA_CH_Région 2'!D82,'Hospi_CM_CMA_CH_Région 2'!B82))</f>
        <v/>
      </c>
      <c r="M82" s="190" t="str">
        <f t="array" ref="M82">IF(SUMPRODUCT((B82:K82&lt;&gt;"")*1)=0,"",SUM('Hospi_CM_CMA_CH_Région 1'!M82,'Hospi_CM_CMA_CH_Région 1'!K82,'Hospi_CM_CMA_CH_Région 1'!I82,'Hospi_CM_CMA_CH_Région 1'!G82,'Hospi_CM_CMA_CH_Région 1'!E82,'Hospi_CM_CMA_CH_Région 1'!C82)+SUM(K82,I82,G82,E82,C82)+SUM('Hospi_CM_CMA_CH_Région 2'!M82,'Hospi_CM_CMA_CH_Région 2'!K82,'Hospi_CM_CMA_CH_Région 2'!I82,'Hospi_CM_CMA_CH_Région 2'!G82,'Hospi_CM_CMA_CH_Région 2'!E82,'Hospi_CM_CMA_CH_Région 2'!C82))</f>
        <v/>
      </c>
    </row>
    <row r="83" spans="1:13">
      <c r="A83" s="738" t="s">
        <v>1347</v>
      </c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 t="str">
        <f t="array" ref="L83">IF(SUMPRODUCT((B83:J83&lt;&gt;"")*1)=0,"",SUM('Hospi_CM_CMA_CH_Région 1'!L83,'Hospi_CM_CMA_CH_Région 1'!J83,'Hospi_CM_CMA_CH_Région 1'!H83,'Hospi_CM_CMA_CH_Région 1'!F83,'Hospi_CM_CMA_CH_Région 1'!D83,'Hospi_CM_CMA_CH_Région 1'!B83)+SUM(J83,H83,F83,D83,B83)+SUM('Hospi_CM_CMA_CH_Région 2'!L83,'Hospi_CM_CMA_CH_Région 2'!J83,'Hospi_CM_CMA_CH_Région 2'!H83,'Hospi_CM_CMA_CH_Région 2'!F83,'Hospi_CM_CMA_CH_Région 2'!D83,'Hospi_CM_CMA_CH_Région 2'!B83))</f>
        <v/>
      </c>
      <c r="M83" s="190" t="str">
        <f t="array" ref="M83">IF(SUMPRODUCT((B83:K83&lt;&gt;"")*1)=0,"",SUM('Hospi_CM_CMA_CH_Région 1'!M83,'Hospi_CM_CMA_CH_Région 1'!K83,'Hospi_CM_CMA_CH_Région 1'!I83,'Hospi_CM_CMA_CH_Région 1'!G83,'Hospi_CM_CMA_CH_Région 1'!E83,'Hospi_CM_CMA_CH_Région 1'!C83)+SUM(K83,I83,G83,E83,C83)+SUM('Hospi_CM_CMA_CH_Région 2'!M83,'Hospi_CM_CMA_CH_Région 2'!K83,'Hospi_CM_CMA_CH_Région 2'!I83,'Hospi_CM_CMA_CH_Région 2'!G83,'Hospi_CM_CMA_CH_Région 2'!E83,'Hospi_CM_CMA_CH_Région 2'!C83))</f>
        <v/>
      </c>
    </row>
    <row r="84" spans="1:13">
      <c r="A84" s="738" t="s">
        <v>1342</v>
      </c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 t="str">
        <f t="array" ref="L84">IF(SUMPRODUCT((B84:J84&lt;&gt;"")*1)=0,"",SUM('Hospi_CM_CMA_CH_Région 1'!L84,'Hospi_CM_CMA_CH_Région 1'!J84,'Hospi_CM_CMA_CH_Région 1'!H84,'Hospi_CM_CMA_CH_Région 1'!F84,'Hospi_CM_CMA_CH_Région 1'!D84,'Hospi_CM_CMA_CH_Région 1'!B84)+SUM(J84,H84,F84,D84,B84)+SUM('Hospi_CM_CMA_CH_Région 2'!L84,'Hospi_CM_CMA_CH_Région 2'!J84,'Hospi_CM_CMA_CH_Région 2'!H84,'Hospi_CM_CMA_CH_Région 2'!F84,'Hospi_CM_CMA_CH_Région 2'!D84,'Hospi_CM_CMA_CH_Région 2'!B84))</f>
        <v/>
      </c>
      <c r="M84" s="190" t="str">
        <f t="array" ref="M84">IF(SUMPRODUCT((B84:K84&lt;&gt;"")*1)=0,"",SUM('Hospi_CM_CMA_CH_Région 1'!M84,'Hospi_CM_CMA_CH_Région 1'!K84,'Hospi_CM_CMA_CH_Région 1'!I84,'Hospi_CM_CMA_CH_Région 1'!G84,'Hospi_CM_CMA_CH_Région 1'!E84,'Hospi_CM_CMA_CH_Région 1'!C84)+SUM(K84,I84,G84,E84,C84)+SUM('Hospi_CM_CMA_CH_Région 2'!M84,'Hospi_CM_CMA_CH_Région 2'!K84,'Hospi_CM_CMA_CH_Région 2'!I84,'Hospi_CM_CMA_CH_Région 2'!G84,'Hospi_CM_CMA_CH_Région 2'!E84,'Hospi_CM_CMA_CH_Région 2'!C84))</f>
        <v/>
      </c>
    </row>
    <row r="85" spans="1:13">
      <c r="A85" s="738" t="s">
        <v>1707</v>
      </c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 t="str">
        <f t="array" ref="L85">IF(SUMPRODUCT((B85:J85&lt;&gt;"")*1)=0,"",SUM('Hospi_CM_CMA_CH_Région 1'!L85,'Hospi_CM_CMA_CH_Région 1'!J85,'Hospi_CM_CMA_CH_Région 1'!H85,'Hospi_CM_CMA_CH_Région 1'!F85,'Hospi_CM_CMA_CH_Région 1'!D85,'Hospi_CM_CMA_CH_Région 1'!B85)+SUM(J85,H85,F85,D85,B85)+SUM('Hospi_CM_CMA_CH_Région 2'!L85,'Hospi_CM_CMA_CH_Région 2'!J85,'Hospi_CM_CMA_CH_Région 2'!H85,'Hospi_CM_CMA_CH_Région 2'!F85,'Hospi_CM_CMA_CH_Région 2'!D85,'Hospi_CM_CMA_CH_Région 2'!B85))</f>
        <v/>
      </c>
      <c r="M85" s="197" t="str">
        <f t="array" ref="M85">IF(SUMPRODUCT((B85:K85&lt;&gt;"")*1)=0,"",SUM('Hospi_CM_CMA_CH_Région 1'!M85,'Hospi_CM_CMA_CH_Région 1'!K85,'Hospi_CM_CMA_CH_Région 1'!I85,'Hospi_CM_CMA_CH_Région 1'!G85,'Hospi_CM_CMA_CH_Région 1'!E85,'Hospi_CM_CMA_CH_Région 1'!C85)+SUM(K85,I85,G85,E85,C85)+SUM('Hospi_CM_CMA_CH_Région 2'!M85,'Hospi_CM_CMA_CH_Région 2'!K85,'Hospi_CM_CMA_CH_Région 2'!I85,'Hospi_CM_CMA_CH_Région 2'!G85,'Hospi_CM_CMA_CH_Région 2'!E85,'Hospi_CM_CMA_CH_Région 2'!C85))</f>
        <v/>
      </c>
    </row>
    <row r="86" spans="1:13">
      <c r="A86" s="738" t="s">
        <v>1708</v>
      </c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 t="str">
        <f t="array" ref="L86">IF(SUMPRODUCT((B86:J86&lt;&gt;"")*1)=0,"",SUM('Hospi_CM_CMA_CH_Région 1'!L86,'Hospi_CM_CMA_CH_Région 1'!J86,'Hospi_CM_CMA_CH_Région 1'!H86,'Hospi_CM_CMA_CH_Région 1'!F86,'Hospi_CM_CMA_CH_Région 1'!D86,'Hospi_CM_CMA_CH_Région 1'!B86)+SUM(J86,H86,F86,D86,B86)+SUM('Hospi_CM_CMA_CH_Région 2'!L86,'Hospi_CM_CMA_CH_Région 2'!J86,'Hospi_CM_CMA_CH_Région 2'!H86,'Hospi_CM_CMA_CH_Région 2'!F86,'Hospi_CM_CMA_CH_Région 2'!D86,'Hospi_CM_CMA_CH_Région 2'!B86))</f>
        <v/>
      </c>
      <c r="M86" s="190" t="str">
        <f t="array" ref="M86">IF(SUMPRODUCT((B86:K86&lt;&gt;"")*1)=0,"",SUM('Hospi_CM_CMA_CH_Région 1'!M86,'Hospi_CM_CMA_CH_Région 1'!K86,'Hospi_CM_CMA_CH_Région 1'!I86,'Hospi_CM_CMA_CH_Région 1'!G86,'Hospi_CM_CMA_CH_Région 1'!E86,'Hospi_CM_CMA_CH_Région 1'!C86)+SUM(K86,I86,G86,E86,C86)+SUM('Hospi_CM_CMA_CH_Région 2'!M86,'Hospi_CM_CMA_CH_Région 2'!K86,'Hospi_CM_CMA_CH_Région 2'!I86,'Hospi_CM_CMA_CH_Région 2'!G86,'Hospi_CM_CMA_CH_Région 2'!E86,'Hospi_CM_CMA_CH_Région 2'!C86))</f>
        <v/>
      </c>
    </row>
    <row r="87" spans="1:13">
      <c r="A87" s="738" t="s">
        <v>1709</v>
      </c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 t="str">
        <f t="array" ref="L87">IF(SUMPRODUCT((B87:J87&lt;&gt;"")*1)=0,"",SUM('Hospi_CM_CMA_CH_Région 1'!L87,'Hospi_CM_CMA_CH_Région 1'!J87,'Hospi_CM_CMA_CH_Région 1'!H87,'Hospi_CM_CMA_CH_Région 1'!F87,'Hospi_CM_CMA_CH_Région 1'!D87,'Hospi_CM_CMA_CH_Région 1'!B87)+SUM(J87,H87,F87,D87,B87)+SUM('Hospi_CM_CMA_CH_Région 2'!L87,'Hospi_CM_CMA_CH_Région 2'!J87,'Hospi_CM_CMA_CH_Région 2'!H87,'Hospi_CM_CMA_CH_Région 2'!F87,'Hospi_CM_CMA_CH_Région 2'!D87,'Hospi_CM_CMA_CH_Région 2'!B87))</f>
        <v/>
      </c>
      <c r="M87" s="190" t="str">
        <f t="array" ref="M87">IF(SUMPRODUCT((B87:K87&lt;&gt;"")*1)=0,"",SUM('Hospi_CM_CMA_CH_Région 1'!M87,'Hospi_CM_CMA_CH_Région 1'!K87,'Hospi_CM_CMA_CH_Région 1'!I87,'Hospi_CM_CMA_CH_Région 1'!G87,'Hospi_CM_CMA_CH_Région 1'!E87,'Hospi_CM_CMA_CH_Région 1'!C87)+SUM(K87,I87,G87,E87,C87)+SUM('Hospi_CM_CMA_CH_Région 2'!M87,'Hospi_CM_CMA_CH_Région 2'!K87,'Hospi_CM_CMA_CH_Région 2'!I87,'Hospi_CM_CMA_CH_Région 2'!G87,'Hospi_CM_CMA_CH_Région 2'!E87,'Hospi_CM_CMA_CH_Région 2'!C87))</f>
        <v/>
      </c>
    </row>
    <row r="88" spans="1:13">
      <c r="A88" s="738" t="s">
        <v>1710</v>
      </c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 t="str">
        <f t="array" ref="L88">IF(SUMPRODUCT((B88:J88&lt;&gt;"")*1)=0,"",SUM('Hospi_CM_CMA_CH_Région 1'!L88,'Hospi_CM_CMA_CH_Région 1'!J88,'Hospi_CM_CMA_CH_Région 1'!H88,'Hospi_CM_CMA_CH_Région 1'!F88,'Hospi_CM_CMA_CH_Région 1'!D88,'Hospi_CM_CMA_CH_Région 1'!B88)+SUM(J88,H88,F88,D88,B88)+SUM('Hospi_CM_CMA_CH_Région 2'!L88,'Hospi_CM_CMA_CH_Région 2'!J88,'Hospi_CM_CMA_CH_Région 2'!H88,'Hospi_CM_CMA_CH_Région 2'!F88,'Hospi_CM_CMA_CH_Région 2'!D88,'Hospi_CM_CMA_CH_Région 2'!B88))</f>
        <v/>
      </c>
      <c r="M88" s="190" t="str">
        <f t="array" ref="M88">IF(SUMPRODUCT((B88:K88&lt;&gt;"")*1)=0,"",SUM('Hospi_CM_CMA_CH_Région 1'!M88,'Hospi_CM_CMA_CH_Région 1'!K88,'Hospi_CM_CMA_CH_Région 1'!I88,'Hospi_CM_CMA_CH_Région 1'!G88,'Hospi_CM_CMA_CH_Région 1'!E88,'Hospi_CM_CMA_CH_Région 1'!C88)+SUM(K88,I88,G88,E88,C88)+SUM('Hospi_CM_CMA_CH_Région 2'!M88,'Hospi_CM_CMA_CH_Région 2'!K88,'Hospi_CM_CMA_CH_Région 2'!I88,'Hospi_CM_CMA_CH_Région 2'!G88,'Hospi_CM_CMA_CH_Région 2'!E88,'Hospi_CM_CMA_CH_Région 2'!C88))</f>
        <v/>
      </c>
    </row>
    <row r="89" spans="1:13">
      <c r="A89" s="738" t="s">
        <v>1711</v>
      </c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 t="str">
        <f t="array" ref="L89">IF(SUMPRODUCT((B89:J89&lt;&gt;"")*1)=0,"",SUM('Hospi_CM_CMA_CH_Région 1'!L89,'Hospi_CM_CMA_CH_Région 1'!J89,'Hospi_CM_CMA_CH_Région 1'!H89,'Hospi_CM_CMA_CH_Région 1'!F89,'Hospi_CM_CMA_CH_Région 1'!D89,'Hospi_CM_CMA_CH_Région 1'!B89)+SUM(J89,H89,F89,D89,B89)+SUM('Hospi_CM_CMA_CH_Région 2'!L89,'Hospi_CM_CMA_CH_Région 2'!J89,'Hospi_CM_CMA_CH_Région 2'!H89,'Hospi_CM_CMA_CH_Région 2'!F89,'Hospi_CM_CMA_CH_Région 2'!D89,'Hospi_CM_CMA_CH_Région 2'!B89))</f>
        <v/>
      </c>
      <c r="M89" s="190" t="str">
        <f t="array" ref="M89">IF(SUMPRODUCT((B89:K89&lt;&gt;"")*1)=0,"",SUM('Hospi_CM_CMA_CH_Région 1'!M89,'Hospi_CM_CMA_CH_Région 1'!K89,'Hospi_CM_CMA_CH_Région 1'!I89,'Hospi_CM_CMA_CH_Région 1'!G89,'Hospi_CM_CMA_CH_Région 1'!E89,'Hospi_CM_CMA_CH_Région 1'!C89)+SUM(K89,I89,G89,E89,C89)+SUM('Hospi_CM_CMA_CH_Région 2'!M89,'Hospi_CM_CMA_CH_Région 2'!K89,'Hospi_CM_CMA_CH_Région 2'!I89,'Hospi_CM_CMA_CH_Région 2'!G89,'Hospi_CM_CMA_CH_Région 2'!E89,'Hospi_CM_CMA_CH_Région 2'!C89))</f>
        <v/>
      </c>
    </row>
    <row r="90" spans="1:13" ht="13.9" customHeight="1">
      <c r="A90" s="662" t="s">
        <v>1451</v>
      </c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 t="str">
        <f t="array" ref="L90">IF(SUMPRODUCT((B90:J90&lt;&gt;"")*1)=0,"",SUM('Hospi_CM_CMA_CH_Région 1'!L90,'Hospi_CM_CMA_CH_Région 1'!J90,'Hospi_CM_CMA_CH_Région 1'!H90,'Hospi_CM_CMA_CH_Région 1'!F90,'Hospi_CM_CMA_CH_Région 1'!D90,'Hospi_CM_CMA_CH_Région 1'!B90)+SUM(J90,H90,F90,D90,B90)+SUM('Hospi_CM_CMA_CH_Région 2'!L90,'Hospi_CM_CMA_CH_Région 2'!J90,'Hospi_CM_CMA_CH_Région 2'!H90,'Hospi_CM_CMA_CH_Région 2'!F90,'Hospi_CM_CMA_CH_Région 2'!D90,'Hospi_CM_CMA_CH_Région 2'!B90))</f>
        <v/>
      </c>
      <c r="M90" s="190" t="str">
        <f t="array" ref="M90">IF(SUMPRODUCT((B90:K90&lt;&gt;"")*1)=0,"",SUM('Hospi_CM_CMA_CH_Région 1'!M90,'Hospi_CM_CMA_CH_Région 1'!K90,'Hospi_CM_CMA_CH_Région 1'!I90,'Hospi_CM_CMA_CH_Région 1'!G90,'Hospi_CM_CMA_CH_Région 1'!E90,'Hospi_CM_CMA_CH_Région 1'!C90)+SUM(K90,I90,G90,E90,C90)+SUM('Hospi_CM_CMA_CH_Région 2'!M90,'Hospi_CM_CMA_CH_Région 2'!K90,'Hospi_CM_CMA_CH_Région 2'!I90,'Hospi_CM_CMA_CH_Région 2'!G90,'Hospi_CM_CMA_CH_Région 2'!E90,'Hospi_CM_CMA_CH_Région 2'!C90))</f>
        <v/>
      </c>
    </row>
    <row r="91" spans="1:13" ht="14" customHeight="1">
      <c r="A91" s="738" t="s">
        <v>1712</v>
      </c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 t="str">
        <f t="array" ref="L91">IF(SUMPRODUCT((B91:J91&lt;&gt;"")*1)=0,"",SUM('Hospi_CM_CMA_CH_Région 1'!L91,'Hospi_CM_CMA_CH_Région 1'!J91,'Hospi_CM_CMA_CH_Région 1'!H91,'Hospi_CM_CMA_CH_Région 1'!F91,'Hospi_CM_CMA_CH_Région 1'!D91,'Hospi_CM_CMA_CH_Région 1'!B91)+SUM(J91,H91,F91,D91,B91)+SUM('Hospi_CM_CMA_CH_Région 2'!L91,'Hospi_CM_CMA_CH_Région 2'!J91,'Hospi_CM_CMA_CH_Région 2'!H91,'Hospi_CM_CMA_CH_Région 2'!F91,'Hospi_CM_CMA_CH_Région 2'!D91,'Hospi_CM_CMA_CH_Région 2'!B91))</f>
        <v/>
      </c>
      <c r="M91" s="190" t="str">
        <f t="array" ref="M91">IF(SUMPRODUCT((B91:K91&lt;&gt;"")*1)=0,"",SUM('Hospi_CM_CMA_CH_Région 1'!M91,'Hospi_CM_CMA_CH_Région 1'!K91,'Hospi_CM_CMA_CH_Région 1'!I91,'Hospi_CM_CMA_CH_Région 1'!G91,'Hospi_CM_CMA_CH_Région 1'!E91,'Hospi_CM_CMA_CH_Région 1'!C91)+SUM(K91,I91,G91,E91,C91)+SUM('Hospi_CM_CMA_CH_Région 2'!M91,'Hospi_CM_CMA_CH_Région 2'!K91,'Hospi_CM_CMA_CH_Région 2'!I91,'Hospi_CM_CMA_CH_Région 2'!G91,'Hospi_CM_CMA_CH_Région 2'!E91,'Hospi_CM_CMA_CH_Région 2'!C91))</f>
        <v/>
      </c>
    </row>
    <row r="92" spans="1:13">
      <c r="A92" s="738" t="s">
        <v>1713</v>
      </c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 t="str">
        <f t="array" ref="L92">IF(SUMPRODUCT((B92:J92&lt;&gt;"")*1)=0,"",SUM('Hospi_CM_CMA_CH_Région 1'!L92,'Hospi_CM_CMA_CH_Région 1'!J92,'Hospi_CM_CMA_CH_Région 1'!H92,'Hospi_CM_CMA_CH_Région 1'!F92,'Hospi_CM_CMA_CH_Région 1'!D92,'Hospi_CM_CMA_CH_Région 1'!B92)+SUM(J92,H92,F92,D92,B92)+SUM('Hospi_CM_CMA_CH_Région 2'!L92,'Hospi_CM_CMA_CH_Région 2'!J92,'Hospi_CM_CMA_CH_Région 2'!H92,'Hospi_CM_CMA_CH_Région 2'!F92,'Hospi_CM_CMA_CH_Région 2'!D92,'Hospi_CM_CMA_CH_Région 2'!B92))</f>
        <v/>
      </c>
      <c r="M92" s="197" t="str">
        <f t="array" ref="M92">IF(SUMPRODUCT((B92:K92&lt;&gt;"")*1)=0,"",SUM('Hospi_CM_CMA_CH_Région 1'!M92,'Hospi_CM_CMA_CH_Région 1'!K92,'Hospi_CM_CMA_CH_Région 1'!I92,'Hospi_CM_CMA_CH_Région 1'!G92,'Hospi_CM_CMA_CH_Région 1'!E92,'Hospi_CM_CMA_CH_Région 1'!C92)+SUM(K92,I92,G92,E92,C92)+SUM('Hospi_CM_CMA_CH_Région 2'!M92,'Hospi_CM_CMA_CH_Région 2'!K92,'Hospi_CM_CMA_CH_Région 2'!I92,'Hospi_CM_CMA_CH_Région 2'!G92,'Hospi_CM_CMA_CH_Région 2'!E92,'Hospi_CM_CMA_CH_Région 2'!C92))</f>
        <v/>
      </c>
    </row>
    <row r="93" spans="1:13">
      <c r="A93" s="738" t="s">
        <v>1714</v>
      </c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 t="str">
        <f t="array" ref="L93">IF(SUMPRODUCT((B93:J93&lt;&gt;"")*1)=0,"",SUM('Hospi_CM_CMA_CH_Région 1'!L93,'Hospi_CM_CMA_CH_Région 1'!J93,'Hospi_CM_CMA_CH_Région 1'!H93,'Hospi_CM_CMA_CH_Région 1'!F93,'Hospi_CM_CMA_CH_Région 1'!D93,'Hospi_CM_CMA_CH_Région 1'!B93)+SUM(J93,H93,F93,D93,B93)+SUM('Hospi_CM_CMA_CH_Région 2'!L93,'Hospi_CM_CMA_CH_Région 2'!J93,'Hospi_CM_CMA_CH_Région 2'!H93,'Hospi_CM_CMA_CH_Région 2'!F93,'Hospi_CM_CMA_CH_Région 2'!D93,'Hospi_CM_CMA_CH_Région 2'!B93))</f>
        <v/>
      </c>
      <c r="M93" s="190" t="str">
        <f t="array" ref="M93">IF(SUMPRODUCT((B93:K93&lt;&gt;"")*1)=0,"",SUM('Hospi_CM_CMA_CH_Région 1'!M93,'Hospi_CM_CMA_CH_Région 1'!K93,'Hospi_CM_CMA_CH_Région 1'!I93,'Hospi_CM_CMA_CH_Région 1'!G93,'Hospi_CM_CMA_CH_Région 1'!E93,'Hospi_CM_CMA_CH_Région 1'!C93)+SUM(K93,I93,G93,E93,C93)+SUM('Hospi_CM_CMA_CH_Région 2'!M93,'Hospi_CM_CMA_CH_Région 2'!K93,'Hospi_CM_CMA_CH_Région 2'!I93,'Hospi_CM_CMA_CH_Région 2'!G93,'Hospi_CM_CMA_CH_Région 2'!E93,'Hospi_CM_CMA_CH_Région 2'!C93))</f>
        <v/>
      </c>
    </row>
    <row r="94" spans="1:13">
      <c r="A94" s="738" t="s">
        <v>1715</v>
      </c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 t="str">
        <f t="array" ref="L94">IF(SUMPRODUCT((B94:J94&lt;&gt;"")*1)=0,"",SUM('Hospi_CM_CMA_CH_Région 1'!L94,'Hospi_CM_CMA_CH_Région 1'!J94,'Hospi_CM_CMA_CH_Région 1'!H94,'Hospi_CM_CMA_CH_Région 1'!F94,'Hospi_CM_CMA_CH_Région 1'!D94,'Hospi_CM_CMA_CH_Région 1'!B94)+SUM(J94,H94,F94,D94,B94)+SUM('Hospi_CM_CMA_CH_Région 2'!L94,'Hospi_CM_CMA_CH_Région 2'!J94,'Hospi_CM_CMA_CH_Région 2'!H94,'Hospi_CM_CMA_CH_Région 2'!F94,'Hospi_CM_CMA_CH_Région 2'!D94,'Hospi_CM_CMA_CH_Région 2'!B94))</f>
        <v/>
      </c>
      <c r="M94" s="190" t="str">
        <f t="array" ref="M94">IF(SUMPRODUCT((B94:K94&lt;&gt;"")*1)=0,"",SUM('Hospi_CM_CMA_CH_Région 1'!M94,'Hospi_CM_CMA_CH_Région 1'!K94,'Hospi_CM_CMA_CH_Région 1'!I94,'Hospi_CM_CMA_CH_Région 1'!G94,'Hospi_CM_CMA_CH_Région 1'!E94,'Hospi_CM_CMA_CH_Région 1'!C94)+SUM(K94,I94,G94,E94,C94)+SUM('Hospi_CM_CMA_CH_Région 2'!M94,'Hospi_CM_CMA_CH_Région 2'!K94,'Hospi_CM_CMA_CH_Région 2'!I94,'Hospi_CM_CMA_CH_Région 2'!G94,'Hospi_CM_CMA_CH_Région 2'!E94,'Hospi_CM_CMA_CH_Région 2'!C94))</f>
        <v/>
      </c>
    </row>
    <row r="95" spans="1:13">
      <c r="A95" s="738" t="s">
        <v>1716</v>
      </c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 t="str">
        <f t="array" ref="L95">IF(SUMPRODUCT((B95:J95&lt;&gt;"")*1)=0,"",SUM('Hospi_CM_CMA_CH_Région 1'!L95,'Hospi_CM_CMA_CH_Région 1'!J95,'Hospi_CM_CMA_CH_Région 1'!H95,'Hospi_CM_CMA_CH_Région 1'!F95,'Hospi_CM_CMA_CH_Région 1'!D95,'Hospi_CM_CMA_CH_Région 1'!B95)+SUM(J95,H95,F95,D95,B95)+SUM('Hospi_CM_CMA_CH_Région 2'!L95,'Hospi_CM_CMA_CH_Région 2'!J95,'Hospi_CM_CMA_CH_Région 2'!H95,'Hospi_CM_CMA_CH_Région 2'!F95,'Hospi_CM_CMA_CH_Région 2'!D95,'Hospi_CM_CMA_CH_Région 2'!B95))</f>
        <v/>
      </c>
      <c r="M95" s="190" t="str">
        <f t="array" ref="M95">IF(SUMPRODUCT((B95:K95&lt;&gt;"")*1)=0,"",SUM('Hospi_CM_CMA_CH_Région 1'!M95,'Hospi_CM_CMA_CH_Région 1'!K95,'Hospi_CM_CMA_CH_Région 1'!I95,'Hospi_CM_CMA_CH_Région 1'!G95,'Hospi_CM_CMA_CH_Région 1'!E95,'Hospi_CM_CMA_CH_Région 1'!C95)+SUM(K95,I95,G95,E95,C95)+SUM('Hospi_CM_CMA_CH_Région 2'!M95,'Hospi_CM_CMA_CH_Région 2'!K95,'Hospi_CM_CMA_CH_Région 2'!I95,'Hospi_CM_CMA_CH_Région 2'!G95,'Hospi_CM_CMA_CH_Région 2'!E95,'Hospi_CM_CMA_CH_Région 2'!C95))</f>
        <v/>
      </c>
    </row>
    <row r="96" spans="1:13">
      <c r="A96" s="738" t="s">
        <v>1717</v>
      </c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 t="str">
        <f t="array" ref="L96">IF(SUMPRODUCT((B96:J96&lt;&gt;"")*1)=0,"",SUM('Hospi_CM_CMA_CH_Région 1'!L96,'Hospi_CM_CMA_CH_Région 1'!J96,'Hospi_CM_CMA_CH_Région 1'!H96,'Hospi_CM_CMA_CH_Région 1'!F96,'Hospi_CM_CMA_CH_Région 1'!D96,'Hospi_CM_CMA_CH_Région 1'!B96)+SUM(J96,H96,F96,D96,B96)+SUM('Hospi_CM_CMA_CH_Région 2'!L96,'Hospi_CM_CMA_CH_Région 2'!J96,'Hospi_CM_CMA_CH_Région 2'!H96,'Hospi_CM_CMA_CH_Région 2'!F96,'Hospi_CM_CMA_CH_Région 2'!D96,'Hospi_CM_CMA_CH_Région 2'!B96))</f>
        <v/>
      </c>
      <c r="M96" s="190" t="str">
        <f t="array" ref="M96">IF(SUMPRODUCT((B96:K96&lt;&gt;"")*1)=0,"",SUM('Hospi_CM_CMA_CH_Région 1'!M96,'Hospi_CM_CMA_CH_Région 1'!K96,'Hospi_CM_CMA_CH_Région 1'!I96,'Hospi_CM_CMA_CH_Région 1'!G96,'Hospi_CM_CMA_CH_Région 1'!E96,'Hospi_CM_CMA_CH_Région 1'!C96)+SUM(K96,I96,G96,E96,C96)+SUM('Hospi_CM_CMA_CH_Région 2'!M96,'Hospi_CM_CMA_CH_Région 2'!K96,'Hospi_CM_CMA_CH_Région 2'!I96,'Hospi_CM_CMA_CH_Région 2'!G96,'Hospi_CM_CMA_CH_Région 2'!E96,'Hospi_CM_CMA_CH_Région 2'!C96))</f>
        <v/>
      </c>
    </row>
    <row r="97" spans="1:13">
      <c r="A97" s="738" t="s">
        <v>1718</v>
      </c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 t="str">
        <f t="array" ref="L97">IF(SUMPRODUCT((B97:J97&lt;&gt;"")*1)=0,"",SUM('Hospi_CM_CMA_CH_Région 1'!L97,'Hospi_CM_CMA_CH_Région 1'!J97,'Hospi_CM_CMA_CH_Région 1'!H97,'Hospi_CM_CMA_CH_Région 1'!F97,'Hospi_CM_CMA_CH_Région 1'!D97,'Hospi_CM_CMA_CH_Région 1'!B97)+SUM(J97,H97,F97,D97,B97)+SUM('Hospi_CM_CMA_CH_Région 2'!L97,'Hospi_CM_CMA_CH_Région 2'!J97,'Hospi_CM_CMA_CH_Région 2'!H97,'Hospi_CM_CMA_CH_Région 2'!F97,'Hospi_CM_CMA_CH_Région 2'!D97,'Hospi_CM_CMA_CH_Région 2'!B97))</f>
        <v/>
      </c>
      <c r="M97" s="190" t="str">
        <f t="array" ref="M97">IF(SUMPRODUCT((B97:K97&lt;&gt;"")*1)=0,"",SUM('Hospi_CM_CMA_CH_Région 1'!M97,'Hospi_CM_CMA_CH_Région 1'!K97,'Hospi_CM_CMA_CH_Région 1'!I97,'Hospi_CM_CMA_CH_Région 1'!G97,'Hospi_CM_CMA_CH_Région 1'!E97,'Hospi_CM_CMA_CH_Région 1'!C97)+SUM(K97,I97,G97,E97,C97)+SUM('Hospi_CM_CMA_CH_Région 2'!M97,'Hospi_CM_CMA_CH_Région 2'!K97,'Hospi_CM_CMA_CH_Région 2'!I97,'Hospi_CM_CMA_CH_Région 2'!G97,'Hospi_CM_CMA_CH_Région 2'!E97,'Hospi_CM_CMA_CH_Région 2'!C97))</f>
        <v/>
      </c>
    </row>
    <row r="98" spans="1:13">
      <c r="A98" s="738" t="s">
        <v>1719</v>
      </c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 t="str">
        <f t="array" ref="L98">IF(SUMPRODUCT((B98:J98&lt;&gt;"")*1)=0,"",SUM('Hospi_CM_CMA_CH_Région 1'!L98,'Hospi_CM_CMA_CH_Région 1'!J98,'Hospi_CM_CMA_CH_Région 1'!H98,'Hospi_CM_CMA_CH_Région 1'!F98,'Hospi_CM_CMA_CH_Région 1'!D98,'Hospi_CM_CMA_CH_Région 1'!B98)+SUM(J98,H98,F98,D98,B98)+SUM('Hospi_CM_CMA_CH_Région 2'!L98,'Hospi_CM_CMA_CH_Région 2'!J98,'Hospi_CM_CMA_CH_Région 2'!H98,'Hospi_CM_CMA_CH_Région 2'!F98,'Hospi_CM_CMA_CH_Région 2'!D98,'Hospi_CM_CMA_CH_Région 2'!B98))</f>
        <v/>
      </c>
      <c r="M98" s="190" t="str">
        <f t="array" ref="M98">IF(SUMPRODUCT((B98:K98&lt;&gt;"")*1)=0,"",SUM('Hospi_CM_CMA_CH_Région 1'!M98,'Hospi_CM_CMA_CH_Région 1'!K98,'Hospi_CM_CMA_CH_Région 1'!I98,'Hospi_CM_CMA_CH_Région 1'!G98,'Hospi_CM_CMA_CH_Région 1'!E98,'Hospi_CM_CMA_CH_Région 1'!C98)+SUM(K98,I98,G98,E98,C98)+SUM('Hospi_CM_CMA_CH_Région 2'!M98,'Hospi_CM_CMA_CH_Région 2'!K98,'Hospi_CM_CMA_CH_Région 2'!I98,'Hospi_CM_CMA_CH_Région 2'!G98,'Hospi_CM_CMA_CH_Région 2'!E98,'Hospi_CM_CMA_CH_Région 2'!C98))</f>
        <v/>
      </c>
    </row>
    <row r="99" spans="1:13">
      <c r="A99" s="738" t="s">
        <v>1720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 t="str">
        <f t="array" ref="L99">IF(SUMPRODUCT((B99:J99&lt;&gt;"")*1)=0,"",SUM('Hospi_CM_CMA_CH_Région 1'!L99,'Hospi_CM_CMA_CH_Région 1'!J99,'Hospi_CM_CMA_CH_Région 1'!H99,'Hospi_CM_CMA_CH_Région 1'!F99,'Hospi_CM_CMA_CH_Région 1'!D99,'Hospi_CM_CMA_CH_Région 1'!B99)+SUM(J99,H99,F99,D99,B99)+SUM('Hospi_CM_CMA_CH_Région 2'!L99,'Hospi_CM_CMA_CH_Région 2'!J99,'Hospi_CM_CMA_CH_Région 2'!H99,'Hospi_CM_CMA_CH_Région 2'!F99,'Hospi_CM_CMA_CH_Région 2'!D99,'Hospi_CM_CMA_CH_Région 2'!B99))</f>
        <v/>
      </c>
      <c r="M99" s="190" t="str">
        <f t="array" ref="M99">IF(SUMPRODUCT((B99:K99&lt;&gt;"")*1)=0,"",SUM('Hospi_CM_CMA_CH_Région 1'!M99,'Hospi_CM_CMA_CH_Région 1'!K99,'Hospi_CM_CMA_CH_Région 1'!I99,'Hospi_CM_CMA_CH_Région 1'!G99,'Hospi_CM_CMA_CH_Région 1'!E99,'Hospi_CM_CMA_CH_Région 1'!C99)+SUM(K99,I99,G99,E99,C99)+SUM('Hospi_CM_CMA_CH_Région 2'!M99,'Hospi_CM_CMA_CH_Région 2'!K99,'Hospi_CM_CMA_CH_Région 2'!I99,'Hospi_CM_CMA_CH_Région 2'!G99,'Hospi_CM_CMA_CH_Région 2'!E99,'Hospi_CM_CMA_CH_Région 2'!C99))</f>
        <v/>
      </c>
    </row>
    <row r="100" spans="1:13">
      <c r="A100" s="738" t="s">
        <v>1721</v>
      </c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 t="str">
        <f t="array" ref="L100">IF(SUMPRODUCT((B100:J100&lt;&gt;"")*1)=0,"",SUM('Hospi_CM_CMA_CH_Région 1'!L100,'Hospi_CM_CMA_CH_Région 1'!J100,'Hospi_CM_CMA_CH_Région 1'!H100,'Hospi_CM_CMA_CH_Région 1'!F100,'Hospi_CM_CMA_CH_Région 1'!D100,'Hospi_CM_CMA_CH_Région 1'!B100)+SUM(J100,H100,F100,D100,B100)+SUM('Hospi_CM_CMA_CH_Région 2'!L100,'Hospi_CM_CMA_CH_Région 2'!J100,'Hospi_CM_CMA_CH_Région 2'!H100,'Hospi_CM_CMA_CH_Région 2'!F100,'Hospi_CM_CMA_CH_Région 2'!D100,'Hospi_CM_CMA_CH_Région 2'!B100))</f>
        <v/>
      </c>
      <c r="M100" s="190" t="str">
        <f t="array" ref="M100">IF(SUMPRODUCT((B100:K100&lt;&gt;"")*1)=0,"",SUM('Hospi_CM_CMA_CH_Région 1'!M100,'Hospi_CM_CMA_CH_Région 1'!K100,'Hospi_CM_CMA_CH_Région 1'!I100,'Hospi_CM_CMA_CH_Région 1'!G100,'Hospi_CM_CMA_CH_Région 1'!E100,'Hospi_CM_CMA_CH_Région 1'!C100)+SUM(K100,I100,G100,E100,C100)+SUM('Hospi_CM_CMA_CH_Région 2'!M100,'Hospi_CM_CMA_CH_Région 2'!K100,'Hospi_CM_CMA_CH_Région 2'!I100,'Hospi_CM_CMA_CH_Région 2'!G100,'Hospi_CM_CMA_CH_Région 2'!E100,'Hospi_CM_CMA_CH_Région 2'!C100))</f>
        <v/>
      </c>
    </row>
    <row r="101" spans="1:13" ht="13.9" customHeight="1">
      <c r="A101" s="662" t="s">
        <v>1722</v>
      </c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 t="str">
        <f t="array" ref="L101">IF(SUMPRODUCT((B101:J101&lt;&gt;"")*1)=0,"",SUM('Hospi_CM_CMA_CH_Région 1'!L101,'Hospi_CM_CMA_CH_Région 1'!J101,'Hospi_CM_CMA_CH_Région 1'!H101,'Hospi_CM_CMA_CH_Région 1'!F101,'Hospi_CM_CMA_CH_Région 1'!D101,'Hospi_CM_CMA_CH_Région 1'!B101)+SUM(J101,H101,F101,D101,B101)+SUM('Hospi_CM_CMA_CH_Région 2'!L101,'Hospi_CM_CMA_CH_Région 2'!J101,'Hospi_CM_CMA_CH_Région 2'!H101,'Hospi_CM_CMA_CH_Région 2'!F101,'Hospi_CM_CMA_CH_Région 2'!D101,'Hospi_CM_CMA_CH_Région 2'!B101))</f>
        <v/>
      </c>
      <c r="M101" s="197" t="str">
        <f t="array" ref="M101">IF(SUMPRODUCT((B101:K101&lt;&gt;"")*1)=0,"",SUM('Hospi_CM_CMA_CH_Région 1'!M101,'Hospi_CM_CMA_CH_Région 1'!K101,'Hospi_CM_CMA_CH_Région 1'!I101,'Hospi_CM_CMA_CH_Région 1'!G101,'Hospi_CM_CMA_CH_Région 1'!E101,'Hospi_CM_CMA_CH_Région 1'!C101)+SUM(K101,I101,G101,E101,C101)+SUM('Hospi_CM_CMA_CH_Région 2'!M101,'Hospi_CM_CMA_CH_Région 2'!K101,'Hospi_CM_CMA_CH_Région 2'!I101,'Hospi_CM_CMA_CH_Région 2'!G101,'Hospi_CM_CMA_CH_Région 2'!E101,'Hospi_CM_CMA_CH_Région 2'!C101))</f>
        <v/>
      </c>
    </row>
    <row r="102" spans="1:13" ht="14" customHeight="1">
      <c r="A102" s="738" t="s">
        <v>1341</v>
      </c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 t="str">
        <f t="array" ref="L102">IF(SUMPRODUCT((B102:J102&lt;&gt;"")*1)=0,"",SUM('Hospi_CM_CMA_CH_Région 1'!L102,'Hospi_CM_CMA_CH_Région 1'!J102,'Hospi_CM_CMA_CH_Région 1'!H102,'Hospi_CM_CMA_CH_Région 1'!F102,'Hospi_CM_CMA_CH_Région 1'!D102,'Hospi_CM_CMA_CH_Région 1'!B102)+SUM(J102,H102,F102,D102,B102)+SUM('Hospi_CM_CMA_CH_Région 2'!L102,'Hospi_CM_CMA_CH_Région 2'!J102,'Hospi_CM_CMA_CH_Région 2'!H102,'Hospi_CM_CMA_CH_Région 2'!F102,'Hospi_CM_CMA_CH_Région 2'!D102,'Hospi_CM_CMA_CH_Région 2'!B102))</f>
        <v/>
      </c>
      <c r="M102" s="190" t="str">
        <f t="array" ref="M102">IF(SUMPRODUCT((B102:K102&lt;&gt;"")*1)=0,"",SUM('Hospi_CM_CMA_CH_Région 1'!M102,'Hospi_CM_CMA_CH_Région 1'!K102,'Hospi_CM_CMA_CH_Région 1'!I102,'Hospi_CM_CMA_CH_Région 1'!G102,'Hospi_CM_CMA_CH_Région 1'!E102,'Hospi_CM_CMA_CH_Région 1'!C102)+SUM(K102,I102,G102,E102,C102)+SUM('Hospi_CM_CMA_CH_Région 2'!M102,'Hospi_CM_CMA_CH_Région 2'!K102,'Hospi_CM_CMA_CH_Région 2'!I102,'Hospi_CM_CMA_CH_Région 2'!G102,'Hospi_CM_CMA_CH_Région 2'!E102,'Hospi_CM_CMA_CH_Région 2'!C102))</f>
        <v/>
      </c>
    </row>
    <row r="103" spans="1:13">
      <c r="A103" s="738" t="s">
        <v>1723</v>
      </c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 t="str">
        <f t="array" ref="L103">IF(SUMPRODUCT((B103:J103&lt;&gt;"")*1)=0,"",SUM('Hospi_CM_CMA_CH_Région 1'!L103,'Hospi_CM_CMA_CH_Région 1'!J103,'Hospi_CM_CMA_CH_Région 1'!H103,'Hospi_CM_CMA_CH_Région 1'!F103,'Hospi_CM_CMA_CH_Région 1'!D103,'Hospi_CM_CMA_CH_Région 1'!B103)+SUM(J103,H103,F103,D103,B103)+SUM('Hospi_CM_CMA_CH_Région 2'!L103,'Hospi_CM_CMA_CH_Région 2'!J103,'Hospi_CM_CMA_CH_Région 2'!H103,'Hospi_CM_CMA_CH_Région 2'!F103,'Hospi_CM_CMA_CH_Région 2'!D103,'Hospi_CM_CMA_CH_Région 2'!B103))</f>
        <v/>
      </c>
      <c r="M103" s="190" t="str">
        <f t="array" ref="M103">IF(SUMPRODUCT((B103:K103&lt;&gt;"")*1)=0,"",SUM('Hospi_CM_CMA_CH_Région 1'!M103,'Hospi_CM_CMA_CH_Région 1'!K103,'Hospi_CM_CMA_CH_Région 1'!I103,'Hospi_CM_CMA_CH_Région 1'!G103,'Hospi_CM_CMA_CH_Région 1'!E103,'Hospi_CM_CMA_CH_Région 1'!C103)+SUM(K103,I103,G103,E103,C103)+SUM('Hospi_CM_CMA_CH_Région 2'!M103,'Hospi_CM_CMA_CH_Région 2'!K103,'Hospi_CM_CMA_CH_Région 2'!I103,'Hospi_CM_CMA_CH_Région 2'!G103,'Hospi_CM_CMA_CH_Région 2'!E103,'Hospi_CM_CMA_CH_Région 2'!C103))</f>
        <v/>
      </c>
    </row>
    <row r="104" spans="1:13">
      <c r="A104" s="738" t="s">
        <v>1724</v>
      </c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 t="str">
        <f t="array" ref="L104">IF(SUMPRODUCT((B104:J104&lt;&gt;"")*1)=0,"",SUM('Hospi_CM_CMA_CH_Région 1'!L104,'Hospi_CM_CMA_CH_Région 1'!J104,'Hospi_CM_CMA_CH_Région 1'!H104,'Hospi_CM_CMA_CH_Région 1'!F104,'Hospi_CM_CMA_CH_Région 1'!D104,'Hospi_CM_CMA_CH_Région 1'!B104)+SUM(J104,H104,F104,D104,B104)+SUM('Hospi_CM_CMA_CH_Région 2'!L104,'Hospi_CM_CMA_CH_Région 2'!J104,'Hospi_CM_CMA_CH_Région 2'!H104,'Hospi_CM_CMA_CH_Région 2'!F104,'Hospi_CM_CMA_CH_Région 2'!D104,'Hospi_CM_CMA_CH_Région 2'!B104))</f>
        <v/>
      </c>
      <c r="M104" s="190" t="str">
        <f t="array" ref="M104">IF(SUMPRODUCT((B104:K104&lt;&gt;"")*1)=0,"",SUM('Hospi_CM_CMA_CH_Région 1'!M104,'Hospi_CM_CMA_CH_Région 1'!K104,'Hospi_CM_CMA_CH_Région 1'!I104,'Hospi_CM_CMA_CH_Région 1'!G104,'Hospi_CM_CMA_CH_Région 1'!E104,'Hospi_CM_CMA_CH_Région 1'!C104)+SUM(K104,I104,G104,E104,C104)+SUM('Hospi_CM_CMA_CH_Région 2'!M104,'Hospi_CM_CMA_CH_Région 2'!K104,'Hospi_CM_CMA_CH_Région 2'!I104,'Hospi_CM_CMA_CH_Région 2'!G104,'Hospi_CM_CMA_CH_Région 2'!E104,'Hospi_CM_CMA_CH_Région 2'!C104))</f>
        <v/>
      </c>
    </row>
    <row r="105" spans="1:13">
      <c r="A105" s="738" t="s">
        <v>1725</v>
      </c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 t="str">
        <f t="array" ref="L105">IF(SUMPRODUCT((B105:J105&lt;&gt;"")*1)=0,"",SUM('Hospi_CM_CMA_CH_Région 1'!L105,'Hospi_CM_CMA_CH_Région 1'!J105,'Hospi_CM_CMA_CH_Région 1'!H105,'Hospi_CM_CMA_CH_Région 1'!F105,'Hospi_CM_CMA_CH_Région 1'!D105,'Hospi_CM_CMA_CH_Région 1'!B105)+SUM(J105,H105,F105,D105,B105)+SUM('Hospi_CM_CMA_CH_Région 2'!L105,'Hospi_CM_CMA_CH_Région 2'!J105,'Hospi_CM_CMA_CH_Région 2'!H105,'Hospi_CM_CMA_CH_Région 2'!F105,'Hospi_CM_CMA_CH_Région 2'!D105,'Hospi_CM_CMA_CH_Région 2'!B105))</f>
        <v/>
      </c>
      <c r="M105" s="190" t="str">
        <f t="array" ref="M105">IF(SUMPRODUCT((B105:K105&lt;&gt;"")*1)=0,"",SUM('Hospi_CM_CMA_CH_Région 1'!M105,'Hospi_CM_CMA_CH_Région 1'!K105,'Hospi_CM_CMA_CH_Région 1'!I105,'Hospi_CM_CMA_CH_Région 1'!G105,'Hospi_CM_CMA_CH_Région 1'!E105,'Hospi_CM_CMA_CH_Région 1'!C105)+SUM(K105,I105,G105,E105,C105)+SUM('Hospi_CM_CMA_CH_Région 2'!M105,'Hospi_CM_CMA_CH_Région 2'!K105,'Hospi_CM_CMA_CH_Région 2'!I105,'Hospi_CM_CMA_CH_Région 2'!G105,'Hospi_CM_CMA_CH_Région 2'!E105,'Hospi_CM_CMA_CH_Région 2'!C105))</f>
        <v/>
      </c>
    </row>
    <row r="106" spans="1:13">
      <c r="A106" s="738" t="s">
        <v>1726</v>
      </c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 t="str">
        <f t="array" ref="L106">IF(SUMPRODUCT((B106:J106&lt;&gt;"")*1)=0,"",SUM('Hospi_CM_CMA_CH_Région 1'!L106,'Hospi_CM_CMA_CH_Région 1'!J106,'Hospi_CM_CMA_CH_Région 1'!H106,'Hospi_CM_CMA_CH_Région 1'!F106,'Hospi_CM_CMA_CH_Région 1'!D106,'Hospi_CM_CMA_CH_Région 1'!B106)+SUM(J106,H106,F106,D106,B106)+SUM('Hospi_CM_CMA_CH_Région 2'!L106,'Hospi_CM_CMA_CH_Région 2'!J106,'Hospi_CM_CMA_CH_Région 2'!H106,'Hospi_CM_CMA_CH_Région 2'!F106,'Hospi_CM_CMA_CH_Région 2'!D106,'Hospi_CM_CMA_CH_Région 2'!B106))</f>
        <v/>
      </c>
      <c r="M106" s="190" t="str">
        <f t="array" ref="M106">IF(SUMPRODUCT((B106:K106&lt;&gt;"")*1)=0,"",SUM('Hospi_CM_CMA_CH_Région 1'!M106,'Hospi_CM_CMA_CH_Région 1'!K106,'Hospi_CM_CMA_CH_Région 1'!I106,'Hospi_CM_CMA_CH_Région 1'!G106,'Hospi_CM_CMA_CH_Région 1'!E106,'Hospi_CM_CMA_CH_Région 1'!C106)+SUM(K106,I106,G106,E106,C106)+SUM('Hospi_CM_CMA_CH_Région 2'!M106,'Hospi_CM_CMA_CH_Région 2'!K106,'Hospi_CM_CMA_CH_Région 2'!I106,'Hospi_CM_CMA_CH_Région 2'!G106,'Hospi_CM_CMA_CH_Région 2'!E106,'Hospi_CM_CMA_CH_Région 2'!C106))</f>
        <v/>
      </c>
    </row>
    <row r="107" spans="1:13">
      <c r="A107" s="738" t="s">
        <v>1727</v>
      </c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 t="str">
        <f t="array" ref="L107">IF(SUMPRODUCT((B107:J107&lt;&gt;"")*1)=0,"",SUM('Hospi_CM_CMA_CH_Région 1'!L107,'Hospi_CM_CMA_CH_Région 1'!J107,'Hospi_CM_CMA_CH_Région 1'!H107,'Hospi_CM_CMA_CH_Région 1'!F107,'Hospi_CM_CMA_CH_Région 1'!D107,'Hospi_CM_CMA_CH_Région 1'!B107)+SUM(J107,H107,F107,D107,B107)+SUM('Hospi_CM_CMA_CH_Région 2'!L107,'Hospi_CM_CMA_CH_Région 2'!J107,'Hospi_CM_CMA_CH_Région 2'!H107,'Hospi_CM_CMA_CH_Région 2'!F107,'Hospi_CM_CMA_CH_Région 2'!D107,'Hospi_CM_CMA_CH_Région 2'!B107))</f>
        <v/>
      </c>
      <c r="M107" s="190" t="str">
        <f t="array" ref="M107">IF(SUMPRODUCT((B107:K107&lt;&gt;"")*1)=0,"",SUM('Hospi_CM_CMA_CH_Région 1'!M107,'Hospi_CM_CMA_CH_Région 1'!K107,'Hospi_CM_CMA_CH_Région 1'!I107,'Hospi_CM_CMA_CH_Région 1'!G107,'Hospi_CM_CMA_CH_Région 1'!E107,'Hospi_CM_CMA_CH_Région 1'!C107)+SUM(K107,I107,G107,E107,C107)+SUM('Hospi_CM_CMA_CH_Région 2'!M107,'Hospi_CM_CMA_CH_Région 2'!K107,'Hospi_CM_CMA_CH_Région 2'!I107,'Hospi_CM_CMA_CH_Région 2'!G107,'Hospi_CM_CMA_CH_Région 2'!E107,'Hospi_CM_CMA_CH_Région 2'!C107))</f>
        <v/>
      </c>
    </row>
    <row r="108" spans="1:13">
      <c r="A108" s="738" t="s">
        <v>1728</v>
      </c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 t="str">
        <f t="array" ref="L108">IF(SUMPRODUCT((B108:J108&lt;&gt;"")*1)=0,"",SUM('Hospi_CM_CMA_CH_Région 1'!L108,'Hospi_CM_CMA_CH_Région 1'!J108,'Hospi_CM_CMA_CH_Région 1'!H108,'Hospi_CM_CMA_CH_Région 1'!F108,'Hospi_CM_CMA_CH_Région 1'!D108,'Hospi_CM_CMA_CH_Région 1'!B108)+SUM(J108,H108,F108,D108,B108)+SUM('Hospi_CM_CMA_CH_Région 2'!L108,'Hospi_CM_CMA_CH_Région 2'!J108,'Hospi_CM_CMA_CH_Région 2'!H108,'Hospi_CM_CMA_CH_Région 2'!F108,'Hospi_CM_CMA_CH_Région 2'!D108,'Hospi_CM_CMA_CH_Région 2'!B108))</f>
        <v/>
      </c>
      <c r="M108" s="190" t="str">
        <f t="array" ref="M108">IF(SUMPRODUCT((B108:K108&lt;&gt;"")*1)=0,"",SUM('Hospi_CM_CMA_CH_Région 1'!M108,'Hospi_CM_CMA_CH_Région 1'!K108,'Hospi_CM_CMA_CH_Région 1'!I108,'Hospi_CM_CMA_CH_Région 1'!G108,'Hospi_CM_CMA_CH_Région 1'!E108,'Hospi_CM_CMA_CH_Région 1'!C108)+SUM(K108,I108,G108,E108,C108)+SUM('Hospi_CM_CMA_CH_Région 2'!M108,'Hospi_CM_CMA_CH_Région 2'!K108,'Hospi_CM_CMA_CH_Région 2'!I108,'Hospi_CM_CMA_CH_Région 2'!G108,'Hospi_CM_CMA_CH_Région 2'!E108,'Hospi_CM_CMA_CH_Région 2'!C108))</f>
        <v/>
      </c>
    </row>
    <row r="109" spans="1:13">
      <c r="A109" s="738" t="s">
        <v>1729</v>
      </c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 t="str">
        <f t="array" ref="L109">IF(SUMPRODUCT((B109:J109&lt;&gt;"")*1)=0,"",SUM('Hospi_CM_CMA_CH_Région 1'!L109,'Hospi_CM_CMA_CH_Région 1'!J109,'Hospi_CM_CMA_CH_Région 1'!H109,'Hospi_CM_CMA_CH_Région 1'!F109,'Hospi_CM_CMA_CH_Région 1'!D109,'Hospi_CM_CMA_CH_Région 1'!B109)+SUM(J109,H109,F109,D109,B109)+SUM('Hospi_CM_CMA_CH_Région 2'!L109,'Hospi_CM_CMA_CH_Région 2'!J109,'Hospi_CM_CMA_CH_Région 2'!H109,'Hospi_CM_CMA_CH_Région 2'!F109,'Hospi_CM_CMA_CH_Région 2'!D109,'Hospi_CM_CMA_CH_Région 2'!B109))</f>
        <v/>
      </c>
      <c r="M109" s="190" t="str">
        <f t="array" ref="M109">IF(SUMPRODUCT((B109:K109&lt;&gt;"")*1)=0,"",SUM('Hospi_CM_CMA_CH_Région 1'!M109,'Hospi_CM_CMA_CH_Région 1'!K109,'Hospi_CM_CMA_CH_Région 1'!I109,'Hospi_CM_CMA_CH_Région 1'!G109,'Hospi_CM_CMA_CH_Région 1'!E109,'Hospi_CM_CMA_CH_Région 1'!C109)+SUM(K109,I109,G109,E109,C109)+SUM('Hospi_CM_CMA_CH_Région 2'!M109,'Hospi_CM_CMA_CH_Région 2'!K109,'Hospi_CM_CMA_CH_Région 2'!I109,'Hospi_CM_CMA_CH_Région 2'!G109,'Hospi_CM_CMA_CH_Région 2'!E109,'Hospi_CM_CMA_CH_Région 2'!C109))</f>
        <v/>
      </c>
    </row>
    <row r="110" spans="1:13">
      <c r="A110" s="738" t="s">
        <v>1730</v>
      </c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 t="str">
        <f t="array" ref="L110">IF(SUMPRODUCT((B110:J110&lt;&gt;"")*1)=0,"",SUM('Hospi_CM_CMA_CH_Région 1'!L110,'Hospi_CM_CMA_CH_Région 1'!J110,'Hospi_CM_CMA_CH_Région 1'!H110,'Hospi_CM_CMA_CH_Région 1'!F110,'Hospi_CM_CMA_CH_Région 1'!D110,'Hospi_CM_CMA_CH_Région 1'!B110)+SUM(J110,H110,F110,D110,B110)+SUM('Hospi_CM_CMA_CH_Région 2'!L110,'Hospi_CM_CMA_CH_Région 2'!J110,'Hospi_CM_CMA_CH_Région 2'!H110,'Hospi_CM_CMA_CH_Région 2'!F110,'Hospi_CM_CMA_CH_Région 2'!D110,'Hospi_CM_CMA_CH_Région 2'!B110))</f>
        <v/>
      </c>
      <c r="M110" s="190" t="str">
        <f t="array" ref="M110">IF(SUMPRODUCT((B110:K110&lt;&gt;"")*1)=0,"",SUM('Hospi_CM_CMA_CH_Région 1'!M110,'Hospi_CM_CMA_CH_Région 1'!K110,'Hospi_CM_CMA_CH_Région 1'!I110,'Hospi_CM_CMA_CH_Région 1'!G110,'Hospi_CM_CMA_CH_Région 1'!E110,'Hospi_CM_CMA_CH_Région 1'!C110)+SUM(K110,I110,G110,E110,C110)+SUM('Hospi_CM_CMA_CH_Région 2'!M110,'Hospi_CM_CMA_CH_Région 2'!K110,'Hospi_CM_CMA_CH_Région 2'!I110,'Hospi_CM_CMA_CH_Région 2'!G110,'Hospi_CM_CMA_CH_Région 2'!E110,'Hospi_CM_CMA_CH_Région 2'!C110))</f>
        <v/>
      </c>
    </row>
    <row r="111" spans="1:13">
      <c r="A111" s="738" t="s">
        <v>1731</v>
      </c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 t="str">
        <f t="array" ref="L111">IF(SUMPRODUCT((B111:J111&lt;&gt;"")*1)=0,"",SUM('Hospi_CM_CMA_CH_Région 1'!L111,'Hospi_CM_CMA_CH_Région 1'!J111,'Hospi_CM_CMA_CH_Région 1'!H111,'Hospi_CM_CMA_CH_Région 1'!F111,'Hospi_CM_CMA_CH_Région 1'!D111,'Hospi_CM_CMA_CH_Région 1'!B111)+SUM(J111,H111,F111,D111,B111)+SUM('Hospi_CM_CMA_CH_Région 2'!L111,'Hospi_CM_CMA_CH_Région 2'!J111,'Hospi_CM_CMA_CH_Région 2'!H111,'Hospi_CM_CMA_CH_Région 2'!F111,'Hospi_CM_CMA_CH_Région 2'!D111,'Hospi_CM_CMA_CH_Région 2'!B111))</f>
        <v/>
      </c>
      <c r="M111" s="190" t="str">
        <f t="array" ref="M111">IF(SUMPRODUCT((B111:K111&lt;&gt;"")*1)=0,"",SUM('Hospi_CM_CMA_CH_Région 1'!M111,'Hospi_CM_CMA_CH_Région 1'!K111,'Hospi_CM_CMA_CH_Région 1'!I111,'Hospi_CM_CMA_CH_Région 1'!G111,'Hospi_CM_CMA_CH_Région 1'!E111,'Hospi_CM_CMA_CH_Région 1'!C111)+SUM(K111,I111,G111,E111,C111)+SUM('Hospi_CM_CMA_CH_Région 2'!M111,'Hospi_CM_CMA_CH_Région 2'!K111,'Hospi_CM_CMA_CH_Région 2'!I111,'Hospi_CM_CMA_CH_Région 2'!G111,'Hospi_CM_CMA_CH_Région 2'!E111,'Hospi_CM_CMA_CH_Région 2'!C111))</f>
        <v/>
      </c>
    </row>
    <row r="112" spans="1:13">
      <c r="A112" s="738" t="s">
        <v>1732</v>
      </c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 t="str">
        <f t="array" ref="L112">IF(SUMPRODUCT((B112:J112&lt;&gt;"")*1)=0,"",SUM('Hospi_CM_CMA_CH_Région 1'!L112,'Hospi_CM_CMA_CH_Région 1'!J112,'Hospi_CM_CMA_CH_Région 1'!H112,'Hospi_CM_CMA_CH_Région 1'!F112,'Hospi_CM_CMA_CH_Région 1'!D112,'Hospi_CM_CMA_CH_Région 1'!B112)+SUM(J112,H112,F112,D112,B112)+SUM('Hospi_CM_CMA_CH_Région 2'!L112,'Hospi_CM_CMA_CH_Région 2'!J112,'Hospi_CM_CMA_CH_Région 2'!H112,'Hospi_CM_CMA_CH_Région 2'!F112,'Hospi_CM_CMA_CH_Région 2'!D112,'Hospi_CM_CMA_CH_Région 2'!B112))</f>
        <v/>
      </c>
      <c r="M112" s="190" t="str">
        <f t="array" ref="M112">IF(SUMPRODUCT((B112:K112&lt;&gt;"")*1)=0,"",SUM('Hospi_CM_CMA_CH_Région 1'!M112,'Hospi_CM_CMA_CH_Région 1'!K112,'Hospi_CM_CMA_CH_Région 1'!I112,'Hospi_CM_CMA_CH_Région 1'!G112,'Hospi_CM_CMA_CH_Région 1'!E112,'Hospi_CM_CMA_CH_Région 1'!C112)+SUM(K112,I112,G112,E112,C112)+SUM('Hospi_CM_CMA_CH_Région 2'!M112,'Hospi_CM_CMA_CH_Région 2'!K112,'Hospi_CM_CMA_CH_Région 2'!I112,'Hospi_CM_CMA_CH_Région 2'!G112,'Hospi_CM_CMA_CH_Région 2'!E112,'Hospi_CM_CMA_CH_Région 2'!C112))</f>
        <v/>
      </c>
    </row>
    <row r="113" spans="1:13" ht="14" customHeight="1">
      <c r="A113" s="662" t="s">
        <v>1471</v>
      </c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 t="str">
        <f t="array" ref="L113">IF(SUMPRODUCT((B113:J113&lt;&gt;"")*1)=0,"",SUM('Hospi_CM_CMA_CH_Région 1'!L113,'Hospi_CM_CMA_CH_Région 1'!J113,'Hospi_CM_CMA_CH_Région 1'!H113,'Hospi_CM_CMA_CH_Région 1'!F113,'Hospi_CM_CMA_CH_Région 1'!D113,'Hospi_CM_CMA_CH_Région 1'!B113)+SUM(J113,H113,F113,D113,B113)+SUM('Hospi_CM_CMA_CH_Région 2'!L113,'Hospi_CM_CMA_CH_Région 2'!J113,'Hospi_CM_CMA_CH_Région 2'!H113,'Hospi_CM_CMA_CH_Région 2'!F113,'Hospi_CM_CMA_CH_Région 2'!D113,'Hospi_CM_CMA_CH_Région 2'!B113))</f>
        <v/>
      </c>
      <c r="M113" s="190" t="str">
        <f t="array" ref="M113">IF(SUMPRODUCT((B113:K113&lt;&gt;"")*1)=0,"",SUM('Hospi_CM_CMA_CH_Région 1'!M113,'Hospi_CM_CMA_CH_Région 1'!K113,'Hospi_CM_CMA_CH_Région 1'!I113,'Hospi_CM_CMA_CH_Région 1'!G113,'Hospi_CM_CMA_CH_Région 1'!E113,'Hospi_CM_CMA_CH_Région 1'!C113)+SUM(K113,I113,G113,E113,C113)+SUM('Hospi_CM_CMA_CH_Région 2'!M113,'Hospi_CM_CMA_CH_Région 2'!K113,'Hospi_CM_CMA_CH_Région 2'!I113,'Hospi_CM_CMA_CH_Région 2'!G113,'Hospi_CM_CMA_CH_Région 2'!E113,'Hospi_CM_CMA_CH_Région 2'!C113))</f>
        <v/>
      </c>
    </row>
    <row r="114" spans="1:13">
      <c r="A114" s="738" t="s">
        <v>1733</v>
      </c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 t="str">
        <f t="array" ref="L114">IF(SUMPRODUCT((B114:J114&lt;&gt;"")*1)=0,"",SUM('Hospi_CM_CMA_CH_Région 1'!L114,'Hospi_CM_CMA_CH_Région 1'!J114,'Hospi_CM_CMA_CH_Région 1'!H114,'Hospi_CM_CMA_CH_Région 1'!F114,'Hospi_CM_CMA_CH_Région 1'!D114,'Hospi_CM_CMA_CH_Région 1'!B114)+SUM(J114,H114,F114,D114,B114)+SUM('Hospi_CM_CMA_CH_Région 2'!L114,'Hospi_CM_CMA_CH_Région 2'!J114,'Hospi_CM_CMA_CH_Région 2'!H114,'Hospi_CM_CMA_CH_Région 2'!F114,'Hospi_CM_CMA_CH_Région 2'!D114,'Hospi_CM_CMA_CH_Région 2'!B114))</f>
        <v/>
      </c>
      <c r="M114" s="190" t="str">
        <f t="array" ref="M114">IF(SUMPRODUCT((B114:K114&lt;&gt;"")*1)=0,"",SUM('Hospi_CM_CMA_CH_Région 1'!M114,'Hospi_CM_CMA_CH_Région 1'!K114,'Hospi_CM_CMA_CH_Région 1'!I114,'Hospi_CM_CMA_CH_Région 1'!G114,'Hospi_CM_CMA_CH_Région 1'!E114,'Hospi_CM_CMA_CH_Région 1'!C114)+SUM(K114,I114,G114,E114,C114)+SUM('Hospi_CM_CMA_CH_Région 2'!M114,'Hospi_CM_CMA_CH_Région 2'!K114,'Hospi_CM_CMA_CH_Région 2'!I114,'Hospi_CM_CMA_CH_Région 2'!G114,'Hospi_CM_CMA_CH_Région 2'!E114,'Hospi_CM_CMA_CH_Région 2'!C114))</f>
        <v/>
      </c>
    </row>
    <row r="115" spans="1:13">
      <c r="A115" s="738" t="s">
        <v>1355</v>
      </c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 t="str">
        <f t="array" ref="L115">IF(SUMPRODUCT((B115:J115&lt;&gt;"")*1)=0,"",SUM('Hospi_CM_CMA_CH_Région 1'!L115,'Hospi_CM_CMA_CH_Région 1'!J115,'Hospi_CM_CMA_CH_Région 1'!H115,'Hospi_CM_CMA_CH_Région 1'!F115,'Hospi_CM_CMA_CH_Région 1'!D115,'Hospi_CM_CMA_CH_Région 1'!B115)+SUM(J115,H115,F115,D115,B115)+SUM('Hospi_CM_CMA_CH_Région 2'!L115,'Hospi_CM_CMA_CH_Région 2'!J115,'Hospi_CM_CMA_CH_Région 2'!H115,'Hospi_CM_CMA_CH_Région 2'!F115,'Hospi_CM_CMA_CH_Région 2'!D115,'Hospi_CM_CMA_CH_Région 2'!B115))</f>
        <v/>
      </c>
      <c r="M115" s="197" t="str">
        <f t="array" ref="M115">IF(SUMPRODUCT((B115:K115&lt;&gt;"")*1)=0,"",SUM('Hospi_CM_CMA_CH_Région 1'!M115,'Hospi_CM_CMA_CH_Région 1'!K115,'Hospi_CM_CMA_CH_Région 1'!I115,'Hospi_CM_CMA_CH_Région 1'!G115,'Hospi_CM_CMA_CH_Région 1'!E115,'Hospi_CM_CMA_CH_Région 1'!C115)+SUM(K115,I115,G115,E115,C115)+SUM('Hospi_CM_CMA_CH_Région 2'!M115,'Hospi_CM_CMA_CH_Région 2'!K115,'Hospi_CM_CMA_CH_Région 2'!I115,'Hospi_CM_CMA_CH_Région 2'!G115,'Hospi_CM_CMA_CH_Région 2'!E115,'Hospi_CM_CMA_CH_Région 2'!C115))</f>
        <v/>
      </c>
    </row>
    <row r="116" spans="1:13">
      <c r="A116" s="738" t="s">
        <v>1734</v>
      </c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 t="str">
        <f t="array" ref="L116">IF(SUMPRODUCT((B116:J116&lt;&gt;"")*1)=0,"",SUM('Hospi_CM_CMA_CH_Région 1'!L116,'Hospi_CM_CMA_CH_Région 1'!J116,'Hospi_CM_CMA_CH_Région 1'!H116,'Hospi_CM_CMA_CH_Région 1'!F116,'Hospi_CM_CMA_CH_Région 1'!D116,'Hospi_CM_CMA_CH_Région 1'!B116)+SUM(J116,H116,F116,D116,B116)+SUM('Hospi_CM_CMA_CH_Région 2'!L116,'Hospi_CM_CMA_CH_Région 2'!J116,'Hospi_CM_CMA_CH_Région 2'!H116,'Hospi_CM_CMA_CH_Région 2'!F116,'Hospi_CM_CMA_CH_Région 2'!D116,'Hospi_CM_CMA_CH_Région 2'!B116))</f>
        <v/>
      </c>
      <c r="M116" s="190" t="str">
        <f t="array" ref="M116">IF(SUMPRODUCT((B116:K116&lt;&gt;"")*1)=0,"",SUM('Hospi_CM_CMA_CH_Région 1'!M116,'Hospi_CM_CMA_CH_Région 1'!K116,'Hospi_CM_CMA_CH_Région 1'!I116,'Hospi_CM_CMA_CH_Région 1'!G116,'Hospi_CM_CMA_CH_Région 1'!E116,'Hospi_CM_CMA_CH_Région 1'!C116)+SUM(K116,I116,G116,E116,C116)+SUM('Hospi_CM_CMA_CH_Région 2'!M116,'Hospi_CM_CMA_CH_Région 2'!K116,'Hospi_CM_CMA_CH_Région 2'!I116,'Hospi_CM_CMA_CH_Région 2'!G116,'Hospi_CM_CMA_CH_Région 2'!E116,'Hospi_CM_CMA_CH_Région 2'!C116))</f>
        <v/>
      </c>
    </row>
    <row r="117" spans="1:13">
      <c r="A117" s="738" t="s">
        <v>1339</v>
      </c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 t="str">
        <f t="array" ref="L117">IF(SUMPRODUCT((B117:J117&lt;&gt;"")*1)=0,"",SUM('Hospi_CM_CMA_CH_Région 1'!L117,'Hospi_CM_CMA_CH_Région 1'!J117,'Hospi_CM_CMA_CH_Région 1'!H117,'Hospi_CM_CMA_CH_Région 1'!F117,'Hospi_CM_CMA_CH_Région 1'!D117,'Hospi_CM_CMA_CH_Région 1'!B117)+SUM(J117,H117,F117,D117,B117)+SUM('Hospi_CM_CMA_CH_Région 2'!L117,'Hospi_CM_CMA_CH_Région 2'!J117,'Hospi_CM_CMA_CH_Région 2'!H117,'Hospi_CM_CMA_CH_Région 2'!F117,'Hospi_CM_CMA_CH_Région 2'!D117,'Hospi_CM_CMA_CH_Région 2'!B117))</f>
        <v/>
      </c>
      <c r="M117" s="190" t="str">
        <f t="array" ref="M117">IF(SUMPRODUCT((B117:K117&lt;&gt;"")*1)=0,"",SUM('Hospi_CM_CMA_CH_Région 1'!M117,'Hospi_CM_CMA_CH_Région 1'!K117,'Hospi_CM_CMA_CH_Région 1'!I117,'Hospi_CM_CMA_CH_Région 1'!G117,'Hospi_CM_CMA_CH_Région 1'!E117,'Hospi_CM_CMA_CH_Région 1'!C117)+SUM(K117,I117,G117,E117,C117)+SUM('Hospi_CM_CMA_CH_Région 2'!M117,'Hospi_CM_CMA_CH_Région 2'!K117,'Hospi_CM_CMA_CH_Région 2'!I117,'Hospi_CM_CMA_CH_Région 2'!G117,'Hospi_CM_CMA_CH_Région 2'!E117,'Hospi_CM_CMA_CH_Région 2'!C117))</f>
        <v/>
      </c>
    </row>
    <row r="118" spans="1:13">
      <c r="A118" s="738" t="s">
        <v>1358</v>
      </c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 t="str">
        <f t="array" ref="L118">IF(SUMPRODUCT((B118:J118&lt;&gt;"")*1)=0,"",SUM('Hospi_CM_CMA_CH_Région 1'!L118,'Hospi_CM_CMA_CH_Région 1'!J118,'Hospi_CM_CMA_CH_Région 1'!H118,'Hospi_CM_CMA_CH_Région 1'!F118,'Hospi_CM_CMA_CH_Région 1'!D118,'Hospi_CM_CMA_CH_Région 1'!B118)+SUM(J118,H118,F118,D118,B118)+SUM('Hospi_CM_CMA_CH_Région 2'!L118,'Hospi_CM_CMA_CH_Région 2'!J118,'Hospi_CM_CMA_CH_Région 2'!H118,'Hospi_CM_CMA_CH_Région 2'!F118,'Hospi_CM_CMA_CH_Région 2'!D118,'Hospi_CM_CMA_CH_Région 2'!B118))</f>
        <v/>
      </c>
      <c r="M118" s="190" t="str">
        <f t="array" ref="M118">IF(SUMPRODUCT((B118:K118&lt;&gt;"")*1)=0,"",SUM('Hospi_CM_CMA_CH_Région 1'!M118,'Hospi_CM_CMA_CH_Région 1'!K118,'Hospi_CM_CMA_CH_Région 1'!I118,'Hospi_CM_CMA_CH_Région 1'!G118,'Hospi_CM_CMA_CH_Région 1'!E118,'Hospi_CM_CMA_CH_Région 1'!C118)+SUM(K118,I118,G118,E118,C118)+SUM('Hospi_CM_CMA_CH_Région 2'!M118,'Hospi_CM_CMA_CH_Région 2'!K118,'Hospi_CM_CMA_CH_Région 2'!I118,'Hospi_CM_CMA_CH_Région 2'!G118,'Hospi_CM_CMA_CH_Région 2'!E118,'Hospi_CM_CMA_CH_Région 2'!C118))</f>
        <v/>
      </c>
    </row>
    <row r="119" spans="1:13" ht="27" customHeight="1">
      <c r="A119" s="738" t="s">
        <v>1735</v>
      </c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 t="str">
        <f t="array" ref="L119">IF(SUMPRODUCT((B119:J119&lt;&gt;"")*1)=0,"",SUM('Hospi_CM_CMA_CH_Région 1'!L119,'Hospi_CM_CMA_CH_Région 1'!J119,'Hospi_CM_CMA_CH_Région 1'!H119,'Hospi_CM_CMA_CH_Région 1'!F119,'Hospi_CM_CMA_CH_Région 1'!D119,'Hospi_CM_CMA_CH_Région 1'!B119)+SUM(J119,H119,F119,D119,B119)+SUM('Hospi_CM_CMA_CH_Région 2'!L119,'Hospi_CM_CMA_CH_Région 2'!J119,'Hospi_CM_CMA_CH_Région 2'!H119,'Hospi_CM_CMA_CH_Région 2'!F119,'Hospi_CM_CMA_CH_Région 2'!D119,'Hospi_CM_CMA_CH_Région 2'!B119))</f>
        <v/>
      </c>
      <c r="M119" s="190" t="str">
        <f t="array" ref="M119">IF(SUMPRODUCT((B119:K119&lt;&gt;"")*1)=0,"",SUM('Hospi_CM_CMA_CH_Région 1'!M119,'Hospi_CM_CMA_CH_Région 1'!K119,'Hospi_CM_CMA_CH_Région 1'!I119,'Hospi_CM_CMA_CH_Région 1'!G119,'Hospi_CM_CMA_CH_Région 1'!E119,'Hospi_CM_CMA_CH_Région 1'!C119)+SUM(K119,I119,G119,E119,C119)+SUM('Hospi_CM_CMA_CH_Région 2'!M119,'Hospi_CM_CMA_CH_Région 2'!K119,'Hospi_CM_CMA_CH_Région 2'!I119,'Hospi_CM_CMA_CH_Région 2'!G119,'Hospi_CM_CMA_CH_Région 2'!E119,'Hospi_CM_CMA_CH_Région 2'!C119))</f>
        <v/>
      </c>
    </row>
    <row r="120" spans="1:13">
      <c r="A120" s="738" t="s">
        <v>1736</v>
      </c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 t="str">
        <f t="array" ref="L120">IF(SUMPRODUCT((B120:J120&lt;&gt;"")*1)=0,"",SUM('Hospi_CM_CMA_CH_Région 1'!L120,'Hospi_CM_CMA_CH_Région 1'!J120,'Hospi_CM_CMA_CH_Région 1'!H120,'Hospi_CM_CMA_CH_Région 1'!F120,'Hospi_CM_CMA_CH_Région 1'!D120,'Hospi_CM_CMA_CH_Région 1'!B120)+SUM(J120,H120,F120,D120,B120)+SUM('Hospi_CM_CMA_CH_Région 2'!L120,'Hospi_CM_CMA_CH_Région 2'!J120,'Hospi_CM_CMA_CH_Région 2'!H120,'Hospi_CM_CMA_CH_Région 2'!F120,'Hospi_CM_CMA_CH_Région 2'!D120,'Hospi_CM_CMA_CH_Région 2'!B120))</f>
        <v/>
      </c>
      <c r="M120" s="197" t="str">
        <f t="array" ref="M120">IF(SUMPRODUCT((B120:K120&lt;&gt;"")*1)=0,"",SUM('Hospi_CM_CMA_CH_Région 1'!M120,'Hospi_CM_CMA_CH_Région 1'!K120,'Hospi_CM_CMA_CH_Région 1'!I120,'Hospi_CM_CMA_CH_Région 1'!G120,'Hospi_CM_CMA_CH_Région 1'!E120,'Hospi_CM_CMA_CH_Région 1'!C120)+SUM(K120,I120,G120,E120,C120)+SUM('Hospi_CM_CMA_CH_Région 2'!M120,'Hospi_CM_CMA_CH_Région 2'!K120,'Hospi_CM_CMA_CH_Région 2'!I120,'Hospi_CM_CMA_CH_Région 2'!G120,'Hospi_CM_CMA_CH_Région 2'!E120,'Hospi_CM_CMA_CH_Région 2'!C120))</f>
        <v/>
      </c>
    </row>
    <row r="121" spans="1:13">
      <c r="A121" s="738" t="s">
        <v>1737</v>
      </c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 t="str">
        <f t="array" ref="L121">IF(SUMPRODUCT((B121:J121&lt;&gt;"")*1)=0,"",SUM('Hospi_CM_CMA_CH_Région 1'!L121,'Hospi_CM_CMA_CH_Région 1'!J121,'Hospi_CM_CMA_CH_Région 1'!H121,'Hospi_CM_CMA_CH_Région 1'!F121,'Hospi_CM_CMA_CH_Région 1'!D121,'Hospi_CM_CMA_CH_Région 1'!B121)+SUM(J121,H121,F121,D121,B121)+SUM('Hospi_CM_CMA_CH_Région 2'!L121,'Hospi_CM_CMA_CH_Région 2'!J121,'Hospi_CM_CMA_CH_Région 2'!H121,'Hospi_CM_CMA_CH_Région 2'!F121,'Hospi_CM_CMA_CH_Région 2'!D121,'Hospi_CM_CMA_CH_Région 2'!B121))</f>
        <v/>
      </c>
      <c r="M121" s="190" t="str">
        <f t="array" ref="M121">IF(SUMPRODUCT((B121:K121&lt;&gt;"")*1)=0,"",SUM('Hospi_CM_CMA_CH_Région 1'!M121,'Hospi_CM_CMA_CH_Région 1'!K121,'Hospi_CM_CMA_CH_Région 1'!I121,'Hospi_CM_CMA_CH_Région 1'!G121,'Hospi_CM_CMA_CH_Région 1'!E121,'Hospi_CM_CMA_CH_Région 1'!C121)+SUM(K121,I121,G121,E121,C121)+SUM('Hospi_CM_CMA_CH_Région 2'!M121,'Hospi_CM_CMA_CH_Région 2'!K121,'Hospi_CM_CMA_CH_Région 2'!I121,'Hospi_CM_CMA_CH_Région 2'!G121,'Hospi_CM_CMA_CH_Région 2'!E121,'Hospi_CM_CMA_CH_Région 2'!C121))</f>
        <v/>
      </c>
    </row>
    <row r="122" spans="1:13">
      <c r="A122" s="738" t="s">
        <v>1738</v>
      </c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 t="str">
        <f t="array" ref="L122">IF(SUMPRODUCT((B122:J122&lt;&gt;"")*1)=0,"",SUM('Hospi_CM_CMA_CH_Région 1'!L122,'Hospi_CM_CMA_CH_Région 1'!J122,'Hospi_CM_CMA_CH_Région 1'!H122,'Hospi_CM_CMA_CH_Région 1'!F122,'Hospi_CM_CMA_CH_Région 1'!D122,'Hospi_CM_CMA_CH_Région 1'!B122)+SUM(J122,H122,F122,D122,B122)+SUM('Hospi_CM_CMA_CH_Région 2'!L122,'Hospi_CM_CMA_CH_Région 2'!J122,'Hospi_CM_CMA_CH_Région 2'!H122,'Hospi_CM_CMA_CH_Région 2'!F122,'Hospi_CM_CMA_CH_Région 2'!D122,'Hospi_CM_CMA_CH_Région 2'!B122))</f>
        <v/>
      </c>
      <c r="M122" s="190" t="str">
        <f t="array" ref="M122">IF(SUMPRODUCT((B122:K122&lt;&gt;"")*1)=0,"",SUM('Hospi_CM_CMA_CH_Région 1'!M122,'Hospi_CM_CMA_CH_Région 1'!K122,'Hospi_CM_CMA_CH_Région 1'!I122,'Hospi_CM_CMA_CH_Région 1'!G122,'Hospi_CM_CMA_CH_Région 1'!E122,'Hospi_CM_CMA_CH_Région 1'!C122)+SUM(K122,I122,G122,E122,C122)+SUM('Hospi_CM_CMA_CH_Région 2'!M122,'Hospi_CM_CMA_CH_Région 2'!K122,'Hospi_CM_CMA_CH_Région 2'!I122,'Hospi_CM_CMA_CH_Région 2'!G122,'Hospi_CM_CMA_CH_Région 2'!E122,'Hospi_CM_CMA_CH_Région 2'!C122))</f>
        <v/>
      </c>
    </row>
    <row r="123" spans="1:13" ht="14" customHeight="1">
      <c r="A123" s="738" t="s">
        <v>1739</v>
      </c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 t="str">
        <f t="array" ref="L123">IF(SUMPRODUCT((B123:J123&lt;&gt;"")*1)=0,"",SUM('Hospi_CM_CMA_CH_Région 1'!L123,'Hospi_CM_CMA_CH_Région 1'!J123,'Hospi_CM_CMA_CH_Région 1'!H123,'Hospi_CM_CMA_CH_Région 1'!F123,'Hospi_CM_CMA_CH_Région 1'!D123,'Hospi_CM_CMA_CH_Région 1'!B123)+SUM(J123,H123,F123,D123,B123)+SUM('Hospi_CM_CMA_CH_Région 2'!L123,'Hospi_CM_CMA_CH_Région 2'!J123,'Hospi_CM_CMA_CH_Région 2'!H123,'Hospi_CM_CMA_CH_Région 2'!F123,'Hospi_CM_CMA_CH_Région 2'!D123,'Hospi_CM_CMA_CH_Région 2'!B123))</f>
        <v/>
      </c>
      <c r="M123" s="190" t="str">
        <f t="array" ref="M123">IF(SUMPRODUCT((B123:K123&lt;&gt;"")*1)=0,"",SUM('Hospi_CM_CMA_CH_Région 1'!M123,'Hospi_CM_CMA_CH_Région 1'!K123,'Hospi_CM_CMA_CH_Région 1'!I123,'Hospi_CM_CMA_CH_Région 1'!G123,'Hospi_CM_CMA_CH_Région 1'!E123,'Hospi_CM_CMA_CH_Région 1'!C123)+SUM(K123,I123,G123,E123,C123)+SUM('Hospi_CM_CMA_CH_Région 2'!M123,'Hospi_CM_CMA_CH_Région 2'!K123,'Hospi_CM_CMA_CH_Région 2'!I123,'Hospi_CM_CMA_CH_Région 2'!G123,'Hospi_CM_CMA_CH_Région 2'!E123,'Hospi_CM_CMA_CH_Région 2'!C123))</f>
        <v/>
      </c>
    </row>
    <row r="124" spans="1:13" ht="13.9" customHeight="1">
      <c r="A124" s="662" t="s">
        <v>1481</v>
      </c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 t="str">
        <f t="array" ref="L124">IF(SUMPRODUCT((B124:J124&lt;&gt;"")*1)=0,"",SUM('Hospi_CM_CMA_CH_Région 1'!L124,'Hospi_CM_CMA_CH_Région 1'!J124,'Hospi_CM_CMA_CH_Région 1'!H124,'Hospi_CM_CMA_CH_Région 1'!F124,'Hospi_CM_CMA_CH_Région 1'!D124,'Hospi_CM_CMA_CH_Région 1'!B124)+SUM(J124,H124,F124,D124,B124)+SUM('Hospi_CM_CMA_CH_Région 2'!L124,'Hospi_CM_CMA_CH_Région 2'!J124,'Hospi_CM_CMA_CH_Région 2'!H124,'Hospi_CM_CMA_CH_Région 2'!F124,'Hospi_CM_CMA_CH_Région 2'!D124,'Hospi_CM_CMA_CH_Région 2'!B124))</f>
        <v/>
      </c>
      <c r="M124" s="190" t="str">
        <f t="array" ref="M124">IF(SUMPRODUCT((B124:K124&lt;&gt;"")*1)=0,"",SUM('Hospi_CM_CMA_CH_Région 1'!M124,'Hospi_CM_CMA_CH_Région 1'!K124,'Hospi_CM_CMA_CH_Région 1'!I124,'Hospi_CM_CMA_CH_Région 1'!G124,'Hospi_CM_CMA_CH_Région 1'!E124,'Hospi_CM_CMA_CH_Région 1'!C124)+SUM(K124,I124,G124,E124,C124)+SUM('Hospi_CM_CMA_CH_Région 2'!M124,'Hospi_CM_CMA_CH_Région 2'!K124,'Hospi_CM_CMA_CH_Région 2'!I124,'Hospi_CM_CMA_CH_Région 2'!G124,'Hospi_CM_CMA_CH_Région 2'!E124,'Hospi_CM_CMA_CH_Région 2'!C124))</f>
        <v/>
      </c>
    </row>
    <row r="125" spans="1:13">
      <c r="A125" s="738" t="s">
        <v>1740</v>
      </c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 t="str">
        <f t="array" ref="L125">IF(SUMPRODUCT((B125:J125&lt;&gt;"")*1)=0,"",SUM('Hospi_CM_CMA_CH_Région 1'!L125,'Hospi_CM_CMA_CH_Région 1'!J125,'Hospi_CM_CMA_CH_Région 1'!H125,'Hospi_CM_CMA_CH_Région 1'!F125,'Hospi_CM_CMA_CH_Région 1'!D125,'Hospi_CM_CMA_CH_Région 1'!B125)+SUM(J125,H125,F125,D125,B125)+SUM('Hospi_CM_CMA_CH_Région 2'!L125,'Hospi_CM_CMA_CH_Région 2'!J125,'Hospi_CM_CMA_CH_Région 2'!H125,'Hospi_CM_CMA_CH_Région 2'!F125,'Hospi_CM_CMA_CH_Région 2'!D125,'Hospi_CM_CMA_CH_Région 2'!B125))</f>
        <v/>
      </c>
      <c r="M125" s="190" t="str">
        <f t="array" ref="M125">IF(SUMPRODUCT((B125:K125&lt;&gt;"")*1)=0,"",SUM('Hospi_CM_CMA_CH_Région 1'!M125,'Hospi_CM_CMA_CH_Région 1'!K125,'Hospi_CM_CMA_CH_Région 1'!I125,'Hospi_CM_CMA_CH_Région 1'!G125,'Hospi_CM_CMA_CH_Région 1'!E125,'Hospi_CM_CMA_CH_Région 1'!C125)+SUM(K125,I125,G125,E125,C125)+SUM('Hospi_CM_CMA_CH_Région 2'!M125,'Hospi_CM_CMA_CH_Région 2'!K125,'Hospi_CM_CMA_CH_Région 2'!I125,'Hospi_CM_CMA_CH_Région 2'!G125,'Hospi_CM_CMA_CH_Région 2'!E125,'Hospi_CM_CMA_CH_Région 2'!C125))</f>
        <v/>
      </c>
    </row>
    <row r="126" spans="1:13">
      <c r="A126" s="738" t="s">
        <v>1741</v>
      </c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 t="str">
        <f t="array" ref="L126">IF(SUMPRODUCT((B126:J126&lt;&gt;"")*1)=0,"",SUM('Hospi_CM_CMA_CH_Région 1'!L126,'Hospi_CM_CMA_CH_Région 1'!J126,'Hospi_CM_CMA_CH_Région 1'!H126,'Hospi_CM_CMA_CH_Région 1'!F126,'Hospi_CM_CMA_CH_Région 1'!D126,'Hospi_CM_CMA_CH_Région 1'!B126)+SUM(J126,H126,F126,D126,B126)+SUM('Hospi_CM_CMA_CH_Région 2'!L126,'Hospi_CM_CMA_CH_Région 2'!J126,'Hospi_CM_CMA_CH_Région 2'!H126,'Hospi_CM_CMA_CH_Région 2'!F126,'Hospi_CM_CMA_CH_Région 2'!D126,'Hospi_CM_CMA_CH_Région 2'!B126))</f>
        <v/>
      </c>
      <c r="M126" s="190" t="str">
        <f t="array" ref="M126">IF(SUMPRODUCT((B126:K126&lt;&gt;"")*1)=0,"",SUM('Hospi_CM_CMA_CH_Région 1'!M126,'Hospi_CM_CMA_CH_Région 1'!K126,'Hospi_CM_CMA_CH_Région 1'!I126,'Hospi_CM_CMA_CH_Région 1'!G126,'Hospi_CM_CMA_CH_Région 1'!E126,'Hospi_CM_CMA_CH_Région 1'!C126)+SUM(K126,I126,G126,E126,C126)+SUM('Hospi_CM_CMA_CH_Région 2'!M126,'Hospi_CM_CMA_CH_Région 2'!K126,'Hospi_CM_CMA_CH_Région 2'!I126,'Hospi_CM_CMA_CH_Région 2'!G126,'Hospi_CM_CMA_CH_Région 2'!E126,'Hospi_CM_CMA_CH_Région 2'!C126))</f>
        <v/>
      </c>
    </row>
    <row r="127" spans="1:13">
      <c r="A127" s="738" t="s">
        <v>1742</v>
      </c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 t="str">
        <f t="array" ref="L127">IF(SUMPRODUCT((B127:J127&lt;&gt;"")*1)=0,"",SUM('Hospi_CM_CMA_CH_Région 1'!L127,'Hospi_CM_CMA_CH_Région 1'!J127,'Hospi_CM_CMA_CH_Région 1'!H127,'Hospi_CM_CMA_CH_Région 1'!F127,'Hospi_CM_CMA_CH_Région 1'!D127,'Hospi_CM_CMA_CH_Région 1'!B127)+SUM(J127,H127,F127,D127,B127)+SUM('Hospi_CM_CMA_CH_Région 2'!L127,'Hospi_CM_CMA_CH_Région 2'!J127,'Hospi_CM_CMA_CH_Région 2'!H127,'Hospi_CM_CMA_CH_Région 2'!F127,'Hospi_CM_CMA_CH_Région 2'!D127,'Hospi_CM_CMA_CH_Région 2'!B127))</f>
        <v/>
      </c>
      <c r="M127" s="190" t="str">
        <f t="array" ref="M127">IF(SUMPRODUCT((B127:K127&lt;&gt;"")*1)=0,"",SUM('Hospi_CM_CMA_CH_Région 1'!M127,'Hospi_CM_CMA_CH_Région 1'!K127,'Hospi_CM_CMA_CH_Région 1'!I127,'Hospi_CM_CMA_CH_Région 1'!G127,'Hospi_CM_CMA_CH_Région 1'!E127,'Hospi_CM_CMA_CH_Région 1'!C127)+SUM(K127,I127,G127,E127,C127)+SUM('Hospi_CM_CMA_CH_Région 2'!M127,'Hospi_CM_CMA_CH_Région 2'!K127,'Hospi_CM_CMA_CH_Région 2'!I127,'Hospi_CM_CMA_CH_Région 2'!G127,'Hospi_CM_CMA_CH_Région 2'!E127,'Hospi_CM_CMA_CH_Région 2'!C127))</f>
        <v/>
      </c>
    </row>
    <row r="128" spans="1:13">
      <c r="A128" s="738" t="s">
        <v>1743</v>
      </c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 t="str">
        <f t="array" ref="L128">IF(SUMPRODUCT((B128:J128&lt;&gt;"")*1)=0,"",SUM('Hospi_CM_CMA_CH_Région 1'!L128,'Hospi_CM_CMA_CH_Région 1'!J128,'Hospi_CM_CMA_CH_Région 1'!H128,'Hospi_CM_CMA_CH_Région 1'!F128,'Hospi_CM_CMA_CH_Région 1'!D128,'Hospi_CM_CMA_CH_Région 1'!B128)+SUM(J128,H128,F128,D128,B128)+SUM('Hospi_CM_CMA_CH_Région 2'!L128,'Hospi_CM_CMA_CH_Région 2'!J128,'Hospi_CM_CMA_CH_Région 2'!H128,'Hospi_CM_CMA_CH_Région 2'!F128,'Hospi_CM_CMA_CH_Région 2'!D128,'Hospi_CM_CMA_CH_Région 2'!B128))</f>
        <v/>
      </c>
      <c r="M128" s="197" t="str">
        <f t="array" ref="M128">IF(SUMPRODUCT((B128:K128&lt;&gt;"")*1)=0,"",SUM('Hospi_CM_CMA_CH_Région 1'!M128,'Hospi_CM_CMA_CH_Région 1'!K128,'Hospi_CM_CMA_CH_Région 1'!I128,'Hospi_CM_CMA_CH_Région 1'!G128,'Hospi_CM_CMA_CH_Région 1'!E128,'Hospi_CM_CMA_CH_Région 1'!C128)+SUM(K128,I128,G128,E128,C128)+SUM('Hospi_CM_CMA_CH_Région 2'!M128,'Hospi_CM_CMA_CH_Région 2'!K128,'Hospi_CM_CMA_CH_Région 2'!I128,'Hospi_CM_CMA_CH_Région 2'!G128,'Hospi_CM_CMA_CH_Région 2'!E128,'Hospi_CM_CMA_CH_Région 2'!C128))</f>
        <v/>
      </c>
    </row>
    <row r="129" spans="1:13">
      <c r="A129" s="738" t="s">
        <v>1744</v>
      </c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 t="str">
        <f t="array" ref="L129">IF(SUMPRODUCT((B129:J129&lt;&gt;"")*1)=0,"",SUM('Hospi_CM_CMA_CH_Région 1'!L129,'Hospi_CM_CMA_CH_Région 1'!J129,'Hospi_CM_CMA_CH_Région 1'!H129,'Hospi_CM_CMA_CH_Région 1'!F129,'Hospi_CM_CMA_CH_Région 1'!D129,'Hospi_CM_CMA_CH_Région 1'!B129)+SUM(J129,H129,F129,D129,B129)+SUM('Hospi_CM_CMA_CH_Région 2'!L129,'Hospi_CM_CMA_CH_Région 2'!J129,'Hospi_CM_CMA_CH_Région 2'!H129,'Hospi_CM_CMA_CH_Région 2'!F129,'Hospi_CM_CMA_CH_Région 2'!D129,'Hospi_CM_CMA_CH_Région 2'!B129))</f>
        <v/>
      </c>
      <c r="M129" s="190" t="str">
        <f t="array" ref="M129">IF(SUMPRODUCT((B129:K129&lt;&gt;"")*1)=0,"",SUM('Hospi_CM_CMA_CH_Région 1'!M129,'Hospi_CM_CMA_CH_Région 1'!K129,'Hospi_CM_CMA_CH_Région 1'!I129,'Hospi_CM_CMA_CH_Région 1'!G129,'Hospi_CM_CMA_CH_Région 1'!E129,'Hospi_CM_CMA_CH_Région 1'!C129)+SUM(K129,I129,G129,E129,C129)+SUM('Hospi_CM_CMA_CH_Région 2'!M129,'Hospi_CM_CMA_CH_Région 2'!K129,'Hospi_CM_CMA_CH_Région 2'!I129,'Hospi_CM_CMA_CH_Région 2'!G129,'Hospi_CM_CMA_CH_Région 2'!E129,'Hospi_CM_CMA_CH_Région 2'!C129))</f>
        <v/>
      </c>
    </row>
    <row r="130" spans="1:13">
      <c r="A130" s="738" t="s">
        <v>1745</v>
      </c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 t="str">
        <f t="array" ref="L130">IF(SUMPRODUCT((B130:J130&lt;&gt;"")*1)=0,"",SUM('Hospi_CM_CMA_CH_Région 1'!L130,'Hospi_CM_CMA_CH_Région 1'!J130,'Hospi_CM_CMA_CH_Région 1'!H130,'Hospi_CM_CMA_CH_Région 1'!F130,'Hospi_CM_CMA_CH_Région 1'!D130,'Hospi_CM_CMA_CH_Région 1'!B130)+SUM(J130,H130,F130,D130,B130)+SUM('Hospi_CM_CMA_CH_Région 2'!L130,'Hospi_CM_CMA_CH_Région 2'!J130,'Hospi_CM_CMA_CH_Région 2'!H130,'Hospi_CM_CMA_CH_Région 2'!F130,'Hospi_CM_CMA_CH_Région 2'!D130,'Hospi_CM_CMA_CH_Région 2'!B130))</f>
        <v/>
      </c>
      <c r="M130" s="190" t="str">
        <f t="array" ref="M130">IF(SUMPRODUCT((B130:K130&lt;&gt;"")*1)=0,"",SUM('Hospi_CM_CMA_CH_Région 1'!M130,'Hospi_CM_CMA_CH_Région 1'!K130,'Hospi_CM_CMA_CH_Région 1'!I130,'Hospi_CM_CMA_CH_Région 1'!G130,'Hospi_CM_CMA_CH_Région 1'!E130,'Hospi_CM_CMA_CH_Région 1'!C130)+SUM(K130,I130,G130,E130,C130)+SUM('Hospi_CM_CMA_CH_Région 2'!M130,'Hospi_CM_CMA_CH_Région 2'!K130,'Hospi_CM_CMA_CH_Région 2'!I130,'Hospi_CM_CMA_CH_Région 2'!G130,'Hospi_CM_CMA_CH_Région 2'!E130,'Hospi_CM_CMA_CH_Région 2'!C130))</f>
        <v/>
      </c>
    </row>
    <row r="131" spans="1:13">
      <c r="A131" s="738" t="s">
        <v>1746</v>
      </c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 t="str">
        <f t="array" ref="L131">IF(SUMPRODUCT((B131:J131&lt;&gt;"")*1)=0,"",SUM('Hospi_CM_CMA_CH_Région 1'!L131,'Hospi_CM_CMA_CH_Région 1'!J131,'Hospi_CM_CMA_CH_Région 1'!H131,'Hospi_CM_CMA_CH_Région 1'!F131,'Hospi_CM_CMA_CH_Région 1'!D131,'Hospi_CM_CMA_CH_Région 1'!B131)+SUM(J131,H131,F131,D131,B131)+SUM('Hospi_CM_CMA_CH_Région 2'!L131,'Hospi_CM_CMA_CH_Région 2'!J131,'Hospi_CM_CMA_CH_Région 2'!H131,'Hospi_CM_CMA_CH_Région 2'!F131,'Hospi_CM_CMA_CH_Région 2'!D131,'Hospi_CM_CMA_CH_Région 2'!B131))</f>
        <v/>
      </c>
      <c r="M131" s="190" t="str">
        <f t="array" ref="M131">IF(SUMPRODUCT((B131:K131&lt;&gt;"")*1)=0,"",SUM('Hospi_CM_CMA_CH_Région 1'!M131,'Hospi_CM_CMA_CH_Région 1'!K131,'Hospi_CM_CMA_CH_Région 1'!I131,'Hospi_CM_CMA_CH_Région 1'!G131,'Hospi_CM_CMA_CH_Région 1'!E131,'Hospi_CM_CMA_CH_Région 1'!C131)+SUM(K131,I131,G131,E131,C131)+SUM('Hospi_CM_CMA_CH_Région 2'!M131,'Hospi_CM_CMA_CH_Région 2'!K131,'Hospi_CM_CMA_CH_Région 2'!I131,'Hospi_CM_CMA_CH_Région 2'!G131,'Hospi_CM_CMA_CH_Région 2'!E131,'Hospi_CM_CMA_CH_Région 2'!C131))</f>
        <v/>
      </c>
    </row>
    <row r="132" spans="1:13" ht="14" customHeight="1">
      <c r="A132" s="738" t="s">
        <v>1747</v>
      </c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 t="str">
        <f t="array" ref="L132">IF(SUMPRODUCT((B132:J132&lt;&gt;"")*1)=0,"",SUM('Hospi_CM_CMA_CH_Région 1'!L132,'Hospi_CM_CMA_CH_Région 1'!J132,'Hospi_CM_CMA_CH_Région 1'!H132,'Hospi_CM_CMA_CH_Région 1'!F132,'Hospi_CM_CMA_CH_Région 1'!D132,'Hospi_CM_CMA_CH_Région 1'!B132)+SUM(J132,H132,F132,D132,B132)+SUM('Hospi_CM_CMA_CH_Région 2'!L132,'Hospi_CM_CMA_CH_Région 2'!J132,'Hospi_CM_CMA_CH_Région 2'!H132,'Hospi_CM_CMA_CH_Région 2'!F132,'Hospi_CM_CMA_CH_Région 2'!D132,'Hospi_CM_CMA_CH_Région 2'!B132))</f>
        <v/>
      </c>
      <c r="M132" s="190" t="str">
        <f t="array" ref="M132">IF(SUMPRODUCT((B132:K132&lt;&gt;"")*1)=0,"",SUM('Hospi_CM_CMA_CH_Région 1'!M132,'Hospi_CM_CMA_CH_Région 1'!K132,'Hospi_CM_CMA_CH_Région 1'!I132,'Hospi_CM_CMA_CH_Région 1'!G132,'Hospi_CM_CMA_CH_Région 1'!E132,'Hospi_CM_CMA_CH_Région 1'!C132)+SUM(K132,I132,G132,E132,C132)+SUM('Hospi_CM_CMA_CH_Région 2'!M132,'Hospi_CM_CMA_CH_Région 2'!K132,'Hospi_CM_CMA_CH_Région 2'!I132,'Hospi_CM_CMA_CH_Région 2'!G132,'Hospi_CM_CMA_CH_Région 2'!E132,'Hospi_CM_CMA_CH_Région 2'!C132))</f>
        <v/>
      </c>
    </row>
    <row r="133" spans="1:13">
      <c r="A133" s="738" t="s">
        <v>1748</v>
      </c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 t="str">
        <f t="array" ref="L133">IF(SUMPRODUCT((B133:J133&lt;&gt;"")*1)=0,"",SUM('Hospi_CM_CMA_CH_Région 1'!L133,'Hospi_CM_CMA_CH_Région 1'!J133,'Hospi_CM_CMA_CH_Région 1'!H133,'Hospi_CM_CMA_CH_Région 1'!F133,'Hospi_CM_CMA_CH_Région 1'!D133,'Hospi_CM_CMA_CH_Région 1'!B133)+SUM(J133,H133,F133,D133,B133)+SUM('Hospi_CM_CMA_CH_Région 2'!L133,'Hospi_CM_CMA_CH_Région 2'!J133,'Hospi_CM_CMA_CH_Région 2'!H133,'Hospi_CM_CMA_CH_Région 2'!F133,'Hospi_CM_CMA_CH_Région 2'!D133,'Hospi_CM_CMA_CH_Région 2'!B133))</f>
        <v/>
      </c>
      <c r="M133" s="190" t="str">
        <f t="array" ref="M133">IF(SUMPRODUCT((B133:K133&lt;&gt;"")*1)=0,"",SUM('Hospi_CM_CMA_CH_Région 1'!M133,'Hospi_CM_CMA_CH_Région 1'!K133,'Hospi_CM_CMA_CH_Région 1'!I133,'Hospi_CM_CMA_CH_Région 1'!G133,'Hospi_CM_CMA_CH_Région 1'!E133,'Hospi_CM_CMA_CH_Région 1'!C133)+SUM(K133,I133,G133,E133,C133)+SUM('Hospi_CM_CMA_CH_Région 2'!M133,'Hospi_CM_CMA_CH_Région 2'!K133,'Hospi_CM_CMA_CH_Région 2'!I133,'Hospi_CM_CMA_CH_Région 2'!G133,'Hospi_CM_CMA_CH_Région 2'!E133,'Hospi_CM_CMA_CH_Région 2'!C133))</f>
        <v/>
      </c>
    </row>
    <row r="134" spans="1:13" ht="13.9" customHeight="1">
      <c r="A134" s="662" t="s">
        <v>1749</v>
      </c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 t="str">
        <f t="array" ref="L134">IF(SUMPRODUCT((B134:J134&lt;&gt;"")*1)=0,"",SUM('Hospi_CM_CMA_CH_Région 1'!L134,'Hospi_CM_CMA_CH_Région 1'!J134,'Hospi_CM_CMA_CH_Région 1'!H134,'Hospi_CM_CMA_CH_Région 1'!F134,'Hospi_CM_CMA_CH_Région 1'!D134,'Hospi_CM_CMA_CH_Région 1'!B134)+SUM(J134,H134,F134,D134,B134)+SUM('Hospi_CM_CMA_CH_Région 2'!L134,'Hospi_CM_CMA_CH_Région 2'!J134,'Hospi_CM_CMA_CH_Région 2'!H134,'Hospi_CM_CMA_CH_Région 2'!F134,'Hospi_CM_CMA_CH_Région 2'!D134,'Hospi_CM_CMA_CH_Région 2'!B134))</f>
        <v/>
      </c>
      <c r="M134" s="190" t="str">
        <f t="array" ref="M134">IF(SUMPRODUCT((B134:K134&lt;&gt;"")*1)=0,"",SUM('Hospi_CM_CMA_CH_Région 1'!M134,'Hospi_CM_CMA_CH_Région 1'!K134,'Hospi_CM_CMA_CH_Région 1'!I134,'Hospi_CM_CMA_CH_Région 1'!G134,'Hospi_CM_CMA_CH_Région 1'!E134,'Hospi_CM_CMA_CH_Région 1'!C134)+SUM(K134,I134,G134,E134,C134)+SUM('Hospi_CM_CMA_CH_Région 2'!M134,'Hospi_CM_CMA_CH_Région 2'!K134,'Hospi_CM_CMA_CH_Région 2'!I134,'Hospi_CM_CMA_CH_Région 2'!G134,'Hospi_CM_CMA_CH_Région 2'!E134,'Hospi_CM_CMA_CH_Région 2'!C134))</f>
        <v/>
      </c>
    </row>
    <row r="135" spans="1:13">
      <c r="A135" s="738" t="s">
        <v>1750</v>
      </c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 t="str">
        <f t="array" ref="L135">IF(SUMPRODUCT((B135:J135&lt;&gt;"")*1)=0,"",SUM('Hospi_CM_CMA_CH_Région 1'!L135,'Hospi_CM_CMA_CH_Région 1'!J135,'Hospi_CM_CMA_CH_Région 1'!H135,'Hospi_CM_CMA_CH_Région 1'!F135,'Hospi_CM_CMA_CH_Région 1'!D135,'Hospi_CM_CMA_CH_Région 1'!B135)+SUM(J135,H135,F135,D135,B135)+SUM('Hospi_CM_CMA_CH_Région 2'!L135,'Hospi_CM_CMA_CH_Région 2'!J135,'Hospi_CM_CMA_CH_Région 2'!H135,'Hospi_CM_CMA_CH_Région 2'!F135,'Hospi_CM_CMA_CH_Région 2'!D135,'Hospi_CM_CMA_CH_Région 2'!B135))</f>
        <v/>
      </c>
      <c r="M135" s="190" t="str">
        <f t="array" ref="M135">IF(SUMPRODUCT((B135:K135&lt;&gt;"")*1)=0,"",SUM('Hospi_CM_CMA_CH_Région 1'!M135,'Hospi_CM_CMA_CH_Région 1'!K135,'Hospi_CM_CMA_CH_Région 1'!I135,'Hospi_CM_CMA_CH_Région 1'!G135,'Hospi_CM_CMA_CH_Région 1'!E135,'Hospi_CM_CMA_CH_Région 1'!C135)+SUM(K135,I135,G135,E135,C135)+SUM('Hospi_CM_CMA_CH_Région 2'!M135,'Hospi_CM_CMA_CH_Région 2'!K135,'Hospi_CM_CMA_CH_Région 2'!I135,'Hospi_CM_CMA_CH_Région 2'!G135,'Hospi_CM_CMA_CH_Région 2'!E135,'Hospi_CM_CMA_CH_Région 2'!C135))</f>
        <v/>
      </c>
    </row>
    <row r="136" spans="1:13">
      <c r="A136" s="738" t="s">
        <v>1751</v>
      </c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 t="str">
        <f t="array" ref="L136">IF(SUMPRODUCT((B136:J136&lt;&gt;"")*1)=0,"",SUM('Hospi_CM_CMA_CH_Région 1'!L136,'Hospi_CM_CMA_CH_Région 1'!J136,'Hospi_CM_CMA_CH_Région 1'!H136,'Hospi_CM_CMA_CH_Région 1'!F136,'Hospi_CM_CMA_CH_Région 1'!D136,'Hospi_CM_CMA_CH_Région 1'!B136)+SUM(J136,H136,F136,D136,B136)+SUM('Hospi_CM_CMA_CH_Région 2'!L136,'Hospi_CM_CMA_CH_Région 2'!J136,'Hospi_CM_CMA_CH_Région 2'!H136,'Hospi_CM_CMA_CH_Région 2'!F136,'Hospi_CM_CMA_CH_Région 2'!D136,'Hospi_CM_CMA_CH_Région 2'!B136))</f>
        <v/>
      </c>
      <c r="M136" s="190" t="str">
        <f t="array" ref="M136">IF(SUMPRODUCT((B136:K136&lt;&gt;"")*1)=0,"",SUM('Hospi_CM_CMA_CH_Région 1'!M136,'Hospi_CM_CMA_CH_Région 1'!K136,'Hospi_CM_CMA_CH_Région 1'!I136,'Hospi_CM_CMA_CH_Région 1'!G136,'Hospi_CM_CMA_CH_Région 1'!E136,'Hospi_CM_CMA_CH_Région 1'!C136)+SUM(K136,I136,G136,E136,C136)+SUM('Hospi_CM_CMA_CH_Région 2'!M136,'Hospi_CM_CMA_CH_Région 2'!K136,'Hospi_CM_CMA_CH_Région 2'!I136,'Hospi_CM_CMA_CH_Région 2'!G136,'Hospi_CM_CMA_CH_Région 2'!E136,'Hospi_CM_CMA_CH_Région 2'!C136))</f>
        <v/>
      </c>
    </row>
    <row r="137" spans="1:13">
      <c r="A137" s="738" t="s">
        <v>1752</v>
      </c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 t="str">
        <f t="array" ref="L137">IF(SUMPRODUCT((B137:J137&lt;&gt;"")*1)=0,"",SUM('Hospi_CM_CMA_CH_Région 1'!L137,'Hospi_CM_CMA_CH_Région 1'!J137,'Hospi_CM_CMA_CH_Région 1'!H137,'Hospi_CM_CMA_CH_Région 1'!F137,'Hospi_CM_CMA_CH_Région 1'!D137,'Hospi_CM_CMA_CH_Région 1'!B137)+SUM(J137,H137,F137,D137,B137)+SUM('Hospi_CM_CMA_CH_Région 2'!L137,'Hospi_CM_CMA_CH_Région 2'!J137,'Hospi_CM_CMA_CH_Région 2'!H137,'Hospi_CM_CMA_CH_Région 2'!F137,'Hospi_CM_CMA_CH_Région 2'!D137,'Hospi_CM_CMA_CH_Région 2'!B137))</f>
        <v/>
      </c>
      <c r="M137" s="197" t="str">
        <f t="array" ref="M137">IF(SUMPRODUCT((B137:K137&lt;&gt;"")*1)=0,"",SUM('Hospi_CM_CMA_CH_Région 1'!M137,'Hospi_CM_CMA_CH_Région 1'!K137,'Hospi_CM_CMA_CH_Région 1'!I137,'Hospi_CM_CMA_CH_Région 1'!G137,'Hospi_CM_CMA_CH_Région 1'!E137,'Hospi_CM_CMA_CH_Région 1'!C137)+SUM(K137,I137,G137,E137,C137)+SUM('Hospi_CM_CMA_CH_Région 2'!M137,'Hospi_CM_CMA_CH_Région 2'!K137,'Hospi_CM_CMA_CH_Région 2'!I137,'Hospi_CM_CMA_CH_Région 2'!G137,'Hospi_CM_CMA_CH_Région 2'!E137,'Hospi_CM_CMA_CH_Région 2'!C137))</f>
        <v/>
      </c>
    </row>
    <row r="138" spans="1:13">
      <c r="A138" s="738" t="s">
        <v>1753</v>
      </c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 t="str">
        <f t="array" ref="L138">IF(SUMPRODUCT((B138:J138&lt;&gt;"")*1)=0,"",SUM('Hospi_CM_CMA_CH_Région 1'!L138,'Hospi_CM_CMA_CH_Région 1'!J138,'Hospi_CM_CMA_CH_Région 1'!H138,'Hospi_CM_CMA_CH_Région 1'!F138,'Hospi_CM_CMA_CH_Région 1'!D138,'Hospi_CM_CMA_CH_Région 1'!B138)+SUM(J138,H138,F138,D138,B138)+SUM('Hospi_CM_CMA_CH_Région 2'!L138,'Hospi_CM_CMA_CH_Région 2'!J138,'Hospi_CM_CMA_CH_Région 2'!H138,'Hospi_CM_CMA_CH_Région 2'!F138,'Hospi_CM_CMA_CH_Région 2'!D138,'Hospi_CM_CMA_CH_Région 2'!B138))</f>
        <v/>
      </c>
      <c r="M138" s="190" t="str">
        <f t="array" ref="M138">IF(SUMPRODUCT((B138:K138&lt;&gt;"")*1)=0,"",SUM('Hospi_CM_CMA_CH_Région 1'!M138,'Hospi_CM_CMA_CH_Région 1'!K138,'Hospi_CM_CMA_CH_Région 1'!I138,'Hospi_CM_CMA_CH_Région 1'!G138,'Hospi_CM_CMA_CH_Région 1'!E138,'Hospi_CM_CMA_CH_Région 1'!C138)+SUM(K138,I138,G138,E138,C138)+SUM('Hospi_CM_CMA_CH_Région 2'!M138,'Hospi_CM_CMA_CH_Région 2'!K138,'Hospi_CM_CMA_CH_Région 2'!I138,'Hospi_CM_CMA_CH_Région 2'!G138,'Hospi_CM_CMA_CH_Région 2'!E138,'Hospi_CM_CMA_CH_Région 2'!C138))</f>
        <v/>
      </c>
    </row>
    <row r="139" spans="1:13">
      <c r="A139" s="738" t="s">
        <v>1754</v>
      </c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 t="str">
        <f t="array" ref="L139">IF(SUMPRODUCT((B139:J139&lt;&gt;"")*1)=0,"",SUM('Hospi_CM_CMA_CH_Région 1'!L139,'Hospi_CM_CMA_CH_Région 1'!J139,'Hospi_CM_CMA_CH_Région 1'!H139,'Hospi_CM_CMA_CH_Région 1'!F139,'Hospi_CM_CMA_CH_Région 1'!D139,'Hospi_CM_CMA_CH_Région 1'!B139)+SUM(J139,H139,F139,D139,B139)+SUM('Hospi_CM_CMA_CH_Région 2'!L139,'Hospi_CM_CMA_CH_Région 2'!J139,'Hospi_CM_CMA_CH_Région 2'!H139,'Hospi_CM_CMA_CH_Région 2'!F139,'Hospi_CM_CMA_CH_Région 2'!D139,'Hospi_CM_CMA_CH_Région 2'!B139))</f>
        <v/>
      </c>
      <c r="M139" s="190" t="str">
        <f t="array" ref="M139">IF(SUMPRODUCT((B139:K139&lt;&gt;"")*1)=0,"",SUM('Hospi_CM_CMA_CH_Région 1'!M139,'Hospi_CM_CMA_CH_Région 1'!K139,'Hospi_CM_CMA_CH_Région 1'!I139,'Hospi_CM_CMA_CH_Région 1'!G139,'Hospi_CM_CMA_CH_Région 1'!E139,'Hospi_CM_CMA_CH_Région 1'!C139)+SUM(K139,I139,G139,E139,C139)+SUM('Hospi_CM_CMA_CH_Région 2'!M139,'Hospi_CM_CMA_CH_Région 2'!K139,'Hospi_CM_CMA_CH_Région 2'!I139,'Hospi_CM_CMA_CH_Région 2'!G139,'Hospi_CM_CMA_CH_Région 2'!E139,'Hospi_CM_CMA_CH_Région 2'!C139))</f>
        <v/>
      </c>
    </row>
    <row r="140" spans="1:13">
      <c r="A140" s="738" t="s">
        <v>1755</v>
      </c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 t="str">
        <f t="array" ref="L140">IF(SUMPRODUCT((B140:J140&lt;&gt;"")*1)=0,"",SUM('Hospi_CM_CMA_CH_Région 1'!L140,'Hospi_CM_CMA_CH_Région 1'!J140,'Hospi_CM_CMA_CH_Région 1'!H140,'Hospi_CM_CMA_CH_Région 1'!F140,'Hospi_CM_CMA_CH_Région 1'!D140,'Hospi_CM_CMA_CH_Région 1'!B140)+SUM(J140,H140,F140,D140,B140)+SUM('Hospi_CM_CMA_CH_Région 2'!L140,'Hospi_CM_CMA_CH_Région 2'!J140,'Hospi_CM_CMA_CH_Région 2'!H140,'Hospi_CM_CMA_CH_Région 2'!F140,'Hospi_CM_CMA_CH_Région 2'!D140,'Hospi_CM_CMA_CH_Région 2'!B140))</f>
        <v/>
      </c>
      <c r="M140" s="190" t="str">
        <f t="array" ref="M140">IF(SUMPRODUCT((B140:K140&lt;&gt;"")*1)=0,"",SUM('Hospi_CM_CMA_CH_Région 1'!M140,'Hospi_CM_CMA_CH_Région 1'!K140,'Hospi_CM_CMA_CH_Région 1'!I140,'Hospi_CM_CMA_CH_Région 1'!G140,'Hospi_CM_CMA_CH_Région 1'!E140,'Hospi_CM_CMA_CH_Région 1'!C140)+SUM(K140,I140,G140,E140,C140)+SUM('Hospi_CM_CMA_CH_Région 2'!M140,'Hospi_CM_CMA_CH_Région 2'!K140,'Hospi_CM_CMA_CH_Région 2'!I140,'Hospi_CM_CMA_CH_Région 2'!G140,'Hospi_CM_CMA_CH_Région 2'!E140,'Hospi_CM_CMA_CH_Région 2'!C140))</f>
        <v/>
      </c>
    </row>
    <row r="141" spans="1:13">
      <c r="A141" s="738" t="s">
        <v>1756</v>
      </c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 t="str">
        <f t="array" ref="L141">IF(SUMPRODUCT((B141:J141&lt;&gt;"")*1)=0,"",SUM('Hospi_CM_CMA_CH_Région 1'!L141,'Hospi_CM_CMA_CH_Région 1'!J141,'Hospi_CM_CMA_CH_Région 1'!H141,'Hospi_CM_CMA_CH_Région 1'!F141,'Hospi_CM_CMA_CH_Région 1'!D141,'Hospi_CM_CMA_CH_Région 1'!B141)+SUM(J141,H141,F141,D141,B141)+SUM('Hospi_CM_CMA_CH_Région 2'!L141,'Hospi_CM_CMA_CH_Région 2'!J141,'Hospi_CM_CMA_CH_Région 2'!H141,'Hospi_CM_CMA_CH_Région 2'!F141,'Hospi_CM_CMA_CH_Région 2'!D141,'Hospi_CM_CMA_CH_Région 2'!B141))</f>
        <v/>
      </c>
      <c r="M141" s="190" t="str">
        <f t="array" ref="M141">IF(SUMPRODUCT((B141:K141&lt;&gt;"")*1)=0,"",SUM('Hospi_CM_CMA_CH_Région 1'!M141,'Hospi_CM_CMA_CH_Région 1'!K141,'Hospi_CM_CMA_CH_Région 1'!I141,'Hospi_CM_CMA_CH_Région 1'!G141,'Hospi_CM_CMA_CH_Région 1'!E141,'Hospi_CM_CMA_CH_Région 1'!C141)+SUM(K141,I141,G141,E141,C141)+SUM('Hospi_CM_CMA_CH_Région 2'!M141,'Hospi_CM_CMA_CH_Région 2'!K141,'Hospi_CM_CMA_CH_Région 2'!I141,'Hospi_CM_CMA_CH_Région 2'!G141,'Hospi_CM_CMA_CH_Région 2'!E141,'Hospi_CM_CMA_CH_Région 2'!C141))</f>
        <v/>
      </c>
    </row>
    <row r="142" spans="1:13">
      <c r="A142" s="738" t="s">
        <v>1757</v>
      </c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 t="str">
        <f t="array" ref="L142">IF(SUMPRODUCT((B142:J142&lt;&gt;"")*1)=0,"",SUM('Hospi_CM_CMA_CH_Région 1'!L142,'Hospi_CM_CMA_CH_Région 1'!J142,'Hospi_CM_CMA_CH_Région 1'!H142,'Hospi_CM_CMA_CH_Région 1'!F142,'Hospi_CM_CMA_CH_Région 1'!D142,'Hospi_CM_CMA_CH_Région 1'!B142)+SUM(J142,H142,F142,D142,B142)+SUM('Hospi_CM_CMA_CH_Région 2'!L142,'Hospi_CM_CMA_CH_Région 2'!J142,'Hospi_CM_CMA_CH_Région 2'!H142,'Hospi_CM_CMA_CH_Région 2'!F142,'Hospi_CM_CMA_CH_Région 2'!D142,'Hospi_CM_CMA_CH_Région 2'!B142))</f>
        <v/>
      </c>
      <c r="M142" s="190" t="str">
        <f t="array" ref="M142">IF(SUMPRODUCT((B142:K142&lt;&gt;"")*1)=0,"",SUM('Hospi_CM_CMA_CH_Région 1'!M142,'Hospi_CM_CMA_CH_Région 1'!K142,'Hospi_CM_CMA_CH_Région 1'!I142,'Hospi_CM_CMA_CH_Région 1'!G142,'Hospi_CM_CMA_CH_Région 1'!E142,'Hospi_CM_CMA_CH_Région 1'!C142)+SUM(K142,I142,G142,E142,C142)+SUM('Hospi_CM_CMA_CH_Région 2'!M142,'Hospi_CM_CMA_CH_Région 2'!K142,'Hospi_CM_CMA_CH_Région 2'!I142,'Hospi_CM_CMA_CH_Région 2'!G142,'Hospi_CM_CMA_CH_Région 2'!E142,'Hospi_CM_CMA_CH_Région 2'!C142))</f>
        <v/>
      </c>
    </row>
    <row r="143" spans="1:13" ht="13.9" customHeight="1">
      <c r="A143" s="662" t="s">
        <v>1758</v>
      </c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 t="str">
        <f t="array" ref="L143">IF(SUMPRODUCT((B143:J143&lt;&gt;"")*1)=0,"",SUM('Hospi_CM_CMA_CH_Région 1'!L143,'Hospi_CM_CMA_CH_Région 1'!J143,'Hospi_CM_CMA_CH_Région 1'!H143,'Hospi_CM_CMA_CH_Région 1'!F143,'Hospi_CM_CMA_CH_Région 1'!D143,'Hospi_CM_CMA_CH_Région 1'!B143)+SUM(J143,H143,F143,D143,B143)+SUM('Hospi_CM_CMA_CH_Région 2'!L143,'Hospi_CM_CMA_CH_Région 2'!J143,'Hospi_CM_CMA_CH_Région 2'!H143,'Hospi_CM_CMA_CH_Région 2'!F143,'Hospi_CM_CMA_CH_Région 2'!D143,'Hospi_CM_CMA_CH_Région 2'!B143))</f>
        <v/>
      </c>
      <c r="M143" s="190" t="str">
        <f t="array" ref="M143">IF(SUMPRODUCT((B143:K143&lt;&gt;"")*1)=0,"",SUM('Hospi_CM_CMA_CH_Région 1'!M143,'Hospi_CM_CMA_CH_Région 1'!K143,'Hospi_CM_CMA_CH_Région 1'!I143,'Hospi_CM_CMA_CH_Région 1'!G143,'Hospi_CM_CMA_CH_Région 1'!E143,'Hospi_CM_CMA_CH_Région 1'!C143)+SUM(K143,I143,G143,E143,C143)+SUM('Hospi_CM_CMA_CH_Région 2'!M143,'Hospi_CM_CMA_CH_Région 2'!K143,'Hospi_CM_CMA_CH_Région 2'!I143,'Hospi_CM_CMA_CH_Région 2'!G143,'Hospi_CM_CMA_CH_Région 2'!E143,'Hospi_CM_CMA_CH_Région 2'!C143))</f>
        <v/>
      </c>
    </row>
    <row r="144" spans="1:13">
      <c r="A144" s="738" t="s">
        <v>1759</v>
      </c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 t="str">
        <f t="array" ref="L144">IF(SUMPRODUCT((B144:J144&lt;&gt;"")*1)=0,"",SUM('Hospi_CM_CMA_CH_Région 1'!L144,'Hospi_CM_CMA_CH_Région 1'!J144,'Hospi_CM_CMA_CH_Région 1'!H144,'Hospi_CM_CMA_CH_Région 1'!F144,'Hospi_CM_CMA_CH_Région 1'!D144,'Hospi_CM_CMA_CH_Région 1'!B144)+SUM(J144,H144,F144,D144,B144)+SUM('Hospi_CM_CMA_CH_Région 2'!L144,'Hospi_CM_CMA_CH_Région 2'!J144,'Hospi_CM_CMA_CH_Région 2'!H144,'Hospi_CM_CMA_CH_Région 2'!F144,'Hospi_CM_CMA_CH_Région 2'!D144,'Hospi_CM_CMA_CH_Région 2'!B144))</f>
        <v/>
      </c>
      <c r="M144" s="190" t="str">
        <f t="array" ref="M144">IF(SUMPRODUCT((B144:K144&lt;&gt;"")*1)=0,"",SUM('Hospi_CM_CMA_CH_Région 1'!M144,'Hospi_CM_CMA_CH_Région 1'!K144,'Hospi_CM_CMA_CH_Région 1'!I144,'Hospi_CM_CMA_CH_Région 1'!G144,'Hospi_CM_CMA_CH_Région 1'!E144,'Hospi_CM_CMA_CH_Région 1'!C144)+SUM(K144,I144,G144,E144,C144)+SUM('Hospi_CM_CMA_CH_Région 2'!M144,'Hospi_CM_CMA_CH_Région 2'!K144,'Hospi_CM_CMA_CH_Région 2'!I144,'Hospi_CM_CMA_CH_Région 2'!G144,'Hospi_CM_CMA_CH_Région 2'!E144,'Hospi_CM_CMA_CH_Région 2'!C144))</f>
        <v/>
      </c>
    </row>
    <row r="145" spans="1:13" ht="14" customHeight="1">
      <c r="A145" s="738" t="s">
        <v>1760</v>
      </c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 t="str">
        <f t="array" ref="L145">IF(SUMPRODUCT((B145:J145&lt;&gt;"")*1)=0,"",SUM('Hospi_CM_CMA_CH_Région 1'!L145,'Hospi_CM_CMA_CH_Région 1'!J145,'Hospi_CM_CMA_CH_Région 1'!H145,'Hospi_CM_CMA_CH_Région 1'!F145,'Hospi_CM_CMA_CH_Région 1'!D145,'Hospi_CM_CMA_CH_Région 1'!B145)+SUM(J145,H145,F145,D145,B145)+SUM('Hospi_CM_CMA_CH_Région 2'!L145,'Hospi_CM_CMA_CH_Région 2'!J145,'Hospi_CM_CMA_CH_Région 2'!H145,'Hospi_CM_CMA_CH_Région 2'!F145,'Hospi_CM_CMA_CH_Région 2'!D145,'Hospi_CM_CMA_CH_Région 2'!B145))</f>
        <v/>
      </c>
      <c r="M145" s="197" t="str">
        <f t="array" ref="M145">IF(SUMPRODUCT((B145:K145&lt;&gt;"")*1)=0,"",SUM('Hospi_CM_CMA_CH_Région 1'!M145,'Hospi_CM_CMA_CH_Région 1'!K145,'Hospi_CM_CMA_CH_Région 1'!I145,'Hospi_CM_CMA_CH_Région 1'!G145,'Hospi_CM_CMA_CH_Région 1'!E145,'Hospi_CM_CMA_CH_Région 1'!C145)+SUM(K145,I145,G145,E145,C145)+SUM('Hospi_CM_CMA_CH_Région 2'!M145,'Hospi_CM_CMA_CH_Région 2'!K145,'Hospi_CM_CMA_CH_Région 2'!I145,'Hospi_CM_CMA_CH_Région 2'!G145,'Hospi_CM_CMA_CH_Région 2'!E145,'Hospi_CM_CMA_CH_Région 2'!C145))</f>
        <v/>
      </c>
    </row>
    <row r="146" spans="1:13">
      <c r="A146" s="738" t="s">
        <v>1761</v>
      </c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 t="str">
        <f t="array" ref="L146">IF(SUMPRODUCT((B146:J146&lt;&gt;"")*1)=0,"",SUM('Hospi_CM_CMA_CH_Région 1'!L146,'Hospi_CM_CMA_CH_Région 1'!J146,'Hospi_CM_CMA_CH_Région 1'!H146,'Hospi_CM_CMA_CH_Région 1'!F146,'Hospi_CM_CMA_CH_Région 1'!D146,'Hospi_CM_CMA_CH_Région 1'!B146)+SUM(J146,H146,F146,D146,B146)+SUM('Hospi_CM_CMA_CH_Région 2'!L146,'Hospi_CM_CMA_CH_Région 2'!J146,'Hospi_CM_CMA_CH_Région 2'!H146,'Hospi_CM_CMA_CH_Région 2'!F146,'Hospi_CM_CMA_CH_Région 2'!D146,'Hospi_CM_CMA_CH_Région 2'!B146))</f>
        <v/>
      </c>
      <c r="M146" s="190" t="str">
        <f t="array" ref="M146">IF(SUMPRODUCT((B146:K146&lt;&gt;"")*1)=0,"",SUM('Hospi_CM_CMA_CH_Région 1'!M146,'Hospi_CM_CMA_CH_Région 1'!K146,'Hospi_CM_CMA_CH_Région 1'!I146,'Hospi_CM_CMA_CH_Région 1'!G146,'Hospi_CM_CMA_CH_Région 1'!E146,'Hospi_CM_CMA_CH_Région 1'!C146)+SUM(K146,I146,G146,E146,C146)+SUM('Hospi_CM_CMA_CH_Région 2'!M146,'Hospi_CM_CMA_CH_Région 2'!K146,'Hospi_CM_CMA_CH_Région 2'!I146,'Hospi_CM_CMA_CH_Région 2'!G146,'Hospi_CM_CMA_CH_Région 2'!E146,'Hospi_CM_CMA_CH_Région 2'!C146))</f>
        <v/>
      </c>
    </row>
    <row r="147" spans="1:13">
      <c r="A147" s="738" t="s">
        <v>1762</v>
      </c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 t="str">
        <f t="array" ref="L147">IF(SUMPRODUCT((B147:J147&lt;&gt;"")*1)=0,"",SUM('Hospi_CM_CMA_CH_Région 1'!L147,'Hospi_CM_CMA_CH_Région 1'!J147,'Hospi_CM_CMA_CH_Région 1'!H147,'Hospi_CM_CMA_CH_Région 1'!F147,'Hospi_CM_CMA_CH_Région 1'!D147,'Hospi_CM_CMA_CH_Région 1'!B147)+SUM(J147,H147,F147,D147,B147)+SUM('Hospi_CM_CMA_CH_Région 2'!L147,'Hospi_CM_CMA_CH_Région 2'!J147,'Hospi_CM_CMA_CH_Région 2'!H147,'Hospi_CM_CMA_CH_Région 2'!F147,'Hospi_CM_CMA_CH_Région 2'!D147,'Hospi_CM_CMA_CH_Région 2'!B147))</f>
        <v/>
      </c>
      <c r="M147" s="190" t="str">
        <f t="array" ref="M147">IF(SUMPRODUCT((B147:K147&lt;&gt;"")*1)=0,"",SUM('Hospi_CM_CMA_CH_Région 1'!M147,'Hospi_CM_CMA_CH_Région 1'!K147,'Hospi_CM_CMA_CH_Région 1'!I147,'Hospi_CM_CMA_CH_Région 1'!G147,'Hospi_CM_CMA_CH_Région 1'!E147,'Hospi_CM_CMA_CH_Région 1'!C147)+SUM(K147,I147,G147,E147,C147)+SUM('Hospi_CM_CMA_CH_Région 2'!M147,'Hospi_CM_CMA_CH_Région 2'!K147,'Hospi_CM_CMA_CH_Région 2'!I147,'Hospi_CM_CMA_CH_Région 2'!G147,'Hospi_CM_CMA_CH_Région 2'!E147,'Hospi_CM_CMA_CH_Région 2'!C147))</f>
        <v/>
      </c>
    </row>
    <row r="148" spans="1:13">
      <c r="A148" s="738" t="s">
        <v>1763</v>
      </c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 t="str">
        <f t="array" ref="L148">IF(SUMPRODUCT((B148:J148&lt;&gt;"")*1)=0,"",SUM('Hospi_CM_CMA_CH_Région 1'!L148,'Hospi_CM_CMA_CH_Région 1'!J148,'Hospi_CM_CMA_CH_Région 1'!H148,'Hospi_CM_CMA_CH_Région 1'!F148,'Hospi_CM_CMA_CH_Région 1'!D148,'Hospi_CM_CMA_CH_Région 1'!B148)+SUM(J148,H148,F148,D148,B148)+SUM('Hospi_CM_CMA_CH_Région 2'!L148,'Hospi_CM_CMA_CH_Région 2'!J148,'Hospi_CM_CMA_CH_Région 2'!H148,'Hospi_CM_CMA_CH_Région 2'!F148,'Hospi_CM_CMA_CH_Région 2'!D148,'Hospi_CM_CMA_CH_Région 2'!B148))</f>
        <v/>
      </c>
      <c r="M148" s="190" t="str">
        <f t="array" ref="M148">IF(SUMPRODUCT((B148:K148&lt;&gt;"")*1)=0,"",SUM('Hospi_CM_CMA_CH_Région 1'!M148,'Hospi_CM_CMA_CH_Région 1'!K148,'Hospi_CM_CMA_CH_Région 1'!I148,'Hospi_CM_CMA_CH_Région 1'!G148,'Hospi_CM_CMA_CH_Région 1'!E148,'Hospi_CM_CMA_CH_Région 1'!C148)+SUM(K148,I148,G148,E148,C148)+SUM('Hospi_CM_CMA_CH_Région 2'!M148,'Hospi_CM_CMA_CH_Région 2'!K148,'Hospi_CM_CMA_CH_Région 2'!I148,'Hospi_CM_CMA_CH_Région 2'!G148,'Hospi_CM_CMA_CH_Région 2'!E148,'Hospi_CM_CMA_CH_Région 2'!C148))</f>
        <v/>
      </c>
    </row>
    <row r="149" spans="1:13">
      <c r="A149" s="738" t="s">
        <v>1350</v>
      </c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 t="str">
        <f t="array" ref="L149">IF(SUMPRODUCT((B149:J149&lt;&gt;"")*1)=0,"",SUM('Hospi_CM_CMA_CH_Région 1'!L149,'Hospi_CM_CMA_CH_Région 1'!J149,'Hospi_CM_CMA_CH_Région 1'!H149,'Hospi_CM_CMA_CH_Région 1'!F149,'Hospi_CM_CMA_CH_Région 1'!D149,'Hospi_CM_CMA_CH_Région 1'!B149)+SUM(J149,H149,F149,D149,B149)+SUM('Hospi_CM_CMA_CH_Région 2'!L149,'Hospi_CM_CMA_CH_Région 2'!J149,'Hospi_CM_CMA_CH_Région 2'!H149,'Hospi_CM_CMA_CH_Région 2'!F149,'Hospi_CM_CMA_CH_Région 2'!D149,'Hospi_CM_CMA_CH_Région 2'!B149))</f>
        <v/>
      </c>
      <c r="M149" s="190" t="str">
        <f t="array" ref="M149">IF(SUMPRODUCT((B149:K149&lt;&gt;"")*1)=0,"",SUM('Hospi_CM_CMA_CH_Région 1'!M149,'Hospi_CM_CMA_CH_Région 1'!K149,'Hospi_CM_CMA_CH_Région 1'!I149,'Hospi_CM_CMA_CH_Région 1'!G149,'Hospi_CM_CMA_CH_Région 1'!E149,'Hospi_CM_CMA_CH_Région 1'!C149)+SUM(K149,I149,G149,E149,C149)+SUM('Hospi_CM_CMA_CH_Région 2'!M149,'Hospi_CM_CMA_CH_Région 2'!K149,'Hospi_CM_CMA_CH_Région 2'!I149,'Hospi_CM_CMA_CH_Région 2'!G149,'Hospi_CM_CMA_CH_Région 2'!E149,'Hospi_CM_CMA_CH_Région 2'!C149))</f>
        <v/>
      </c>
    </row>
    <row r="150" spans="1:13" ht="14" customHeight="1">
      <c r="A150" s="738" t="s">
        <v>1764</v>
      </c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 t="str">
        <f t="array" ref="L150">IF(SUMPRODUCT((B150:J150&lt;&gt;"")*1)=0,"",SUM('Hospi_CM_CMA_CH_Région 1'!L150,'Hospi_CM_CMA_CH_Région 1'!J150,'Hospi_CM_CMA_CH_Région 1'!H150,'Hospi_CM_CMA_CH_Région 1'!F150,'Hospi_CM_CMA_CH_Région 1'!D150,'Hospi_CM_CMA_CH_Région 1'!B150)+SUM(J150,H150,F150,D150,B150)+SUM('Hospi_CM_CMA_CH_Région 2'!L150,'Hospi_CM_CMA_CH_Région 2'!J150,'Hospi_CM_CMA_CH_Région 2'!H150,'Hospi_CM_CMA_CH_Région 2'!F150,'Hospi_CM_CMA_CH_Région 2'!D150,'Hospi_CM_CMA_CH_Région 2'!B150))</f>
        <v/>
      </c>
      <c r="M150" s="190" t="str">
        <f t="array" ref="M150">IF(SUMPRODUCT((B150:K150&lt;&gt;"")*1)=0,"",SUM('Hospi_CM_CMA_CH_Région 1'!M150,'Hospi_CM_CMA_CH_Région 1'!K150,'Hospi_CM_CMA_CH_Région 1'!I150,'Hospi_CM_CMA_CH_Région 1'!G150,'Hospi_CM_CMA_CH_Région 1'!E150,'Hospi_CM_CMA_CH_Région 1'!C150)+SUM(K150,I150,G150,E150,C150)+SUM('Hospi_CM_CMA_CH_Région 2'!M150,'Hospi_CM_CMA_CH_Région 2'!K150,'Hospi_CM_CMA_CH_Région 2'!I150,'Hospi_CM_CMA_CH_Région 2'!G150,'Hospi_CM_CMA_CH_Région 2'!E150,'Hospi_CM_CMA_CH_Région 2'!C150))</f>
        <v/>
      </c>
    </row>
    <row r="151" spans="1:13">
      <c r="A151" s="738" t="s">
        <v>1765</v>
      </c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 t="str">
        <f t="array" ref="L151">IF(SUMPRODUCT((B151:J151&lt;&gt;"")*1)=0,"",SUM('Hospi_CM_CMA_CH_Région 1'!L151,'Hospi_CM_CMA_CH_Région 1'!J151,'Hospi_CM_CMA_CH_Région 1'!H151,'Hospi_CM_CMA_CH_Région 1'!F151,'Hospi_CM_CMA_CH_Région 1'!D151,'Hospi_CM_CMA_CH_Région 1'!B151)+SUM(J151,H151,F151,D151,B151)+SUM('Hospi_CM_CMA_CH_Région 2'!L151,'Hospi_CM_CMA_CH_Région 2'!J151,'Hospi_CM_CMA_CH_Région 2'!H151,'Hospi_CM_CMA_CH_Région 2'!F151,'Hospi_CM_CMA_CH_Région 2'!D151,'Hospi_CM_CMA_CH_Région 2'!B151))</f>
        <v/>
      </c>
      <c r="M151" s="190" t="str">
        <f t="array" ref="M151">IF(SUMPRODUCT((B151:K151&lt;&gt;"")*1)=0,"",SUM('Hospi_CM_CMA_CH_Région 1'!M151,'Hospi_CM_CMA_CH_Région 1'!K151,'Hospi_CM_CMA_CH_Région 1'!I151,'Hospi_CM_CMA_CH_Région 1'!G151,'Hospi_CM_CMA_CH_Région 1'!E151,'Hospi_CM_CMA_CH_Région 1'!C151)+SUM(K151,I151,G151,E151,C151)+SUM('Hospi_CM_CMA_CH_Région 2'!M151,'Hospi_CM_CMA_CH_Région 2'!K151,'Hospi_CM_CMA_CH_Région 2'!I151,'Hospi_CM_CMA_CH_Région 2'!G151,'Hospi_CM_CMA_CH_Région 2'!E151,'Hospi_CM_CMA_CH_Région 2'!C151))</f>
        <v/>
      </c>
    </row>
    <row r="152" spans="1:13">
      <c r="A152" s="738" t="s">
        <v>1766</v>
      </c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 t="str">
        <f t="array" ref="L152">IF(SUMPRODUCT((B152:J152&lt;&gt;"")*1)=0,"",SUM('Hospi_CM_CMA_CH_Région 1'!L152,'Hospi_CM_CMA_CH_Région 1'!J152,'Hospi_CM_CMA_CH_Région 1'!H152,'Hospi_CM_CMA_CH_Région 1'!F152,'Hospi_CM_CMA_CH_Région 1'!D152,'Hospi_CM_CMA_CH_Région 1'!B152)+SUM(J152,H152,F152,D152,B152)+SUM('Hospi_CM_CMA_CH_Région 2'!L152,'Hospi_CM_CMA_CH_Région 2'!J152,'Hospi_CM_CMA_CH_Région 2'!H152,'Hospi_CM_CMA_CH_Région 2'!F152,'Hospi_CM_CMA_CH_Région 2'!D152,'Hospi_CM_CMA_CH_Région 2'!B152))</f>
        <v/>
      </c>
      <c r="M152" s="190" t="str">
        <f t="array" ref="M152">IF(SUMPRODUCT((B152:K152&lt;&gt;"")*1)=0,"",SUM('Hospi_CM_CMA_CH_Région 1'!M152,'Hospi_CM_CMA_CH_Région 1'!K152,'Hospi_CM_CMA_CH_Région 1'!I152,'Hospi_CM_CMA_CH_Région 1'!G152,'Hospi_CM_CMA_CH_Région 1'!E152,'Hospi_CM_CMA_CH_Région 1'!C152)+SUM(K152,I152,G152,E152,C152)+SUM('Hospi_CM_CMA_CH_Région 2'!M152,'Hospi_CM_CMA_CH_Région 2'!K152,'Hospi_CM_CMA_CH_Région 2'!I152,'Hospi_CM_CMA_CH_Région 2'!G152,'Hospi_CM_CMA_CH_Région 2'!E152,'Hospi_CM_CMA_CH_Région 2'!C152))</f>
        <v/>
      </c>
    </row>
    <row r="153" spans="1:13">
      <c r="A153" s="738" t="s">
        <v>1767</v>
      </c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 t="str">
        <f t="array" ref="L153">IF(SUMPRODUCT((B153:J153&lt;&gt;"")*1)=0,"",SUM('Hospi_CM_CMA_CH_Région 1'!L153,'Hospi_CM_CMA_CH_Région 1'!J153,'Hospi_CM_CMA_CH_Région 1'!H153,'Hospi_CM_CMA_CH_Région 1'!F153,'Hospi_CM_CMA_CH_Région 1'!D153,'Hospi_CM_CMA_CH_Région 1'!B153)+SUM(J153,H153,F153,D153,B153)+SUM('Hospi_CM_CMA_CH_Région 2'!L153,'Hospi_CM_CMA_CH_Région 2'!J153,'Hospi_CM_CMA_CH_Région 2'!H153,'Hospi_CM_CMA_CH_Région 2'!F153,'Hospi_CM_CMA_CH_Région 2'!D153,'Hospi_CM_CMA_CH_Région 2'!B153))</f>
        <v/>
      </c>
      <c r="M153" s="190" t="str">
        <f t="array" ref="M153">IF(SUMPRODUCT((B153:K153&lt;&gt;"")*1)=0,"",SUM('Hospi_CM_CMA_CH_Région 1'!M153,'Hospi_CM_CMA_CH_Région 1'!K153,'Hospi_CM_CMA_CH_Région 1'!I153,'Hospi_CM_CMA_CH_Région 1'!G153,'Hospi_CM_CMA_CH_Région 1'!E153,'Hospi_CM_CMA_CH_Région 1'!C153)+SUM(K153,I153,G153,E153,C153)+SUM('Hospi_CM_CMA_CH_Région 2'!M153,'Hospi_CM_CMA_CH_Région 2'!K153,'Hospi_CM_CMA_CH_Région 2'!I153,'Hospi_CM_CMA_CH_Région 2'!G153,'Hospi_CM_CMA_CH_Région 2'!E153,'Hospi_CM_CMA_CH_Région 2'!C153))</f>
        <v/>
      </c>
    </row>
    <row r="154" spans="1:13">
      <c r="A154" s="738" t="s">
        <v>1768</v>
      </c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 t="str">
        <f t="array" ref="L154">IF(SUMPRODUCT((B154:J154&lt;&gt;"")*1)=0,"",SUM('Hospi_CM_CMA_CH_Région 1'!L154,'Hospi_CM_CMA_CH_Région 1'!J154,'Hospi_CM_CMA_CH_Région 1'!H154,'Hospi_CM_CMA_CH_Région 1'!F154,'Hospi_CM_CMA_CH_Région 1'!D154,'Hospi_CM_CMA_CH_Région 1'!B154)+SUM(J154,H154,F154,D154,B154)+SUM('Hospi_CM_CMA_CH_Région 2'!L154,'Hospi_CM_CMA_CH_Région 2'!J154,'Hospi_CM_CMA_CH_Région 2'!H154,'Hospi_CM_CMA_CH_Région 2'!F154,'Hospi_CM_CMA_CH_Région 2'!D154,'Hospi_CM_CMA_CH_Région 2'!B154))</f>
        <v/>
      </c>
      <c r="M154" s="190" t="str">
        <f t="array" ref="M154">IF(SUMPRODUCT((B154:K154&lt;&gt;"")*1)=0,"",SUM('Hospi_CM_CMA_CH_Région 1'!M154,'Hospi_CM_CMA_CH_Région 1'!K154,'Hospi_CM_CMA_CH_Région 1'!I154,'Hospi_CM_CMA_CH_Région 1'!G154,'Hospi_CM_CMA_CH_Région 1'!E154,'Hospi_CM_CMA_CH_Région 1'!C154)+SUM(K154,I154,G154,E154,C154)+SUM('Hospi_CM_CMA_CH_Région 2'!M154,'Hospi_CM_CMA_CH_Région 2'!K154,'Hospi_CM_CMA_CH_Région 2'!I154,'Hospi_CM_CMA_CH_Région 2'!G154,'Hospi_CM_CMA_CH_Région 2'!E154,'Hospi_CM_CMA_CH_Région 2'!C154))</f>
        <v/>
      </c>
    </row>
    <row r="155" spans="1:13">
      <c r="A155" s="738" t="s">
        <v>1769</v>
      </c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 t="str">
        <f t="array" ref="L155">IF(SUMPRODUCT((B155:J155&lt;&gt;"")*1)=0,"",SUM('Hospi_CM_CMA_CH_Région 1'!L155,'Hospi_CM_CMA_CH_Région 1'!J155,'Hospi_CM_CMA_CH_Région 1'!H155,'Hospi_CM_CMA_CH_Région 1'!F155,'Hospi_CM_CMA_CH_Région 1'!D155,'Hospi_CM_CMA_CH_Région 1'!B155)+SUM(J155,H155,F155,D155,B155)+SUM('Hospi_CM_CMA_CH_Région 2'!L155,'Hospi_CM_CMA_CH_Région 2'!J155,'Hospi_CM_CMA_CH_Région 2'!H155,'Hospi_CM_CMA_CH_Région 2'!F155,'Hospi_CM_CMA_CH_Région 2'!D155,'Hospi_CM_CMA_CH_Région 2'!B155))</f>
        <v/>
      </c>
      <c r="M155" s="190" t="str">
        <f t="array" ref="M155">IF(SUMPRODUCT((B155:K155&lt;&gt;"")*1)=0,"",SUM('Hospi_CM_CMA_CH_Région 1'!M155,'Hospi_CM_CMA_CH_Région 1'!K155,'Hospi_CM_CMA_CH_Région 1'!I155,'Hospi_CM_CMA_CH_Région 1'!G155,'Hospi_CM_CMA_CH_Région 1'!E155,'Hospi_CM_CMA_CH_Région 1'!C155)+SUM(K155,I155,G155,E155,C155)+SUM('Hospi_CM_CMA_CH_Région 2'!M155,'Hospi_CM_CMA_CH_Région 2'!K155,'Hospi_CM_CMA_CH_Région 2'!I155,'Hospi_CM_CMA_CH_Région 2'!G155,'Hospi_CM_CMA_CH_Région 2'!E155,'Hospi_CM_CMA_CH_Région 2'!C155))</f>
        <v/>
      </c>
    </row>
    <row r="156" spans="1:13" ht="13.9" customHeight="1">
      <c r="A156" s="662" t="s">
        <v>1770</v>
      </c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 t="str">
        <f t="array" ref="L156">IF(SUMPRODUCT((B156:J156&lt;&gt;"")*1)=0,"",SUM('Hospi_CM_CMA_CH_Région 1'!L156,'Hospi_CM_CMA_CH_Région 1'!J156,'Hospi_CM_CMA_CH_Région 1'!H156,'Hospi_CM_CMA_CH_Région 1'!F156,'Hospi_CM_CMA_CH_Région 1'!D156,'Hospi_CM_CMA_CH_Région 1'!B156)+SUM(J156,H156,F156,D156,B156)+SUM('Hospi_CM_CMA_CH_Région 2'!L156,'Hospi_CM_CMA_CH_Région 2'!J156,'Hospi_CM_CMA_CH_Région 2'!H156,'Hospi_CM_CMA_CH_Région 2'!F156,'Hospi_CM_CMA_CH_Région 2'!D156,'Hospi_CM_CMA_CH_Région 2'!B156))</f>
        <v/>
      </c>
      <c r="M156" s="190" t="str">
        <f t="array" ref="M156">IF(SUMPRODUCT((B156:K156&lt;&gt;"")*1)=0,"",SUM('Hospi_CM_CMA_CH_Région 1'!M156,'Hospi_CM_CMA_CH_Région 1'!K156,'Hospi_CM_CMA_CH_Région 1'!I156,'Hospi_CM_CMA_CH_Région 1'!G156,'Hospi_CM_CMA_CH_Région 1'!E156,'Hospi_CM_CMA_CH_Région 1'!C156)+SUM(K156,I156,G156,E156,C156)+SUM('Hospi_CM_CMA_CH_Région 2'!M156,'Hospi_CM_CMA_CH_Région 2'!K156,'Hospi_CM_CMA_CH_Région 2'!I156,'Hospi_CM_CMA_CH_Région 2'!G156,'Hospi_CM_CMA_CH_Région 2'!E156,'Hospi_CM_CMA_CH_Région 2'!C156))</f>
        <v/>
      </c>
    </row>
    <row r="157" spans="1:13" ht="27" customHeight="1">
      <c r="A157" s="738" t="s">
        <v>1771</v>
      </c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 t="str">
        <f t="array" ref="L157">IF(SUMPRODUCT((B157:J157&lt;&gt;"")*1)=0,"",SUM('Hospi_CM_CMA_CH_Région 1'!L157,'Hospi_CM_CMA_CH_Région 1'!J157,'Hospi_CM_CMA_CH_Région 1'!H157,'Hospi_CM_CMA_CH_Région 1'!F157,'Hospi_CM_CMA_CH_Région 1'!D157,'Hospi_CM_CMA_CH_Région 1'!B157)+SUM(J157,H157,F157,D157,B157)+SUM('Hospi_CM_CMA_CH_Région 2'!L157,'Hospi_CM_CMA_CH_Région 2'!J157,'Hospi_CM_CMA_CH_Région 2'!H157,'Hospi_CM_CMA_CH_Région 2'!F157,'Hospi_CM_CMA_CH_Région 2'!D157,'Hospi_CM_CMA_CH_Région 2'!B157))</f>
        <v/>
      </c>
      <c r="M157" s="190" t="str">
        <f t="array" ref="M157">IF(SUMPRODUCT((B157:K157&lt;&gt;"")*1)=0,"",SUM('Hospi_CM_CMA_CH_Région 1'!M157,'Hospi_CM_CMA_CH_Région 1'!K157,'Hospi_CM_CMA_CH_Région 1'!I157,'Hospi_CM_CMA_CH_Région 1'!G157,'Hospi_CM_CMA_CH_Région 1'!E157,'Hospi_CM_CMA_CH_Région 1'!C157)+SUM(K157,I157,G157,E157,C157)+SUM('Hospi_CM_CMA_CH_Région 2'!M157,'Hospi_CM_CMA_CH_Région 2'!K157,'Hospi_CM_CMA_CH_Région 2'!I157,'Hospi_CM_CMA_CH_Région 2'!G157,'Hospi_CM_CMA_CH_Région 2'!E157,'Hospi_CM_CMA_CH_Région 2'!C157))</f>
        <v/>
      </c>
    </row>
    <row r="158" spans="1:13">
      <c r="A158" s="738" t="s">
        <v>1772</v>
      </c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 t="str">
        <f t="array" ref="L158">IF(SUMPRODUCT((B158:J158&lt;&gt;"")*1)=0,"",SUM('Hospi_CM_CMA_CH_Région 1'!L158,'Hospi_CM_CMA_CH_Région 1'!J158,'Hospi_CM_CMA_CH_Région 1'!H158,'Hospi_CM_CMA_CH_Région 1'!F158,'Hospi_CM_CMA_CH_Région 1'!D158,'Hospi_CM_CMA_CH_Région 1'!B158)+SUM(J158,H158,F158,D158,B158)+SUM('Hospi_CM_CMA_CH_Région 2'!L158,'Hospi_CM_CMA_CH_Région 2'!J158,'Hospi_CM_CMA_CH_Région 2'!H158,'Hospi_CM_CMA_CH_Région 2'!F158,'Hospi_CM_CMA_CH_Région 2'!D158,'Hospi_CM_CMA_CH_Région 2'!B158))</f>
        <v/>
      </c>
      <c r="M158" s="197" t="str">
        <f t="array" ref="M158">IF(SUMPRODUCT((B158:K158&lt;&gt;"")*1)=0,"",SUM('Hospi_CM_CMA_CH_Région 1'!M158,'Hospi_CM_CMA_CH_Région 1'!K158,'Hospi_CM_CMA_CH_Région 1'!I158,'Hospi_CM_CMA_CH_Région 1'!G158,'Hospi_CM_CMA_CH_Région 1'!E158,'Hospi_CM_CMA_CH_Région 1'!C158)+SUM(K158,I158,G158,E158,C158)+SUM('Hospi_CM_CMA_CH_Région 2'!M158,'Hospi_CM_CMA_CH_Région 2'!K158,'Hospi_CM_CMA_CH_Région 2'!I158,'Hospi_CM_CMA_CH_Région 2'!G158,'Hospi_CM_CMA_CH_Région 2'!E158,'Hospi_CM_CMA_CH_Région 2'!C158))</f>
        <v/>
      </c>
    </row>
    <row r="159" spans="1:13">
      <c r="A159" s="738" t="s">
        <v>1773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 t="str">
        <f t="array" ref="L159">IF(SUMPRODUCT((B159:J159&lt;&gt;"")*1)=0,"",SUM('Hospi_CM_CMA_CH_Région 1'!L159,'Hospi_CM_CMA_CH_Région 1'!J159,'Hospi_CM_CMA_CH_Région 1'!H159,'Hospi_CM_CMA_CH_Région 1'!F159,'Hospi_CM_CMA_CH_Région 1'!D159,'Hospi_CM_CMA_CH_Région 1'!B159)+SUM(J159,H159,F159,D159,B159)+SUM('Hospi_CM_CMA_CH_Région 2'!L159,'Hospi_CM_CMA_CH_Région 2'!J159,'Hospi_CM_CMA_CH_Région 2'!H159,'Hospi_CM_CMA_CH_Région 2'!F159,'Hospi_CM_CMA_CH_Région 2'!D159,'Hospi_CM_CMA_CH_Région 2'!B159))</f>
        <v/>
      </c>
      <c r="M159" s="34" t="str">
        <f t="array" ref="M159">IF(SUMPRODUCT((B159:K159&lt;&gt;"")*1)=0,"",SUM('Hospi_CM_CMA_CH_Région 1'!M159,'Hospi_CM_CMA_CH_Région 1'!K159,'Hospi_CM_CMA_CH_Région 1'!I159,'Hospi_CM_CMA_CH_Région 1'!G159,'Hospi_CM_CMA_CH_Région 1'!E159,'Hospi_CM_CMA_CH_Région 1'!C159)+SUM(K159,I159,G159,E159,C159)+SUM('Hospi_CM_CMA_CH_Région 2'!M159,'Hospi_CM_CMA_CH_Région 2'!K159,'Hospi_CM_CMA_CH_Région 2'!I159,'Hospi_CM_CMA_CH_Région 2'!G159,'Hospi_CM_CMA_CH_Région 2'!E159,'Hospi_CM_CMA_CH_Région 2'!C159))</f>
        <v/>
      </c>
    </row>
    <row r="160" spans="1:13" ht="14" customHeight="1">
      <c r="A160" s="738" t="s">
        <v>1774</v>
      </c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 t="str">
        <f t="array" ref="L160">IF(SUMPRODUCT((B160:J160&lt;&gt;"")*1)=0,"",SUM('Hospi_CM_CMA_CH_Région 1'!L160,'Hospi_CM_CMA_CH_Région 1'!J160,'Hospi_CM_CMA_CH_Région 1'!H160,'Hospi_CM_CMA_CH_Région 1'!F160,'Hospi_CM_CMA_CH_Région 1'!D160,'Hospi_CM_CMA_CH_Région 1'!B160)+SUM(J160,H160,F160,D160,B160)+SUM('Hospi_CM_CMA_CH_Région 2'!L160,'Hospi_CM_CMA_CH_Région 2'!J160,'Hospi_CM_CMA_CH_Région 2'!H160,'Hospi_CM_CMA_CH_Région 2'!F160,'Hospi_CM_CMA_CH_Région 2'!D160,'Hospi_CM_CMA_CH_Région 2'!B160))</f>
        <v/>
      </c>
      <c r="M160" s="190" t="str">
        <f t="array" ref="M160">IF(SUMPRODUCT((B160:K160&lt;&gt;"")*1)=0,"",SUM('Hospi_CM_CMA_CH_Région 1'!M160,'Hospi_CM_CMA_CH_Région 1'!K160,'Hospi_CM_CMA_CH_Région 1'!I160,'Hospi_CM_CMA_CH_Région 1'!G160,'Hospi_CM_CMA_CH_Région 1'!E160,'Hospi_CM_CMA_CH_Région 1'!C160)+SUM(K160,I160,G160,E160,C160)+SUM('Hospi_CM_CMA_CH_Région 2'!M160,'Hospi_CM_CMA_CH_Région 2'!K160,'Hospi_CM_CMA_CH_Région 2'!I160,'Hospi_CM_CMA_CH_Région 2'!G160,'Hospi_CM_CMA_CH_Région 2'!E160,'Hospi_CM_CMA_CH_Région 2'!C160))</f>
        <v/>
      </c>
    </row>
    <row r="161" spans="1:13" ht="13.9" customHeight="1">
      <c r="A161" s="662" t="s">
        <v>1775</v>
      </c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 t="str">
        <f t="array" ref="L161">IF(SUMPRODUCT((B161:J161&lt;&gt;"")*1)=0,"",SUM('Hospi_CM_CMA_CH_Région 1'!L161,'Hospi_CM_CMA_CH_Région 1'!J161,'Hospi_CM_CMA_CH_Région 1'!H161,'Hospi_CM_CMA_CH_Région 1'!F161,'Hospi_CM_CMA_CH_Région 1'!D161,'Hospi_CM_CMA_CH_Région 1'!B161)+SUM(J161,H161,F161,D161,B161)+SUM('Hospi_CM_CMA_CH_Région 2'!L161,'Hospi_CM_CMA_CH_Région 2'!J161,'Hospi_CM_CMA_CH_Région 2'!H161,'Hospi_CM_CMA_CH_Région 2'!F161,'Hospi_CM_CMA_CH_Région 2'!D161,'Hospi_CM_CMA_CH_Région 2'!B161))</f>
        <v/>
      </c>
      <c r="M161" s="190" t="str">
        <f t="array" ref="M161">IF(SUMPRODUCT((B161:K161&lt;&gt;"")*1)=0,"",SUM('Hospi_CM_CMA_CH_Région 1'!M161,'Hospi_CM_CMA_CH_Région 1'!K161,'Hospi_CM_CMA_CH_Région 1'!I161,'Hospi_CM_CMA_CH_Région 1'!G161,'Hospi_CM_CMA_CH_Région 1'!E161,'Hospi_CM_CMA_CH_Région 1'!C161)+SUM(K161,I161,G161,E161,C161)+SUM('Hospi_CM_CMA_CH_Région 2'!M161,'Hospi_CM_CMA_CH_Région 2'!K161,'Hospi_CM_CMA_CH_Région 2'!I161,'Hospi_CM_CMA_CH_Région 2'!G161,'Hospi_CM_CMA_CH_Région 2'!E161,'Hospi_CM_CMA_CH_Région 2'!C161))</f>
        <v/>
      </c>
    </row>
    <row r="162" spans="1:13">
      <c r="A162" s="738" t="s">
        <v>1776</v>
      </c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 t="str">
        <f t="array" ref="L162">IF(SUMPRODUCT((B162:J162&lt;&gt;"")*1)=0,"",SUM('Hospi_CM_CMA_CH_Région 1'!L162,'Hospi_CM_CMA_CH_Région 1'!J162,'Hospi_CM_CMA_CH_Région 1'!H162,'Hospi_CM_CMA_CH_Région 1'!F162,'Hospi_CM_CMA_CH_Région 1'!D162,'Hospi_CM_CMA_CH_Région 1'!B162)+SUM(J162,H162,F162,D162,B162)+SUM('Hospi_CM_CMA_CH_Région 2'!L162,'Hospi_CM_CMA_CH_Région 2'!J162,'Hospi_CM_CMA_CH_Région 2'!H162,'Hospi_CM_CMA_CH_Région 2'!F162,'Hospi_CM_CMA_CH_Région 2'!D162,'Hospi_CM_CMA_CH_Région 2'!B162))</f>
        <v/>
      </c>
      <c r="M162" s="190" t="str">
        <f t="array" ref="M162">IF(SUMPRODUCT((B162:K162&lt;&gt;"")*1)=0,"",SUM('Hospi_CM_CMA_CH_Région 1'!M162,'Hospi_CM_CMA_CH_Région 1'!K162,'Hospi_CM_CMA_CH_Région 1'!I162,'Hospi_CM_CMA_CH_Région 1'!G162,'Hospi_CM_CMA_CH_Région 1'!E162,'Hospi_CM_CMA_CH_Région 1'!C162)+SUM(K162,I162,G162,E162,C162)+SUM('Hospi_CM_CMA_CH_Région 2'!M162,'Hospi_CM_CMA_CH_Région 2'!K162,'Hospi_CM_CMA_CH_Région 2'!I162,'Hospi_CM_CMA_CH_Région 2'!G162,'Hospi_CM_CMA_CH_Région 2'!E162,'Hospi_CM_CMA_CH_Région 2'!C162))</f>
        <v/>
      </c>
    </row>
    <row r="163" spans="1:13">
      <c r="A163" s="738" t="s">
        <v>1777</v>
      </c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 t="str">
        <f t="array" ref="L163">IF(SUMPRODUCT((B163:J163&lt;&gt;"")*1)=0,"",SUM('Hospi_CM_CMA_CH_Région 1'!L163,'Hospi_CM_CMA_CH_Région 1'!J163,'Hospi_CM_CMA_CH_Région 1'!H163,'Hospi_CM_CMA_CH_Région 1'!F163,'Hospi_CM_CMA_CH_Région 1'!D163,'Hospi_CM_CMA_CH_Région 1'!B163)+SUM(J163,H163,F163,D163,B163)+SUM('Hospi_CM_CMA_CH_Région 2'!L163,'Hospi_CM_CMA_CH_Région 2'!J163,'Hospi_CM_CMA_CH_Région 2'!H163,'Hospi_CM_CMA_CH_Région 2'!F163,'Hospi_CM_CMA_CH_Région 2'!D163,'Hospi_CM_CMA_CH_Région 2'!B163))</f>
        <v/>
      </c>
      <c r="M163" s="190" t="str">
        <f t="array" ref="M163">IF(SUMPRODUCT((B163:K163&lt;&gt;"")*1)=0,"",SUM('Hospi_CM_CMA_CH_Région 1'!M163,'Hospi_CM_CMA_CH_Région 1'!K163,'Hospi_CM_CMA_CH_Région 1'!I163,'Hospi_CM_CMA_CH_Région 1'!G163,'Hospi_CM_CMA_CH_Région 1'!E163,'Hospi_CM_CMA_CH_Région 1'!C163)+SUM(K163,I163,G163,E163,C163)+SUM('Hospi_CM_CMA_CH_Région 2'!M163,'Hospi_CM_CMA_CH_Région 2'!K163,'Hospi_CM_CMA_CH_Région 2'!I163,'Hospi_CM_CMA_CH_Région 2'!G163,'Hospi_CM_CMA_CH_Région 2'!E163,'Hospi_CM_CMA_CH_Région 2'!C163))</f>
        <v/>
      </c>
    </row>
    <row r="164" spans="1:13">
      <c r="A164" s="738" t="s">
        <v>1778</v>
      </c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 t="str">
        <f t="array" ref="L164">IF(SUMPRODUCT((B164:J164&lt;&gt;"")*1)=0,"",SUM('Hospi_CM_CMA_CH_Région 1'!L164,'Hospi_CM_CMA_CH_Région 1'!J164,'Hospi_CM_CMA_CH_Région 1'!H164,'Hospi_CM_CMA_CH_Région 1'!F164,'Hospi_CM_CMA_CH_Région 1'!D164,'Hospi_CM_CMA_CH_Région 1'!B164)+SUM(J164,H164,F164,D164,B164)+SUM('Hospi_CM_CMA_CH_Région 2'!L164,'Hospi_CM_CMA_CH_Région 2'!J164,'Hospi_CM_CMA_CH_Région 2'!H164,'Hospi_CM_CMA_CH_Région 2'!F164,'Hospi_CM_CMA_CH_Région 2'!D164,'Hospi_CM_CMA_CH_Région 2'!B164))</f>
        <v/>
      </c>
      <c r="M164" s="197" t="str">
        <f t="array" ref="M164">IF(SUMPRODUCT((B164:K164&lt;&gt;"")*1)=0,"",SUM('Hospi_CM_CMA_CH_Région 1'!M164,'Hospi_CM_CMA_CH_Région 1'!K164,'Hospi_CM_CMA_CH_Région 1'!I164,'Hospi_CM_CMA_CH_Région 1'!G164,'Hospi_CM_CMA_CH_Région 1'!E164,'Hospi_CM_CMA_CH_Région 1'!C164)+SUM(K164,I164,G164,E164,C164)+SUM('Hospi_CM_CMA_CH_Région 2'!M164,'Hospi_CM_CMA_CH_Région 2'!K164,'Hospi_CM_CMA_CH_Région 2'!I164,'Hospi_CM_CMA_CH_Région 2'!G164,'Hospi_CM_CMA_CH_Région 2'!E164,'Hospi_CM_CMA_CH_Région 2'!C164))</f>
        <v/>
      </c>
    </row>
    <row r="165" spans="1:13">
      <c r="A165" s="738" t="s">
        <v>1779</v>
      </c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 t="str">
        <f t="array" ref="L165">IF(SUMPRODUCT((B165:J165&lt;&gt;"")*1)=0,"",SUM('Hospi_CM_CMA_CH_Région 1'!L165,'Hospi_CM_CMA_CH_Région 1'!J165,'Hospi_CM_CMA_CH_Région 1'!H165,'Hospi_CM_CMA_CH_Région 1'!F165,'Hospi_CM_CMA_CH_Région 1'!D165,'Hospi_CM_CMA_CH_Région 1'!B165)+SUM(J165,H165,F165,D165,B165)+SUM('Hospi_CM_CMA_CH_Région 2'!L165,'Hospi_CM_CMA_CH_Région 2'!J165,'Hospi_CM_CMA_CH_Région 2'!H165,'Hospi_CM_CMA_CH_Région 2'!F165,'Hospi_CM_CMA_CH_Région 2'!D165,'Hospi_CM_CMA_CH_Région 2'!B165))</f>
        <v/>
      </c>
      <c r="M165" s="190" t="str">
        <f t="array" ref="M165">IF(SUMPRODUCT((B165:K165&lt;&gt;"")*1)=0,"",SUM('Hospi_CM_CMA_CH_Région 1'!M165,'Hospi_CM_CMA_CH_Région 1'!K165,'Hospi_CM_CMA_CH_Région 1'!I165,'Hospi_CM_CMA_CH_Région 1'!G165,'Hospi_CM_CMA_CH_Région 1'!E165,'Hospi_CM_CMA_CH_Région 1'!C165)+SUM(K165,I165,G165,E165,C165)+SUM('Hospi_CM_CMA_CH_Région 2'!M165,'Hospi_CM_CMA_CH_Région 2'!K165,'Hospi_CM_CMA_CH_Région 2'!I165,'Hospi_CM_CMA_CH_Région 2'!G165,'Hospi_CM_CMA_CH_Région 2'!E165,'Hospi_CM_CMA_CH_Région 2'!C165))</f>
        <v/>
      </c>
    </row>
    <row r="166" spans="1:13">
      <c r="A166" s="738" t="s">
        <v>1780</v>
      </c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 t="str">
        <f t="array" ref="L166">IF(SUMPRODUCT((B166:J166&lt;&gt;"")*1)=0,"",SUM('Hospi_CM_CMA_CH_Région 1'!L166,'Hospi_CM_CMA_CH_Région 1'!J166,'Hospi_CM_CMA_CH_Région 1'!H166,'Hospi_CM_CMA_CH_Région 1'!F166,'Hospi_CM_CMA_CH_Région 1'!D166,'Hospi_CM_CMA_CH_Région 1'!B166)+SUM(J166,H166,F166,D166,B166)+SUM('Hospi_CM_CMA_CH_Région 2'!L166,'Hospi_CM_CMA_CH_Région 2'!J166,'Hospi_CM_CMA_CH_Région 2'!H166,'Hospi_CM_CMA_CH_Région 2'!F166,'Hospi_CM_CMA_CH_Région 2'!D166,'Hospi_CM_CMA_CH_Région 2'!B166))</f>
        <v/>
      </c>
      <c r="M166" s="190" t="str">
        <f t="array" ref="M166">IF(SUMPRODUCT((B166:K166&lt;&gt;"")*1)=0,"",SUM('Hospi_CM_CMA_CH_Région 1'!M166,'Hospi_CM_CMA_CH_Région 1'!K166,'Hospi_CM_CMA_CH_Région 1'!I166,'Hospi_CM_CMA_CH_Région 1'!G166,'Hospi_CM_CMA_CH_Région 1'!E166,'Hospi_CM_CMA_CH_Région 1'!C166)+SUM(K166,I166,G166,E166,C166)+SUM('Hospi_CM_CMA_CH_Région 2'!M166,'Hospi_CM_CMA_CH_Région 2'!K166,'Hospi_CM_CMA_CH_Région 2'!I166,'Hospi_CM_CMA_CH_Région 2'!G166,'Hospi_CM_CMA_CH_Région 2'!E166,'Hospi_CM_CMA_CH_Région 2'!C166))</f>
        <v/>
      </c>
    </row>
    <row r="167" spans="1:13">
      <c r="A167" s="738" t="s">
        <v>1781</v>
      </c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 t="str">
        <f t="array" ref="L167">IF(SUMPRODUCT((B167:J167&lt;&gt;"")*1)=0,"",SUM('Hospi_CM_CMA_CH_Région 1'!L167,'Hospi_CM_CMA_CH_Région 1'!J167,'Hospi_CM_CMA_CH_Région 1'!H167,'Hospi_CM_CMA_CH_Région 1'!F167,'Hospi_CM_CMA_CH_Région 1'!D167,'Hospi_CM_CMA_CH_Région 1'!B167)+SUM(J167,H167,F167,D167,B167)+SUM('Hospi_CM_CMA_CH_Région 2'!L167,'Hospi_CM_CMA_CH_Région 2'!J167,'Hospi_CM_CMA_CH_Région 2'!H167,'Hospi_CM_CMA_CH_Région 2'!F167,'Hospi_CM_CMA_CH_Région 2'!D167,'Hospi_CM_CMA_CH_Région 2'!B167))</f>
        <v/>
      </c>
      <c r="M167" s="190" t="str">
        <f t="array" ref="M167">IF(SUMPRODUCT((B167:K167&lt;&gt;"")*1)=0,"",SUM('Hospi_CM_CMA_CH_Région 1'!M167,'Hospi_CM_CMA_CH_Région 1'!K167,'Hospi_CM_CMA_CH_Région 1'!I167,'Hospi_CM_CMA_CH_Région 1'!G167,'Hospi_CM_CMA_CH_Région 1'!E167,'Hospi_CM_CMA_CH_Région 1'!C167)+SUM(K167,I167,G167,E167,C167)+SUM('Hospi_CM_CMA_CH_Région 2'!M167,'Hospi_CM_CMA_CH_Région 2'!K167,'Hospi_CM_CMA_CH_Région 2'!I167,'Hospi_CM_CMA_CH_Région 2'!G167,'Hospi_CM_CMA_CH_Région 2'!E167,'Hospi_CM_CMA_CH_Région 2'!C167))</f>
        <v/>
      </c>
    </row>
    <row r="168" spans="1:13">
      <c r="A168" s="738" t="s">
        <v>1782</v>
      </c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 t="str">
        <f t="array" ref="L168">IF(SUMPRODUCT((B168:J168&lt;&gt;"")*1)=0,"",SUM('Hospi_CM_CMA_CH_Région 1'!L168,'Hospi_CM_CMA_CH_Région 1'!J168,'Hospi_CM_CMA_CH_Région 1'!H168,'Hospi_CM_CMA_CH_Région 1'!F168,'Hospi_CM_CMA_CH_Région 1'!D168,'Hospi_CM_CMA_CH_Région 1'!B168)+SUM(J168,H168,F168,D168,B168)+SUM('Hospi_CM_CMA_CH_Région 2'!L168,'Hospi_CM_CMA_CH_Région 2'!J168,'Hospi_CM_CMA_CH_Région 2'!H168,'Hospi_CM_CMA_CH_Région 2'!F168,'Hospi_CM_CMA_CH_Région 2'!D168,'Hospi_CM_CMA_CH_Région 2'!B168))</f>
        <v/>
      </c>
      <c r="M168" s="190" t="str">
        <f t="array" ref="M168">IF(SUMPRODUCT((B168:K168&lt;&gt;"")*1)=0,"",SUM('Hospi_CM_CMA_CH_Région 1'!M168,'Hospi_CM_CMA_CH_Région 1'!K168,'Hospi_CM_CMA_CH_Région 1'!I168,'Hospi_CM_CMA_CH_Région 1'!G168,'Hospi_CM_CMA_CH_Région 1'!E168,'Hospi_CM_CMA_CH_Région 1'!C168)+SUM(K168,I168,G168,E168,C168)+SUM('Hospi_CM_CMA_CH_Région 2'!M168,'Hospi_CM_CMA_CH_Région 2'!K168,'Hospi_CM_CMA_CH_Région 2'!I168,'Hospi_CM_CMA_CH_Région 2'!G168,'Hospi_CM_CMA_CH_Région 2'!E168,'Hospi_CM_CMA_CH_Région 2'!C168))</f>
        <v/>
      </c>
    </row>
    <row r="169" spans="1:13">
      <c r="A169" s="738" t="s">
        <v>1783</v>
      </c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 t="str">
        <f t="array" ref="L169">IF(SUMPRODUCT((B169:J169&lt;&gt;"")*1)=0,"",SUM('Hospi_CM_CMA_CH_Région 1'!L169,'Hospi_CM_CMA_CH_Région 1'!J169,'Hospi_CM_CMA_CH_Région 1'!H169,'Hospi_CM_CMA_CH_Région 1'!F169,'Hospi_CM_CMA_CH_Région 1'!D169,'Hospi_CM_CMA_CH_Région 1'!B169)+SUM(J169,H169,F169,D169,B169)+SUM('Hospi_CM_CMA_CH_Région 2'!L169,'Hospi_CM_CMA_CH_Région 2'!J169,'Hospi_CM_CMA_CH_Région 2'!H169,'Hospi_CM_CMA_CH_Région 2'!F169,'Hospi_CM_CMA_CH_Région 2'!D169,'Hospi_CM_CMA_CH_Région 2'!B169))</f>
        <v/>
      </c>
      <c r="M169" s="190" t="str">
        <f t="array" ref="M169">IF(SUMPRODUCT((B169:K169&lt;&gt;"")*1)=0,"",SUM('Hospi_CM_CMA_CH_Région 1'!M169,'Hospi_CM_CMA_CH_Région 1'!K169,'Hospi_CM_CMA_CH_Région 1'!I169,'Hospi_CM_CMA_CH_Région 1'!G169,'Hospi_CM_CMA_CH_Région 1'!E169,'Hospi_CM_CMA_CH_Région 1'!C169)+SUM(K169,I169,G169,E169,C169)+SUM('Hospi_CM_CMA_CH_Région 2'!M169,'Hospi_CM_CMA_CH_Région 2'!K169,'Hospi_CM_CMA_CH_Région 2'!I169,'Hospi_CM_CMA_CH_Région 2'!G169,'Hospi_CM_CMA_CH_Région 2'!E169,'Hospi_CM_CMA_CH_Région 2'!C169))</f>
        <v/>
      </c>
    </row>
    <row r="170" spans="1:13">
      <c r="A170" s="738" t="s">
        <v>1784</v>
      </c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 t="str">
        <f t="array" ref="L170">IF(SUMPRODUCT((B170:J170&lt;&gt;"")*1)=0,"",SUM('Hospi_CM_CMA_CH_Région 1'!L170,'Hospi_CM_CMA_CH_Région 1'!J170,'Hospi_CM_CMA_CH_Région 1'!H170,'Hospi_CM_CMA_CH_Région 1'!F170,'Hospi_CM_CMA_CH_Région 1'!D170,'Hospi_CM_CMA_CH_Région 1'!B170)+SUM(J170,H170,F170,D170,B170)+SUM('Hospi_CM_CMA_CH_Région 2'!L170,'Hospi_CM_CMA_CH_Région 2'!J170,'Hospi_CM_CMA_CH_Région 2'!H170,'Hospi_CM_CMA_CH_Région 2'!F170,'Hospi_CM_CMA_CH_Région 2'!D170,'Hospi_CM_CMA_CH_Région 2'!B170))</f>
        <v/>
      </c>
      <c r="M170" s="190" t="str">
        <f t="array" ref="M170">IF(SUMPRODUCT((B170:K170&lt;&gt;"")*1)=0,"",SUM('Hospi_CM_CMA_CH_Région 1'!M170,'Hospi_CM_CMA_CH_Région 1'!K170,'Hospi_CM_CMA_CH_Région 1'!I170,'Hospi_CM_CMA_CH_Région 1'!G170,'Hospi_CM_CMA_CH_Région 1'!E170,'Hospi_CM_CMA_CH_Région 1'!C170)+SUM(K170,I170,G170,E170,C170)+SUM('Hospi_CM_CMA_CH_Région 2'!M170,'Hospi_CM_CMA_CH_Région 2'!K170,'Hospi_CM_CMA_CH_Région 2'!I170,'Hospi_CM_CMA_CH_Région 2'!G170,'Hospi_CM_CMA_CH_Région 2'!E170,'Hospi_CM_CMA_CH_Région 2'!C170))</f>
        <v/>
      </c>
    </row>
    <row r="171" spans="1:13" ht="13.9" customHeight="1">
      <c r="A171" s="662" t="s">
        <v>1530</v>
      </c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 t="str">
        <f t="array" ref="L171">IF(SUMPRODUCT((B171:J171&lt;&gt;"")*1)=0,"",SUM('Hospi_CM_CMA_CH_Région 1'!L171,'Hospi_CM_CMA_CH_Région 1'!J171,'Hospi_CM_CMA_CH_Région 1'!H171,'Hospi_CM_CMA_CH_Région 1'!F171,'Hospi_CM_CMA_CH_Région 1'!D171,'Hospi_CM_CMA_CH_Région 1'!B171)+SUM(J171,H171,F171,D171,B171)+SUM('Hospi_CM_CMA_CH_Région 2'!L171,'Hospi_CM_CMA_CH_Région 2'!J171,'Hospi_CM_CMA_CH_Région 2'!H171,'Hospi_CM_CMA_CH_Région 2'!F171,'Hospi_CM_CMA_CH_Région 2'!D171,'Hospi_CM_CMA_CH_Région 2'!B171))</f>
        <v/>
      </c>
      <c r="M171" s="197" t="str">
        <f t="array" ref="M171">IF(SUMPRODUCT((B171:K171&lt;&gt;"")*1)=0,"",SUM('Hospi_CM_CMA_CH_Région 1'!M171,'Hospi_CM_CMA_CH_Région 1'!K171,'Hospi_CM_CMA_CH_Région 1'!I171,'Hospi_CM_CMA_CH_Région 1'!G171,'Hospi_CM_CMA_CH_Région 1'!E171,'Hospi_CM_CMA_CH_Région 1'!C171)+SUM(K171,I171,G171,E171,C171)+SUM('Hospi_CM_CMA_CH_Région 2'!M171,'Hospi_CM_CMA_CH_Région 2'!K171,'Hospi_CM_CMA_CH_Région 2'!I171,'Hospi_CM_CMA_CH_Région 2'!G171,'Hospi_CM_CMA_CH_Région 2'!E171,'Hospi_CM_CMA_CH_Région 2'!C171))</f>
        <v/>
      </c>
    </row>
    <row r="172" spans="1:13" ht="14" customHeight="1">
      <c r="A172" s="738" t="s">
        <v>1785</v>
      </c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 t="str">
        <f t="array" ref="L172">IF(SUMPRODUCT((B172:J172&lt;&gt;"")*1)=0,"",SUM('Hospi_CM_CMA_CH_Région 1'!L172,'Hospi_CM_CMA_CH_Région 1'!J172,'Hospi_CM_CMA_CH_Région 1'!H172,'Hospi_CM_CMA_CH_Région 1'!F172,'Hospi_CM_CMA_CH_Région 1'!D172,'Hospi_CM_CMA_CH_Région 1'!B172)+SUM(J172,H172,F172,D172,B172)+SUM('Hospi_CM_CMA_CH_Région 2'!L172,'Hospi_CM_CMA_CH_Région 2'!J172,'Hospi_CM_CMA_CH_Région 2'!H172,'Hospi_CM_CMA_CH_Région 2'!F172,'Hospi_CM_CMA_CH_Région 2'!D172,'Hospi_CM_CMA_CH_Région 2'!B172))</f>
        <v/>
      </c>
      <c r="M172" s="190" t="str">
        <f t="array" ref="M172">IF(SUMPRODUCT((B172:K172&lt;&gt;"")*1)=0,"",SUM('Hospi_CM_CMA_CH_Région 1'!M172,'Hospi_CM_CMA_CH_Région 1'!K172,'Hospi_CM_CMA_CH_Région 1'!I172,'Hospi_CM_CMA_CH_Région 1'!G172,'Hospi_CM_CMA_CH_Région 1'!E172,'Hospi_CM_CMA_CH_Région 1'!C172)+SUM(K172,I172,G172,E172,C172)+SUM('Hospi_CM_CMA_CH_Région 2'!M172,'Hospi_CM_CMA_CH_Région 2'!K172,'Hospi_CM_CMA_CH_Région 2'!I172,'Hospi_CM_CMA_CH_Région 2'!G172,'Hospi_CM_CMA_CH_Région 2'!E172,'Hospi_CM_CMA_CH_Région 2'!C172))</f>
        <v/>
      </c>
    </row>
    <row r="173" spans="1:13">
      <c r="A173" s="738" t="s">
        <v>1786</v>
      </c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 t="str">
        <f t="array" ref="L173">IF(SUMPRODUCT((B173:J173&lt;&gt;"")*1)=0,"",SUM('Hospi_CM_CMA_CH_Région 1'!L173,'Hospi_CM_CMA_CH_Région 1'!J173,'Hospi_CM_CMA_CH_Région 1'!H173,'Hospi_CM_CMA_CH_Région 1'!F173,'Hospi_CM_CMA_CH_Région 1'!D173,'Hospi_CM_CMA_CH_Région 1'!B173)+SUM(J173,H173,F173,D173,B173)+SUM('Hospi_CM_CMA_CH_Région 2'!L173,'Hospi_CM_CMA_CH_Région 2'!J173,'Hospi_CM_CMA_CH_Région 2'!H173,'Hospi_CM_CMA_CH_Région 2'!F173,'Hospi_CM_CMA_CH_Région 2'!D173,'Hospi_CM_CMA_CH_Région 2'!B173))</f>
        <v/>
      </c>
      <c r="M173" s="190" t="str">
        <f t="array" ref="M173">IF(SUMPRODUCT((B173:K173&lt;&gt;"")*1)=0,"",SUM('Hospi_CM_CMA_CH_Région 1'!M173,'Hospi_CM_CMA_CH_Région 1'!K173,'Hospi_CM_CMA_CH_Région 1'!I173,'Hospi_CM_CMA_CH_Région 1'!G173,'Hospi_CM_CMA_CH_Région 1'!E173,'Hospi_CM_CMA_CH_Région 1'!C173)+SUM(K173,I173,G173,E173,C173)+SUM('Hospi_CM_CMA_CH_Région 2'!M173,'Hospi_CM_CMA_CH_Région 2'!K173,'Hospi_CM_CMA_CH_Région 2'!I173,'Hospi_CM_CMA_CH_Région 2'!G173,'Hospi_CM_CMA_CH_Région 2'!E173,'Hospi_CM_CMA_CH_Région 2'!C173))</f>
        <v/>
      </c>
    </row>
    <row r="174" spans="1:13">
      <c r="A174" s="738" t="s">
        <v>1787</v>
      </c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 t="str">
        <f t="array" ref="L174">IF(SUMPRODUCT((B174:J174&lt;&gt;"")*1)=0,"",SUM('Hospi_CM_CMA_CH_Région 1'!L174,'Hospi_CM_CMA_CH_Région 1'!J174,'Hospi_CM_CMA_CH_Région 1'!H174,'Hospi_CM_CMA_CH_Région 1'!F174,'Hospi_CM_CMA_CH_Région 1'!D174,'Hospi_CM_CMA_CH_Région 1'!B174)+SUM(J174,H174,F174,D174,B174)+SUM('Hospi_CM_CMA_CH_Région 2'!L174,'Hospi_CM_CMA_CH_Région 2'!J174,'Hospi_CM_CMA_CH_Région 2'!H174,'Hospi_CM_CMA_CH_Région 2'!F174,'Hospi_CM_CMA_CH_Région 2'!D174,'Hospi_CM_CMA_CH_Région 2'!B174))</f>
        <v/>
      </c>
      <c r="M174" s="190" t="str">
        <f t="array" ref="M174">IF(SUMPRODUCT((B174:K174&lt;&gt;"")*1)=0,"",SUM('Hospi_CM_CMA_CH_Région 1'!M174,'Hospi_CM_CMA_CH_Région 1'!K174,'Hospi_CM_CMA_CH_Région 1'!I174,'Hospi_CM_CMA_CH_Région 1'!G174,'Hospi_CM_CMA_CH_Région 1'!E174,'Hospi_CM_CMA_CH_Région 1'!C174)+SUM(K174,I174,G174,E174,C174)+SUM('Hospi_CM_CMA_CH_Région 2'!M174,'Hospi_CM_CMA_CH_Région 2'!K174,'Hospi_CM_CMA_CH_Région 2'!I174,'Hospi_CM_CMA_CH_Région 2'!G174,'Hospi_CM_CMA_CH_Région 2'!E174,'Hospi_CM_CMA_CH_Région 2'!C174))</f>
        <v/>
      </c>
    </row>
    <row r="175" spans="1:13">
      <c r="A175" s="738" t="s">
        <v>1788</v>
      </c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 t="str">
        <f t="array" ref="L175">IF(SUMPRODUCT((B175:J175&lt;&gt;"")*1)=0,"",SUM('Hospi_CM_CMA_CH_Région 1'!L175,'Hospi_CM_CMA_CH_Région 1'!J175,'Hospi_CM_CMA_CH_Région 1'!H175,'Hospi_CM_CMA_CH_Région 1'!F175,'Hospi_CM_CMA_CH_Région 1'!D175,'Hospi_CM_CMA_CH_Région 1'!B175)+SUM(J175,H175,F175,D175,B175)+SUM('Hospi_CM_CMA_CH_Région 2'!L175,'Hospi_CM_CMA_CH_Région 2'!J175,'Hospi_CM_CMA_CH_Région 2'!H175,'Hospi_CM_CMA_CH_Région 2'!F175,'Hospi_CM_CMA_CH_Région 2'!D175,'Hospi_CM_CMA_CH_Région 2'!B175))</f>
        <v/>
      </c>
      <c r="M175" s="190" t="str">
        <f t="array" ref="M175">IF(SUMPRODUCT((B175:K175&lt;&gt;"")*1)=0,"",SUM('Hospi_CM_CMA_CH_Région 1'!M175,'Hospi_CM_CMA_CH_Région 1'!K175,'Hospi_CM_CMA_CH_Région 1'!I175,'Hospi_CM_CMA_CH_Région 1'!G175,'Hospi_CM_CMA_CH_Région 1'!E175,'Hospi_CM_CMA_CH_Région 1'!C175)+SUM(K175,I175,G175,E175,C175)+SUM('Hospi_CM_CMA_CH_Région 2'!M175,'Hospi_CM_CMA_CH_Région 2'!K175,'Hospi_CM_CMA_CH_Région 2'!I175,'Hospi_CM_CMA_CH_Région 2'!G175,'Hospi_CM_CMA_CH_Région 2'!E175,'Hospi_CM_CMA_CH_Région 2'!C175))</f>
        <v/>
      </c>
    </row>
    <row r="176" spans="1:13">
      <c r="A176" s="738" t="s">
        <v>1353</v>
      </c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 t="str">
        <f t="array" ref="L176">IF(SUMPRODUCT((B176:J176&lt;&gt;"")*1)=0,"",SUM('Hospi_CM_CMA_CH_Région 1'!L176,'Hospi_CM_CMA_CH_Région 1'!J176,'Hospi_CM_CMA_CH_Région 1'!H176,'Hospi_CM_CMA_CH_Région 1'!F176,'Hospi_CM_CMA_CH_Région 1'!D176,'Hospi_CM_CMA_CH_Région 1'!B176)+SUM(J176,H176,F176,D176,B176)+SUM('Hospi_CM_CMA_CH_Région 2'!L176,'Hospi_CM_CMA_CH_Région 2'!J176,'Hospi_CM_CMA_CH_Région 2'!H176,'Hospi_CM_CMA_CH_Région 2'!F176,'Hospi_CM_CMA_CH_Région 2'!D176,'Hospi_CM_CMA_CH_Région 2'!B176))</f>
        <v/>
      </c>
      <c r="M176" s="190" t="str">
        <f t="array" ref="M176">IF(SUMPRODUCT((B176:K176&lt;&gt;"")*1)=0,"",SUM('Hospi_CM_CMA_CH_Région 1'!M176,'Hospi_CM_CMA_CH_Région 1'!K176,'Hospi_CM_CMA_CH_Région 1'!I176,'Hospi_CM_CMA_CH_Région 1'!G176,'Hospi_CM_CMA_CH_Région 1'!E176,'Hospi_CM_CMA_CH_Région 1'!C176)+SUM(K176,I176,G176,E176,C176)+SUM('Hospi_CM_CMA_CH_Région 2'!M176,'Hospi_CM_CMA_CH_Région 2'!K176,'Hospi_CM_CMA_CH_Région 2'!I176,'Hospi_CM_CMA_CH_Région 2'!G176,'Hospi_CM_CMA_CH_Région 2'!E176,'Hospi_CM_CMA_CH_Région 2'!C176))</f>
        <v/>
      </c>
    </row>
    <row r="177" spans="1:13">
      <c r="A177" s="738" t="s">
        <v>1789</v>
      </c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 t="str">
        <f t="array" ref="L177">IF(SUMPRODUCT((B177:J177&lt;&gt;"")*1)=0,"",SUM('Hospi_CM_CMA_CH_Région 1'!L177,'Hospi_CM_CMA_CH_Région 1'!J177,'Hospi_CM_CMA_CH_Région 1'!H177,'Hospi_CM_CMA_CH_Région 1'!F177,'Hospi_CM_CMA_CH_Région 1'!D177,'Hospi_CM_CMA_CH_Région 1'!B177)+SUM(J177,H177,F177,D177,B177)+SUM('Hospi_CM_CMA_CH_Région 2'!L177,'Hospi_CM_CMA_CH_Région 2'!J177,'Hospi_CM_CMA_CH_Région 2'!H177,'Hospi_CM_CMA_CH_Région 2'!F177,'Hospi_CM_CMA_CH_Région 2'!D177,'Hospi_CM_CMA_CH_Région 2'!B177))</f>
        <v/>
      </c>
      <c r="M177" s="197" t="str">
        <f t="array" ref="M177">IF(SUMPRODUCT((B177:K177&lt;&gt;"")*1)=0,"",SUM('Hospi_CM_CMA_CH_Région 1'!M177,'Hospi_CM_CMA_CH_Région 1'!K177,'Hospi_CM_CMA_CH_Région 1'!I177,'Hospi_CM_CMA_CH_Région 1'!G177,'Hospi_CM_CMA_CH_Région 1'!E177,'Hospi_CM_CMA_CH_Région 1'!C177)+SUM(K177,I177,G177,E177,C177)+SUM('Hospi_CM_CMA_CH_Région 2'!M177,'Hospi_CM_CMA_CH_Région 2'!K177,'Hospi_CM_CMA_CH_Région 2'!I177,'Hospi_CM_CMA_CH_Région 2'!G177,'Hospi_CM_CMA_CH_Région 2'!E177,'Hospi_CM_CMA_CH_Région 2'!C177))</f>
        <v/>
      </c>
    </row>
    <row r="178" spans="1:13">
      <c r="A178" s="738" t="s">
        <v>1790</v>
      </c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 t="str">
        <f t="array" ref="L178">IF(SUMPRODUCT((B178:J178&lt;&gt;"")*1)=0,"",SUM('Hospi_CM_CMA_CH_Région 1'!L178,'Hospi_CM_CMA_CH_Région 1'!J178,'Hospi_CM_CMA_CH_Région 1'!H178,'Hospi_CM_CMA_CH_Région 1'!F178,'Hospi_CM_CMA_CH_Région 1'!D178,'Hospi_CM_CMA_CH_Région 1'!B178)+SUM(J178,H178,F178,D178,B178)+SUM('Hospi_CM_CMA_CH_Région 2'!L178,'Hospi_CM_CMA_CH_Région 2'!J178,'Hospi_CM_CMA_CH_Région 2'!H178,'Hospi_CM_CMA_CH_Région 2'!F178,'Hospi_CM_CMA_CH_Région 2'!D178,'Hospi_CM_CMA_CH_Région 2'!B178))</f>
        <v/>
      </c>
      <c r="M178" s="190" t="str">
        <f t="array" ref="M178">IF(SUMPRODUCT((B178:K178&lt;&gt;"")*1)=0,"",SUM('Hospi_CM_CMA_CH_Région 1'!M178,'Hospi_CM_CMA_CH_Région 1'!K178,'Hospi_CM_CMA_CH_Région 1'!I178,'Hospi_CM_CMA_CH_Région 1'!G178,'Hospi_CM_CMA_CH_Région 1'!E178,'Hospi_CM_CMA_CH_Région 1'!C178)+SUM(K178,I178,G178,E178,C178)+SUM('Hospi_CM_CMA_CH_Région 2'!M178,'Hospi_CM_CMA_CH_Région 2'!K178,'Hospi_CM_CMA_CH_Région 2'!I178,'Hospi_CM_CMA_CH_Région 2'!G178,'Hospi_CM_CMA_CH_Région 2'!E178,'Hospi_CM_CMA_CH_Région 2'!C178))</f>
        <v/>
      </c>
    </row>
    <row r="179" spans="1:13">
      <c r="A179" s="738" t="s">
        <v>1791</v>
      </c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 t="str">
        <f t="array" ref="L179">IF(SUMPRODUCT((B179:J179&lt;&gt;"")*1)=0,"",SUM('Hospi_CM_CMA_CH_Région 1'!L179,'Hospi_CM_CMA_CH_Région 1'!J179,'Hospi_CM_CMA_CH_Région 1'!H179,'Hospi_CM_CMA_CH_Région 1'!F179,'Hospi_CM_CMA_CH_Région 1'!D179,'Hospi_CM_CMA_CH_Région 1'!B179)+SUM(J179,H179,F179,D179,B179)+SUM('Hospi_CM_CMA_CH_Région 2'!L179,'Hospi_CM_CMA_CH_Région 2'!J179,'Hospi_CM_CMA_CH_Région 2'!H179,'Hospi_CM_CMA_CH_Région 2'!F179,'Hospi_CM_CMA_CH_Région 2'!D179,'Hospi_CM_CMA_CH_Région 2'!B179))</f>
        <v/>
      </c>
      <c r="M179" s="190" t="str">
        <f t="array" ref="M179">IF(SUMPRODUCT((B179:K179&lt;&gt;"")*1)=0,"",SUM('Hospi_CM_CMA_CH_Région 1'!M179,'Hospi_CM_CMA_CH_Région 1'!K179,'Hospi_CM_CMA_CH_Région 1'!I179,'Hospi_CM_CMA_CH_Région 1'!G179,'Hospi_CM_CMA_CH_Région 1'!E179,'Hospi_CM_CMA_CH_Région 1'!C179)+SUM(K179,I179,G179,E179,C179)+SUM('Hospi_CM_CMA_CH_Région 2'!M179,'Hospi_CM_CMA_CH_Région 2'!K179,'Hospi_CM_CMA_CH_Région 2'!I179,'Hospi_CM_CMA_CH_Région 2'!G179,'Hospi_CM_CMA_CH_Région 2'!E179,'Hospi_CM_CMA_CH_Région 2'!C179))</f>
        <v/>
      </c>
    </row>
    <row r="180" spans="1:13">
      <c r="A180" s="738" t="s">
        <v>1352</v>
      </c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 t="str">
        <f t="array" ref="L180">IF(SUMPRODUCT((B180:J180&lt;&gt;"")*1)=0,"",SUM('Hospi_CM_CMA_CH_Région 1'!L180,'Hospi_CM_CMA_CH_Région 1'!J180,'Hospi_CM_CMA_CH_Région 1'!H180,'Hospi_CM_CMA_CH_Région 1'!F180,'Hospi_CM_CMA_CH_Région 1'!D180,'Hospi_CM_CMA_CH_Région 1'!B180)+SUM(J180,H180,F180,D180,B180)+SUM('Hospi_CM_CMA_CH_Région 2'!L180,'Hospi_CM_CMA_CH_Région 2'!J180,'Hospi_CM_CMA_CH_Région 2'!H180,'Hospi_CM_CMA_CH_Région 2'!F180,'Hospi_CM_CMA_CH_Région 2'!D180,'Hospi_CM_CMA_CH_Région 2'!B180))</f>
        <v/>
      </c>
      <c r="M180" s="190" t="str">
        <f t="array" ref="M180">IF(SUMPRODUCT((B180:K180&lt;&gt;"")*1)=0,"",SUM('Hospi_CM_CMA_CH_Région 1'!M180,'Hospi_CM_CMA_CH_Région 1'!K180,'Hospi_CM_CMA_CH_Région 1'!I180,'Hospi_CM_CMA_CH_Région 1'!G180,'Hospi_CM_CMA_CH_Région 1'!E180,'Hospi_CM_CMA_CH_Région 1'!C180)+SUM(K180,I180,G180,E180,C180)+SUM('Hospi_CM_CMA_CH_Région 2'!M180,'Hospi_CM_CMA_CH_Région 2'!K180,'Hospi_CM_CMA_CH_Région 2'!I180,'Hospi_CM_CMA_CH_Région 2'!G180,'Hospi_CM_CMA_CH_Région 2'!E180,'Hospi_CM_CMA_CH_Région 2'!C180))</f>
        <v/>
      </c>
    </row>
    <row r="181" spans="1:13" ht="14" customHeight="1">
      <c r="A181" s="738" t="s">
        <v>1792</v>
      </c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 t="str">
        <f t="array" ref="L181">IF(SUMPRODUCT((B181:J181&lt;&gt;"")*1)=0,"",SUM('Hospi_CM_CMA_CH_Région 1'!L181,'Hospi_CM_CMA_CH_Région 1'!J181,'Hospi_CM_CMA_CH_Région 1'!H181,'Hospi_CM_CMA_CH_Région 1'!F181,'Hospi_CM_CMA_CH_Région 1'!D181,'Hospi_CM_CMA_CH_Région 1'!B181)+SUM(J181,H181,F181,D181,B181)+SUM('Hospi_CM_CMA_CH_Région 2'!L181,'Hospi_CM_CMA_CH_Région 2'!J181,'Hospi_CM_CMA_CH_Région 2'!H181,'Hospi_CM_CMA_CH_Région 2'!F181,'Hospi_CM_CMA_CH_Région 2'!D181,'Hospi_CM_CMA_CH_Région 2'!B181))</f>
        <v/>
      </c>
      <c r="M181" s="190" t="str">
        <f t="array" ref="M181">IF(SUMPRODUCT((B181:K181&lt;&gt;"")*1)=0,"",SUM('Hospi_CM_CMA_CH_Région 1'!M181,'Hospi_CM_CMA_CH_Région 1'!K181,'Hospi_CM_CMA_CH_Région 1'!I181,'Hospi_CM_CMA_CH_Région 1'!G181,'Hospi_CM_CMA_CH_Région 1'!E181,'Hospi_CM_CMA_CH_Région 1'!C181)+SUM(K181,I181,G181,E181,C181)+SUM('Hospi_CM_CMA_CH_Région 2'!M181,'Hospi_CM_CMA_CH_Région 2'!K181,'Hospi_CM_CMA_CH_Région 2'!I181,'Hospi_CM_CMA_CH_Région 2'!G181,'Hospi_CM_CMA_CH_Région 2'!E181,'Hospi_CM_CMA_CH_Région 2'!C181))</f>
        <v/>
      </c>
    </row>
    <row r="182" spans="1:13">
      <c r="A182" s="738" t="s">
        <v>1793</v>
      </c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 t="str">
        <f t="array" ref="L182">IF(SUMPRODUCT((B182:J182&lt;&gt;"")*1)=0,"",SUM('Hospi_CM_CMA_CH_Région 1'!L182,'Hospi_CM_CMA_CH_Région 1'!J182,'Hospi_CM_CMA_CH_Région 1'!H182,'Hospi_CM_CMA_CH_Région 1'!F182,'Hospi_CM_CMA_CH_Région 1'!D182,'Hospi_CM_CMA_CH_Région 1'!B182)+SUM(J182,H182,F182,D182,B182)+SUM('Hospi_CM_CMA_CH_Région 2'!L182,'Hospi_CM_CMA_CH_Région 2'!J182,'Hospi_CM_CMA_CH_Région 2'!H182,'Hospi_CM_CMA_CH_Région 2'!F182,'Hospi_CM_CMA_CH_Région 2'!D182,'Hospi_CM_CMA_CH_Région 2'!B182))</f>
        <v/>
      </c>
      <c r="M182" s="190" t="str">
        <f t="array" ref="M182">IF(SUMPRODUCT((B182:K182&lt;&gt;"")*1)=0,"",SUM('Hospi_CM_CMA_CH_Région 1'!M182,'Hospi_CM_CMA_CH_Région 1'!K182,'Hospi_CM_CMA_CH_Région 1'!I182,'Hospi_CM_CMA_CH_Région 1'!G182,'Hospi_CM_CMA_CH_Région 1'!E182,'Hospi_CM_CMA_CH_Région 1'!C182)+SUM(K182,I182,G182,E182,C182)+SUM('Hospi_CM_CMA_CH_Région 2'!M182,'Hospi_CM_CMA_CH_Région 2'!K182,'Hospi_CM_CMA_CH_Région 2'!I182,'Hospi_CM_CMA_CH_Région 2'!G182,'Hospi_CM_CMA_CH_Région 2'!E182,'Hospi_CM_CMA_CH_Région 2'!C182))</f>
        <v/>
      </c>
    </row>
    <row r="183" spans="1:13" ht="13.9" customHeight="1">
      <c r="A183" s="662" t="s">
        <v>1543</v>
      </c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 t="str">
        <f t="array" ref="L183">IF(SUMPRODUCT((B183:J183&lt;&gt;"")*1)=0,"",SUM('Hospi_CM_CMA_CH_Région 1'!L183,'Hospi_CM_CMA_CH_Région 1'!J183,'Hospi_CM_CMA_CH_Région 1'!H183,'Hospi_CM_CMA_CH_Région 1'!F183,'Hospi_CM_CMA_CH_Région 1'!D183,'Hospi_CM_CMA_CH_Région 1'!B183)+SUM(J183,H183,F183,D183,B183)+SUM('Hospi_CM_CMA_CH_Région 2'!L183,'Hospi_CM_CMA_CH_Région 2'!J183,'Hospi_CM_CMA_CH_Région 2'!H183,'Hospi_CM_CMA_CH_Région 2'!F183,'Hospi_CM_CMA_CH_Région 2'!D183,'Hospi_CM_CMA_CH_Région 2'!B183))</f>
        <v/>
      </c>
      <c r="M183" s="190" t="str">
        <f t="array" ref="M183">IF(SUMPRODUCT((B183:K183&lt;&gt;"")*1)=0,"",SUM('Hospi_CM_CMA_CH_Région 1'!M183,'Hospi_CM_CMA_CH_Région 1'!K183,'Hospi_CM_CMA_CH_Région 1'!I183,'Hospi_CM_CMA_CH_Région 1'!G183,'Hospi_CM_CMA_CH_Région 1'!E183,'Hospi_CM_CMA_CH_Région 1'!C183)+SUM(K183,I183,G183,E183,C183)+SUM('Hospi_CM_CMA_CH_Région 2'!M183,'Hospi_CM_CMA_CH_Région 2'!K183,'Hospi_CM_CMA_CH_Région 2'!I183,'Hospi_CM_CMA_CH_Région 2'!G183,'Hospi_CM_CMA_CH_Région 2'!E183,'Hospi_CM_CMA_CH_Région 2'!C183))</f>
        <v/>
      </c>
    </row>
    <row r="184" spans="1:13">
      <c r="A184" s="738" t="s">
        <v>1794</v>
      </c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 t="str">
        <f t="array" ref="L184">IF(SUMPRODUCT((B184:J184&lt;&gt;"")*1)=0,"",SUM('Hospi_CM_CMA_CH_Région 1'!L184,'Hospi_CM_CMA_CH_Région 1'!J184,'Hospi_CM_CMA_CH_Région 1'!H184,'Hospi_CM_CMA_CH_Région 1'!F184,'Hospi_CM_CMA_CH_Région 1'!D184,'Hospi_CM_CMA_CH_Région 1'!B184)+SUM(J184,H184,F184,D184,B184)+SUM('Hospi_CM_CMA_CH_Région 2'!L184,'Hospi_CM_CMA_CH_Région 2'!J184,'Hospi_CM_CMA_CH_Région 2'!H184,'Hospi_CM_CMA_CH_Région 2'!F184,'Hospi_CM_CMA_CH_Région 2'!D184,'Hospi_CM_CMA_CH_Région 2'!B184))</f>
        <v/>
      </c>
      <c r="M184" s="190" t="str">
        <f t="array" ref="M184">IF(SUMPRODUCT((B184:K184&lt;&gt;"")*1)=0,"",SUM('Hospi_CM_CMA_CH_Région 1'!M184,'Hospi_CM_CMA_CH_Région 1'!K184,'Hospi_CM_CMA_CH_Région 1'!I184,'Hospi_CM_CMA_CH_Région 1'!G184,'Hospi_CM_CMA_CH_Région 1'!E184,'Hospi_CM_CMA_CH_Région 1'!C184)+SUM(K184,I184,G184,E184,C184)+SUM('Hospi_CM_CMA_CH_Région 2'!M184,'Hospi_CM_CMA_CH_Région 2'!K184,'Hospi_CM_CMA_CH_Région 2'!I184,'Hospi_CM_CMA_CH_Région 2'!G184,'Hospi_CM_CMA_CH_Région 2'!E184,'Hospi_CM_CMA_CH_Région 2'!C184))</f>
        <v/>
      </c>
    </row>
    <row r="185" spans="1:13">
      <c r="A185" s="738" t="s">
        <v>1795</v>
      </c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 t="str">
        <f t="array" ref="L185">IF(SUMPRODUCT((B185:J185&lt;&gt;"")*1)=0,"",SUM('Hospi_CM_CMA_CH_Région 1'!L185,'Hospi_CM_CMA_CH_Région 1'!J185,'Hospi_CM_CMA_CH_Région 1'!H185,'Hospi_CM_CMA_CH_Région 1'!F185,'Hospi_CM_CMA_CH_Région 1'!D185,'Hospi_CM_CMA_CH_Région 1'!B185)+SUM(J185,H185,F185,D185,B185)+SUM('Hospi_CM_CMA_CH_Région 2'!L185,'Hospi_CM_CMA_CH_Région 2'!J185,'Hospi_CM_CMA_CH_Région 2'!H185,'Hospi_CM_CMA_CH_Région 2'!F185,'Hospi_CM_CMA_CH_Région 2'!D185,'Hospi_CM_CMA_CH_Région 2'!B185))</f>
        <v/>
      </c>
      <c r="M185" s="190" t="str">
        <f t="array" ref="M185">IF(SUMPRODUCT((B185:K185&lt;&gt;"")*1)=0,"",SUM('Hospi_CM_CMA_CH_Région 1'!M185,'Hospi_CM_CMA_CH_Région 1'!K185,'Hospi_CM_CMA_CH_Région 1'!I185,'Hospi_CM_CMA_CH_Région 1'!G185,'Hospi_CM_CMA_CH_Région 1'!E185,'Hospi_CM_CMA_CH_Région 1'!C185)+SUM(K185,I185,G185,E185,C185)+SUM('Hospi_CM_CMA_CH_Région 2'!M185,'Hospi_CM_CMA_CH_Région 2'!K185,'Hospi_CM_CMA_CH_Région 2'!I185,'Hospi_CM_CMA_CH_Région 2'!G185,'Hospi_CM_CMA_CH_Région 2'!E185,'Hospi_CM_CMA_CH_Région 2'!C185))</f>
        <v/>
      </c>
    </row>
    <row r="186" spans="1:13">
      <c r="A186" s="738" t="s">
        <v>1796</v>
      </c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 t="str">
        <f t="array" ref="L186">IF(SUMPRODUCT((B186:J186&lt;&gt;"")*1)=0,"",SUM('Hospi_CM_CMA_CH_Région 1'!L186,'Hospi_CM_CMA_CH_Région 1'!J186,'Hospi_CM_CMA_CH_Région 1'!H186,'Hospi_CM_CMA_CH_Région 1'!F186,'Hospi_CM_CMA_CH_Région 1'!D186,'Hospi_CM_CMA_CH_Région 1'!B186)+SUM(J186,H186,F186,D186,B186)+SUM('Hospi_CM_CMA_CH_Région 2'!L186,'Hospi_CM_CMA_CH_Région 2'!J186,'Hospi_CM_CMA_CH_Région 2'!H186,'Hospi_CM_CMA_CH_Région 2'!F186,'Hospi_CM_CMA_CH_Région 2'!D186,'Hospi_CM_CMA_CH_Région 2'!B186))</f>
        <v/>
      </c>
      <c r="M186" s="190" t="str">
        <f t="array" ref="M186">IF(SUMPRODUCT((B186:K186&lt;&gt;"")*1)=0,"",SUM('Hospi_CM_CMA_CH_Région 1'!M186,'Hospi_CM_CMA_CH_Région 1'!K186,'Hospi_CM_CMA_CH_Région 1'!I186,'Hospi_CM_CMA_CH_Région 1'!G186,'Hospi_CM_CMA_CH_Région 1'!E186,'Hospi_CM_CMA_CH_Région 1'!C186)+SUM(K186,I186,G186,E186,C186)+SUM('Hospi_CM_CMA_CH_Région 2'!M186,'Hospi_CM_CMA_CH_Région 2'!K186,'Hospi_CM_CMA_CH_Région 2'!I186,'Hospi_CM_CMA_CH_Région 2'!G186,'Hospi_CM_CMA_CH_Région 2'!E186,'Hospi_CM_CMA_CH_Région 2'!C186))</f>
        <v/>
      </c>
    </row>
    <row r="187" spans="1:13">
      <c r="A187" s="738" t="s">
        <v>1797</v>
      </c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 t="str">
        <f t="array" ref="L187">IF(SUMPRODUCT((B187:J187&lt;&gt;"")*1)=0,"",SUM('Hospi_CM_CMA_CH_Région 1'!L187,'Hospi_CM_CMA_CH_Région 1'!J187,'Hospi_CM_CMA_CH_Région 1'!H187,'Hospi_CM_CMA_CH_Région 1'!F187,'Hospi_CM_CMA_CH_Région 1'!D187,'Hospi_CM_CMA_CH_Région 1'!B187)+SUM(J187,H187,F187,D187,B187)+SUM('Hospi_CM_CMA_CH_Région 2'!L187,'Hospi_CM_CMA_CH_Région 2'!J187,'Hospi_CM_CMA_CH_Région 2'!H187,'Hospi_CM_CMA_CH_Région 2'!F187,'Hospi_CM_CMA_CH_Région 2'!D187,'Hospi_CM_CMA_CH_Région 2'!B187))</f>
        <v/>
      </c>
      <c r="M187" s="190" t="str">
        <f t="array" ref="M187">IF(SUMPRODUCT((B187:K187&lt;&gt;"")*1)=0,"",SUM('Hospi_CM_CMA_CH_Région 1'!M187,'Hospi_CM_CMA_CH_Région 1'!K187,'Hospi_CM_CMA_CH_Région 1'!I187,'Hospi_CM_CMA_CH_Région 1'!G187,'Hospi_CM_CMA_CH_Région 1'!E187,'Hospi_CM_CMA_CH_Région 1'!C187)+SUM(K187,I187,G187,E187,C187)+SUM('Hospi_CM_CMA_CH_Région 2'!M187,'Hospi_CM_CMA_CH_Région 2'!K187,'Hospi_CM_CMA_CH_Région 2'!I187,'Hospi_CM_CMA_CH_Région 2'!G187,'Hospi_CM_CMA_CH_Région 2'!E187,'Hospi_CM_CMA_CH_Région 2'!C187))</f>
        <v/>
      </c>
    </row>
    <row r="188" spans="1:13">
      <c r="A188" s="738" t="s">
        <v>1798</v>
      </c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 t="str">
        <f t="array" ref="L188">IF(SUMPRODUCT((B188:J188&lt;&gt;"")*1)=0,"",SUM('Hospi_CM_CMA_CH_Région 1'!L188,'Hospi_CM_CMA_CH_Région 1'!J188,'Hospi_CM_CMA_CH_Région 1'!H188,'Hospi_CM_CMA_CH_Région 1'!F188,'Hospi_CM_CMA_CH_Région 1'!D188,'Hospi_CM_CMA_CH_Région 1'!B188)+SUM(J188,H188,F188,D188,B188)+SUM('Hospi_CM_CMA_CH_Région 2'!L188,'Hospi_CM_CMA_CH_Région 2'!J188,'Hospi_CM_CMA_CH_Région 2'!H188,'Hospi_CM_CMA_CH_Région 2'!F188,'Hospi_CM_CMA_CH_Région 2'!D188,'Hospi_CM_CMA_CH_Région 2'!B188))</f>
        <v/>
      </c>
      <c r="M188" s="190" t="str">
        <f t="array" ref="M188">IF(SUMPRODUCT((B188:K188&lt;&gt;"")*1)=0,"",SUM('Hospi_CM_CMA_CH_Région 1'!M188,'Hospi_CM_CMA_CH_Région 1'!K188,'Hospi_CM_CMA_CH_Région 1'!I188,'Hospi_CM_CMA_CH_Région 1'!G188,'Hospi_CM_CMA_CH_Région 1'!E188,'Hospi_CM_CMA_CH_Région 1'!C188)+SUM(K188,I188,G188,E188,C188)+SUM('Hospi_CM_CMA_CH_Région 2'!M188,'Hospi_CM_CMA_CH_Région 2'!K188,'Hospi_CM_CMA_CH_Région 2'!I188,'Hospi_CM_CMA_CH_Région 2'!G188,'Hospi_CM_CMA_CH_Région 2'!E188,'Hospi_CM_CMA_CH_Région 2'!C188))</f>
        <v/>
      </c>
    </row>
    <row r="189" spans="1:13">
      <c r="A189" s="738" t="s">
        <v>1799</v>
      </c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 t="str">
        <f t="array" ref="L189">IF(SUMPRODUCT((B189:J189&lt;&gt;"")*1)=0,"",SUM('Hospi_CM_CMA_CH_Région 1'!L189,'Hospi_CM_CMA_CH_Région 1'!J189,'Hospi_CM_CMA_CH_Région 1'!H189,'Hospi_CM_CMA_CH_Région 1'!F189,'Hospi_CM_CMA_CH_Région 1'!D189,'Hospi_CM_CMA_CH_Région 1'!B189)+SUM(J189,H189,F189,D189,B189)+SUM('Hospi_CM_CMA_CH_Région 2'!L189,'Hospi_CM_CMA_CH_Région 2'!J189,'Hospi_CM_CMA_CH_Région 2'!H189,'Hospi_CM_CMA_CH_Région 2'!F189,'Hospi_CM_CMA_CH_Région 2'!D189,'Hospi_CM_CMA_CH_Région 2'!B189))</f>
        <v/>
      </c>
      <c r="M189" s="197" t="str">
        <f t="array" ref="M189">IF(SUMPRODUCT((B189:K189&lt;&gt;"")*1)=0,"",SUM('Hospi_CM_CMA_CH_Région 1'!M189,'Hospi_CM_CMA_CH_Région 1'!K189,'Hospi_CM_CMA_CH_Région 1'!I189,'Hospi_CM_CMA_CH_Région 1'!G189,'Hospi_CM_CMA_CH_Région 1'!E189,'Hospi_CM_CMA_CH_Région 1'!C189)+SUM(K189,I189,G189,E189,C189)+SUM('Hospi_CM_CMA_CH_Région 2'!M189,'Hospi_CM_CMA_CH_Région 2'!K189,'Hospi_CM_CMA_CH_Région 2'!I189,'Hospi_CM_CMA_CH_Région 2'!G189,'Hospi_CM_CMA_CH_Région 2'!E189,'Hospi_CM_CMA_CH_Région 2'!C189))</f>
        <v/>
      </c>
    </row>
    <row r="190" spans="1:13" ht="14" customHeight="1">
      <c r="A190" s="738" t="s">
        <v>1800</v>
      </c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 t="str">
        <f t="array" ref="L190">IF(SUMPRODUCT((B190:J190&lt;&gt;"")*1)=0,"",SUM('Hospi_CM_CMA_CH_Région 1'!L190,'Hospi_CM_CMA_CH_Région 1'!J190,'Hospi_CM_CMA_CH_Région 1'!H190,'Hospi_CM_CMA_CH_Région 1'!F190,'Hospi_CM_CMA_CH_Région 1'!D190,'Hospi_CM_CMA_CH_Région 1'!B190)+SUM(J190,H190,F190,D190,B190)+SUM('Hospi_CM_CMA_CH_Région 2'!L190,'Hospi_CM_CMA_CH_Région 2'!J190,'Hospi_CM_CMA_CH_Région 2'!H190,'Hospi_CM_CMA_CH_Région 2'!F190,'Hospi_CM_CMA_CH_Région 2'!D190,'Hospi_CM_CMA_CH_Région 2'!B190))</f>
        <v/>
      </c>
      <c r="M190" s="190" t="str">
        <f t="array" ref="M190">IF(SUMPRODUCT((B190:K190&lt;&gt;"")*1)=0,"",SUM('Hospi_CM_CMA_CH_Région 1'!M190,'Hospi_CM_CMA_CH_Région 1'!K190,'Hospi_CM_CMA_CH_Région 1'!I190,'Hospi_CM_CMA_CH_Région 1'!G190,'Hospi_CM_CMA_CH_Région 1'!E190,'Hospi_CM_CMA_CH_Région 1'!C190)+SUM(K190,I190,G190,E190,C190)+SUM('Hospi_CM_CMA_CH_Région 2'!M190,'Hospi_CM_CMA_CH_Région 2'!K190,'Hospi_CM_CMA_CH_Région 2'!I190,'Hospi_CM_CMA_CH_Région 2'!G190,'Hospi_CM_CMA_CH_Région 2'!E190,'Hospi_CM_CMA_CH_Région 2'!C190))</f>
        <v/>
      </c>
    </row>
    <row r="191" spans="1:13">
      <c r="A191" s="738" t="s">
        <v>1801</v>
      </c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 t="str">
        <f t="array" ref="L191">IF(SUMPRODUCT((B191:J191&lt;&gt;"")*1)=0,"",SUM('Hospi_CM_CMA_CH_Région 1'!L191,'Hospi_CM_CMA_CH_Région 1'!J191,'Hospi_CM_CMA_CH_Région 1'!H191,'Hospi_CM_CMA_CH_Région 1'!F191,'Hospi_CM_CMA_CH_Région 1'!D191,'Hospi_CM_CMA_CH_Région 1'!B191)+SUM(J191,H191,F191,D191,B191)+SUM('Hospi_CM_CMA_CH_Région 2'!L191,'Hospi_CM_CMA_CH_Région 2'!J191,'Hospi_CM_CMA_CH_Région 2'!H191,'Hospi_CM_CMA_CH_Région 2'!F191,'Hospi_CM_CMA_CH_Région 2'!D191,'Hospi_CM_CMA_CH_Région 2'!B191))</f>
        <v/>
      </c>
      <c r="M191" s="190" t="str">
        <f t="array" ref="M191">IF(SUMPRODUCT((B191:K191&lt;&gt;"")*1)=0,"",SUM('Hospi_CM_CMA_CH_Région 1'!M191,'Hospi_CM_CMA_CH_Région 1'!K191,'Hospi_CM_CMA_CH_Région 1'!I191,'Hospi_CM_CMA_CH_Région 1'!G191,'Hospi_CM_CMA_CH_Région 1'!E191,'Hospi_CM_CMA_CH_Région 1'!C191)+SUM(K191,I191,G191,E191,C191)+SUM('Hospi_CM_CMA_CH_Région 2'!M191,'Hospi_CM_CMA_CH_Région 2'!K191,'Hospi_CM_CMA_CH_Région 2'!I191,'Hospi_CM_CMA_CH_Région 2'!G191,'Hospi_CM_CMA_CH_Région 2'!E191,'Hospi_CM_CMA_CH_Région 2'!C191))</f>
        <v/>
      </c>
    </row>
    <row r="192" spans="1:13" ht="13.9" customHeight="1">
      <c r="A192" s="662" t="s">
        <v>1802</v>
      </c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 t="str">
        <f t="array" ref="L192">IF(SUMPRODUCT((B192:J192&lt;&gt;"")*1)=0,"",SUM('Hospi_CM_CMA_CH_Région 1'!L192,'Hospi_CM_CMA_CH_Région 1'!J192,'Hospi_CM_CMA_CH_Région 1'!H192,'Hospi_CM_CMA_CH_Région 1'!F192,'Hospi_CM_CMA_CH_Région 1'!D192,'Hospi_CM_CMA_CH_Région 1'!B192)+SUM(J192,H192,F192,D192,B192)+SUM('Hospi_CM_CMA_CH_Région 2'!L192,'Hospi_CM_CMA_CH_Région 2'!J192,'Hospi_CM_CMA_CH_Région 2'!H192,'Hospi_CM_CMA_CH_Région 2'!F192,'Hospi_CM_CMA_CH_Région 2'!D192,'Hospi_CM_CMA_CH_Région 2'!B192))</f>
        <v/>
      </c>
      <c r="M192" s="190" t="str">
        <f t="array" ref="M192">IF(SUMPRODUCT((B192:K192&lt;&gt;"")*1)=0,"",SUM('Hospi_CM_CMA_CH_Région 1'!M192,'Hospi_CM_CMA_CH_Région 1'!K192,'Hospi_CM_CMA_CH_Région 1'!I192,'Hospi_CM_CMA_CH_Région 1'!G192,'Hospi_CM_CMA_CH_Région 1'!E192,'Hospi_CM_CMA_CH_Région 1'!C192)+SUM(K192,I192,G192,E192,C192)+SUM('Hospi_CM_CMA_CH_Région 2'!M192,'Hospi_CM_CMA_CH_Région 2'!K192,'Hospi_CM_CMA_CH_Région 2'!I192,'Hospi_CM_CMA_CH_Région 2'!G192,'Hospi_CM_CMA_CH_Région 2'!E192,'Hospi_CM_CMA_CH_Région 2'!C192))</f>
        <v/>
      </c>
    </row>
    <row r="193" spans="1:13">
      <c r="A193" s="738" t="s">
        <v>1803</v>
      </c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 t="str">
        <f t="array" ref="L193">IF(SUMPRODUCT((B193:J193&lt;&gt;"")*1)=0,"",SUM('Hospi_CM_CMA_CH_Région 1'!L193,'Hospi_CM_CMA_CH_Région 1'!J193,'Hospi_CM_CMA_CH_Région 1'!H193,'Hospi_CM_CMA_CH_Région 1'!F193,'Hospi_CM_CMA_CH_Région 1'!D193,'Hospi_CM_CMA_CH_Région 1'!B193)+SUM(J193,H193,F193,D193,B193)+SUM('Hospi_CM_CMA_CH_Région 2'!L193,'Hospi_CM_CMA_CH_Région 2'!J193,'Hospi_CM_CMA_CH_Région 2'!H193,'Hospi_CM_CMA_CH_Région 2'!F193,'Hospi_CM_CMA_CH_Région 2'!D193,'Hospi_CM_CMA_CH_Région 2'!B193))</f>
        <v/>
      </c>
      <c r="M193" s="190" t="str">
        <f t="array" ref="M193">IF(SUMPRODUCT((B193:K193&lt;&gt;"")*1)=0,"",SUM('Hospi_CM_CMA_CH_Région 1'!M193,'Hospi_CM_CMA_CH_Région 1'!K193,'Hospi_CM_CMA_CH_Région 1'!I193,'Hospi_CM_CMA_CH_Région 1'!G193,'Hospi_CM_CMA_CH_Région 1'!E193,'Hospi_CM_CMA_CH_Région 1'!C193)+SUM(K193,I193,G193,E193,C193)+SUM('Hospi_CM_CMA_CH_Région 2'!M193,'Hospi_CM_CMA_CH_Région 2'!K193,'Hospi_CM_CMA_CH_Région 2'!I193,'Hospi_CM_CMA_CH_Région 2'!G193,'Hospi_CM_CMA_CH_Région 2'!E193,'Hospi_CM_CMA_CH_Région 2'!C193))</f>
        <v/>
      </c>
    </row>
    <row r="194" spans="1:13">
      <c r="A194" s="738" t="s">
        <v>1804</v>
      </c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 t="str">
        <f t="array" ref="L194">IF(SUMPRODUCT((B194:J194&lt;&gt;"")*1)=0,"",SUM('Hospi_CM_CMA_CH_Région 1'!L194,'Hospi_CM_CMA_CH_Région 1'!J194,'Hospi_CM_CMA_CH_Région 1'!H194,'Hospi_CM_CMA_CH_Région 1'!F194,'Hospi_CM_CMA_CH_Région 1'!D194,'Hospi_CM_CMA_CH_Région 1'!B194)+SUM(J194,H194,F194,D194,B194)+SUM('Hospi_CM_CMA_CH_Région 2'!L194,'Hospi_CM_CMA_CH_Région 2'!J194,'Hospi_CM_CMA_CH_Région 2'!H194,'Hospi_CM_CMA_CH_Région 2'!F194,'Hospi_CM_CMA_CH_Région 2'!D194,'Hospi_CM_CMA_CH_Région 2'!B194))</f>
        <v/>
      </c>
      <c r="M194" s="190" t="str">
        <f t="array" ref="M194">IF(SUMPRODUCT((B194:K194&lt;&gt;"")*1)=0,"",SUM('Hospi_CM_CMA_CH_Région 1'!M194,'Hospi_CM_CMA_CH_Région 1'!K194,'Hospi_CM_CMA_CH_Région 1'!I194,'Hospi_CM_CMA_CH_Région 1'!G194,'Hospi_CM_CMA_CH_Région 1'!E194,'Hospi_CM_CMA_CH_Région 1'!C194)+SUM(K194,I194,G194,E194,C194)+SUM('Hospi_CM_CMA_CH_Région 2'!M194,'Hospi_CM_CMA_CH_Région 2'!K194,'Hospi_CM_CMA_CH_Région 2'!I194,'Hospi_CM_CMA_CH_Région 2'!G194,'Hospi_CM_CMA_CH_Région 2'!E194,'Hospi_CM_CMA_CH_Région 2'!C194))</f>
        <v/>
      </c>
    </row>
    <row r="195" spans="1:13">
      <c r="A195" s="738" t="s">
        <v>1805</v>
      </c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 t="str">
        <f t="array" ref="L195">IF(SUMPRODUCT((B195:J195&lt;&gt;"")*1)=0,"",SUM('Hospi_CM_CMA_CH_Région 1'!L195,'Hospi_CM_CMA_CH_Région 1'!J195,'Hospi_CM_CMA_CH_Région 1'!H195,'Hospi_CM_CMA_CH_Région 1'!F195,'Hospi_CM_CMA_CH_Région 1'!D195,'Hospi_CM_CMA_CH_Région 1'!B195)+SUM(J195,H195,F195,D195,B195)+SUM('Hospi_CM_CMA_CH_Région 2'!L195,'Hospi_CM_CMA_CH_Région 2'!J195,'Hospi_CM_CMA_CH_Région 2'!H195,'Hospi_CM_CMA_CH_Région 2'!F195,'Hospi_CM_CMA_CH_Région 2'!D195,'Hospi_CM_CMA_CH_Région 2'!B195))</f>
        <v/>
      </c>
      <c r="M195" s="190" t="str">
        <f t="array" ref="M195">IF(SUMPRODUCT((B195:K195&lt;&gt;"")*1)=0,"",SUM('Hospi_CM_CMA_CH_Région 1'!M195,'Hospi_CM_CMA_CH_Région 1'!K195,'Hospi_CM_CMA_CH_Région 1'!I195,'Hospi_CM_CMA_CH_Région 1'!G195,'Hospi_CM_CMA_CH_Région 1'!E195,'Hospi_CM_CMA_CH_Région 1'!C195)+SUM(K195,I195,G195,E195,C195)+SUM('Hospi_CM_CMA_CH_Région 2'!M195,'Hospi_CM_CMA_CH_Région 2'!K195,'Hospi_CM_CMA_CH_Région 2'!I195,'Hospi_CM_CMA_CH_Région 2'!G195,'Hospi_CM_CMA_CH_Région 2'!E195,'Hospi_CM_CMA_CH_Région 2'!C195))</f>
        <v/>
      </c>
    </row>
    <row r="196" spans="1:13">
      <c r="A196" s="738" t="s">
        <v>1806</v>
      </c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 t="str">
        <f t="array" ref="L196">IF(SUMPRODUCT((B196:J196&lt;&gt;"")*1)=0,"",SUM('Hospi_CM_CMA_CH_Région 1'!L196,'Hospi_CM_CMA_CH_Région 1'!J196,'Hospi_CM_CMA_CH_Région 1'!H196,'Hospi_CM_CMA_CH_Région 1'!F196,'Hospi_CM_CMA_CH_Région 1'!D196,'Hospi_CM_CMA_CH_Région 1'!B196)+SUM(J196,H196,F196,D196,B196)+SUM('Hospi_CM_CMA_CH_Région 2'!L196,'Hospi_CM_CMA_CH_Région 2'!J196,'Hospi_CM_CMA_CH_Région 2'!H196,'Hospi_CM_CMA_CH_Région 2'!F196,'Hospi_CM_CMA_CH_Région 2'!D196,'Hospi_CM_CMA_CH_Région 2'!B196))</f>
        <v/>
      </c>
      <c r="M196" s="190" t="str">
        <f t="array" ref="M196">IF(SUMPRODUCT((B196:K196&lt;&gt;"")*1)=0,"",SUM('Hospi_CM_CMA_CH_Région 1'!M196,'Hospi_CM_CMA_CH_Région 1'!K196,'Hospi_CM_CMA_CH_Région 1'!I196,'Hospi_CM_CMA_CH_Région 1'!G196,'Hospi_CM_CMA_CH_Région 1'!E196,'Hospi_CM_CMA_CH_Région 1'!C196)+SUM(K196,I196,G196,E196,C196)+SUM('Hospi_CM_CMA_CH_Région 2'!M196,'Hospi_CM_CMA_CH_Région 2'!K196,'Hospi_CM_CMA_CH_Région 2'!I196,'Hospi_CM_CMA_CH_Région 2'!G196,'Hospi_CM_CMA_CH_Région 2'!E196,'Hospi_CM_CMA_CH_Région 2'!C196))</f>
        <v/>
      </c>
    </row>
    <row r="197" spans="1:13">
      <c r="A197" s="738" t="s">
        <v>1807</v>
      </c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 t="str">
        <f t="array" ref="L197">IF(SUMPRODUCT((B197:J197&lt;&gt;"")*1)=0,"",SUM('Hospi_CM_CMA_CH_Région 1'!L197,'Hospi_CM_CMA_CH_Région 1'!J197,'Hospi_CM_CMA_CH_Région 1'!H197,'Hospi_CM_CMA_CH_Région 1'!F197,'Hospi_CM_CMA_CH_Région 1'!D197,'Hospi_CM_CMA_CH_Région 1'!B197)+SUM(J197,H197,F197,D197,B197)+SUM('Hospi_CM_CMA_CH_Région 2'!L197,'Hospi_CM_CMA_CH_Région 2'!J197,'Hospi_CM_CMA_CH_Région 2'!H197,'Hospi_CM_CMA_CH_Région 2'!F197,'Hospi_CM_CMA_CH_Région 2'!D197,'Hospi_CM_CMA_CH_Région 2'!B197))</f>
        <v/>
      </c>
      <c r="M197" s="190" t="str">
        <f t="array" ref="M197">IF(SUMPRODUCT((B197:K197&lt;&gt;"")*1)=0,"",SUM('Hospi_CM_CMA_CH_Région 1'!M197,'Hospi_CM_CMA_CH_Région 1'!K197,'Hospi_CM_CMA_CH_Région 1'!I197,'Hospi_CM_CMA_CH_Région 1'!G197,'Hospi_CM_CMA_CH_Région 1'!E197,'Hospi_CM_CMA_CH_Région 1'!C197)+SUM(K197,I197,G197,E197,C197)+SUM('Hospi_CM_CMA_CH_Région 2'!M197,'Hospi_CM_CMA_CH_Région 2'!K197,'Hospi_CM_CMA_CH_Région 2'!I197,'Hospi_CM_CMA_CH_Région 2'!G197,'Hospi_CM_CMA_CH_Région 2'!E197,'Hospi_CM_CMA_CH_Région 2'!C197))</f>
        <v/>
      </c>
    </row>
    <row r="198" spans="1:13">
      <c r="A198" s="738" t="s">
        <v>1808</v>
      </c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 t="str">
        <f t="array" ref="L198">IF(SUMPRODUCT((B198:J198&lt;&gt;"")*1)=0,"",SUM('Hospi_CM_CMA_CH_Région 1'!L198,'Hospi_CM_CMA_CH_Région 1'!J198,'Hospi_CM_CMA_CH_Région 1'!H198,'Hospi_CM_CMA_CH_Région 1'!F198,'Hospi_CM_CMA_CH_Région 1'!D198,'Hospi_CM_CMA_CH_Région 1'!B198)+SUM(J198,H198,F198,D198,B198)+SUM('Hospi_CM_CMA_CH_Région 2'!L198,'Hospi_CM_CMA_CH_Région 2'!J198,'Hospi_CM_CMA_CH_Région 2'!H198,'Hospi_CM_CMA_CH_Région 2'!F198,'Hospi_CM_CMA_CH_Région 2'!D198,'Hospi_CM_CMA_CH_Région 2'!B198))</f>
        <v/>
      </c>
      <c r="M198" s="190" t="str">
        <f t="array" ref="M198">IF(SUMPRODUCT((B198:K198&lt;&gt;"")*1)=0,"",SUM('Hospi_CM_CMA_CH_Région 1'!M198,'Hospi_CM_CMA_CH_Région 1'!K198,'Hospi_CM_CMA_CH_Région 1'!I198,'Hospi_CM_CMA_CH_Région 1'!G198,'Hospi_CM_CMA_CH_Région 1'!E198,'Hospi_CM_CMA_CH_Région 1'!C198)+SUM(K198,I198,G198,E198,C198)+SUM('Hospi_CM_CMA_CH_Région 2'!M198,'Hospi_CM_CMA_CH_Région 2'!K198,'Hospi_CM_CMA_CH_Région 2'!I198,'Hospi_CM_CMA_CH_Région 2'!G198,'Hospi_CM_CMA_CH_Région 2'!E198,'Hospi_CM_CMA_CH_Région 2'!C198))</f>
        <v/>
      </c>
    </row>
    <row r="199" spans="1:13">
      <c r="A199" s="738" t="s">
        <v>1809</v>
      </c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 t="str">
        <f t="array" ref="L199">IF(SUMPRODUCT((B199:J199&lt;&gt;"")*1)=0,"",SUM('Hospi_CM_CMA_CH_Région 1'!L199,'Hospi_CM_CMA_CH_Région 1'!J199,'Hospi_CM_CMA_CH_Région 1'!H199,'Hospi_CM_CMA_CH_Région 1'!F199,'Hospi_CM_CMA_CH_Région 1'!D199,'Hospi_CM_CMA_CH_Région 1'!B199)+SUM(J199,H199,F199,D199,B199)+SUM('Hospi_CM_CMA_CH_Région 2'!L199,'Hospi_CM_CMA_CH_Région 2'!J199,'Hospi_CM_CMA_CH_Région 2'!H199,'Hospi_CM_CMA_CH_Région 2'!F199,'Hospi_CM_CMA_CH_Région 2'!D199,'Hospi_CM_CMA_CH_Région 2'!B199))</f>
        <v/>
      </c>
      <c r="M199" s="190" t="str">
        <f t="array" ref="M199">IF(SUMPRODUCT((B199:K199&lt;&gt;"")*1)=0,"",SUM('Hospi_CM_CMA_CH_Région 1'!M199,'Hospi_CM_CMA_CH_Région 1'!K199,'Hospi_CM_CMA_CH_Région 1'!I199,'Hospi_CM_CMA_CH_Région 1'!G199,'Hospi_CM_CMA_CH_Région 1'!E199,'Hospi_CM_CMA_CH_Région 1'!C199)+SUM(K199,I199,G199,E199,C199)+SUM('Hospi_CM_CMA_CH_Région 2'!M199,'Hospi_CM_CMA_CH_Région 2'!K199,'Hospi_CM_CMA_CH_Région 2'!I199,'Hospi_CM_CMA_CH_Région 2'!G199,'Hospi_CM_CMA_CH_Région 2'!E199,'Hospi_CM_CMA_CH_Région 2'!C199))</f>
        <v/>
      </c>
    </row>
    <row r="200" spans="1:13">
      <c r="A200" s="738" t="s">
        <v>1810</v>
      </c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 t="str">
        <f t="array" ref="L200">IF(SUMPRODUCT((B200:J200&lt;&gt;"")*1)=0,"",SUM('Hospi_CM_CMA_CH_Région 1'!L200,'Hospi_CM_CMA_CH_Région 1'!J200,'Hospi_CM_CMA_CH_Région 1'!H200,'Hospi_CM_CMA_CH_Région 1'!F200,'Hospi_CM_CMA_CH_Région 1'!D200,'Hospi_CM_CMA_CH_Région 1'!B200)+SUM(J200,H200,F200,D200,B200)+SUM('Hospi_CM_CMA_CH_Région 2'!L200,'Hospi_CM_CMA_CH_Région 2'!J200,'Hospi_CM_CMA_CH_Région 2'!H200,'Hospi_CM_CMA_CH_Région 2'!F200,'Hospi_CM_CMA_CH_Région 2'!D200,'Hospi_CM_CMA_CH_Région 2'!B200))</f>
        <v/>
      </c>
      <c r="M200" s="190" t="str">
        <f t="array" ref="M200">IF(SUMPRODUCT((B200:K200&lt;&gt;"")*1)=0,"",SUM('Hospi_CM_CMA_CH_Région 1'!M200,'Hospi_CM_CMA_CH_Région 1'!K200,'Hospi_CM_CMA_CH_Région 1'!I200,'Hospi_CM_CMA_CH_Région 1'!G200,'Hospi_CM_CMA_CH_Région 1'!E200,'Hospi_CM_CMA_CH_Région 1'!C200)+SUM(K200,I200,G200,E200,C200)+SUM('Hospi_CM_CMA_CH_Région 2'!M200,'Hospi_CM_CMA_CH_Région 2'!K200,'Hospi_CM_CMA_CH_Région 2'!I200,'Hospi_CM_CMA_CH_Région 2'!G200,'Hospi_CM_CMA_CH_Région 2'!E200,'Hospi_CM_CMA_CH_Région 2'!C200))</f>
        <v/>
      </c>
    </row>
    <row r="201" spans="1:13" ht="13.9" customHeight="1">
      <c r="A201" s="662" t="s">
        <v>1560</v>
      </c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 t="str">
        <f t="array" ref="L201">IF(SUMPRODUCT((B201:J201&lt;&gt;"")*1)=0,"",SUM('Hospi_CM_CMA_CH_Région 1'!L201,'Hospi_CM_CMA_CH_Région 1'!J201,'Hospi_CM_CMA_CH_Région 1'!H201,'Hospi_CM_CMA_CH_Région 1'!F201,'Hospi_CM_CMA_CH_Région 1'!D201,'Hospi_CM_CMA_CH_Région 1'!B201)+SUM(J201,H201,F201,D201,B201)+SUM('Hospi_CM_CMA_CH_Région 2'!L201,'Hospi_CM_CMA_CH_Région 2'!J201,'Hospi_CM_CMA_CH_Région 2'!H201,'Hospi_CM_CMA_CH_Région 2'!F201,'Hospi_CM_CMA_CH_Région 2'!D201,'Hospi_CM_CMA_CH_Région 2'!B201))</f>
        <v/>
      </c>
      <c r="M201" s="190" t="str">
        <f t="array" ref="M201">IF(SUMPRODUCT((B201:K201&lt;&gt;"")*1)=0,"",SUM('Hospi_CM_CMA_CH_Région 1'!M201,'Hospi_CM_CMA_CH_Région 1'!K201,'Hospi_CM_CMA_CH_Région 1'!I201,'Hospi_CM_CMA_CH_Région 1'!G201,'Hospi_CM_CMA_CH_Région 1'!E201,'Hospi_CM_CMA_CH_Région 1'!C201)+SUM(K201,I201,G201,E201,C201)+SUM('Hospi_CM_CMA_CH_Région 2'!M201,'Hospi_CM_CMA_CH_Région 2'!K201,'Hospi_CM_CMA_CH_Région 2'!I201,'Hospi_CM_CMA_CH_Région 2'!G201,'Hospi_CM_CMA_CH_Région 2'!E201,'Hospi_CM_CMA_CH_Région 2'!C201))</f>
        <v/>
      </c>
    </row>
    <row r="202" spans="1:13">
      <c r="A202" s="738" t="s">
        <v>1811</v>
      </c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 t="str">
        <f t="array" ref="L202">IF(SUMPRODUCT((B202:J202&lt;&gt;"")*1)=0,"",SUM('Hospi_CM_CMA_CH_Région 1'!L202,'Hospi_CM_CMA_CH_Région 1'!J202,'Hospi_CM_CMA_CH_Région 1'!H202,'Hospi_CM_CMA_CH_Région 1'!F202,'Hospi_CM_CMA_CH_Région 1'!D202,'Hospi_CM_CMA_CH_Région 1'!B202)+SUM(J202,H202,F202,D202,B202)+SUM('Hospi_CM_CMA_CH_Région 2'!L202,'Hospi_CM_CMA_CH_Région 2'!J202,'Hospi_CM_CMA_CH_Région 2'!H202,'Hospi_CM_CMA_CH_Région 2'!F202,'Hospi_CM_CMA_CH_Région 2'!D202,'Hospi_CM_CMA_CH_Région 2'!B202))</f>
        <v/>
      </c>
      <c r="M202" s="197" t="str">
        <f t="array" ref="M202">IF(SUMPRODUCT((B202:K202&lt;&gt;"")*1)=0,"",SUM('Hospi_CM_CMA_CH_Région 1'!M202,'Hospi_CM_CMA_CH_Région 1'!K202,'Hospi_CM_CMA_CH_Région 1'!I202,'Hospi_CM_CMA_CH_Région 1'!G202,'Hospi_CM_CMA_CH_Région 1'!E202,'Hospi_CM_CMA_CH_Région 1'!C202)+SUM(K202,I202,G202,E202,C202)+SUM('Hospi_CM_CMA_CH_Région 2'!M202,'Hospi_CM_CMA_CH_Région 2'!K202,'Hospi_CM_CMA_CH_Région 2'!I202,'Hospi_CM_CMA_CH_Région 2'!G202,'Hospi_CM_CMA_CH_Région 2'!E202,'Hospi_CM_CMA_CH_Région 2'!C202))</f>
        <v/>
      </c>
    </row>
    <row r="203" spans="1:13">
      <c r="A203" s="738" t="s">
        <v>1812</v>
      </c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 t="str">
        <f t="array" ref="L203">IF(SUMPRODUCT((B203:J203&lt;&gt;"")*1)=0,"",SUM('Hospi_CM_CMA_CH_Région 1'!L203,'Hospi_CM_CMA_CH_Région 1'!J203,'Hospi_CM_CMA_CH_Région 1'!H203,'Hospi_CM_CMA_CH_Région 1'!F203,'Hospi_CM_CMA_CH_Région 1'!D203,'Hospi_CM_CMA_CH_Région 1'!B203)+SUM(J203,H203,F203,D203,B203)+SUM('Hospi_CM_CMA_CH_Région 2'!L203,'Hospi_CM_CMA_CH_Région 2'!J203,'Hospi_CM_CMA_CH_Région 2'!H203,'Hospi_CM_CMA_CH_Région 2'!F203,'Hospi_CM_CMA_CH_Région 2'!D203,'Hospi_CM_CMA_CH_Région 2'!B203))</f>
        <v/>
      </c>
      <c r="M203" s="190" t="str">
        <f t="array" ref="M203">IF(SUMPRODUCT((B203:K203&lt;&gt;"")*1)=0,"",SUM('Hospi_CM_CMA_CH_Région 1'!M203,'Hospi_CM_CMA_CH_Région 1'!K203,'Hospi_CM_CMA_CH_Région 1'!I203,'Hospi_CM_CMA_CH_Région 1'!G203,'Hospi_CM_CMA_CH_Région 1'!E203,'Hospi_CM_CMA_CH_Région 1'!C203)+SUM(K203,I203,G203,E203,C203)+SUM('Hospi_CM_CMA_CH_Région 2'!M203,'Hospi_CM_CMA_CH_Région 2'!K203,'Hospi_CM_CMA_CH_Région 2'!I203,'Hospi_CM_CMA_CH_Région 2'!G203,'Hospi_CM_CMA_CH_Région 2'!E203,'Hospi_CM_CMA_CH_Région 2'!C203))</f>
        <v/>
      </c>
    </row>
    <row r="204" spans="1:13">
      <c r="A204" s="738" t="s">
        <v>1813</v>
      </c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 t="str">
        <f t="array" ref="L204">IF(SUMPRODUCT((B204:J204&lt;&gt;"")*1)=0,"",SUM('Hospi_CM_CMA_CH_Région 1'!L204,'Hospi_CM_CMA_CH_Région 1'!J204,'Hospi_CM_CMA_CH_Région 1'!H204,'Hospi_CM_CMA_CH_Région 1'!F204,'Hospi_CM_CMA_CH_Région 1'!D204,'Hospi_CM_CMA_CH_Région 1'!B204)+SUM(J204,H204,F204,D204,B204)+SUM('Hospi_CM_CMA_CH_Région 2'!L204,'Hospi_CM_CMA_CH_Région 2'!J204,'Hospi_CM_CMA_CH_Région 2'!H204,'Hospi_CM_CMA_CH_Région 2'!F204,'Hospi_CM_CMA_CH_Région 2'!D204,'Hospi_CM_CMA_CH_Région 2'!B204))</f>
        <v/>
      </c>
      <c r="M204" s="190" t="str">
        <f t="array" ref="M204">IF(SUMPRODUCT((B204:K204&lt;&gt;"")*1)=0,"",SUM('Hospi_CM_CMA_CH_Région 1'!M204,'Hospi_CM_CMA_CH_Région 1'!K204,'Hospi_CM_CMA_CH_Région 1'!I204,'Hospi_CM_CMA_CH_Région 1'!G204,'Hospi_CM_CMA_CH_Région 1'!E204,'Hospi_CM_CMA_CH_Région 1'!C204)+SUM(K204,I204,G204,E204,C204)+SUM('Hospi_CM_CMA_CH_Région 2'!M204,'Hospi_CM_CMA_CH_Région 2'!K204,'Hospi_CM_CMA_CH_Région 2'!I204,'Hospi_CM_CMA_CH_Région 2'!G204,'Hospi_CM_CMA_CH_Région 2'!E204,'Hospi_CM_CMA_CH_Région 2'!C204))</f>
        <v/>
      </c>
    </row>
    <row r="205" spans="1:13">
      <c r="A205" s="738" t="s">
        <v>1814</v>
      </c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 t="str">
        <f t="array" ref="L205">IF(SUMPRODUCT((B205:J205&lt;&gt;"")*1)=0,"",SUM('Hospi_CM_CMA_CH_Région 1'!L205,'Hospi_CM_CMA_CH_Région 1'!J205,'Hospi_CM_CMA_CH_Région 1'!H205,'Hospi_CM_CMA_CH_Région 1'!F205,'Hospi_CM_CMA_CH_Région 1'!D205,'Hospi_CM_CMA_CH_Région 1'!B205)+SUM(J205,H205,F205,D205,B205)+SUM('Hospi_CM_CMA_CH_Région 2'!L205,'Hospi_CM_CMA_CH_Région 2'!J205,'Hospi_CM_CMA_CH_Région 2'!H205,'Hospi_CM_CMA_CH_Région 2'!F205,'Hospi_CM_CMA_CH_Région 2'!D205,'Hospi_CM_CMA_CH_Région 2'!B205))</f>
        <v/>
      </c>
      <c r="M205" s="190" t="str">
        <f t="array" ref="M205">IF(SUMPRODUCT((B205:K205&lt;&gt;"")*1)=0,"",SUM('Hospi_CM_CMA_CH_Région 1'!M205,'Hospi_CM_CMA_CH_Région 1'!K205,'Hospi_CM_CMA_CH_Région 1'!I205,'Hospi_CM_CMA_CH_Région 1'!G205,'Hospi_CM_CMA_CH_Région 1'!E205,'Hospi_CM_CMA_CH_Région 1'!C205)+SUM(K205,I205,G205,E205,C205)+SUM('Hospi_CM_CMA_CH_Région 2'!M205,'Hospi_CM_CMA_CH_Région 2'!K205,'Hospi_CM_CMA_CH_Région 2'!I205,'Hospi_CM_CMA_CH_Région 2'!G205,'Hospi_CM_CMA_CH_Région 2'!E205,'Hospi_CM_CMA_CH_Région 2'!C205))</f>
        <v/>
      </c>
    </row>
    <row r="206" spans="1:13">
      <c r="A206" s="738" t="s">
        <v>1815</v>
      </c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 t="str">
        <f t="array" ref="L206">IF(SUMPRODUCT((B206:J206&lt;&gt;"")*1)=0,"",SUM('Hospi_CM_CMA_CH_Région 1'!L206,'Hospi_CM_CMA_CH_Région 1'!J206,'Hospi_CM_CMA_CH_Région 1'!H206,'Hospi_CM_CMA_CH_Région 1'!F206,'Hospi_CM_CMA_CH_Région 1'!D206,'Hospi_CM_CMA_CH_Région 1'!B206)+SUM(J206,H206,F206,D206,B206)+SUM('Hospi_CM_CMA_CH_Région 2'!L206,'Hospi_CM_CMA_CH_Région 2'!J206,'Hospi_CM_CMA_CH_Région 2'!H206,'Hospi_CM_CMA_CH_Région 2'!F206,'Hospi_CM_CMA_CH_Région 2'!D206,'Hospi_CM_CMA_CH_Région 2'!B206))</f>
        <v/>
      </c>
      <c r="M206" s="190" t="str">
        <f t="array" ref="M206">IF(SUMPRODUCT((B206:K206&lt;&gt;"")*1)=0,"",SUM('Hospi_CM_CMA_CH_Région 1'!M206,'Hospi_CM_CMA_CH_Région 1'!K206,'Hospi_CM_CMA_CH_Région 1'!I206,'Hospi_CM_CMA_CH_Région 1'!G206,'Hospi_CM_CMA_CH_Région 1'!E206,'Hospi_CM_CMA_CH_Région 1'!C206)+SUM(K206,I206,G206,E206,C206)+SUM('Hospi_CM_CMA_CH_Région 2'!M206,'Hospi_CM_CMA_CH_Région 2'!K206,'Hospi_CM_CMA_CH_Région 2'!I206,'Hospi_CM_CMA_CH_Région 2'!G206,'Hospi_CM_CMA_CH_Région 2'!E206,'Hospi_CM_CMA_CH_Région 2'!C206))</f>
        <v/>
      </c>
    </row>
    <row r="207" spans="1:13">
      <c r="A207" s="738" t="s">
        <v>1816</v>
      </c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 t="str">
        <f t="array" ref="L207">IF(SUMPRODUCT((B207:J207&lt;&gt;"")*1)=0,"",SUM('Hospi_CM_CMA_CH_Région 1'!L207,'Hospi_CM_CMA_CH_Région 1'!J207,'Hospi_CM_CMA_CH_Région 1'!H207,'Hospi_CM_CMA_CH_Région 1'!F207,'Hospi_CM_CMA_CH_Région 1'!D207,'Hospi_CM_CMA_CH_Région 1'!B207)+SUM(J207,H207,F207,D207,B207)+SUM('Hospi_CM_CMA_CH_Région 2'!L207,'Hospi_CM_CMA_CH_Région 2'!J207,'Hospi_CM_CMA_CH_Région 2'!H207,'Hospi_CM_CMA_CH_Région 2'!F207,'Hospi_CM_CMA_CH_Région 2'!D207,'Hospi_CM_CMA_CH_Région 2'!B207))</f>
        <v/>
      </c>
      <c r="M207" s="190" t="str">
        <f t="array" ref="M207">IF(SUMPRODUCT((B207:K207&lt;&gt;"")*1)=0,"",SUM('Hospi_CM_CMA_CH_Région 1'!M207,'Hospi_CM_CMA_CH_Région 1'!K207,'Hospi_CM_CMA_CH_Région 1'!I207,'Hospi_CM_CMA_CH_Région 1'!G207,'Hospi_CM_CMA_CH_Région 1'!E207,'Hospi_CM_CMA_CH_Région 1'!C207)+SUM(K207,I207,G207,E207,C207)+SUM('Hospi_CM_CMA_CH_Région 2'!M207,'Hospi_CM_CMA_CH_Région 2'!K207,'Hospi_CM_CMA_CH_Région 2'!I207,'Hospi_CM_CMA_CH_Région 2'!G207,'Hospi_CM_CMA_CH_Région 2'!E207,'Hospi_CM_CMA_CH_Région 2'!C207))</f>
        <v/>
      </c>
    </row>
    <row r="208" spans="1:13">
      <c r="A208" s="738" t="s">
        <v>1817</v>
      </c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 t="str">
        <f t="array" ref="L208">IF(SUMPRODUCT((B208:J208&lt;&gt;"")*1)=0,"",SUM('Hospi_CM_CMA_CH_Région 1'!L208,'Hospi_CM_CMA_CH_Région 1'!J208,'Hospi_CM_CMA_CH_Région 1'!H208,'Hospi_CM_CMA_CH_Région 1'!F208,'Hospi_CM_CMA_CH_Région 1'!D208,'Hospi_CM_CMA_CH_Région 1'!B208)+SUM(J208,H208,F208,D208,B208)+SUM('Hospi_CM_CMA_CH_Région 2'!L208,'Hospi_CM_CMA_CH_Région 2'!J208,'Hospi_CM_CMA_CH_Région 2'!H208,'Hospi_CM_CMA_CH_Région 2'!F208,'Hospi_CM_CMA_CH_Région 2'!D208,'Hospi_CM_CMA_CH_Région 2'!B208))</f>
        <v/>
      </c>
      <c r="M208" s="190" t="str">
        <f t="array" ref="M208">IF(SUMPRODUCT((B208:K208&lt;&gt;"")*1)=0,"",SUM('Hospi_CM_CMA_CH_Région 1'!M208,'Hospi_CM_CMA_CH_Région 1'!K208,'Hospi_CM_CMA_CH_Région 1'!I208,'Hospi_CM_CMA_CH_Région 1'!G208,'Hospi_CM_CMA_CH_Région 1'!E208,'Hospi_CM_CMA_CH_Région 1'!C208)+SUM(K208,I208,G208,E208,C208)+SUM('Hospi_CM_CMA_CH_Région 2'!M208,'Hospi_CM_CMA_CH_Région 2'!K208,'Hospi_CM_CMA_CH_Région 2'!I208,'Hospi_CM_CMA_CH_Région 2'!G208,'Hospi_CM_CMA_CH_Région 2'!E208,'Hospi_CM_CMA_CH_Région 2'!C208))</f>
        <v/>
      </c>
    </row>
    <row r="209" spans="1:13">
      <c r="A209" s="738" t="s">
        <v>1818</v>
      </c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 t="str">
        <f t="array" ref="L209">IF(SUMPRODUCT((B209:J209&lt;&gt;"")*1)=0,"",SUM('Hospi_CM_CMA_CH_Région 1'!L209,'Hospi_CM_CMA_CH_Région 1'!J209,'Hospi_CM_CMA_CH_Région 1'!H209,'Hospi_CM_CMA_CH_Région 1'!F209,'Hospi_CM_CMA_CH_Région 1'!D209,'Hospi_CM_CMA_CH_Région 1'!B209)+SUM(J209,H209,F209,D209,B209)+SUM('Hospi_CM_CMA_CH_Région 2'!L209,'Hospi_CM_CMA_CH_Région 2'!J209,'Hospi_CM_CMA_CH_Région 2'!H209,'Hospi_CM_CMA_CH_Région 2'!F209,'Hospi_CM_CMA_CH_Région 2'!D209,'Hospi_CM_CMA_CH_Région 2'!B209))</f>
        <v/>
      </c>
      <c r="M209" s="190" t="str">
        <f t="array" ref="M209">IF(SUMPRODUCT((B209:K209&lt;&gt;"")*1)=0,"",SUM('Hospi_CM_CMA_CH_Région 1'!M209,'Hospi_CM_CMA_CH_Région 1'!K209,'Hospi_CM_CMA_CH_Région 1'!I209,'Hospi_CM_CMA_CH_Région 1'!G209,'Hospi_CM_CMA_CH_Région 1'!E209,'Hospi_CM_CMA_CH_Région 1'!C209)+SUM(K209,I209,G209,E209,C209)+SUM('Hospi_CM_CMA_CH_Région 2'!M209,'Hospi_CM_CMA_CH_Région 2'!K209,'Hospi_CM_CMA_CH_Région 2'!I209,'Hospi_CM_CMA_CH_Région 2'!G209,'Hospi_CM_CMA_CH_Région 2'!E209,'Hospi_CM_CMA_CH_Région 2'!C209))</f>
        <v/>
      </c>
    </row>
    <row r="210" spans="1:13" ht="14" customHeight="1">
      <c r="A210" s="738" t="s">
        <v>1819</v>
      </c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 t="str">
        <f t="array" ref="L210">IF(SUMPRODUCT((B210:J210&lt;&gt;"")*1)=0,"",SUM('Hospi_CM_CMA_CH_Région 1'!L210,'Hospi_CM_CMA_CH_Région 1'!J210,'Hospi_CM_CMA_CH_Région 1'!H210,'Hospi_CM_CMA_CH_Région 1'!F210,'Hospi_CM_CMA_CH_Région 1'!D210,'Hospi_CM_CMA_CH_Région 1'!B210)+SUM(J210,H210,F210,D210,B210)+SUM('Hospi_CM_CMA_CH_Région 2'!L210,'Hospi_CM_CMA_CH_Région 2'!J210,'Hospi_CM_CMA_CH_Région 2'!H210,'Hospi_CM_CMA_CH_Région 2'!F210,'Hospi_CM_CMA_CH_Région 2'!D210,'Hospi_CM_CMA_CH_Région 2'!B210))</f>
        <v/>
      </c>
      <c r="M210" s="190" t="str">
        <f t="array" ref="M210">IF(SUMPRODUCT((B210:K210&lt;&gt;"")*1)=0,"",SUM('Hospi_CM_CMA_CH_Région 1'!M210,'Hospi_CM_CMA_CH_Région 1'!K210,'Hospi_CM_CMA_CH_Région 1'!I210,'Hospi_CM_CMA_CH_Région 1'!G210,'Hospi_CM_CMA_CH_Région 1'!E210,'Hospi_CM_CMA_CH_Région 1'!C210)+SUM(K210,I210,G210,E210,C210)+SUM('Hospi_CM_CMA_CH_Région 2'!M210,'Hospi_CM_CMA_CH_Région 2'!K210,'Hospi_CM_CMA_CH_Région 2'!I210,'Hospi_CM_CMA_CH_Région 2'!G210,'Hospi_CM_CMA_CH_Région 2'!E210,'Hospi_CM_CMA_CH_Région 2'!C210))</f>
        <v/>
      </c>
    </row>
    <row r="211" spans="1:13">
      <c r="A211" s="738" t="s">
        <v>1820</v>
      </c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 t="str">
        <f t="array" ref="L211">IF(SUMPRODUCT((B211:J211&lt;&gt;"")*1)=0,"",SUM('Hospi_CM_CMA_CH_Région 1'!L211,'Hospi_CM_CMA_CH_Région 1'!J211,'Hospi_CM_CMA_CH_Région 1'!H211,'Hospi_CM_CMA_CH_Région 1'!F211,'Hospi_CM_CMA_CH_Région 1'!D211,'Hospi_CM_CMA_CH_Région 1'!B211)+SUM(J211,H211,F211,D211,B211)+SUM('Hospi_CM_CMA_CH_Région 2'!L211,'Hospi_CM_CMA_CH_Région 2'!J211,'Hospi_CM_CMA_CH_Région 2'!H211,'Hospi_CM_CMA_CH_Région 2'!F211,'Hospi_CM_CMA_CH_Région 2'!D211,'Hospi_CM_CMA_CH_Région 2'!B211))</f>
        <v/>
      </c>
      <c r="M211" s="190" t="str">
        <f t="array" ref="M211">IF(SUMPRODUCT((B211:K211&lt;&gt;"")*1)=0,"",SUM('Hospi_CM_CMA_CH_Région 1'!M211,'Hospi_CM_CMA_CH_Région 1'!K211,'Hospi_CM_CMA_CH_Région 1'!I211,'Hospi_CM_CMA_CH_Région 1'!G211,'Hospi_CM_CMA_CH_Région 1'!E211,'Hospi_CM_CMA_CH_Région 1'!C211)+SUM(K211,I211,G211,E211,C211)+SUM('Hospi_CM_CMA_CH_Région 2'!M211,'Hospi_CM_CMA_CH_Région 2'!K211,'Hospi_CM_CMA_CH_Région 2'!I211,'Hospi_CM_CMA_CH_Région 2'!G211,'Hospi_CM_CMA_CH_Région 2'!E211,'Hospi_CM_CMA_CH_Région 2'!C211))</f>
        <v/>
      </c>
    </row>
    <row r="212" spans="1:13">
      <c r="A212" s="738" t="s">
        <v>1821</v>
      </c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 t="str">
        <f t="array" ref="L212">IF(SUMPRODUCT((B212:J212&lt;&gt;"")*1)=0,"",SUM('Hospi_CM_CMA_CH_Région 1'!L212,'Hospi_CM_CMA_CH_Région 1'!J212,'Hospi_CM_CMA_CH_Région 1'!H212,'Hospi_CM_CMA_CH_Région 1'!F212,'Hospi_CM_CMA_CH_Région 1'!D212,'Hospi_CM_CMA_CH_Région 1'!B212)+SUM(J212,H212,F212,D212,B212)+SUM('Hospi_CM_CMA_CH_Région 2'!L212,'Hospi_CM_CMA_CH_Région 2'!J212,'Hospi_CM_CMA_CH_Région 2'!H212,'Hospi_CM_CMA_CH_Région 2'!F212,'Hospi_CM_CMA_CH_Région 2'!D212,'Hospi_CM_CMA_CH_Région 2'!B212))</f>
        <v/>
      </c>
      <c r="M212" s="190" t="str">
        <f t="array" ref="M212">IF(SUMPRODUCT((B212:K212&lt;&gt;"")*1)=0,"",SUM('Hospi_CM_CMA_CH_Région 1'!M212,'Hospi_CM_CMA_CH_Région 1'!K212,'Hospi_CM_CMA_CH_Région 1'!I212,'Hospi_CM_CMA_CH_Région 1'!G212,'Hospi_CM_CMA_CH_Région 1'!E212,'Hospi_CM_CMA_CH_Région 1'!C212)+SUM(K212,I212,G212,E212,C212)+SUM('Hospi_CM_CMA_CH_Région 2'!M212,'Hospi_CM_CMA_CH_Région 2'!K212,'Hospi_CM_CMA_CH_Région 2'!I212,'Hospi_CM_CMA_CH_Région 2'!G212,'Hospi_CM_CMA_CH_Région 2'!E212,'Hospi_CM_CMA_CH_Région 2'!C212))</f>
        <v/>
      </c>
    </row>
    <row r="213" spans="1:13">
      <c r="A213" s="738" t="s">
        <v>1822</v>
      </c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 t="str">
        <f t="array" ref="L213">IF(SUMPRODUCT((B213:J213&lt;&gt;"")*1)=0,"",SUM('Hospi_CM_CMA_CH_Région 1'!L213,'Hospi_CM_CMA_CH_Région 1'!J213,'Hospi_CM_CMA_CH_Région 1'!H213,'Hospi_CM_CMA_CH_Région 1'!F213,'Hospi_CM_CMA_CH_Région 1'!D213,'Hospi_CM_CMA_CH_Région 1'!B213)+SUM(J213,H213,F213,D213,B213)+SUM('Hospi_CM_CMA_CH_Région 2'!L213,'Hospi_CM_CMA_CH_Région 2'!J213,'Hospi_CM_CMA_CH_Région 2'!H213,'Hospi_CM_CMA_CH_Région 2'!F213,'Hospi_CM_CMA_CH_Région 2'!D213,'Hospi_CM_CMA_CH_Région 2'!B213))</f>
        <v/>
      </c>
      <c r="M213" s="190" t="str">
        <f t="array" ref="M213">IF(SUMPRODUCT((B213:K213&lt;&gt;"")*1)=0,"",SUM('Hospi_CM_CMA_CH_Région 1'!M213,'Hospi_CM_CMA_CH_Région 1'!K213,'Hospi_CM_CMA_CH_Région 1'!I213,'Hospi_CM_CMA_CH_Région 1'!G213,'Hospi_CM_CMA_CH_Région 1'!E213,'Hospi_CM_CMA_CH_Région 1'!C213)+SUM(K213,I213,G213,E213,C213)+SUM('Hospi_CM_CMA_CH_Région 2'!M213,'Hospi_CM_CMA_CH_Région 2'!K213,'Hospi_CM_CMA_CH_Région 2'!I213,'Hospi_CM_CMA_CH_Région 2'!G213,'Hospi_CM_CMA_CH_Région 2'!E213,'Hospi_CM_CMA_CH_Région 2'!C213))</f>
        <v/>
      </c>
    </row>
    <row r="214" spans="1:13">
      <c r="A214" s="738" t="s">
        <v>1823</v>
      </c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 t="str">
        <f t="array" ref="L214">IF(SUMPRODUCT((B214:J214&lt;&gt;"")*1)=0,"",SUM('Hospi_CM_CMA_CH_Région 1'!L214,'Hospi_CM_CMA_CH_Région 1'!J214,'Hospi_CM_CMA_CH_Région 1'!H214,'Hospi_CM_CMA_CH_Région 1'!F214,'Hospi_CM_CMA_CH_Région 1'!D214,'Hospi_CM_CMA_CH_Région 1'!B214)+SUM(J214,H214,F214,D214,B214)+SUM('Hospi_CM_CMA_CH_Région 2'!L214,'Hospi_CM_CMA_CH_Région 2'!J214,'Hospi_CM_CMA_CH_Région 2'!H214,'Hospi_CM_CMA_CH_Région 2'!F214,'Hospi_CM_CMA_CH_Région 2'!D214,'Hospi_CM_CMA_CH_Région 2'!B214))</f>
        <v/>
      </c>
      <c r="M214" s="190" t="str">
        <f t="array" ref="M214">IF(SUMPRODUCT((B214:K214&lt;&gt;"")*1)=0,"",SUM('Hospi_CM_CMA_CH_Région 1'!M214,'Hospi_CM_CMA_CH_Région 1'!K214,'Hospi_CM_CMA_CH_Région 1'!I214,'Hospi_CM_CMA_CH_Région 1'!G214,'Hospi_CM_CMA_CH_Région 1'!E214,'Hospi_CM_CMA_CH_Région 1'!C214)+SUM(K214,I214,G214,E214,C214)+SUM('Hospi_CM_CMA_CH_Région 2'!M214,'Hospi_CM_CMA_CH_Région 2'!K214,'Hospi_CM_CMA_CH_Région 2'!I214,'Hospi_CM_CMA_CH_Région 2'!G214,'Hospi_CM_CMA_CH_Région 2'!E214,'Hospi_CM_CMA_CH_Région 2'!C214))</f>
        <v/>
      </c>
    </row>
    <row r="215" spans="1:13" ht="14" customHeight="1">
      <c r="A215" s="738" t="s">
        <v>1824</v>
      </c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 t="str">
        <f t="array" ref="L215">IF(SUMPRODUCT((B215:J215&lt;&gt;"")*1)=0,"",SUM('Hospi_CM_CMA_CH_Région 1'!L215,'Hospi_CM_CMA_CH_Région 1'!J215,'Hospi_CM_CMA_CH_Région 1'!H215,'Hospi_CM_CMA_CH_Région 1'!F215,'Hospi_CM_CMA_CH_Région 1'!D215,'Hospi_CM_CMA_CH_Région 1'!B215)+SUM(J215,H215,F215,D215,B215)+SUM('Hospi_CM_CMA_CH_Région 2'!L215,'Hospi_CM_CMA_CH_Région 2'!J215,'Hospi_CM_CMA_CH_Région 2'!H215,'Hospi_CM_CMA_CH_Région 2'!F215,'Hospi_CM_CMA_CH_Région 2'!D215,'Hospi_CM_CMA_CH_Région 2'!B215))</f>
        <v/>
      </c>
      <c r="M215" s="190" t="str">
        <f t="array" ref="M215">IF(SUMPRODUCT((B215:K215&lt;&gt;"")*1)=0,"",SUM('Hospi_CM_CMA_CH_Région 1'!M215,'Hospi_CM_CMA_CH_Région 1'!K215,'Hospi_CM_CMA_CH_Région 1'!I215,'Hospi_CM_CMA_CH_Région 1'!G215,'Hospi_CM_CMA_CH_Région 1'!E215,'Hospi_CM_CMA_CH_Région 1'!C215)+SUM(K215,I215,G215,E215,C215)+SUM('Hospi_CM_CMA_CH_Région 2'!M215,'Hospi_CM_CMA_CH_Région 2'!K215,'Hospi_CM_CMA_CH_Région 2'!I215,'Hospi_CM_CMA_CH_Région 2'!G215,'Hospi_CM_CMA_CH_Région 2'!E215,'Hospi_CM_CMA_CH_Région 2'!C215))</f>
        <v/>
      </c>
    </row>
    <row r="216" spans="1:13">
      <c r="A216" s="738" t="s">
        <v>1825</v>
      </c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 t="str">
        <f t="array" ref="L216">IF(SUMPRODUCT((B216:J216&lt;&gt;"")*1)=0,"",SUM('Hospi_CM_CMA_CH_Région 1'!L216,'Hospi_CM_CMA_CH_Région 1'!J216,'Hospi_CM_CMA_CH_Région 1'!H216,'Hospi_CM_CMA_CH_Région 1'!F216,'Hospi_CM_CMA_CH_Région 1'!D216,'Hospi_CM_CMA_CH_Région 1'!B216)+SUM(J216,H216,F216,D216,B216)+SUM('Hospi_CM_CMA_CH_Région 2'!L216,'Hospi_CM_CMA_CH_Région 2'!J216,'Hospi_CM_CMA_CH_Région 2'!H216,'Hospi_CM_CMA_CH_Région 2'!F216,'Hospi_CM_CMA_CH_Région 2'!D216,'Hospi_CM_CMA_CH_Région 2'!B216))</f>
        <v/>
      </c>
      <c r="M216" s="190" t="str">
        <f t="array" ref="M216">IF(SUMPRODUCT((B216:K216&lt;&gt;"")*1)=0,"",SUM('Hospi_CM_CMA_CH_Région 1'!M216,'Hospi_CM_CMA_CH_Région 1'!K216,'Hospi_CM_CMA_CH_Région 1'!I216,'Hospi_CM_CMA_CH_Région 1'!G216,'Hospi_CM_CMA_CH_Région 1'!E216,'Hospi_CM_CMA_CH_Région 1'!C216)+SUM(K216,I216,G216,E216,C216)+SUM('Hospi_CM_CMA_CH_Région 2'!M216,'Hospi_CM_CMA_CH_Région 2'!K216,'Hospi_CM_CMA_CH_Région 2'!I216,'Hospi_CM_CMA_CH_Région 2'!G216,'Hospi_CM_CMA_CH_Région 2'!E216,'Hospi_CM_CMA_CH_Région 2'!C216))</f>
        <v/>
      </c>
    </row>
    <row r="217" spans="1:13">
      <c r="A217" s="738" t="s">
        <v>1826</v>
      </c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 t="str">
        <f t="array" ref="L217">IF(SUMPRODUCT((B217:J217&lt;&gt;"")*1)=0,"",SUM('Hospi_CM_CMA_CH_Région 1'!L217,'Hospi_CM_CMA_CH_Région 1'!J217,'Hospi_CM_CMA_CH_Région 1'!H217,'Hospi_CM_CMA_CH_Région 1'!F217,'Hospi_CM_CMA_CH_Région 1'!D217,'Hospi_CM_CMA_CH_Région 1'!B217)+SUM(J217,H217,F217,D217,B217)+SUM('Hospi_CM_CMA_CH_Région 2'!L217,'Hospi_CM_CMA_CH_Région 2'!J217,'Hospi_CM_CMA_CH_Région 2'!H217,'Hospi_CM_CMA_CH_Région 2'!F217,'Hospi_CM_CMA_CH_Région 2'!D217,'Hospi_CM_CMA_CH_Région 2'!B217))</f>
        <v/>
      </c>
      <c r="M217" s="190" t="str">
        <f t="array" ref="M217">IF(SUMPRODUCT((B217:K217&lt;&gt;"")*1)=0,"",SUM('Hospi_CM_CMA_CH_Région 1'!M217,'Hospi_CM_CMA_CH_Région 1'!K217,'Hospi_CM_CMA_CH_Région 1'!I217,'Hospi_CM_CMA_CH_Région 1'!G217,'Hospi_CM_CMA_CH_Région 1'!E217,'Hospi_CM_CMA_CH_Région 1'!C217)+SUM(K217,I217,G217,E217,C217)+SUM('Hospi_CM_CMA_CH_Région 2'!M217,'Hospi_CM_CMA_CH_Région 2'!K217,'Hospi_CM_CMA_CH_Région 2'!I217,'Hospi_CM_CMA_CH_Région 2'!G217,'Hospi_CM_CMA_CH_Région 2'!E217,'Hospi_CM_CMA_CH_Région 2'!C217))</f>
        <v/>
      </c>
    </row>
    <row r="218" spans="1:13">
      <c r="A218" s="738" t="s">
        <v>1827</v>
      </c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 t="str">
        <f t="array" ref="L218">IF(SUMPRODUCT((B218:J218&lt;&gt;"")*1)=0,"",SUM('Hospi_CM_CMA_CH_Région 1'!L218,'Hospi_CM_CMA_CH_Région 1'!J218,'Hospi_CM_CMA_CH_Région 1'!H218,'Hospi_CM_CMA_CH_Région 1'!F218,'Hospi_CM_CMA_CH_Région 1'!D218,'Hospi_CM_CMA_CH_Région 1'!B218)+SUM(J218,H218,F218,D218,B218)+SUM('Hospi_CM_CMA_CH_Région 2'!L218,'Hospi_CM_CMA_CH_Région 2'!J218,'Hospi_CM_CMA_CH_Région 2'!H218,'Hospi_CM_CMA_CH_Région 2'!F218,'Hospi_CM_CMA_CH_Région 2'!D218,'Hospi_CM_CMA_CH_Région 2'!B218))</f>
        <v/>
      </c>
      <c r="M218" s="190" t="str">
        <f t="array" ref="M218">IF(SUMPRODUCT((B218:K218&lt;&gt;"")*1)=0,"",SUM('Hospi_CM_CMA_CH_Région 1'!M218,'Hospi_CM_CMA_CH_Région 1'!K218,'Hospi_CM_CMA_CH_Région 1'!I218,'Hospi_CM_CMA_CH_Région 1'!G218,'Hospi_CM_CMA_CH_Région 1'!E218,'Hospi_CM_CMA_CH_Région 1'!C218)+SUM(K218,I218,G218,E218,C218)+SUM('Hospi_CM_CMA_CH_Région 2'!M218,'Hospi_CM_CMA_CH_Région 2'!K218,'Hospi_CM_CMA_CH_Région 2'!I218,'Hospi_CM_CMA_CH_Région 2'!G218,'Hospi_CM_CMA_CH_Région 2'!E218,'Hospi_CM_CMA_CH_Région 2'!C218))</f>
        <v/>
      </c>
    </row>
    <row r="219" spans="1:13">
      <c r="A219" s="738" t="s">
        <v>1828</v>
      </c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 t="str">
        <f t="array" ref="L219">IF(SUMPRODUCT((B219:J219&lt;&gt;"")*1)=0,"",SUM('Hospi_CM_CMA_CH_Région 1'!L219,'Hospi_CM_CMA_CH_Région 1'!J219,'Hospi_CM_CMA_CH_Région 1'!H219,'Hospi_CM_CMA_CH_Région 1'!F219,'Hospi_CM_CMA_CH_Région 1'!D219,'Hospi_CM_CMA_CH_Région 1'!B219)+SUM(J219,H219,F219,D219,B219)+SUM('Hospi_CM_CMA_CH_Région 2'!L219,'Hospi_CM_CMA_CH_Région 2'!J219,'Hospi_CM_CMA_CH_Région 2'!H219,'Hospi_CM_CMA_CH_Région 2'!F219,'Hospi_CM_CMA_CH_Région 2'!D219,'Hospi_CM_CMA_CH_Région 2'!B219))</f>
        <v/>
      </c>
      <c r="M219" s="190" t="str">
        <f t="array" ref="M219">IF(SUMPRODUCT((B219:K219&lt;&gt;"")*1)=0,"",SUM('Hospi_CM_CMA_CH_Région 1'!M219,'Hospi_CM_CMA_CH_Région 1'!K219,'Hospi_CM_CMA_CH_Région 1'!I219,'Hospi_CM_CMA_CH_Région 1'!G219,'Hospi_CM_CMA_CH_Région 1'!E219,'Hospi_CM_CMA_CH_Région 1'!C219)+SUM(K219,I219,G219,E219,C219)+SUM('Hospi_CM_CMA_CH_Région 2'!M219,'Hospi_CM_CMA_CH_Région 2'!K219,'Hospi_CM_CMA_CH_Région 2'!I219,'Hospi_CM_CMA_CH_Région 2'!G219,'Hospi_CM_CMA_CH_Région 2'!E219,'Hospi_CM_CMA_CH_Région 2'!C219))</f>
        <v/>
      </c>
    </row>
    <row r="220" spans="1:13">
      <c r="A220" s="738" t="s">
        <v>1829</v>
      </c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 t="str">
        <f t="array" ref="L220">IF(SUMPRODUCT((B220:J220&lt;&gt;"")*1)=0,"",SUM('Hospi_CM_CMA_CH_Région 1'!L220,'Hospi_CM_CMA_CH_Région 1'!J220,'Hospi_CM_CMA_CH_Région 1'!H220,'Hospi_CM_CMA_CH_Région 1'!F220,'Hospi_CM_CMA_CH_Région 1'!D220,'Hospi_CM_CMA_CH_Région 1'!B220)+SUM(J220,H220,F220,D220,B220)+SUM('Hospi_CM_CMA_CH_Région 2'!L220,'Hospi_CM_CMA_CH_Région 2'!J220,'Hospi_CM_CMA_CH_Région 2'!H220,'Hospi_CM_CMA_CH_Région 2'!F220,'Hospi_CM_CMA_CH_Région 2'!D220,'Hospi_CM_CMA_CH_Région 2'!B220))</f>
        <v/>
      </c>
      <c r="M220" s="190" t="str">
        <f t="array" ref="M220">IF(SUMPRODUCT((B220:K220&lt;&gt;"")*1)=0,"",SUM('Hospi_CM_CMA_CH_Région 1'!M220,'Hospi_CM_CMA_CH_Région 1'!K220,'Hospi_CM_CMA_CH_Région 1'!I220,'Hospi_CM_CMA_CH_Région 1'!G220,'Hospi_CM_CMA_CH_Région 1'!E220,'Hospi_CM_CMA_CH_Région 1'!C220)+SUM(K220,I220,G220,E220,C220)+SUM('Hospi_CM_CMA_CH_Région 2'!M220,'Hospi_CM_CMA_CH_Région 2'!K220,'Hospi_CM_CMA_CH_Région 2'!I220,'Hospi_CM_CMA_CH_Région 2'!G220,'Hospi_CM_CMA_CH_Région 2'!E220,'Hospi_CM_CMA_CH_Région 2'!C220))</f>
        <v/>
      </c>
    </row>
    <row r="221" spans="1:13" ht="13.9" customHeight="1">
      <c r="A221" s="662" t="s">
        <v>1579</v>
      </c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 t="str">
        <f t="array" ref="L221">IF(SUMPRODUCT((B221:J221&lt;&gt;"")*1)=0,"",SUM('Hospi_CM_CMA_CH_Région 1'!L221,'Hospi_CM_CMA_CH_Région 1'!J221,'Hospi_CM_CMA_CH_Région 1'!H221,'Hospi_CM_CMA_CH_Région 1'!F221,'Hospi_CM_CMA_CH_Région 1'!D221,'Hospi_CM_CMA_CH_Région 1'!B221)+SUM(J221,H221,F221,D221,B221)+SUM('Hospi_CM_CMA_CH_Région 2'!L221,'Hospi_CM_CMA_CH_Région 2'!J221,'Hospi_CM_CMA_CH_Région 2'!H221,'Hospi_CM_CMA_CH_Région 2'!F221,'Hospi_CM_CMA_CH_Région 2'!D221,'Hospi_CM_CMA_CH_Région 2'!B221))</f>
        <v/>
      </c>
      <c r="M221" s="190" t="str">
        <f t="array" ref="M221">IF(SUMPRODUCT((B221:K221&lt;&gt;"")*1)=0,"",SUM('Hospi_CM_CMA_CH_Région 1'!M221,'Hospi_CM_CMA_CH_Région 1'!K221,'Hospi_CM_CMA_CH_Région 1'!I221,'Hospi_CM_CMA_CH_Région 1'!G221,'Hospi_CM_CMA_CH_Région 1'!E221,'Hospi_CM_CMA_CH_Région 1'!C221)+SUM(K221,I221,G221,E221,C221)+SUM('Hospi_CM_CMA_CH_Région 2'!M221,'Hospi_CM_CMA_CH_Région 2'!K221,'Hospi_CM_CMA_CH_Région 2'!I221,'Hospi_CM_CMA_CH_Région 2'!G221,'Hospi_CM_CMA_CH_Région 2'!E221,'Hospi_CM_CMA_CH_Région 2'!C221))</f>
        <v/>
      </c>
    </row>
    <row r="222" spans="1:13" ht="14" customHeight="1">
      <c r="A222" s="738" t="s">
        <v>1830</v>
      </c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 t="str">
        <f t="array" ref="L222">IF(SUMPRODUCT((B222:J222&lt;&gt;"")*1)=0,"",SUM('Hospi_CM_CMA_CH_Région 1'!L222,'Hospi_CM_CMA_CH_Région 1'!J222,'Hospi_CM_CMA_CH_Région 1'!H222,'Hospi_CM_CMA_CH_Région 1'!F222,'Hospi_CM_CMA_CH_Région 1'!D222,'Hospi_CM_CMA_CH_Région 1'!B222)+SUM(J222,H222,F222,D222,B222)+SUM('Hospi_CM_CMA_CH_Région 2'!L222,'Hospi_CM_CMA_CH_Région 2'!J222,'Hospi_CM_CMA_CH_Région 2'!H222,'Hospi_CM_CMA_CH_Région 2'!F222,'Hospi_CM_CMA_CH_Région 2'!D222,'Hospi_CM_CMA_CH_Région 2'!B222))</f>
        <v/>
      </c>
      <c r="M222" s="190" t="str">
        <f t="array" ref="M222">IF(SUMPRODUCT((B222:K222&lt;&gt;"")*1)=0,"",SUM('Hospi_CM_CMA_CH_Région 1'!M222,'Hospi_CM_CMA_CH_Région 1'!K222,'Hospi_CM_CMA_CH_Région 1'!I222,'Hospi_CM_CMA_CH_Région 1'!G222,'Hospi_CM_CMA_CH_Région 1'!E222,'Hospi_CM_CMA_CH_Région 1'!C222)+SUM(K222,I222,G222,E222,C222)+SUM('Hospi_CM_CMA_CH_Région 2'!M222,'Hospi_CM_CMA_CH_Région 2'!K222,'Hospi_CM_CMA_CH_Région 2'!I222,'Hospi_CM_CMA_CH_Région 2'!G222,'Hospi_CM_CMA_CH_Région 2'!E222,'Hospi_CM_CMA_CH_Région 2'!C222))</f>
        <v/>
      </c>
    </row>
    <row r="223" spans="1:13">
      <c r="A223" s="738" t="s">
        <v>1831</v>
      </c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 t="str">
        <f t="array" ref="L223">IF(SUMPRODUCT((B223:J223&lt;&gt;"")*1)=0,"",SUM('Hospi_CM_CMA_CH_Région 1'!L223,'Hospi_CM_CMA_CH_Région 1'!J223,'Hospi_CM_CMA_CH_Région 1'!H223,'Hospi_CM_CMA_CH_Région 1'!F223,'Hospi_CM_CMA_CH_Région 1'!D223,'Hospi_CM_CMA_CH_Région 1'!B223)+SUM(J223,H223,F223,D223,B223)+SUM('Hospi_CM_CMA_CH_Région 2'!L223,'Hospi_CM_CMA_CH_Région 2'!J223,'Hospi_CM_CMA_CH_Région 2'!H223,'Hospi_CM_CMA_CH_Région 2'!F223,'Hospi_CM_CMA_CH_Région 2'!D223,'Hospi_CM_CMA_CH_Région 2'!B223))</f>
        <v/>
      </c>
      <c r="M223" s="190" t="str">
        <f t="array" ref="M223">IF(SUMPRODUCT((B223:K223&lt;&gt;"")*1)=0,"",SUM('Hospi_CM_CMA_CH_Région 1'!M223,'Hospi_CM_CMA_CH_Région 1'!K223,'Hospi_CM_CMA_CH_Région 1'!I223,'Hospi_CM_CMA_CH_Région 1'!G223,'Hospi_CM_CMA_CH_Région 1'!E223,'Hospi_CM_CMA_CH_Région 1'!C223)+SUM(K223,I223,G223,E223,C223)+SUM('Hospi_CM_CMA_CH_Région 2'!M223,'Hospi_CM_CMA_CH_Région 2'!K223,'Hospi_CM_CMA_CH_Région 2'!I223,'Hospi_CM_CMA_CH_Région 2'!G223,'Hospi_CM_CMA_CH_Région 2'!E223,'Hospi_CM_CMA_CH_Région 2'!C223))</f>
        <v/>
      </c>
    </row>
    <row r="224" spans="1:13">
      <c r="A224" s="738" t="s">
        <v>1354</v>
      </c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 t="str">
        <f t="array" ref="L224">IF(SUMPRODUCT((B224:J224&lt;&gt;"")*1)=0,"",SUM('Hospi_CM_CMA_CH_Région 1'!L224,'Hospi_CM_CMA_CH_Région 1'!J224,'Hospi_CM_CMA_CH_Région 1'!H224,'Hospi_CM_CMA_CH_Région 1'!F224,'Hospi_CM_CMA_CH_Région 1'!D224,'Hospi_CM_CMA_CH_Région 1'!B224)+SUM(J224,H224,F224,D224,B224)+SUM('Hospi_CM_CMA_CH_Région 2'!L224,'Hospi_CM_CMA_CH_Région 2'!J224,'Hospi_CM_CMA_CH_Région 2'!H224,'Hospi_CM_CMA_CH_Région 2'!F224,'Hospi_CM_CMA_CH_Région 2'!D224,'Hospi_CM_CMA_CH_Région 2'!B224))</f>
        <v/>
      </c>
      <c r="M224" s="190" t="str">
        <f t="array" ref="M224">IF(SUMPRODUCT((B224:K224&lt;&gt;"")*1)=0,"",SUM('Hospi_CM_CMA_CH_Région 1'!M224,'Hospi_CM_CMA_CH_Région 1'!K224,'Hospi_CM_CMA_CH_Région 1'!I224,'Hospi_CM_CMA_CH_Région 1'!G224,'Hospi_CM_CMA_CH_Région 1'!E224,'Hospi_CM_CMA_CH_Région 1'!C224)+SUM(K224,I224,G224,E224,C224)+SUM('Hospi_CM_CMA_CH_Région 2'!M224,'Hospi_CM_CMA_CH_Région 2'!K224,'Hospi_CM_CMA_CH_Région 2'!I224,'Hospi_CM_CMA_CH_Région 2'!G224,'Hospi_CM_CMA_CH_Région 2'!E224,'Hospi_CM_CMA_CH_Région 2'!C224))</f>
        <v/>
      </c>
    </row>
    <row r="225" spans="1:13">
      <c r="A225" s="738" t="s">
        <v>1832</v>
      </c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 t="str">
        <f t="array" ref="L225">IF(SUMPRODUCT((B225:J225&lt;&gt;"")*1)=0,"",SUM('Hospi_CM_CMA_CH_Région 1'!L225,'Hospi_CM_CMA_CH_Région 1'!J225,'Hospi_CM_CMA_CH_Région 1'!H225,'Hospi_CM_CMA_CH_Région 1'!F225,'Hospi_CM_CMA_CH_Région 1'!D225,'Hospi_CM_CMA_CH_Région 1'!B225)+SUM(J225,H225,F225,D225,B225)+SUM('Hospi_CM_CMA_CH_Région 2'!L225,'Hospi_CM_CMA_CH_Région 2'!J225,'Hospi_CM_CMA_CH_Région 2'!H225,'Hospi_CM_CMA_CH_Région 2'!F225,'Hospi_CM_CMA_CH_Région 2'!D225,'Hospi_CM_CMA_CH_Région 2'!B225))</f>
        <v/>
      </c>
      <c r="M225" s="190" t="str">
        <f t="array" ref="M225">IF(SUMPRODUCT((B225:K225&lt;&gt;"")*1)=0,"",SUM('Hospi_CM_CMA_CH_Région 1'!M225,'Hospi_CM_CMA_CH_Région 1'!K225,'Hospi_CM_CMA_CH_Région 1'!I225,'Hospi_CM_CMA_CH_Région 1'!G225,'Hospi_CM_CMA_CH_Région 1'!E225,'Hospi_CM_CMA_CH_Région 1'!C225)+SUM(K225,I225,G225,E225,C225)+SUM('Hospi_CM_CMA_CH_Région 2'!M225,'Hospi_CM_CMA_CH_Région 2'!K225,'Hospi_CM_CMA_CH_Région 2'!I225,'Hospi_CM_CMA_CH_Région 2'!G225,'Hospi_CM_CMA_CH_Région 2'!E225,'Hospi_CM_CMA_CH_Région 2'!C225))</f>
        <v/>
      </c>
    </row>
    <row r="226" spans="1:13" ht="14" customHeight="1">
      <c r="A226" s="662" t="s">
        <v>1833</v>
      </c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 t="str">
        <f t="array" ref="L226">IF(SUMPRODUCT((B226:J226&lt;&gt;"")*1)=0,"",SUM('Hospi_CM_CMA_CH_Région 1'!L226,'Hospi_CM_CMA_CH_Région 1'!J226,'Hospi_CM_CMA_CH_Région 1'!H226,'Hospi_CM_CMA_CH_Région 1'!F226,'Hospi_CM_CMA_CH_Région 1'!D226,'Hospi_CM_CMA_CH_Région 1'!B226)+SUM(J226,H226,F226,D226,B226)+SUM('Hospi_CM_CMA_CH_Région 2'!L226,'Hospi_CM_CMA_CH_Région 2'!J226,'Hospi_CM_CMA_CH_Région 2'!H226,'Hospi_CM_CMA_CH_Région 2'!F226,'Hospi_CM_CMA_CH_Région 2'!D226,'Hospi_CM_CMA_CH_Région 2'!B226))</f>
        <v/>
      </c>
      <c r="M226" s="190" t="str">
        <f t="array" ref="M226">IF(SUMPRODUCT((B226:K226&lt;&gt;"")*1)=0,"",SUM('Hospi_CM_CMA_CH_Région 1'!M226,'Hospi_CM_CMA_CH_Région 1'!K226,'Hospi_CM_CMA_CH_Région 1'!I226,'Hospi_CM_CMA_CH_Région 1'!G226,'Hospi_CM_CMA_CH_Région 1'!E226,'Hospi_CM_CMA_CH_Région 1'!C226)+SUM(K226,I226,G226,E226,C226)+SUM('Hospi_CM_CMA_CH_Région 2'!M226,'Hospi_CM_CMA_CH_Région 2'!K226,'Hospi_CM_CMA_CH_Région 2'!I226,'Hospi_CM_CMA_CH_Région 2'!G226,'Hospi_CM_CMA_CH_Région 2'!E226,'Hospi_CM_CMA_CH_Région 2'!C226))</f>
        <v/>
      </c>
    </row>
    <row r="227" spans="1:13">
      <c r="A227" s="738" t="s">
        <v>1834</v>
      </c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 t="str">
        <f t="array" ref="L227">IF(SUMPRODUCT((B227:J227&lt;&gt;"")*1)=0,"",SUM('Hospi_CM_CMA_CH_Région 1'!L227,'Hospi_CM_CMA_CH_Région 1'!J227,'Hospi_CM_CMA_CH_Région 1'!H227,'Hospi_CM_CMA_CH_Région 1'!F227,'Hospi_CM_CMA_CH_Région 1'!D227,'Hospi_CM_CMA_CH_Région 1'!B227)+SUM(J227,H227,F227,D227,B227)+SUM('Hospi_CM_CMA_CH_Région 2'!L227,'Hospi_CM_CMA_CH_Région 2'!J227,'Hospi_CM_CMA_CH_Région 2'!H227,'Hospi_CM_CMA_CH_Région 2'!F227,'Hospi_CM_CMA_CH_Région 2'!D227,'Hospi_CM_CMA_CH_Région 2'!B227))</f>
        <v/>
      </c>
      <c r="M227" s="190" t="str">
        <f t="array" ref="M227">IF(SUMPRODUCT((B227:K227&lt;&gt;"")*1)=0,"",SUM('Hospi_CM_CMA_CH_Région 1'!M227,'Hospi_CM_CMA_CH_Région 1'!K227,'Hospi_CM_CMA_CH_Région 1'!I227,'Hospi_CM_CMA_CH_Région 1'!G227,'Hospi_CM_CMA_CH_Région 1'!E227,'Hospi_CM_CMA_CH_Région 1'!C227)+SUM(K227,I227,G227,E227,C227)+SUM('Hospi_CM_CMA_CH_Région 2'!M227,'Hospi_CM_CMA_CH_Région 2'!K227,'Hospi_CM_CMA_CH_Région 2'!I227,'Hospi_CM_CMA_CH_Région 2'!G227,'Hospi_CM_CMA_CH_Région 2'!E227,'Hospi_CM_CMA_CH_Région 2'!C227))</f>
        <v/>
      </c>
    </row>
    <row r="228" spans="1:13">
      <c r="A228" s="738" t="s">
        <v>1356</v>
      </c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 t="str">
        <f t="array" ref="L228">IF(SUMPRODUCT((B228:J228&lt;&gt;"")*1)=0,"",SUM('Hospi_CM_CMA_CH_Région 1'!L228,'Hospi_CM_CMA_CH_Région 1'!J228,'Hospi_CM_CMA_CH_Région 1'!H228,'Hospi_CM_CMA_CH_Région 1'!F228,'Hospi_CM_CMA_CH_Région 1'!D228,'Hospi_CM_CMA_CH_Région 1'!B228)+SUM(J228,H228,F228,D228,B228)+SUM('Hospi_CM_CMA_CH_Région 2'!L228,'Hospi_CM_CMA_CH_Région 2'!J228,'Hospi_CM_CMA_CH_Région 2'!H228,'Hospi_CM_CMA_CH_Région 2'!F228,'Hospi_CM_CMA_CH_Région 2'!D228,'Hospi_CM_CMA_CH_Région 2'!B228))</f>
        <v/>
      </c>
      <c r="M228" s="190" t="str">
        <f t="array" ref="M228">IF(SUMPRODUCT((B228:K228&lt;&gt;"")*1)=0,"",SUM('Hospi_CM_CMA_CH_Région 1'!M228,'Hospi_CM_CMA_CH_Région 1'!K228,'Hospi_CM_CMA_CH_Région 1'!I228,'Hospi_CM_CMA_CH_Région 1'!G228,'Hospi_CM_CMA_CH_Région 1'!E228,'Hospi_CM_CMA_CH_Région 1'!C228)+SUM(K228,I228,G228,E228,C228)+SUM('Hospi_CM_CMA_CH_Région 2'!M228,'Hospi_CM_CMA_CH_Région 2'!K228,'Hospi_CM_CMA_CH_Région 2'!I228,'Hospi_CM_CMA_CH_Région 2'!G228,'Hospi_CM_CMA_CH_Région 2'!E228,'Hospi_CM_CMA_CH_Région 2'!C228))</f>
        <v/>
      </c>
    </row>
    <row r="229" spans="1:13">
      <c r="A229" s="738" t="s">
        <v>1357</v>
      </c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 t="str">
        <f t="array" ref="L229">IF(SUMPRODUCT((B229:J229&lt;&gt;"")*1)=0,"",SUM('Hospi_CM_CMA_CH_Région 1'!L229,'Hospi_CM_CMA_CH_Région 1'!J229,'Hospi_CM_CMA_CH_Région 1'!H229,'Hospi_CM_CMA_CH_Région 1'!F229,'Hospi_CM_CMA_CH_Région 1'!D229,'Hospi_CM_CMA_CH_Région 1'!B229)+SUM(J229,H229,F229,D229,B229)+SUM('Hospi_CM_CMA_CH_Région 2'!L229,'Hospi_CM_CMA_CH_Région 2'!J229,'Hospi_CM_CMA_CH_Région 2'!H229,'Hospi_CM_CMA_CH_Région 2'!F229,'Hospi_CM_CMA_CH_Région 2'!D229,'Hospi_CM_CMA_CH_Région 2'!B229))</f>
        <v/>
      </c>
      <c r="M229" s="190" t="str">
        <f t="array" ref="M229">IF(SUMPRODUCT((B229:K229&lt;&gt;"")*1)=0,"",SUM('Hospi_CM_CMA_CH_Région 1'!M229,'Hospi_CM_CMA_CH_Région 1'!K229,'Hospi_CM_CMA_CH_Région 1'!I229,'Hospi_CM_CMA_CH_Région 1'!G229,'Hospi_CM_CMA_CH_Région 1'!E229,'Hospi_CM_CMA_CH_Région 1'!C229)+SUM(K229,I229,G229,E229,C229)+SUM('Hospi_CM_CMA_CH_Région 2'!M229,'Hospi_CM_CMA_CH_Région 2'!K229,'Hospi_CM_CMA_CH_Région 2'!I229,'Hospi_CM_CMA_CH_Région 2'!G229,'Hospi_CM_CMA_CH_Région 2'!E229,'Hospi_CM_CMA_CH_Région 2'!C229))</f>
        <v/>
      </c>
    </row>
    <row r="230" spans="1:13">
      <c r="A230" s="738" t="s">
        <v>1835</v>
      </c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 t="str">
        <f t="array" ref="L230">IF(SUMPRODUCT((B230:J230&lt;&gt;"")*1)=0,"",SUM('Hospi_CM_CMA_CH_Région 1'!L230,'Hospi_CM_CMA_CH_Région 1'!J230,'Hospi_CM_CMA_CH_Région 1'!H230,'Hospi_CM_CMA_CH_Région 1'!F230,'Hospi_CM_CMA_CH_Région 1'!D230,'Hospi_CM_CMA_CH_Région 1'!B230)+SUM(J230,H230,F230,D230,B230)+SUM('Hospi_CM_CMA_CH_Région 2'!L230,'Hospi_CM_CMA_CH_Région 2'!J230,'Hospi_CM_CMA_CH_Région 2'!H230,'Hospi_CM_CMA_CH_Région 2'!F230,'Hospi_CM_CMA_CH_Région 2'!D230,'Hospi_CM_CMA_CH_Région 2'!B230))</f>
        <v/>
      </c>
      <c r="M230" s="190" t="str">
        <f t="array" ref="M230">IF(SUMPRODUCT((B230:K230&lt;&gt;"")*1)=0,"",SUM('Hospi_CM_CMA_CH_Région 1'!M230,'Hospi_CM_CMA_CH_Région 1'!K230,'Hospi_CM_CMA_CH_Région 1'!I230,'Hospi_CM_CMA_CH_Région 1'!G230,'Hospi_CM_CMA_CH_Région 1'!E230,'Hospi_CM_CMA_CH_Région 1'!C230)+SUM(K230,I230,G230,E230,C230)+SUM('Hospi_CM_CMA_CH_Région 2'!M230,'Hospi_CM_CMA_CH_Région 2'!K230,'Hospi_CM_CMA_CH_Région 2'!I230,'Hospi_CM_CMA_CH_Région 2'!G230,'Hospi_CM_CMA_CH_Région 2'!E230,'Hospi_CM_CMA_CH_Région 2'!C230))</f>
        <v/>
      </c>
    </row>
    <row r="231" spans="1:13">
      <c r="A231" s="738" t="s">
        <v>1836</v>
      </c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 t="str">
        <f t="array" ref="L231">IF(SUMPRODUCT((B231:J231&lt;&gt;"")*1)=0,"",SUM('Hospi_CM_CMA_CH_Région 1'!L231,'Hospi_CM_CMA_CH_Région 1'!J231,'Hospi_CM_CMA_CH_Région 1'!H231,'Hospi_CM_CMA_CH_Région 1'!F231,'Hospi_CM_CMA_CH_Région 1'!D231,'Hospi_CM_CMA_CH_Région 1'!B231)+SUM(J231,H231,F231,D231,B231)+SUM('Hospi_CM_CMA_CH_Région 2'!L231,'Hospi_CM_CMA_CH_Région 2'!J231,'Hospi_CM_CMA_CH_Région 2'!H231,'Hospi_CM_CMA_CH_Région 2'!F231,'Hospi_CM_CMA_CH_Région 2'!D231,'Hospi_CM_CMA_CH_Région 2'!B231))</f>
        <v/>
      </c>
      <c r="M231" s="190" t="str">
        <f t="array" ref="M231">IF(SUMPRODUCT((B231:K231&lt;&gt;"")*1)=0,"",SUM('Hospi_CM_CMA_CH_Région 1'!M231,'Hospi_CM_CMA_CH_Région 1'!K231,'Hospi_CM_CMA_CH_Région 1'!I231,'Hospi_CM_CMA_CH_Région 1'!G231,'Hospi_CM_CMA_CH_Région 1'!E231,'Hospi_CM_CMA_CH_Région 1'!C231)+SUM(K231,I231,G231,E231,C231)+SUM('Hospi_CM_CMA_CH_Région 2'!M231,'Hospi_CM_CMA_CH_Région 2'!K231,'Hospi_CM_CMA_CH_Région 2'!I231,'Hospi_CM_CMA_CH_Région 2'!G231,'Hospi_CM_CMA_CH_Région 2'!E231,'Hospi_CM_CMA_CH_Région 2'!C231))</f>
        <v/>
      </c>
    </row>
    <row r="232" spans="1:13" ht="27" customHeight="1">
      <c r="A232" s="738" t="s">
        <v>1837</v>
      </c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 t="str">
        <f t="array" ref="L232">IF(SUMPRODUCT((B232:J232&lt;&gt;"")*1)=0,"",SUM('Hospi_CM_CMA_CH_Région 1'!L232,'Hospi_CM_CMA_CH_Région 1'!J232,'Hospi_CM_CMA_CH_Région 1'!H232,'Hospi_CM_CMA_CH_Région 1'!F232,'Hospi_CM_CMA_CH_Région 1'!D232,'Hospi_CM_CMA_CH_Région 1'!B232)+SUM(J232,H232,F232,D232,B232)+SUM('Hospi_CM_CMA_CH_Région 2'!L232,'Hospi_CM_CMA_CH_Région 2'!J232,'Hospi_CM_CMA_CH_Région 2'!H232,'Hospi_CM_CMA_CH_Région 2'!F232,'Hospi_CM_CMA_CH_Région 2'!D232,'Hospi_CM_CMA_CH_Région 2'!B232))</f>
        <v/>
      </c>
      <c r="M232" s="190" t="str">
        <f t="array" ref="M232">IF(SUMPRODUCT((B232:K232&lt;&gt;"")*1)=0,"",SUM('Hospi_CM_CMA_CH_Région 1'!M232,'Hospi_CM_CMA_CH_Région 1'!K232,'Hospi_CM_CMA_CH_Région 1'!I232,'Hospi_CM_CMA_CH_Région 1'!G232,'Hospi_CM_CMA_CH_Région 1'!E232,'Hospi_CM_CMA_CH_Région 1'!C232)+SUM(K232,I232,G232,E232,C232)+SUM('Hospi_CM_CMA_CH_Région 2'!M232,'Hospi_CM_CMA_CH_Région 2'!K232,'Hospi_CM_CMA_CH_Région 2'!I232,'Hospi_CM_CMA_CH_Région 2'!G232,'Hospi_CM_CMA_CH_Région 2'!E232,'Hospi_CM_CMA_CH_Région 2'!C232))</f>
        <v/>
      </c>
    </row>
    <row r="233" spans="1:13" ht="13.9" customHeight="1">
      <c r="A233" s="662" t="s">
        <v>1593</v>
      </c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 t="str">
        <f t="array" ref="L233">IF(SUMPRODUCT((B233:J233&lt;&gt;"")*1)=0,"",SUM('Hospi_CM_CMA_CH_Région 1'!L233,'Hospi_CM_CMA_CH_Région 1'!J233,'Hospi_CM_CMA_CH_Région 1'!H233,'Hospi_CM_CMA_CH_Région 1'!F233,'Hospi_CM_CMA_CH_Région 1'!D233,'Hospi_CM_CMA_CH_Région 1'!B233)+SUM(J233,H233,F233,D233,B233)+SUM('Hospi_CM_CMA_CH_Région 2'!L233,'Hospi_CM_CMA_CH_Région 2'!J233,'Hospi_CM_CMA_CH_Région 2'!H233,'Hospi_CM_CMA_CH_Région 2'!F233,'Hospi_CM_CMA_CH_Région 2'!D233,'Hospi_CM_CMA_CH_Région 2'!B233))</f>
        <v/>
      </c>
      <c r="M233" s="190" t="str">
        <f t="array" ref="M233">IF(SUMPRODUCT((B233:K233&lt;&gt;"")*1)=0,"",SUM('Hospi_CM_CMA_CH_Région 1'!M233,'Hospi_CM_CMA_CH_Région 1'!K233,'Hospi_CM_CMA_CH_Région 1'!I233,'Hospi_CM_CMA_CH_Région 1'!G233,'Hospi_CM_CMA_CH_Région 1'!E233,'Hospi_CM_CMA_CH_Région 1'!C233)+SUM(K233,I233,G233,E233,C233)+SUM('Hospi_CM_CMA_CH_Région 2'!M233,'Hospi_CM_CMA_CH_Région 2'!K233,'Hospi_CM_CMA_CH_Région 2'!I233,'Hospi_CM_CMA_CH_Région 2'!G233,'Hospi_CM_CMA_CH_Région 2'!E233,'Hospi_CM_CMA_CH_Région 2'!C233))</f>
        <v/>
      </c>
    </row>
    <row r="234" spans="1:13">
      <c r="A234" s="738" t="s">
        <v>1838</v>
      </c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 t="str">
        <f t="array" ref="L234">IF(SUMPRODUCT((B234:J234&lt;&gt;"")*1)=0,"",SUM('Hospi_CM_CMA_CH_Région 1'!L234,'Hospi_CM_CMA_CH_Région 1'!J234,'Hospi_CM_CMA_CH_Région 1'!H234,'Hospi_CM_CMA_CH_Région 1'!F234,'Hospi_CM_CMA_CH_Région 1'!D234,'Hospi_CM_CMA_CH_Région 1'!B234)+SUM(J234,H234,F234,D234,B234)+SUM('Hospi_CM_CMA_CH_Région 2'!L234,'Hospi_CM_CMA_CH_Région 2'!J234,'Hospi_CM_CMA_CH_Région 2'!H234,'Hospi_CM_CMA_CH_Région 2'!F234,'Hospi_CM_CMA_CH_Région 2'!D234,'Hospi_CM_CMA_CH_Région 2'!B234))</f>
        <v/>
      </c>
      <c r="M234" s="190" t="str">
        <f t="array" ref="M234">IF(SUMPRODUCT((B234:K234&lt;&gt;"")*1)=0,"",SUM('Hospi_CM_CMA_CH_Région 1'!M234,'Hospi_CM_CMA_CH_Région 1'!K234,'Hospi_CM_CMA_CH_Région 1'!I234,'Hospi_CM_CMA_CH_Région 1'!G234,'Hospi_CM_CMA_CH_Région 1'!E234,'Hospi_CM_CMA_CH_Région 1'!C234)+SUM(K234,I234,G234,E234,C234)+SUM('Hospi_CM_CMA_CH_Région 2'!M234,'Hospi_CM_CMA_CH_Région 2'!K234,'Hospi_CM_CMA_CH_Région 2'!I234,'Hospi_CM_CMA_CH_Région 2'!G234,'Hospi_CM_CMA_CH_Région 2'!E234,'Hospi_CM_CMA_CH_Région 2'!C234))</f>
        <v/>
      </c>
    </row>
    <row r="235" spans="1:13">
      <c r="A235" s="738" t="s">
        <v>1839</v>
      </c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 t="str">
        <f t="array" ref="L235">IF(SUMPRODUCT((B235:J235&lt;&gt;"")*1)=0,"",SUM('Hospi_CM_CMA_CH_Région 1'!L235,'Hospi_CM_CMA_CH_Région 1'!J235,'Hospi_CM_CMA_CH_Région 1'!H235,'Hospi_CM_CMA_CH_Région 1'!F235,'Hospi_CM_CMA_CH_Région 1'!D235,'Hospi_CM_CMA_CH_Région 1'!B235)+SUM(J235,H235,F235,D235,B235)+SUM('Hospi_CM_CMA_CH_Région 2'!L235,'Hospi_CM_CMA_CH_Région 2'!J235,'Hospi_CM_CMA_CH_Région 2'!H235,'Hospi_CM_CMA_CH_Région 2'!F235,'Hospi_CM_CMA_CH_Région 2'!D235,'Hospi_CM_CMA_CH_Région 2'!B235))</f>
        <v/>
      </c>
      <c r="M235" s="190" t="str">
        <f t="array" ref="M235">IF(SUMPRODUCT((B235:K235&lt;&gt;"")*1)=0,"",SUM('Hospi_CM_CMA_CH_Région 1'!M235,'Hospi_CM_CMA_CH_Région 1'!K235,'Hospi_CM_CMA_CH_Région 1'!I235,'Hospi_CM_CMA_CH_Région 1'!G235,'Hospi_CM_CMA_CH_Région 1'!E235,'Hospi_CM_CMA_CH_Région 1'!C235)+SUM(K235,I235,G235,E235,C235)+SUM('Hospi_CM_CMA_CH_Région 2'!M235,'Hospi_CM_CMA_CH_Région 2'!K235,'Hospi_CM_CMA_CH_Région 2'!I235,'Hospi_CM_CMA_CH_Région 2'!G235,'Hospi_CM_CMA_CH_Région 2'!E235,'Hospi_CM_CMA_CH_Région 2'!C235))</f>
        <v/>
      </c>
    </row>
    <row r="236" spans="1:13">
      <c r="A236" s="738" t="s">
        <v>1840</v>
      </c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 t="str">
        <f t="array" ref="L236">IF(SUMPRODUCT((B236:J236&lt;&gt;"")*1)=0,"",SUM('Hospi_CM_CMA_CH_Région 1'!L236,'Hospi_CM_CMA_CH_Région 1'!J236,'Hospi_CM_CMA_CH_Région 1'!H236,'Hospi_CM_CMA_CH_Région 1'!F236,'Hospi_CM_CMA_CH_Région 1'!D236,'Hospi_CM_CMA_CH_Région 1'!B236)+SUM(J236,H236,F236,D236,B236)+SUM('Hospi_CM_CMA_CH_Région 2'!L236,'Hospi_CM_CMA_CH_Région 2'!J236,'Hospi_CM_CMA_CH_Région 2'!H236,'Hospi_CM_CMA_CH_Région 2'!F236,'Hospi_CM_CMA_CH_Région 2'!D236,'Hospi_CM_CMA_CH_Région 2'!B236))</f>
        <v/>
      </c>
      <c r="M236" s="190" t="str">
        <f t="array" ref="M236">IF(SUMPRODUCT((B236:K236&lt;&gt;"")*1)=0,"",SUM('Hospi_CM_CMA_CH_Région 1'!M236,'Hospi_CM_CMA_CH_Région 1'!K236,'Hospi_CM_CMA_CH_Région 1'!I236,'Hospi_CM_CMA_CH_Région 1'!G236,'Hospi_CM_CMA_CH_Région 1'!E236,'Hospi_CM_CMA_CH_Région 1'!C236)+SUM(K236,I236,G236,E236,C236)+SUM('Hospi_CM_CMA_CH_Région 2'!M236,'Hospi_CM_CMA_CH_Région 2'!K236,'Hospi_CM_CMA_CH_Région 2'!I236,'Hospi_CM_CMA_CH_Région 2'!G236,'Hospi_CM_CMA_CH_Région 2'!E236,'Hospi_CM_CMA_CH_Région 2'!C236))</f>
        <v/>
      </c>
    </row>
    <row r="237" spans="1:13" ht="13.9" customHeight="1">
      <c r="A237" s="662" t="s">
        <v>1599</v>
      </c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 t="str">
        <f t="array" ref="L237">IF(SUMPRODUCT((B237:J237&lt;&gt;"")*1)=0,"",SUM('Hospi_CM_CMA_CH_Région 1'!L237,'Hospi_CM_CMA_CH_Région 1'!J237,'Hospi_CM_CMA_CH_Région 1'!H237,'Hospi_CM_CMA_CH_Région 1'!F237,'Hospi_CM_CMA_CH_Région 1'!D237,'Hospi_CM_CMA_CH_Région 1'!B237)+SUM(J237,H237,F237,D237,B237)+SUM('Hospi_CM_CMA_CH_Région 2'!L237,'Hospi_CM_CMA_CH_Région 2'!J237,'Hospi_CM_CMA_CH_Région 2'!H237,'Hospi_CM_CMA_CH_Région 2'!F237,'Hospi_CM_CMA_CH_Région 2'!D237,'Hospi_CM_CMA_CH_Région 2'!B237))</f>
        <v/>
      </c>
      <c r="M237" s="190" t="str">
        <f t="array" ref="M237">IF(SUMPRODUCT((B237:K237&lt;&gt;"")*1)=0,"",SUM('Hospi_CM_CMA_CH_Région 1'!M237,'Hospi_CM_CMA_CH_Région 1'!K237,'Hospi_CM_CMA_CH_Région 1'!I237,'Hospi_CM_CMA_CH_Région 1'!G237,'Hospi_CM_CMA_CH_Région 1'!E237,'Hospi_CM_CMA_CH_Région 1'!C237)+SUM(K237,I237,G237,E237,C237)+SUM('Hospi_CM_CMA_CH_Région 2'!M237,'Hospi_CM_CMA_CH_Région 2'!K237,'Hospi_CM_CMA_CH_Région 2'!I237,'Hospi_CM_CMA_CH_Région 2'!G237,'Hospi_CM_CMA_CH_Région 2'!E237,'Hospi_CM_CMA_CH_Région 2'!C237))</f>
        <v/>
      </c>
    </row>
    <row r="238" spans="1:13">
      <c r="A238" s="738" t="s">
        <v>1346</v>
      </c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 t="str">
        <f t="array" ref="L238">IF(SUMPRODUCT((B238:J238&lt;&gt;"")*1)=0,"",SUM('Hospi_CM_CMA_CH_Région 1'!L238,'Hospi_CM_CMA_CH_Région 1'!J238,'Hospi_CM_CMA_CH_Région 1'!H238,'Hospi_CM_CMA_CH_Région 1'!F238,'Hospi_CM_CMA_CH_Région 1'!D238,'Hospi_CM_CMA_CH_Région 1'!B238)+SUM(J238,H238,F238,D238,B238)+SUM('Hospi_CM_CMA_CH_Région 2'!L238,'Hospi_CM_CMA_CH_Région 2'!J238,'Hospi_CM_CMA_CH_Région 2'!H238,'Hospi_CM_CMA_CH_Région 2'!F238,'Hospi_CM_CMA_CH_Région 2'!D238,'Hospi_CM_CMA_CH_Région 2'!B238))</f>
        <v/>
      </c>
      <c r="M238" s="190" t="str">
        <f t="array" ref="M238">IF(SUMPRODUCT((B238:K238&lt;&gt;"")*1)=0,"",SUM('Hospi_CM_CMA_CH_Région 1'!M238,'Hospi_CM_CMA_CH_Région 1'!K238,'Hospi_CM_CMA_CH_Région 1'!I238,'Hospi_CM_CMA_CH_Région 1'!G238,'Hospi_CM_CMA_CH_Région 1'!E238,'Hospi_CM_CMA_CH_Région 1'!C238)+SUM(K238,I238,G238,E238,C238)+SUM('Hospi_CM_CMA_CH_Région 2'!M238,'Hospi_CM_CMA_CH_Région 2'!K238,'Hospi_CM_CMA_CH_Région 2'!I238,'Hospi_CM_CMA_CH_Région 2'!G238,'Hospi_CM_CMA_CH_Région 2'!E238,'Hospi_CM_CMA_CH_Région 2'!C238))</f>
        <v/>
      </c>
    </row>
    <row r="239" spans="1:13">
      <c r="A239" s="738" t="s">
        <v>1841</v>
      </c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 t="str">
        <f t="array" ref="L239">IF(SUMPRODUCT((B239:J239&lt;&gt;"")*1)=0,"",SUM('Hospi_CM_CMA_CH_Région 1'!L239,'Hospi_CM_CMA_CH_Région 1'!J239,'Hospi_CM_CMA_CH_Région 1'!H239,'Hospi_CM_CMA_CH_Région 1'!F239,'Hospi_CM_CMA_CH_Région 1'!D239,'Hospi_CM_CMA_CH_Région 1'!B239)+SUM(J239,H239,F239,D239,B239)+SUM('Hospi_CM_CMA_CH_Région 2'!L239,'Hospi_CM_CMA_CH_Région 2'!J239,'Hospi_CM_CMA_CH_Région 2'!H239,'Hospi_CM_CMA_CH_Région 2'!F239,'Hospi_CM_CMA_CH_Région 2'!D239,'Hospi_CM_CMA_CH_Région 2'!B239))</f>
        <v/>
      </c>
      <c r="M239" s="190" t="str">
        <f t="array" ref="M239">IF(SUMPRODUCT((B239:K239&lt;&gt;"")*1)=0,"",SUM('Hospi_CM_CMA_CH_Région 1'!M239,'Hospi_CM_CMA_CH_Région 1'!K239,'Hospi_CM_CMA_CH_Région 1'!I239,'Hospi_CM_CMA_CH_Région 1'!G239,'Hospi_CM_CMA_CH_Région 1'!E239,'Hospi_CM_CMA_CH_Région 1'!C239)+SUM(K239,I239,G239,E239,C239)+SUM('Hospi_CM_CMA_CH_Région 2'!M239,'Hospi_CM_CMA_CH_Région 2'!K239,'Hospi_CM_CMA_CH_Région 2'!I239,'Hospi_CM_CMA_CH_Région 2'!G239,'Hospi_CM_CMA_CH_Région 2'!E239,'Hospi_CM_CMA_CH_Région 2'!C239))</f>
        <v/>
      </c>
    </row>
    <row r="240" spans="1:13">
      <c r="A240" s="738" t="s">
        <v>1842</v>
      </c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 t="str">
        <f t="array" ref="L240">IF(SUMPRODUCT((B240:J240&lt;&gt;"")*1)=0,"",SUM('Hospi_CM_CMA_CH_Région 1'!L240,'Hospi_CM_CMA_CH_Région 1'!J240,'Hospi_CM_CMA_CH_Région 1'!H240,'Hospi_CM_CMA_CH_Région 1'!F240,'Hospi_CM_CMA_CH_Région 1'!D240,'Hospi_CM_CMA_CH_Région 1'!B240)+SUM(J240,H240,F240,D240,B240)+SUM('Hospi_CM_CMA_CH_Région 2'!L240,'Hospi_CM_CMA_CH_Région 2'!J240,'Hospi_CM_CMA_CH_Région 2'!H240,'Hospi_CM_CMA_CH_Région 2'!F240,'Hospi_CM_CMA_CH_Région 2'!D240,'Hospi_CM_CMA_CH_Région 2'!B240))</f>
        <v/>
      </c>
      <c r="M240" s="190" t="str">
        <f t="array" ref="M240">IF(SUMPRODUCT((B240:K240&lt;&gt;"")*1)=0,"",SUM('Hospi_CM_CMA_CH_Région 1'!M240,'Hospi_CM_CMA_CH_Région 1'!K240,'Hospi_CM_CMA_CH_Région 1'!I240,'Hospi_CM_CMA_CH_Région 1'!G240,'Hospi_CM_CMA_CH_Région 1'!E240,'Hospi_CM_CMA_CH_Région 1'!C240)+SUM(K240,I240,G240,E240,C240)+SUM('Hospi_CM_CMA_CH_Région 2'!M240,'Hospi_CM_CMA_CH_Région 2'!K240,'Hospi_CM_CMA_CH_Région 2'!I240,'Hospi_CM_CMA_CH_Région 2'!G240,'Hospi_CM_CMA_CH_Région 2'!E240,'Hospi_CM_CMA_CH_Région 2'!C240))</f>
        <v/>
      </c>
    </row>
    <row r="241" spans="1:13">
      <c r="A241" s="738" t="s">
        <v>1349</v>
      </c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 t="str">
        <f t="array" ref="L241">IF(SUMPRODUCT((B241:J241&lt;&gt;"")*1)=0,"",SUM('Hospi_CM_CMA_CH_Région 1'!L241,'Hospi_CM_CMA_CH_Région 1'!J241,'Hospi_CM_CMA_CH_Région 1'!H241,'Hospi_CM_CMA_CH_Région 1'!F241,'Hospi_CM_CMA_CH_Région 1'!D241,'Hospi_CM_CMA_CH_Région 1'!B241)+SUM(J241,H241,F241,D241,B241)+SUM('Hospi_CM_CMA_CH_Région 2'!L241,'Hospi_CM_CMA_CH_Région 2'!J241,'Hospi_CM_CMA_CH_Région 2'!H241,'Hospi_CM_CMA_CH_Région 2'!F241,'Hospi_CM_CMA_CH_Région 2'!D241,'Hospi_CM_CMA_CH_Région 2'!B241))</f>
        <v/>
      </c>
      <c r="M241" s="190" t="str">
        <f t="array" ref="M241">IF(SUMPRODUCT((B241:K241&lt;&gt;"")*1)=0,"",SUM('Hospi_CM_CMA_CH_Région 1'!M241,'Hospi_CM_CMA_CH_Région 1'!K241,'Hospi_CM_CMA_CH_Région 1'!I241,'Hospi_CM_CMA_CH_Région 1'!G241,'Hospi_CM_CMA_CH_Région 1'!E241,'Hospi_CM_CMA_CH_Région 1'!C241)+SUM(K241,I241,G241,E241,C241)+SUM('Hospi_CM_CMA_CH_Région 2'!M241,'Hospi_CM_CMA_CH_Région 2'!K241,'Hospi_CM_CMA_CH_Région 2'!I241,'Hospi_CM_CMA_CH_Région 2'!G241,'Hospi_CM_CMA_CH_Région 2'!E241,'Hospi_CM_CMA_CH_Région 2'!C241))</f>
        <v/>
      </c>
    </row>
    <row r="242" spans="1:13" ht="27" customHeight="1">
      <c r="A242" s="738" t="s">
        <v>1843</v>
      </c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 t="str">
        <f t="array" ref="L242">IF(SUMPRODUCT((B242:J242&lt;&gt;"")*1)=0,"",SUM('Hospi_CM_CMA_CH_Région 1'!L242,'Hospi_CM_CMA_CH_Région 1'!J242,'Hospi_CM_CMA_CH_Région 1'!H242,'Hospi_CM_CMA_CH_Région 1'!F242,'Hospi_CM_CMA_CH_Région 1'!D242,'Hospi_CM_CMA_CH_Région 1'!B242)+SUM(J242,H242,F242,D242,B242)+SUM('Hospi_CM_CMA_CH_Région 2'!L242,'Hospi_CM_CMA_CH_Région 2'!J242,'Hospi_CM_CMA_CH_Région 2'!H242,'Hospi_CM_CMA_CH_Région 2'!F242,'Hospi_CM_CMA_CH_Région 2'!D242,'Hospi_CM_CMA_CH_Région 2'!B242))</f>
        <v/>
      </c>
      <c r="M242" s="190" t="str">
        <f t="array" ref="M242">IF(SUMPRODUCT((B242:K242&lt;&gt;"")*1)=0,"",SUM('Hospi_CM_CMA_CH_Région 1'!M242,'Hospi_CM_CMA_CH_Région 1'!K242,'Hospi_CM_CMA_CH_Région 1'!I242,'Hospi_CM_CMA_CH_Région 1'!G242,'Hospi_CM_CMA_CH_Région 1'!E242,'Hospi_CM_CMA_CH_Région 1'!C242)+SUM(K242,I242,G242,E242,C242)+SUM('Hospi_CM_CMA_CH_Région 2'!M242,'Hospi_CM_CMA_CH_Région 2'!K242,'Hospi_CM_CMA_CH_Région 2'!I242,'Hospi_CM_CMA_CH_Région 2'!G242,'Hospi_CM_CMA_CH_Région 2'!E242,'Hospi_CM_CMA_CH_Région 2'!C242))</f>
        <v/>
      </c>
    </row>
    <row r="243" spans="1:13">
      <c r="A243" s="738" t="s">
        <v>1844</v>
      </c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 t="str">
        <f t="array" ref="L243">IF(SUMPRODUCT((B243:J243&lt;&gt;"")*1)=0,"",SUM('Hospi_CM_CMA_CH_Région 1'!L243,'Hospi_CM_CMA_CH_Région 1'!J243,'Hospi_CM_CMA_CH_Région 1'!H243,'Hospi_CM_CMA_CH_Région 1'!F243,'Hospi_CM_CMA_CH_Région 1'!D243,'Hospi_CM_CMA_CH_Région 1'!B243)+SUM(J243,H243,F243,D243,B243)+SUM('Hospi_CM_CMA_CH_Région 2'!L243,'Hospi_CM_CMA_CH_Région 2'!J243,'Hospi_CM_CMA_CH_Région 2'!H243,'Hospi_CM_CMA_CH_Région 2'!F243,'Hospi_CM_CMA_CH_Région 2'!D243,'Hospi_CM_CMA_CH_Région 2'!B243))</f>
        <v/>
      </c>
      <c r="M243" s="190" t="str">
        <f t="array" ref="M243">IF(SUMPRODUCT((B243:K243&lt;&gt;"")*1)=0,"",SUM('Hospi_CM_CMA_CH_Région 1'!M243,'Hospi_CM_CMA_CH_Région 1'!K243,'Hospi_CM_CMA_CH_Région 1'!I243,'Hospi_CM_CMA_CH_Région 1'!G243,'Hospi_CM_CMA_CH_Région 1'!E243,'Hospi_CM_CMA_CH_Région 1'!C243)+SUM(K243,I243,G243,E243,C243)+SUM('Hospi_CM_CMA_CH_Région 2'!M243,'Hospi_CM_CMA_CH_Région 2'!K243,'Hospi_CM_CMA_CH_Région 2'!I243,'Hospi_CM_CMA_CH_Région 2'!G243,'Hospi_CM_CMA_CH_Région 2'!E243,'Hospi_CM_CMA_CH_Région 2'!C243))</f>
        <v/>
      </c>
    </row>
    <row r="244" spans="1:13">
      <c r="A244" s="738" t="s">
        <v>1845</v>
      </c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 t="str">
        <f t="array" ref="L244">IF(SUMPRODUCT((B244:J244&lt;&gt;"")*1)=0,"",SUM('Hospi_CM_CMA_CH_Région 1'!L244,'Hospi_CM_CMA_CH_Région 1'!J244,'Hospi_CM_CMA_CH_Région 1'!H244,'Hospi_CM_CMA_CH_Région 1'!F244,'Hospi_CM_CMA_CH_Région 1'!D244,'Hospi_CM_CMA_CH_Région 1'!B244)+SUM(J244,H244,F244,D244,B244)+SUM('Hospi_CM_CMA_CH_Région 2'!L244,'Hospi_CM_CMA_CH_Région 2'!J244,'Hospi_CM_CMA_CH_Région 2'!H244,'Hospi_CM_CMA_CH_Région 2'!F244,'Hospi_CM_CMA_CH_Région 2'!D244,'Hospi_CM_CMA_CH_Région 2'!B244))</f>
        <v/>
      </c>
      <c r="M244" s="190" t="str">
        <f t="array" ref="M244">IF(SUMPRODUCT((B244:K244&lt;&gt;"")*1)=0,"",SUM('Hospi_CM_CMA_CH_Région 1'!M244,'Hospi_CM_CMA_CH_Région 1'!K244,'Hospi_CM_CMA_CH_Région 1'!I244,'Hospi_CM_CMA_CH_Région 1'!G244,'Hospi_CM_CMA_CH_Région 1'!E244,'Hospi_CM_CMA_CH_Région 1'!C244)+SUM(K244,I244,G244,E244,C244)+SUM('Hospi_CM_CMA_CH_Région 2'!M244,'Hospi_CM_CMA_CH_Région 2'!K244,'Hospi_CM_CMA_CH_Région 2'!I244,'Hospi_CM_CMA_CH_Région 2'!G244,'Hospi_CM_CMA_CH_Région 2'!E244,'Hospi_CM_CMA_CH_Région 2'!C244))</f>
        <v/>
      </c>
    </row>
    <row r="245" spans="1:13">
      <c r="A245" s="738" t="s">
        <v>1345</v>
      </c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 t="str">
        <f t="array" ref="L245">IF(SUMPRODUCT((B245:J245&lt;&gt;"")*1)=0,"",SUM('Hospi_CM_CMA_CH_Région 1'!L245,'Hospi_CM_CMA_CH_Région 1'!J245,'Hospi_CM_CMA_CH_Région 1'!H245,'Hospi_CM_CMA_CH_Région 1'!F245,'Hospi_CM_CMA_CH_Région 1'!D245,'Hospi_CM_CMA_CH_Région 1'!B245)+SUM(J245,H245,F245,D245,B245)+SUM('Hospi_CM_CMA_CH_Région 2'!L245,'Hospi_CM_CMA_CH_Région 2'!J245,'Hospi_CM_CMA_CH_Région 2'!H245,'Hospi_CM_CMA_CH_Région 2'!F245,'Hospi_CM_CMA_CH_Région 2'!D245,'Hospi_CM_CMA_CH_Région 2'!B245))</f>
        <v/>
      </c>
      <c r="M245" s="190" t="str">
        <f t="array" ref="M245">IF(SUMPRODUCT((B245:K245&lt;&gt;"")*1)=0,"",SUM('Hospi_CM_CMA_CH_Région 1'!M245,'Hospi_CM_CMA_CH_Région 1'!K245,'Hospi_CM_CMA_CH_Région 1'!I245,'Hospi_CM_CMA_CH_Région 1'!G245,'Hospi_CM_CMA_CH_Région 1'!E245,'Hospi_CM_CMA_CH_Région 1'!C245)+SUM(K245,I245,G245,E245,C245)+SUM('Hospi_CM_CMA_CH_Région 2'!M245,'Hospi_CM_CMA_CH_Région 2'!K245,'Hospi_CM_CMA_CH_Région 2'!I245,'Hospi_CM_CMA_CH_Région 2'!G245,'Hospi_CM_CMA_CH_Région 2'!E245,'Hospi_CM_CMA_CH_Région 2'!C245))</f>
        <v/>
      </c>
    </row>
    <row r="246" spans="1:13" ht="14" customHeight="1">
      <c r="A246" s="738" t="s">
        <v>1846</v>
      </c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 t="str">
        <f t="array" ref="L246">IF(SUMPRODUCT((B246:J246&lt;&gt;"")*1)=0,"",SUM('Hospi_CM_CMA_CH_Région 1'!L246,'Hospi_CM_CMA_CH_Région 1'!J246,'Hospi_CM_CMA_CH_Région 1'!H246,'Hospi_CM_CMA_CH_Région 1'!F246,'Hospi_CM_CMA_CH_Région 1'!D246,'Hospi_CM_CMA_CH_Région 1'!B246)+SUM(J246,H246,F246,D246,B246)+SUM('Hospi_CM_CMA_CH_Région 2'!L246,'Hospi_CM_CMA_CH_Région 2'!J246,'Hospi_CM_CMA_CH_Région 2'!H246,'Hospi_CM_CMA_CH_Région 2'!F246,'Hospi_CM_CMA_CH_Région 2'!D246,'Hospi_CM_CMA_CH_Région 2'!B246))</f>
        <v/>
      </c>
      <c r="M246" s="190" t="str">
        <f t="array" ref="M246">IF(SUMPRODUCT((B246:K246&lt;&gt;"")*1)=0,"",SUM('Hospi_CM_CMA_CH_Région 1'!M246,'Hospi_CM_CMA_CH_Région 1'!K246,'Hospi_CM_CMA_CH_Région 1'!I246,'Hospi_CM_CMA_CH_Région 1'!G246,'Hospi_CM_CMA_CH_Région 1'!E246,'Hospi_CM_CMA_CH_Région 1'!C246)+SUM(K246,I246,G246,E246,C246)+SUM('Hospi_CM_CMA_CH_Région 2'!M246,'Hospi_CM_CMA_CH_Région 2'!K246,'Hospi_CM_CMA_CH_Région 2'!I246,'Hospi_CM_CMA_CH_Région 2'!G246,'Hospi_CM_CMA_CH_Région 2'!E246,'Hospi_CM_CMA_CH_Région 2'!C246))</f>
        <v/>
      </c>
    </row>
    <row r="247" spans="1:13">
      <c r="A247" s="738" t="s">
        <v>1343</v>
      </c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 t="str">
        <f t="array" ref="L247">IF(SUMPRODUCT((B247:J247&lt;&gt;"")*1)=0,"",SUM('Hospi_CM_CMA_CH_Région 1'!L247,'Hospi_CM_CMA_CH_Région 1'!J247,'Hospi_CM_CMA_CH_Région 1'!H247,'Hospi_CM_CMA_CH_Région 1'!F247,'Hospi_CM_CMA_CH_Région 1'!D247,'Hospi_CM_CMA_CH_Région 1'!B247)+SUM(J247,H247,F247,D247,B247)+SUM('Hospi_CM_CMA_CH_Région 2'!L247,'Hospi_CM_CMA_CH_Région 2'!J247,'Hospi_CM_CMA_CH_Région 2'!H247,'Hospi_CM_CMA_CH_Région 2'!F247,'Hospi_CM_CMA_CH_Région 2'!D247,'Hospi_CM_CMA_CH_Région 2'!B247))</f>
        <v/>
      </c>
      <c r="M247" s="190" t="str">
        <f t="array" ref="M247">IF(SUMPRODUCT((B247:K247&lt;&gt;"")*1)=0,"",SUM('Hospi_CM_CMA_CH_Région 1'!M247,'Hospi_CM_CMA_CH_Région 1'!K247,'Hospi_CM_CMA_CH_Région 1'!I247,'Hospi_CM_CMA_CH_Région 1'!G247,'Hospi_CM_CMA_CH_Région 1'!E247,'Hospi_CM_CMA_CH_Région 1'!C247)+SUM(K247,I247,G247,E247,C247)+SUM('Hospi_CM_CMA_CH_Région 2'!M247,'Hospi_CM_CMA_CH_Région 2'!K247,'Hospi_CM_CMA_CH_Région 2'!I247,'Hospi_CM_CMA_CH_Région 2'!G247,'Hospi_CM_CMA_CH_Région 2'!E247,'Hospi_CM_CMA_CH_Région 2'!C247))</f>
        <v/>
      </c>
    </row>
    <row r="248" spans="1:13">
      <c r="A248" s="738" t="s">
        <v>1847</v>
      </c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 t="str">
        <f t="array" ref="L248">IF(SUMPRODUCT((B248:J248&lt;&gt;"")*1)=0,"",SUM('Hospi_CM_CMA_CH_Région 1'!L248,'Hospi_CM_CMA_CH_Région 1'!J248,'Hospi_CM_CMA_CH_Région 1'!H248,'Hospi_CM_CMA_CH_Région 1'!F248,'Hospi_CM_CMA_CH_Région 1'!D248,'Hospi_CM_CMA_CH_Région 1'!B248)+SUM(J248,H248,F248,D248,B248)+SUM('Hospi_CM_CMA_CH_Région 2'!L248,'Hospi_CM_CMA_CH_Région 2'!J248,'Hospi_CM_CMA_CH_Région 2'!H248,'Hospi_CM_CMA_CH_Région 2'!F248,'Hospi_CM_CMA_CH_Région 2'!D248,'Hospi_CM_CMA_CH_Région 2'!B248))</f>
        <v/>
      </c>
      <c r="M248" s="190" t="str">
        <f t="array" ref="M248">IF(SUMPRODUCT((B248:K248&lt;&gt;"")*1)=0,"",SUM('Hospi_CM_CMA_CH_Région 1'!M248,'Hospi_CM_CMA_CH_Région 1'!K248,'Hospi_CM_CMA_CH_Région 1'!I248,'Hospi_CM_CMA_CH_Région 1'!G248,'Hospi_CM_CMA_CH_Région 1'!E248,'Hospi_CM_CMA_CH_Région 1'!C248)+SUM(K248,I248,G248,E248,C248)+SUM('Hospi_CM_CMA_CH_Région 2'!M248,'Hospi_CM_CMA_CH_Région 2'!K248,'Hospi_CM_CMA_CH_Région 2'!I248,'Hospi_CM_CMA_CH_Région 2'!G248,'Hospi_CM_CMA_CH_Région 2'!E248,'Hospi_CM_CMA_CH_Région 2'!C248))</f>
        <v/>
      </c>
    </row>
    <row r="249" spans="1:13">
      <c r="A249" s="738" t="s">
        <v>1848</v>
      </c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 t="str">
        <f t="array" ref="L249">IF(SUMPRODUCT((B249:J249&lt;&gt;"")*1)=0,"",SUM('Hospi_CM_CMA_CH_Région 1'!L249,'Hospi_CM_CMA_CH_Région 1'!J249,'Hospi_CM_CMA_CH_Région 1'!H249,'Hospi_CM_CMA_CH_Région 1'!F249,'Hospi_CM_CMA_CH_Région 1'!D249,'Hospi_CM_CMA_CH_Région 1'!B249)+SUM(J249,H249,F249,D249,B249)+SUM('Hospi_CM_CMA_CH_Région 2'!L249,'Hospi_CM_CMA_CH_Région 2'!J249,'Hospi_CM_CMA_CH_Région 2'!H249,'Hospi_CM_CMA_CH_Région 2'!F249,'Hospi_CM_CMA_CH_Région 2'!D249,'Hospi_CM_CMA_CH_Région 2'!B249))</f>
        <v/>
      </c>
      <c r="M249" s="190" t="str">
        <f t="array" ref="M249">IF(SUMPRODUCT((B249:K249&lt;&gt;"")*1)=0,"",SUM('Hospi_CM_CMA_CH_Région 1'!M249,'Hospi_CM_CMA_CH_Région 1'!K249,'Hospi_CM_CMA_CH_Région 1'!I249,'Hospi_CM_CMA_CH_Région 1'!G249,'Hospi_CM_CMA_CH_Région 1'!E249,'Hospi_CM_CMA_CH_Région 1'!C249)+SUM(K249,I249,G249,E249,C249)+SUM('Hospi_CM_CMA_CH_Région 2'!M249,'Hospi_CM_CMA_CH_Région 2'!K249,'Hospi_CM_CMA_CH_Région 2'!I249,'Hospi_CM_CMA_CH_Région 2'!G249,'Hospi_CM_CMA_CH_Région 2'!E249,'Hospi_CM_CMA_CH_Région 2'!C249))</f>
        <v/>
      </c>
    </row>
    <row r="250" spans="1:13">
      <c r="A250" s="738" t="s">
        <v>1849</v>
      </c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 t="str">
        <f t="array" ref="L250">IF(SUMPRODUCT((B250:J250&lt;&gt;"")*1)=0,"",SUM('Hospi_CM_CMA_CH_Région 1'!L250,'Hospi_CM_CMA_CH_Région 1'!J250,'Hospi_CM_CMA_CH_Région 1'!H250,'Hospi_CM_CMA_CH_Région 1'!F250,'Hospi_CM_CMA_CH_Région 1'!D250,'Hospi_CM_CMA_CH_Région 1'!B250)+SUM(J250,H250,F250,D250,B250)+SUM('Hospi_CM_CMA_CH_Région 2'!L250,'Hospi_CM_CMA_CH_Région 2'!J250,'Hospi_CM_CMA_CH_Région 2'!H250,'Hospi_CM_CMA_CH_Région 2'!F250,'Hospi_CM_CMA_CH_Région 2'!D250,'Hospi_CM_CMA_CH_Région 2'!B250))</f>
        <v/>
      </c>
      <c r="M250" s="190" t="str">
        <f t="array" ref="M250">IF(SUMPRODUCT((B250:K250&lt;&gt;"")*1)=0,"",SUM('Hospi_CM_CMA_CH_Région 1'!M250,'Hospi_CM_CMA_CH_Région 1'!K250,'Hospi_CM_CMA_CH_Région 1'!I250,'Hospi_CM_CMA_CH_Région 1'!G250,'Hospi_CM_CMA_CH_Région 1'!E250,'Hospi_CM_CMA_CH_Région 1'!C250)+SUM(K250,I250,G250,E250,C250)+SUM('Hospi_CM_CMA_CH_Région 2'!M250,'Hospi_CM_CMA_CH_Région 2'!K250,'Hospi_CM_CMA_CH_Région 2'!I250,'Hospi_CM_CMA_CH_Région 2'!G250,'Hospi_CM_CMA_CH_Région 2'!E250,'Hospi_CM_CMA_CH_Région 2'!C250))</f>
        <v/>
      </c>
    </row>
    <row r="251" spans="1:13">
      <c r="A251" s="738" t="s">
        <v>1850</v>
      </c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 t="str">
        <f t="array" ref="L251">IF(SUMPRODUCT((B251:J251&lt;&gt;"")*1)=0,"",SUM('Hospi_CM_CMA_CH_Région 1'!L251,'Hospi_CM_CMA_CH_Région 1'!J251,'Hospi_CM_CMA_CH_Région 1'!H251,'Hospi_CM_CMA_CH_Région 1'!F251,'Hospi_CM_CMA_CH_Région 1'!D251,'Hospi_CM_CMA_CH_Région 1'!B251)+SUM(J251,H251,F251,D251,B251)+SUM('Hospi_CM_CMA_CH_Région 2'!L251,'Hospi_CM_CMA_CH_Région 2'!J251,'Hospi_CM_CMA_CH_Région 2'!H251,'Hospi_CM_CMA_CH_Région 2'!F251,'Hospi_CM_CMA_CH_Région 2'!D251,'Hospi_CM_CMA_CH_Région 2'!B251))</f>
        <v/>
      </c>
      <c r="M251" s="190" t="str">
        <f t="array" ref="M251">IF(SUMPRODUCT((B251:K251&lt;&gt;"")*1)=0,"",SUM('Hospi_CM_CMA_CH_Région 1'!M251,'Hospi_CM_CMA_CH_Région 1'!K251,'Hospi_CM_CMA_CH_Région 1'!I251,'Hospi_CM_CMA_CH_Région 1'!G251,'Hospi_CM_CMA_CH_Région 1'!E251,'Hospi_CM_CMA_CH_Région 1'!C251)+SUM(K251,I251,G251,E251,C251)+SUM('Hospi_CM_CMA_CH_Région 2'!M251,'Hospi_CM_CMA_CH_Région 2'!K251,'Hospi_CM_CMA_CH_Région 2'!I251,'Hospi_CM_CMA_CH_Région 2'!G251,'Hospi_CM_CMA_CH_Région 2'!E251,'Hospi_CM_CMA_CH_Région 2'!C251))</f>
        <v/>
      </c>
    </row>
    <row r="252" spans="1:13">
      <c r="A252" s="738" t="s">
        <v>1851</v>
      </c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 t="str">
        <f t="array" ref="L252">IF(SUMPRODUCT((B252:J252&lt;&gt;"")*1)=0,"",SUM('Hospi_CM_CMA_CH_Région 1'!L252,'Hospi_CM_CMA_CH_Région 1'!J252,'Hospi_CM_CMA_CH_Région 1'!H252,'Hospi_CM_CMA_CH_Région 1'!F252,'Hospi_CM_CMA_CH_Région 1'!D252,'Hospi_CM_CMA_CH_Région 1'!B252)+SUM(J252,H252,F252,D252,B252)+SUM('Hospi_CM_CMA_CH_Région 2'!L252,'Hospi_CM_CMA_CH_Région 2'!J252,'Hospi_CM_CMA_CH_Région 2'!H252,'Hospi_CM_CMA_CH_Région 2'!F252,'Hospi_CM_CMA_CH_Région 2'!D252,'Hospi_CM_CMA_CH_Région 2'!B252))</f>
        <v/>
      </c>
      <c r="M252" s="190" t="str">
        <f t="array" ref="M252">IF(SUMPRODUCT((B252:K252&lt;&gt;"")*1)=0,"",SUM('Hospi_CM_CMA_CH_Région 1'!M252,'Hospi_CM_CMA_CH_Région 1'!K252,'Hospi_CM_CMA_CH_Région 1'!I252,'Hospi_CM_CMA_CH_Région 1'!G252,'Hospi_CM_CMA_CH_Région 1'!E252,'Hospi_CM_CMA_CH_Région 1'!C252)+SUM(K252,I252,G252,E252,C252)+SUM('Hospi_CM_CMA_CH_Région 2'!M252,'Hospi_CM_CMA_CH_Région 2'!K252,'Hospi_CM_CMA_CH_Région 2'!I252,'Hospi_CM_CMA_CH_Région 2'!G252,'Hospi_CM_CMA_CH_Région 2'!E252,'Hospi_CM_CMA_CH_Région 2'!C252))</f>
        <v/>
      </c>
    </row>
    <row r="253" spans="1:13">
      <c r="A253" s="738" t="s">
        <v>1340</v>
      </c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 t="str">
        <f t="array" ref="L253">IF(SUMPRODUCT((B253:J253&lt;&gt;"")*1)=0,"",SUM('Hospi_CM_CMA_CH_Région 1'!L253,'Hospi_CM_CMA_CH_Région 1'!J253,'Hospi_CM_CMA_CH_Région 1'!H253,'Hospi_CM_CMA_CH_Région 1'!F253,'Hospi_CM_CMA_CH_Région 1'!D253,'Hospi_CM_CMA_CH_Région 1'!B253)+SUM(J253,H253,F253,D253,B253)+SUM('Hospi_CM_CMA_CH_Région 2'!L253,'Hospi_CM_CMA_CH_Région 2'!J253,'Hospi_CM_CMA_CH_Région 2'!H253,'Hospi_CM_CMA_CH_Région 2'!F253,'Hospi_CM_CMA_CH_Région 2'!D253,'Hospi_CM_CMA_CH_Région 2'!B253))</f>
        <v/>
      </c>
      <c r="M253" s="190" t="str">
        <f t="array" ref="M253">IF(SUMPRODUCT((B253:K253&lt;&gt;"")*1)=0,"",SUM('Hospi_CM_CMA_CH_Région 1'!M253,'Hospi_CM_CMA_CH_Région 1'!K253,'Hospi_CM_CMA_CH_Région 1'!I253,'Hospi_CM_CMA_CH_Région 1'!G253,'Hospi_CM_CMA_CH_Région 1'!E253,'Hospi_CM_CMA_CH_Région 1'!C253)+SUM(K253,I253,G253,E253,C253)+SUM('Hospi_CM_CMA_CH_Région 2'!M253,'Hospi_CM_CMA_CH_Région 2'!K253,'Hospi_CM_CMA_CH_Région 2'!I253,'Hospi_CM_CMA_CH_Région 2'!G253,'Hospi_CM_CMA_CH_Région 2'!E253,'Hospi_CM_CMA_CH_Région 2'!C253))</f>
        <v/>
      </c>
    </row>
    <row r="254" spans="1:13">
      <c r="A254" s="738" t="s">
        <v>1852</v>
      </c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 t="str">
        <f t="array" ref="L254">IF(SUMPRODUCT((B254:J254&lt;&gt;"")*1)=0,"",SUM('Hospi_CM_CMA_CH_Région 1'!L254,'Hospi_CM_CMA_CH_Région 1'!J254,'Hospi_CM_CMA_CH_Région 1'!H254,'Hospi_CM_CMA_CH_Région 1'!F254,'Hospi_CM_CMA_CH_Région 1'!D254,'Hospi_CM_CMA_CH_Région 1'!B254)+SUM(J254,H254,F254,D254,B254)+SUM('Hospi_CM_CMA_CH_Région 2'!L254,'Hospi_CM_CMA_CH_Région 2'!J254,'Hospi_CM_CMA_CH_Région 2'!H254,'Hospi_CM_CMA_CH_Région 2'!F254,'Hospi_CM_CMA_CH_Région 2'!D254,'Hospi_CM_CMA_CH_Région 2'!B254))</f>
        <v/>
      </c>
      <c r="M254" s="190" t="str">
        <f t="array" ref="M254">IF(SUMPRODUCT((B254:K254&lt;&gt;"")*1)=0,"",SUM('Hospi_CM_CMA_CH_Région 1'!M254,'Hospi_CM_CMA_CH_Région 1'!K254,'Hospi_CM_CMA_CH_Région 1'!I254,'Hospi_CM_CMA_CH_Région 1'!G254,'Hospi_CM_CMA_CH_Région 1'!E254,'Hospi_CM_CMA_CH_Région 1'!C254)+SUM(K254,I254,G254,E254,C254)+SUM('Hospi_CM_CMA_CH_Région 2'!M254,'Hospi_CM_CMA_CH_Région 2'!K254,'Hospi_CM_CMA_CH_Région 2'!I254,'Hospi_CM_CMA_CH_Région 2'!G254,'Hospi_CM_CMA_CH_Région 2'!E254,'Hospi_CM_CMA_CH_Région 2'!C254))</f>
        <v/>
      </c>
    </row>
    <row r="255" spans="1:13">
      <c r="A255" s="738" t="s">
        <v>1853</v>
      </c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 t="str">
        <f t="array" ref="L255">IF(SUMPRODUCT((B255:J255&lt;&gt;"")*1)=0,"",SUM('Hospi_CM_CMA_CH_Région 1'!L255,'Hospi_CM_CMA_CH_Région 1'!J255,'Hospi_CM_CMA_CH_Région 1'!H255,'Hospi_CM_CMA_CH_Région 1'!F255,'Hospi_CM_CMA_CH_Région 1'!D255,'Hospi_CM_CMA_CH_Région 1'!B255)+SUM(J255,H255,F255,D255,B255)+SUM('Hospi_CM_CMA_CH_Région 2'!L255,'Hospi_CM_CMA_CH_Région 2'!J255,'Hospi_CM_CMA_CH_Région 2'!H255,'Hospi_CM_CMA_CH_Région 2'!F255,'Hospi_CM_CMA_CH_Région 2'!D255,'Hospi_CM_CMA_CH_Région 2'!B255))</f>
        <v/>
      </c>
      <c r="M255" s="190" t="str">
        <f t="array" ref="M255">IF(SUMPRODUCT((B255:K255&lt;&gt;"")*1)=0,"",SUM('Hospi_CM_CMA_CH_Région 1'!M255,'Hospi_CM_CMA_CH_Région 1'!K255,'Hospi_CM_CMA_CH_Région 1'!I255,'Hospi_CM_CMA_CH_Région 1'!G255,'Hospi_CM_CMA_CH_Région 1'!E255,'Hospi_CM_CMA_CH_Région 1'!C255)+SUM(K255,I255,G255,E255,C255)+SUM('Hospi_CM_CMA_CH_Région 2'!M255,'Hospi_CM_CMA_CH_Région 2'!K255,'Hospi_CM_CMA_CH_Région 2'!I255,'Hospi_CM_CMA_CH_Région 2'!G255,'Hospi_CM_CMA_CH_Région 2'!E255,'Hospi_CM_CMA_CH_Région 2'!C255))</f>
        <v/>
      </c>
    </row>
    <row r="256" spans="1:13">
      <c r="A256" s="738" t="s">
        <v>1854</v>
      </c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 t="str">
        <f t="array" ref="L256">IF(SUMPRODUCT((B256:J256&lt;&gt;"")*1)=0,"",SUM('Hospi_CM_CMA_CH_Région 1'!L256,'Hospi_CM_CMA_CH_Région 1'!J256,'Hospi_CM_CMA_CH_Région 1'!H256,'Hospi_CM_CMA_CH_Région 1'!F256,'Hospi_CM_CMA_CH_Région 1'!D256,'Hospi_CM_CMA_CH_Région 1'!B256)+SUM(J256,H256,F256,D256,B256)+SUM('Hospi_CM_CMA_CH_Région 2'!L256,'Hospi_CM_CMA_CH_Région 2'!J256,'Hospi_CM_CMA_CH_Région 2'!H256,'Hospi_CM_CMA_CH_Région 2'!F256,'Hospi_CM_CMA_CH_Région 2'!D256,'Hospi_CM_CMA_CH_Région 2'!B256))</f>
        <v/>
      </c>
      <c r="M256" s="190" t="str">
        <f t="array" ref="M256">IF(SUMPRODUCT((B256:K256&lt;&gt;"")*1)=0,"",SUM('Hospi_CM_CMA_CH_Région 1'!M256,'Hospi_CM_CMA_CH_Région 1'!K256,'Hospi_CM_CMA_CH_Région 1'!I256,'Hospi_CM_CMA_CH_Région 1'!G256,'Hospi_CM_CMA_CH_Région 1'!E256,'Hospi_CM_CMA_CH_Région 1'!C256)+SUM(K256,I256,G256,E256,C256)+SUM('Hospi_CM_CMA_CH_Région 2'!M256,'Hospi_CM_CMA_CH_Région 2'!K256,'Hospi_CM_CMA_CH_Région 2'!I256,'Hospi_CM_CMA_CH_Région 2'!G256,'Hospi_CM_CMA_CH_Région 2'!E256,'Hospi_CM_CMA_CH_Région 2'!C256))</f>
        <v/>
      </c>
    </row>
    <row r="257" spans="1:13" ht="13.9" customHeight="1">
      <c r="A257" s="662" t="s">
        <v>1855</v>
      </c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 t="str">
        <f t="array" ref="L257">IF(SUMPRODUCT((B257:J257&lt;&gt;"")*1)=0,"",SUM('Hospi_CM_CMA_CH_Région 1'!L257,'Hospi_CM_CMA_CH_Région 1'!J257,'Hospi_CM_CMA_CH_Région 1'!H257,'Hospi_CM_CMA_CH_Région 1'!F257,'Hospi_CM_CMA_CH_Région 1'!D257,'Hospi_CM_CMA_CH_Région 1'!B257)+SUM(J257,H257,F257,D257,B257)+SUM('Hospi_CM_CMA_CH_Région 2'!L257,'Hospi_CM_CMA_CH_Région 2'!J257,'Hospi_CM_CMA_CH_Région 2'!H257,'Hospi_CM_CMA_CH_Région 2'!F257,'Hospi_CM_CMA_CH_Région 2'!D257,'Hospi_CM_CMA_CH_Région 2'!B257))</f>
        <v/>
      </c>
      <c r="M257" s="190" t="str">
        <f t="array" ref="M257">IF(SUMPRODUCT((B257:K257&lt;&gt;"")*1)=0,"",SUM('Hospi_CM_CMA_CH_Région 1'!M257,'Hospi_CM_CMA_CH_Région 1'!K257,'Hospi_CM_CMA_CH_Région 1'!I257,'Hospi_CM_CMA_CH_Région 1'!G257,'Hospi_CM_CMA_CH_Région 1'!E257,'Hospi_CM_CMA_CH_Région 1'!C257)+SUM(K257,I257,G257,E257,C257)+SUM('Hospi_CM_CMA_CH_Région 2'!M257,'Hospi_CM_CMA_CH_Région 2'!K257,'Hospi_CM_CMA_CH_Région 2'!I257,'Hospi_CM_CMA_CH_Région 2'!G257,'Hospi_CM_CMA_CH_Région 2'!E257,'Hospi_CM_CMA_CH_Région 2'!C257))</f>
        <v/>
      </c>
    </row>
    <row r="258" spans="1:13">
      <c r="A258" s="738" t="s">
        <v>1856</v>
      </c>
      <c r="B258" s="729"/>
      <c r="C258" s="729"/>
      <c r="D258" s="729"/>
      <c r="E258" s="729"/>
      <c r="F258" s="729"/>
      <c r="G258" s="729"/>
      <c r="J258" s="729"/>
      <c r="K258" s="729"/>
      <c r="L258" s="187" t="str">
        <f t="array" ref="L258">IF(SUMPRODUCT((B258:J258&lt;&gt;"")*1)=0,"",SUM('Hospi_CM_CMA_CH_Région 1'!L258,'Hospi_CM_CMA_CH_Région 1'!J258,'Hospi_CM_CMA_CH_Région 1'!H258,'Hospi_CM_CMA_CH_Région 1'!F258,'Hospi_CM_CMA_CH_Région 1'!D258,'Hospi_CM_CMA_CH_Région 1'!B258)+SUM(J258,H258,F258,D258,B258)+SUM('Hospi_CM_CMA_CH_Région 2'!L258,'Hospi_CM_CMA_CH_Région 2'!J258,'Hospi_CM_CMA_CH_Région 2'!H258,'Hospi_CM_CMA_CH_Région 2'!F258,'Hospi_CM_CMA_CH_Région 2'!D258,'Hospi_CM_CMA_CH_Région 2'!B258))</f>
        <v/>
      </c>
      <c r="M258" s="187" t="str">
        <f t="array" ref="M258">IF(SUMPRODUCT((B258:K258&lt;&gt;"")*1)=0,"",SUM('Hospi_CM_CMA_CH_Région 1'!M258,'Hospi_CM_CMA_CH_Région 1'!K258,'Hospi_CM_CMA_CH_Région 1'!I258,'Hospi_CM_CMA_CH_Région 1'!G258,'Hospi_CM_CMA_CH_Région 1'!E258,'Hospi_CM_CMA_CH_Région 1'!C258)+SUM(K258,I258,G258,E258,C258)+SUM('Hospi_CM_CMA_CH_Région 2'!M258,'Hospi_CM_CMA_CH_Région 2'!K258,'Hospi_CM_CMA_CH_Région 2'!I258,'Hospi_CM_CMA_CH_Région 2'!G258,'Hospi_CM_CMA_CH_Région 2'!E258,'Hospi_CM_CMA_CH_Région 2'!C258))</f>
        <v/>
      </c>
    </row>
    <row r="259" spans="1:13" ht="14" customHeight="1">
      <c r="A259" s="738" t="s">
        <v>1857</v>
      </c>
      <c r="B259" s="729"/>
      <c r="C259" s="729"/>
      <c r="D259" s="729"/>
      <c r="E259" s="729"/>
      <c r="F259" s="729"/>
      <c r="G259" s="729"/>
      <c r="J259" s="729"/>
      <c r="K259" s="729"/>
      <c r="L259" s="187" t="str">
        <f t="array" ref="L259">IF(SUMPRODUCT((B259:J259&lt;&gt;"")*1)=0,"",SUM('Hospi_CM_CMA_CH_Région 1'!L259,'Hospi_CM_CMA_CH_Région 1'!J259,'Hospi_CM_CMA_CH_Région 1'!H259,'Hospi_CM_CMA_CH_Région 1'!F259,'Hospi_CM_CMA_CH_Région 1'!D259,'Hospi_CM_CMA_CH_Région 1'!B259)+SUM(J259,H259,F259,D259,B259)+SUM('Hospi_CM_CMA_CH_Région 2'!L259,'Hospi_CM_CMA_CH_Région 2'!J259,'Hospi_CM_CMA_CH_Région 2'!H259,'Hospi_CM_CMA_CH_Région 2'!F259,'Hospi_CM_CMA_CH_Région 2'!D259,'Hospi_CM_CMA_CH_Région 2'!B259))</f>
        <v/>
      </c>
      <c r="M259" s="187" t="str">
        <f t="array" ref="M259">IF(SUMPRODUCT((B259:K259&lt;&gt;"")*1)=0,"",SUM('Hospi_CM_CMA_CH_Région 1'!M259,'Hospi_CM_CMA_CH_Région 1'!K259,'Hospi_CM_CMA_CH_Région 1'!I259,'Hospi_CM_CMA_CH_Région 1'!G259,'Hospi_CM_CMA_CH_Région 1'!E259,'Hospi_CM_CMA_CH_Région 1'!C259)+SUM(K259,I259,G259,E259,C259)+SUM('Hospi_CM_CMA_CH_Région 2'!M259,'Hospi_CM_CMA_CH_Région 2'!K259,'Hospi_CM_CMA_CH_Région 2'!I259,'Hospi_CM_CMA_CH_Région 2'!G259,'Hospi_CM_CMA_CH_Région 2'!E259,'Hospi_CM_CMA_CH_Région 2'!C259))</f>
        <v/>
      </c>
    </row>
    <row r="260" spans="1:13">
      <c r="A260" s="738" t="s">
        <v>1858</v>
      </c>
      <c r="B260" s="729"/>
      <c r="C260" s="729"/>
      <c r="D260" s="729"/>
      <c r="E260" s="729"/>
      <c r="F260" s="729"/>
      <c r="G260" s="729"/>
      <c r="J260" s="729"/>
      <c r="K260" s="729"/>
      <c r="L260" s="187" t="str">
        <f t="array" ref="L260">IF(SUMPRODUCT((B260:J260&lt;&gt;"")*1)=0,"",SUM('Hospi_CM_CMA_CH_Région 1'!L260,'Hospi_CM_CMA_CH_Région 1'!J260,'Hospi_CM_CMA_CH_Région 1'!H260,'Hospi_CM_CMA_CH_Région 1'!F260,'Hospi_CM_CMA_CH_Région 1'!D260,'Hospi_CM_CMA_CH_Région 1'!B260)+SUM(J260,H260,F260,D260,B260)+SUM('Hospi_CM_CMA_CH_Région 2'!L260,'Hospi_CM_CMA_CH_Région 2'!J260,'Hospi_CM_CMA_CH_Région 2'!H260,'Hospi_CM_CMA_CH_Région 2'!F260,'Hospi_CM_CMA_CH_Région 2'!D260,'Hospi_CM_CMA_CH_Région 2'!B260))</f>
        <v/>
      </c>
      <c r="M260" s="187" t="str">
        <f t="array" ref="M260">IF(SUMPRODUCT((B260:K260&lt;&gt;"")*1)=0,"",SUM('Hospi_CM_CMA_CH_Région 1'!M260,'Hospi_CM_CMA_CH_Région 1'!K260,'Hospi_CM_CMA_CH_Région 1'!I260,'Hospi_CM_CMA_CH_Région 1'!G260,'Hospi_CM_CMA_CH_Région 1'!E260,'Hospi_CM_CMA_CH_Région 1'!C260)+SUM(K260,I260,G260,E260,C260)+SUM('Hospi_CM_CMA_CH_Région 2'!M260,'Hospi_CM_CMA_CH_Région 2'!K260,'Hospi_CM_CMA_CH_Région 2'!I260,'Hospi_CM_CMA_CH_Région 2'!G260,'Hospi_CM_CMA_CH_Région 2'!E260,'Hospi_CM_CMA_CH_Région 2'!C260))</f>
        <v/>
      </c>
    </row>
    <row r="261" spans="1:13">
      <c r="A261" s="738" t="s">
        <v>1859</v>
      </c>
      <c r="B261" s="729"/>
      <c r="C261" s="729"/>
      <c r="D261" s="729"/>
      <c r="E261" s="729"/>
      <c r="F261" s="729"/>
      <c r="G261" s="729"/>
      <c r="J261" s="729"/>
      <c r="K261" s="729"/>
      <c r="L261" s="187" t="str">
        <f t="array" ref="L261">IF(SUMPRODUCT((B261:J261&lt;&gt;"")*1)=0,"",SUM('Hospi_CM_CMA_CH_Région 1'!L261,'Hospi_CM_CMA_CH_Région 1'!J261,'Hospi_CM_CMA_CH_Région 1'!H261,'Hospi_CM_CMA_CH_Région 1'!F261,'Hospi_CM_CMA_CH_Région 1'!D261,'Hospi_CM_CMA_CH_Région 1'!B261)+SUM(J261,H261,F261,D261,B261)+SUM('Hospi_CM_CMA_CH_Région 2'!L261,'Hospi_CM_CMA_CH_Région 2'!J261,'Hospi_CM_CMA_CH_Région 2'!H261,'Hospi_CM_CMA_CH_Région 2'!F261,'Hospi_CM_CMA_CH_Région 2'!D261,'Hospi_CM_CMA_CH_Région 2'!B261))</f>
        <v/>
      </c>
      <c r="M261" s="187" t="str">
        <f t="array" ref="M261">IF(SUMPRODUCT((B261:K261&lt;&gt;"")*1)=0,"",SUM('Hospi_CM_CMA_CH_Région 1'!M261,'Hospi_CM_CMA_CH_Région 1'!K261,'Hospi_CM_CMA_CH_Région 1'!I261,'Hospi_CM_CMA_CH_Région 1'!G261,'Hospi_CM_CMA_CH_Région 1'!E261,'Hospi_CM_CMA_CH_Région 1'!C261)+SUM(K261,I261,G261,E261,C261)+SUM('Hospi_CM_CMA_CH_Région 2'!M261,'Hospi_CM_CMA_CH_Région 2'!K261,'Hospi_CM_CMA_CH_Région 2'!I261,'Hospi_CM_CMA_CH_Région 2'!G261,'Hospi_CM_CMA_CH_Région 2'!E261,'Hospi_CM_CMA_CH_Région 2'!C261))</f>
        <v/>
      </c>
    </row>
    <row r="262" spans="1:13">
      <c r="A262" s="738" t="s">
        <v>1860</v>
      </c>
      <c r="B262" s="729"/>
      <c r="C262" s="729"/>
      <c r="D262" s="729"/>
      <c r="E262" s="729"/>
      <c r="F262" s="729"/>
      <c r="G262" s="729"/>
      <c r="H262" s="729"/>
      <c r="J262" s="729"/>
      <c r="K262" s="729"/>
      <c r="L262" s="187" t="str">
        <f t="array" ref="L262">IF(SUMPRODUCT((B262:J262&lt;&gt;"")*1)=0,"",SUM('Hospi_CM_CMA_CH_Région 1'!L262,'Hospi_CM_CMA_CH_Région 1'!J262,'Hospi_CM_CMA_CH_Région 1'!H262,'Hospi_CM_CMA_CH_Région 1'!F262,'Hospi_CM_CMA_CH_Région 1'!D262,'Hospi_CM_CMA_CH_Région 1'!B262)+SUM(J262,H262,F262,D262,B262)+SUM('Hospi_CM_CMA_CH_Région 2'!L262,'Hospi_CM_CMA_CH_Région 2'!J262,'Hospi_CM_CMA_CH_Région 2'!H262,'Hospi_CM_CMA_CH_Région 2'!F262,'Hospi_CM_CMA_CH_Région 2'!D262,'Hospi_CM_CMA_CH_Région 2'!B262))</f>
        <v/>
      </c>
      <c r="M262" s="187" t="str">
        <f t="array" ref="M262">IF(SUMPRODUCT((B262:K262&lt;&gt;"")*1)=0,"",SUM('Hospi_CM_CMA_CH_Région 1'!M262,'Hospi_CM_CMA_CH_Région 1'!K262,'Hospi_CM_CMA_CH_Région 1'!I262,'Hospi_CM_CMA_CH_Région 1'!G262,'Hospi_CM_CMA_CH_Région 1'!E262,'Hospi_CM_CMA_CH_Région 1'!C262)+SUM(K262,I262,G262,E262,C262)+SUM('Hospi_CM_CMA_CH_Région 2'!M262,'Hospi_CM_CMA_CH_Région 2'!K262,'Hospi_CM_CMA_CH_Région 2'!I262,'Hospi_CM_CMA_CH_Région 2'!G262,'Hospi_CM_CMA_CH_Région 2'!E262,'Hospi_CM_CMA_CH_Région 2'!C262))</f>
        <v/>
      </c>
    </row>
    <row r="263" spans="1:13">
      <c r="A263" s="738" t="s">
        <v>1861</v>
      </c>
      <c r="B263" s="729"/>
      <c r="C263" s="729"/>
      <c r="D263" s="729"/>
      <c r="E263" s="729"/>
      <c r="F263" s="729"/>
      <c r="G263" s="729"/>
      <c r="J263" s="729"/>
      <c r="K263" s="729"/>
      <c r="L263" s="187" t="str">
        <f t="array" ref="L263">IF(SUMPRODUCT((B263:J263&lt;&gt;"")*1)=0,"",SUM('Hospi_CM_CMA_CH_Région 1'!L263,'Hospi_CM_CMA_CH_Région 1'!J263,'Hospi_CM_CMA_CH_Région 1'!H263,'Hospi_CM_CMA_CH_Région 1'!F263,'Hospi_CM_CMA_CH_Région 1'!D263,'Hospi_CM_CMA_CH_Région 1'!B263)+SUM(J263,H263,F263,D263,B263)+SUM('Hospi_CM_CMA_CH_Région 2'!L263,'Hospi_CM_CMA_CH_Région 2'!J263,'Hospi_CM_CMA_CH_Région 2'!H263,'Hospi_CM_CMA_CH_Région 2'!F263,'Hospi_CM_CMA_CH_Région 2'!D263,'Hospi_CM_CMA_CH_Région 2'!B263))</f>
        <v/>
      </c>
      <c r="M263" s="187" t="str">
        <f t="array" ref="M263">IF(SUMPRODUCT((B263:K263&lt;&gt;"")*1)=0,"",SUM('Hospi_CM_CMA_CH_Région 1'!M263,'Hospi_CM_CMA_CH_Région 1'!K263,'Hospi_CM_CMA_CH_Région 1'!I263,'Hospi_CM_CMA_CH_Région 1'!G263,'Hospi_CM_CMA_CH_Région 1'!E263,'Hospi_CM_CMA_CH_Région 1'!C263)+SUM(K263,I263,G263,E263,C263)+SUM('Hospi_CM_CMA_CH_Région 2'!M263,'Hospi_CM_CMA_CH_Région 2'!K263,'Hospi_CM_CMA_CH_Région 2'!I263,'Hospi_CM_CMA_CH_Région 2'!G263,'Hospi_CM_CMA_CH_Région 2'!E263,'Hospi_CM_CMA_CH_Région 2'!C263))</f>
        <v/>
      </c>
    </row>
    <row r="264" spans="1:13">
      <c r="A264" s="738" t="s">
        <v>1862</v>
      </c>
      <c r="B264" s="729"/>
      <c r="C264" s="729"/>
      <c r="D264" s="729"/>
      <c r="E264" s="729"/>
      <c r="F264" s="729"/>
      <c r="G264" s="729"/>
      <c r="J264" s="729"/>
      <c r="K264" s="729"/>
      <c r="L264" s="187" t="str">
        <f t="array" ref="L264">IF(SUMPRODUCT((B264:J264&lt;&gt;"")*1)=0,"",SUM('Hospi_CM_CMA_CH_Région 1'!L264,'Hospi_CM_CMA_CH_Région 1'!J264,'Hospi_CM_CMA_CH_Région 1'!H264,'Hospi_CM_CMA_CH_Région 1'!F264,'Hospi_CM_CMA_CH_Région 1'!D264,'Hospi_CM_CMA_CH_Région 1'!B264)+SUM(J264,H264,F264,D264,B264)+SUM('Hospi_CM_CMA_CH_Région 2'!L264,'Hospi_CM_CMA_CH_Région 2'!J264,'Hospi_CM_CMA_CH_Région 2'!H264,'Hospi_CM_CMA_CH_Région 2'!F264,'Hospi_CM_CMA_CH_Région 2'!D264,'Hospi_CM_CMA_CH_Région 2'!B264))</f>
        <v/>
      </c>
      <c r="M264" s="187" t="str">
        <f t="array" ref="M264">IF(SUMPRODUCT((B264:K264&lt;&gt;"")*1)=0,"",SUM('Hospi_CM_CMA_CH_Région 1'!M264,'Hospi_CM_CMA_CH_Région 1'!K264,'Hospi_CM_CMA_CH_Région 1'!I264,'Hospi_CM_CMA_CH_Région 1'!G264,'Hospi_CM_CMA_CH_Région 1'!E264,'Hospi_CM_CMA_CH_Région 1'!C264)+SUM(K264,I264,G264,E264,C264)+SUM('Hospi_CM_CMA_CH_Région 2'!M264,'Hospi_CM_CMA_CH_Région 2'!K264,'Hospi_CM_CMA_CH_Région 2'!I264,'Hospi_CM_CMA_CH_Région 2'!G264,'Hospi_CM_CMA_CH_Région 2'!E264,'Hospi_CM_CMA_CH_Région 2'!C264))</f>
        <v/>
      </c>
    </row>
    <row r="265" spans="1:13">
      <c r="A265" s="738" t="s">
        <v>1863</v>
      </c>
      <c r="B265" s="729"/>
      <c r="C265" s="729"/>
      <c r="D265" s="729"/>
      <c r="E265" s="729"/>
      <c r="F265" s="729"/>
      <c r="G265" s="729"/>
      <c r="J265" s="729"/>
      <c r="K265" s="729"/>
      <c r="L265" s="187" t="str">
        <f t="array" ref="L265">IF(SUMPRODUCT((B265:J265&lt;&gt;"")*1)=0,"",SUM('Hospi_CM_CMA_CH_Région 1'!L265,'Hospi_CM_CMA_CH_Région 1'!J265,'Hospi_CM_CMA_CH_Région 1'!H265,'Hospi_CM_CMA_CH_Région 1'!F265,'Hospi_CM_CMA_CH_Région 1'!D265,'Hospi_CM_CMA_CH_Région 1'!B265)+SUM(J265,H265,F265,D265,B265)+SUM('Hospi_CM_CMA_CH_Région 2'!L265,'Hospi_CM_CMA_CH_Région 2'!J265,'Hospi_CM_CMA_CH_Région 2'!H265,'Hospi_CM_CMA_CH_Région 2'!F265,'Hospi_CM_CMA_CH_Région 2'!D265,'Hospi_CM_CMA_CH_Région 2'!B265))</f>
        <v/>
      </c>
      <c r="M265" s="187" t="str">
        <f t="array" ref="M265">IF(SUMPRODUCT((B265:K265&lt;&gt;"")*1)=0,"",SUM('Hospi_CM_CMA_CH_Région 1'!M265,'Hospi_CM_CMA_CH_Région 1'!K265,'Hospi_CM_CMA_CH_Région 1'!I265,'Hospi_CM_CMA_CH_Région 1'!G265,'Hospi_CM_CMA_CH_Région 1'!E265,'Hospi_CM_CMA_CH_Région 1'!C265)+SUM(K265,I265,G265,E265,C265)+SUM('Hospi_CM_CMA_CH_Région 2'!M265,'Hospi_CM_CMA_CH_Région 2'!K265,'Hospi_CM_CMA_CH_Région 2'!I265,'Hospi_CM_CMA_CH_Région 2'!G265,'Hospi_CM_CMA_CH_Région 2'!E265,'Hospi_CM_CMA_CH_Région 2'!C265))</f>
        <v/>
      </c>
    </row>
    <row r="266" spans="1:13">
      <c r="A266" s="738" t="s">
        <v>1864</v>
      </c>
      <c r="B266" s="729"/>
      <c r="C266" s="729"/>
      <c r="D266" s="729"/>
      <c r="E266" s="729"/>
      <c r="F266" s="729"/>
      <c r="G266" s="729"/>
      <c r="J266" s="729"/>
      <c r="K266" s="729"/>
      <c r="L266" s="187" t="str">
        <f t="array" ref="L266">IF(SUMPRODUCT((B266:J266&lt;&gt;"")*1)=0,"",SUM('Hospi_CM_CMA_CH_Région 1'!L266,'Hospi_CM_CMA_CH_Région 1'!J266,'Hospi_CM_CMA_CH_Région 1'!H266,'Hospi_CM_CMA_CH_Région 1'!F266,'Hospi_CM_CMA_CH_Région 1'!D266,'Hospi_CM_CMA_CH_Région 1'!B266)+SUM(J266,H266,F266,D266,B266)+SUM('Hospi_CM_CMA_CH_Région 2'!L266,'Hospi_CM_CMA_CH_Région 2'!J266,'Hospi_CM_CMA_CH_Région 2'!H266,'Hospi_CM_CMA_CH_Région 2'!F266,'Hospi_CM_CMA_CH_Région 2'!D266,'Hospi_CM_CMA_CH_Région 2'!B266))</f>
        <v/>
      </c>
      <c r="M266" s="187" t="str">
        <f t="array" ref="M266">IF(SUMPRODUCT((B266:K266&lt;&gt;"")*1)=0,"",SUM('Hospi_CM_CMA_CH_Région 1'!M266,'Hospi_CM_CMA_CH_Région 1'!K266,'Hospi_CM_CMA_CH_Région 1'!I266,'Hospi_CM_CMA_CH_Région 1'!G266,'Hospi_CM_CMA_CH_Région 1'!E266,'Hospi_CM_CMA_CH_Région 1'!C266)+SUM(K266,I266,G266,E266,C266)+SUM('Hospi_CM_CMA_CH_Région 2'!M266,'Hospi_CM_CMA_CH_Région 2'!K266,'Hospi_CM_CMA_CH_Région 2'!I266,'Hospi_CM_CMA_CH_Région 2'!G266,'Hospi_CM_CMA_CH_Région 2'!E266,'Hospi_CM_CMA_CH_Région 2'!C266))</f>
        <v/>
      </c>
    </row>
    <row r="267" spans="1:13">
      <c r="A267" s="738" t="s">
        <v>1865</v>
      </c>
      <c r="B267" s="729"/>
      <c r="C267" s="729"/>
      <c r="D267" s="729"/>
      <c r="E267" s="729"/>
      <c r="F267" s="729"/>
      <c r="G267" s="729"/>
      <c r="J267" s="729"/>
      <c r="K267" s="729"/>
      <c r="L267" s="187" t="str">
        <f t="array" ref="L267">IF(SUMPRODUCT((B267:J267&lt;&gt;"")*1)=0,"",SUM('Hospi_CM_CMA_CH_Région 1'!L267,'Hospi_CM_CMA_CH_Région 1'!J267,'Hospi_CM_CMA_CH_Région 1'!H267,'Hospi_CM_CMA_CH_Région 1'!F267,'Hospi_CM_CMA_CH_Région 1'!D267,'Hospi_CM_CMA_CH_Région 1'!B267)+SUM(J267,H267,F267,D267,B267)+SUM('Hospi_CM_CMA_CH_Région 2'!L267,'Hospi_CM_CMA_CH_Région 2'!J267,'Hospi_CM_CMA_CH_Région 2'!H267,'Hospi_CM_CMA_CH_Région 2'!F267,'Hospi_CM_CMA_CH_Région 2'!D267,'Hospi_CM_CMA_CH_Région 2'!B267))</f>
        <v/>
      </c>
      <c r="M267" s="187" t="str">
        <f t="array" ref="M267">IF(SUMPRODUCT((B267:K267&lt;&gt;"")*1)=0,"",SUM('Hospi_CM_CMA_CH_Région 1'!M267,'Hospi_CM_CMA_CH_Région 1'!K267,'Hospi_CM_CMA_CH_Région 1'!I267,'Hospi_CM_CMA_CH_Région 1'!G267,'Hospi_CM_CMA_CH_Région 1'!E267,'Hospi_CM_CMA_CH_Région 1'!C267)+SUM(K267,I267,G267,E267,C267)+SUM('Hospi_CM_CMA_CH_Région 2'!M267,'Hospi_CM_CMA_CH_Région 2'!K267,'Hospi_CM_CMA_CH_Région 2'!I267,'Hospi_CM_CMA_CH_Région 2'!G267,'Hospi_CM_CMA_CH_Région 2'!E267,'Hospi_CM_CMA_CH_Région 2'!C267))</f>
        <v/>
      </c>
    </row>
    <row r="268" spans="1:13">
      <c r="A268" s="738" t="s">
        <v>1866</v>
      </c>
      <c r="B268" s="729"/>
      <c r="C268" s="729"/>
      <c r="D268" s="729"/>
      <c r="E268" s="729"/>
      <c r="F268" s="729"/>
      <c r="G268" s="729"/>
      <c r="J268" s="729"/>
      <c r="K268" s="729"/>
      <c r="L268" s="187" t="str">
        <f t="array" ref="L268">IF(SUMPRODUCT((B268:J268&lt;&gt;"")*1)=0,"",SUM('Hospi_CM_CMA_CH_Région 1'!L268,'Hospi_CM_CMA_CH_Région 1'!J268,'Hospi_CM_CMA_CH_Région 1'!H268,'Hospi_CM_CMA_CH_Région 1'!F268,'Hospi_CM_CMA_CH_Région 1'!D268,'Hospi_CM_CMA_CH_Région 1'!B268)+SUM(J268,H268,F268,D268,B268)+SUM('Hospi_CM_CMA_CH_Région 2'!L268,'Hospi_CM_CMA_CH_Région 2'!J268,'Hospi_CM_CMA_CH_Région 2'!H268,'Hospi_CM_CMA_CH_Région 2'!F268,'Hospi_CM_CMA_CH_Région 2'!D268,'Hospi_CM_CMA_CH_Région 2'!B268))</f>
        <v/>
      </c>
      <c r="M268" s="187" t="str">
        <f t="array" ref="M268">IF(SUMPRODUCT((B268:K268&lt;&gt;"")*1)=0,"",SUM('Hospi_CM_CMA_CH_Région 1'!M268,'Hospi_CM_CMA_CH_Région 1'!K268,'Hospi_CM_CMA_CH_Région 1'!I268,'Hospi_CM_CMA_CH_Région 1'!G268,'Hospi_CM_CMA_CH_Région 1'!E268,'Hospi_CM_CMA_CH_Région 1'!C268)+SUM(K268,I268,G268,E268,C268)+SUM('Hospi_CM_CMA_CH_Région 2'!M268,'Hospi_CM_CMA_CH_Région 2'!K268,'Hospi_CM_CMA_CH_Région 2'!I268,'Hospi_CM_CMA_CH_Région 2'!G268,'Hospi_CM_CMA_CH_Région 2'!E268,'Hospi_CM_CMA_CH_Région 2'!C268))</f>
        <v/>
      </c>
    </row>
    <row r="269" spans="1:13">
      <c r="A269" s="738" t="s">
        <v>1867</v>
      </c>
      <c r="B269" s="729"/>
      <c r="C269" s="729"/>
      <c r="D269" s="729"/>
      <c r="E269" s="729"/>
      <c r="F269" s="729"/>
      <c r="G269" s="729"/>
      <c r="J269" s="729"/>
      <c r="K269" s="729"/>
      <c r="L269" s="187" t="str">
        <f t="array" ref="L269">IF(SUMPRODUCT((B269:J269&lt;&gt;"")*1)=0,"",SUM('Hospi_CM_CMA_CH_Région 1'!L269,'Hospi_CM_CMA_CH_Région 1'!J269,'Hospi_CM_CMA_CH_Région 1'!H269,'Hospi_CM_CMA_CH_Région 1'!F269,'Hospi_CM_CMA_CH_Région 1'!D269,'Hospi_CM_CMA_CH_Région 1'!B269)+SUM(J269,H269,F269,D269,B269)+SUM('Hospi_CM_CMA_CH_Région 2'!L269,'Hospi_CM_CMA_CH_Région 2'!J269,'Hospi_CM_CMA_CH_Région 2'!H269,'Hospi_CM_CMA_CH_Région 2'!F269,'Hospi_CM_CMA_CH_Région 2'!D269,'Hospi_CM_CMA_CH_Région 2'!B269))</f>
        <v/>
      </c>
      <c r="M269" s="187" t="str">
        <f t="array" ref="M269">IF(SUMPRODUCT((B269:K269&lt;&gt;"")*1)=0,"",SUM('Hospi_CM_CMA_CH_Région 1'!M269,'Hospi_CM_CMA_CH_Région 1'!K269,'Hospi_CM_CMA_CH_Région 1'!I269,'Hospi_CM_CMA_CH_Région 1'!G269,'Hospi_CM_CMA_CH_Région 1'!E269,'Hospi_CM_CMA_CH_Région 1'!C269)+SUM(K269,I269,G269,E269,C269)+SUM('Hospi_CM_CMA_CH_Région 2'!M269,'Hospi_CM_CMA_CH_Région 2'!K269,'Hospi_CM_CMA_CH_Région 2'!I269,'Hospi_CM_CMA_CH_Région 2'!G269,'Hospi_CM_CMA_CH_Région 2'!E269,'Hospi_CM_CMA_CH_Région 2'!C269))</f>
        <v/>
      </c>
    </row>
    <row r="270" spans="1:13" ht="13.9" customHeight="1">
      <c r="A270" s="188" t="s">
        <v>445</v>
      </c>
      <c r="B270" s="664">
        <f t="shared" ref="B270:M270" si="0">SUM(B4:B269)</f>
        <v>0</v>
      </c>
      <c r="C270" s="664">
        <f t="shared" si="0"/>
        <v>0</v>
      </c>
      <c r="D270" s="664">
        <f t="shared" si="0"/>
        <v>0</v>
      </c>
      <c r="E270" s="664">
        <f t="shared" si="0"/>
        <v>0</v>
      </c>
      <c r="F270" s="664">
        <f t="shared" si="0"/>
        <v>0</v>
      </c>
      <c r="G270" s="664">
        <f t="shared" si="0"/>
        <v>0</v>
      </c>
      <c r="H270" s="664">
        <f t="shared" si="0"/>
        <v>0</v>
      </c>
      <c r="I270" s="664">
        <f t="shared" si="0"/>
        <v>0</v>
      </c>
      <c r="J270" s="664">
        <f t="shared" si="0"/>
        <v>0</v>
      </c>
      <c r="K270" s="664">
        <f t="shared" si="0"/>
        <v>0</v>
      </c>
      <c r="L270" s="664">
        <f t="shared" si="0"/>
        <v>0</v>
      </c>
      <c r="M270" s="664">
        <f t="shared" si="0"/>
        <v>0</v>
      </c>
    </row>
  </sheetData>
  <mergeCells count="7">
    <mergeCell ref="A2:A3"/>
    <mergeCell ref="L2:M2"/>
    <mergeCell ref="F2:G2"/>
    <mergeCell ref="B2:C2"/>
    <mergeCell ref="H2:I2"/>
    <mergeCell ref="D2:E2"/>
    <mergeCell ref="J2:K2"/>
  </mergeCells>
  <conditionalFormatting sqref="B4:M270">
    <cfRule type="containsBlanks" dxfId="439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7" manualBreakCount="7">
    <brk id="40" max="12" man="1"/>
    <brk id="76" max="12" man="1"/>
    <brk id="114" max="12" man="1"/>
    <brk id="151" max="12" man="1"/>
    <brk id="188" max="12" man="1"/>
    <brk id="225" max="12" man="1"/>
    <brk id="256" max="12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Feuil133">
    <tabColor theme="9" tint="0.79998168889431442"/>
  </sheetPr>
  <dimension ref="A1:Q22"/>
  <sheetViews>
    <sheetView view="pageBreakPreview" zoomScaleNormal="100" zoomScaleSheetLayoutView="100" workbookViewId="0">
      <selection activeCell="B12" sqref="B12"/>
    </sheetView>
  </sheetViews>
  <sheetFormatPr baseColWidth="10" defaultColWidth="14.3984375" defaultRowHeight="15" customHeight="1"/>
  <cols>
    <col min="1" max="1" width="38.86328125" customWidth="1"/>
    <col min="2" max="2" width="12.53125" customWidth="1"/>
    <col min="3" max="3" width="15.3984375" customWidth="1"/>
    <col min="4" max="4" width="16.3984375" customWidth="1"/>
    <col min="5" max="5" width="15.19921875" customWidth="1"/>
    <col min="6" max="17" width="10.796875" customWidth="1"/>
  </cols>
  <sheetData>
    <row r="1" spans="1:17" ht="14.25" customHeight="1">
      <c r="A1" s="104" t="s">
        <v>1872</v>
      </c>
      <c r="B1" s="104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20.25" customHeight="1">
      <c r="A2" s="665" t="s">
        <v>1336</v>
      </c>
      <c r="B2" s="744" t="s">
        <v>1873</v>
      </c>
      <c r="C2" s="744" t="s">
        <v>1874</v>
      </c>
      <c r="D2" s="744" t="s">
        <v>1875</v>
      </c>
      <c r="E2" s="744" t="s">
        <v>1876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s="87" customFormat="1" ht="15" customHeight="1">
      <c r="A3" s="738" t="s">
        <v>1877</v>
      </c>
      <c r="B3" s="667"/>
      <c r="C3" s="667"/>
      <c r="D3" s="667"/>
      <c r="E3" s="66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" customHeight="1">
      <c r="A4" s="738" t="s">
        <v>1878</v>
      </c>
      <c r="B4" s="667"/>
      <c r="C4" s="667"/>
      <c r="D4" s="667"/>
      <c r="E4" s="66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5" customHeight="1">
      <c r="A5" s="738" t="s">
        <v>1879</v>
      </c>
      <c r="B5" s="667"/>
      <c r="C5" s="667"/>
      <c r="D5" s="667"/>
      <c r="E5" s="66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15" customHeight="1">
      <c r="A6" s="738" t="s">
        <v>1880</v>
      </c>
      <c r="B6" s="667"/>
      <c r="C6" s="667"/>
      <c r="D6" s="667"/>
      <c r="E6" s="66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5" customHeight="1">
      <c r="A7" s="738" t="s">
        <v>1881</v>
      </c>
      <c r="B7" s="667"/>
      <c r="C7" s="667"/>
      <c r="D7" s="667"/>
      <c r="E7" s="66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5" customHeight="1">
      <c r="A8" s="738" t="s">
        <v>1882</v>
      </c>
      <c r="B8" s="667"/>
      <c r="C8" s="667"/>
      <c r="D8" s="667"/>
      <c r="E8" s="66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15" customHeight="1">
      <c r="A9" s="738" t="s">
        <v>1883</v>
      </c>
      <c r="B9" s="667"/>
      <c r="C9" s="667"/>
      <c r="D9" s="667"/>
      <c r="E9" s="66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5" customHeight="1">
      <c r="A10" s="738" t="s">
        <v>1884</v>
      </c>
      <c r="B10" s="667"/>
      <c r="C10" s="667"/>
      <c r="D10" s="667"/>
      <c r="E10" s="66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" customHeight="1">
      <c r="A11" s="738" t="s">
        <v>1885</v>
      </c>
      <c r="B11" s="667"/>
      <c r="C11" s="667"/>
      <c r="D11" s="667"/>
      <c r="E11" s="66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ht="15" customHeight="1">
      <c r="A12" s="738" t="s">
        <v>1886</v>
      </c>
      <c r="B12" s="667"/>
      <c r="C12" s="667"/>
      <c r="D12" s="667"/>
      <c r="E12" s="66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15" customHeight="1">
      <c r="A13" s="738" t="s">
        <v>1887</v>
      </c>
      <c r="B13" s="667"/>
      <c r="C13" s="667"/>
      <c r="D13" s="667"/>
      <c r="E13" s="66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15" customHeight="1">
      <c r="A14" s="738" t="s">
        <v>1888</v>
      </c>
      <c r="B14" s="667"/>
      <c r="C14" s="667"/>
      <c r="D14" s="667"/>
      <c r="E14" s="66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15" customHeight="1">
      <c r="A15" s="738" t="s">
        <v>1889</v>
      </c>
      <c r="B15" s="667"/>
      <c r="C15" s="667"/>
      <c r="D15" s="667"/>
      <c r="E15" s="66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5" customHeight="1">
      <c r="A16" s="738" t="s">
        <v>1890</v>
      </c>
      <c r="B16" s="667"/>
      <c r="C16" s="667"/>
      <c r="D16" s="667"/>
      <c r="E16" s="667"/>
    </row>
    <row r="17" spans="1:5" ht="15" customHeight="1">
      <c r="A17" s="738" t="s">
        <v>1891</v>
      </c>
      <c r="B17" s="667"/>
      <c r="C17" s="667"/>
      <c r="D17" s="667"/>
      <c r="E17" s="667"/>
    </row>
    <row r="18" spans="1:5" ht="15" customHeight="1">
      <c r="A18" s="738" t="s">
        <v>1892</v>
      </c>
      <c r="B18" s="667"/>
      <c r="C18" s="667"/>
      <c r="D18" s="667"/>
      <c r="E18" s="667"/>
    </row>
    <row r="19" spans="1:5" ht="15" customHeight="1">
      <c r="A19" s="738" t="s">
        <v>1893</v>
      </c>
      <c r="B19" s="667"/>
      <c r="C19" s="667"/>
      <c r="D19" s="667"/>
      <c r="E19" s="667"/>
    </row>
    <row r="20" spans="1:5" ht="15" customHeight="1">
      <c r="A20" s="738" t="s">
        <v>1894</v>
      </c>
      <c r="B20" s="667"/>
      <c r="C20" s="667"/>
      <c r="D20" s="667"/>
      <c r="E20" s="667"/>
    </row>
    <row r="21" spans="1:5" ht="15" customHeight="1">
      <c r="A21" s="738" t="s">
        <v>1895</v>
      </c>
      <c r="B21" s="667"/>
      <c r="C21" s="667"/>
      <c r="D21" s="667"/>
      <c r="E21" s="667"/>
    </row>
    <row r="22" spans="1:5" ht="15" customHeight="1">
      <c r="A22" s="87" t="s">
        <v>445</v>
      </c>
      <c r="B22" s="25">
        <f>SUM(B3:B21)</f>
        <v>0</v>
      </c>
      <c r="C22" s="25">
        <f>SUM(C3:C21)</f>
        <v>0</v>
      </c>
      <c r="D22" s="25">
        <f>SUM(D3:D21)</f>
        <v>0</v>
      </c>
      <c r="E22" s="25">
        <f>SUM(E3:E21)</f>
        <v>0</v>
      </c>
    </row>
  </sheetData>
  <conditionalFormatting sqref="B3:E22">
    <cfRule type="containsBlanks" dxfId="438" priority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Feuil180">
    <tabColor theme="9" tint="0.79998168889431442"/>
  </sheetPr>
  <dimension ref="A1:M69"/>
  <sheetViews>
    <sheetView view="pageBreakPreview" zoomScaleNormal="100" zoomScaleSheetLayoutView="100" workbookViewId="0">
      <selection activeCell="D12" sqref="D12"/>
    </sheetView>
  </sheetViews>
  <sheetFormatPr baseColWidth="10" defaultColWidth="14.3984375" defaultRowHeight="15" customHeight="1"/>
  <cols>
    <col min="1" max="1" width="37.796875" style="729" customWidth="1"/>
    <col min="2" max="13" width="9.6640625" style="729" customWidth="1"/>
    <col min="14" max="17" width="10.796875" style="729" customWidth="1"/>
    <col min="18" max="16384" width="14.3984375" style="729"/>
  </cols>
  <sheetData>
    <row r="1" spans="1:13" ht="14.25" customHeight="1">
      <c r="A1" s="745" t="s">
        <v>1896</v>
      </c>
      <c r="B1" s="745"/>
    </row>
    <row r="2" spans="1:13" ht="14.25" customHeight="1">
      <c r="A2" s="745"/>
      <c r="B2" s="1007" t="s">
        <v>498</v>
      </c>
      <c r="C2" s="1013"/>
      <c r="D2" s="1007" t="s">
        <v>503</v>
      </c>
      <c r="E2" s="1013"/>
      <c r="F2" s="1007" t="s">
        <v>510</v>
      </c>
      <c r="G2" s="1013"/>
      <c r="H2" s="1007" t="s">
        <v>514</v>
      </c>
      <c r="I2" s="1013"/>
      <c r="J2" s="1007" t="s">
        <v>524</v>
      </c>
      <c r="K2" s="1013"/>
      <c r="L2" s="1007" t="s">
        <v>537</v>
      </c>
      <c r="M2" s="1013"/>
    </row>
    <row r="3" spans="1:13" ht="14.25" customHeight="1">
      <c r="A3" s="747" t="s">
        <v>1336</v>
      </c>
      <c r="B3" s="189" t="s">
        <v>1634</v>
      </c>
      <c r="C3" s="189" t="s">
        <v>1635</v>
      </c>
      <c r="D3" s="189" t="s">
        <v>1634</v>
      </c>
      <c r="E3" s="189" t="s">
        <v>1635</v>
      </c>
      <c r="F3" s="189" t="s">
        <v>1634</v>
      </c>
      <c r="G3" s="189" t="s">
        <v>1635</v>
      </c>
      <c r="H3" s="189" t="s">
        <v>1634</v>
      </c>
      <c r="I3" s="189" t="s">
        <v>1635</v>
      </c>
      <c r="J3" s="189" t="s">
        <v>1634</v>
      </c>
      <c r="K3" s="189" t="s">
        <v>1635</v>
      </c>
      <c r="L3" s="189" t="s">
        <v>1634</v>
      </c>
      <c r="M3" s="189" t="s">
        <v>1635</v>
      </c>
    </row>
    <row r="4" spans="1:13" ht="15" customHeight="1">
      <c r="A4" s="729" t="s">
        <v>1877</v>
      </c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5"/>
    </row>
    <row r="5" spans="1:13" ht="15" customHeight="1">
      <c r="A5" s="729" t="s">
        <v>1878</v>
      </c>
      <c r="B5" s="725"/>
      <c r="C5" s="725"/>
      <c r="D5" s="725"/>
      <c r="E5" s="725"/>
      <c r="F5" s="725"/>
      <c r="G5" s="725"/>
      <c r="H5" s="725"/>
      <c r="I5" s="725"/>
      <c r="J5" s="725"/>
      <c r="K5" s="725"/>
      <c r="L5" s="725"/>
      <c r="M5" s="725"/>
    </row>
    <row r="6" spans="1:13" ht="15" customHeight="1">
      <c r="A6" s="729" t="s">
        <v>1879</v>
      </c>
      <c r="B6" s="725"/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</row>
    <row r="7" spans="1:13" ht="15" customHeight="1">
      <c r="A7" s="729" t="s">
        <v>1880</v>
      </c>
      <c r="B7" s="725"/>
      <c r="C7" s="725"/>
      <c r="D7" s="725"/>
      <c r="E7" s="725"/>
      <c r="F7" s="725"/>
      <c r="G7" s="725"/>
      <c r="H7" s="725"/>
      <c r="I7" s="725"/>
      <c r="J7" s="725"/>
      <c r="K7" s="725"/>
      <c r="L7" s="725"/>
      <c r="M7" s="725"/>
    </row>
    <row r="8" spans="1:13" ht="15" customHeight="1">
      <c r="A8" s="729" t="s">
        <v>1881</v>
      </c>
      <c r="B8" s="725"/>
      <c r="C8" s="725"/>
      <c r="D8" s="725"/>
      <c r="E8" s="725"/>
      <c r="F8" s="725"/>
      <c r="G8" s="725"/>
      <c r="H8" s="725"/>
      <c r="I8" s="725"/>
      <c r="J8" s="725"/>
      <c r="K8" s="725"/>
      <c r="L8" s="725"/>
      <c r="M8" s="725"/>
    </row>
    <row r="9" spans="1:13" ht="15" customHeight="1">
      <c r="A9" s="729" t="s">
        <v>1882</v>
      </c>
      <c r="B9" s="725"/>
      <c r="C9" s="725"/>
      <c r="D9" s="725"/>
      <c r="E9" s="725"/>
      <c r="F9" s="725"/>
      <c r="G9" s="725"/>
      <c r="H9" s="725"/>
      <c r="I9" s="725"/>
      <c r="J9" s="725"/>
      <c r="K9" s="725"/>
      <c r="L9" s="725"/>
      <c r="M9" s="725"/>
    </row>
    <row r="10" spans="1:13" ht="15" customHeight="1">
      <c r="A10" s="729" t="s">
        <v>1883</v>
      </c>
      <c r="B10" s="725"/>
      <c r="C10" s="725"/>
      <c r="D10" s="725"/>
      <c r="E10" s="725"/>
      <c r="F10" s="725"/>
      <c r="G10" s="725"/>
      <c r="H10" s="725"/>
      <c r="I10" s="725"/>
      <c r="J10" s="725"/>
      <c r="K10" s="725"/>
      <c r="L10" s="725"/>
      <c r="M10" s="725"/>
    </row>
    <row r="11" spans="1:13" ht="15" customHeight="1">
      <c r="A11" s="729" t="s">
        <v>1884</v>
      </c>
      <c r="B11" s="725"/>
      <c r="C11" s="725"/>
      <c r="D11" s="725"/>
      <c r="E11" s="725"/>
      <c r="F11" s="725"/>
      <c r="G11" s="725"/>
      <c r="H11" s="725"/>
      <c r="I11" s="725"/>
      <c r="J11" s="725"/>
      <c r="K11" s="725"/>
      <c r="L11" s="725"/>
      <c r="M11" s="725"/>
    </row>
    <row r="12" spans="1:13" ht="15" customHeight="1">
      <c r="A12" s="729" t="s">
        <v>1885</v>
      </c>
      <c r="B12" s="725"/>
      <c r="C12" s="725"/>
      <c r="D12" s="725"/>
      <c r="E12" s="725"/>
      <c r="F12" s="725"/>
      <c r="G12" s="725"/>
      <c r="H12" s="725"/>
      <c r="I12" s="725"/>
      <c r="J12" s="725"/>
      <c r="K12" s="725"/>
      <c r="L12" s="725"/>
      <c r="M12" s="725"/>
    </row>
    <row r="13" spans="1:13" ht="15" customHeight="1">
      <c r="A13" s="729" t="s">
        <v>1886</v>
      </c>
      <c r="B13" s="725"/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</row>
    <row r="14" spans="1:13" ht="15" customHeight="1">
      <c r="A14" s="729" t="s">
        <v>1887</v>
      </c>
      <c r="B14" s="725"/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</row>
    <row r="15" spans="1:13" ht="15" customHeight="1">
      <c r="A15" s="729" t="s">
        <v>1888</v>
      </c>
      <c r="B15" s="725"/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</row>
    <row r="16" spans="1:13" ht="15" customHeight="1">
      <c r="A16" s="729" t="s">
        <v>1889</v>
      </c>
      <c r="B16" s="725"/>
      <c r="C16" s="725"/>
      <c r="D16" s="725"/>
      <c r="E16" s="725"/>
      <c r="F16" s="725"/>
      <c r="G16" s="725"/>
      <c r="H16" s="725"/>
      <c r="I16" s="725"/>
      <c r="J16" s="725"/>
      <c r="K16" s="725"/>
      <c r="L16" s="725"/>
      <c r="M16" s="725"/>
    </row>
    <row r="17" spans="1:13" ht="15" customHeight="1">
      <c r="A17" s="729" t="s">
        <v>1890</v>
      </c>
      <c r="B17" s="725"/>
      <c r="C17" s="725"/>
      <c r="D17" s="725"/>
      <c r="E17" s="725"/>
      <c r="F17" s="725"/>
      <c r="G17" s="725"/>
      <c r="H17" s="725"/>
      <c r="I17" s="725"/>
      <c r="J17" s="725"/>
      <c r="K17" s="725"/>
      <c r="L17" s="725"/>
      <c r="M17" s="725"/>
    </row>
    <row r="18" spans="1:13" ht="15" customHeight="1">
      <c r="A18" s="729" t="s">
        <v>1891</v>
      </c>
      <c r="B18" s="725"/>
      <c r="C18" s="725"/>
      <c r="D18" s="725"/>
      <c r="E18" s="725"/>
      <c r="F18" s="725"/>
      <c r="G18" s="725"/>
      <c r="H18" s="725"/>
      <c r="I18" s="725"/>
      <c r="J18" s="725"/>
      <c r="K18" s="725"/>
      <c r="L18" s="725"/>
      <c r="M18" s="725"/>
    </row>
    <row r="19" spans="1:13" ht="15" customHeight="1">
      <c r="A19" s="729" t="s">
        <v>1892</v>
      </c>
      <c r="B19" s="725"/>
      <c r="C19" s="725"/>
      <c r="D19" s="725"/>
      <c r="E19" s="725"/>
      <c r="F19" s="725"/>
      <c r="G19" s="725"/>
      <c r="H19" s="725"/>
      <c r="I19" s="725"/>
      <c r="J19" s="725"/>
      <c r="K19" s="725"/>
      <c r="L19" s="725"/>
      <c r="M19" s="725"/>
    </row>
    <row r="20" spans="1:13" ht="15" customHeight="1">
      <c r="A20" s="729" t="s">
        <v>1893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</row>
    <row r="21" spans="1:13" ht="15" customHeight="1">
      <c r="A21" s="729" t="s">
        <v>1894</v>
      </c>
      <c r="B21" s="725"/>
      <c r="C21" s="725"/>
      <c r="D21" s="725"/>
      <c r="E21" s="725"/>
      <c r="F21" s="725"/>
      <c r="G21" s="725"/>
      <c r="H21" s="725"/>
      <c r="I21" s="725"/>
      <c r="J21" s="725"/>
      <c r="K21" s="725"/>
      <c r="L21" s="725"/>
      <c r="M21" s="725"/>
    </row>
    <row r="22" spans="1:13" ht="15" customHeight="1">
      <c r="A22" s="729" t="s">
        <v>1895</v>
      </c>
      <c r="B22" s="725"/>
      <c r="C22" s="725"/>
      <c r="D22" s="725"/>
      <c r="E22" s="725"/>
      <c r="F22" s="725"/>
      <c r="G22" s="725"/>
      <c r="H22" s="725"/>
      <c r="I22" s="725"/>
      <c r="J22" s="725"/>
      <c r="K22" s="725"/>
      <c r="L22" s="725"/>
      <c r="M22" s="725"/>
    </row>
    <row r="23" spans="1:13" ht="15" customHeight="1" thickBot="1">
      <c r="A23" s="746" t="s">
        <v>445</v>
      </c>
      <c r="B23" s="737">
        <f t="shared" ref="B23:M23" si="0">SUM(B4:B22)</f>
        <v>0</v>
      </c>
      <c r="C23" s="737">
        <f t="shared" si="0"/>
        <v>0</v>
      </c>
      <c r="D23" s="737">
        <f t="shared" si="0"/>
        <v>0</v>
      </c>
      <c r="E23" s="737">
        <f t="shared" si="0"/>
        <v>0</v>
      </c>
      <c r="F23" s="737">
        <f t="shared" si="0"/>
        <v>0</v>
      </c>
      <c r="G23" s="737">
        <f t="shared" si="0"/>
        <v>0</v>
      </c>
      <c r="H23" s="737">
        <f t="shared" si="0"/>
        <v>0</v>
      </c>
      <c r="I23" s="737">
        <f t="shared" si="0"/>
        <v>0</v>
      </c>
      <c r="J23" s="737">
        <f t="shared" si="0"/>
        <v>0</v>
      </c>
      <c r="K23" s="737">
        <f t="shared" si="0"/>
        <v>0</v>
      </c>
      <c r="L23" s="737">
        <f t="shared" si="0"/>
        <v>0</v>
      </c>
      <c r="M23" s="737">
        <f t="shared" si="0"/>
        <v>0</v>
      </c>
    </row>
    <row r="25" spans="1:13" ht="15" customHeight="1">
      <c r="A25" s="745"/>
      <c r="B25" s="1007" t="s">
        <v>545</v>
      </c>
      <c r="C25" s="1013"/>
      <c r="D25" s="1007" t="s">
        <v>550</v>
      </c>
      <c r="E25" s="1013"/>
      <c r="F25" s="1007" t="s">
        <v>559</v>
      </c>
      <c r="G25" s="1013"/>
      <c r="H25" s="1007" t="s">
        <v>568</v>
      </c>
      <c r="I25" s="1013"/>
      <c r="J25" s="1007" t="s">
        <v>574</v>
      </c>
      <c r="K25" s="1013"/>
      <c r="L25" s="1007" t="s">
        <v>1870</v>
      </c>
      <c r="M25" s="1013"/>
    </row>
    <row r="26" spans="1:13" ht="15" customHeight="1">
      <c r="A26" s="747" t="s">
        <v>1336</v>
      </c>
      <c r="B26" s="189" t="s">
        <v>1634</v>
      </c>
      <c r="C26" s="189" t="s">
        <v>1635</v>
      </c>
      <c r="D26" s="189" t="s">
        <v>1634</v>
      </c>
      <c r="E26" s="189" t="s">
        <v>1635</v>
      </c>
      <c r="F26" s="189" t="s">
        <v>1634</v>
      </c>
      <c r="G26" s="189" t="s">
        <v>1635</v>
      </c>
      <c r="H26" s="189" t="s">
        <v>1634</v>
      </c>
      <c r="I26" s="189" t="s">
        <v>1635</v>
      </c>
      <c r="J26" s="192" t="s">
        <v>1634</v>
      </c>
      <c r="K26" s="192" t="s">
        <v>1635</v>
      </c>
      <c r="L26" s="192" t="s">
        <v>1634</v>
      </c>
      <c r="M26" s="192" t="s">
        <v>1635</v>
      </c>
    </row>
    <row r="27" spans="1:13" ht="15" customHeight="1">
      <c r="A27" s="729" t="s">
        <v>1877</v>
      </c>
      <c r="B27" s="725"/>
      <c r="C27" s="725"/>
      <c r="D27" s="725"/>
      <c r="E27" s="725"/>
      <c r="F27" s="725"/>
      <c r="G27" s="725"/>
      <c r="H27" s="725"/>
      <c r="I27" s="725"/>
      <c r="J27" s="725"/>
      <c r="K27" s="725"/>
      <c r="L27" s="725"/>
      <c r="M27" s="725"/>
    </row>
    <row r="28" spans="1:13" ht="15" customHeight="1">
      <c r="A28" s="729" t="s">
        <v>1878</v>
      </c>
      <c r="B28" s="725"/>
      <c r="C28" s="725"/>
      <c r="D28" s="725"/>
      <c r="E28" s="725"/>
      <c r="F28" s="725"/>
      <c r="G28" s="725"/>
      <c r="H28" s="725"/>
      <c r="I28" s="725"/>
      <c r="J28" s="725"/>
      <c r="K28" s="725"/>
      <c r="L28" s="725"/>
      <c r="M28" s="725"/>
    </row>
    <row r="29" spans="1:13" ht="15" customHeight="1">
      <c r="A29" s="729" t="s">
        <v>1879</v>
      </c>
      <c r="B29" s="725"/>
      <c r="C29" s="725"/>
      <c r="D29" s="725"/>
      <c r="E29" s="725"/>
      <c r="F29" s="725"/>
      <c r="G29" s="725"/>
      <c r="H29" s="725"/>
      <c r="I29" s="725"/>
      <c r="J29" s="725"/>
      <c r="K29" s="725"/>
      <c r="L29" s="725"/>
      <c r="M29" s="725"/>
    </row>
    <row r="30" spans="1:13" ht="15" customHeight="1">
      <c r="A30" s="729" t="s">
        <v>1880</v>
      </c>
      <c r="B30" s="725"/>
      <c r="C30" s="725"/>
      <c r="D30" s="725"/>
      <c r="E30" s="725"/>
      <c r="F30" s="725"/>
      <c r="G30" s="725"/>
      <c r="H30" s="725"/>
      <c r="I30" s="725"/>
      <c r="J30" s="725"/>
      <c r="K30" s="725"/>
      <c r="L30" s="725"/>
      <c r="M30" s="725"/>
    </row>
    <row r="31" spans="1:13" ht="15" customHeight="1">
      <c r="A31" s="729" t="s">
        <v>1881</v>
      </c>
      <c r="B31" s="725"/>
      <c r="C31" s="725"/>
      <c r="D31" s="725"/>
      <c r="E31" s="725"/>
      <c r="F31" s="725"/>
      <c r="G31" s="725"/>
      <c r="H31" s="725"/>
      <c r="I31" s="725"/>
      <c r="J31" s="725"/>
      <c r="K31" s="725"/>
      <c r="L31" s="725"/>
      <c r="M31" s="725"/>
    </row>
    <row r="32" spans="1:13" ht="15" customHeight="1">
      <c r="A32" s="729" t="s">
        <v>1882</v>
      </c>
      <c r="B32" s="725"/>
      <c r="C32" s="725"/>
      <c r="D32" s="725"/>
      <c r="E32" s="725"/>
      <c r="F32" s="725"/>
      <c r="G32" s="725"/>
      <c r="H32" s="725"/>
      <c r="I32" s="725"/>
      <c r="J32" s="725"/>
      <c r="K32" s="725"/>
      <c r="L32" s="725"/>
      <c r="M32" s="725"/>
    </row>
    <row r="33" spans="1:13" ht="15" customHeight="1">
      <c r="A33" s="729" t="s">
        <v>1883</v>
      </c>
      <c r="B33" s="725"/>
      <c r="C33" s="725"/>
      <c r="D33" s="725"/>
      <c r="E33" s="725"/>
      <c r="F33" s="725"/>
      <c r="G33" s="725"/>
      <c r="H33" s="725"/>
      <c r="I33" s="725"/>
      <c r="J33" s="725"/>
      <c r="K33" s="725"/>
      <c r="L33" s="725"/>
      <c r="M33" s="725"/>
    </row>
    <row r="34" spans="1:13" ht="15" customHeight="1">
      <c r="A34" s="729" t="s">
        <v>1884</v>
      </c>
      <c r="B34" s="725"/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</row>
    <row r="35" spans="1:13" ht="15" customHeight="1">
      <c r="A35" s="729" t="s">
        <v>1885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</row>
    <row r="36" spans="1:13" ht="15" customHeight="1">
      <c r="A36" s="729" t="s">
        <v>1886</v>
      </c>
      <c r="B36" s="725"/>
      <c r="C36" s="725"/>
      <c r="D36" s="725"/>
      <c r="E36" s="725"/>
      <c r="F36" s="725"/>
      <c r="G36" s="725"/>
      <c r="H36" s="725"/>
      <c r="I36" s="725"/>
      <c r="J36" s="725"/>
      <c r="K36" s="725"/>
      <c r="L36" s="725"/>
      <c r="M36" s="725"/>
    </row>
    <row r="37" spans="1:13" ht="15" customHeight="1">
      <c r="A37" s="729" t="s">
        <v>1887</v>
      </c>
      <c r="B37" s="725"/>
      <c r="C37" s="725"/>
      <c r="D37" s="725"/>
      <c r="E37" s="725"/>
      <c r="F37" s="725"/>
      <c r="G37" s="725"/>
      <c r="H37" s="725"/>
      <c r="I37" s="725"/>
      <c r="J37" s="725"/>
      <c r="K37" s="725"/>
      <c r="L37" s="725"/>
      <c r="M37" s="725"/>
    </row>
    <row r="38" spans="1:13" ht="15" customHeight="1">
      <c r="A38" s="729" t="s">
        <v>1888</v>
      </c>
      <c r="B38" s="725"/>
      <c r="C38" s="725"/>
      <c r="D38" s="725"/>
      <c r="E38" s="725"/>
      <c r="F38" s="725"/>
      <c r="G38" s="725"/>
      <c r="H38" s="725"/>
      <c r="I38" s="725"/>
      <c r="J38" s="725"/>
      <c r="K38" s="725"/>
      <c r="L38" s="725"/>
      <c r="M38" s="725"/>
    </row>
    <row r="39" spans="1:13" ht="15" customHeight="1">
      <c r="A39" s="729" t="s">
        <v>1889</v>
      </c>
      <c r="B39" s="725"/>
      <c r="C39" s="725"/>
      <c r="D39" s="725"/>
      <c r="E39" s="725"/>
      <c r="F39" s="725"/>
      <c r="G39" s="725"/>
      <c r="H39" s="725"/>
      <c r="I39" s="725"/>
      <c r="J39" s="725"/>
      <c r="K39" s="725"/>
      <c r="L39" s="725"/>
      <c r="M39" s="725"/>
    </row>
    <row r="40" spans="1:13" ht="15" customHeight="1">
      <c r="A40" s="729" t="s">
        <v>1890</v>
      </c>
      <c r="B40" s="725"/>
      <c r="C40" s="725"/>
      <c r="D40" s="725"/>
      <c r="E40" s="725"/>
      <c r="F40" s="725"/>
      <c r="G40" s="725"/>
      <c r="H40" s="725"/>
      <c r="I40" s="725"/>
      <c r="J40" s="725"/>
      <c r="K40" s="725"/>
      <c r="L40" s="725"/>
      <c r="M40" s="725"/>
    </row>
    <row r="41" spans="1:13" ht="15" customHeight="1">
      <c r="A41" s="729" t="s">
        <v>1891</v>
      </c>
      <c r="B41" s="725"/>
      <c r="C41" s="725"/>
      <c r="D41" s="725"/>
      <c r="E41" s="725"/>
      <c r="F41" s="725"/>
      <c r="G41" s="725"/>
      <c r="H41" s="725"/>
      <c r="I41" s="725"/>
      <c r="J41" s="725"/>
      <c r="K41" s="725"/>
      <c r="L41" s="725"/>
      <c r="M41" s="725"/>
    </row>
    <row r="42" spans="1:13" ht="15" customHeight="1">
      <c r="A42" s="729" t="s">
        <v>1892</v>
      </c>
      <c r="B42" s="725"/>
      <c r="C42" s="725"/>
      <c r="D42" s="725"/>
      <c r="E42" s="725"/>
      <c r="F42" s="725"/>
      <c r="G42" s="725"/>
      <c r="H42" s="725"/>
      <c r="I42" s="725"/>
      <c r="J42" s="725"/>
      <c r="K42" s="725"/>
      <c r="L42" s="725"/>
      <c r="M42" s="725"/>
    </row>
    <row r="43" spans="1:13" ht="15" customHeight="1">
      <c r="A43" s="729" t="s">
        <v>1893</v>
      </c>
      <c r="B43" s="725"/>
      <c r="C43" s="725"/>
      <c r="D43" s="725"/>
      <c r="E43" s="725"/>
      <c r="F43" s="725"/>
      <c r="G43" s="725"/>
      <c r="H43" s="725"/>
      <c r="I43" s="725"/>
      <c r="J43" s="725"/>
      <c r="K43" s="725"/>
      <c r="L43" s="725"/>
      <c r="M43" s="725"/>
    </row>
    <row r="44" spans="1:13" ht="15" customHeight="1">
      <c r="A44" s="729" t="s">
        <v>1894</v>
      </c>
      <c r="B44" s="725"/>
      <c r="C44" s="725"/>
      <c r="D44" s="725"/>
      <c r="E44" s="725"/>
      <c r="F44" s="725"/>
      <c r="G44" s="725"/>
      <c r="H44" s="725"/>
      <c r="I44" s="725"/>
      <c r="J44" s="725"/>
      <c r="K44" s="725"/>
      <c r="L44" s="725"/>
      <c r="M44" s="725"/>
    </row>
    <row r="45" spans="1:13" ht="15" customHeight="1">
      <c r="A45" s="729" t="s">
        <v>1895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</row>
    <row r="46" spans="1:13" ht="15" customHeight="1" thickBot="1">
      <c r="A46" s="10" t="s">
        <v>445</v>
      </c>
      <c r="B46" s="19">
        <f t="shared" ref="B46:M46" si="1">SUM(B27:B45)</f>
        <v>0</v>
      </c>
      <c r="C46" s="19">
        <f t="shared" si="1"/>
        <v>0</v>
      </c>
      <c r="D46" s="19">
        <f t="shared" si="1"/>
        <v>0</v>
      </c>
      <c r="E46" s="19">
        <f t="shared" si="1"/>
        <v>0</v>
      </c>
      <c r="F46" s="19">
        <f t="shared" si="1"/>
        <v>0</v>
      </c>
      <c r="G46" s="19">
        <f t="shared" si="1"/>
        <v>0</v>
      </c>
      <c r="H46" s="19">
        <f t="shared" si="1"/>
        <v>0</v>
      </c>
      <c r="I46" s="19">
        <f t="shared" si="1"/>
        <v>0</v>
      </c>
      <c r="J46" s="19">
        <f t="shared" si="1"/>
        <v>0</v>
      </c>
      <c r="K46" s="19">
        <f t="shared" si="1"/>
        <v>0</v>
      </c>
      <c r="L46" s="19">
        <f t="shared" si="1"/>
        <v>0</v>
      </c>
      <c r="M46" s="19">
        <f t="shared" si="1"/>
        <v>0</v>
      </c>
    </row>
    <row r="48" spans="1:13" ht="15" customHeight="1">
      <c r="A48" s="1014" t="s">
        <v>1336</v>
      </c>
      <c r="B48" s="1011" t="s">
        <v>583</v>
      </c>
      <c r="C48" s="1013"/>
      <c r="D48" s="1011" t="s">
        <v>585</v>
      </c>
      <c r="E48" s="1013"/>
      <c r="F48" s="1011" t="s">
        <v>589</v>
      </c>
      <c r="G48" s="1013"/>
      <c r="H48" s="1011" t="s">
        <v>594</v>
      </c>
      <c r="I48" s="1013"/>
      <c r="J48" s="1011" t="s">
        <v>596</v>
      </c>
      <c r="K48" s="1013"/>
      <c r="L48" s="1011" t="s">
        <v>606</v>
      </c>
      <c r="M48" s="1013"/>
    </row>
    <row r="49" spans="1:13" ht="15" customHeight="1">
      <c r="A49" s="1010"/>
      <c r="B49" s="189" t="s">
        <v>1634</v>
      </c>
      <c r="C49" s="189" t="s">
        <v>1635</v>
      </c>
      <c r="D49" s="189" t="s">
        <v>1634</v>
      </c>
      <c r="E49" s="189" t="s">
        <v>1635</v>
      </c>
      <c r="F49" s="189" t="s">
        <v>1634</v>
      </c>
      <c r="G49" s="189" t="s">
        <v>1635</v>
      </c>
      <c r="H49" s="189" t="s">
        <v>1634</v>
      </c>
      <c r="I49" s="189" t="s">
        <v>1635</v>
      </c>
      <c r="J49" s="189" t="s">
        <v>1634</v>
      </c>
      <c r="K49" s="189" t="s">
        <v>1635</v>
      </c>
      <c r="L49" s="189" t="s">
        <v>1634</v>
      </c>
      <c r="M49" s="189" t="s">
        <v>1635</v>
      </c>
    </row>
    <row r="50" spans="1:13" ht="15" customHeight="1">
      <c r="A50" s="729" t="s">
        <v>1877</v>
      </c>
      <c r="B50" s="725"/>
      <c r="C50" s="725"/>
      <c r="D50" s="725"/>
      <c r="E50" s="725"/>
      <c r="F50" s="725"/>
      <c r="G50" s="725"/>
      <c r="H50" s="725"/>
      <c r="I50" s="725"/>
      <c r="J50" s="725"/>
      <c r="K50" s="725"/>
      <c r="L50" s="725">
        <f t="shared" ref="L50:L68" si="2">SUM(B4,D4,F4,H4,J4,L4,B27,D27,F27,H27,J27,L27,B50,D50,F50,H50,J50)</f>
        <v>0</v>
      </c>
      <c r="M50" s="725">
        <f t="shared" ref="M50:M68" si="3">SUM(C4,E4,G4,I4,K4,M4,C27,E27,G27,I27,K27,M27,C50,E50,G50,I50,K50)</f>
        <v>0</v>
      </c>
    </row>
    <row r="51" spans="1:13" ht="15" customHeight="1">
      <c r="A51" s="729" t="s">
        <v>1878</v>
      </c>
      <c r="B51" s="725"/>
      <c r="C51" s="725"/>
      <c r="D51" s="725"/>
      <c r="E51" s="725"/>
      <c r="F51" s="725"/>
      <c r="G51" s="725"/>
      <c r="H51" s="725"/>
      <c r="I51" s="725"/>
      <c r="J51" s="725"/>
      <c r="K51" s="725"/>
      <c r="L51" s="725">
        <f t="shared" si="2"/>
        <v>0</v>
      </c>
      <c r="M51" s="725">
        <f t="shared" si="3"/>
        <v>0</v>
      </c>
    </row>
    <row r="52" spans="1:13" ht="15" customHeight="1">
      <c r="A52" s="729" t="s">
        <v>1879</v>
      </c>
      <c r="B52" s="725"/>
      <c r="C52" s="725"/>
      <c r="D52" s="725"/>
      <c r="E52" s="725"/>
      <c r="F52" s="725"/>
      <c r="G52" s="725"/>
      <c r="H52" s="725"/>
      <c r="I52" s="725"/>
      <c r="J52" s="725"/>
      <c r="K52" s="725"/>
      <c r="L52" s="725">
        <f t="shared" si="2"/>
        <v>0</v>
      </c>
      <c r="M52" s="725">
        <f t="shared" si="3"/>
        <v>0</v>
      </c>
    </row>
    <row r="53" spans="1:13" ht="15" customHeight="1">
      <c r="A53" s="729" t="s">
        <v>1880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>
        <f t="shared" si="2"/>
        <v>0</v>
      </c>
      <c r="M53" s="725">
        <f t="shared" si="3"/>
        <v>0</v>
      </c>
    </row>
    <row r="54" spans="1:13" ht="15" customHeight="1">
      <c r="A54" s="729" t="s">
        <v>1881</v>
      </c>
      <c r="B54" s="725"/>
      <c r="C54" s="725"/>
      <c r="D54" s="725"/>
      <c r="E54" s="725"/>
      <c r="F54" s="725"/>
      <c r="G54" s="725"/>
      <c r="H54" s="725"/>
      <c r="I54" s="725"/>
      <c r="J54" s="725"/>
      <c r="K54" s="725"/>
      <c r="L54" s="725">
        <f t="shared" si="2"/>
        <v>0</v>
      </c>
      <c r="M54" s="725">
        <f t="shared" si="3"/>
        <v>0</v>
      </c>
    </row>
    <row r="55" spans="1:13" ht="15" customHeight="1">
      <c r="A55" s="729" t="s">
        <v>1882</v>
      </c>
      <c r="B55" s="725"/>
      <c r="C55" s="725"/>
      <c r="D55" s="725"/>
      <c r="E55" s="725"/>
      <c r="F55" s="725"/>
      <c r="G55" s="725"/>
      <c r="H55" s="725"/>
      <c r="I55" s="725"/>
      <c r="J55" s="725"/>
      <c r="K55" s="725"/>
      <c r="L55" s="725">
        <f t="shared" si="2"/>
        <v>0</v>
      </c>
      <c r="M55" s="725">
        <f t="shared" si="3"/>
        <v>0</v>
      </c>
    </row>
    <row r="56" spans="1:13" ht="15" customHeight="1">
      <c r="A56" s="729" t="s">
        <v>1883</v>
      </c>
      <c r="B56" s="725"/>
      <c r="C56" s="725"/>
      <c r="D56" s="725"/>
      <c r="E56" s="725"/>
      <c r="F56" s="725"/>
      <c r="G56" s="725"/>
      <c r="H56" s="725"/>
      <c r="I56" s="725"/>
      <c r="J56" s="725"/>
      <c r="K56" s="725"/>
      <c r="L56" s="725">
        <f t="shared" si="2"/>
        <v>0</v>
      </c>
      <c r="M56" s="725">
        <f t="shared" si="3"/>
        <v>0</v>
      </c>
    </row>
    <row r="57" spans="1:13" ht="15" customHeight="1">
      <c r="A57" s="729" t="s">
        <v>1884</v>
      </c>
      <c r="B57" s="725"/>
      <c r="C57" s="725"/>
      <c r="D57" s="725"/>
      <c r="E57" s="725"/>
      <c r="F57" s="725"/>
      <c r="G57" s="725"/>
      <c r="H57" s="725"/>
      <c r="I57" s="725"/>
      <c r="J57" s="725"/>
      <c r="K57" s="725"/>
      <c r="L57" s="725">
        <f t="shared" si="2"/>
        <v>0</v>
      </c>
      <c r="M57" s="725">
        <f t="shared" si="3"/>
        <v>0</v>
      </c>
    </row>
    <row r="58" spans="1:13" ht="15" customHeight="1">
      <c r="A58" s="729" t="s">
        <v>1885</v>
      </c>
      <c r="B58" s="725"/>
      <c r="C58" s="725"/>
      <c r="D58" s="725"/>
      <c r="E58" s="725"/>
      <c r="F58" s="725"/>
      <c r="G58" s="725"/>
      <c r="H58" s="725"/>
      <c r="I58" s="725"/>
      <c r="J58" s="725"/>
      <c r="K58" s="725"/>
      <c r="L58" s="725">
        <f t="shared" si="2"/>
        <v>0</v>
      </c>
      <c r="M58" s="725">
        <f t="shared" si="3"/>
        <v>0</v>
      </c>
    </row>
    <row r="59" spans="1:13" ht="15" customHeight="1">
      <c r="A59" s="729" t="s">
        <v>1886</v>
      </c>
      <c r="B59" s="725"/>
      <c r="C59" s="725"/>
      <c r="D59" s="725"/>
      <c r="E59" s="725"/>
      <c r="F59" s="725"/>
      <c r="G59" s="725"/>
      <c r="H59" s="725"/>
      <c r="I59" s="725"/>
      <c r="J59" s="725"/>
      <c r="K59" s="725"/>
      <c r="L59" s="725">
        <f t="shared" si="2"/>
        <v>0</v>
      </c>
      <c r="M59" s="725">
        <f t="shared" si="3"/>
        <v>0</v>
      </c>
    </row>
    <row r="60" spans="1:13" ht="15" customHeight="1">
      <c r="A60" s="729" t="s">
        <v>1887</v>
      </c>
      <c r="B60" s="725"/>
      <c r="C60" s="725"/>
      <c r="D60" s="725"/>
      <c r="E60" s="725"/>
      <c r="F60" s="725"/>
      <c r="G60" s="725"/>
      <c r="H60" s="725"/>
      <c r="I60" s="725"/>
      <c r="J60" s="725"/>
      <c r="K60" s="725"/>
      <c r="L60" s="725">
        <f t="shared" si="2"/>
        <v>0</v>
      </c>
      <c r="M60" s="725">
        <f t="shared" si="3"/>
        <v>0</v>
      </c>
    </row>
    <row r="61" spans="1:13" ht="15" customHeight="1">
      <c r="A61" s="729" t="s">
        <v>1888</v>
      </c>
      <c r="B61" s="725"/>
      <c r="C61" s="725"/>
      <c r="D61" s="725"/>
      <c r="E61" s="725"/>
      <c r="F61" s="725"/>
      <c r="G61" s="725"/>
      <c r="H61" s="725"/>
      <c r="I61" s="725"/>
      <c r="J61" s="725"/>
      <c r="K61" s="725"/>
      <c r="L61" s="725">
        <f t="shared" si="2"/>
        <v>0</v>
      </c>
      <c r="M61" s="725">
        <f t="shared" si="3"/>
        <v>0</v>
      </c>
    </row>
    <row r="62" spans="1:13" ht="15" customHeight="1">
      <c r="A62" s="729" t="s">
        <v>1889</v>
      </c>
      <c r="B62" s="725"/>
      <c r="C62" s="725"/>
      <c r="D62" s="725"/>
      <c r="E62" s="725"/>
      <c r="F62" s="725"/>
      <c r="G62" s="725"/>
      <c r="H62" s="725"/>
      <c r="I62" s="725"/>
      <c r="J62" s="725"/>
      <c r="K62" s="725"/>
      <c r="L62" s="725">
        <f t="shared" si="2"/>
        <v>0</v>
      </c>
      <c r="M62" s="725">
        <f t="shared" si="3"/>
        <v>0</v>
      </c>
    </row>
    <row r="63" spans="1:13" ht="15" customHeight="1">
      <c r="A63" s="729" t="s">
        <v>1890</v>
      </c>
      <c r="B63" s="725"/>
      <c r="C63" s="725"/>
      <c r="D63" s="725"/>
      <c r="E63" s="725"/>
      <c r="F63" s="725"/>
      <c r="G63" s="725"/>
      <c r="H63" s="725"/>
      <c r="I63" s="725"/>
      <c r="J63" s="725"/>
      <c r="K63" s="725"/>
      <c r="L63" s="725">
        <f t="shared" si="2"/>
        <v>0</v>
      </c>
      <c r="M63" s="725">
        <f t="shared" si="3"/>
        <v>0</v>
      </c>
    </row>
    <row r="64" spans="1:13" ht="15" customHeight="1">
      <c r="A64" s="729" t="s">
        <v>1891</v>
      </c>
      <c r="B64" s="725"/>
      <c r="C64" s="725"/>
      <c r="D64" s="725"/>
      <c r="E64" s="725"/>
      <c r="F64" s="725"/>
      <c r="G64" s="725"/>
      <c r="H64" s="725"/>
      <c r="I64" s="725"/>
      <c r="J64" s="725"/>
      <c r="K64" s="725"/>
      <c r="L64" s="725">
        <f t="shared" si="2"/>
        <v>0</v>
      </c>
      <c r="M64" s="725">
        <f t="shared" si="3"/>
        <v>0</v>
      </c>
    </row>
    <row r="65" spans="1:13" ht="15" customHeight="1">
      <c r="A65" s="729" t="s">
        <v>1892</v>
      </c>
      <c r="B65" s="725"/>
      <c r="C65" s="725"/>
      <c r="D65" s="725"/>
      <c r="E65" s="725"/>
      <c r="F65" s="725"/>
      <c r="G65" s="725"/>
      <c r="H65" s="725"/>
      <c r="I65" s="725"/>
      <c r="J65" s="725"/>
      <c r="K65" s="725"/>
      <c r="L65" s="725">
        <f t="shared" si="2"/>
        <v>0</v>
      </c>
      <c r="M65" s="725">
        <f t="shared" si="3"/>
        <v>0</v>
      </c>
    </row>
    <row r="66" spans="1:13" ht="15" customHeight="1">
      <c r="A66" s="729" t="s">
        <v>1893</v>
      </c>
      <c r="B66" s="725"/>
      <c r="C66" s="725"/>
      <c r="D66" s="725"/>
      <c r="E66" s="725"/>
      <c r="F66" s="725"/>
      <c r="G66" s="725"/>
      <c r="H66" s="725"/>
      <c r="I66" s="725"/>
      <c r="J66" s="725"/>
      <c r="K66" s="725"/>
      <c r="L66" s="725">
        <f t="shared" si="2"/>
        <v>0</v>
      </c>
      <c r="M66" s="725">
        <f t="shared" si="3"/>
        <v>0</v>
      </c>
    </row>
    <row r="67" spans="1:13" ht="15" customHeight="1">
      <c r="A67" s="729" t="s">
        <v>1894</v>
      </c>
      <c r="B67" s="725"/>
      <c r="C67" s="725"/>
      <c r="D67" s="725"/>
      <c r="E67" s="725"/>
      <c r="F67" s="725"/>
      <c r="G67" s="725"/>
      <c r="H67" s="725"/>
      <c r="I67" s="725"/>
      <c r="J67" s="725"/>
      <c r="K67" s="725"/>
      <c r="L67" s="725">
        <f t="shared" si="2"/>
        <v>0</v>
      </c>
      <c r="M67" s="725">
        <f t="shared" si="3"/>
        <v>0</v>
      </c>
    </row>
    <row r="68" spans="1:13" ht="15" customHeight="1">
      <c r="A68" s="729" t="s">
        <v>1895</v>
      </c>
      <c r="B68" s="725"/>
      <c r="C68" s="725"/>
      <c r="D68" s="725"/>
      <c r="E68" s="725"/>
      <c r="F68" s="725"/>
      <c r="G68" s="725"/>
      <c r="H68" s="725"/>
      <c r="I68" s="725"/>
      <c r="J68" s="725"/>
      <c r="K68" s="725"/>
      <c r="L68" s="725">
        <f t="shared" si="2"/>
        <v>0</v>
      </c>
      <c r="M68" s="725">
        <f t="shared" si="3"/>
        <v>0</v>
      </c>
    </row>
    <row r="69" spans="1:13" ht="15" customHeight="1" thickBot="1">
      <c r="A69" s="10" t="s">
        <v>445</v>
      </c>
      <c r="B69" s="19">
        <f t="shared" ref="B69:M69" si="4">SUM(B50:B68)</f>
        <v>0</v>
      </c>
      <c r="C69" s="19">
        <f t="shared" si="4"/>
        <v>0</v>
      </c>
      <c r="D69" s="19">
        <f t="shared" si="4"/>
        <v>0</v>
      </c>
      <c r="E69" s="19">
        <f t="shared" si="4"/>
        <v>0</v>
      </c>
      <c r="F69" s="19">
        <f t="shared" si="4"/>
        <v>0</v>
      </c>
      <c r="G69" s="19">
        <f t="shared" si="4"/>
        <v>0</v>
      </c>
      <c r="H69" s="19">
        <f t="shared" si="4"/>
        <v>0</v>
      </c>
      <c r="I69" s="19">
        <f t="shared" si="4"/>
        <v>0</v>
      </c>
      <c r="J69" s="19">
        <f t="shared" si="4"/>
        <v>0</v>
      </c>
      <c r="K69" s="19">
        <f t="shared" si="4"/>
        <v>0</v>
      </c>
      <c r="L69" s="19">
        <f t="shared" si="4"/>
        <v>0</v>
      </c>
      <c r="M69" s="19">
        <f t="shared" si="4"/>
        <v>0</v>
      </c>
    </row>
  </sheetData>
  <mergeCells count="19">
    <mergeCell ref="J2:K2"/>
    <mergeCell ref="J48:K48"/>
    <mergeCell ref="L48:M48"/>
    <mergeCell ref="L2:M2"/>
    <mergeCell ref="J25:K25"/>
    <mergeCell ref="L25:M25"/>
    <mergeCell ref="A48:A49"/>
    <mergeCell ref="B25:C25"/>
    <mergeCell ref="F25:G25"/>
    <mergeCell ref="H25:I25"/>
    <mergeCell ref="B48:C48"/>
    <mergeCell ref="H48:I48"/>
    <mergeCell ref="B2:C2"/>
    <mergeCell ref="D2:E2"/>
    <mergeCell ref="D48:E48"/>
    <mergeCell ref="F2:G2"/>
    <mergeCell ref="H2:I2"/>
    <mergeCell ref="D25:E25"/>
    <mergeCell ref="F48:G48"/>
  </mergeCells>
  <conditionalFormatting sqref="B4:M23">
    <cfRule type="containsBlanks" dxfId="437" priority="5">
      <formula>LEN(TRIM(B4))=0</formula>
    </cfRule>
  </conditionalFormatting>
  <conditionalFormatting sqref="B27:M46">
    <cfRule type="containsBlanks" dxfId="436" priority="2">
      <formula>LEN(TRIM(B27))=0</formula>
    </cfRule>
  </conditionalFormatting>
  <conditionalFormatting sqref="B50:M69">
    <cfRule type="containsBlanks" dxfId="435" priority="1">
      <formula>LEN(TRIM(B50))=0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2" manualBreakCount="2">
    <brk id="24" max="12" man="1"/>
    <brk id="47" max="12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Feuil87">
    <tabColor rgb="FFF9FBFA"/>
  </sheetPr>
  <dimension ref="A1:F111"/>
  <sheetViews>
    <sheetView view="pageBreakPreview" zoomScale="130" zoomScaleNormal="100" zoomScaleSheetLayoutView="130" workbookViewId="0">
      <pane ySplit="2" topLeftCell="A3" activePane="bottomLeft" state="frozen"/>
      <selection activeCell="A28" sqref="A28"/>
      <selection pane="bottomLeft" activeCell="C8" sqref="C8"/>
    </sheetView>
  </sheetViews>
  <sheetFormatPr baseColWidth="10" defaultColWidth="14.3984375" defaultRowHeight="15" customHeight="1"/>
  <cols>
    <col min="1" max="1" width="1.3984375" style="366" customWidth="1"/>
    <col min="2" max="2" width="31.796875" style="366" customWidth="1"/>
    <col min="3" max="3" width="18.796875" style="366" customWidth="1"/>
    <col min="4" max="4" width="15.06640625" style="366" customWidth="1"/>
    <col min="5" max="5" width="19.53125" style="366" customWidth="1"/>
    <col min="6" max="6" width="15.53125" style="366" customWidth="1"/>
    <col min="7" max="23" width="10.796875" style="366" customWidth="1"/>
    <col min="24" max="25" width="14.3984375" style="366" customWidth="1"/>
    <col min="26" max="16384" width="14.3984375" style="366"/>
  </cols>
  <sheetData>
    <row r="1" spans="1:6" ht="18" customHeight="1">
      <c r="A1" s="149" t="s">
        <v>1897</v>
      </c>
      <c r="B1" s="89"/>
      <c r="C1" s="89"/>
      <c r="D1" s="89"/>
      <c r="E1" s="89"/>
    </row>
    <row r="2" spans="1:6" ht="15" customHeight="1">
      <c r="A2" s="176" t="s">
        <v>1898</v>
      </c>
      <c r="B2" s="404"/>
      <c r="C2" s="184" t="s">
        <v>1290</v>
      </c>
      <c r="D2" s="184" t="s">
        <v>1291</v>
      </c>
      <c r="E2" s="184" t="s">
        <v>1292</v>
      </c>
      <c r="F2" s="184" t="s">
        <v>1899</v>
      </c>
    </row>
    <row r="3" spans="1:6" ht="15" customHeight="1">
      <c r="A3" s="2" t="s">
        <v>498</v>
      </c>
      <c r="B3" s="2"/>
      <c r="C3" s="25"/>
      <c r="D3" s="25"/>
      <c r="E3" s="25"/>
      <c r="F3" s="25" t="str">
        <f t="shared" ref="F3:F34" si="0">IF(SUM(C3:E3)=0,"",SUM(C3:E3))</f>
        <v/>
      </c>
    </row>
    <row r="4" spans="1:6" ht="15" customHeight="1">
      <c r="A4" s="727"/>
      <c r="B4" s="728" t="s">
        <v>499</v>
      </c>
      <c r="C4" s="724"/>
      <c r="D4" s="724"/>
      <c r="E4" s="724"/>
      <c r="F4" s="724" t="str">
        <f t="shared" si="0"/>
        <v/>
      </c>
    </row>
    <row r="5" spans="1:6" ht="15" customHeight="1">
      <c r="A5" s="727"/>
      <c r="B5" s="728" t="s">
        <v>500</v>
      </c>
      <c r="C5" s="725"/>
      <c r="D5" s="725"/>
      <c r="E5" s="725"/>
      <c r="F5" s="725" t="str">
        <f t="shared" si="0"/>
        <v/>
      </c>
    </row>
    <row r="6" spans="1:6" ht="15" customHeight="1">
      <c r="A6" s="727"/>
      <c r="B6" s="728" t="s">
        <v>501</v>
      </c>
      <c r="C6" s="725"/>
      <c r="D6" s="725"/>
      <c r="E6" s="725"/>
      <c r="F6" s="725" t="str">
        <f t="shared" si="0"/>
        <v/>
      </c>
    </row>
    <row r="7" spans="1:6" ht="15" customHeight="1">
      <c r="A7" s="727"/>
      <c r="B7" s="728" t="s">
        <v>502</v>
      </c>
      <c r="C7" s="725"/>
      <c r="D7" s="725"/>
      <c r="E7" s="725"/>
      <c r="F7" s="725" t="str">
        <f t="shared" si="0"/>
        <v/>
      </c>
    </row>
    <row r="8" spans="1:6" ht="15" customHeight="1">
      <c r="A8" s="2" t="s">
        <v>503</v>
      </c>
      <c r="B8" s="2"/>
      <c r="C8" s="25"/>
      <c r="D8" s="25"/>
      <c r="E8" s="25"/>
      <c r="F8" s="25" t="str">
        <f t="shared" si="0"/>
        <v/>
      </c>
    </row>
    <row r="9" spans="1:6" ht="15" customHeight="1">
      <c r="A9" s="727"/>
      <c r="B9" s="728" t="s">
        <v>504</v>
      </c>
      <c r="C9" s="725"/>
      <c r="D9" s="725"/>
      <c r="E9" s="725"/>
      <c r="F9" s="725" t="str">
        <f t="shared" si="0"/>
        <v/>
      </c>
    </row>
    <row r="10" spans="1:6" ht="15" customHeight="1">
      <c r="A10" s="727"/>
      <c r="B10" s="728" t="s">
        <v>505</v>
      </c>
      <c r="C10" s="725"/>
      <c r="D10" s="725"/>
      <c r="E10" s="725"/>
      <c r="F10" s="725" t="str">
        <f t="shared" si="0"/>
        <v/>
      </c>
    </row>
    <row r="11" spans="1:6" ht="15" customHeight="1">
      <c r="A11" s="727"/>
      <c r="B11" s="728" t="s">
        <v>506</v>
      </c>
      <c r="C11" s="725"/>
      <c r="D11" s="725"/>
      <c r="E11" s="725"/>
      <c r="F11" s="725" t="str">
        <f t="shared" si="0"/>
        <v/>
      </c>
    </row>
    <row r="12" spans="1:6" ht="15" customHeight="1">
      <c r="A12" s="727"/>
      <c r="B12" s="728" t="s">
        <v>507</v>
      </c>
      <c r="C12" s="725"/>
      <c r="D12" s="725"/>
      <c r="E12" s="725"/>
      <c r="F12" s="725" t="str">
        <f t="shared" si="0"/>
        <v/>
      </c>
    </row>
    <row r="13" spans="1:6" ht="15" customHeight="1">
      <c r="A13" s="727"/>
      <c r="B13" s="728" t="s">
        <v>508</v>
      </c>
      <c r="C13" s="725"/>
      <c r="D13" s="725"/>
      <c r="E13" s="725"/>
      <c r="F13" s="725" t="str">
        <f t="shared" si="0"/>
        <v/>
      </c>
    </row>
    <row r="14" spans="1:6" ht="15" customHeight="1">
      <c r="A14" s="727"/>
      <c r="B14" s="728" t="s">
        <v>509</v>
      </c>
      <c r="C14" s="725"/>
      <c r="D14" s="725"/>
      <c r="E14" s="725"/>
      <c r="F14" s="725" t="str">
        <f t="shared" si="0"/>
        <v/>
      </c>
    </row>
    <row r="15" spans="1:6" ht="15" customHeight="1">
      <c r="A15" s="2" t="s">
        <v>510</v>
      </c>
      <c r="B15" s="2"/>
      <c r="C15" s="25"/>
      <c r="D15" s="25"/>
      <c r="E15" s="25"/>
      <c r="F15" s="25" t="str">
        <f t="shared" si="0"/>
        <v/>
      </c>
    </row>
    <row r="16" spans="1:6" ht="15" customHeight="1">
      <c r="A16" s="728"/>
      <c r="B16" s="728" t="s">
        <v>511</v>
      </c>
      <c r="C16" s="725"/>
      <c r="D16" s="725"/>
      <c r="E16" s="725"/>
      <c r="F16" s="725" t="str">
        <f t="shared" si="0"/>
        <v/>
      </c>
    </row>
    <row r="17" spans="1:6" ht="15" customHeight="1">
      <c r="A17" s="727"/>
      <c r="B17" s="728" t="s">
        <v>512</v>
      </c>
      <c r="C17" s="725"/>
      <c r="D17" s="725"/>
      <c r="E17" s="725"/>
      <c r="F17" s="725" t="str">
        <f t="shared" si="0"/>
        <v/>
      </c>
    </row>
    <row r="18" spans="1:6" ht="15" customHeight="1">
      <c r="A18" s="727"/>
      <c r="B18" s="728" t="s">
        <v>513</v>
      </c>
      <c r="C18" s="725"/>
      <c r="D18" s="725"/>
      <c r="E18" s="725"/>
      <c r="F18" s="725" t="str">
        <f t="shared" si="0"/>
        <v/>
      </c>
    </row>
    <row r="19" spans="1:6" ht="15" customHeight="1">
      <c r="A19" s="2" t="s">
        <v>514</v>
      </c>
      <c r="B19" s="6"/>
      <c r="C19" s="49"/>
      <c r="D19" s="49"/>
      <c r="E19" s="49"/>
      <c r="F19" s="49" t="str">
        <f t="shared" si="0"/>
        <v/>
      </c>
    </row>
    <row r="20" spans="1:6" ht="15" customHeight="1">
      <c r="A20" s="728"/>
      <c r="B20" s="729" t="s">
        <v>515</v>
      </c>
      <c r="C20" s="724"/>
      <c r="D20" s="724"/>
      <c r="E20" s="724"/>
      <c r="F20" s="724" t="str">
        <f t="shared" si="0"/>
        <v/>
      </c>
    </row>
    <row r="21" spans="1:6" ht="15" customHeight="1">
      <c r="A21" s="727"/>
      <c r="B21" s="728" t="s">
        <v>516</v>
      </c>
      <c r="C21" s="725"/>
      <c r="D21" s="725"/>
      <c r="E21" s="725"/>
      <c r="F21" s="725" t="str">
        <f t="shared" si="0"/>
        <v/>
      </c>
    </row>
    <row r="22" spans="1:6" ht="15" customHeight="1">
      <c r="A22" s="727"/>
      <c r="B22" s="728" t="s">
        <v>517</v>
      </c>
      <c r="C22" s="725"/>
      <c r="D22" s="725"/>
      <c r="E22" s="725"/>
      <c r="F22" s="725" t="str">
        <f t="shared" si="0"/>
        <v/>
      </c>
    </row>
    <row r="23" spans="1:6" ht="15" customHeight="1">
      <c r="A23" s="727"/>
      <c r="B23" s="728" t="s">
        <v>518</v>
      </c>
      <c r="C23" s="725"/>
      <c r="D23" s="725"/>
      <c r="E23" s="725"/>
      <c r="F23" s="725" t="str">
        <f t="shared" si="0"/>
        <v/>
      </c>
    </row>
    <row r="24" spans="1:6" ht="15" customHeight="1">
      <c r="A24" s="727"/>
      <c r="B24" s="728" t="s">
        <v>519</v>
      </c>
      <c r="C24" s="725"/>
      <c r="D24" s="725"/>
      <c r="E24" s="725"/>
      <c r="F24" s="725" t="str">
        <f t="shared" si="0"/>
        <v/>
      </c>
    </row>
    <row r="25" spans="1:6" ht="15" customHeight="1">
      <c r="A25" s="727"/>
      <c r="B25" s="728" t="s">
        <v>520</v>
      </c>
      <c r="C25" s="725"/>
      <c r="D25" s="725"/>
      <c r="E25" s="725"/>
      <c r="F25" s="725" t="str">
        <f t="shared" si="0"/>
        <v/>
      </c>
    </row>
    <row r="26" spans="1:6" ht="15" customHeight="1">
      <c r="A26" s="727"/>
      <c r="B26" s="728" t="s">
        <v>521</v>
      </c>
      <c r="C26" s="725"/>
      <c r="D26" s="725"/>
      <c r="E26" s="725"/>
      <c r="F26" s="725" t="str">
        <f t="shared" si="0"/>
        <v/>
      </c>
    </row>
    <row r="27" spans="1:6" ht="15" customHeight="1">
      <c r="A27" s="727"/>
      <c r="B27" s="728" t="s">
        <v>522</v>
      </c>
      <c r="C27" s="725"/>
      <c r="D27" s="725"/>
      <c r="E27" s="725"/>
      <c r="F27" s="725" t="str">
        <f t="shared" si="0"/>
        <v/>
      </c>
    </row>
    <row r="28" spans="1:6" ht="15" customHeight="1">
      <c r="A28" s="727"/>
      <c r="B28" s="728" t="s">
        <v>523</v>
      </c>
      <c r="C28" s="725"/>
      <c r="D28" s="725"/>
      <c r="E28" s="725"/>
      <c r="F28" s="725" t="str">
        <f t="shared" si="0"/>
        <v/>
      </c>
    </row>
    <row r="29" spans="1:6" ht="15" customHeight="1">
      <c r="A29" s="2" t="s">
        <v>524</v>
      </c>
      <c r="B29" s="2"/>
      <c r="C29" s="25"/>
      <c r="D29" s="25"/>
      <c r="E29" s="25"/>
      <c r="F29" s="25" t="str">
        <f t="shared" si="0"/>
        <v/>
      </c>
    </row>
    <row r="30" spans="1:6" ht="15" customHeight="1">
      <c r="A30" s="728"/>
      <c r="B30" s="728" t="s">
        <v>525</v>
      </c>
      <c r="C30" s="724"/>
      <c r="D30" s="724"/>
      <c r="E30" s="724"/>
      <c r="F30" s="724" t="str">
        <f t="shared" si="0"/>
        <v/>
      </c>
    </row>
    <row r="31" spans="1:6" ht="15" customHeight="1">
      <c r="A31" s="728"/>
      <c r="B31" s="728" t="s">
        <v>526</v>
      </c>
      <c r="C31" s="725"/>
      <c r="D31" s="725"/>
      <c r="E31" s="725"/>
      <c r="F31" s="725" t="str">
        <f t="shared" si="0"/>
        <v/>
      </c>
    </row>
    <row r="32" spans="1:6" ht="15" customHeight="1">
      <c r="A32" s="728"/>
      <c r="B32" s="728" t="s">
        <v>527</v>
      </c>
      <c r="C32" s="725"/>
      <c r="D32" s="725"/>
      <c r="E32" s="725"/>
      <c r="F32" s="725" t="str">
        <f t="shared" si="0"/>
        <v/>
      </c>
    </row>
    <row r="33" spans="1:6" ht="15" customHeight="1">
      <c r="A33" s="728"/>
      <c r="B33" s="728" t="s">
        <v>528</v>
      </c>
      <c r="C33" s="725"/>
      <c r="D33" s="725"/>
      <c r="E33" s="725"/>
      <c r="F33" s="725" t="str">
        <f t="shared" si="0"/>
        <v/>
      </c>
    </row>
    <row r="34" spans="1:6" ht="15" customHeight="1">
      <c r="A34" s="728"/>
      <c r="B34" s="728" t="s">
        <v>529</v>
      </c>
      <c r="C34" s="725"/>
      <c r="D34" s="725"/>
      <c r="E34" s="725"/>
      <c r="F34" s="725" t="str">
        <f t="shared" si="0"/>
        <v/>
      </c>
    </row>
    <row r="35" spans="1:6" ht="15" customHeight="1">
      <c r="A35" s="728"/>
      <c r="B35" s="728" t="s">
        <v>530</v>
      </c>
      <c r="C35" s="725"/>
      <c r="D35" s="725"/>
      <c r="E35" s="725"/>
      <c r="F35" s="725" t="str">
        <f t="shared" ref="F35:F66" si="1">IF(SUM(C35:E35)=0,"",SUM(C35:E35))</f>
        <v/>
      </c>
    </row>
    <row r="36" spans="1:6" ht="15" customHeight="1">
      <c r="A36" s="728"/>
      <c r="B36" s="728" t="s">
        <v>531</v>
      </c>
      <c r="C36" s="725"/>
      <c r="D36" s="725"/>
      <c r="E36" s="725"/>
      <c r="F36" s="725" t="str">
        <f t="shared" si="1"/>
        <v/>
      </c>
    </row>
    <row r="37" spans="1:6" ht="15" customHeight="1">
      <c r="A37" s="727"/>
      <c r="B37" s="728" t="s">
        <v>532</v>
      </c>
      <c r="C37" s="725"/>
      <c r="D37" s="725"/>
      <c r="E37" s="725"/>
      <c r="F37" s="725" t="str">
        <f t="shared" si="1"/>
        <v/>
      </c>
    </row>
    <row r="38" spans="1:6" ht="15" customHeight="1">
      <c r="A38" s="727"/>
      <c r="B38" s="728" t="s">
        <v>533</v>
      </c>
      <c r="C38" s="725"/>
      <c r="D38" s="725"/>
      <c r="E38" s="725"/>
      <c r="F38" s="725" t="str">
        <f t="shared" si="1"/>
        <v/>
      </c>
    </row>
    <row r="39" spans="1:6" ht="15" customHeight="1">
      <c r="A39" s="727"/>
      <c r="B39" s="728" t="s">
        <v>534</v>
      </c>
      <c r="C39" s="725"/>
      <c r="D39" s="725"/>
      <c r="E39" s="725"/>
      <c r="F39" s="725" t="str">
        <f t="shared" si="1"/>
        <v/>
      </c>
    </row>
    <row r="40" spans="1:6" ht="15" customHeight="1">
      <c r="A40" s="727"/>
      <c r="B40" s="728" t="s">
        <v>535</v>
      </c>
      <c r="C40" s="725"/>
      <c r="D40" s="725"/>
      <c r="E40" s="725"/>
      <c r="F40" s="725" t="str">
        <f t="shared" si="1"/>
        <v/>
      </c>
    </row>
    <row r="41" spans="1:6" ht="15" customHeight="1">
      <c r="A41" s="727"/>
      <c r="B41" s="728" t="s">
        <v>536</v>
      </c>
      <c r="C41" s="725"/>
      <c r="D41" s="725"/>
      <c r="E41" s="725"/>
      <c r="F41" s="725" t="str">
        <f t="shared" si="1"/>
        <v/>
      </c>
    </row>
    <row r="42" spans="1:6" ht="15" customHeight="1">
      <c r="A42" s="2" t="s">
        <v>537</v>
      </c>
      <c r="B42" s="2"/>
      <c r="C42" s="25"/>
      <c r="D42" s="25"/>
      <c r="E42" s="25"/>
      <c r="F42" s="25" t="str">
        <f t="shared" si="1"/>
        <v/>
      </c>
    </row>
    <row r="43" spans="1:6" ht="15" customHeight="1">
      <c r="A43" s="728"/>
      <c r="B43" s="728" t="s">
        <v>538</v>
      </c>
      <c r="C43" s="725"/>
      <c r="D43" s="725"/>
      <c r="E43" s="725"/>
      <c r="F43" s="725" t="str">
        <f t="shared" si="1"/>
        <v/>
      </c>
    </row>
    <row r="44" spans="1:6" ht="15" customHeight="1">
      <c r="A44" s="727"/>
      <c r="B44" s="728" t="s">
        <v>539</v>
      </c>
      <c r="C44" s="725"/>
      <c r="D44" s="725"/>
      <c r="E44" s="725"/>
      <c r="F44" s="725" t="str">
        <f t="shared" si="1"/>
        <v/>
      </c>
    </row>
    <row r="45" spans="1:6" ht="15" customHeight="1">
      <c r="A45" s="727"/>
      <c r="B45" s="728" t="s">
        <v>540</v>
      </c>
      <c r="C45" s="725"/>
      <c r="D45" s="725"/>
      <c r="E45" s="725"/>
      <c r="F45" s="725" t="str">
        <f t="shared" si="1"/>
        <v/>
      </c>
    </row>
    <row r="46" spans="1:6" ht="15" customHeight="1">
      <c r="A46" s="727"/>
      <c r="B46" s="728" t="s">
        <v>541</v>
      </c>
      <c r="C46" s="725"/>
      <c r="D46" s="725"/>
      <c r="E46" s="725"/>
      <c r="F46" s="725" t="str">
        <f t="shared" si="1"/>
        <v/>
      </c>
    </row>
    <row r="47" spans="1:6" ht="15" customHeight="1">
      <c r="A47" s="727"/>
      <c r="B47" s="728" t="s">
        <v>542</v>
      </c>
      <c r="C47" s="725"/>
      <c r="D47" s="725"/>
      <c r="E47" s="725"/>
      <c r="F47" s="725" t="str">
        <f t="shared" si="1"/>
        <v/>
      </c>
    </row>
    <row r="48" spans="1:6" ht="15" customHeight="1">
      <c r="A48" s="727"/>
      <c r="B48" s="728" t="s">
        <v>543</v>
      </c>
      <c r="C48" s="725"/>
      <c r="D48" s="725"/>
      <c r="E48" s="725"/>
      <c r="F48" s="725" t="str">
        <f t="shared" si="1"/>
        <v/>
      </c>
    </row>
    <row r="49" spans="1:6" ht="15" customHeight="1">
      <c r="A49" s="727"/>
      <c r="B49" s="728" t="s">
        <v>544</v>
      </c>
      <c r="C49" s="725"/>
      <c r="D49" s="725"/>
      <c r="E49" s="725"/>
      <c r="F49" s="725" t="str">
        <f t="shared" si="1"/>
        <v/>
      </c>
    </row>
    <row r="50" spans="1:6" ht="15" customHeight="1">
      <c r="A50" s="2" t="s">
        <v>545</v>
      </c>
      <c r="B50" s="2"/>
      <c r="C50" s="25"/>
      <c r="D50" s="25"/>
      <c r="E50" s="25"/>
      <c r="F50" s="25" t="str">
        <f t="shared" si="1"/>
        <v/>
      </c>
    </row>
    <row r="51" spans="1:6" ht="15" customHeight="1">
      <c r="A51" s="728"/>
      <c r="B51" s="728" t="s">
        <v>546</v>
      </c>
      <c r="C51" s="725"/>
      <c r="D51" s="725"/>
      <c r="E51" s="725"/>
      <c r="F51" s="725" t="str">
        <f t="shared" si="1"/>
        <v/>
      </c>
    </row>
    <row r="52" spans="1:6" ht="15" customHeight="1">
      <c r="A52" s="727"/>
      <c r="B52" s="728" t="s">
        <v>547</v>
      </c>
      <c r="C52" s="725"/>
      <c r="D52" s="725"/>
      <c r="E52" s="725"/>
      <c r="F52" s="725" t="str">
        <f t="shared" si="1"/>
        <v/>
      </c>
    </row>
    <row r="53" spans="1:6" ht="15" customHeight="1">
      <c r="A53" s="727"/>
      <c r="B53" s="728" t="s">
        <v>548</v>
      </c>
      <c r="C53" s="725"/>
      <c r="D53" s="725"/>
      <c r="E53" s="725"/>
      <c r="F53" s="725" t="str">
        <f t="shared" si="1"/>
        <v/>
      </c>
    </row>
    <row r="54" spans="1:6" ht="15" customHeight="1">
      <c r="A54" s="727"/>
      <c r="B54" s="728" t="s">
        <v>549</v>
      </c>
      <c r="C54" s="725"/>
      <c r="D54" s="725"/>
      <c r="E54" s="725"/>
      <c r="F54" s="725" t="str">
        <f t="shared" si="1"/>
        <v/>
      </c>
    </row>
    <row r="55" spans="1:6" ht="15" customHeight="1">
      <c r="A55" s="2" t="s">
        <v>550</v>
      </c>
      <c r="B55" s="2"/>
      <c r="C55" s="49"/>
      <c r="D55" s="49"/>
      <c r="E55" s="49"/>
      <c r="F55" s="49" t="str">
        <f t="shared" si="1"/>
        <v/>
      </c>
    </row>
    <row r="56" spans="1:6" ht="15" customHeight="1">
      <c r="A56" s="728"/>
      <c r="B56" s="728" t="s">
        <v>551</v>
      </c>
      <c r="C56" s="724"/>
      <c r="D56" s="724"/>
      <c r="E56" s="724"/>
      <c r="F56" s="724" t="str">
        <f t="shared" si="1"/>
        <v/>
      </c>
    </row>
    <row r="57" spans="1:6" ht="15" customHeight="1">
      <c r="A57" s="727"/>
      <c r="B57" s="728" t="s">
        <v>552</v>
      </c>
      <c r="C57" s="725"/>
      <c r="D57" s="725"/>
      <c r="E57" s="725"/>
      <c r="F57" s="725" t="str">
        <f t="shared" si="1"/>
        <v/>
      </c>
    </row>
    <row r="58" spans="1:6" ht="15" customHeight="1">
      <c r="A58" s="727"/>
      <c r="B58" s="728" t="s">
        <v>553</v>
      </c>
      <c r="C58" s="725"/>
      <c r="D58" s="725"/>
      <c r="E58" s="725"/>
      <c r="F58" s="725" t="str">
        <f t="shared" si="1"/>
        <v/>
      </c>
    </row>
    <row r="59" spans="1:6" ht="15" customHeight="1">
      <c r="A59" s="727"/>
      <c r="B59" s="728" t="s">
        <v>554</v>
      </c>
      <c r="C59" s="725"/>
      <c r="D59" s="725"/>
      <c r="E59" s="725"/>
      <c r="F59" s="725" t="str">
        <f t="shared" si="1"/>
        <v/>
      </c>
    </row>
    <row r="60" spans="1:6" ht="15" customHeight="1">
      <c r="A60" s="727"/>
      <c r="B60" s="728" t="s">
        <v>555</v>
      </c>
      <c r="C60" s="725"/>
      <c r="D60" s="725"/>
      <c r="E60" s="725"/>
      <c r="F60" s="725" t="str">
        <f t="shared" si="1"/>
        <v/>
      </c>
    </row>
    <row r="61" spans="1:6" ht="15" customHeight="1">
      <c r="A61" s="727"/>
      <c r="B61" s="728" t="s">
        <v>556</v>
      </c>
      <c r="C61" s="725"/>
      <c r="D61" s="725"/>
      <c r="E61" s="725"/>
      <c r="F61" s="725" t="str">
        <f t="shared" si="1"/>
        <v/>
      </c>
    </row>
    <row r="62" spans="1:6" ht="15" customHeight="1">
      <c r="A62" s="727"/>
      <c r="B62" s="728" t="s">
        <v>557</v>
      </c>
      <c r="C62" s="725"/>
      <c r="D62" s="725"/>
      <c r="E62" s="725"/>
      <c r="F62" s="725" t="str">
        <f t="shared" si="1"/>
        <v/>
      </c>
    </row>
    <row r="63" spans="1:6" ht="15" customHeight="1">
      <c r="A63" s="727"/>
      <c r="B63" s="728" t="s">
        <v>558</v>
      </c>
      <c r="C63" s="725"/>
      <c r="D63" s="725"/>
      <c r="E63" s="725"/>
      <c r="F63" s="725" t="str">
        <f t="shared" si="1"/>
        <v/>
      </c>
    </row>
    <row r="64" spans="1:6" ht="15" customHeight="1">
      <c r="A64" s="2" t="s">
        <v>559</v>
      </c>
      <c r="B64" s="2"/>
      <c r="C64" s="25"/>
      <c r="D64" s="25"/>
      <c r="E64" s="25"/>
      <c r="F64" s="25" t="str">
        <f t="shared" si="1"/>
        <v/>
      </c>
    </row>
    <row r="65" spans="1:6" ht="15" customHeight="1">
      <c r="A65" s="728"/>
      <c r="B65" s="728" t="s">
        <v>560</v>
      </c>
      <c r="C65" s="725"/>
      <c r="D65" s="725"/>
      <c r="E65" s="725"/>
      <c r="F65" s="725" t="str">
        <f t="shared" si="1"/>
        <v/>
      </c>
    </row>
    <row r="66" spans="1:6" ht="15" customHeight="1">
      <c r="A66" s="727"/>
      <c r="B66" s="728" t="s">
        <v>561</v>
      </c>
      <c r="C66" s="725"/>
      <c r="D66" s="725"/>
      <c r="E66" s="725"/>
      <c r="F66" s="725" t="str">
        <f t="shared" si="1"/>
        <v/>
      </c>
    </row>
    <row r="67" spans="1:6" ht="15" customHeight="1">
      <c r="A67" s="727"/>
      <c r="B67" s="728" t="s">
        <v>562</v>
      </c>
      <c r="C67" s="725"/>
      <c r="D67" s="725"/>
      <c r="E67" s="725"/>
      <c r="F67" s="725" t="str">
        <f t="shared" ref="F67:F98" si="2">IF(SUM(C67:E67)=0,"",SUM(C67:E67))</f>
        <v/>
      </c>
    </row>
    <row r="68" spans="1:6" ht="15" customHeight="1">
      <c r="A68" s="727"/>
      <c r="B68" s="728" t="s">
        <v>563</v>
      </c>
      <c r="C68" s="725"/>
      <c r="D68" s="725"/>
      <c r="E68" s="725"/>
      <c r="F68" s="725" t="str">
        <f t="shared" si="2"/>
        <v/>
      </c>
    </row>
    <row r="69" spans="1:6" ht="15" customHeight="1">
      <c r="A69" s="727"/>
      <c r="B69" s="728" t="s">
        <v>564</v>
      </c>
      <c r="C69" s="725"/>
      <c r="D69" s="725"/>
      <c r="E69" s="725"/>
      <c r="F69" s="725" t="str">
        <f t="shared" si="2"/>
        <v/>
      </c>
    </row>
    <row r="70" spans="1:6" ht="15" customHeight="1">
      <c r="A70" s="727"/>
      <c r="B70" s="728" t="s">
        <v>565</v>
      </c>
      <c r="C70" s="725"/>
      <c r="D70" s="725"/>
      <c r="E70" s="725"/>
      <c r="F70" s="725" t="str">
        <f t="shared" si="2"/>
        <v/>
      </c>
    </row>
    <row r="71" spans="1:6" ht="15" customHeight="1">
      <c r="A71" s="727"/>
      <c r="B71" s="728" t="s">
        <v>566</v>
      </c>
      <c r="C71" s="725"/>
      <c r="D71" s="725"/>
      <c r="E71" s="725"/>
      <c r="F71" s="725" t="str">
        <f t="shared" si="2"/>
        <v/>
      </c>
    </row>
    <row r="72" spans="1:6" ht="15" customHeight="1">
      <c r="A72" s="727"/>
      <c r="B72" s="728" t="s">
        <v>567</v>
      </c>
      <c r="C72" s="725"/>
      <c r="D72" s="725"/>
      <c r="E72" s="725"/>
      <c r="F72" s="725" t="str">
        <f t="shared" si="2"/>
        <v/>
      </c>
    </row>
    <row r="73" spans="1:6" ht="15" customHeight="1">
      <c r="A73" s="2" t="s">
        <v>568</v>
      </c>
      <c r="B73" s="2"/>
      <c r="C73" s="25"/>
      <c r="D73" s="25"/>
      <c r="E73" s="25"/>
      <c r="F73" s="25" t="str">
        <f t="shared" si="2"/>
        <v/>
      </c>
    </row>
    <row r="74" spans="1:6" ht="15" customHeight="1">
      <c r="A74" s="728"/>
      <c r="B74" s="728" t="s">
        <v>569</v>
      </c>
      <c r="C74" s="725"/>
      <c r="D74" s="725"/>
      <c r="E74" s="725"/>
      <c r="F74" s="725" t="str">
        <f t="shared" si="2"/>
        <v/>
      </c>
    </row>
    <row r="75" spans="1:6" ht="15" customHeight="1">
      <c r="A75" s="727"/>
      <c r="B75" s="728" t="s">
        <v>570</v>
      </c>
      <c r="C75" s="725"/>
      <c r="D75" s="725"/>
      <c r="E75" s="725"/>
      <c r="F75" s="725" t="str">
        <f t="shared" si="2"/>
        <v/>
      </c>
    </row>
    <row r="76" spans="1:6" ht="15" customHeight="1">
      <c r="A76" s="727"/>
      <c r="B76" s="728" t="s">
        <v>571</v>
      </c>
      <c r="C76" s="725"/>
      <c r="D76" s="725"/>
      <c r="E76" s="725"/>
      <c r="F76" s="725" t="str">
        <f t="shared" si="2"/>
        <v/>
      </c>
    </row>
    <row r="77" spans="1:6" ht="15" customHeight="1">
      <c r="A77" s="727"/>
      <c r="B77" s="728" t="s">
        <v>572</v>
      </c>
      <c r="C77" s="725"/>
      <c r="D77" s="725"/>
      <c r="E77" s="725"/>
      <c r="F77" s="725" t="str">
        <f t="shared" si="2"/>
        <v/>
      </c>
    </row>
    <row r="78" spans="1:6" ht="15" customHeight="1">
      <c r="A78" s="727"/>
      <c r="B78" s="728" t="s">
        <v>573</v>
      </c>
      <c r="C78" s="725"/>
      <c r="D78" s="725"/>
      <c r="E78" s="725"/>
      <c r="F78" s="725" t="str">
        <f t="shared" si="2"/>
        <v/>
      </c>
    </row>
    <row r="79" spans="1:6" ht="15" customHeight="1">
      <c r="A79" s="2" t="s">
        <v>574</v>
      </c>
      <c r="B79" s="2"/>
      <c r="C79" s="49"/>
      <c r="D79" s="49"/>
      <c r="E79" s="49"/>
      <c r="F79" s="49" t="str">
        <f t="shared" si="2"/>
        <v/>
      </c>
    </row>
    <row r="80" spans="1:6" ht="15" customHeight="1">
      <c r="A80" s="728"/>
      <c r="B80" s="728" t="s">
        <v>575</v>
      </c>
      <c r="C80" s="724"/>
      <c r="D80" s="724"/>
      <c r="E80" s="724"/>
      <c r="F80" s="724" t="str">
        <f t="shared" si="2"/>
        <v/>
      </c>
    </row>
    <row r="81" spans="1:6" ht="15" customHeight="1">
      <c r="A81" s="727"/>
      <c r="B81" s="728" t="s">
        <v>576</v>
      </c>
      <c r="C81" s="725"/>
      <c r="D81" s="725"/>
      <c r="E81" s="725"/>
      <c r="F81" s="725" t="str">
        <f t="shared" si="2"/>
        <v/>
      </c>
    </row>
    <row r="82" spans="1:6" ht="15" customHeight="1">
      <c r="A82" s="727"/>
      <c r="B82" s="728" t="s">
        <v>577</v>
      </c>
      <c r="C82" s="725"/>
      <c r="D82" s="725"/>
      <c r="E82" s="725"/>
      <c r="F82" s="725" t="str">
        <f t="shared" si="2"/>
        <v/>
      </c>
    </row>
    <row r="83" spans="1:6" ht="15" customHeight="1">
      <c r="A83" s="727"/>
      <c r="B83" s="728" t="s">
        <v>578</v>
      </c>
      <c r="C83" s="725"/>
      <c r="D83" s="725"/>
      <c r="E83" s="725"/>
      <c r="F83" s="725" t="str">
        <f t="shared" si="2"/>
        <v/>
      </c>
    </row>
    <row r="84" spans="1:6" ht="15" customHeight="1">
      <c r="A84" s="2" t="s">
        <v>579</v>
      </c>
      <c r="B84" s="2"/>
      <c r="C84" s="25"/>
      <c r="D84" s="25"/>
      <c r="E84" s="25"/>
      <c r="F84" s="25" t="str">
        <f t="shared" si="2"/>
        <v/>
      </c>
    </row>
    <row r="85" spans="1:6" ht="15" customHeight="1">
      <c r="A85" s="727"/>
      <c r="B85" s="728" t="s">
        <v>580</v>
      </c>
      <c r="C85" s="725"/>
      <c r="D85" s="725"/>
      <c r="E85" s="725"/>
      <c r="F85" s="725" t="str">
        <f t="shared" si="2"/>
        <v/>
      </c>
    </row>
    <row r="86" spans="1:6" ht="15" customHeight="1">
      <c r="A86" s="727"/>
      <c r="B86" s="728" t="s">
        <v>581</v>
      </c>
      <c r="C86" s="725"/>
      <c r="D86" s="725"/>
      <c r="E86" s="725"/>
      <c r="F86" s="725" t="str">
        <f t="shared" si="2"/>
        <v/>
      </c>
    </row>
    <row r="87" spans="1:6" ht="15" customHeight="1">
      <c r="A87" s="727"/>
      <c r="B87" s="728" t="s">
        <v>582</v>
      </c>
      <c r="C87" s="725"/>
      <c r="D87" s="725"/>
      <c r="E87" s="725"/>
      <c r="F87" s="725" t="str">
        <f t="shared" si="2"/>
        <v/>
      </c>
    </row>
    <row r="88" spans="1:6" ht="15" customHeight="1">
      <c r="A88" s="2" t="s">
        <v>583</v>
      </c>
      <c r="B88" s="2"/>
      <c r="C88" s="49"/>
      <c r="D88" s="49"/>
      <c r="E88" s="49"/>
      <c r="F88" s="49" t="str">
        <f t="shared" si="2"/>
        <v/>
      </c>
    </row>
    <row r="89" spans="1:6" ht="15" customHeight="1">
      <c r="A89" s="727"/>
      <c r="B89" s="728" t="s">
        <v>584</v>
      </c>
      <c r="C89" s="725"/>
      <c r="D89" s="725"/>
      <c r="E89" s="725"/>
      <c r="F89" s="725" t="str">
        <f t="shared" si="2"/>
        <v/>
      </c>
    </row>
    <row r="90" spans="1:6" ht="15" customHeight="1">
      <c r="A90" s="2" t="s">
        <v>585</v>
      </c>
      <c r="B90" s="2"/>
      <c r="C90" s="25"/>
      <c r="D90" s="25"/>
      <c r="E90" s="25"/>
      <c r="F90" s="25" t="str">
        <f t="shared" si="2"/>
        <v/>
      </c>
    </row>
    <row r="91" spans="1:6" ht="15" customHeight="1">
      <c r="A91" s="727"/>
      <c r="B91" s="728" t="s">
        <v>586</v>
      </c>
      <c r="C91" s="725"/>
      <c r="D91" s="725"/>
      <c r="E91" s="725"/>
      <c r="F91" s="725" t="str">
        <f t="shared" si="2"/>
        <v/>
      </c>
    </row>
    <row r="92" spans="1:6" s="6" customFormat="1" ht="15" customHeight="1">
      <c r="A92" s="727"/>
      <c r="B92" s="728" t="s">
        <v>587</v>
      </c>
      <c r="C92" s="725"/>
      <c r="D92" s="725"/>
      <c r="E92" s="725"/>
      <c r="F92" s="725" t="str">
        <f t="shared" si="2"/>
        <v/>
      </c>
    </row>
    <row r="93" spans="1:6" ht="15" customHeight="1">
      <c r="A93" s="727"/>
      <c r="B93" s="728" t="s">
        <v>588</v>
      </c>
      <c r="C93" s="725"/>
      <c r="D93" s="725"/>
      <c r="E93" s="725"/>
      <c r="F93" s="725" t="str">
        <f t="shared" si="2"/>
        <v/>
      </c>
    </row>
    <row r="94" spans="1:6" ht="15" customHeight="1">
      <c r="A94" s="2" t="s">
        <v>589</v>
      </c>
      <c r="B94" s="2"/>
      <c r="C94" s="25"/>
      <c r="D94" s="25"/>
      <c r="E94" s="25"/>
      <c r="F94" s="25" t="str">
        <f t="shared" si="2"/>
        <v/>
      </c>
    </row>
    <row r="95" spans="1:6" ht="15" customHeight="1">
      <c r="A95" s="728"/>
      <c r="B95" s="728" t="s">
        <v>590</v>
      </c>
      <c r="C95" s="725"/>
      <c r="D95" s="725"/>
      <c r="E95" s="725"/>
      <c r="F95" s="725" t="str">
        <f t="shared" si="2"/>
        <v/>
      </c>
    </row>
    <row r="96" spans="1:6" ht="15" customHeight="1">
      <c r="A96" s="728"/>
      <c r="B96" s="728" t="s">
        <v>591</v>
      </c>
      <c r="C96" s="725"/>
      <c r="D96" s="725"/>
      <c r="E96" s="725"/>
      <c r="F96" s="725" t="str">
        <f t="shared" si="2"/>
        <v/>
      </c>
    </row>
    <row r="97" spans="1:6" ht="15" customHeight="1">
      <c r="A97" s="728"/>
      <c r="B97" s="728" t="s">
        <v>592</v>
      </c>
      <c r="C97" s="725"/>
      <c r="D97" s="725"/>
      <c r="E97" s="725"/>
      <c r="F97" s="725" t="str">
        <f t="shared" si="2"/>
        <v/>
      </c>
    </row>
    <row r="98" spans="1:6" ht="15" customHeight="1">
      <c r="A98" s="728"/>
      <c r="B98" s="728" t="s">
        <v>593</v>
      </c>
      <c r="C98" s="725"/>
      <c r="D98" s="725"/>
      <c r="E98" s="725"/>
      <c r="F98" s="725" t="str">
        <f t="shared" si="2"/>
        <v/>
      </c>
    </row>
    <row r="99" spans="1:6" ht="15" customHeight="1">
      <c r="A99" s="2" t="s">
        <v>594</v>
      </c>
      <c r="B99" s="2"/>
      <c r="C99" s="49"/>
      <c r="D99" s="49"/>
      <c r="E99" s="49"/>
      <c r="F99" s="49" t="str">
        <f t="shared" ref="F99:F111" si="3">IF(SUM(C99:E99)=0,"",SUM(C99:E99))</f>
        <v/>
      </c>
    </row>
    <row r="100" spans="1:6" ht="15" customHeight="1">
      <c r="A100" s="727"/>
      <c r="B100" s="728" t="s">
        <v>595</v>
      </c>
      <c r="C100" s="725"/>
      <c r="D100" s="725"/>
      <c r="E100" s="725"/>
      <c r="F100" s="725" t="str">
        <f t="shared" si="3"/>
        <v/>
      </c>
    </row>
    <row r="101" spans="1:6" ht="15" customHeight="1">
      <c r="A101" s="2" t="s">
        <v>596</v>
      </c>
      <c r="B101" s="2"/>
      <c r="C101" s="25"/>
      <c r="D101" s="25"/>
      <c r="E101" s="25"/>
      <c r="F101" s="25" t="str">
        <f t="shared" si="3"/>
        <v/>
      </c>
    </row>
    <row r="102" spans="1:6" ht="15" customHeight="1">
      <c r="A102" s="728"/>
      <c r="B102" s="728" t="s">
        <v>597</v>
      </c>
      <c r="C102" s="725"/>
      <c r="D102" s="725"/>
      <c r="E102" s="725"/>
      <c r="F102" s="725" t="str">
        <f t="shared" si="3"/>
        <v/>
      </c>
    </row>
    <row r="103" spans="1:6" ht="15" customHeight="1">
      <c r="A103" s="727"/>
      <c r="B103" s="728" t="s">
        <v>598</v>
      </c>
      <c r="C103" s="725"/>
      <c r="D103" s="725"/>
      <c r="E103" s="725"/>
      <c r="F103" s="725" t="str">
        <f t="shared" si="3"/>
        <v/>
      </c>
    </row>
    <row r="104" spans="1:6" ht="15" customHeight="1">
      <c r="A104" s="727"/>
      <c r="B104" s="728" t="s">
        <v>599</v>
      </c>
      <c r="C104" s="725"/>
      <c r="D104" s="725"/>
      <c r="E104" s="725"/>
      <c r="F104" s="725" t="str">
        <f t="shared" si="3"/>
        <v/>
      </c>
    </row>
    <row r="105" spans="1:6" ht="15" customHeight="1">
      <c r="A105" s="727"/>
      <c r="B105" s="728" t="s">
        <v>600</v>
      </c>
      <c r="C105" s="725"/>
      <c r="D105" s="725"/>
      <c r="E105" s="725"/>
      <c r="F105" s="725" t="str">
        <f t="shared" si="3"/>
        <v/>
      </c>
    </row>
    <row r="106" spans="1:6" ht="14.25" customHeight="1">
      <c r="A106" s="727"/>
      <c r="B106" s="728" t="s">
        <v>601</v>
      </c>
      <c r="C106" s="725"/>
      <c r="D106" s="725"/>
      <c r="E106" s="725"/>
      <c r="F106" s="725" t="str">
        <f t="shared" si="3"/>
        <v/>
      </c>
    </row>
    <row r="107" spans="1:6" ht="14.25" customHeight="1">
      <c r="A107" s="727"/>
      <c r="B107" s="728" t="s">
        <v>602</v>
      </c>
      <c r="C107" s="725"/>
      <c r="D107" s="725"/>
      <c r="E107" s="725"/>
      <c r="F107" s="725" t="str">
        <f t="shared" si="3"/>
        <v/>
      </c>
    </row>
    <row r="108" spans="1:6" ht="14.25" customHeight="1">
      <c r="A108" s="727"/>
      <c r="B108" s="728" t="s">
        <v>603</v>
      </c>
      <c r="C108" s="725"/>
      <c r="D108" s="725"/>
      <c r="E108" s="725"/>
      <c r="F108" s="725" t="str">
        <f t="shared" si="3"/>
        <v/>
      </c>
    </row>
    <row r="109" spans="1:6" ht="14.25" customHeight="1">
      <c r="A109" s="2" t="s">
        <v>604</v>
      </c>
      <c r="B109" s="2"/>
      <c r="C109" s="683"/>
      <c r="D109" s="683"/>
      <c r="E109" s="683"/>
      <c r="F109" s="683" t="str">
        <f t="shared" si="3"/>
        <v/>
      </c>
    </row>
    <row r="110" spans="1:6" ht="14.25" customHeight="1">
      <c r="A110" s="2" t="s">
        <v>605</v>
      </c>
      <c r="B110" s="2"/>
      <c r="C110" s="25"/>
      <c r="D110" s="25"/>
      <c r="E110" s="25"/>
      <c r="F110" s="25" t="str">
        <f t="shared" si="3"/>
        <v/>
      </c>
    </row>
    <row r="111" spans="1:6" ht="14.25" customHeight="1" thickBot="1">
      <c r="A111" s="282" t="s">
        <v>606</v>
      </c>
      <c r="B111" s="282"/>
      <c r="C111" s="206"/>
      <c r="D111" s="206"/>
      <c r="E111" s="206"/>
      <c r="F111" s="206" t="str">
        <f t="shared" si="3"/>
        <v/>
      </c>
    </row>
  </sheetData>
  <conditionalFormatting sqref="C3:D93">
    <cfRule type="containsBlanks" dxfId="434" priority="12">
      <formula>LEN(TRIM(C3))=0</formula>
    </cfRule>
  </conditionalFormatting>
  <conditionalFormatting sqref="C94:D99">
    <cfRule type="containsBlanks" dxfId="433" priority="14">
      <formula>LEN(TRIM(C94))=0</formula>
    </cfRule>
  </conditionalFormatting>
  <conditionalFormatting sqref="C100:D108">
    <cfRule type="containsBlanks" dxfId="432" priority="11">
      <formula>LEN(TRIM(C100))=0</formula>
    </cfRule>
  </conditionalFormatting>
  <conditionalFormatting sqref="C98:F98">
    <cfRule type="containsBlanks" dxfId="431" priority="13" stopIfTrue="1">
      <formula>LEN(TRIM(C98))=0</formula>
    </cfRule>
  </conditionalFormatting>
  <conditionalFormatting sqref="C110:F110">
    <cfRule type="containsBlanks" dxfId="430" priority="10">
      <formula>LEN(TRIM(C110))=0</formula>
    </cfRule>
  </conditionalFormatting>
  <conditionalFormatting sqref="E3:F108">
    <cfRule type="containsBlanks" dxfId="429" priority="1">
      <formula>LEN(TRIM(E3))=0</formula>
    </cfRule>
  </conditionalFormatting>
  <conditionalFormatting sqref="J18">
    <cfRule type="containsBlanks" dxfId="428" priority="521">
      <formula>LEN(TRIM(J18))=0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Feuil88">
    <tabColor rgb="FFF9FBFA"/>
  </sheetPr>
  <dimension ref="A1:Y111"/>
  <sheetViews>
    <sheetView view="pageBreakPreview" zoomScale="115" zoomScaleNormal="100" zoomScaleSheetLayoutView="115" workbookViewId="0">
      <pane ySplit="2" topLeftCell="A3" activePane="bottomLeft" state="frozen"/>
      <selection activeCell="A28" sqref="A28"/>
      <selection pane="bottomLeft" activeCell="H111" sqref="C3:H111"/>
    </sheetView>
  </sheetViews>
  <sheetFormatPr baseColWidth="10" defaultColWidth="14.3984375" defaultRowHeight="15" customHeight="1"/>
  <cols>
    <col min="1" max="1" width="1.19921875" customWidth="1"/>
    <col min="2" max="2" width="21" customWidth="1"/>
    <col min="3" max="3" width="7.796875" bestFit="1" customWidth="1"/>
    <col min="4" max="4" width="9.19921875" bestFit="1" customWidth="1"/>
    <col min="5" max="5" width="7.796875" bestFit="1" customWidth="1"/>
    <col min="6" max="6" width="8.19921875" bestFit="1" customWidth="1"/>
    <col min="7" max="7" width="8.53125" bestFit="1" customWidth="1"/>
    <col min="8" max="8" width="10.53125" bestFit="1" customWidth="1"/>
    <col min="9" max="9" width="10.46484375" bestFit="1" customWidth="1"/>
    <col min="10" max="10" width="17.86328125" bestFit="1" customWidth="1"/>
    <col min="11" max="25" width="10.796875" customWidth="1"/>
  </cols>
  <sheetData>
    <row r="1" spans="1:25" ht="15.75" customHeight="1">
      <c r="A1" s="2" t="s">
        <v>1900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43.5" customHeight="1">
      <c r="A2" s="151" t="s">
        <v>761</v>
      </c>
      <c r="B2" s="153"/>
      <c r="C2" s="173" t="s">
        <v>1260</v>
      </c>
      <c r="D2" s="173" t="s">
        <v>1901</v>
      </c>
      <c r="E2" s="173" t="s">
        <v>1291</v>
      </c>
      <c r="F2" s="173" t="s">
        <v>1292</v>
      </c>
      <c r="G2" s="173" t="s">
        <v>1902</v>
      </c>
      <c r="H2" s="173" t="s">
        <v>1903</v>
      </c>
      <c r="I2" s="173" t="s">
        <v>1904</v>
      </c>
      <c r="J2" s="173" t="s">
        <v>1905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>
        <f t="shared" ref="I3:I34" si="0">SUM(C3:H3)</f>
        <v>0</v>
      </c>
      <c r="J3" s="103" t="str">
        <f t="shared" ref="J3:J34" si="1">IFERROR(G3*1000/I3,"")</f>
        <v/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" customHeight="1">
      <c r="A4" s="727"/>
      <c r="B4" s="728" t="s">
        <v>499</v>
      </c>
      <c r="C4" s="724"/>
      <c r="D4" s="724"/>
      <c r="E4" s="724"/>
      <c r="F4" s="724"/>
      <c r="G4" s="724"/>
      <c r="H4" s="724"/>
      <c r="I4" s="724">
        <f t="shared" si="0"/>
        <v>0</v>
      </c>
      <c r="J4" s="722" t="str">
        <f t="shared" si="1"/>
        <v/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27"/>
      <c r="B5" s="728" t="s">
        <v>500</v>
      </c>
      <c r="C5" s="725"/>
      <c r="D5" s="725"/>
      <c r="E5" s="725"/>
      <c r="F5" s="725"/>
      <c r="G5" s="725"/>
      <c r="H5" s="725"/>
      <c r="I5" s="725">
        <f t="shared" si="0"/>
        <v>0</v>
      </c>
      <c r="J5" s="723" t="str">
        <f t="shared" si="1"/>
        <v/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27"/>
      <c r="B6" s="728" t="s">
        <v>501</v>
      </c>
      <c r="C6" s="725"/>
      <c r="D6" s="725"/>
      <c r="E6" s="725"/>
      <c r="F6" s="725"/>
      <c r="G6" s="725"/>
      <c r="H6" s="725"/>
      <c r="I6" s="725">
        <f t="shared" si="0"/>
        <v>0</v>
      </c>
      <c r="J6" s="723" t="str">
        <f t="shared" si="1"/>
        <v/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27"/>
      <c r="B7" s="728" t="s">
        <v>502</v>
      </c>
      <c r="C7" s="725"/>
      <c r="D7" s="725"/>
      <c r="E7" s="725"/>
      <c r="F7" s="725"/>
      <c r="G7" s="725"/>
      <c r="H7" s="725"/>
      <c r="I7" s="725">
        <f t="shared" si="0"/>
        <v>0</v>
      </c>
      <c r="J7" s="723" t="str">
        <f t="shared" si="1"/>
        <v/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>
        <f t="shared" si="0"/>
        <v>0</v>
      </c>
      <c r="J8" s="103" t="str">
        <f t="shared" si="1"/>
        <v/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27"/>
      <c r="B9" s="728" t="s">
        <v>504</v>
      </c>
      <c r="C9" s="725"/>
      <c r="D9" s="725"/>
      <c r="E9" s="725"/>
      <c r="F9" s="725"/>
      <c r="G9" s="725"/>
      <c r="H9" s="725"/>
      <c r="I9" s="725">
        <f t="shared" si="0"/>
        <v>0</v>
      </c>
      <c r="J9" s="723" t="str">
        <f t="shared" si="1"/>
        <v/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27"/>
      <c r="B10" s="728" t="s">
        <v>505</v>
      </c>
      <c r="C10" s="725"/>
      <c r="D10" s="725"/>
      <c r="E10" s="725"/>
      <c r="F10" s="725"/>
      <c r="G10" s="725"/>
      <c r="H10" s="725"/>
      <c r="I10" s="725">
        <f t="shared" si="0"/>
        <v>0</v>
      </c>
      <c r="J10" s="723" t="str">
        <f t="shared" si="1"/>
        <v/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27"/>
      <c r="B11" s="728" t="s">
        <v>506</v>
      </c>
      <c r="C11" s="725"/>
      <c r="D11" s="725"/>
      <c r="E11" s="725"/>
      <c r="F11" s="725"/>
      <c r="G11" s="725"/>
      <c r="H11" s="725"/>
      <c r="I11" s="725">
        <f t="shared" si="0"/>
        <v>0</v>
      </c>
      <c r="J11" s="723" t="str">
        <f t="shared" si="1"/>
        <v/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" customHeight="1">
      <c r="A12" s="727"/>
      <c r="B12" s="728" t="s">
        <v>507</v>
      </c>
      <c r="C12" s="725"/>
      <c r="D12" s="725"/>
      <c r="E12" s="725"/>
      <c r="F12" s="725"/>
      <c r="G12" s="725"/>
      <c r="H12" s="725"/>
      <c r="I12" s="725">
        <f t="shared" si="0"/>
        <v>0</v>
      </c>
      <c r="J12" s="723" t="str">
        <f t="shared" si="1"/>
        <v/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27"/>
      <c r="B13" s="728" t="s">
        <v>508</v>
      </c>
      <c r="C13" s="725"/>
      <c r="D13" s="725"/>
      <c r="E13" s="725"/>
      <c r="F13" s="725"/>
      <c r="G13" s="725"/>
      <c r="H13" s="725"/>
      <c r="I13" s="725">
        <f t="shared" si="0"/>
        <v>0</v>
      </c>
      <c r="J13" s="723" t="str">
        <f t="shared" si="1"/>
        <v/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27"/>
      <c r="B14" s="728" t="s">
        <v>509</v>
      </c>
      <c r="C14" s="725"/>
      <c r="D14" s="725"/>
      <c r="E14" s="725"/>
      <c r="F14" s="725"/>
      <c r="G14" s="725"/>
      <c r="H14" s="725"/>
      <c r="I14" s="725">
        <f t="shared" si="0"/>
        <v>0</v>
      </c>
      <c r="J14" s="723" t="str">
        <f t="shared" si="1"/>
        <v/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>
        <f t="shared" si="0"/>
        <v>0</v>
      </c>
      <c r="J15" s="103" t="str">
        <f t="shared" si="1"/>
        <v/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28"/>
      <c r="B16" s="728" t="s">
        <v>511</v>
      </c>
      <c r="C16" s="725"/>
      <c r="D16" s="725"/>
      <c r="E16" s="725"/>
      <c r="F16" s="725"/>
      <c r="G16" s="725"/>
      <c r="H16" s="725"/>
      <c r="I16" s="725">
        <f t="shared" si="0"/>
        <v>0</v>
      </c>
      <c r="J16" s="723" t="str">
        <f t="shared" si="1"/>
        <v/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10" ht="15" customHeight="1">
      <c r="A17" s="727"/>
      <c r="B17" s="728" t="s">
        <v>512</v>
      </c>
      <c r="C17" s="725"/>
      <c r="D17" s="725"/>
      <c r="E17" s="725"/>
      <c r="F17" s="725"/>
      <c r="G17" s="725"/>
      <c r="H17" s="725"/>
      <c r="I17" s="725">
        <f t="shared" si="0"/>
        <v>0</v>
      </c>
      <c r="J17" s="723" t="str">
        <f t="shared" si="1"/>
        <v/>
      </c>
    </row>
    <row r="18" spans="1:10" ht="15" customHeight="1">
      <c r="A18" s="727"/>
      <c r="B18" s="728" t="s">
        <v>513</v>
      </c>
      <c r="C18" s="725"/>
      <c r="D18" s="725"/>
      <c r="E18" s="725"/>
      <c r="F18" s="725"/>
      <c r="G18" s="725"/>
      <c r="H18" s="725"/>
      <c r="I18" s="725">
        <f t="shared" si="0"/>
        <v>0</v>
      </c>
      <c r="J18" s="723" t="str">
        <f t="shared" si="1"/>
        <v/>
      </c>
    </row>
    <row r="19" spans="1:10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>
        <f t="shared" si="0"/>
        <v>0</v>
      </c>
      <c r="J19" s="686" t="str">
        <f t="shared" si="1"/>
        <v/>
      </c>
    </row>
    <row r="20" spans="1:10" ht="15" customHeight="1">
      <c r="A20" s="728"/>
      <c r="B20" s="729" t="s">
        <v>515</v>
      </c>
      <c r="C20" s="724"/>
      <c r="D20" s="724"/>
      <c r="E20" s="724"/>
      <c r="F20" s="724"/>
      <c r="G20" s="724"/>
      <c r="H20" s="724"/>
      <c r="I20" s="724">
        <f t="shared" si="0"/>
        <v>0</v>
      </c>
      <c r="J20" s="722" t="str">
        <f t="shared" si="1"/>
        <v/>
      </c>
    </row>
    <row r="21" spans="1:10" ht="15" customHeight="1">
      <c r="A21" s="727"/>
      <c r="B21" s="728" t="s">
        <v>516</v>
      </c>
      <c r="C21" s="725"/>
      <c r="D21" s="725"/>
      <c r="E21" s="725"/>
      <c r="F21" s="725"/>
      <c r="G21" s="725"/>
      <c r="H21" s="725"/>
      <c r="I21" s="725">
        <f t="shared" si="0"/>
        <v>0</v>
      </c>
      <c r="J21" s="723" t="str">
        <f t="shared" si="1"/>
        <v/>
      </c>
    </row>
    <row r="22" spans="1:10" ht="15" customHeight="1">
      <c r="A22" s="727"/>
      <c r="B22" s="728" t="s">
        <v>517</v>
      </c>
      <c r="C22" s="725"/>
      <c r="D22" s="725"/>
      <c r="E22" s="725"/>
      <c r="F22" s="725"/>
      <c r="G22" s="725"/>
      <c r="H22" s="725"/>
      <c r="I22" s="725">
        <f t="shared" si="0"/>
        <v>0</v>
      </c>
      <c r="J22" s="723" t="str">
        <f t="shared" si="1"/>
        <v/>
      </c>
    </row>
    <row r="23" spans="1:10" ht="15" customHeight="1">
      <c r="A23" s="727"/>
      <c r="B23" s="728" t="s">
        <v>518</v>
      </c>
      <c r="C23" s="725"/>
      <c r="D23" s="725"/>
      <c r="E23" s="725"/>
      <c r="F23" s="725"/>
      <c r="G23" s="725"/>
      <c r="H23" s="725"/>
      <c r="I23" s="725">
        <f t="shared" si="0"/>
        <v>0</v>
      </c>
      <c r="J23" s="723" t="str">
        <f t="shared" si="1"/>
        <v/>
      </c>
    </row>
    <row r="24" spans="1:10" ht="15" customHeight="1">
      <c r="A24" s="727"/>
      <c r="B24" s="728" t="s">
        <v>519</v>
      </c>
      <c r="C24" s="725"/>
      <c r="D24" s="725"/>
      <c r="E24" s="725"/>
      <c r="F24" s="725"/>
      <c r="G24" s="725"/>
      <c r="H24" s="725"/>
      <c r="I24" s="725">
        <f t="shared" si="0"/>
        <v>0</v>
      </c>
      <c r="J24" s="723" t="str">
        <f t="shared" si="1"/>
        <v/>
      </c>
    </row>
    <row r="25" spans="1:10" ht="15" customHeight="1">
      <c r="A25" s="727"/>
      <c r="B25" s="728" t="s">
        <v>520</v>
      </c>
      <c r="C25" s="725"/>
      <c r="D25" s="725"/>
      <c r="E25" s="725"/>
      <c r="F25" s="725"/>
      <c r="G25" s="725"/>
      <c r="H25" s="725"/>
      <c r="I25" s="725">
        <f t="shared" si="0"/>
        <v>0</v>
      </c>
      <c r="J25" s="723" t="str">
        <f t="shared" si="1"/>
        <v/>
      </c>
    </row>
    <row r="26" spans="1:10" ht="15" customHeight="1">
      <c r="A26" s="727"/>
      <c r="B26" s="728" t="s">
        <v>521</v>
      </c>
      <c r="C26" s="725"/>
      <c r="D26" s="725"/>
      <c r="E26" s="725"/>
      <c r="F26" s="725"/>
      <c r="G26" s="725"/>
      <c r="H26" s="725"/>
      <c r="I26" s="725">
        <f t="shared" si="0"/>
        <v>0</v>
      </c>
      <c r="J26" s="723" t="str">
        <f t="shared" si="1"/>
        <v/>
      </c>
    </row>
    <row r="27" spans="1:10" ht="15" customHeight="1">
      <c r="A27" s="727"/>
      <c r="B27" s="728" t="s">
        <v>522</v>
      </c>
      <c r="C27" s="725"/>
      <c r="D27" s="725"/>
      <c r="E27" s="725"/>
      <c r="F27" s="725"/>
      <c r="G27" s="725"/>
      <c r="H27" s="725"/>
      <c r="I27" s="725">
        <f t="shared" si="0"/>
        <v>0</v>
      </c>
      <c r="J27" s="723" t="str">
        <f t="shared" si="1"/>
        <v/>
      </c>
    </row>
    <row r="28" spans="1:10" ht="15" customHeight="1">
      <c r="A28" s="727"/>
      <c r="B28" s="728" t="s">
        <v>523</v>
      </c>
      <c r="C28" s="725"/>
      <c r="D28" s="725"/>
      <c r="E28" s="725"/>
      <c r="F28" s="725"/>
      <c r="G28" s="725"/>
      <c r="H28" s="725"/>
      <c r="I28" s="725">
        <f t="shared" si="0"/>
        <v>0</v>
      </c>
      <c r="J28" s="723" t="str">
        <f t="shared" si="1"/>
        <v/>
      </c>
    </row>
    <row r="29" spans="1:10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>
        <f t="shared" si="0"/>
        <v>0</v>
      </c>
      <c r="J29" s="103" t="str">
        <f t="shared" si="1"/>
        <v/>
      </c>
    </row>
    <row r="30" spans="1:10" ht="15" customHeight="1">
      <c r="A30" s="728"/>
      <c r="B30" s="728" t="s">
        <v>525</v>
      </c>
      <c r="C30" s="724"/>
      <c r="D30" s="724"/>
      <c r="E30" s="724"/>
      <c r="F30" s="724"/>
      <c r="G30" s="724"/>
      <c r="H30" s="724"/>
      <c r="I30" s="724">
        <f t="shared" si="0"/>
        <v>0</v>
      </c>
      <c r="J30" s="722" t="str">
        <f t="shared" si="1"/>
        <v/>
      </c>
    </row>
    <row r="31" spans="1:10" ht="15" customHeight="1">
      <c r="A31" s="728"/>
      <c r="B31" s="728" t="s">
        <v>526</v>
      </c>
      <c r="C31" s="725"/>
      <c r="D31" s="725"/>
      <c r="E31" s="725"/>
      <c r="F31" s="725"/>
      <c r="G31" s="725"/>
      <c r="H31" s="725"/>
      <c r="I31" s="725">
        <f t="shared" si="0"/>
        <v>0</v>
      </c>
      <c r="J31" s="723" t="str">
        <f t="shared" si="1"/>
        <v/>
      </c>
    </row>
    <row r="32" spans="1:10" ht="15" customHeight="1">
      <c r="A32" s="728"/>
      <c r="B32" s="728" t="s">
        <v>527</v>
      </c>
      <c r="C32" s="725"/>
      <c r="D32" s="725"/>
      <c r="E32" s="725"/>
      <c r="F32" s="725"/>
      <c r="G32" s="725"/>
      <c r="H32" s="725"/>
      <c r="I32" s="725">
        <f t="shared" si="0"/>
        <v>0</v>
      </c>
      <c r="J32" s="723" t="str">
        <f t="shared" si="1"/>
        <v/>
      </c>
    </row>
    <row r="33" spans="1:10" ht="15" customHeight="1">
      <c r="A33" s="728"/>
      <c r="B33" s="728" t="s">
        <v>528</v>
      </c>
      <c r="C33" s="725"/>
      <c r="D33" s="725"/>
      <c r="E33" s="725"/>
      <c r="F33" s="725"/>
      <c r="G33" s="725"/>
      <c r="H33" s="725"/>
      <c r="I33" s="725">
        <f t="shared" si="0"/>
        <v>0</v>
      </c>
      <c r="J33" s="723" t="str">
        <f t="shared" si="1"/>
        <v/>
      </c>
    </row>
    <row r="34" spans="1:10" ht="15" customHeight="1">
      <c r="A34" s="728"/>
      <c r="B34" s="728" t="s">
        <v>529</v>
      </c>
      <c r="C34" s="725"/>
      <c r="D34" s="725"/>
      <c r="E34" s="725"/>
      <c r="F34" s="725"/>
      <c r="G34" s="725"/>
      <c r="H34" s="725"/>
      <c r="I34" s="725">
        <f t="shared" si="0"/>
        <v>0</v>
      </c>
      <c r="J34" s="723" t="str">
        <f t="shared" si="1"/>
        <v/>
      </c>
    </row>
    <row r="35" spans="1:10" ht="15" customHeight="1">
      <c r="A35" s="728"/>
      <c r="B35" s="728" t="s">
        <v>530</v>
      </c>
      <c r="C35" s="725"/>
      <c r="D35" s="725"/>
      <c r="E35" s="725"/>
      <c r="F35" s="725"/>
      <c r="G35" s="725"/>
      <c r="H35" s="725"/>
      <c r="I35" s="725">
        <f t="shared" ref="I35:I66" si="2">SUM(C35:H35)</f>
        <v>0</v>
      </c>
      <c r="J35" s="723" t="str">
        <f t="shared" ref="J35:J66" si="3">IFERROR(G35*1000/I35,"")</f>
        <v/>
      </c>
    </row>
    <row r="36" spans="1:10" ht="15" customHeight="1">
      <c r="A36" s="728"/>
      <c r="B36" s="728" t="s">
        <v>531</v>
      </c>
      <c r="C36" s="725"/>
      <c r="D36" s="725"/>
      <c r="E36" s="725"/>
      <c r="F36" s="725"/>
      <c r="G36" s="725"/>
      <c r="H36" s="725"/>
      <c r="I36" s="725">
        <f t="shared" si="2"/>
        <v>0</v>
      </c>
      <c r="J36" s="723" t="str">
        <f t="shared" si="3"/>
        <v/>
      </c>
    </row>
    <row r="37" spans="1:10" ht="15" customHeight="1">
      <c r="A37" s="727"/>
      <c r="B37" s="728" t="s">
        <v>532</v>
      </c>
      <c r="C37" s="725"/>
      <c r="D37" s="725"/>
      <c r="E37" s="725"/>
      <c r="F37" s="725"/>
      <c r="G37" s="725"/>
      <c r="H37" s="725"/>
      <c r="I37" s="725">
        <f t="shared" si="2"/>
        <v>0</v>
      </c>
      <c r="J37" s="723" t="str">
        <f t="shared" si="3"/>
        <v/>
      </c>
    </row>
    <row r="38" spans="1:10" ht="15" customHeight="1">
      <c r="A38" s="727"/>
      <c r="B38" s="728" t="s">
        <v>533</v>
      </c>
      <c r="C38" s="725"/>
      <c r="D38" s="725"/>
      <c r="E38" s="725"/>
      <c r="F38" s="725"/>
      <c r="G38" s="725"/>
      <c r="H38" s="725"/>
      <c r="I38" s="725">
        <f t="shared" si="2"/>
        <v>0</v>
      </c>
      <c r="J38" s="723" t="str">
        <f t="shared" si="3"/>
        <v/>
      </c>
    </row>
    <row r="39" spans="1:10" ht="15" customHeight="1">
      <c r="A39" s="727"/>
      <c r="B39" s="728" t="s">
        <v>534</v>
      </c>
      <c r="C39" s="725"/>
      <c r="D39" s="725"/>
      <c r="E39" s="725"/>
      <c r="F39" s="725"/>
      <c r="G39" s="725"/>
      <c r="H39" s="725"/>
      <c r="I39" s="725">
        <f t="shared" si="2"/>
        <v>0</v>
      </c>
      <c r="J39" s="723" t="str">
        <f t="shared" si="3"/>
        <v/>
      </c>
    </row>
    <row r="40" spans="1:10" ht="15" customHeight="1">
      <c r="A40" s="727"/>
      <c r="B40" s="728" t="s">
        <v>535</v>
      </c>
      <c r="C40" s="725"/>
      <c r="D40" s="725"/>
      <c r="E40" s="725"/>
      <c r="F40" s="725"/>
      <c r="G40" s="725"/>
      <c r="H40" s="725"/>
      <c r="I40" s="725">
        <f t="shared" si="2"/>
        <v>0</v>
      </c>
      <c r="J40" s="723" t="str">
        <f t="shared" si="3"/>
        <v/>
      </c>
    </row>
    <row r="41" spans="1:10" ht="15" customHeight="1">
      <c r="A41" s="727"/>
      <c r="B41" s="728" t="s">
        <v>536</v>
      </c>
      <c r="C41" s="725"/>
      <c r="D41" s="725"/>
      <c r="E41" s="725"/>
      <c r="F41" s="725"/>
      <c r="G41" s="725"/>
      <c r="H41" s="725"/>
      <c r="I41" s="725">
        <f t="shared" si="2"/>
        <v>0</v>
      </c>
      <c r="J41" s="723" t="str">
        <f t="shared" si="3"/>
        <v/>
      </c>
    </row>
    <row r="42" spans="1:10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>
        <f t="shared" si="2"/>
        <v>0</v>
      </c>
      <c r="J42" s="103" t="str">
        <f t="shared" si="3"/>
        <v/>
      </c>
    </row>
    <row r="43" spans="1:10" ht="15" customHeight="1">
      <c r="A43" s="728"/>
      <c r="B43" s="728" t="s">
        <v>538</v>
      </c>
      <c r="C43" s="725"/>
      <c r="D43" s="725"/>
      <c r="E43" s="725"/>
      <c r="F43" s="725"/>
      <c r="G43" s="725"/>
      <c r="H43" s="725"/>
      <c r="I43" s="725">
        <f t="shared" si="2"/>
        <v>0</v>
      </c>
      <c r="J43" s="723" t="str">
        <f t="shared" si="3"/>
        <v/>
      </c>
    </row>
    <row r="44" spans="1:10" ht="15" customHeight="1">
      <c r="A44" s="727"/>
      <c r="B44" s="728" t="s">
        <v>539</v>
      </c>
      <c r="C44" s="725"/>
      <c r="D44" s="725"/>
      <c r="E44" s="725"/>
      <c r="F44" s="725"/>
      <c r="G44" s="725"/>
      <c r="H44" s="725"/>
      <c r="I44" s="725">
        <f t="shared" si="2"/>
        <v>0</v>
      </c>
      <c r="J44" s="723" t="str">
        <f t="shared" si="3"/>
        <v/>
      </c>
    </row>
    <row r="45" spans="1:10" ht="15" customHeight="1">
      <c r="A45" s="727"/>
      <c r="B45" s="728" t="s">
        <v>540</v>
      </c>
      <c r="C45" s="725"/>
      <c r="D45" s="725"/>
      <c r="E45" s="725"/>
      <c r="F45" s="725"/>
      <c r="G45" s="725"/>
      <c r="H45" s="725"/>
      <c r="I45" s="725">
        <f t="shared" si="2"/>
        <v>0</v>
      </c>
      <c r="J45" s="723" t="str">
        <f t="shared" si="3"/>
        <v/>
      </c>
    </row>
    <row r="46" spans="1:10" ht="15" customHeight="1">
      <c r="A46" s="727"/>
      <c r="B46" s="728" t="s">
        <v>541</v>
      </c>
      <c r="C46" s="725"/>
      <c r="D46" s="725"/>
      <c r="E46" s="725"/>
      <c r="F46" s="725"/>
      <c r="G46" s="725"/>
      <c r="H46" s="725"/>
      <c r="I46" s="725">
        <f t="shared" si="2"/>
        <v>0</v>
      </c>
      <c r="J46" s="723" t="str">
        <f t="shared" si="3"/>
        <v/>
      </c>
    </row>
    <row r="47" spans="1:10" ht="15" customHeight="1">
      <c r="A47" s="727"/>
      <c r="B47" s="728" t="s">
        <v>542</v>
      </c>
      <c r="C47" s="725"/>
      <c r="D47" s="725"/>
      <c r="E47" s="725"/>
      <c r="F47" s="725"/>
      <c r="G47" s="725"/>
      <c r="H47" s="725"/>
      <c r="I47" s="725">
        <f t="shared" si="2"/>
        <v>0</v>
      </c>
      <c r="J47" s="723" t="str">
        <f t="shared" si="3"/>
        <v/>
      </c>
    </row>
    <row r="48" spans="1:10" ht="15" customHeight="1">
      <c r="A48" s="727"/>
      <c r="B48" s="728" t="s">
        <v>543</v>
      </c>
      <c r="C48" s="725"/>
      <c r="D48" s="725"/>
      <c r="E48" s="725"/>
      <c r="F48" s="725"/>
      <c r="G48" s="725"/>
      <c r="H48" s="725"/>
      <c r="I48" s="725">
        <f t="shared" si="2"/>
        <v>0</v>
      </c>
      <c r="J48" s="723" t="str">
        <f t="shared" si="3"/>
        <v/>
      </c>
    </row>
    <row r="49" spans="1:10" ht="15" customHeight="1">
      <c r="A49" s="727"/>
      <c r="B49" s="728" t="s">
        <v>544</v>
      </c>
      <c r="C49" s="725"/>
      <c r="D49" s="725"/>
      <c r="E49" s="725"/>
      <c r="F49" s="725"/>
      <c r="G49" s="725"/>
      <c r="H49" s="725"/>
      <c r="I49" s="725">
        <f t="shared" si="2"/>
        <v>0</v>
      </c>
      <c r="J49" s="723" t="str">
        <f t="shared" si="3"/>
        <v/>
      </c>
    </row>
    <row r="50" spans="1:10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>
        <f t="shared" si="2"/>
        <v>0</v>
      </c>
      <c r="J50" s="103" t="str">
        <f t="shared" si="3"/>
        <v/>
      </c>
    </row>
    <row r="51" spans="1:10" ht="15" customHeight="1">
      <c r="A51" s="728"/>
      <c r="B51" s="728" t="s">
        <v>546</v>
      </c>
      <c r="C51" s="725"/>
      <c r="D51" s="725"/>
      <c r="E51" s="725"/>
      <c r="F51" s="725"/>
      <c r="G51" s="725"/>
      <c r="H51" s="725"/>
      <c r="I51" s="725">
        <f t="shared" si="2"/>
        <v>0</v>
      </c>
      <c r="J51" s="723" t="str">
        <f t="shared" si="3"/>
        <v/>
      </c>
    </row>
    <row r="52" spans="1:10" ht="15" customHeight="1">
      <c r="A52" s="727"/>
      <c r="B52" s="728" t="s">
        <v>547</v>
      </c>
      <c r="C52" s="725"/>
      <c r="D52" s="725"/>
      <c r="E52" s="725"/>
      <c r="F52" s="725"/>
      <c r="G52" s="725"/>
      <c r="H52" s="725"/>
      <c r="I52" s="725">
        <f t="shared" si="2"/>
        <v>0</v>
      </c>
      <c r="J52" s="723" t="str">
        <f t="shared" si="3"/>
        <v/>
      </c>
    </row>
    <row r="53" spans="1:10" ht="15" customHeight="1">
      <c r="A53" s="727"/>
      <c r="B53" s="728" t="s">
        <v>548</v>
      </c>
      <c r="C53" s="725"/>
      <c r="D53" s="725"/>
      <c r="E53" s="725"/>
      <c r="F53" s="725"/>
      <c r="G53" s="725"/>
      <c r="H53" s="725"/>
      <c r="I53" s="725">
        <f t="shared" si="2"/>
        <v>0</v>
      </c>
      <c r="J53" s="723" t="str">
        <f t="shared" si="3"/>
        <v/>
      </c>
    </row>
    <row r="54" spans="1:10" ht="15" customHeight="1">
      <c r="A54" s="727"/>
      <c r="B54" s="728" t="s">
        <v>549</v>
      </c>
      <c r="C54" s="725"/>
      <c r="D54" s="725"/>
      <c r="E54" s="725"/>
      <c r="F54" s="725"/>
      <c r="G54" s="725"/>
      <c r="H54" s="725"/>
      <c r="I54" s="725">
        <f t="shared" si="2"/>
        <v>0</v>
      </c>
      <c r="J54" s="723" t="str">
        <f t="shared" si="3"/>
        <v/>
      </c>
    </row>
    <row r="55" spans="1:10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>
        <f t="shared" si="2"/>
        <v>0</v>
      </c>
      <c r="J55" s="686" t="str">
        <f t="shared" si="3"/>
        <v/>
      </c>
    </row>
    <row r="56" spans="1:10" ht="15" customHeight="1">
      <c r="A56" s="728"/>
      <c r="B56" s="728" t="s">
        <v>551</v>
      </c>
      <c r="C56" s="724"/>
      <c r="D56" s="724"/>
      <c r="E56" s="724"/>
      <c r="F56" s="724"/>
      <c r="G56" s="724"/>
      <c r="H56" s="724"/>
      <c r="I56" s="724">
        <f t="shared" si="2"/>
        <v>0</v>
      </c>
      <c r="J56" s="722" t="str">
        <f t="shared" si="3"/>
        <v/>
      </c>
    </row>
    <row r="57" spans="1:10" ht="15" customHeight="1">
      <c r="A57" s="727"/>
      <c r="B57" s="728" t="s">
        <v>552</v>
      </c>
      <c r="C57" s="725"/>
      <c r="D57" s="725"/>
      <c r="E57" s="725"/>
      <c r="F57" s="725"/>
      <c r="G57" s="725"/>
      <c r="H57" s="725"/>
      <c r="I57" s="725">
        <f t="shared" si="2"/>
        <v>0</v>
      </c>
      <c r="J57" s="723" t="str">
        <f t="shared" si="3"/>
        <v/>
      </c>
    </row>
    <row r="58" spans="1:10" ht="15" customHeight="1">
      <c r="A58" s="727"/>
      <c r="B58" s="728" t="s">
        <v>553</v>
      </c>
      <c r="C58" s="725"/>
      <c r="D58" s="725"/>
      <c r="E58" s="725"/>
      <c r="F58" s="725"/>
      <c r="G58" s="725"/>
      <c r="H58" s="725"/>
      <c r="I58" s="725">
        <f t="shared" si="2"/>
        <v>0</v>
      </c>
      <c r="J58" s="723" t="str">
        <f t="shared" si="3"/>
        <v/>
      </c>
    </row>
    <row r="59" spans="1:10" ht="15" customHeight="1">
      <c r="A59" s="727"/>
      <c r="B59" s="728" t="s">
        <v>554</v>
      </c>
      <c r="C59" s="725"/>
      <c r="D59" s="725"/>
      <c r="E59" s="725"/>
      <c r="F59" s="725"/>
      <c r="G59" s="725"/>
      <c r="H59" s="725"/>
      <c r="I59" s="725">
        <f t="shared" si="2"/>
        <v>0</v>
      </c>
      <c r="J59" s="723" t="str">
        <f t="shared" si="3"/>
        <v/>
      </c>
    </row>
    <row r="60" spans="1:10" ht="15" customHeight="1">
      <c r="A60" s="727"/>
      <c r="B60" s="728" t="s">
        <v>555</v>
      </c>
      <c r="C60" s="725"/>
      <c r="D60" s="725"/>
      <c r="E60" s="725"/>
      <c r="F60" s="725"/>
      <c r="G60" s="725"/>
      <c r="H60" s="725"/>
      <c r="I60" s="725">
        <f t="shared" si="2"/>
        <v>0</v>
      </c>
      <c r="J60" s="723" t="str">
        <f t="shared" si="3"/>
        <v/>
      </c>
    </row>
    <row r="61" spans="1:10" s="87" customFormat="1" ht="15" customHeight="1">
      <c r="A61" s="727"/>
      <c r="B61" s="728" t="s">
        <v>556</v>
      </c>
      <c r="C61" s="725"/>
      <c r="D61" s="725"/>
      <c r="E61" s="725"/>
      <c r="F61" s="725"/>
      <c r="G61" s="725"/>
      <c r="H61" s="725"/>
      <c r="I61" s="725">
        <f t="shared" si="2"/>
        <v>0</v>
      </c>
      <c r="J61" s="723" t="str">
        <f t="shared" si="3"/>
        <v/>
      </c>
    </row>
    <row r="62" spans="1:10" ht="15" customHeight="1">
      <c r="A62" s="727"/>
      <c r="B62" s="728" t="s">
        <v>557</v>
      </c>
      <c r="C62" s="725"/>
      <c r="D62" s="725"/>
      <c r="E62" s="725"/>
      <c r="F62" s="725"/>
      <c r="G62" s="725"/>
      <c r="H62" s="725"/>
      <c r="I62" s="725">
        <f t="shared" si="2"/>
        <v>0</v>
      </c>
      <c r="J62" s="723" t="str">
        <f t="shared" si="3"/>
        <v/>
      </c>
    </row>
    <row r="63" spans="1:10" ht="15" customHeight="1">
      <c r="A63" s="727"/>
      <c r="B63" s="728" t="s">
        <v>558</v>
      </c>
      <c r="C63" s="725"/>
      <c r="D63" s="725"/>
      <c r="E63" s="725"/>
      <c r="F63" s="725"/>
      <c r="G63" s="725"/>
      <c r="H63" s="725"/>
      <c r="I63" s="725">
        <f t="shared" si="2"/>
        <v>0</v>
      </c>
      <c r="J63" s="723" t="str">
        <f t="shared" si="3"/>
        <v/>
      </c>
    </row>
    <row r="64" spans="1:10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>
        <f t="shared" si="2"/>
        <v>0</v>
      </c>
      <c r="J64" s="103" t="str">
        <f t="shared" si="3"/>
        <v/>
      </c>
    </row>
    <row r="65" spans="1:10" ht="15" customHeight="1">
      <c r="A65" s="728"/>
      <c r="B65" s="728" t="s">
        <v>560</v>
      </c>
      <c r="C65" s="725"/>
      <c r="D65" s="725"/>
      <c r="E65" s="725"/>
      <c r="F65" s="725"/>
      <c r="G65" s="725"/>
      <c r="H65" s="725"/>
      <c r="I65" s="725">
        <f t="shared" si="2"/>
        <v>0</v>
      </c>
      <c r="J65" s="723" t="str">
        <f t="shared" si="3"/>
        <v/>
      </c>
    </row>
    <row r="66" spans="1:10" ht="15" customHeight="1">
      <c r="A66" s="727"/>
      <c r="B66" s="728" t="s">
        <v>561</v>
      </c>
      <c r="C66" s="725"/>
      <c r="D66" s="725"/>
      <c r="E66" s="725"/>
      <c r="F66" s="725"/>
      <c r="G66" s="725"/>
      <c r="H66" s="725"/>
      <c r="I66" s="725">
        <f t="shared" si="2"/>
        <v>0</v>
      </c>
      <c r="J66" s="723" t="str">
        <f t="shared" si="3"/>
        <v/>
      </c>
    </row>
    <row r="67" spans="1:10" ht="15" customHeight="1">
      <c r="A67" s="727"/>
      <c r="B67" s="728" t="s">
        <v>562</v>
      </c>
      <c r="C67" s="725"/>
      <c r="D67" s="725"/>
      <c r="E67" s="725"/>
      <c r="F67" s="725"/>
      <c r="G67" s="725"/>
      <c r="H67" s="725"/>
      <c r="I67" s="725">
        <f t="shared" ref="I67:I98" si="4">SUM(C67:H67)</f>
        <v>0</v>
      </c>
      <c r="J67" s="723" t="str">
        <f t="shared" ref="J67:J98" si="5">IFERROR(G67*1000/I67,"")</f>
        <v/>
      </c>
    </row>
    <row r="68" spans="1:10" ht="15" customHeight="1">
      <c r="A68" s="727"/>
      <c r="B68" s="728" t="s">
        <v>563</v>
      </c>
      <c r="C68" s="725"/>
      <c r="D68" s="725"/>
      <c r="E68" s="725"/>
      <c r="F68" s="725"/>
      <c r="G68" s="725"/>
      <c r="H68" s="725"/>
      <c r="I68" s="725">
        <f t="shared" si="4"/>
        <v>0</v>
      </c>
      <c r="J68" s="723" t="str">
        <f t="shared" si="5"/>
        <v/>
      </c>
    </row>
    <row r="69" spans="1:10" ht="15" customHeight="1">
      <c r="A69" s="727"/>
      <c r="B69" s="728" t="s">
        <v>564</v>
      </c>
      <c r="C69" s="725"/>
      <c r="D69" s="725"/>
      <c r="E69" s="725"/>
      <c r="F69" s="725"/>
      <c r="G69" s="725"/>
      <c r="H69" s="725"/>
      <c r="I69" s="725">
        <f t="shared" si="4"/>
        <v>0</v>
      </c>
      <c r="J69" s="723" t="str">
        <f t="shared" si="5"/>
        <v/>
      </c>
    </row>
    <row r="70" spans="1:10" ht="15" customHeight="1">
      <c r="A70" s="727"/>
      <c r="B70" s="728" t="s">
        <v>565</v>
      </c>
      <c r="C70" s="725"/>
      <c r="D70" s="725"/>
      <c r="E70" s="725"/>
      <c r="F70" s="725"/>
      <c r="G70" s="725"/>
      <c r="H70" s="725"/>
      <c r="I70" s="725">
        <f t="shared" si="4"/>
        <v>0</v>
      </c>
      <c r="J70" s="723" t="str">
        <f t="shared" si="5"/>
        <v/>
      </c>
    </row>
    <row r="71" spans="1:10" ht="15" customHeight="1">
      <c r="A71" s="727"/>
      <c r="B71" s="728" t="s">
        <v>566</v>
      </c>
      <c r="C71" s="725"/>
      <c r="D71" s="725"/>
      <c r="E71" s="725"/>
      <c r="F71" s="725"/>
      <c r="G71" s="725"/>
      <c r="H71" s="725"/>
      <c r="I71" s="725">
        <f t="shared" si="4"/>
        <v>0</v>
      </c>
      <c r="J71" s="723" t="str">
        <f t="shared" si="5"/>
        <v/>
      </c>
    </row>
    <row r="72" spans="1:10" ht="15" customHeight="1">
      <c r="A72" s="727"/>
      <c r="B72" s="728" t="s">
        <v>567</v>
      </c>
      <c r="C72" s="725"/>
      <c r="D72" s="725"/>
      <c r="E72" s="725"/>
      <c r="F72" s="725"/>
      <c r="G72" s="725"/>
      <c r="H72" s="725"/>
      <c r="I72" s="725">
        <f t="shared" si="4"/>
        <v>0</v>
      </c>
      <c r="J72" s="723" t="str">
        <f t="shared" si="5"/>
        <v/>
      </c>
    </row>
    <row r="73" spans="1:10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>
        <f t="shared" si="4"/>
        <v>0</v>
      </c>
      <c r="J73" s="103" t="str">
        <f t="shared" si="5"/>
        <v/>
      </c>
    </row>
    <row r="74" spans="1:10" ht="15" customHeight="1">
      <c r="A74" s="728"/>
      <c r="B74" s="728" t="s">
        <v>569</v>
      </c>
      <c r="C74" s="725"/>
      <c r="D74" s="725"/>
      <c r="E74" s="725"/>
      <c r="F74" s="725"/>
      <c r="G74" s="725"/>
      <c r="H74" s="725"/>
      <c r="I74" s="725">
        <f t="shared" si="4"/>
        <v>0</v>
      </c>
      <c r="J74" s="723" t="str">
        <f t="shared" si="5"/>
        <v/>
      </c>
    </row>
    <row r="75" spans="1:10" ht="15" customHeight="1">
      <c r="A75" s="727"/>
      <c r="B75" s="728" t="s">
        <v>570</v>
      </c>
      <c r="C75" s="725"/>
      <c r="D75" s="725"/>
      <c r="E75" s="725"/>
      <c r="F75" s="725"/>
      <c r="G75" s="725"/>
      <c r="H75" s="725"/>
      <c r="I75" s="725">
        <f t="shared" si="4"/>
        <v>0</v>
      </c>
      <c r="J75" s="723" t="str">
        <f t="shared" si="5"/>
        <v/>
      </c>
    </row>
    <row r="76" spans="1:10" ht="15" customHeight="1">
      <c r="A76" s="727"/>
      <c r="B76" s="728" t="s">
        <v>571</v>
      </c>
      <c r="C76" s="725"/>
      <c r="D76" s="725"/>
      <c r="E76" s="725"/>
      <c r="F76" s="725"/>
      <c r="G76" s="725"/>
      <c r="H76" s="725"/>
      <c r="I76" s="725">
        <f t="shared" si="4"/>
        <v>0</v>
      </c>
      <c r="J76" s="723" t="str">
        <f t="shared" si="5"/>
        <v/>
      </c>
    </row>
    <row r="77" spans="1:10" ht="15" customHeight="1">
      <c r="A77" s="727"/>
      <c r="B77" s="728" t="s">
        <v>572</v>
      </c>
      <c r="C77" s="725"/>
      <c r="D77" s="725"/>
      <c r="E77" s="725"/>
      <c r="F77" s="725"/>
      <c r="G77" s="725"/>
      <c r="H77" s="725"/>
      <c r="I77" s="725">
        <f t="shared" si="4"/>
        <v>0</v>
      </c>
      <c r="J77" s="723" t="str">
        <f t="shared" si="5"/>
        <v/>
      </c>
    </row>
    <row r="78" spans="1:10" ht="15" customHeight="1">
      <c r="A78" s="727"/>
      <c r="B78" s="728" t="s">
        <v>573</v>
      </c>
      <c r="C78" s="725"/>
      <c r="D78" s="725"/>
      <c r="E78" s="725"/>
      <c r="F78" s="725"/>
      <c r="G78" s="725"/>
      <c r="H78" s="725"/>
      <c r="I78" s="725">
        <f t="shared" si="4"/>
        <v>0</v>
      </c>
      <c r="J78" s="723" t="str">
        <f t="shared" si="5"/>
        <v/>
      </c>
    </row>
    <row r="79" spans="1:10" s="87" customFormat="1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>
        <f t="shared" si="4"/>
        <v>0</v>
      </c>
      <c r="J79" s="686" t="str">
        <f t="shared" si="5"/>
        <v/>
      </c>
    </row>
    <row r="80" spans="1:10" ht="15" customHeight="1">
      <c r="A80" s="728"/>
      <c r="B80" s="728" t="s">
        <v>575</v>
      </c>
      <c r="C80" s="724"/>
      <c r="D80" s="724"/>
      <c r="E80" s="724"/>
      <c r="F80" s="724"/>
      <c r="G80" s="724"/>
      <c r="H80" s="724"/>
      <c r="I80" s="724">
        <f t="shared" si="4"/>
        <v>0</v>
      </c>
      <c r="J80" s="722" t="str">
        <f t="shared" si="5"/>
        <v/>
      </c>
    </row>
    <row r="81" spans="1:10" ht="15" customHeight="1">
      <c r="A81" s="727"/>
      <c r="B81" s="728" t="s">
        <v>576</v>
      </c>
      <c r="C81" s="725"/>
      <c r="D81" s="725"/>
      <c r="E81" s="725"/>
      <c r="F81" s="725"/>
      <c r="G81" s="725"/>
      <c r="H81" s="725"/>
      <c r="I81" s="725">
        <f t="shared" si="4"/>
        <v>0</v>
      </c>
      <c r="J81" s="723" t="str">
        <f t="shared" si="5"/>
        <v/>
      </c>
    </row>
    <row r="82" spans="1:10" ht="15" customHeight="1">
      <c r="A82" s="727"/>
      <c r="B82" s="728" t="s">
        <v>577</v>
      </c>
      <c r="C82" s="725"/>
      <c r="D82" s="725"/>
      <c r="E82" s="725"/>
      <c r="F82" s="725"/>
      <c r="G82" s="725"/>
      <c r="H82" s="725"/>
      <c r="I82" s="725">
        <f t="shared" si="4"/>
        <v>0</v>
      </c>
      <c r="J82" s="723" t="str">
        <f t="shared" si="5"/>
        <v/>
      </c>
    </row>
    <row r="83" spans="1:10" ht="15" customHeight="1">
      <c r="A83" s="727"/>
      <c r="B83" s="728" t="s">
        <v>578</v>
      </c>
      <c r="C83" s="725"/>
      <c r="D83" s="725"/>
      <c r="E83" s="725"/>
      <c r="F83" s="725"/>
      <c r="G83" s="725"/>
      <c r="H83" s="725"/>
      <c r="I83" s="725">
        <f t="shared" si="4"/>
        <v>0</v>
      </c>
      <c r="J83" s="723" t="str">
        <f t="shared" si="5"/>
        <v/>
      </c>
    </row>
    <row r="84" spans="1:10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>
        <f t="shared" si="4"/>
        <v>0</v>
      </c>
      <c r="J84" s="103" t="str">
        <f t="shared" si="5"/>
        <v/>
      </c>
    </row>
    <row r="85" spans="1:10" ht="15" customHeight="1">
      <c r="A85" s="727"/>
      <c r="B85" s="728" t="s">
        <v>580</v>
      </c>
      <c r="C85" s="725"/>
      <c r="D85" s="725"/>
      <c r="E85" s="725"/>
      <c r="F85" s="725"/>
      <c r="G85" s="725"/>
      <c r="H85" s="725"/>
      <c r="I85" s="725">
        <f t="shared" si="4"/>
        <v>0</v>
      </c>
      <c r="J85" s="723" t="str">
        <f t="shared" si="5"/>
        <v/>
      </c>
    </row>
    <row r="86" spans="1:10" ht="15" customHeight="1">
      <c r="A86" s="727"/>
      <c r="B86" s="728" t="s">
        <v>581</v>
      </c>
      <c r="C86" s="725"/>
      <c r="D86" s="725"/>
      <c r="E86" s="725"/>
      <c r="F86" s="725"/>
      <c r="G86" s="725"/>
      <c r="H86" s="725"/>
      <c r="I86" s="725">
        <f t="shared" si="4"/>
        <v>0</v>
      </c>
      <c r="J86" s="723" t="str">
        <f t="shared" si="5"/>
        <v/>
      </c>
    </row>
    <row r="87" spans="1:10" ht="15" customHeight="1">
      <c r="A87" s="727"/>
      <c r="B87" s="728" t="s">
        <v>582</v>
      </c>
      <c r="C87" s="725"/>
      <c r="D87" s="725"/>
      <c r="E87" s="725"/>
      <c r="F87" s="725"/>
      <c r="G87" s="725"/>
      <c r="H87" s="725"/>
      <c r="I87" s="725">
        <f t="shared" si="4"/>
        <v>0</v>
      </c>
      <c r="J87" s="723" t="str">
        <f t="shared" si="5"/>
        <v/>
      </c>
    </row>
    <row r="88" spans="1:10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>
        <f t="shared" si="4"/>
        <v>0</v>
      </c>
      <c r="J88" s="686" t="str">
        <f t="shared" si="5"/>
        <v/>
      </c>
    </row>
    <row r="89" spans="1:10" ht="15" customHeight="1">
      <c r="A89" s="727"/>
      <c r="B89" s="728" t="s">
        <v>584</v>
      </c>
      <c r="C89" s="725"/>
      <c r="D89" s="725"/>
      <c r="E89" s="725"/>
      <c r="F89" s="725"/>
      <c r="G89" s="725"/>
      <c r="H89" s="725"/>
      <c r="I89" s="725">
        <f t="shared" si="4"/>
        <v>0</v>
      </c>
      <c r="J89" s="723" t="str">
        <f t="shared" si="5"/>
        <v/>
      </c>
    </row>
    <row r="90" spans="1:10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>
        <f t="shared" si="4"/>
        <v>0</v>
      </c>
      <c r="J90" s="103" t="str">
        <f t="shared" si="5"/>
        <v/>
      </c>
    </row>
    <row r="91" spans="1:10" ht="15" customHeight="1">
      <c r="A91" s="727"/>
      <c r="B91" s="728" t="s">
        <v>586</v>
      </c>
      <c r="C91" s="725"/>
      <c r="D91" s="725"/>
      <c r="E91" s="725"/>
      <c r="F91" s="725"/>
      <c r="G91" s="725"/>
      <c r="H91" s="725"/>
      <c r="I91" s="725">
        <f t="shared" si="4"/>
        <v>0</v>
      </c>
      <c r="J91" s="723" t="str">
        <f t="shared" si="5"/>
        <v/>
      </c>
    </row>
    <row r="92" spans="1:10" ht="15" customHeight="1">
      <c r="A92" s="727"/>
      <c r="B92" s="728" t="s">
        <v>587</v>
      </c>
      <c r="C92" s="725"/>
      <c r="D92" s="725"/>
      <c r="E92" s="725"/>
      <c r="F92" s="725"/>
      <c r="G92" s="725"/>
      <c r="H92" s="725"/>
      <c r="I92" s="725">
        <f t="shared" si="4"/>
        <v>0</v>
      </c>
      <c r="J92" s="723" t="str">
        <f t="shared" si="5"/>
        <v/>
      </c>
    </row>
    <row r="93" spans="1:10" ht="15" customHeight="1">
      <c r="A93" s="727"/>
      <c r="B93" s="728" t="s">
        <v>588</v>
      </c>
      <c r="C93" s="725"/>
      <c r="D93" s="725"/>
      <c r="E93" s="725"/>
      <c r="F93" s="725"/>
      <c r="G93" s="725"/>
      <c r="H93" s="725"/>
      <c r="I93" s="725">
        <f t="shared" si="4"/>
        <v>0</v>
      </c>
      <c r="J93" s="723" t="str">
        <f t="shared" si="5"/>
        <v/>
      </c>
    </row>
    <row r="94" spans="1:10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>
        <f t="shared" si="4"/>
        <v>0</v>
      </c>
      <c r="J94" s="103" t="str">
        <f t="shared" si="5"/>
        <v/>
      </c>
    </row>
    <row r="95" spans="1:10" ht="15" customHeight="1">
      <c r="A95" s="728"/>
      <c r="B95" s="728" t="s">
        <v>590</v>
      </c>
      <c r="C95" s="725"/>
      <c r="D95" s="725"/>
      <c r="E95" s="725"/>
      <c r="F95" s="725"/>
      <c r="G95" s="725"/>
      <c r="H95" s="725"/>
      <c r="I95" s="725">
        <f t="shared" si="4"/>
        <v>0</v>
      </c>
      <c r="J95" s="723" t="str">
        <f t="shared" si="5"/>
        <v/>
      </c>
    </row>
    <row r="96" spans="1:10" ht="15" customHeight="1">
      <c r="A96" s="728"/>
      <c r="B96" s="728" t="s">
        <v>591</v>
      </c>
      <c r="C96" s="725"/>
      <c r="D96" s="725"/>
      <c r="E96" s="725"/>
      <c r="F96" s="725"/>
      <c r="G96" s="725"/>
      <c r="H96" s="725"/>
      <c r="I96" s="725">
        <f t="shared" si="4"/>
        <v>0</v>
      </c>
      <c r="J96" s="723" t="str">
        <f t="shared" si="5"/>
        <v/>
      </c>
    </row>
    <row r="97" spans="1:10" ht="15" customHeight="1">
      <c r="A97" s="728"/>
      <c r="B97" s="728" t="s">
        <v>592</v>
      </c>
      <c r="C97" s="725"/>
      <c r="D97" s="725"/>
      <c r="E97" s="725"/>
      <c r="F97" s="725"/>
      <c r="G97" s="725"/>
      <c r="H97" s="725"/>
      <c r="I97" s="725">
        <f t="shared" si="4"/>
        <v>0</v>
      </c>
      <c r="J97" s="723" t="str">
        <f t="shared" si="5"/>
        <v/>
      </c>
    </row>
    <row r="98" spans="1:10" ht="15" customHeight="1">
      <c r="A98" s="728"/>
      <c r="B98" s="728" t="s">
        <v>593</v>
      </c>
      <c r="C98" s="725"/>
      <c r="D98" s="725"/>
      <c r="E98" s="725"/>
      <c r="F98" s="725"/>
      <c r="G98" s="725"/>
      <c r="H98" s="725"/>
      <c r="I98" s="725">
        <f t="shared" si="4"/>
        <v>0</v>
      </c>
      <c r="J98" s="723" t="str">
        <f t="shared" si="5"/>
        <v/>
      </c>
    </row>
    <row r="99" spans="1:10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>
        <f t="shared" ref="I99:I111" si="6">SUM(C99:H99)</f>
        <v>0</v>
      </c>
      <c r="J99" s="686" t="str">
        <f t="shared" ref="J99:J111" si="7">IFERROR(G99*1000/I99,"")</f>
        <v/>
      </c>
    </row>
    <row r="100" spans="1:10" ht="15" customHeight="1">
      <c r="A100" s="727"/>
      <c r="B100" s="728" t="s">
        <v>595</v>
      </c>
      <c r="C100" s="725"/>
      <c r="D100" s="725"/>
      <c r="E100" s="725"/>
      <c r="F100" s="725"/>
      <c r="G100" s="725"/>
      <c r="H100" s="725"/>
      <c r="I100" s="725">
        <f t="shared" si="6"/>
        <v>0</v>
      </c>
      <c r="J100" s="723" t="str">
        <f t="shared" si="7"/>
        <v/>
      </c>
    </row>
    <row r="101" spans="1:10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>
        <f t="shared" si="6"/>
        <v>0</v>
      </c>
      <c r="J101" s="103" t="str">
        <f t="shared" si="7"/>
        <v/>
      </c>
    </row>
    <row r="102" spans="1:10" ht="15" customHeight="1">
      <c r="A102" s="728"/>
      <c r="B102" s="728" t="s">
        <v>597</v>
      </c>
      <c r="C102" s="725"/>
      <c r="D102" s="725"/>
      <c r="E102" s="725"/>
      <c r="F102" s="725"/>
      <c r="G102" s="725"/>
      <c r="H102" s="725"/>
      <c r="I102" s="725">
        <f t="shared" si="6"/>
        <v>0</v>
      </c>
      <c r="J102" s="723" t="str">
        <f t="shared" si="7"/>
        <v/>
      </c>
    </row>
    <row r="103" spans="1:10" ht="15" customHeight="1">
      <c r="A103" s="727"/>
      <c r="B103" s="728" t="s">
        <v>598</v>
      </c>
      <c r="C103" s="725"/>
      <c r="D103" s="725"/>
      <c r="E103" s="725"/>
      <c r="F103" s="725"/>
      <c r="G103" s="725"/>
      <c r="H103" s="725"/>
      <c r="I103" s="725">
        <f t="shared" si="6"/>
        <v>0</v>
      </c>
      <c r="J103" s="723" t="str">
        <f t="shared" si="7"/>
        <v/>
      </c>
    </row>
    <row r="104" spans="1:10" ht="15" customHeight="1">
      <c r="A104" s="727"/>
      <c r="B104" s="728" t="s">
        <v>599</v>
      </c>
      <c r="C104" s="725"/>
      <c r="D104" s="725"/>
      <c r="E104" s="725"/>
      <c r="F104" s="725"/>
      <c r="G104" s="725"/>
      <c r="H104" s="725"/>
      <c r="I104" s="725">
        <f t="shared" si="6"/>
        <v>0</v>
      </c>
      <c r="J104" s="723" t="str">
        <f t="shared" si="7"/>
        <v/>
      </c>
    </row>
    <row r="105" spans="1:10" ht="15" customHeight="1">
      <c r="A105" s="727"/>
      <c r="B105" s="728" t="s">
        <v>600</v>
      </c>
      <c r="C105" s="725"/>
      <c r="D105" s="725"/>
      <c r="E105" s="725"/>
      <c r="F105" s="725"/>
      <c r="G105" s="725"/>
      <c r="H105" s="725"/>
      <c r="I105" s="725">
        <f t="shared" si="6"/>
        <v>0</v>
      </c>
      <c r="J105" s="723" t="str">
        <f t="shared" si="7"/>
        <v/>
      </c>
    </row>
    <row r="106" spans="1:10" ht="14.25" customHeight="1">
      <c r="A106" s="727"/>
      <c r="B106" s="728" t="s">
        <v>601</v>
      </c>
      <c r="C106" s="725"/>
      <c r="D106" s="725"/>
      <c r="E106" s="725"/>
      <c r="F106" s="725"/>
      <c r="G106" s="725"/>
      <c r="H106" s="725"/>
      <c r="I106" s="725">
        <f t="shared" si="6"/>
        <v>0</v>
      </c>
      <c r="J106" s="723" t="str">
        <f t="shared" si="7"/>
        <v/>
      </c>
    </row>
    <row r="107" spans="1:10" ht="14.25" customHeight="1">
      <c r="A107" s="727"/>
      <c r="B107" s="728" t="s">
        <v>602</v>
      </c>
      <c r="C107" s="725"/>
      <c r="D107" s="725"/>
      <c r="E107" s="725"/>
      <c r="F107" s="725"/>
      <c r="G107" s="725"/>
      <c r="H107" s="725"/>
      <c r="I107" s="725">
        <f t="shared" si="6"/>
        <v>0</v>
      </c>
      <c r="J107" s="723" t="str">
        <f t="shared" si="7"/>
        <v/>
      </c>
    </row>
    <row r="108" spans="1:10" ht="14.25" customHeight="1">
      <c r="A108" s="727"/>
      <c r="B108" s="728" t="s">
        <v>603</v>
      </c>
      <c r="C108" s="725"/>
      <c r="D108" s="725"/>
      <c r="E108" s="725"/>
      <c r="F108" s="725"/>
      <c r="G108" s="725"/>
      <c r="H108" s="725"/>
      <c r="I108" s="725">
        <f t="shared" si="6"/>
        <v>0</v>
      </c>
      <c r="J108" s="723" t="str">
        <f t="shared" si="7"/>
        <v/>
      </c>
    </row>
    <row r="109" spans="1:10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>
        <f t="shared" si="6"/>
        <v>0</v>
      </c>
      <c r="J109" s="687" t="str">
        <f t="shared" si="7"/>
        <v/>
      </c>
    </row>
    <row r="110" spans="1:10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>
        <f t="shared" si="6"/>
        <v>0</v>
      </c>
      <c r="J110" s="103" t="str">
        <f t="shared" si="7"/>
        <v/>
      </c>
    </row>
    <row r="111" spans="1:10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>
        <f t="shared" si="6"/>
        <v>0</v>
      </c>
      <c r="J111" s="688" t="str">
        <f t="shared" si="7"/>
        <v/>
      </c>
    </row>
  </sheetData>
  <conditionalFormatting sqref="C3:J93">
    <cfRule type="containsBlanks" dxfId="427" priority="3">
      <formula>LEN(TRIM(C3))=0</formula>
    </cfRule>
  </conditionalFormatting>
  <conditionalFormatting sqref="C94:J99">
    <cfRule type="containsBlanks" dxfId="426" priority="5">
      <formula>LEN(TRIM(C94))=0</formula>
    </cfRule>
  </conditionalFormatting>
  <conditionalFormatting sqref="C98:J98">
    <cfRule type="containsBlanks" dxfId="425" priority="4" stopIfTrue="1">
      <formula>LEN(TRIM(C98))=0</formula>
    </cfRule>
  </conditionalFormatting>
  <conditionalFormatting sqref="C100:J108">
    <cfRule type="containsBlanks" dxfId="424" priority="2">
      <formula>LEN(TRIM(C100))=0</formula>
    </cfRule>
  </conditionalFormatting>
  <conditionalFormatting sqref="C110:J110">
    <cfRule type="containsBlanks" dxfId="423" priority="1">
      <formula>LEN(TRIM(C110))=0</formula>
    </cfRule>
  </conditionalFormatting>
  <conditionalFormatting sqref="J2">
    <cfRule type="containsBlanks" dxfId="422" priority="178" stopIfTrue="1">
      <formula>LEN(TRIM(J2))=0</formula>
    </cfRule>
  </conditionalFormatting>
  <conditionalFormatting sqref="K21">
    <cfRule type="containsBlanks" dxfId="421" priority="180">
      <formula>LEN(TRIM(K21))=0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9" man="1"/>
    <brk id="93" max="9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Feuil89">
    <tabColor rgb="FFF9FBFA"/>
  </sheetPr>
  <dimension ref="A1:U112"/>
  <sheetViews>
    <sheetView view="pageBreakPreview" zoomScale="115" zoomScaleNormal="100" zoomScaleSheetLayoutView="115" workbookViewId="0">
      <pane ySplit="3" topLeftCell="A4" activePane="bottomLeft" state="frozen"/>
      <selection activeCell="A28" sqref="A28"/>
      <selection pane="bottomLeft" activeCell="D11" sqref="D11"/>
    </sheetView>
  </sheetViews>
  <sheetFormatPr baseColWidth="10" defaultColWidth="14.3984375" defaultRowHeight="15" customHeight="1"/>
  <cols>
    <col min="1" max="1" width="1" style="366" customWidth="1"/>
    <col min="2" max="2" width="20.06640625" style="366" customWidth="1"/>
    <col min="3" max="3" width="12.19921875" style="366" customWidth="1"/>
    <col min="4" max="7" width="11.3984375" style="366" customWidth="1"/>
    <col min="8" max="8" width="12" style="366" customWidth="1"/>
    <col min="9" max="9" width="11.19921875" style="366" customWidth="1"/>
    <col min="10" max="21" width="10.796875" style="366" customWidth="1"/>
    <col min="22" max="23" width="14.3984375" style="366" customWidth="1"/>
    <col min="24" max="16384" width="14.3984375" style="366"/>
  </cols>
  <sheetData>
    <row r="1" spans="1:21" s="371" customFormat="1" ht="18.5" customHeight="1">
      <c r="A1" s="178" t="s">
        <v>1906</v>
      </c>
      <c r="I1" s="181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</row>
    <row r="2" spans="1:21" ht="14.25" customHeight="1">
      <c r="A2" s="1016" t="s">
        <v>624</v>
      </c>
      <c r="B2" s="910"/>
      <c r="C2" s="1018" t="s">
        <v>1907</v>
      </c>
      <c r="D2" s="1016" t="s">
        <v>1908</v>
      </c>
      <c r="E2" s="906"/>
      <c r="F2" s="1015" t="s">
        <v>1909</v>
      </c>
      <c r="G2" s="961"/>
      <c r="H2" s="1017" t="s">
        <v>1910</v>
      </c>
      <c r="I2" s="1017" t="s">
        <v>354</v>
      </c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</row>
    <row r="3" spans="1:21" ht="29.25" customHeight="1" thickBot="1">
      <c r="A3" s="901"/>
      <c r="B3" s="901"/>
      <c r="C3" s="901"/>
      <c r="D3" s="395" t="s">
        <v>1911</v>
      </c>
      <c r="E3" s="180" t="s">
        <v>1912</v>
      </c>
      <c r="F3" s="180" t="s">
        <v>1911</v>
      </c>
      <c r="G3" s="180" t="s">
        <v>1912</v>
      </c>
      <c r="H3" s="901"/>
      <c r="I3" s="901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</row>
    <row r="4" spans="1:21" ht="15" customHeight="1">
      <c r="A4" s="2" t="s">
        <v>498</v>
      </c>
      <c r="B4" s="2"/>
      <c r="C4" s="25"/>
      <c r="D4" s="25"/>
      <c r="E4" s="25"/>
      <c r="F4" s="25"/>
      <c r="G4" s="25"/>
      <c r="H4" s="103" t="str">
        <f t="shared" ref="H4:H35" si="0">IFERROR(SUM(D4,F4)/C4*100,"")</f>
        <v/>
      </c>
      <c r="I4" s="103" t="str">
        <f t="shared" ref="I4:I35" si="1">IFERROR(SUM(E4,G4)/SUM(D4,F4)*100,"")</f>
        <v/>
      </c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</row>
    <row r="5" spans="1:21" ht="15" customHeight="1">
      <c r="A5" s="727"/>
      <c r="B5" s="728" t="s">
        <v>499</v>
      </c>
      <c r="C5" s="724"/>
      <c r="D5" s="724"/>
      <c r="E5" s="724"/>
      <c r="F5" s="724"/>
      <c r="G5" s="724"/>
      <c r="H5" s="722" t="str">
        <f t="shared" si="0"/>
        <v/>
      </c>
      <c r="I5" s="722" t="str">
        <f t="shared" si="1"/>
        <v/>
      </c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</row>
    <row r="6" spans="1:21" ht="15" customHeight="1">
      <c r="A6" s="727"/>
      <c r="B6" s="728" t="s">
        <v>500</v>
      </c>
      <c r="C6" s="725"/>
      <c r="D6" s="725"/>
      <c r="E6" s="725"/>
      <c r="F6" s="725"/>
      <c r="G6" s="725"/>
      <c r="H6" s="723" t="str">
        <f t="shared" si="0"/>
        <v/>
      </c>
      <c r="I6" s="723" t="str">
        <f t="shared" si="1"/>
        <v/>
      </c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</row>
    <row r="7" spans="1:21" ht="15" customHeight="1">
      <c r="A7" s="727"/>
      <c r="B7" s="728" t="s">
        <v>501</v>
      </c>
      <c r="C7" s="725"/>
      <c r="D7" s="725"/>
      <c r="E7" s="725"/>
      <c r="F7" s="725"/>
      <c r="G7" s="725"/>
      <c r="H7" s="723" t="str">
        <f t="shared" si="0"/>
        <v/>
      </c>
      <c r="I7" s="723" t="str">
        <f t="shared" si="1"/>
        <v/>
      </c>
      <c r="J7" s="408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408"/>
    </row>
    <row r="8" spans="1:21" ht="15" customHeight="1">
      <c r="A8" s="727"/>
      <c r="B8" s="728" t="s">
        <v>502</v>
      </c>
      <c r="C8" s="725"/>
      <c r="D8" s="725"/>
      <c r="E8" s="725"/>
      <c r="F8" s="725"/>
      <c r="G8" s="725"/>
      <c r="H8" s="723" t="str">
        <f t="shared" si="0"/>
        <v/>
      </c>
      <c r="I8" s="723" t="str">
        <f t="shared" si="1"/>
        <v/>
      </c>
      <c r="J8" s="408"/>
      <c r="K8" s="408"/>
      <c r="L8" s="408"/>
      <c r="M8" s="408"/>
      <c r="N8" s="408"/>
      <c r="O8" s="408"/>
      <c r="P8" s="408"/>
      <c r="Q8" s="408"/>
      <c r="R8" s="408"/>
      <c r="S8" s="408"/>
      <c r="T8" s="408"/>
      <c r="U8" s="408"/>
    </row>
    <row r="9" spans="1:21" ht="15" customHeight="1">
      <c r="A9" s="2" t="s">
        <v>503</v>
      </c>
      <c r="B9" s="2"/>
      <c r="C9" s="25"/>
      <c r="D9" s="25"/>
      <c r="E9" s="25"/>
      <c r="F9" s="25"/>
      <c r="G9" s="25"/>
      <c r="H9" s="103" t="str">
        <f t="shared" si="0"/>
        <v/>
      </c>
      <c r="I9" s="103" t="str">
        <f t="shared" si="1"/>
        <v/>
      </c>
      <c r="J9" s="408"/>
      <c r="K9" s="408"/>
      <c r="L9" s="408"/>
      <c r="M9" s="408"/>
      <c r="N9" s="408"/>
      <c r="O9" s="408"/>
      <c r="P9" s="408"/>
      <c r="Q9" s="408"/>
      <c r="R9" s="408"/>
      <c r="S9" s="408"/>
      <c r="T9" s="408"/>
      <c r="U9" s="408"/>
    </row>
    <row r="10" spans="1:21" ht="15" customHeight="1">
      <c r="A10" s="727"/>
      <c r="B10" s="728" t="s">
        <v>504</v>
      </c>
      <c r="C10" s="725"/>
      <c r="D10" s="725"/>
      <c r="E10" s="725"/>
      <c r="F10" s="725"/>
      <c r="G10" s="725"/>
      <c r="H10" s="723" t="str">
        <f t="shared" si="0"/>
        <v/>
      </c>
      <c r="I10" s="723" t="str">
        <f t="shared" si="1"/>
        <v/>
      </c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/>
    </row>
    <row r="11" spans="1:21" ht="15" customHeight="1">
      <c r="A11" s="727"/>
      <c r="B11" s="728" t="s">
        <v>505</v>
      </c>
      <c r="C11" s="725"/>
      <c r="D11" s="725"/>
      <c r="E11" s="725"/>
      <c r="F11" s="725"/>
      <c r="G11" s="725"/>
      <c r="H11" s="723" t="str">
        <f t="shared" si="0"/>
        <v/>
      </c>
      <c r="I11" s="723" t="str">
        <f t="shared" si="1"/>
        <v/>
      </c>
      <c r="J11" s="408"/>
      <c r="K11" s="408"/>
      <c r="L11" s="408"/>
      <c r="M11" s="408"/>
      <c r="N11" s="408"/>
      <c r="O11" s="408"/>
      <c r="P11" s="408"/>
      <c r="Q11" s="408"/>
      <c r="R11" s="408"/>
      <c r="S11" s="408"/>
      <c r="T11" s="408"/>
      <c r="U11" s="408"/>
    </row>
    <row r="12" spans="1:21" ht="15" customHeight="1">
      <c r="A12" s="727"/>
      <c r="B12" s="728" t="s">
        <v>506</v>
      </c>
      <c r="C12" s="725"/>
      <c r="D12" s="725"/>
      <c r="E12" s="725"/>
      <c r="F12" s="725"/>
      <c r="G12" s="725"/>
      <c r="H12" s="723" t="str">
        <f t="shared" si="0"/>
        <v/>
      </c>
      <c r="I12" s="723" t="str">
        <f t="shared" si="1"/>
        <v/>
      </c>
      <c r="J12" s="408"/>
      <c r="K12" s="408"/>
      <c r="L12" s="408"/>
      <c r="M12" s="408"/>
      <c r="N12" s="408"/>
      <c r="O12" s="408"/>
      <c r="P12" s="408"/>
      <c r="Q12" s="408"/>
      <c r="R12" s="408"/>
      <c r="S12" s="408"/>
      <c r="T12" s="408"/>
      <c r="U12" s="408"/>
    </row>
    <row r="13" spans="1:21" ht="15" customHeight="1">
      <c r="A13" s="727"/>
      <c r="B13" s="728" t="s">
        <v>507</v>
      </c>
      <c r="C13" s="725"/>
      <c r="D13" s="725"/>
      <c r="E13" s="725"/>
      <c r="F13" s="725"/>
      <c r="G13" s="725"/>
      <c r="H13" s="723" t="str">
        <f t="shared" si="0"/>
        <v/>
      </c>
      <c r="I13" s="723" t="str">
        <f t="shared" si="1"/>
        <v/>
      </c>
      <c r="J13" s="408"/>
      <c r="K13" s="408"/>
      <c r="L13" s="408"/>
      <c r="M13" s="408"/>
      <c r="N13" s="408"/>
      <c r="O13" s="408"/>
      <c r="P13" s="408"/>
      <c r="Q13" s="408"/>
      <c r="R13" s="408"/>
      <c r="S13" s="408"/>
      <c r="T13" s="408"/>
      <c r="U13" s="408"/>
    </row>
    <row r="14" spans="1:21" ht="15" customHeight="1">
      <c r="A14" s="727"/>
      <c r="B14" s="728" t="s">
        <v>508</v>
      </c>
      <c r="C14" s="725"/>
      <c r="D14" s="725"/>
      <c r="E14" s="725"/>
      <c r="F14" s="725"/>
      <c r="G14" s="725"/>
      <c r="H14" s="723" t="str">
        <f t="shared" si="0"/>
        <v/>
      </c>
      <c r="I14" s="723" t="str">
        <f t="shared" si="1"/>
        <v/>
      </c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U14" s="408"/>
    </row>
    <row r="15" spans="1:21" ht="15" customHeight="1">
      <c r="A15" s="727"/>
      <c r="B15" s="728" t="s">
        <v>509</v>
      </c>
      <c r="C15" s="725"/>
      <c r="D15" s="725"/>
      <c r="E15" s="725"/>
      <c r="F15" s="725"/>
      <c r="G15" s="725"/>
      <c r="H15" s="723" t="str">
        <f t="shared" si="0"/>
        <v/>
      </c>
      <c r="I15" s="723" t="str">
        <f t="shared" si="1"/>
        <v/>
      </c>
      <c r="J15" s="408"/>
      <c r="K15" s="408"/>
      <c r="L15" s="408"/>
      <c r="M15" s="408"/>
      <c r="N15" s="408"/>
      <c r="O15" s="408"/>
      <c r="P15" s="408"/>
      <c r="Q15" s="408"/>
      <c r="R15" s="408"/>
      <c r="S15" s="408"/>
      <c r="T15" s="408"/>
      <c r="U15" s="408"/>
    </row>
    <row r="16" spans="1:21" ht="15" customHeight="1">
      <c r="A16" s="2" t="s">
        <v>510</v>
      </c>
      <c r="B16" s="2"/>
      <c r="C16" s="25"/>
      <c r="D16" s="25"/>
      <c r="E16" s="25"/>
      <c r="F16" s="25"/>
      <c r="G16" s="25"/>
      <c r="H16" s="103" t="str">
        <f t="shared" si="0"/>
        <v/>
      </c>
      <c r="I16" s="103" t="str">
        <f t="shared" si="1"/>
        <v/>
      </c>
      <c r="J16" s="408"/>
      <c r="K16" s="408"/>
      <c r="L16" s="408"/>
      <c r="M16" s="408"/>
      <c r="N16" s="408"/>
      <c r="O16" s="408"/>
      <c r="P16" s="408"/>
      <c r="Q16" s="408"/>
      <c r="R16" s="408"/>
      <c r="S16" s="408"/>
      <c r="T16" s="408"/>
      <c r="U16" s="408"/>
    </row>
    <row r="17" spans="1:9" ht="15" customHeight="1">
      <c r="A17" s="728"/>
      <c r="B17" s="728" t="s">
        <v>511</v>
      </c>
      <c r="C17" s="725"/>
      <c r="D17" s="725"/>
      <c r="E17" s="725"/>
      <c r="F17" s="725"/>
      <c r="G17" s="725"/>
      <c r="H17" s="723" t="str">
        <f t="shared" si="0"/>
        <v/>
      </c>
      <c r="I17" s="723" t="str">
        <f t="shared" si="1"/>
        <v/>
      </c>
    </row>
    <row r="18" spans="1:9" ht="15" customHeight="1">
      <c r="A18" s="727"/>
      <c r="B18" s="728" t="s">
        <v>512</v>
      </c>
      <c r="C18" s="725"/>
      <c r="D18" s="725"/>
      <c r="E18" s="725"/>
      <c r="F18" s="725"/>
      <c r="G18" s="725"/>
      <c r="H18" s="723" t="str">
        <f t="shared" si="0"/>
        <v/>
      </c>
      <c r="I18" s="723" t="str">
        <f t="shared" si="1"/>
        <v/>
      </c>
    </row>
    <row r="19" spans="1:9" ht="15" customHeight="1">
      <c r="A19" s="727"/>
      <c r="B19" s="728" t="s">
        <v>513</v>
      </c>
      <c r="C19" s="725"/>
      <c r="D19" s="725"/>
      <c r="E19" s="725"/>
      <c r="F19" s="725"/>
      <c r="G19" s="725"/>
      <c r="H19" s="723" t="str">
        <f t="shared" si="0"/>
        <v/>
      </c>
      <c r="I19" s="723" t="str">
        <f t="shared" si="1"/>
        <v/>
      </c>
    </row>
    <row r="20" spans="1:9" ht="15" customHeight="1">
      <c r="A20" s="2" t="s">
        <v>514</v>
      </c>
      <c r="B20" s="6"/>
      <c r="C20" s="49"/>
      <c r="D20" s="49"/>
      <c r="E20" s="49"/>
      <c r="F20" s="49"/>
      <c r="G20" s="49"/>
      <c r="H20" s="686" t="str">
        <f t="shared" si="0"/>
        <v/>
      </c>
      <c r="I20" s="686" t="str">
        <f t="shared" si="1"/>
        <v/>
      </c>
    </row>
    <row r="21" spans="1:9" ht="15" customHeight="1">
      <c r="A21" s="728"/>
      <c r="B21" s="729" t="s">
        <v>515</v>
      </c>
      <c r="C21" s="724"/>
      <c r="D21" s="724"/>
      <c r="E21" s="724"/>
      <c r="F21" s="724"/>
      <c r="G21" s="724"/>
      <c r="H21" s="722" t="str">
        <f t="shared" si="0"/>
        <v/>
      </c>
      <c r="I21" s="722" t="str">
        <f t="shared" si="1"/>
        <v/>
      </c>
    </row>
    <row r="22" spans="1:9" ht="15" customHeight="1">
      <c r="A22" s="727"/>
      <c r="B22" s="728" t="s">
        <v>516</v>
      </c>
      <c r="C22" s="725"/>
      <c r="D22" s="725"/>
      <c r="E22" s="725"/>
      <c r="F22" s="725"/>
      <c r="G22" s="725"/>
      <c r="H22" s="723" t="str">
        <f t="shared" si="0"/>
        <v/>
      </c>
      <c r="I22" s="723" t="str">
        <f t="shared" si="1"/>
        <v/>
      </c>
    </row>
    <row r="23" spans="1:9" ht="15" customHeight="1">
      <c r="A23" s="727"/>
      <c r="B23" s="728" t="s">
        <v>517</v>
      </c>
      <c r="C23" s="725"/>
      <c r="D23" s="725"/>
      <c r="E23" s="725"/>
      <c r="F23" s="725"/>
      <c r="G23" s="725"/>
      <c r="H23" s="723" t="str">
        <f t="shared" si="0"/>
        <v/>
      </c>
      <c r="I23" s="723" t="str">
        <f t="shared" si="1"/>
        <v/>
      </c>
    </row>
    <row r="24" spans="1:9" ht="15" customHeight="1">
      <c r="A24" s="727"/>
      <c r="B24" s="728" t="s">
        <v>518</v>
      </c>
      <c r="C24" s="725"/>
      <c r="D24" s="725"/>
      <c r="E24" s="725"/>
      <c r="F24" s="725"/>
      <c r="G24" s="725"/>
      <c r="H24" s="723" t="str">
        <f t="shared" si="0"/>
        <v/>
      </c>
      <c r="I24" s="723" t="str">
        <f t="shared" si="1"/>
        <v/>
      </c>
    </row>
    <row r="25" spans="1:9" ht="15" customHeight="1">
      <c r="A25" s="727"/>
      <c r="B25" s="728" t="s">
        <v>519</v>
      </c>
      <c r="C25" s="725"/>
      <c r="D25" s="725"/>
      <c r="E25" s="725"/>
      <c r="F25" s="725"/>
      <c r="G25" s="725"/>
      <c r="H25" s="723" t="str">
        <f t="shared" si="0"/>
        <v/>
      </c>
      <c r="I25" s="723" t="str">
        <f t="shared" si="1"/>
        <v/>
      </c>
    </row>
    <row r="26" spans="1:9" ht="15" customHeight="1">
      <c r="A26" s="727"/>
      <c r="B26" s="728" t="s">
        <v>520</v>
      </c>
      <c r="C26" s="725"/>
      <c r="D26" s="725"/>
      <c r="E26" s="725"/>
      <c r="F26" s="725"/>
      <c r="G26" s="725"/>
      <c r="H26" s="723" t="str">
        <f t="shared" si="0"/>
        <v/>
      </c>
      <c r="I26" s="723" t="str">
        <f t="shared" si="1"/>
        <v/>
      </c>
    </row>
    <row r="27" spans="1:9" ht="15" customHeight="1">
      <c r="A27" s="727"/>
      <c r="B27" s="728" t="s">
        <v>521</v>
      </c>
      <c r="C27" s="725"/>
      <c r="D27" s="725"/>
      <c r="E27" s="725"/>
      <c r="F27" s="725"/>
      <c r="G27" s="725"/>
      <c r="H27" s="723" t="str">
        <f t="shared" si="0"/>
        <v/>
      </c>
      <c r="I27" s="723" t="str">
        <f t="shared" si="1"/>
        <v/>
      </c>
    </row>
    <row r="28" spans="1:9" ht="15" customHeight="1">
      <c r="A28" s="727"/>
      <c r="B28" s="728" t="s">
        <v>522</v>
      </c>
      <c r="C28" s="725"/>
      <c r="D28" s="725"/>
      <c r="E28" s="725"/>
      <c r="F28" s="725"/>
      <c r="G28" s="725"/>
      <c r="H28" s="723" t="str">
        <f t="shared" si="0"/>
        <v/>
      </c>
      <c r="I28" s="723" t="str">
        <f t="shared" si="1"/>
        <v/>
      </c>
    </row>
    <row r="29" spans="1:9" ht="15" customHeight="1">
      <c r="A29" s="727"/>
      <c r="B29" s="728" t="s">
        <v>523</v>
      </c>
      <c r="C29" s="725"/>
      <c r="D29" s="725"/>
      <c r="E29" s="725"/>
      <c r="F29" s="725"/>
      <c r="G29" s="725"/>
      <c r="H29" s="723" t="str">
        <f t="shared" si="0"/>
        <v/>
      </c>
      <c r="I29" s="723" t="str">
        <f t="shared" si="1"/>
        <v/>
      </c>
    </row>
    <row r="30" spans="1:9" s="6" customFormat="1" ht="15" customHeight="1">
      <c r="A30" s="2" t="s">
        <v>524</v>
      </c>
      <c r="B30" s="2"/>
      <c r="C30" s="25"/>
      <c r="D30" s="25"/>
      <c r="E30" s="25"/>
      <c r="F30" s="25"/>
      <c r="G30" s="25"/>
      <c r="H30" s="103" t="str">
        <f t="shared" si="0"/>
        <v/>
      </c>
      <c r="I30" s="103" t="str">
        <f t="shared" si="1"/>
        <v/>
      </c>
    </row>
    <row r="31" spans="1:9" ht="15" customHeight="1">
      <c r="A31" s="728"/>
      <c r="B31" s="728" t="s">
        <v>525</v>
      </c>
      <c r="C31" s="724"/>
      <c r="D31" s="724"/>
      <c r="E31" s="724"/>
      <c r="F31" s="724"/>
      <c r="G31" s="724"/>
      <c r="H31" s="722" t="str">
        <f t="shared" si="0"/>
        <v/>
      </c>
      <c r="I31" s="722" t="str">
        <f t="shared" si="1"/>
        <v/>
      </c>
    </row>
    <row r="32" spans="1:9" ht="15" customHeight="1">
      <c r="A32" s="728"/>
      <c r="B32" s="728" t="s">
        <v>526</v>
      </c>
      <c r="C32" s="725"/>
      <c r="D32" s="725"/>
      <c r="E32" s="725"/>
      <c r="F32" s="725"/>
      <c r="G32" s="725"/>
      <c r="H32" s="723" t="str">
        <f t="shared" si="0"/>
        <v/>
      </c>
      <c r="I32" s="723" t="str">
        <f t="shared" si="1"/>
        <v/>
      </c>
    </row>
    <row r="33" spans="1:9" ht="15" customHeight="1">
      <c r="A33" s="728"/>
      <c r="B33" s="728" t="s">
        <v>527</v>
      </c>
      <c r="C33" s="725"/>
      <c r="D33" s="725"/>
      <c r="E33" s="725"/>
      <c r="F33" s="725"/>
      <c r="G33" s="725"/>
      <c r="H33" s="723" t="str">
        <f t="shared" si="0"/>
        <v/>
      </c>
      <c r="I33" s="723" t="str">
        <f t="shared" si="1"/>
        <v/>
      </c>
    </row>
    <row r="34" spans="1:9" ht="15" customHeight="1">
      <c r="A34" s="728"/>
      <c r="B34" s="728" t="s">
        <v>528</v>
      </c>
      <c r="C34" s="725"/>
      <c r="D34" s="725"/>
      <c r="E34" s="725"/>
      <c r="F34" s="725"/>
      <c r="G34" s="725"/>
      <c r="H34" s="723" t="str">
        <f t="shared" si="0"/>
        <v/>
      </c>
      <c r="I34" s="723" t="str">
        <f t="shared" si="1"/>
        <v/>
      </c>
    </row>
    <row r="35" spans="1:9" ht="15" customHeight="1">
      <c r="A35" s="728"/>
      <c r="B35" s="728" t="s">
        <v>529</v>
      </c>
      <c r="C35" s="725"/>
      <c r="D35" s="725"/>
      <c r="E35" s="725"/>
      <c r="F35" s="725"/>
      <c r="G35" s="725"/>
      <c r="H35" s="723" t="str">
        <f t="shared" si="0"/>
        <v/>
      </c>
      <c r="I35" s="723" t="str">
        <f t="shared" si="1"/>
        <v/>
      </c>
    </row>
    <row r="36" spans="1:9" ht="15" customHeight="1">
      <c r="A36" s="728"/>
      <c r="B36" s="728" t="s">
        <v>530</v>
      </c>
      <c r="C36" s="725"/>
      <c r="D36" s="725"/>
      <c r="E36" s="725"/>
      <c r="F36" s="725"/>
      <c r="G36" s="725"/>
      <c r="H36" s="723" t="str">
        <f t="shared" ref="H36:H67" si="2">IFERROR(SUM(D36,F36)/C36*100,"")</f>
        <v/>
      </c>
      <c r="I36" s="723" t="str">
        <f t="shared" ref="I36:I67" si="3">IFERROR(SUM(E36,G36)/SUM(D36,F36)*100,"")</f>
        <v/>
      </c>
    </row>
    <row r="37" spans="1:9" ht="15" customHeight="1">
      <c r="A37" s="728"/>
      <c r="B37" s="728" t="s">
        <v>531</v>
      </c>
      <c r="C37" s="725"/>
      <c r="D37" s="725"/>
      <c r="E37" s="725"/>
      <c r="F37" s="725"/>
      <c r="G37" s="725"/>
      <c r="H37" s="723" t="str">
        <f t="shared" si="2"/>
        <v/>
      </c>
      <c r="I37" s="723" t="str">
        <f t="shared" si="3"/>
        <v/>
      </c>
    </row>
    <row r="38" spans="1:9" ht="15" customHeight="1">
      <c r="A38" s="727"/>
      <c r="B38" s="728" t="s">
        <v>532</v>
      </c>
      <c r="C38" s="725"/>
      <c r="D38" s="725"/>
      <c r="E38" s="725"/>
      <c r="F38" s="725"/>
      <c r="G38" s="725"/>
      <c r="H38" s="723" t="str">
        <f t="shared" si="2"/>
        <v/>
      </c>
      <c r="I38" s="723" t="str">
        <f t="shared" si="3"/>
        <v/>
      </c>
    </row>
    <row r="39" spans="1:9" s="6" customFormat="1" ht="15" customHeight="1">
      <c r="A39" s="727"/>
      <c r="B39" s="728" t="s">
        <v>533</v>
      </c>
      <c r="C39" s="725"/>
      <c r="D39" s="725"/>
      <c r="E39" s="725"/>
      <c r="F39" s="725"/>
      <c r="G39" s="725"/>
      <c r="H39" s="723" t="str">
        <f t="shared" si="2"/>
        <v/>
      </c>
      <c r="I39" s="723" t="str">
        <f t="shared" si="3"/>
        <v/>
      </c>
    </row>
    <row r="40" spans="1:9" ht="15" customHeight="1">
      <c r="A40" s="727"/>
      <c r="B40" s="728" t="s">
        <v>534</v>
      </c>
      <c r="C40" s="725"/>
      <c r="D40" s="725"/>
      <c r="E40" s="725"/>
      <c r="F40" s="725"/>
      <c r="G40" s="725"/>
      <c r="H40" s="723" t="str">
        <f t="shared" si="2"/>
        <v/>
      </c>
      <c r="I40" s="723" t="str">
        <f t="shared" si="3"/>
        <v/>
      </c>
    </row>
    <row r="41" spans="1:9" ht="15" customHeight="1">
      <c r="A41" s="727"/>
      <c r="B41" s="728" t="s">
        <v>535</v>
      </c>
      <c r="C41" s="725"/>
      <c r="D41" s="725"/>
      <c r="E41" s="725"/>
      <c r="F41" s="725"/>
      <c r="G41" s="725"/>
      <c r="H41" s="723" t="str">
        <f t="shared" si="2"/>
        <v/>
      </c>
      <c r="I41" s="723" t="str">
        <f t="shared" si="3"/>
        <v/>
      </c>
    </row>
    <row r="42" spans="1:9" ht="15" customHeight="1">
      <c r="A42" s="727"/>
      <c r="B42" s="728" t="s">
        <v>536</v>
      </c>
      <c r="C42" s="725"/>
      <c r="D42" s="725"/>
      <c r="E42" s="725"/>
      <c r="F42" s="725"/>
      <c r="G42" s="725"/>
      <c r="H42" s="723" t="str">
        <f t="shared" si="2"/>
        <v/>
      </c>
      <c r="I42" s="723" t="str">
        <f t="shared" si="3"/>
        <v/>
      </c>
    </row>
    <row r="43" spans="1:9" ht="15" customHeight="1">
      <c r="A43" s="2" t="s">
        <v>537</v>
      </c>
      <c r="B43" s="2"/>
      <c r="C43" s="25"/>
      <c r="D43" s="25"/>
      <c r="E43" s="25"/>
      <c r="F43" s="25"/>
      <c r="G43" s="25"/>
      <c r="H43" s="103" t="str">
        <f t="shared" si="2"/>
        <v/>
      </c>
      <c r="I43" s="103" t="str">
        <f t="shared" si="3"/>
        <v/>
      </c>
    </row>
    <row r="44" spans="1:9" ht="15" customHeight="1">
      <c r="A44" s="728"/>
      <c r="B44" s="728" t="s">
        <v>538</v>
      </c>
      <c r="C44" s="725"/>
      <c r="D44" s="725"/>
      <c r="E44" s="725"/>
      <c r="F44" s="725"/>
      <c r="G44" s="725"/>
      <c r="H44" s="723" t="str">
        <f t="shared" si="2"/>
        <v/>
      </c>
      <c r="I44" s="723" t="str">
        <f t="shared" si="3"/>
        <v/>
      </c>
    </row>
    <row r="45" spans="1:9" ht="15" customHeight="1">
      <c r="A45" s="727"/>
      <c r="B45" s="728" t="s">
        <v>539</v>
      </c>
      <c r="C45" s="725"/>
      <c r="D45" s="725"/>
      <c r="E45" s="725"/>
      <c r="F45" s="725"/>
      <c r="G45" s="725"/>
      <c r="H45" s="723" t="str">
        <f t="shared" si="2"/>
        <v/>
      </c>
      <c r="I45" s="723" t="str">
        <f t="shared" si="3"/>
        <v/>
      </c>
    </row>
    <row r="46" spans="1:9" ht="15" customHeight="1">
      <c r="A46" s="727"/>
      <c r="B46" s="728" t="s">
        <v>540</v>
      </c>
      <c r="C46" s="725"/>
      <c r="D46" s="725"/>
      <c r="E46" s="725"/>
      <c r="F46" s="725"/>
      <c r="G46" s="725"/>
      <c r="H46" s="723" t="str">
        <f t="shared" si="2"/>
        <v/>
      </c>
      <c r="I46" s="723" t="str">
        <f t="shared" si="3"/>
        <v/>
      </c>
    </row>
    <row r="47" spans="1:9" s="6" customFormat="1" ht="15" customHeight="1">
      <c r="A47" s="727"/>
      <c r="B47" s="728" t="s">
        <v>541</v>
      </c>
      <c r="C47" s="725"/>
      <c r="D47" s="725"/>
      <c r="E47" s="725"/>
      <c r="F47" s="725"/>
      <c r="G47" s="725"/>
      <c r="H47" s="723" t="str">
        <f t="shared" si="2"/>
        <v/>
      </c>
      <c r="I47" s="723" t="str">
        <f t="shared" si="3"/>
        <v/>
      </c>
    </row>
    <row r="48" spans="1:9" ht="15" customHeight="1">
      <c r="A48" s="727"/>
      <c r="B48" s="728" t="s">
        <v>542</v>
      </c>
      <c r="C48" s="725"/>
      <c r="D48" s="725"/>
      <c r="E48" s="725"/>
      <c r="F48" s="725"/>
      <c r="G48" s="725"/>
      <c r="H48" s="723" t="str">
        <f t="shared" si="2"/>
        <v/>
      </c>
      <c r="I48" s="723" t="str">
        <f t="shared" si="3"/>
        <v/>
      </c>
    </row>
    <row r="49" spans="1:9" ht="15" customHeight="1">
      <c r="A49" s="727"/>
      <c r="B49" s="728" t="s">
        <v>543</v>
      </c>
      <c r="C49" s="725"/>
      <c r="D49" s="725"/>
      <c r="E49" s="725"/>
      <c r="F49" s="725"/>
      <c r="G49" s="725"/>
      <c r="H49" s="723" t="str">
        <f t="shared" si="2"/>
        <v/>
      </c>
      <c r="I49" s="723" t="str">
        <f t="shared" si="3"/>
        <v/>
      </c>
    </row>
    <row r="50" spans="1:9" ht="15" customHeight="1">
      <c r="A50" s="727"/>
      <c r="B50" s="728" t="s">
        <v>544</v>
      </c>
      <c r="C50" s="725"/>
      <c r="D50" s="725"/>
      <c r="E50" s="725"/>
      <c r="F50" s="725"/>
      <c r="G50" s="725"/>
      <c r="H50" s="723" t="str">
        <f t="shared" si="2"/>
        <v/>
      </c>
      <c r="I50" s="723" t="str">
        <f t="shared" si="3"/>
        <v/>
      </c>
    </row>
    <row r="51" spans="1:9" ht="15" customHeight="1">
      <c r="A51" s="2" t="s">
        <v>545</v>
      </c>
      <c r="B51" s="2"/>
      <c r="C51" s="25"/>
      <c r="D51" s="25"/>
      <c r="E51" s="25"/>
      <c r="F51" s="25"/>
      <c r="G51" s="25"/>
      <c r="H51" s="103" t="str">
        <f t="shared" si="2"/>
        <v/>
      </c>
      <c r="I51" s="103" t="str">
        <f t="shared" si="3"/>
        <v/>
      </c>
    </row>
    <row r="52" spans="1:9" ht="15" customHeight="1">
      <c r="A52" s="728"/>
      <c r="B52" s="728" t="s">
        <v>546</v>
      </c>
      <c r="C52" s="725"/>
      <c r="D52" s="725"/>
      <c r="E52" s="725"/>
      <c r="F52" s="725"/>
      <c r="G52" s="725"/>
      <c r="H52" s="723" t="str">
        <f t="shared" si="2"/>
        <v/>
      </c>
      <c r="I52" s="723" t="str">
        <f t="shared" si="3"/>
        <v/>
      </c>
    </row>
    <row r="53" spans="1:9" ht="15" customHeight="1">
      <c r="A53" s="727"/>
      <c r="B53" s="728" t="s">
        <v>547</v>
      </c>
      <c r="C53" s="725"/>
      <c r="D53" s="725"/>
      <c r="E53" s="725"/>
      <c r="F53" s="725"/>
      <c r="G53" s="725"/>
      <c r="H53" s="723" t="str">
        <f t="shared" si="2"/>
        <v/>
      </c>
      <c r="I53" s="723" t="str">
        <f t="shared" si="3"/>
        <v/>
      </c>
    </row>
    <row r="54" spans="1:9" ht="15" customHeight="1">
      <c r="A54" s="727"/>
      <c r="B54" s="728" t="s">
        <v>548</v>
      </c>
      <c r="C54" s="725"/>
      <c r="D54" s="725"/>
      <c r="E54" s="725"/>
      <c r="F54" s="725"/>
      <c r="G54" s="725"/>
      <c r="H54" s="723" t="str">
        <f t="shared" si="2"/>
        <v/>
      </c>
      <c r="I54" s="723" t="str">
        <f t="shared" si="3"/>
        <v/>
      </c>
    </row>
    <row r="55" spans="1:9" ht="15" customHeight="1">
      <c r="A55" s="727"/>
      <c r="B55" s="728" t="s">
        <v>549</v>
      </c>
      <c r="C55" s="725"/>
      <c r="D55" s="725"/>
      <c r="E55" s="725"/>
      <c r="F55" s="725"/>
      <c r="G55" s="725"/>
      <c r="H55" s="723" t="str">
        <f t="shared" si="2"/>
        <v/>
      </c>
      <c r="I55" s="723" t="str">
        <f t="shared" si="3"/>
        <v/>
      </c>
    </row>
    <row r="56" spans="1:9" s="6" customFormat="1" ht="15" customHeight="1">
      <c r="A56" s="2" t="s">
        <v>550</v>
      </c>
      <c r="B56" s="2"/>
      <c r="C56" s="49"/>
      <c r="D56" s="49"/>
      <c r="E56" s="49"/>
      <c r="F56" s="49"/>
      <c r="G56" s="49"/>
      <c r="H56" s="686" t="str">
        <f t="shared" si="2"/>
        <v/>
      </c>
      <c r="I56" s="686" t="str">
        <f t="shared" si="3"/>
        <v/>
      </c>
    </row>
    <row r="57" spans="1:9" ht="15" customHeight="1">
      <c r="A57" s="728"/>
      <c r="B57" s="728" t="s">
        <v>551</v>
      </c>
      <c r="C57" s="724"/>
      <c r="D57" s="724"/>
      <c r="E57" s="724"/>
      <c r="F57" s="724"/>
      <c r="G57" s="724"/>
      <c r="H57" s="722" t="str">
        <f t="shared" si="2"/>
        <v/>
      </c>
      <c r="I57" s="722" t="str">
        <f t="shared" si="3"/>
        <v/>
      </c>
    </row>
    <row r="58" spans="1:9" ht="15" customHeight="1">
      <c r="A58" s="727"/>
      <c r="B58" s="728" t="s">
        <v>552</v>
      </c>
      <c r="C58" s="725"/>
      <c r="D58" s="725"/>
      <c r="E58" s="725"/>
      <c r="F58" s="725"/>
      <c r="G58" s="725"/>
      <c r="H58" s="723" t="str">
        <f t="shared" si="2"/>
        <v/>
      </c>
      <c r="I58" s="723" t="str">
        <f t="shared" si="3"/>
        <v/>
      </c>
    </row>
    <row r="59" spans="1:9" ht="15" customHeight="1">
      <c r="A59" s="727"/>
      <c r="B59" s="728" t="s">
        <v>553</v>
      </c>
      <c r="C59" s="725"/>
      <c r="D59" s="725"/>
      <c r="E59" s="725"/>
      <c r="F59" s="725"/>
      <c r="G59" s="725"/>
      <c r="H59" s="723" t="str">
        <f t="shared" si="2"/>
        <v/>
      </c>
      <c r="I59" s="723" t="str">
        <f t="shared" si="3"/>
        <v/>
      </c>
    </row>
    <row r="60" spans="1:9" ht="15" customHeight="1">
      <c r="A60" s="727"/>
      <c r="B60" s="728" t="s">
        <v>554</v>
      </c>
      <c r="C60" s="725"/>
      <c r="D60" s="725"/>
      <c r="E60" s="725"/>
      <c r="F60" s="725"/>
      <c r="G60" s="725"/>
      <c r="H60" s="723" t="str">
        <f t="shared" si="2"/>
        <v/>
      </c>
      <c r="I60" s="723" t="str">
        <f t="shared" si="3"/>
        <v/>
      </c>
    </row>
    <row r="61" spans="1:9" ht="15" customHeight="1">
      <c r="A61" s="727"/>
      <c r="B61" s="728" t="s">
        <v>555</v>
      </c>
      <c r="C61" s="725"/>
      <c r="D61" s="725"/>
      <c r="E61" s="725"/>
      <c r="F61" s="725"/>
      <c r="G61" s="725"/>
      <c r="H61" s="723" t="str">
        <f t="shared" si="2"/>
        <v/>
      </c>
      <c r="I61" s="723" t="str">
        <f t="shared" si="3"/>
        <v/>
      </c>
    </row>
    <row r="62" spans="1:9" s="6" customFormat="1" ht="15" customHeight="1">
      <c r="A62" s="727"/>
      <c r="B62" s="728" t="s">
        <v>556</v>
      </c>
      <c r="C62" s="725"/>
      <c r="D62" s="725"/>
      <c r="E62" s="725"/>
      <c r="F62" s="725"/>
      <c r="G62" s="725"/>
      <c r="H62" s="723" t="str">
        <f t="shared" si="2"/>
        <v/>
      </c>
      <c r="I62" s="723" t="str">
        <f t="shared" si="3"/>
        <v/>
      </c>
    </row>
    <row r="63" spans="1:9" ht="15" customHeight="1">
      <c r="A63" s="727"/>
      <c r="B63" s="728" t="s">
        <v>557</v>
      </c>
      <c r="C63" s="725"/>
      <c r="D63" s="725"/>
      <c r="E63" s="725"/>
      <c r="F63" s="725"/>
      <c r="G63" s="725"/>
      <c r="H63" s="723" t="str">
        <f t="shared" si="2"/>
        <v/>
      </c>
      <c r="I63" s="723" t="str">
        <f t="shared" si="3"/>
        <v/>
      </c>
    </row>
    <row r="64" spans="1:9" ht="15" customHeight="1">
      <c r="A64" s="727"/>
      <c r="B64" s="728" t="s">
        <v>558</v>
      </c>
      <c r="C64" s="725"/>
      <c r="D64" s="725"/>
      <c r="E64" s="725"/>
      <c r="F64" s="725"/>
      <c r="G64" s="725"/>
      <c r="H64" s="723" t="str">
        <f t="shared" si="2"/>
        <v/>
      </c>
      <c r="I64" s="723" t="str">
        <f t="shared" si="3"/>
        <v/>
      </c>
    </row>
    <row r="65" spans="1:9" ht="15" customHeight="1">
      <c r="A65" s="2" t="s">
        <v>559</v>
      </c>
      <c r="B65" s="2"/>
      <c r="C65" s="25"/>
      <c r="D65" s="25"/>
      <c r="E65" s="25"/>
      <c r="F65" s="25"/>
      <c r="G65" s="25"/>
      <c r="H65" s="103" t="str">
        <f t="shared" si="2"/>
        <v/>
      </c>
      <c r="I65" s="103" t="str">
        <f t="shared" si="3"/>
        <v/>
      </c>
    </row>
    <row r="66" spans="1:9" ht="15" customHeight="1">
      <c r="A66" s="728"/>
      <c r="B66" s="728" t="s">
        <v>560</v>
      </c>
      <c r="C66" s="725"/>
      <c r="D66" s="725"/>
      <c r="E66" s="725"/>
      <c r="F66" s="725"/>
      <c r="G66" s="725"/>
      <c r="H66" s="723" t="str">
        <f t="shared" si="2"/>
        <v/>
      </c>
      <c r="I66" s="723" t="str">
        <f t="shared" si="3"/>
        <v/>
      </c>
    </row>
    <row r="67" spans="1:9" ht="15" customHeight="1">
      <c r="A67" s="727"/>
      <c r="B67" s="728" t="s">
        <v>561</v>
      </c>
      <c r="C67" s="725"/>
      <c r="D67" s="725"/>
      <c r="E67" s="725"/>
      <c r="F67" s="725"/>
      <c r="G67" s="725"/>
      <c r="H67" s="723" t="str">
        <f t="shared" si="2"/>
        <v/>
      </c>
      <c r="I67" s="723" t="str">
        <f t="shared" si="3"/>
        <v/>
      </c>
    </row>
    <row r="68" spans="1:9" ht="15" customHeight="1">
      <c r="A68" s="727"/>
      <c r="B68" s="728" t="s">
        <v>562</v>
      </c>
      <c r="C68" s="725"/>
      <c r="D68" s="725"/>
      <c r="E68" s="725"/>
      <c r="F68" s="725"/>
      <c r="G68" s="725"/>
      <c r="H68" s="723" t="str">
        <f t="shared" ref="H68:H99" si="4">IFERROR(SUM(D68,F68)/C68*100,"")</f>
        <v/>
      </c>
      <c r="I68" s="723" t="str">
        <f t="shared" ref="I68:I99" si="5">IFERROR(SUM(E68,G68)/SUM(D68,F68)*100,"")</f>
        <v/>
      </c>
    </row>
    <row r="69" spans="1:9" ht="15" customHeight="1">
      <c r="A69" s="727"/>
      <c r="B69" s="728" t="s">
        <v>563</v>
      </c>
      <c r="C69" s="725"/>
      <c r="D69" s="725"/>
      <c r="E69" s="725"/>
      <c r="F69" s="725"/>
      <c r="G69" s="725"/>
      <c r="H69" s="723" t="str">
        <f t="shared" si="4"/>
        <v/>
      </c>
      <c r="I69" s="723" t="str">
        <f t="shared" si="5"/>
        <v/>
      </c>
    </row>
    <row r="70" spans="1:9" s="6" customFormat="1" ht="15" customHeight="1">
      <c r="A70" s="727"/>
      <c r="B70" s="728" t="s">
        <v>564</v>
      </c>
      <c r="C70" s="725"/>
      <c r="D70" s="725"/>
      <c r="E70" s="725"/>
      <c r="F70" s="725"/>
      <c r="G70" s="725"/>
      <c r="H70" s="723" t="str">
        <f t="shared" si="4"/>
        <v/>
      </c>
      <c r="I70" s="723" t="str">
        <f t="shared" si="5"/>
        <v/>
      </c>
    </row>
    <row r="71" spans="1:9" ht="15" customHeight="1">
      <c r="A71" s="727"/>
      <c r="B71" s="728" t="s">
        <v>565</v>
      </c>
      <c r="C71" s="725"/>
      <c r="D71" s="725"/>
      <c r="E71" s="725"/>
      <c r="F71" s="725"/>
      <c r="G71" s="725"/>
      <c r="H71" s="723" t="str">
        <f t="shared" si="4"/>
        <v/>
      </c>
      <c r="I71" s="723" t="str">
        <f t="shared" si="5"/>
        <v/>
      </c>
    </row>
    <row r="72" spans="1:9" ht="15" customHeight="1">
      <c r="A72" s="727"/>
      <c r="B72" s="728" t="s">
        <v>566</v>
      </c>
      <c r="C72" s="725"/>
      <c r="D72" s="725"/>
      <c r="E72" s="725"/>
      <c r="F72" s="725"/>
      <c r="G72" s="725"/>
      <c r="H72" s="723" t="str">
        <f t="shared" si="4"/>
        <v/>
      </c>
      <c r="I72" s="723" t="str">
        <f t="shared" si="5"/>
        <v/>
      </c>
    </row>
    <row r="73" spans="1:9" ht="15" customHeight="1">
      <c r="A73" s="727"/>
      <c r="B73" s="728" t="s">
        <v>567</v>
      </c>
      <c r="C73" s="725"/>
      <c r="D73" s="725"/>
      <c r="E73" s="725"/>
      <c r="F73" s="725"/>
      <c r="G73" s="725"/>
      <c r="H73" s="723" t="str">
        <f t="shared" si="4"/>
        <v/>
      </c>
      <c r="I73" s="723" t="str">
        <f t="shared" si="5"/>
        <v/>
      </c>
    </row>
    <row r="74" spans="1:9" ht="15" customHeight="1">
      <c r="A74" s="2" t="s">
        <v>568</v>
      </c>
      <c r="B74" s="2"/>
      <c r="C74" s="25"/>
      <c r="D74" s="25"/>
      <c r="E74" s="25"/>
      <c r="F74" s="25"/>
      <c r="G74" s="25"/>
      <c r="H74" s="103" t="str">
        <f t="shared" si="4"/>
        <v/>
      </c>
      <c r="I74" s="103" t="str">
        <f t="shared" si="5"/>
        <v/>
      </c>
    </row>
    <row r="75" spans="1:9" ht="15" customHeight="1">
      <c r="A75" s="728"/>
      <c r="B75" s="728" t="s">
        <v>569</v>
      </c>
      <c r="C75" s="725"/>
      <c r="D75" s="725"/>
      <c r="E75" s="725"/>
      <c r="F75" s="725"/>
      <c r="G75" s="725"/>
      <c r="H75" s="723" t="str">
        <f t="shared" si="4"/>
        <v/>
      </c>
      <c r="I75" s="723" t="str">
        <f t="shared" si="5"/>
        <v/>
      </c>
    </row>
    <row r="76" spans="1:9" ht="15" customHeight="1">
      <c r="A76" s="727"/>
      <c r="B76" s="728" t="s">
        <v>570</v>
      </c>
      <c r="C76" s="725"/>
      <c r="D76" s="725"/>
      <c r="E76" s="725"/>
      <c r="F76" s="725"/>
      <c r="G76" s="725"/>
      <c r="H76" s="723" t="str">
        <f t="shared" si="4"/>
        <v/>
      </c>
      <c r="I76" s="723" t="str">
        <f t="shared" si="5"/>
        <v/>
      </c>
    </row>
    <row r="77" spans="1:9" ht="15" customHeight="1">
      <c r="A77" s="727"/>
      <c r="B77" s="728" t="s">
        <v>571</v>
      </c>
      <c r="C77" s="725"/>
      <c r="D77" s="725"/>
      <c r="E77" s="725"/>
      <c r="F77" s="725"/>
      <c r="G77" s="725"/>
      <c r="H77" s="723" t="str">
        <f t="shared" si="4"/>
        <v/>
      </c>
      <c r="I77" s="723" t="str">
        <f t="shared" si="5"/>
        <v/>
      </c>
    </row>
    <row r="78" spans="1:9" ht="15" customHeight="1">
      <c r="A78" s="727"/>
      <c r="B78" s="728" t="s">
        <v>572</v>
      </c>
      <c r="C78" s="725"/>
      <c r="D78" s="725"/>
      <c r="E78" s="725"/>
      <c r="F78" s="725"/>
      <c r="G78" s="725"/>
      <c r="H78" s="723" t="str">
        <f t="shared" si="4"/>
        <v/>
      </c>
      <c r="I78" s="723" t="str">
        <f t="shared" si="5"/>
        <v/>
      </c>
    </row>
    <row r="79" spans="1:9" ht="15" customHeight="1">
      <c r="A79" s="727"/>
      <c r="B79" s="728" t="s">
        <v>573</v>
      </c>
      <c r="C79" s="725"/>
      <c r="D79" s="725"/>
      <c r="E79" s="725"/>
      <c r="F79" s="725"/>
      <c r="G79" s="725"/>
      <c r="H79" s="723" t="str">
        <f t="shared" si="4"/>
        <v/>
      </c>
      <c r="I79" s="723" t="str">
        <f t="shared" si="5"/>
        <v/>
      </c>
    </row>
    <row r="80" spans="1:9" s="6" customFormat="1" ht="15" customHeight="1">
      <c r="A80" s="2" t="s">
        <v>574</v>
      </c>
      <c r="B80" s="2"/>
      <c r="C80" s="49"/>
      <c r="D80" s="49"/>
      <c r="E80" s="49"/>
      <c r="F80" s="49"/>
      <c r="G80" s="49"/>
      <c r="H80" s="686" t="str">
        <f t="shared" si="4"/>
        <v/>
      </c>
      <c r="I80" s="686" t="str">
        <f t="shared" si="5"/>
        <v/>
      </c>
    </row>
    <row r="81" spans="1:9" ht="15" customHeight="1">
      <c r="A81" s="728"/>
      <c r="B81" s="728" t="s">
        <v>575</v>
      </c>
      <c r="C81" s="724"/>
      <c r="D81" s="724"/>
      <c r="E81" s="724"/>
      <c r="F81" s="724"/>
      <c r="G81" s="724"/>
      <c r="H81" s="722" t="str">
        <f t="shared" si="4"/>
        <v/>
      </c>
      <c r="I81" s="722" t="str">
        <f t="shared" si="5"/>
        <v/>
      </c>
    </row>
    <row r="82" spans="1:9" ht="15" customHeight="1">
      <c r="A82" s="727"/>
      <c r="B82" s="728" t="s">
        <v>576</v>
      </c>
      <c r="C82" s="725"/>
      <c r="D82" s="725"/>
      <c r="E82" s="725"/>
      <c r="F82" s="725"/>
      <c r="G82" s="725"/>
      <c r="H82" s="723" t="str">
        <f t="shared" si="4"/>
        <v/>
      </c>
      <c r="I82" s="723" t="str">
        <f t="shared" si="5"/>
        <v/>
      </c>
    </row>
    <row r="83" spans="1:9" ht="15" customHeight="1">
      <c r="A83" s="727"/>
      <c r="B83" s="728" t="s">
        <v>577</v>
      </c>
      <c r="C83" s="725"/>
      <c r="D83" s="725"/>
      <c r="E83" s="725"/>
      <c r="F83" s="725"/>
      <c r="G83" s="725"/>
      <c r="H83" s="723" t="str">
        <f t="shared" si="4"/>
        <v/>
      </c>
      <c r="I83" s="723" t="str">
        <f t="shared" si="5"/>
        <v/>
      </c>
    </row>
    <row r="84" spans="1:9" ht="15" customHeight="1">
      <c r="A84" s="727"/>
      <c r="B84" s="728" t="s">
        <v>578</v>
      </c>
      <c r="C84" s="725"/>
      <c r="D84" s="725"/>
      <c r="E84" s="725"/>
      <c r="F84" s="725"/>
      <c r="G84" s="725"/>
      <c r="H84" s="723" t="str">
        <f t="shared" si="4"/>
        <v/>
      </c>
      <c r="I84" s="723" t="str">
        <f t="shared" si="5"/>
        <v/>
      </c>
    </row>
    <row r="85" spans="1:9" ht="15" customHeight="1">
      <c r="A85" s="2" t="s">
        <v>579</v>
      </c>
      <c r="B85" s="2"/>
      <c r="C85" s="25"/>
      <c r="D85" s="25"/>
      <c r="E85" s="25"/>
      <c r="F85" s="25"/>
      <c r="G85" s="25"/>
      <c r="H85" s="103" t="str">
        <f t="shared" si="4"/>
        <v/>
      </c>
      <c r="I85" s="103" t="str">
        <f t="shared" si="5"/>
        <v/>
      </c>
    </row>
    <row r="86" spans="1:9" ht="15" customHeight="1">
      <c r="A86" s="727"/>
      <c r="B86" s="728" t="s">
        <v>580</v>
      </c>
      <c r="C86" s="725"/>
      <c r="D86" s="725"/>
      <c r="E86" s="725"/>
      <c r="F86" s="725"/>
      <c r="G86" s="725"/>
      <c r="H86" s="723" t="str">
        <f t="shared" si="4"/>
        <v/>
      </c>
      <c r="I86" s="723" t="str">
        <f t="shared" si="5"/>
        <v/>
      </c>
    </row>
    <row r="87" spans="1:9" ht="15" customHeight="1">
      <c r="A87" s="727"/>
      <c r="B87" s="728" t="s">
        <v>581</v>
      </c>
      <c r="C87" s="725"/>
      <c r="D87" s="725"/>
      <c r="E87" s="725"/>
      <c r="F87" s="725"/>
      <c r="G87" s="725"/>
      <c r="H87" s="723" t="str">
        <f t="shared" si="4"/>
        <v/>
      </c>
      <c r="I87" s="723" t="str">
        <f t="shared" si="5"/>
        <v/>
      </c>
    </row>
    <row r="88" spans="1:9" s="6" customFormat="1" ht="15" customHeight="1">
      <c r="A88" s="727"/>
      <c r="B88" s="728" t="s">
        <v>582</v>
      </c>
      <c r="C88" s="725"/>
      <c r="D88" s="725"/>
      <c r="E88" s="725"/>
      <c r="F88" s="725"/>
      <c r="G88" s="725"/>
      <c r="H88" s="723" t="str">
        <f t="shared" si="4"/>
        <v/>
      </c>
      <c r="I88" s="723" t="str">
        <f t="shared" si="5"/>
        <v/>
      </c>
    </row>
    <row r="89" spans="1:9" ht="15" customHeight="1">
      <c r="A89" s="2" t="s">
        <v>583</v>
      </c>
      <c r="B89" s="2"/>
      <c r="C89" s="49"/>
      <c r="D89" s="49"/>
      <c r="E89" s="49"/>
      <c r="F89" s="49"/>
      <c r="G89" s="49"/>
      <c r="H89" s="686" t="str">
        <f t="shared" si="4"/>
        <v/>
      </c>
      <c r="I89" s="686" t="str">
        <f t="shared" si="5"/>
        <v/>
      </c>
    </row>
    <row r="90" spans="1:9" ht="15" customHeight="1">
      <c r="A90" s="727"/>
      <c r="B90" s="728" t="s">
        <v>584</v>
      </c>
      <c r="C90" s="725"/>
      <c r="D90" s="725"/>
      <c r="E90" s="725"/>
      <c r="F90" s="725"/>
      <c r="G90" s="725"/>
      <c r="H90" s="723" t="str">
        <f t="shared" si="4"/>
        <v/>
      </c>
      <c r="I90" s="723" t="str">
        <f t="shared" si="5"/>
        <v/>
      </c>
    </row>
    <row r="91" spans="1:9" ht="15" customHeight="1">
      <c r="A91" s="2" t="s">
        <v>585</v>
      </c>
      <c r="B91" s="2"/>
      <c r="C91" s="25"/>
      <c r="D91" s="25"/>
      <c r="E91" s="25"/>
      <c r="F91" s="25"/>
      <c r="G91" s="25"/>
      <c r="H91" s="103" t="str">
        <f t="shared" si="4"/>
        <v/>
      </c>
      <c r="I91" s="103" t="str">
        <f t="shared" si="5"/>
        <v/>
      </c>
    </row>
    <row r="92" spans="1:9" ht="15" customHeight="1">
      <c r="A92" s="727"/>
      <c r="B92" s="728" t="s">
        <v>586</v>
      </c>
      <c r="C92" s="725"/>
      <c r="D92" s="725"/>
      <c r="E92" s="725"/>
      <c r="F92" s="725"/>
      <c r="G92" s="725"/>
      <c r="H92" s="723" t="str">
        <f t="shared" si="4"/>
        <v/>
      </c>
      <c r="I92" s="723" t="str">
        <f t="shared" si="5"/>
        <v/>
      </c>
    </row>
    <row r="93" spans="1:9" s="6" customFormat="1" ht="15" customHeight="1">
      <c r="A93" s="727"/>
      <c r="B93" s="728" t="s">
        <v>587</v>
      </c>
      <c r="C93" s="725"/>
      <c r="D93" s="725"/>
      <c r="E93" s="725"/>
      <c r="F93" s="725"/>
      <c r="G93" s="725"/>
      <c r="H93" s="723" t="str">
        <f t="shared" si="4"/>
        <v/>
      </c>
      <c r="I93" s="723" t="str">
        <f t="shared" si="5"/>
        <v/>
      </c>
    </row>
    <row r="94" spans="1:9" ht="15" customHeight="1">
      <c r="A94" s="727"/>
      <c r="B94" s="728" t="s">
        <v>588</v>
      </c>
      <c r="C94" s="725"/>
      <c r="D94" s="725"/>
      <c r="E94" s="725"/>
      <c r="F94" s="725"/>
      <c r="G94" s="725"/>
      <c r="H94" s="723" t="str">
        <f t="shared" si="4"/>
        <v/>
      </c>
      <c r="I94" s="723" t="str">
        <f t="shared" si="5"/>
        <v/>
      </c>
    </row>
    <row r="95" spans="1:9" ht="15" customHeight="1">
      <c r="A95" s="2" t="s">
        <v>589</v>
      </c>
      <c r="B95" s="2"/>
      <c r="C95" s="25"/>
      <c r="D95" s="25"/>
      <c r="E95" s="25"/>
      <c r="F95" s="25"/>
      <c r="G95" s="25"/>
      <c r="H95" s="103" t="str">
        <f t="shared" si="4"/>
        <v/>
      </c>
      <c r="I95" s="103" t="str">
        <f t="shared" si="5"/>
        <v/>
      </c>
    </row>
    <row r="96" spans="1:9" ht="15" customHeight="1">
      <c r="A96" s="728"/>
      <c r="B96" s="728" t="s">
        <v>590</v>
      </c>
      <c r="C96" s="725"/>
      <c r="D96" s="725"/>
      <c r="E96" s="725"/>
      <c r="F96" s="725"/>
      <c r="G96" s="725"/>
      <c r="H96" s="723" t="str">
        <f t="shared" si="4"/>
        <v/>
      </c>
      <c r="I96" s="723" t="str">
        <f t="shared" si="5"/>
        <v/>
      </c>
    </row>
    <row r="97" spans="1:9" ht="15" customHeight="1">
      <c r="A97" s="728"/>
      <c r="B97" s="728" t="s">
        <v>591</v>
      </c>
      <c r="C97" s="725"/>
      <c r="D97" s="725"/>
      <c r="E97" s="725"/>
      <c r="F97" s="725"/>
      <c r="G97" s="725"/>
      <c r="H97" s="723" t="str">
        <f t="shared" si="4"/>
        <v/>
      </c>
      <c r="I97" s="723" t="str">
        <f t="shared" si="5"/>
        <v/>
      </c>
    </row>
    <row r="98" spans="1:9" ht="15" customHeight="1">
      <c r="A98" s="728"/>
      <c r="B98" s="728" t="s">
        <v>592</v>
      </c>
      <c r="C98" s="725"/>
      <c r="D98" s="725"/>
      <c r="E98" s="725"/>
      <c r="F98" s="725"/>
      <c r="G98" s="725"/>
      <c r="H98" s="723" t="str">
        <f t="shared" si="4"/>
        <v/>
      </c>
      <c r="I98" s="723" t="str">
        <f t="shared" si="5"/>
        <v/>
      </c>
    </row>
    <row r="99" spans="1:9" s="6" customFormat="1" ht="15" customHeight="1">
      <c r="A99" s="728"/>
      <c r="B99" s="728" t="s">
        <v>593</v>
      </c>
      <c r="C99" s="725"/>
      <c r="D99" s="725"/>
      <c r="E99" s="725"/>
      <c r="F99" s="725"/>
      <c r="G99" s="725"/>
      <c r="H99" s="723" t="str">
        <f t="shared" si="4"/>
        <v/>
      </c>
      <c r="I99" s="723" t="str">
        <f t="shared" si="5"/>
        <v/>
      </c>
    </row>
    <row r="100" spans="1:9" ht="15" customHeight="1">
      <c r="A100" s="2" t="s">
        <v>594</v>
      </c>
      <c r="B100" s="2"/>
      <c r="C100" s="49"/>
      <c r="D100" s="49"/>
      <c r="E100" s="49"/>
      <c r="F100" s="49"/>
      <c r="G100" s="49"/>
      <c r="H100" s="686" t="str">
        <f t="shared" ref="H100:H112" si="6">IFERROR(SUM(D100,F100)/C100*100,"")</f>
        <v/>
      </c>
      <c r="I100" s="686" t="str">
        <f t="shared" ref="I100:I112" si="7">IFERROR(SUM(E100,G100)/SUM(D100,F100)*100,"")</f>
        <v/>
      </c>
    </row>
    <row r="101" spans="1:9" ht="15" customHeight="1">
      <c r="A101" s="727"/>
      <c r="B101" s="728" t="s">
        <v>595</v>
      </c>
      <c r="C101" s="725"/>
      <c r="D101" s="725"/>
      <c r="E101" s="725"/>
      <c r="F101" s="725"/>
      <c r="G101" s="725"/>
      <c r="H101" s="723" t="str">
        <f t="shared" si="6"/>
        <v/>
      </c>
      <c r="I101" s="723" t="str">
        <f t="shared" si="7"/>
        <v/>
      </c>
    </row>
    <row r="102" spans="1:9" ht="15" customHeight="1">
      <c r="A102" s="2" t="s">
        <v>596</v>
      </c>
      <c r="B102" s="2"/>
      <c r="C102" s="25"/>
      <c r="D102" s="25"/>
      <c r="E102" s="25"/>
      <c r="F102" s="25"/>
      <c r="G102" s="25"/>
      <c r="H102" s="103" t="str">
        <f t="shared" si="6"/>
        <v/>
      </c>
      <c r="I102" s="103" t="str">
        <f t="shared" si="7"/>
        <v/>
      </c>
    </row>
    <row r="103" spans="1:9" ht="15" customHeight="1">
      <c r="A103" s="728"/>
      <c r="B103" s="728" t="s">
        <v>597</v>
      </c>
      <c r="C103" s="725"/>
      <c r="D103" s="725"/>
      <c r="E103" s="725"/>
      <c r="F103" s="725"/>
      <c r="G103" s="725"/>
      <c r="H103" s="723" t="str">
        <f t="shared" si="6"/>
        <v/>
      </c>
      <c r="I103" s="723" t="str">
        <f t="shared" si="7"/>
        <v/>
      </c>
    </row>
    <row r="104" spans="1:9" ht="15" customHeight="1">
      <c r="A104" s="727"/>
      <c r="B104" s="728" t="s">
        <v>598</v>
      </c>
      <c r="C104" s="725"/>
      <c r="D104" s="725"/>
      <c r="E104" s="725"/>
      <c r="F104" s="725"/>
      <c r="G104" s="725"/>
      <c r="H104" s="723" t="str">
        <f t="shared" si="6"/>
        <v/>
      </c>
      <c r="I104" s="723" t="str">
        <f t="shared" si="7"/>
        <v/>
      </c>
    </row>
    <row r="105" spans="1:9" ht="15" customHeight="1">
      <c r="A105" s="727"/>
      <c r="B105" s="728" t="s">
        <v>599</v>
      </c>
      <c r="C105" s="725"/>
      <c r="D105" s="725"/>
      <c r="E105" s="725"/>
      <c r="F105" s="725"/>
      <c r="G105" s="725"/>
      <c r="H105" s="723" t="str">
        <f t="shared" si="6"/>
        <v/>
      </c>
      <c r="I105" s="723" t="str">
        <f t="shared" si="7"/>
        <v/>
      </c>
    </row>
    <row r="106" spans="1:9" ht="15" customHeight="1">
      <c r="A106" s="727"/>
      <c r="B106" s="728" t="s">
        <v>600</v>
      </c>
      <c r="C106" s="725"/>
      <c r="D106" s="725"/>
      <c r="E106" s="725"/>
      <c r="F106" s="725"/>
      <c r="G106" s="725"/>
      <c r="H106" s="723" t="str">
        <f t="shared" si="6"/>
        <v/>
      </c>
      <c r="I106" s="723" t="str">
        <f t="shared" si="7"/>
        <v/>
      </c>
    </row>
    <row r="107" spans="1:9" ht="15.75" customHeight="1">
      <c r="A107" s="727"/>
      <c r="B107" s="728" t="s">
        <v>601</v>
      </c>
      <c r="C107" s="725"/>
      <c r="D107" s="725"/>
      <c r="E107" s="725"/>
      <c r="F107" s="725"/>
      <c r="G107" s="725"/>
      <c r="H107" s="723" t="str">
        <f t="shared" si="6"/>
        <v/>
      </c>
      <c r="I107" s="723" t="str">
        <f t="shared" si="7"/>
        <v/>
      </c>
    </row>
    <row r="108" spans="1:9" ht="15.75" customHeight="1">
      <c r="A108" s="727"/>
      <c r="B108" s="728" t="s">
        <v>602</v>
      </c>
      <c r="C108" s="725"/>
      <c r="D108" s="725"/>
      <c r="E108" s="725"/>
      <c r="F108" s="725"/>
      <c r="G108" s="725"/>
      <c r="H108" s="723" t="str">
        <f t="shared" si="6"/>
        <v/>
      </c>
      <c r="I108" s="723" t="str">
        <f t="shared" si="7"/>
        <v/>
      </c>
    </row>
    <row r="109" spans="1:9" ht="15.75" customHeight="1">
      <c r="A109" s="727"/>
      <c r="B109" s="728" t="s">
        <v>603</v>
      </c>
      <c r="C109" s="725"/>
      <c r="D109" s="725"/>
      <c r="E109" s="725"/>
      <c r="F109" s="725"/>
      <c r="G109" s="725"/>
      <c r="H109" s="723" t="str">
        <f t="shared" si="6"/>
        <v/>
      </c>
      <c r="I109" s="723" t="str">
        <f t="shared" si="7"/>
        <v/>
      </c>
    </row>
    <row r="110" spans="1:9" ht="15.75" customHeight="1">
      <c r="A110" s="2" t="s">
        <v>604</v>
      </c>
      <c r="B110" s="2"/>
      <c r="C110" s="683"/>
      <c r="D110" s="683"/>
      <c r="E110" s="683"/>
      <c r="F110" s="683"/>
      <c r="G110" s="683"/>
      <c r="H110" s="687" t="str">
        <f t="shared" si="6"/>
        <v/>
      </c>
      <c r="I110" s="687" t="str">
        <f t="shared" si="7"/>
        <v/>
      </c>
    </row>
    <row r="111" spans="1:9" ht="15.75" customHeight="1">
      <c r="A111" s="2" t="s">
        <v>605</v>
      </c>
      <c r="B111" s="2"/>
      <c r="C111" s="25"/>
      <c r="D111" s="25"/>
      <c r="E111" s="25"/>
      <c r="F111" s="25"/>
      <c r="G111" s="25"/>
      <c r="H111" s="103" t="str">
        <f t="shared" si="6"/>
        <v/>
      </c>
      <c r="I111" s="103" t="str">
        <f t="shared" si="7"/>
        <v/>
      </c>
    </row>
    <row r="112" spans="1:9" ht="15.75" customHeight="1" thickBot="1">
      <c r="A112" s="282" t="s">
        <v>606</v>
      </c>
      <c r="B112" s="282"/>
      <c r="C112" s="206"/>
      <c r="D112" s="206"/>
      <c r="E112" s="206"/>
      <c r="F112" s="206"/>
      <c r="G112" s="206"/>
      <c r="H112" s="688" t="str">
        <f t="shared" si="6"/>
        <v/>
      </c>
      <c r="I112" s="688" t="str">
        <f t="shared" si="7"/>
        <v/>
      </c>
    </row>
  </sheetData>
  <mergeCells count="6">
    <mergeCell ref="F2:G2"/>
    <mergeCell ref="A2:B3"/>
    <mergeCell ref="D2:E2"/>
    <mergeCell ref="I2:I3"/>
    <mergeCell ref="C2:C3"/>
    <mergeCell ref="H2:H3"/>
  </mergeCells>
  <conditionalFormatting sqref="C4:H109">
    <cfRule type="containsBlanks" dxfId="420" priority="7">
      <formula>LEN(TRIM(C4))=0</formula>
    </cfRule>
  </conditionalFormatting>
  <conditionalFormatting sqref="C99:I99">
    <cfRule type="containsBlanks" dxfId="419" priority="4" stopIfTrue="1">
      <formula>LEN(TRIM(C99))=0</formula>
    </cfRule>
  </conditionalFormatting>
  <conditionalFormatting sqref="C111:I111">
    <cfRule type="containsBlanks" dxfId="418" priority="1">
      <formula>LEN(TRIM(C111))=0</formula>
    </cfRule>
  </conditionalFormatting>
  <conditionalFormatting sqref="I4:I94">
    <cfRule type="containsBlanks" dxfId="417" priority="3">
      <formula>LEN(TRIM(I4))=0</formula>
    </cfRule>
  </conditionalFormatting>
  <conditionalFormatting sqref="I95:I100">
    <cfRule type="containsBlanks" dxfId="416" priority="5">
      <formula>LEN(TRIM(I95))=0</formula>
    </cfRule>
  </conditionalFormatting>
  <conditionalFormatting sqref="I101:I109">
    <cfRule type="containsBlanks" dxfId="415" priority="2">
      <formula>LEN(TRIM(I101))=0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0" max="8" man="1"/>
    <brk id="94" max="8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Feuil90">
    <tabColor rgb="FFF9FBFA"/>
  </sheetPr>
  <dimension ref="A1:AA112"/>
  <sheetViews>
    <sheetView view="pageBreakPreview" zoomScale="130" zoomScaleNormal="100" zoomScaleSheetLayoutView="130" workbookViewId="0">
      <pane xSplit="2" ySplit="3" topLeftCell="C4" activePane="bottomRight" state="frozen"/>
      <selection activeCell="A28" sqref="A28"/>
      <selection pane="topRight" activeCell="A28" sqref="A28"/>
      <selection pane="bottomLeft" activeCell="A28" sqref="A28"/>
      <selection pane="bottomRight" activeCell="D9" sqref="D9"/>
    </sheetView>
  </sheetViews>
  <sheetFormatPr baseColWidth="10" defaultColWidth="14.3984375" defaultRowHeight="15" customHeight="1"/>
  <cols>
    <col min="1" max="1" width="1.3984375" style="7" customWidth="1"/>
    <col min="2" max="2" width="20.19921875" style="7" customWidth="1"/>
    <col min="3" max="3" width="11.53125" style="7" customWidth="1"/>
    <col min="4" max="4" width="12.53125" style="7" customWidth="1"/>
    <col min="5" max="5" width="13" style="7" customWidth="1"/>
    <col min="6" max="6" width="11.796875" style="7" customWidth="1"/>
    <col min="7" max="7" width="14.6640625" style="7" customWidth="1"/>
    <col min="8" max="8" width="16.6640625" customWidth="1"/>
    <col min="9" max="9" width="11.3984375" style="7" customWidth="1"/>
    <col min="10" max="26" width="10.796875" style="7" customWidth="1"/>
    <col min="27" max="28" width="14.3984375" style="7" customWidth="1"/>
    <col min="29" max="16384" width="14.3984375" style="7"/>
  </cols>
  <sheetData>
    <row r="1" spans="1:27" s="3" customFormat="1" ht="19.5" customHeight="1">
      <c r="A1" s="146" t="s">
        <v>1913</v>
      </c>
      <c r="B1" s="66"/>
      <c r="C1" s="66"/>
      <c r="D1" s="66"/>
      <c r="E1" s="66"/>
      <c r="F1" s="66"/>
      <c r="G1" s="66"/>
      <c r="H1" s="12"/>
    </row>
    <row r="2" spans="1:27" ht="14" customHeight="1">
      <c r="A2" s="174"/>
      <c r="B2" s="175"/>
      <c r="C2" s="1019" t="s">
        <v>1364</v>
      </c>
      <c r="D2" s="961"/>
      <c r="E2" s="961"/>
      <c r="F2" s="1019" t="s">
        <v>1338</v>
      </c>
      <c r="G2" s="961"/>
      <c r="H2" s="96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0.75" customHeight="1">
      <c r="A3" s="1020" t="s">
        <v>624</v>
      </c>
      <c r="B3" s="961"/>
      <c r="C3" s="177" t="s">
        <v>1914</v>
      </c>
      <c r="D3" s="177" t="s">
        <v>1915</v>
      </c>
      <c r="E3" s="177" t="s">
        <v>1916</v>
      </c>
      <c r="F3" s="177" t="s">
        <v>1917</v>
      </c>
      <c r="G3" s="177" t="s">
        <v>1915</v>
      </c>
      <c r="H3" s="177" t="s">
        <v>1916</v>
      </c>
    </row>
    <row r="4" spans="1:27" ht="15" customHeight="1">
      <c r="A4" s="2" t="s">
        <v>498</v>
      </c>
      <c r="B4" s="2"/>
      <c r="C4" s="25"/>
      <c r="D4" s="25"/>
      <c r="E4" s="25"/>
      <c r="F4" s="25"/>
      <c r="G4" s="25"/>
      <c r="H4" s="25"/>
    </row>
    <row r="5" spans="1:27" ht="15" customHeight="1">
      <c r="A5" s="727"/>
      <c r="B5" s="728" t="s">
        <v>499</v>
      </c>
      <c r="C5" s="724"/>
      <c r="D5" s="724"/>
      <c r="E5" s="724"/>
      <c r="F5" s="724"/>
      <c r="G5" s="724"/>
      <c r="H5" s="724"/>
    </row>
    <row r="6" spans="1:27" ht="15" customHeight="1">
      <c r="A6" s="727"/>
      <c r="B6" s="728" t="s">
        <v>500</v>
      </c>
      <c r="C6" s="725"/>
      <c r="D6" s="725"/>
      <c r="E6" s="725"/>
      <c r="F6" s="725"/>
      <c r="G6" s="725"/>
      <c r="H6" s="725"/>
    </row>
    <row r="7" spans="1:27" ht="15" customHeight="1">
      <c r="A7" s="727"/>
      <c r="B7" s="728" t="s">
        <v>501</v>
      </c>
      <c r="C7" s="725"/>
      <c r="D7" s="725"/>
      <c r="E7" s="725"/>
      <c r="F7" s="725"/>
      <c r="G7" s="725"/>
      <c r="H7" s="725"/>
    </row>
    <row r="8" spans="1:27" ht="15" customHeight="1">
      <c r="A8" s="727"/>
      <c r="B8" s="728" t="s">
        <v>502</v>
      </c>
      <c r="C8" s="725"/>
      <c r="D8" s="725"/>
      <c r="E8" s="725"/>
      <c r="F8" s="725"/>
      <c r="G8" s="725"/>
      <c r="H8" s="725"/>
    </row>
    <row r="9" spans="1:27" ht="15" customHeight="1">
      <c r="A9" s="2" t="s">
        <v>503</v>
      </c>
      <c r="B9" s="2"/>
      <c r="C9" s="25"/>
      <c r="D9" s="25"/>
      <c r="E9" s="25"/>
      <c r="F9" s="25"/>
      <c r="G9" s="25"/>
      <c r="H9" s="25"/>
    </row>
    <row r="10" spans="1:27" ht="15" customHeight="1">
      <c r="A10" s="727"/>
      <c r="B10" s="728" t="s">
        <v>504</v>
      </c>
      <c r="C10" s="725"/>
      <c r="D10" s="725"/>
      <c r="E10" s="725"/>
      <c r="F10" s="725"/>
      <c r="G10" s="725"/>
      <c r="H10" s="725"/>
    </row>
    <row r="11" spans="1:27" ht="15" customHeight="1">
      <c r="A11" s="727"/>
      <c r="B11" s="728" t="s">
        <v>505</v>
      </c>
      <c r="C11" s="725"/>
      <c r="D11" s="725"/>
      <c r="E11" s="725"/>
      <c r="F11" s="725"/>
      <c r="G11" s="725"/>
      <c r="H11" s="725"/>
    </row>
    <row r="12" spans="1:27" ht="15" customHeight="1">
      <c r="A12" s="727"/>
      <c r="B12" s="728" t="s">
        <v>506</v>
      </c>
      <c r="C12" s="725"/>
      <c r="D12" s="725"/>
      <c r="E12" s="725"/>
      <c r="F12" s="725"/>
      <c r="G12" s="725"/>
      <c r="H12" s="725"/>
    </row>
    <row r="13" spans="1:27" ht="15" customHeight="1">
      <c r="A13" s="727"/>
      <c r="B13" s="728" t="s">
        <v>507</v>
      </c>
      <c r="C13" s="725"/>
      <c r="D13" s="725"/>
      <c r="E13" s="725"/>
      <c r="F13" s="725"/>
      <c r="G13" s="725"/>
      <c r="H13" s="725"/>
    </row>
    <row r="14" spans="1:27" ht="15" customHeight="1">
      <c r="A14" s="727"/>
      <c r="B14" s="728" t="s">
        <v>508</v>
      </c>
      <c r="C14" s="725"/>
      <c r="D14" s="725"/>
      <c r="E14" s="725"/>
      <c r="F14" s="725"/>
      <c r="G14" s="725"/>
      <c r="H14" s="725"/>
    </row>
    <row r="15" spans="1:27" ht="15" customHeight="1">
      <c r="A15" s="727"/>
      <c r="B15" s="728" t="s">
        <v>509</v>
      </c>
      <c r="C15" s="725"/>
      <c r="D15" s="725"/>
      <c r="E15" s="725"/>
      <c r="F15" s="725"/>
      <c r="G15" s="725"/>
      <c r="H15" s="725"/>
    </row>
    <row r="16" spans="1:27" ht="15" customHeight="1">
      <c r="A16" s="2" t="s">
        <v>510</v>
      </c>
      <c r="B16" s="2"/>
      <c r="C16" s="25"/>
      <c r="D16" s="25"/>
      <c r="E16" s="25"/>
      <c r="F16" s="25"/>
      <c r="G16" s="25"/>
      <c r="H16" s="25"/>
    </row>
    <row r="17" spans="1:8" ht="15" customHeight="1">
      <c r="A17" s="728"/>
      <c r="B17" s="728" t="s">
        <v>511</v>
      </c>
      <c r="C17" s="725"/>
      <c r="D17" s="725"/>
      <c r="E17" s="725"/>
      <c r="F17" s="725"/>
      <c r="G17" s="725"/>
      <c r="H17" s="725"/>
    </row>
    <row r="18" spans="1:8" ht="15" customHeight="1">
      <c r="A18" s="727"/>
      <c r="B18" s="728" t="s">
        <v>512</v>
      </c>
      <c r="C18" s="725"/>
      <c r="D18" s="725"/>
      <c r="E18" s="725"/>
      <c r="F18" s="725"/>
      <c r="G18" s="725"/>
      <c r="H18" s="725"/>
    </row>
    <row r="19" spans="1:8" ht="15" customHeight="1">
      <c r="A19" s="727"/>
      <c r="B19" s="728" t="s">
        <v>513</v>
      </c>
      <c r="C19" s="725"/>
      <c r="D19" s="725"/>
      <c r="E19" s="725"/>
      <c r="F19" s="725"/>
      <c r="G19" s="725"/>
      <c r="H19" s="725"/>
    </row>
    <row r="20" spans="1:8" ht="15" customHeight="1">
      <c r="A20" s="2" t="s">
        <v>514</v>
      </c>
      <c r="B20" s="6"/>
      <c r="C20" s="49"/>
      <c r="D20" s="49"/>
      <c r="E20" s="49"/>
      <c r="F20" s="49"/>
      <c r="G20" s="49"/>
      <c r="H20" s="49"/>
    </row>
    <row r="21" spans="1:8" ht="15" customHeight="1">
      <c r="A21" s="728"/>
      <c r="B21" s="729" t="s">
        <v>515</v>
      </c>
      <c r="C21" s="724"/>
      <c r="D21" s="724"/>
      <c r="E21" s="724"/>
      <c r="F21" s="724"/>
      <c r="G21" s="724"/>
      <c r="H21" s="724"/>
    </row>
    <row r="22" spans="1:8" ht="15" customHeight="1">
      <c r="A22" s="727"/>
      <c r="B22" s="728" t="s">
        <v>516</v>
      </c>
      <c r="C22" s="725"/>
      <c r="D22" s="725"/>
      <c r="E22" s="725"/>
      <c r="F22" s="725"/>
      <c r="G22" s="725"/>
      <c r="H22" s="725"/>
    </row>
    <row r="23" spans="1:8" ht="15" customHeight="1">
      <c r="A23" s="727"/>
      <c r="B23" s="728" t="s">
        <v>517</v>
      </c>
      <c r="C23" s="725"/>
      <c r="D23" s="725"/>
      <c r="E23" s="725"/>
      <c r="F23" s="725"/>
      <c r="G23" s="725"/>
      <c r="H23" s="725"/>
    </row>
    <row r="24" spans="1:8" ht="15" customHeight="1">
      <c r="A24" s="727"/>
      <c r="B24" s="728" t="s">
        <v>518</v>
      </c>
      <c r="C24" s="725"/>
      <c r="D24" s="725"/>
      <c r="E24" s="725"/>
      <c r="F24" s="725"/>
      <c r="G24" s="725"/>
      <c r="H24" s="725"/>
    </row>
    <row r="25" spans="1:8" ht="15" customHeight="1">
      <c r="A25" s="727"/>
      <c r="B25" s="728" t="s">
        <v>519</v>
      </c>
      <c r="C25" s="725"/>
      <c r="D25" s="725"/>
      <c r="E25" s="725"/>
      <c r="F25" s="725"/>
      <c r="G25" s="725"/>
      <c r="H25" s="725"/>
    </row>
    <row r="26" spans="1:8" ht="15" customHeight="1">
      <c r="A26" s="727"/>
      <c r="B26" s="728" t="s">
        <v>520</v>
      </c>
      <c r="C26" s="725"/>
      <c r="D26" s="725"/>
      <c r="E26" s="725"/>
      <c r="F26" s="725"/>
      <c r="G26" s="725"/>
      <c r="H26" s="725"/>
    </row>
    <row r="27" spans="1:8" ht="15" customHeight="1">
      <c r="A27" s="727"/>
      <c r="B27" s="728" t="s">
        <v>521</v>
      </c>
      <c r="C27" s="725"/>
      <c r="D27" s="725"/>
      <c r="E27" s="725"/>
      <c r="F27" s="725"/>
      <c r="G27" s="725"/>
      <c r="H27" s="725"/>
    </row>
    <row r="28" spans="1:8" ht="15" customHeight="1">
      <c r="A28" s="727"/>
      <c r="B28" s="728" t="s">
        <v>522</v>
      </c>
      <c r="C28" s="725"/>
      <c r="D28" s="725"/>
      <c r="E28" s="725"/>
      <c r="F28" s="725"/>
      <c r="G28" s="725"/>
      <c r="H28" s="725"/>
    </row>
    <row r="29" spans="1:8" ht="15" customHeight="1">
      <c r="A29" s="727"/>
      <c r="B29" s="728" t="s">
        <v>523</v>
      </c>
      <c r="C29" s="725"/>
      <c r="D29" s="725"/>
      <c r="E29" s="725"/>
      <c r="F29" s="725"/>
      <c r="G29" s="725"/>
      <c r="H29" s="725"/>
    </row>
    <row r="30" spans="1:8" ht="15" customHeight="1">
      <c r="A30" s="2" t="s">
        <v>524</v>
      </c>
      <c r="B30" s="2"/>
      <c r="C30" s="25"/>
      <c r="D30" s="25"/>
      <c r="E30" s="25"/>
      <c r="F30" s="25"/>
      <c r="G30" s="25"/>
      <c r="H30" s="25"/>
    </row>
    <row r="31" spans="1:8" ht="15" customHeight="1">
      <c r="A31" s="728"/>
      <c r="B31" s="728" t="s">
        <v>525</v>
      </c>
      <c r="C31" s="724"/>
      <c r="D31" s="724"/>
      <c r="E31" s="724"/>
      <c r="F31" s="724"/>
      <c r="G31" s="724"/>
      <c r="H31" s="724"/>
    </row>
    <row r="32" spans="1:8" ht="15" customHeight="1">
      <c r="A32" s="728"/>
      <c r="B32" s="728" t="s">
        <v>526</v>
      </c>
      <c r="C32" s="725"/>
      <c r="D32" s="725"/>
      <c r="E32" s="725"/>
      <c r="F32" s="725"/>
      <c r="G32" s="725"/>
      <c r="H32" s="725"/>
    </row>
    <row r="33" spans="1:8" ht="15" customHeight="1">
      <c r="A33" s="728"/>
      <c r="B33" s="728" t="s">
        <v>527</v>
      </c>
      <c r="C33" s="725"/>
      <c r="D33" s="725"/>
      <c r="E33" s="725"/>
      <c r="F33" s="725"/>
      <c r="G33" s="725"/>
      <c r="H33" s="725"/>
    </row>
    <row r="34" spans="1:8" ht="15" customHeight="1">
      <c r="A34" s="728"/>
      <c r="B34" s="728" t="s">
        <v>528</v>
      </c>
      <c r="C34" s="725"/>
      <c r="D34" s="725"/>
      <c r="E34" s="725"/>
      <c r="F34" s="725"/>
      <c r="G34" s="725"/>
      <c r="H34" s="725"/>
    </row>
    <row r="35" spans="1:8" ht="15" customHeight="1">
      <c r="A35" s="728"/>
      <c r="B35" s="728" t="s">
        <v>529</v>
      </c>
      <c r="C35" s="725"/>
      <c r="D35" s="725"/>
      <c r="E35" s="725"/>
      <c r="F35" s="725"/>
      <c r="G35" s="725"/>
      <c r="H35" s="725"/>
    </row>
    <row r="36" spans="1:8" ht="15" customHeight="1">
      <c r="A36" s="728"/>
      <c r="B36" s="728" t="s">
        <v>530</v>
      </c>
      <c r="C36" s="725"/>
      <c r="D36" s="725"/>
      <c r="E36" s="725"/>
      <c r="F36" s="725"/>
      <c r="G36" s="725"/>
      <c r="H36" s="725"/>
    </row>
    <row r="37" spans="1:8" ht="15" customHeight="1">
      <c r="A37" s="728"/>
      <c r="B37" s="728" t="s">
        <v>531</v>
      </c>
      <c r="C37" s="725"/>
      <c r="D37" s="725"/>
      <c r="E37" s="725"/>
      <c r="F37" s="725"/>
      <c r="G37" s="725"/>
      <c r="H37" s="725"/>
    </row>
    <row r="38" spans="1:8" ht="15" customHeight="1">
      <c r="A38" s="727"/>
      <c r="B38" s="728" t="s">
        <v>532</v>
      </c>
      <c r="C38" s="725"/>
      <c r="D38" s="725"/>
      <c r="E38" s="725"/>
      <c r="F38" s="725"/>
      <c r="G38" s="725"/>
      <c r="H38" s="725"/>
    </row>
    <row r="39" spans="1:8" ht="15" customHeight="1">
      <c r="A39" s="727"/>
      <c r="B39" s="728" t="s">
        <v>533</v>
      </c>
      <c r="C39" s="725"/>
      <c r="D39" s="725"/>
      <c r="E39" s="725"/>
      <c r="F39" s="725"/>
      <c r="G39" s="725"/>
      <c r="H39" s="725"/>
    </row>
    <row r="40" spans="1:8" ht="15" customHeight="1">
      <c r="A40" s="727"/>
      <c r="B40" s="728" t="s">
        <v>534</v>
      </c>
      <c r="C40" s="725"/>
      <c r="D40" s="725"/>
      <c r="E40" s="725"/>
      <c r="F40" s="725"/>
      <c r="G40" s="725"/>
      <c r="H40" s="725"/>
    </row>
    <row r="41" spans="1:8" ht="15" customHeight="1">
      <c r="A41" s="727"/>
      <c r="B41" s="728" t="s">
        <v>535</v>
      </c>
      <c r="C41" s="725"/>
      <c r="D41" s="725"/>
      <c r="E41" s="725"/>
      <c r="F41" s="725"/>
      <c r="G41" s="725"/>
      <c r="H41" s="725"/>
    </row>
    <row r="42" spans="1:8" ht="15" customHeight="1">
      <c r="A42" s="727"/>
      <c r="B42" s="728" t="s">
        <v>536</v>
      </c>
      <c r="C42" s="725"/>
      <c r="D42" s="725"/>
      <c r="E42" s="725"/>
      <c r="F42" s="725"/>
      <c r="G42" s="725"/>
      <c r="H42" s="725"/>
    </row>
    <row r="43" spans="1:8" ht="15" customHeight="1">
      <c r="A43" s="2" t="s">
        <v>537</v>
      </c>
      <c r="B43" s="2"/>
      <c r="C43" s="25"/>
      <c r="D43" s="25"/>
      <c r="E43" s="25"/>
      <c r="F43" s="25"/>
      <c r="G43" s="25"/>
      <c r="H43" s="25"/>
    </row>
    <row r="44" spans="1:8" ht="15" customHeight="1">
      <c r="A44" s="728"/>
      <c r="B44" s="728" t="s">
        <v>538</v>
      </c>
      <c r="C44" s="725"/>
      <c r="D44" s="725"/>
      <c r="E44" s="725"/>
      <c r="F44" s="725"/>
      <c r="G44" s="725"/>
      <c r="H44" s="725"/>
    </row>
    <row r="45" spans="1:8" ht="15" customHeight="1">
      <c r="A45" s="727"/>
      <c r="B45" s="728" t="s">
        <v>539</v>
      </c>
      <c r="C45" s="725"/>
      <c r="D45" s="725"/>
      <c r="E45" s="725"/>
      <c r="F45" s="725"/>
      <c r="G45" s="725"/>
      <c r="H45" s="725"/>
    </row>
    <row r="46" spans="1:8" ht="15" customHeight="1">
      <c r="A46" s="727"/>
      <c r="B46" s="728" t="s">
        <v>540</v>
      </c>
      <c r="C46" s="725"/>
      <c r="D46" s="725"/>
      <c r="E46" s="725"/>
      <c r="F46" s="725"/>
      <c r="G46" s="725"/>
      <c r="H46" s="725"/>
    </row>
    <row r="47" spans="1:8" ht="15" customHeight="1">
      <c r="A47" s="727"/>
      <c r="B47" s="728" t="s">
        <v>541</v>
      </c>
      <c r="C47" s="725"/>
      <c r="D47" s="725"/>
      <c r="E47" s="725"/>
      <c r="F47" s="725"/>
      <c r="G47" s="725"/>
      <c r="H47" s="725"/>
    </row>
    <row r="48" spans="1:8" ht="15" customHeight="1">
      <c r="A48" s="727"/>
      <c r="B48" s="728" t="s">
        <v>542</v>
      </c>
      <c r="C48" s="725"/>
      <c r="D48" s="725"/>
      <c r="E48" s="725"/>
      <c r="F48" s="725"/>
      <c r="G48" s="725"/>
      <c r="H48" s="725"/>
    </row>
    <row r="49" spans="1:8" ht="15" customHeight="1">
      <c r="A49" s="727"/>
      <c r="B49" s="728" t="s">
        <v>543</v>
      </c>
      <c r="C49" s="725"/>
      <c r="D49" s="725"/>
      <c r="E49" s="725"/>
      <c r="F49" s="725"/>
      <c r="G49" s="725"/>
      <c r="H49" s="725"/>
    </row>
    <row r="50" spans="1:8" ht="15" customHeight="1">
      <c r="A50" s="727"/>
      <c r="B50" s="728" t="s">
        <v>544</v>
      </c>
      <c r="C50" s="725"/>
      <c r="D50" s="725"/>
      <c r="E50" s="725"/>
      <c r="F50" s="725"/>
      <c r="G50" s="725"/>
      <c r="H50" s="725"/>
    </row>
    <row r="51" spans="1:8" ht="15" customHeight="1">
      <c r="A51" s="2" t="s">
        <v>545</v>
      </c>
      <c r="B51" s="2"/>
      <c r="C51" s="25"/>
      <c r="D51" s="25"/>
      <c r="E51" s="25"/>
      <c r="F51" s="25"/>
      <c r="G51" s="25"/>
      <c r="H51" s="25"/>
    </row>
    <row r="52" spans="1:8" ht="15" customHeight="1">
      <c r="A52" s="728"/>
      <c r="B52" s="728" t="s">
        <v>546</v>
      </c>
      <c r="C52" s="725"/>
      <c r="D52" s="725"/>
      <c r="E52" s="725"/>
      <c r="F52" s="725"/>
      <c r="G52" s="725"/>
      <c r="H52" s="725"/>
    </row>
    <row r="53" spans="1:8" ht="15" customHeight="1">
      <c r="A53" s="727"/>
      <c r="B53" s="728" t="s">
        <v>547</v>
      </c>
      <c r="C53" s="725"/>
      <c r="D53" s="725"/>
      <c r="E53" s="725"/>
      <c r="F53" s="725"/>
      <c r="G53" s="725"/>
      <c r="H53" s="725"/>
    </row>
    <row r="54" spans="1:8" ht="15" customHeight="1">
      <c r="A54" s="727"/>
      <c r="B54" s="728" t="s">
        <v>548</v>
      </c>
      <c r="C54" s="725"/>
      <c r="D54" s="725"/>
      <c r="E54" s="725"/>
      <c r="F54" s="725"/>
      <c r="G54" s="725"/>
      <c r="H54" s="725"/>
    </row>
    <row r="55" spans="1:8" ht="15" customHeight="1">
      <c r="A55" s="727"/>
      <c r="B55" s="728" t="s">
        <v>549</v>
      </c>
      <c r="C55" s="725"/>
      <c r="D55" s="725"/>
      <c r="E55" s="725"/>
      <c r="F55" s="725"/>
      <c r="G55" s="725"/>
      <c r="H55" s="725"/>
    </row>
    <row r="56" spans="1:8" ht="15" customHeight="1">
      <c r="A56" s="2" t="s">
        <v>550</v>
      </c>
      <c r="B56" s="2"/>
      <c r="C56" s="49"/>
      <c r="D56" s="49"/>
      <c r="E56" s="49"/>
      <c r="F56" s="49"/>
      <c r="G56" s="49"/>
      <c r="H56" s="49"/>
    </row>
    <row r="57" spans="1:8" ht="15" customHeight="1">
      <c r="A57" s="728"/>
      <c r="B57" s="728" t="s">
        <v>551</v>
      </c>
      <c r="C57" s="724"/>
      <c r="D57" s="724"/>
      <c r="E57" s="724"/>
      <c r="F57" s="724"/>
      <c r="G57" s="724"/>
      <c r="H57" s="724"/>
    </row>
    <row r="58" spans="1:8" ht="15" customHeight="1">
      <c r="A58" s="727"/>
      <c r="B58" s="728" t="s">
        <v>552</v>
      </c>
      <c r="C58" s="725"/>
      <c r="D58" s="725"/>
      <c r="E58" s="725"/>
      <c r="F58" s="725"/>
      <c r="G58" s="725"/>
      <c r="H58" s="725"/>
    </row>
    <row r="59" spans="1:8" ht="15" customHeight="1">
      <c r="A59" s="727"/>
      <c r="B59" s="728" t="s">
        <v>553</v>
      </c>
      <c r="C59" s="725"/>
      <c r="D59" s="725"/>
      <c r="E59" s="725"/>
      <c r="F59" s="725"/>
      <c r="G59" s="725"/>
      <c r="H59" s="725"/>
    </row>
    <row r="60" spans="1:8" ht="15" customHeight="1">
      <c r="A60" s="727"/>
      <c r="B60" s="728" t="s">
        <v>554</v>
      </c>
      <c r="C60" s="725"/>
      <c r="D60" s="725"/>
      <c r="E60" s="725"/>
      <c r="F60" s="725"/>
      <c r="G60" s="725"/>
      <c r="H60" s="725"/>
    </row>
    <row r="61" spans="1:8" ht="15" customHeight="1">
      <c r="A61" s="727"/>
      <c r="B61" s="728" t="s">
        <v>555</v>
      </c>
      <c r="C61" s="725"/>
      <c r="D61" s="725"/>
      <c r="E61" s="725"/>
      <c r="F61" s="725"/>
      <c r="G61" s="725"/>
      <c r="H61" s="725"/>
    </row>
    <row r="62" spans="1:8" ht="15" customHeight="1">
      <c r="A62" s="727"/>
      <c r="B62" s="728" t="s">
        <v>556</v>
      </c>
      <c r="C62" s="725"/>
      <c r="D62" s="725"/>
      <c r="E62" s="725"/>
      <c r="F62" s="725"/>
      <c r="G62" s="725"/>
      <c r="H62" s="725"/>
    </row>
    <row r="63" spans="1:8" ht="15" customHeight="1">
      <c r="A63" s="727"/>
      <c r="B63" s="728" t="s">
        <v>557</v>
      </c>
      <c r="C63" s="725"/>
      <c r="D63" s="725"/>
      <c r="E63" s="725"/>
      <c r="F63" s="725"/>
      <c r="G63" s="725"/>
      <c r="H63" s="725"/>
    </row>
    <row r="64" spans="1:8" ht="15" customHeight="1">
      <c r="A64" s="727"/>
      <c r="B64" s="728" t="s">
        <v>558</v>
      </c>
      <c r="C64" s="725"/>
      <c r="D64" s="725"/>
      <c r="E64" s="725"/>
      <c r="F64" s="725"/>
      <c r="G64" s="725"/>
      <c r="H64" s="725"/>
    </row>
    <row r="65" spans="1:8" ht="15" customHeight="1">
      <c r="A65" s="2" t="s">
        <v>559</v>
      </c>
      <c r="B65" s="2"/>
      <c r="C65" s="25"/>
      <c r="D65" s="25"/>
      <c r="E65" s="25"/>
      <c r="F65" s="25"/>
      <c r="G65" s="25"/>
      <c r="H65" s="25"/>
    </row>
    <row r="66" spans="1:8" ht="15" customHeight="1">
      <c r="A66" s="728"/>
      <c r="B66" s="728" t="s">
        <v>560</v>
      </c>
      <c r="C66" s="725"/>
      <c r="D66" s="725"/>
      <c r="E66" s="725"/>
      <c r="F66" s="725"/>
      <c r="G66" s="725"/>
      <c r="H66" s="725"/>
    </row>
    <row r="67" spans="1:8" ht="15" customHeight="1">
      <c r="A67" s="727"/>
      <c r="B67" s="728" t="s">
        <v>561</v>
      </c>
      <c r="C67" s="725"/>
      <c r="D67" s="725"/>
      <c r="E67" s="725"/>
      <c r="F67" s="725"/>
      <c r="G67" s="725"/>
      <c r="H67" s="725"/>
    </row>
    <row r="68" spans="1:8" ht="15" customHeight="1">
      <c r="A68" s="727"/>
      <c r="B68" s="728" t="s">
        <v>562</v>
      </c>
      <c r="C68" s="725"/>
      <c r="D68" s="725"/>
      <c r="E68" s="725"/>
      <c r="F68" s="725"/>
      <c r="G68" s="725"/>
      <c r="H68" s="725"/>
    </row>
    <row r="69" spans="1:8" ht="15" customHeight="1">
      <c r="A69" s="727"/>
      <c r="B69" s="728" t="s">
        <v>563</v>
      </c>
      <c r="C69" s="725"/>
      <c r="D69" s="725"/>
      <c r="E69" s="725"/>
      <c r="F69" s="725"/>
      <c r="G69" s="725"/>
      <c r="H69" s="725"/>
    </row>
    <row r="70" spans="1:8" ht="15" customHeight="1">
      <c r="A70" s="727"/>
      <c r="B70" s="728" t="s">
        <v>564</v>
      </c>
      <c r="C70" s="725"/>
      <c r="D70" s="725"/>
      <c r="E70" s="725"/>
      <c r="F70" s="725"/>
      <c r="G70" s="725"/>
      <c r="H70" s="725"/>
    </row>
    <row r="71" spans="1:8" ht="15" customHeight="1">
      <c r="A71" s="727"/>
      <c r="B71" s="728" t="s">
        <v>565</v>
      </c>
      <c r="C71" s="725"/>
      <c r="D71" s="725"/>
      <c r="E71" s="725"/>
      <c r="F71" s="725"/>
      <c r="G71" s="725"/>
      <c r="H71" s="725"/>
    </row>
    <row r="72" spans="1:8" ht="15" customHeight="1">
      <c r="A72" s="727"/>
      <c r="B72" s="728" t="s">
        <v>566</v>
      </c>
      <c r="C72" s="725"/>
      <c r="D72" s="725"/>
      <c r="E72" s="725"/>
      <c r="F72" s="725"/>
      <c r="G72" s="725"/>
      <c r="H72" s="725"/>
    </row>
    <row r="73" spans="1:8" ht="15" customHeight="1">
      <c r="A73" s="727"/>
      <c r="B73" s="728" t="s">
        <v>567</v>
      </c>
      <c r="C73" s="725"/>
      <c r="D73" s="725"/>
      <c r="E73" s="725"/>
      <c r="F73" s="725"/>
      <c r="G73" s="725"/>
      <c r="H73" s="725"/>
    </row>
    <row r="74" spans="1:8" ht="15" customHeight="1">
      <c r="A74" s="2" t="s">
        <v>568</v>
      </c>
      <c r="B74" s="2"/>
      <c r="C74" s="25"/>
      <c r="D74" s="25"/>
      <c r="E74" s="25"/>
      <c r="F74" s="25"/>
      <c r="G74" s="25"/>
      <c r="H74" s="25"/>
    </row>
    <row r="75" spans="1:8" ht="15" customHeight="1">
      <c r="A75" s="728"/>
      <c r="B75" s="728" t="s">
        <v>569</v>
      </c>
      <c r="C75" s="725"/>
      <c r="D75" s="725"/>
      <c r="E75" s="725"/>
      <c r="F75" s="725"/>
      <c r="G75" s="725"/>
      <c r="H75" s="725"/>
    </row>
    <row r="76" spans="1:8" ht="15" customHeight="1">
      <c r="A76" s="727"/>
      <c r="B76" s="728" t="s">
        <v>570</v>
      </c>
      <c r="C76" s="725"/>
      <c r="D76" s="725"/>
      <c r="E76" s="725"/>
      <c r="F76" s="725"/>
      <c r="G76" s="725"/>
      <c r="H76" s="725"/>
    </row>
    <row r="77" spans="1:8" ht="15" customHeight="1">
      <c r="A77" s="727"/>
      <c r="B77" s="728" t="s">
        <v>571</v>
      </c>
      <c r="C77" s="725"/>
      <c r="D77" s="725"/>
      <c r="E77" s="725"/>
      <c r="F77" s="725"/>
      <c r="G77" s="725"/>
      <c r="H77" s="725"/>
    </row>
    <row r="78" spans="1:8" ht="15" customHeight="1">
      <c r="A78" s="727"/>
      <c r="B78" s="728" t="s">
        <v>572</v>
      </c>
      <c r="C78" s="725"/>
      <c r="D78" s="725"/>
      <c r="E78" s="725"/>
      <c r="F78" s="725"/>
      <c r="G78" s="725"/>
      <c r="H78" s="725"/>
    </row>
    <row r="79" spans="1:8" ht="15" customHeight="1">
      <c r="A79" s="727"/>
      <c r="B79" s="728" t="s">
        <v>573</v>
      </c>
      <c r="C79" s="725"/>
      <c r="D79" s="725"/>
      <c r="E79" s="725"/>
      <c r="F79" s="725"/>
      <c r="G79" s="725"/>
      <c r="H79" s="725"/>
    </row>
    <row r="80" spans="1:8" ht="15" customHeight="1">
      <c r="A80" s="2" t="s">
        <v>574</v>
      </c>
      <c r="B80" s="2"/>
      <c r="C80" s="49"/>
      <c r="D80" s="49"/>
      <c r="E80" s="49"/>
      <c r="F80" s="49"/>
      <c r="G80" s="49"/>
      <c r="H80" s="49"/>
    </row>
    <row r="81" spans="1:8" ht="15" customHeight="1">
      <c r="A81" s="728"/>
      <c r="B81" s="728" t="s">
        <v>575</v>
      </c>
      <c r="C81" s="724"/>
      <c r="D81" s="724"/>
      <c r="E81" s="724"/>
      <c r="F81" s="724"/>
      <c r="G81" s="724"/>
      <c r="H81" s="724"/>
    </row>
    <row r="82" spans="1:8" ht="15" customHeight="1">
      <c r="A82" s="727"/>
      <c r="B82" s="728" t="s">
        <v>576</v>
      </c>
      <c r="C82" s="725"/>
      <c r="D82" s="725"/>
      <c r="E82" s="725"/>
      <c r="F82" s="725"/>
      <c r="G82" s="725"/>
      <c r="H82" s="725"/>
    </row>
    <row r="83" spans="1:8" ht="15" customHeight="1">
      <c r="A83" s="727"/>
      <c r="B83" s="728" t="s">
        <v>577</v>
      </c>
      <c r="C83" s="725"/>
      <c r="D83" s="725"/>
      <c r="E83" s="725"/>
      <c r="F83" s="725"/>
      <c r="G83" s="725"/>
      <c r="H83" s="725"/>
    </row>
    <row r="84" spans="1:8" ht="15" customHeight="1">
      <c r="A84" s="727"/>
      <c r="B84" s="728" t="s">
        <v>578</v>
      </c>
      <c r="C84" s="725"/>
      <c r="D84" s="725"/>
      <c r="E84" s="725"/>
      <c r="F84" s="725"/>
      <c r="G84" s="725"/>
      <c r="H84" s="725"/>
    </row>
    <row r="85" spans="1:8" ht="15" customHeight="1">
      <c r="A85" s="2" t="s">
        <v>579</v>
      </c>
      <c r="B85" s="2"/>
      <c r="C85" s="25"/>
      <c r="D85" s="25"/>
      <c r="E85" s="25"/>
      <c r="F85" s="25"/>
      <c r="G85" s="25"/>
      <c r="H85" s="25"/>
    </row>
    <row r="86" spans="1:8" ht="15" customHeight="1">
      <c r="A86" s="727"/>
      <c r="B86" s="728" t="s">
        <v>580</v>
      </c>
      <c r="C86" s="725"/>
      <c r="D86" s="725"/>
      <c r="E86" s="725"/>
      <c r="F86" s="725"/>
      <c r="G86" s="725"/>
      <c r="H86" s="725"/>
    </row>
    <row r="87" spans="1:8" ht="15" customHeight="1">
      <c r="A87" s="727"/>
      <c r="B87" s="728" t="s">
        <v>581</v>
      </c>
      <c r="C87" s="725"/>
      <c r="D87" s="725"/>
      <c r="E87" s="725"/>
      <c r="F87" s="725"/>
      <c r="G87" s="725"/>
      <c r="H87" s="725"/>
    </row>
    <row r="88" spans="1:8" ht="15" customHeight="1">
      <c r="A88" s="727"/>
      <c r="B88" s="728" t="s">
        <v>582</v>
      </c>
      <c r="C88" s="725"/>
      <c r="D88" s="725"/>
      <c r="E88" s="725"/>
      <c r="F88" s="725"/>
      <c r="G88" s="725"/>
      <c r="H88" s="725"/>
    </row>
    <row r="89" spans="1:8" ht="15" customHeight="1">
      <c r="A89" s="2" t="s">
        <v>583</v>
      </c>
      <c r="B89" s="2"/>
      <c r="C89" s="49"/>
      <c r="D89" s="49"/>
      <c r="E89" s="49"/>
      <c r="F89" s="49"/>
      <c r="G89" s="49"/>
      <c r="H89" s="49"/>
    </row>
    <row r="90" spans="1:8" ht="15" customHeight="1">
      <c r="A90" s="727"/>
      <c r="B90" s="728" t="s">
        <v>584</v>
      </c>
      <c r="C90" s="725"/>
      <c r="D90" s="725"/>
      <c r="E90" s="725"/>
      <c r="F90" s="725"/>
      <c r="G90" s="725"/>
      <c r="H90" s="725"/>
    </row>
    <row r="91" spans="1:8" ht="15" customHeight="1">
      <c r="A91" s="2" t="s">
        <v>585</v>
      </c>
      <c r="B91" s="2"/>
      <c r="C91" s="25"/>
      <c r="D91" s="25"/>
      <c r="E91" s="25"/>
      <c r="F91" s="25"/>
      <c r="G91" s="25"/>
      <c r="H91" s="25"/>
    </row>
    <row r="92" spans="1:8" ht="15" customHeight="1">
      <c r="A92" s="727"/>
      <c r="B92" s="728" t="s">
        <v>586</v>
      </c>
      <c r="C92" s="725"/>
      <c r="D92" s="725"/>
      <c r="E92" s="725"/>
      <c r="F92" s="725"/>
      <c r="G92" s="725"/>
      <c r="H92" s="725"/>
    </row>
    <row r="93" spans="1:8" ht="15" customHeight="1">
      <c r="A93" s="727"/>
      <c r="B93" s="728" t="s">
        <v>587</v>
      </c>
      <c r="C93" s="725"/>
      <c r="D93" s="725"/>
      <c r="E93" s="725"/>
      <c r="F93" s="725"/>
      <c r="G93" s="725"/>
      <c r="H93" s="725"/>
    </row>
    <row r="94" spans="1:8" ht="15" customHeight="1">
      <c r="A94" s="727"/>
      <c r="B94" s="728" t="s">
        <v>588</v>
      </c>
      <c r="C94" s="725"/>
      <c r="D94" s="725"/>
      <c r="E94" s="725"/>
      <c r="F94" s="725"/>
      <c r="G94" s="725"/>
      <c r="H94" s="725"/>
    </row>
    <row r="95" spans="1:8" ht="15" customHeight="1">
      <c r="A95" s="2" t="s">
        <v>589</v>
      </c>
      <c r="B95" s="2"/>
      <c r="C95" s="25"/>
      <c r="D95" s="25"/>
      <c r="E95" s="25"/>
      <c r="F95" s="25"/>
      <c r="G95" s="25"/>
      <c r="H95" s="25"/>
    </row>
    <row r="96" spans="1:8" ht="15" customHeight="1">
      <c r="A96" s="728"/>
      <c r="B96" s="728" t="s">
        <v>590</v>
      </c>
      <c r="C96" s="725"/>
      <c r="D96" s="725"/>
      <c r="E96" s="725"/>
      <c r="F96" s="725"/>
      <c r="G96" s="725"/>
      <c r="H96" s="725"/>
    </row>
    <row r="97" spans="1:8" ht="15" customHeight="1">
      <c r="A97" s="728"/>
      <c r="B97" s="728" t="s">
        <v>591</v>
      </c>
      <c r="C97" s="725"/>
      <c r="D97" s="725"/>
      <c r="E97" s="725"/>
      <c r="F97" s="725"/>
      <c r="G97" s="725"/>
      <c r="H97" s="725"/>
    </row>
    <row r="98" spans="1:8" ht="15" customHeight="1">
      <c r="A98" s="728"/>
      <c r="B98" s="728" t="s">
        <v>592</v>
      </c>
      <c r="C98" s="725"/>
      <c r="D98" s="725"/>
      <c r="E98" s="725"/>
      <c r="F98" s="725"/>
      <c r="G98" s="725"/>
      <c r="H98" s="725"/>
    </row>
    <row r="99" spans="1:8" s="6" customFormat="1" ht="15" customHeight="1">
      <c r="A99" s="728"/>
      <c r="B99" s="728" t="s">
        <v>593</v>
      </c>
      <c r="C99" s="725"/>
      <c r="D99" s="725"/>
      <c r="E99" s="725"/>
      <c r="F99" s="725"/>
      <c r="G99" s="725"/>
      <c r="H99" s="725"/>
    </row>
    <row r="100" spans="1:8" ht="15" customHeight="1">
      <c r="A100" s="2" t="s">
        <v>594</v>
      </c>
      <c r="B100" s="2"/>
      <c r="C100" s="49"/>
      <c r="D100" s="49"/>
      <c r="E100" s="49"/>
      <c r="F100" s="49"/>
      <c r="G100" s="49"/>
      <c r="H100" s="49"/>
    </row>
    <row r="101" spans="1:8" ht="15" customHeight="1">
      <c r="A101" s="727"/>
      <c r="B101" s="728" t="s">
        <v>595</v>
      </c>
      <c r="C101" s="725"/>
      <c r="D101" s="725"/>
      <c r="E101" s="725"/>
      <c r="F101" s="725"/>
      <c r="G101" s="725"/>
      <c r="H101" s="725"/>
    </row>
    <row r="102" spans="1:8" ht="15" customHeight="1">
      <c r="A102" s="2" t="s">
        <v>596</v>
      </c>
      <c r="B102" s="2"/>
      <c r="C102" s="25"/>
      <c r="D102" s="25"/>
      <c r="E102" s="25"/>
      <c r="F102" s="25"/>
      <c r="G102" s="25"/>
      <c r="H102" s="25"/>
    </row>
    <row r="103" spans="1:8" ht="15" customHeight="1">
      <c r="A103" s="728"/>
      <c r="B103" s="728" t="s">
        <v>597</v>
      </c>
      <c r="C103" s="725"/>
      <c r="D103" s="725"/>
      <c r="E103" s="725"/>
      <c r="F103" s="725"/>
      <c r="G103" s="725"/>
      <c r="H103" s="725"/>
    </row>
    <row r="104" spans="1:8" ht="15" customHeight="1">
      <c r="A104" s="727"/>
      <c r="B104" s="728" t="s">
        <v>598</v>
      </c>
      <c r="C104" s="725"/>
      <c r="D104" s="725"/>
      <c r="E104" s="725"/>
      <c r="F104" s="725"/>
      <c r="G104" s="725"/>
      <c r="H104" s="725"/>
    </row>
    <row r="105" spans="1:8" ht="15" customHeight="1">
      <c r="A105" s="727"/>
      <c r="B105" s="728" t="s">
        <v>599</v>
      </c>
      <c r="C105" s="725"/>
      <c r="D105" s="725"/>
      <c r="E105" s="725"/>
      <c r="F105" s="725"/>
      <c r="G105" s="725"/>
      <c r="H105" s="725"/>
    </row>
    <row r="106" spans="1:8" ht="15" customHeight="1">
      <c r="A106" s="727"/>
      <c r="B106" s="728" t="s">
        <v>600</v>
      </c>
      <c r="C106" s="725"/>
      <c r="D106" s="725"/>
      <c r="E106" s="725"/>
      <c r="F106" s="725"/>
      <c r="G106" s="725"/>
      <c r="H106" s="725"/>
    </row>
    <row r="107" spans="1:8" ht="14.25" customHeight="1">
      <c r="A107" s="727"/>
      <c r="B107" s="728" t="s">
        <v>601</v>
      </c>
      <c r="C107" s="725"/>
      <c r="D107" s="725"/>
      <c r="E107" s="725"/>
      <c r="F107" s="725"/>
      <c r="G107" s="725"/>
      <c r="H107" s="725"/>
    </row>
    <row r="108" spans="1:8" ht="14.25" customHeight="1">
      <c r="A108" s="727"/>
      <c r="B108" s="728" t="s">
        <v>602</v>
      </c>
      <c r="C108" s="725"/>
      <c r="D108" s="725"/>
      <c r="E108" s="725"/>
      <c r="F108" s="725"/>
      <c r="G108" s="725"/>
      <c r="H108" s="725"/>
    </row>
    <row r="109" spans="1:8" ht="14.25" customHeight="1">
      <c r="A109" s="727"/>
      <c r="B109" s="728" t="s">
        <v>603</v>
      </c>
      <c r="C109" s="725"/>
      <c r="D109" s="725"/>
      <c r="E109" s="725"/>
      <c r="F109" s="725"/>
      <c r="G109" s="725"/>
      <c r="H109" s="725"/>
    </row>
    <row r="110" spans="1:8" ht="14.25" customHeight="1">
      <c r="A110" s="2" t="s">
        <v>604</v>
      </c>
      <c r="B110" s="2"/>
      <c r="C110" s="683"/>
      <c r="D110" s="683"/>
      <c r="E110" s="683"/>
      <c r="F110" s="683"/>
      <c r="G110" s="683"/>
      <c r="H110" s="683"/>
    </row>
    <row r="111" spans="1:8" ht="14.25" customHeight="1">
      <c r="A111" s="2" t="s">
        <v>605</v>
      </c>
      <c r="B111" s="2"/>
      <c r="C111" s="25"/>
      <c r="D111" s="25"/>
      <c r="E111" s="25"/>
      <c r="F111" s="25"/>
      <c r="G111" s="25"/>
      <c r="H111" s="25"/>
    </row>
    <row r="112" spans="1:8" ht="14.25" customHeight="1" thickBot="1">
      <c r="A112" s="282" t="s">
        <v>606</v>
      </c>
      <c r="B112" s="282"/>
      <c r="C112" s="206"/>
      <c r="D112" s="206"/>
      <c r="E112" s="206"/>
      <c r="F112" s="206"/>
      <c r="G112" s="206"/>
      <c r="H112" s="206"/>
    </row>
  </sheetData>
  <mergeCells count="3">
    <mergeCell ref="C2:E2"/>
    <mergeCell ref="A3:B3"/>
    <mergeCell ref="F2:H2"/>
  </mergeCells>
  <conditionalFormatting sqref="C4:H94">
    <cfRule type="containsBlanks" dxfId="414" priority="3">
      <formula>LEN(TRIM(C4))=0</formula>
    </cfRule>
  </conditionalFormatting>
  <conditionalFormatting sqref="C95:H100">
    <cfRule type="containsBlanks" dxfId="413" priority="5">
      <formula>LEN(TRIM(C95))=0</formula>
    </cfRule>
  </conditionalFormatting>
  <conditionalFormatting sqref="C99:H99">
    <cfRule type="containsBlanks" dxfId="412" priority="4" stopIfTrue="1">
      <formula>LEN(TRIM(C99))=0</formula>
    </cfRule>
  </conditionalFormatting>
  <conditionalFormatting sqref="C101:H109">
    <cfRule type="containsBlanks" dxfId="411" priority="2">
      <formula>LEN(TRIM(C101))=0</formula>
    </cfRule>
  </conditionalFormatting>
  <conditionalFormatting sqref="C111:H111">
    <cfRule type="containsBlanks" dxfId="410" priority="1">
      <formula>LEN(TRIM(C111))=0</formula>
    </cfRule>
  </conditionalFormatting>
  <conditionalFormatting sqref="L22">
    <cfRule type="containsBlanks" dxfId="409" priority="211">
      <formula>LEN(TRIM(L22))=0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0" max="7" man="1"/>
    <brk id="94" max="7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Feuil91">
    <tabColor rgb="FFFFC000"/>
  </sheetPr>
  <dimension ref="A1:Z111"/>
  <sheetViews>
    <sheetView view="pageBreakPreview" zoomScaleNormal="100" zoomScaleSheetLayoutView="100" workbookViewId="0">
      <pane xSplit="2" ySplit="2" topLeftCell="C93" activePane="bottomRight" state="frozen"/>
      <selection activeCell="A28" sqref="A28"/>
      <selection pane="topRight" activeCell="A28" sqref="A28"/>
      <selection pane="bottomLeft" activeCell="A28" sqref="A28"/>
      <selection pane="bottomRight" activeCell="C100" sqref="C100"/>
    </sheetView>
  </sheetViews>
  <sheetFormatPr baseColWidth="10" defaultColWidth="14.3984375" defaultRowHeight="15" customHeight="1"/>
  <cols>
    <col min="1" max="1" width="1.796875" customWidth="1"/>
    <col min="2" max="2" width="20.19921875" customWidth="1"/>
    <col min="3" max="3" width="18.86328125" customWidth="1"/>
    <col min="4" max="4" width="16.19921875" customWidth="1"/>
    <col min="5" max="5" width="21.3984375" customWidth="1"/>
    <col min="6" max="6" width="22.33203125" customWidth="1"/>
    <col min="7" max="7" width="11.3984375" customWidth="1"/>
    <col min="8" max="26" width="10.796875" customWidth="1"/>
  </cols>
  <sheetData>
    <row r="1" spans="1:26" ht="14.25" customHeight="1">
      <c r="A1" s="6" t="s">
        <v>1918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54">
      <c r="A2" s="983" t="s">
        <v>624</v>
      </c>
      <c r="B2" s="961"/>
      <c r="C2" s="173" t="s">
        <v>1919</v>
      </c>
      <c r="D2" s="173" t="s">
        <v>1920</v>
      </c>
      <c r="E2" s="173" t="s">
        <v>352</v>
      </c>
      <c r="F2" s="173" t="s">
        <v>351</v>
      </c>
      <c r="G2" s="1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s="87" customFormat="1" ht="15" customHeight="1">
      <c r="A3" s="2" t="s">
        <v>498</v>
      </c>
      <c r="B3" s="2"/>
      <c r="C3" s="25">
        <f>SUM(PaludismeGlobale!D4)+SUM(PaludismeGlobale!G4)</f>
        <v>0</v>
      </c>
      <c r="D3" s="25">
        <f>SUM(PaludismeGlobale!C4)+SUM(PaludismeGlobale!F4)</f>
        <v>0</v>
      </c>
      <c r="E3" s="103" t="str">
        <f>IFERROR(C3*1000/Population!C3,"")</f>
        <v/>
      </c>
      <c r="F3" s="103" t="str">
        <f>IFERROR(D3*1000/Population!F3,"")</f>
        <v/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27"/>
      <c r="B4" s="728" t="s">
        <v>499</v>
      </c>
      <c r="C4" s="724">
        <f>SUM(PaludismeGlobale!D5)+SUM(PaludismeGlobale!G5)</f>
        <v>0</v>
      </c>
      <c r="D4" s="724">
        <f>SUM(PaludismeGlobale!C5)+SUM(PaludismeGlobale!F5)</f>
        <v>0</v>
      </c>
      <c r="E4" s="722" t="str">
        <f>IFERROR(C4*1000/Population!C4,"")</f>
        <v/>
      </c>
      <c r="F4" s="722" t="str">
        <f>IFERROR(D4*1000/Population!F4,"")</f>
        <v/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27"/>
      <c r="B5" s="728" t="s">
        <v>500</v>
      </c>
      <c r="C5" s="725">
        <f>SUM(PaludismeGlobale!D6)+SUM(PaludismeGlobale!G6)</f>
        <v>0</v>
      </c>
      <c r="D5" s="725">
        <f>SUM(PaludismeGlobale!C6)+SUM(PaludismeGlobale!F6)</f>
        <v>0</v>
      </c>
      <c r="E5" s="723" t="str">
        <f>IFERROR(C5*1000/Population!C5,"")</f>
        <v/>
      </c>
      <c r="F5" s="723" t="str">
        <f>IFERROR(D5*1000/Population!F5,"")</f>
        <v/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27"/>
      <c r="B6" s="728" t="s">
        <v>501</v>
      </c>
      <c r="C6" s="725">
        <f>SUM(PaludismeGlobale!D7)+SUM(PaludismeGlobale!G7)</f>
        <v>0</v>
      </c>
      <c r="D6" s="725">
        <f>SUM(PaludismeGlobale!C7)+SUM(PaludismeGlobale!F7)</f>
        <v>0</v>
      </c>
      <c r="E6" s="723" t="str">
        <f>IFERROR(C6*1000/Population!C6,"")</f>
        <v/>
      </c>
      <c r="F6" s="723" t="str">
        <f>IFERROR(D6*1000/Population!F6,"")</f>
        <v/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27"/>
      <c r="B7" s="728" t="s">
        <v>502</v>
      </c>
      <c r="C7" s="725">
        <f>SUM(PaludismeGlobale!D8)+SUM(PaludismeGlobale!G8)</f>
        <v>0</v>
      </c>
      <c r="D7" s="725">
        <f>SUM(PaludismeGlobale!C8)+SUM(PaludismeGlobale!F8)</f>
        <v>0</v>
      </c>
      <c r="E7" s="723" t="str">
        <f>IFERROR(C7*1000/Population!C7,"")</f>
        <v/>
      </c>
      <c r="F7" s="723" t="str">
        <f>IFERROR(D7*1000/Population!F7,"")</f>
        <v/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2" t="s">
        <v>503</v>
      </c>
      <c r="B8" s="2"/>
      <c r="C8" s="25">
        <f>SUM(PaludismeGlobale!D9)+SUM(PaludismeGlobale!G9)</f>
        <v>0</v>
      </c>
      <c r="D8" s="25">
        <f>SUM(PaludismeGlobale!C9)+SUM(PaludismeGlobale!F9)</f>
        <v>0</v>
      </c>
      <c r="E8" s="103" t="str">
        <f>IFERROR(C8*1000/Population!C8,"")</f>
        <v/>
      </c>
      <c r="F8" s="103" t="str">
        <f>IFERROR(D8*1000/Population!F8,"")</f>
        <v/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27"/>
      <c r="B9" s="728" t="s">
        <v>504</v>
      </c>
      <c r="C9" s="725">
        <f>SUM(PaludismeGlobale!D10)+SUM(PaludismeGlobale!G10)</f>
        <v>0</v>
      </c>
      <c r="D9" s="725">
        <f>SUM(PaludismeGlobale!C10)+SUM(PaludismeGlobale!F10)</f>
        <v>0</v>
      </c>
      <c r="E9" s="723" t="str">
        <f>IFERROR(C9*1000/Population!C9,"")</f>
        <v/>
      </c>
      <c r="F9" s="723" t="str">
        <f>IFERROR(D9*1000/Population!F9,"")</f>
        <v/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27"/>
      <c r="B10" s="728" t="s">
        <v>505</v>
      </c>
      <c r="C10" s="725">
        <f>SUM(PaludismeGlobale!D11)+SUM(PaludismeGlobale!G11)</f>
        <v>0</v>
      </c>
      <c r="D10" s="725">
        <f>SUM(PaludismeGlobale!C11)+SUM(PaludismeGlobale!F11)</f>
        <v>0</v>
      </c>
      <c r="E10" s="723" t="str">
        <f>IFERROR(C10*1000/Population!C10,"")</f>
        <v/>
      </c>
      <c r="F10" s="723" t="str">
        <f>IFERROR(D10*1000/Population!F10,"")</f>
        <v/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s="87" customFormat="1" ht="15" customHeight="1">
      <c r="A11" s="727"/>
      <c r="B11" s="728" t="s">
        <v>506</v>
      </c>
      <c r="C11" s="725">
        <f>SUM(PaludismeGlobale!D12)+SUM(PaludismeGlobale!G12)</f>
        <v>0</v>
      </c>
      <c r="D11" s="725">
        <f>SUM(PaludismeGlobale!C12)+SUM(PaludismeGlobale!F12)</f>
        <v>0</v>
      </c>
      <c r="E11" s="723" t="str">
        <f>IFERROR(C11*1000/Population!C11,"")</f>
        <v/>
      </c>
      <c r="F11" s="723" t="str">
        <f>IFERROR(D11*1000/Population!F11,"")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customHeight="1">
      <c r="A12" s="727"/>
      <c r="B12" s="728" t="s">
        <v>507</v>
      </c>
      <c r="C12" s="725">
        <f>SUM(PaludismeGlobale!D13)+SUM(PaludismeGlobale!G13)</f>
        <v>0</v>
      </c>
      <c r="D12" s="725">
        <f>SUM(PaludismeGlobale!C13)+SUM(PaludismeGlobale!F13)</f>
        <v>0</v>
      </c>
      <c r="E12" s="723" t="str">
        <f>IFERROR(C12*1000/Population!C12,"")</f>
        <v/>
      </c>
      <c r="F12" s="723" t="str">
        <f>IFERROR(D12*1000/Population!F12,"")</f>
        <v/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27"/>
      <c r="B13" s="728" t="s">
        <v>508</v>
      </c>
      <c r="C13" s="725">
        <f>SUM(PaludismeGlobale!D14)+SUM(PaludismeGlobale!G14)</f>
        <v>0</v>
      </c>
      <c r="D13" s="725">
        <f>SUM(PaludismeGlobale!C14)+SUM(PaludismeGlobale!F14)</f>
        <v>0</v>
      </c>
      <c r="E13" s="723" t="str">
        <f>IFERROR(C13*1000/Population!C13,"")</f>
        <v/>
      </c>
      <c r="F13" s="723" t="str">
        <f>IFERROR(D13*1000/Population!F13,"")</f>
        <v/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27"/>
      <c r="B14" s="728" t="s">
        <v>509</v>
      </c>
      <c r="C14" s="725">
        <f>SUM(PaludismeGlobale!D15)+SUM(PaludismeGlobale!G15)</f>
        <v>0</v>
      </c>
      <c r="D14" s="725">
        <f>SUM(PaludismeGlobale!C15)+SUM(PaludismeGlobale!F15)</f>
        <v>0</v>
      </c>
      <c r="E14" s="723" t="str">
        <f>IFERROR(C14*1000/Population!C14,"")</f>
        <v/>
      </c>
      <c r="F14" s="723" t="str">
        <f>IFERROR(D14*1000/Population!F14,"")</f>
        <v/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2" t="s">
        <v>510</v>
      </c>
      <c r="B15" s="2"/>
      <c r="C15" s="25">
        <f>SUM(PaludismeGlobale!D16)+SUM(PaludismeGlobale!G16)</f>
        <v>0</v>
      </c>
      <c r="D15" s="25">
        <f>SUM(PaludismeGlobale!C16)+SUM(PaludismeGlobale!F16)</f>
        <v>0</v>
      </c>
      <c r="E15" s="103" t="str">
        <f>IFERROR(C15*1000/Population!C15,"")</f>
        <v/>
      </c>
      <c r="F15" s="103" t="str">
        <f>IFERROR(D15*1000/Population!F15,"")</f>
        <v/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s="87" customFormat="1" ht="15" customHeight="1">
      <c r="A16" s="728"/>
      <c r="B16" s="728" t="s">
        <v>511</v>
      </c>
      <c r="C16" s="725">
        <f>SUM(PaludismeGlobale!D17)+SUM(PaludismeGlobale!G17)</f>
        <v>0</v>
      </c>
      <c r="D16" s="725">
        <f>SUM(PaludismeGlobale!C17)+SUM(PaludismeGlobale!F17)</f>
        <v>0</v>
      </c>
      <c r="E16" s="723" t="str">
        <f>IFERROR(C16*1000/Population!C16,"")</f>
        <v/>
      </c>
      <c r="F16" s="723" t="str">
        <f>IFERROR(D16*1000/Population!F16,"")</f>
        <v/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6" ht="15" customHeight="1">
      <c r="A17" s="727"/>
      <c r="B17" s="728" t="s">
        <v>512</v>
      </c>
      <c r="C17" s="725">
        <f>SUM(PaludismeGlobale!D18)+SUM(PaludismeGlobale!G18)</f>
        <v>0</v>
      </c>
      <c r="D17" s="725">
        <f>SUM(PaludismeGlobale!C18)+SUM(PaludismeGlobale!F18)</f>
        <v>0</v>
      </c>
      <c r="E17" s="723" t="str">
        <f>IFERROR(C17*1000/Population!C17,"")</f>
        <v/>
      </c>
      <c r="F17" s="723" t="str">
        <f>IFERROR(D17*1000/Population!F17,"")</f>
        <v/>
      </c>
    </row>
    <row r="18" spans="1:6" ht="15" customHeight="1">
      <c r="A18" s="727"/>
      <c r="B18" s="728" t="s">
        <v>513</v>
      </c>
      <c r="C18" s="725">
        <f>SUM(PaludismeGlobale!D19)+SUM(PaludismeGlobale!G19)</f>
        <v>0</v>
      </c>
      <c r="D18" s="725">
        <f>SUM(PaludismeGlobale!C19)+SUM(PaludismeGlobale!F19)</f>
        <v>0</v>
      </c>
      <c r="E18" s="723" t="str">
        <f>IFERROR(C18*1000/Population!C18,"")</f>
        <v/>
      </c>
      <c r="F18" s="723" t="str">
        <f>IFERROR(D18*1000/Population!F18,"")</f>
        <v/>
      </c>
    </row>
    <row r="19" spans="1:6" ht="15" customHeight="1">
      <c r="A19" s="2" t="s">
        <v>514</v>
      </c>
      <c r="B19" s="6"/>
      <c r="C19" s="49">
        <f>SUM(PaludismeGlobale!D20)+SUM(PaludismeGlobale!G20)</f>
        <v>0</v>
      </c>
      <c r="D19" s="49">
        <f>SUM(PaludismeGlobale!C20)+SUM(PaludismeGlobale!F20)</f>
        <v>0</v>
      </c>
      <c r="E19" s="686" t="str">
        <f>IFERROR(C19*1000/Population!C19,"")</f>
        <v/>
      </c>
      <c r="F19" s="686" t="str">
        <f>IFERROR(D19*1000/Population!F19,"")</f>
        <v/>
      </c>
    </row>
    <row r="20" spans="1:6" ht="15" customHeight="1">
      <c r="A20" s="728"/>
      <c r="B20" s="729" t="s">
        <v>515</v>
      </c>
      <c r="C20" s="724">
        <f>SUM(PaludismeGlobale!D21)+SUM(PaludismeGlobale!G21)</f>
        <v>0</v>
      </c>
      <c r="D20" s="724">
        <f>SUM(PaludismeGlobale!C21)+SUM(PaludismeGlobale!F21)</f>
        <v>0</v>
      </c>
      <c r="E20" s="722" t="str">
        <f>IFERROR(C20*1000/Population!C20,"")</f>
        <v/>
      </c>
      <c r="F20" s="722" t="str">
        <f>IFERROR(D20*1000/Population!F20,"")</f>
        <v/>
      </c>
    </row>
    <row r="21" spans="1:6" ht="15" customHeight="1">
      <c r="A21" s="727"/>
      <c r="B21" s="728" t="s">
        <v>516</v>
      </c>
      <c r="C21" s="725">
        <f>SUM(PaludismeGlobale!D22)+SUM(PaludismeGlobale!G22)</f>
        <v>0</v>
      </c>
      <c r="D21" s="725">
        <f>SUM(PaludismeGlobale!C22)+SUM(PaludismeGlobale!F22)</f>
        <v>0</v>
      </c>
      <c r="E21" s="723" t="str">
        <f>IFERROR(C21*1000/Population!C21,"")</f>
        <v/>
      </c>
      <c r="F21" s="723" t="str">
        <f>IFERROR(D21*1000/Population!F21,"")</f>
        <v/>
      </c>
    </row>
    <row r="22" spans="1:6" ht="15" customHeight="1">
      <c r="A22" s="727"/>
      <c r="B22" s="728" t="s">
        <v>517</v>
      </c>
      <c r="C22" s="725">
        <f>SUM(PaludismeGlobale!D23)+SUM(PaludismeGlobale!G23)</f>
        <v>0</v>
      </c>
      <c r="D22" s="725">
        <f>SUM(PaludismeGlobale!C23)+SUM(PaludismeGlobale!F23)</f>
        <v>0</v>
      </c>
      <c r="E22" s="723" t="str">
        <f>IFERROR(C22*1000/Population!C22,"")</f>
        <v/>
      </c>
      <c r="F22" s="723" t="str">
        <f>IFERROR(D22*1000/Population!F22,"")</f>
        <v/>
      </c>
    </row>
    <row r="23" spans="1:6" ht="15" customHeight="1">
      <c r="A23" s="727"/>
      <c r="B23" s="728" t="s">
        <v>518</v>
      </c>
      <c r="C23" s="725">
        <f>SUM(PaludismeGlobale!D24)+SUM(PaludismeGlobale!G24)</f>
        <v>0</v>
      </c>
      <c r="D23" s="725">
        <f>SUM(PaludismeGlobale!C24)+SUM(PaludismeGlobale!F24)</f>
        <v>0</v>
      </c>
      <c r="E23" s="723" t="str">
        <f>IFERROR(C23*1000/Population!C23,"")</f>
        <v/>
      </c>
      <c r="F23" s="723" t="str">
        <f>IFERROR(D23*1000/Population!F23,"")</f>
        <v/>
      </c>
    </row>
    <row r="24" spans="1:6" ht="15" customHeight="1">
      <c r="A24" s="727"/>
      <c r="B24" s="728" t="s">
        <v>519</v>
      </c>
      <c r="C24" s="725">
        <f>SUM(PaludismeGlobale!D25)+SUM(PaludismeGlobale!G25)</f>
        <v>0</v>
      </c>
      <c r="D24" s="725">
        <f>SUM(PaludismeGlobale!C25)+SUM(PaludismeGlobale!F25)</f>
        <v>0</v>
      </c>
      <c r="E24" s="723" t="str">
        <f>IFERROR(C24*1000/Population!C24,"")</f>
        <v/>
      </c>
      <c r="F24" s="723" t="str">
        <f>IFERROR(D24*1000/Population!F24,"")</f>
        <v/>
      </c>
    </row>
    <row r="25" spans="1:6" ht="15" customHeight="1">
      <c r="A25" s="727"/>
      <c r="B25" s="728" t="s">
        <v>520</v>
      </c>
      <c r="C25" s="725">
        <f>SUM(PaludismeGlobale!D26)+SUM(PaludismeGlobale!G26)</f>
        <v>0</v>
      </c>
      <c r="D25" s="725">
        <f>SUM(PaludismeGlobale!C26)+SUM(PaludismeGlobale!F26)</f>
        <v>0</v>
      </c>
      <c r="E25" s="723" t="str">
        <f>IFERROR(C25*1000/Population!C25,"")</f>
        <v/>
      </c>
      <c r="F25" s="723" t="str">
        <f>IFERROR(D25*1000/Population!F25,"")</f>
        <v/>
      </c>
    </row>
    <row r="26" spans="1:6" ht="15" customHeight="1">
      <c r="A26" s="727"/>
      <c r="B26" s="728" t="s">
        <v>521</v>
      </c>
      <c r="C26" s="725">
        <f>SUM(PaludismeGlobale!D27)+SUM(PaludismeGlobale!G27)</f>
        <v>0</v>
      </c>
      <c r="D26" s="725">
        <f>SUM(PaludismeGlobale!C27)+SUM(PaludismeGlobale!F27)</f>
        <v>0</v>
      </c>
      <c r="E26" s="723" t="str">
        <f>IFERROR(C26*1000/Population!C26,"")</f>
        <v/>
      </c>
      <c r="F26" s="723" t="str">
        <f>IFERROR(D26*1000/Population!F26,"")</f>
        <v/>
      </c>
    </row>
    <row r="27" spans="1:6" ht="15" customHeight="1">
      <c r="A27" s="727"/>
      <c r="B27" s="728" t="s">
        <v>522</v>
      </c>
      <c r="C27" s="725">
        <f>SUM(PaludismeGlobale!D28)+SUM(PaludismeGlobale!G28)</f>
        <v>0</v>
      </c>
      <c r="D27" s="725">
        <f>SUM(PaludismeGlobale!C28)+SUM(PaludismeGlobale!F28)</f>
        <v>0</v>
      </c>
      <c r="E27" s="723" t="str">
        <f>IFERROR(C27*1000/Population!C27,"")</f>
        <v/>
      </c>
      <c r="F27" s="723" t="str">
        <f>IFERROR(D27*1000/Population!F27,"")</f>
        <v/>
      </c>
    </row>
    <row r="28" spans="1:6" ht="15" customHeight="1">
      <c r="A28" s="727"/>
      <c r="B28" s="728" t="s">
        <v>523</v>
      </c>
      <c r="C28" s="725">
        <f>SUM(PaludismeGlobale!D29)+SUM(PaludismeGlobale!G29)</f>
        <v>0</v>
      </c>
      <c r="D28" s="725">
        <f>SUM(PaludismeGlobale!C29)+SUM(PaludismeGlobale!F29)</f>
        <v>0</v>
      </c>
      <c r="E28" s="723" t="str">
        <f>IFERROR(C28*1000/Population!C28,"")</f>
        <v/>
      </c>
      <c r="F28" s="723" t="str">
        <f>IFERROR(D28*1000/Population!F28,"")</f>
        <v/>
      </c>
    </row>
    <row r="29" spans="1:6" s="87" customFormat="1" ht="15" customHeight="1">
      <c r="A29" s="2" t="s">
        <v>524</v>
      </c>
      <c r="B29" s="2"/>
      <c r="C29" s="25">
        <f>SUM(PaludismeGlobale!D30)+SUM(PaludismeGlobale!G30)</f>
        <v>0</v>
      </c>
      <c r="D29" s="25">
        <f>SUM(PaludismeGlobale!C30)+SUM(PaludismeGlobale!F30)</f>
        <v>0</v>
      </c>
      <c r="E29" s="103" t="str">
        <f>IFERROR(C29*1000/Population!C29,"")</f>
        <v/>
      </c>
      <c r="F29" s="103" t="str">
        <f>IFERROR(D29*1000/Population!F29,"")</f>
        <v/>
      </c>
    </row>
    <row r="30" spans="1:6" ht="15" customHeight="1">
      <c r="A30" s="728"/>
      <c r="B30" s="728" t="s">
        <v>525</v>
      </c>
      <c r="C30" s="724">
        <f>SUM(PaludismeGlobale!D31)+SUM(PaludismeGlobale!G31)</f>
        <v>0</v>
      </c>
      <c r="D30" s="724">
        <f>SUM(PaludismeGlobale!C31)+SUM(PaludismeGlobale!F31)</f>
        <v>0</v>
      </c>
      <c r="E30" s="722" t="str">
        <f>IFERROR(C30*1000/Population!C30,"")</f>
        <v/>
      </c>
      <c r="F30" s="722" t="str">
        <f>IFERROR(D30*1000/Population!F30,"")</f>
        <v/>
      </c>
    </row>
    <row r="31" spans="1:6" ht="15" customHeight="1">
      <c r="A31" s="728"/>
      <c r="B31" s="728" t="s">
        <v>526</v>
      </c>
      <c r="C31" s="725">
        <f>SUM(PaludismeGlobale!D32)+SUM(PaludismeGlobale!G32)</f>
        <v>0</v>
      </c>
      <c r="D31" s="725">
        <f>SUM(PaludismeGlobale!C32)+SUM(PaludismeGlobale!F32)</f>
        <v>0</v>
      </c>
      <c r="E31" s="723" t="str">
        <f>IFERROR(C31*1000/Population!C31,"")</f>
        <v/>
      </c>
      <c r="F31" s="723" t="str">
        <f>IFERROR(D31*1000/Population!F31,"")</f>
        <v/>
      </c>
    </row>
    <row r="32" spans="1:6" ht="15" customHeight="1">
      <c r="A32" s="728"/>
      <c r="B32" s="728" t="s">
        <v>527</v>
      </c>
      <c r="C32" s="725">
        <f>SUM(PaludismeGlobale!D33)+SUM(PaludismeGlobale!G33)</f>
        <v>0</v>
      </c>
      <c r="D32" s="725">
        <f>SUM(PaludismeGlobale!C33)+SUM(PaludismeGlobale!F33)</f>
        <v>0</v>
      </c>
      <c r="E32" s="723" t="str">
        <f>IFERROR(C32*1000/Population!C32,"")</f>
        <v/>
      </c>
      <c r="F32" s="723" t="str">
        <f>IFERROR(D32*1000/Population!F32,"")</f>
        <v/>
      </c>
    </row>
    <row r="33" spans="1:6" ht="15" customHeight="1">
      <c r="A33" s="728"/>
      <c r="B33" s="728" t="s">
        <v>528</v>
      </c>
      <c r="C33" s="725">
        <f>SUM(PaludismeGlobale!D34)+SUM(PaludismeGlobale!G34)</f>
        <v>0</v>
      </c>
      <c r="D33" s="725">
        <f>SUM(PaludismeGlobale!C34)+SUM(PaludismeGlobale!F34)</f>
        <v>0</v>
      </c>
      <c r="E33" s="723" t="str">
        <f>IFERROR(C33*1000/Population!C33,"")</f>
        <v/>
      </c>
      <c r="F33" s="723" t="str">
        <f>IFERROR(D33*1000/Population!F33,"")</f>
        <v/>
      </c>
    </row>
    <row r="34" spans="1:6" ht="15" customHeight="1">
      <c r="A34" s="728"/>
      <c r="B34" s="728" t="s">
        <v>529</v>
      </c>
      <c r="C34" s="725">
        <f>SUM(PaludismeGlobale!D35)+SUM(PaludismeGlobale!G35)</f>
        <v>0</v>
      </c>
      <c r="D34" s="725">
        <f>SUM(PaludismeGlobale!C35)+SUM(PaludismeGlobale!F35)</f>
        <v>0</v>
      </c>
      <c r="E34" s="723" t="str">
        <f>IFERROR(C34*1000/Population!C34,"")</f>
        <v/>
      </c>
      <c r="F34" s="723" t="str">
        <f>IFERROR(D34*1000/Population!F34,"")</f>
        <v/>
      </c>
    </row>
    <row r="35" spans="1:6" ht="15" customHeight="1">
      <c r="A35" s="728"/>
      <c r="B35" s="728" t="s">
        <v>530</v>
      </c>
      <c r="C35" s="725">
        <f>SUM(PaludismeGlobale!D36)+SUM(PaludismeGlobale!G36)</f>
        <v>0</v>
      </c>
      <c r="D35" s="725">
        <f>SUM(PaludismeGlobale!C36)+SUM(PaludismeGlobale!F36)</f>
        <v>0</v>
      </c>
      <c r="E35" s="723" t="str">
        <f>IFERROR(C35*1000/Population!C35,"")</f>
        <v/>
      </c>
      <c r="F35" s="723" t="str">
        <f>IFERROR(D35*1000/Population!F35,"")</f>
        <v/>
      </c>
    </row>
    <row r="36" spans="1:6" ht="15" customHeight="1">
      <c r="A36" s="728"/>
      <c r="B36" s="728" t="s">
        <v>531</v>
      </c>
      <c r="C36" s="725">
        <f>SUM(PaludismeGlobale!D37)+SUM(PaludismeGlobale!G37)</f>
        <v>0</v>
      </c>
      <c r="D36" s="725">
        <f>SUM(PaludismeGlobale!C37)+SUM(PaludismeGlobale!F37)</f>
        <v>0</v>
      </c>
      <c r="E36" s="723" t="str">
        <f>IFERROR(C36*1000/Population!C36,"")</f>
        <v/>
      </c>
      <c r="F36" s="723" t="str">
        <f>IFERROR(D36*1000/Population!F36,"")</f>
        <v/>
      </c>
    </row>
    <row r="37" spans="1:6" ht="15" customHeight="1">
      <c r="A37" s="727"/>
      <c r="B37" s="728" t="s">
        <v>532</v>
      </c>
      <c r="C37" s="725">
        <f>SUM(PaludismeGlobale!D38)+SUM(PaludismeGlobale!G38)</f>
        <v>0</v>
      </c>
      <c r="D37" s="725">
        <f>SUM(PaludismeGlobale!C38)+SUM(PaludismeGlobale!F38)</f>
        <v>0</v>
      </c>
      <c r="E37" s="723" t="str">
        <f>IFERROR(C37*1000/Population!C37,"")</f>
        <v/>
      </c>
      <c r="F37" s="723" t="str">
        <f>IFERROR(D37*1000/Population!F37,"")</f>
        <v/>
      </c>
    </row>
    <row r="38" spans="1:6" s="87" customFormat="1" ht="15" customHeight="1">
      <c r="A38" s="727"/>
      <c r="B38" s="728" t="s">
        <v>533</v>
      </c>
      <c r="C38" s="725">
        <f>SUM(PaludismeGlobale!D39)+SUM(PaludismeGlobale!G39)</f>
        <v>0</v>
      </c>
      <c r="D38" s="725">
        <f>SUM(PaludismeGlobale!C39)+SUM(PaludismeGlobale!F39)</f>
        <v>0</v>
      </c>
      <c r="E38" s="723" t="str">
        <f>IFERROR(C38*1000/Population!C38,"")</f>
        <v/>
      </c>
      <c r="F38" s="723" t="str">
        <f>IFERROR(D38*1000/Population!F38,"")</f>
        <v/>
      </c>
    </row>
    <row r="39" spans="1:6" ht="15" customHeight="1">
      <c r="A39" s="727"/>
      <c r="B39" s="728" t="s">
        <v>534</v>
      </c>
      <c r="C39" s="725">
        <f>SUM(PaludismeGlobale!D40)+SUM(PaludismeGlobale!G40)</f>
        <v>0</v>
      </c>
      <c r="D39" s="725">
        <f>SUM(PaludismeGlobale!C40)+SUM(PaludismeGlobale!F40)</f>
        <v>0</v>
      </c>
      <c r="E39" s="723" t="str">
        <f>IFERROR(C39*1000/Population!C39,"")</f>
        <v/>
      </c>
      <c r="F39" s="723" t="str">
        <f>IFERROR(D39*1000/Population!F39,"")</f>
        <v/>
      </c>
    </row>
    <row r="40" spans="1:6" ht="15" customHeight="1">
      <c r="A40" s="727"/>
      <c r="B40" s="728" t="s">
        <v>535</v>
      </c>
      <c r="C40" s="725">
        <f>SUM(PaludismeGlobale!D41)+SUM(PaludismeGlobale!G41)</f>
        <v>0</v>
      </c>
      <c r="D40" s="725">
        <f>SUM(PaludismeGlobale!C41)+SUM(PaludismeGlobale!F41)</f>
        <v>0</v>
      </c>
      <c r="E40" s="723" t="str">
        <f>IFERROR(C40*1000/Population!C40,"")</f>
        <v/>
      </c>
      <c r="F40" s="723" t="str">
        <f>IFERROR(D40*1000/Population!F40,"")</f>
        <v/>
      </c>
    </row>
    <row r="41" spans="1:6" ht="15" customHeight="1">
      <c r="A41" s="727"/>
      <c r="B41" s="728" t="s">
        <v>536</v>
      </c>
      <c r="C41" s="725">
        <f>SUM(PaludismeGlobale!D42)+SUM(PaludismeGlobale!G42)</f>
        <v>0</v>
      </c>
      <c r="D41" s="725">
        <f>SUM(PaludismeGlobale!C42)+SUM(PaludismeGlobale!F42)</f>
        <v>0</v>
      </c>
      <c r="E41" s="723" t="str">
        <f>IFERROR(C41*1000/Population!C41,"")</f>
        <v/>
      </c>
      <c r="F41" s="723" t="str">
        <f>IFERROR(D41*1000/Population!F41,"")</f>
        <v/>
      </c>
    </row>
    <row r="42" spans="1:6" ht="15" customHeight="1">
      <c r="A42" s="2" t="s">
        <v>537</v>
      </c>
      <c r="B42" s="2"/>
      <c r="C42" s="25">
        <f>SUM(PaludismeGlobale!D43)+SUM(PaludismeGlobale!G43)</f>
        <v>0</v>
      </c>
      <c r="D42" s="25">
        <f>SUM(PaludismeGlobale!C43)+SUM(PaludismeGlobale!F43)</f>
        <v>0</v>
      </c>
      <c r="E42" s="103" t="str">
        <f>IFERROR(C42*1000/Population!C42,"")</f>
        <v/>
      </c>
      <c r="F42" s="103" t="str">
        <f>IFERROR(D42*1000/Population!F42,"")</f>
        <v/>
      </c>
    </row>
    <row r="43" spans="1:6" ht="15" customHeight="1">
      <c r="A43" s="728"/>
      <c r="B43" s="728" t="s">
        <v>538</v>
      </c>
      <c r="C43" s="725">
        <f>SUM(PaludismeGlobale!D44)+SUM(PaludismeGlobale!G44)</f>
        <v>0</v>
      </c>
      <c r="D43" s="725">
        <f>SUM(PaludismeGlobale!C44)+SUM(PaludismeGlobale!F44)</f>
        <v>0</v>
      </c>
      <c r="E43" s="723" t="str">
        <f>IFERROR(C43*1000/Population!C43,"")</f>
        <v/>
      </c>
      <c r="F43" s="723" t="str">
        <f>IFERROR(D43*1000/Population!F43,"")</f>
        <v/>
      </c>
    </row>
    <row r="44" spans="1:6" ht="15" customHeight="1">
      <c r="A44" s="727"/>
      <c r="B44" s="728" t="s">
        <v>539</v>
      </c>
      <c r="C44" s="725">
        <f>SUM(PaludismeGlobale!D45)+SUM(PaludismeGlobale!G45)</f>
        <v>0</v>
      </c>
      <c r="D44" s="725">
        <f>SUM(PaludismeGlobale!C45)+SUM(PaludismeGlobale!F45)</f>
        <v>0</v>
      </c>
      <c r="E44" s="723" t="str">
        <f>IFERROR(C44*1000/Population!C44,"")</f>
        <v/>
      </c>
      <c r="F44" s="723" t="str">
        <f>IFERROR(D44*1000/Population!F44,"")</f>
        <v/>
      </c>
    </row>
    <row r="45" spans="1:6" ht="15" customHeight="1">
      <c r="A45" s="727"/>
      <c r="B45" s="728" t="s">
        <v>540</v>
      </c>
      <c r="C45" s="725">
        <f>SUM(PaludismeGlobale!D46)+SUM(PaludismeGlobale!G46)</f>
        <v>0</v>
      </c>
      <c r="D45" s="725">
        <f>SUM(PaludismeGlobale!C46)+SUM(PaludismeGlobale!F46)</f>
        <v>0</v>
      </c>
      <c r="E45" s="723" t="str">
        <f>IFERROR(C45*1000/Population!C45,"")</f>
        <v/>
      </c>
      <c r="F45" s="723" t="str">
        <f>IFERROR(D45*1000/Population!F45,"")</f>
        <v/>
      </c>
    </row>
    <row r="46" spans="1:6" s="87" customFormat="1" ht="15" customHeight="1">
      <c r="A46" s="727"/>
      <c r="B46" s="728" t="s">
        <v>541</v>
      </c>
      <c r="C46" s="725">
        <f>SUM(PaludismeGlobale!D47)+SUM(PaludismeGlobale!G47)</f>
        <v>0</v>
      </c>
      <c r="D46" s="725">
        <f>SUM(PaludismeGlobale!C47)+SUM(PaludismeGlobale!F47)</f>
        <v>0</v>
      </c>
      <c r="E46" s="723" t="str">
        <f>IFERROR(C46*1000/Population!C46,"")</f>
        <v/>
      </c>
      <c r="F46" s="723" t="str">
        <f>IFERROR(D46*1000/Population!F46,"")</f>
        <v/>
      </c>
    </row>
    <row r="47" spans="1:6" ht="15" customHeight="1">
      <c r="A47" s="727"/>
      <c r="B47" s="728" t="s">
        <v>542</v>
      </c>
      <c r="C47" s="725">
        <f>SUM(PaludismeGlobale!D48)+SUM(PaludismeGlobale!G48)</f>
        <v>0</v>
      </c>
      <c r="D47" s="725">
        <f>SUM(PaludismeGlobale!C48)+SUM(PaludismeGlobale!F48)</f>
        <v>0</v>
      </c>
      <c r="E47" s="723" t="str">
        <f>IFERROR(C47*1000/Population!C47,"")</f>
        <v/>
      </c>
      <c r="F47" s="723" t="str">
        <f>IFERROR(D47*1000/Population!F47,"")</f>
        <v/>
      </c>
    </row>
    <row r="48" spans="1:6" ht="15" customHeight="1">
      <c r="A48" s="727"/>
      <c r="B48" s="728" t="s">
        <v>543</v>
      </c>
      <c r="C48" s="725">
        <f>SUM(PaludismeGlobale!D49)+SUM(PaludismeGlobale!G49)</f>
        <v>0</v>
      </c>
      <c r="D48" s="725">
        <f>SUM(PaludismeGlobale!C49)+SUM(PaludismeGlobale!F49)</f>
        <v>0</v>
      </c>
      <c r="E48" s="723" t="str">
        <f>IFERROR(C48*1000/Population!C48,"")</f>
        <v/>
      </c>
      <c r="F48" s="723" t="str">
        <f>IFERROR(D48*1000/Population!F48,"")</f>
        <v/>
      </c>
    </row>
    <row r="49" spans="1:6" ht="15" customHeight="1">
      <c r="A49" s="727"/>
      <c r="B49" s="728" t="s">
        <v>544</v>
      </c>
      <c r="C49" s="725">
        <f>SUM(PaludismeGlobale!D50)+SUM(PaludismeGlobale!G50)</f>
        <v>0</v>
      </c>
      <c r="D49" s="725">
        <f>SUM(PaludismeGlobale!C50)+SUM(PaludismeGlobale!F50)</f>
        <v>0</v>
      </c>
      <c r="E49" s="723" t="str">
        <f>IFERROR(C49*1000/Population!C49,"")</f>
        <v/>
      </c>
      <c r="F49" s="723" t="str">
        <f>IFERROR(D49*1000/Population!F49,"")</f>
        <v/>
      </c>
    </row>
    <row r="50" spans="1:6" ht="15" customHeight="1">
      <c r="A50" s="2" t="s">
        <v>545</v>
      </c>
      <c r="B50" s="2"/>
      <c r="C50" s="25">
        <f>SUM(PaludismeGlobale!D51)+SUM(PaludismeGlobale!G51)</f>
        <v>0</v>
      </c>
      <c r="D50" s="25">
        <f>SUM(PaludismeGlobale!C51)+SUM(PaludismeGlobale!F51)</f>
        <v>0</v>
      </c>
      <c r="E50" s="103" t="str">
        <f>IFERROR(C50*1000/Population!C50,"")</f>
        <v/>
      </c>
      <c r="F50" s="103" t="str">
        <f>IFERROR(D50*1000/Population!F50,"")</f>
        <v/>
      </c>
    </row>
    <row r="51" spans="1:6" ht="15" customHeight="1">
      <c r="A51" s="728"/>
      <c r="B51" s="728" t="s">
        <v>546</v>
      </c>
      <c r="C51" s="725">
        <f>SUM(PaludismeGlobale!D52)+SUM(PaludismeGlobale!G52)</f>
        <v>0</v>
      </c>
      <c r="D51" s="725">
        <f>SUM(PaludismeGlobale!C52)+SUM(PaludismeGlobale!F52)</f>
        <v>0</v>
      </c>
      <c r="E51" s="723" t="str">
        <f>IFERROR(C51*1000/Population!C51,"")</f>
        <v/>
      </c>
      <c r="F51" s="723" t="str">
        <f>IFERROR(D51*1000/Population!F51,"")</f>
        <v/>
      </c>
    </row>
    <row r="52" spans="1:6" ht="15" customHeight="1">
      <c r="A52" s="727"/>
      <c r="B52" s="728" t="s">
        <v>547</v>
      </c>
      <c r="C52" s="725">
        <f>SUM(PaludismeGlobale!D53)+SUM(PaludismeGlobale!G53)</f>
        <v>0</v>
      </c>
      <c r="D52" s="725">
        <f>SUM(PaludismeGlobale!C53)+SUM(PaludismeGlobale!F53)</f>
        <v>0</v>
      </c>
      <c r="E52" s="723" t="str">
        <f>IFERROR(C52*1000/Population!C52,"")</f>
        <v/>
      </c>
      <c r="F52" s="723" t="str">
        <f>IFERROR(D52*1000/Population!F52,"")</f>
        <v/>
      </c>
    </row>
    <row r="53" spans="1:6" ht="15" customHeight="1">
      <c r="A53" s="727"/>
      <c r="B53" s="728" t="s">
        <v>548</v>
      </c>
      <c r="C53" s="725">
        <f>SUM(PaludismeGlobale!D54)+SUM(PaludismeGlobale!G54)</f>
        <v>0</v>
      </c>
      <c r="D53" s="725">
        <f>SUM(PaludismeGlobale!C54)+SUM(PaludismeGlobale!F54)</f>
        <v>0</v>
      </c>
      <c r="E53" s="723" t="str">
        <f>IFERROR(C53*1000/Population!C53,"")</f>
        <v/>
      </c>
      <c r="F53" s="723" t="str">
        <f>IFERROR(D53*1000/Population!F53,"")</f>
        <v/>
      </c>
    </row>
    <row r="54" spans="1:6" ht="15" customHeight="1">
      <c r="A54" s="727"/>
      <c r="B54" s="728" t="s">
        <v>549</v>
      </c>
      <c r="C54" s="725">
        <f>SUM(PaludismeGlobale!D55)+SUM(PaludismeGlobale!G55)</f>
        <v>0</v>
      </c>
      <c r="D54" s="725">
        <f>SUM(PaludismeGlobale!C55)+SUM(PaludismeGlobale!F55)</f>
        <v>0</v>
      </c>
      <c r="E54" s="723" t="str">
        <f>IFERROR(C54*1000/Population!C54,"")</f>
        <v/>
      </c>
      <c r="F54" s="723" t="str">
        <f>IFERROR(D54*1000/Population!F54,"")</f>
        <v/>
      </c>
    </row>
    <row r="55" spans="1:6" s="87" customFormat="1" ht="15" customHeight="1">
      <c r="A55" s="2" t="s">
        <v>550</v>
      </c>
      <c r="B55" s="2"/>
      <c r="C55" s="49">
        <f>SUM(PaludismeGlobale!D56)+SUM(PaludismeGlobale!G56)</f>
        <v>0</v>
      </c>
      <c r="D55" s="49">
        <f>SUM(PaludismeGlobale!C56)+SUM(PaludismeGlobale!F56)</f>
        <v>0</v>
      </c>
      <c r="E55" s="686" t="str">
        <f>IFERROR(C55*1000/Population!C55,"")</f>
        <v/>
      </c>
      <c r="F55" s="686" t="str">
        <f>IFERROR(D55*1000/Population!F55,"")</f>
        <v/>
      </c>
    </row>
    <row r="56" spans="1:6" ht="15" customHeight="1">
      <c r="A56" s="728"/>
      <c r="B56" s="728" t="s">
        <v>551</v>
      </c>
      <c r="C56" s="724">
        <f>SUM(PaludismeGlobale!D57)+SUM(PaludismeGlobale!G57)</f>
        <v>0</v>
      </c>
      <c r="D56" s="724">
        <f>SUM(PaludismeGlobale!C57)+SUM(PaludismeGlobale!F57)</f>
        <v>0</v>
      </c>
      <c r="E56" s="722" t="str">
        <f>IFERROR(C56*1000/Population!C56,"")</f>
        <v/>
      </c>
      <c r="F56" s="722" t="str">
        <f>IFERROR(D56*1000/Population!F56,"")</f>
        <v/>
      </c>
    </row>
    <row r="57" spans="1:6" ht="15" customHeight="1">
      <c r="A57" s="727"/>
      <c r="B57" s="728" t="s">
        <v>552</v>
      </c>
      <c r="C57" s="725">
        <f>SUM(PaludismeGlobale!D58)+SUM(PaludismeGlobale!G58)</f>
        <v>0</v>
      </c>
      <c r="D57" s="725">
        <f>SUM(PaludismeGlobale!C58)+SUM(PaludismeGlobale!F58)</f>
        <v>0</v>
      </c>
      <c r="E57" s="723" t="str">
        <f>IFERROR(C57*1000/Population!C57,"")</f>
        <v/>
      </c>
      <c r="F57" s="723" t="str">
        <f>IFERROR(D57*1000/Population!F57,"")</f>
        <v/>
      </c>
    </row>
    <row r="58" spans="1:6" ht="15" customHeight="1">
      <c r="A58" s="727"/>
      <c r="B58" s="728" t="s">
        <v>553</v>
      </c>
      <c r="C58" s="725">
        <f>SUM(PaludismeGlobale!D59)+SUM(PaludismeGlobale!G59)</f>
        <v>0</v>
      </c>
      <c r="D58" s="725">
        <f>SUM(PaludismeGlobale!C59)+SUM(PaludismeGlobale!F59)</f>
        <v>0</v>
      </c>
      <c r="E58" s="723" t="str">
        <f>IFERROR(C58*1000/Population!C58,"")</f>
        <v/>
      </c>
      <c r="F58" s="723" t="str">
        <f>IFERROR(D58*1000/Population!F58,"")</f>
        <v/>
      </c>
    </row>
    <row r="59" spans="1:6" ht="15" customHeight="1">
      <c r="A59" s="727"/>
      <c r="B59" s="728" t="s">
        <v>554</v>
      </c>
      <c r="C59" s="725">
        <f>SUM(PaludismeGlobale!D60)+SUM(PaludismeGlobale!G60)</f>
        <v>0</v>
      </c>
      <c r="D59" s="725">
        <f>SUM(PaludismeGlobale!C60)+SUM(PaludismeGlobale!F60)</f>
        <v>0</v>
      </c>
      <c r="E59" s="723" t="str">
        <f>IFERROR(C59*1000/Population!C59,"")</f>
        <v/>
      </c>
      <c r="F59" s="723" t="str">
        <f>IFERROR(D59*1000/Population!F59,"")</f>
        <v/>
      </c>
    </row>
    <row r="60" spans="1:6" ht="15" customHeight="1">
      <c r="A60" s="727"/>
      <c r="B60" s="728" t="s">
        <v>555</v>
      </c>
      <c r="C60" s="725">
        <f>SUM(PaludismeGlobale!D61)+SUM(PaludismeGlobale!G61)</f>
        <v>0</v>
      </c>
      <c r="D60" s="725">
        <f>SUM(PaludismeGlobale!C61)+SUM(PaludismeGlobale!F61)</f>
        <v>0</v>
      </c>
      <c r="E60" s="723" t="str">
        <f>IFERROR(C60*1000/Population!C60,"")</f>
        <v/>
      </c>
      <c r="F60" s="723" t="str">
        <f>IFERROR(D60*1000/Population!F60,"")</f>
        <v/>
      </c>
    </row>
    <row r="61" spans="1:6" s="87" customFormat="1" ht="15" customHeight="1">
      <c r="A61" s="727"/>
      <c r="B61" s="728" t="s">
        <v>556</v>
      </c>
      <c r="C61" s="725">
        <f>SUM(PaludismeGlobale!D62)+SUM(PaludismeGlobale!G62)</f>
        <v>0</v>
      </c>
      <c r="D61" s="725">
        <f>SUM(PaludismeGlobale!C62)+SUM(PaludismeGlobale!F62)</f>
        <v>0</v>
      </c>
      <c r="E61" s="723" t="str">
        <f>IFERROR(C61*1000/Population!C61,"")</f>
        <v/>
      </c>
      <c r="F61" s="723" t="str">
        <f>IFERROR(D61*1000/Population!F61,"")</f>
        <v/>
      </c>
    </row>
    <row r="62" spans="1:6" ht="15" customHeight="1">
      <c r="A62" s="727"/>
      <c r="B62" s="728" t="s">
        <v>557</v>
      </c>
      <c r="C62" s="725">
        <f>SUM(PaludismeGlobale!D63)+SUM(PaludismeGlobale!G63)</f>
        <v>0</v>
      </c>
      <c r="D62" s="725">
        <f>SUM(PaludismeGlobale!C63)+SUM(PaludismeGlobale!F63)</f>
        <v>0</v>
      </c>
      <c r="E62" s="723" t="str">
        <f>IFERROR(C62*1000/Population!C62,"")</f>
        <v/>
      </c>
      <c r="F62" s="723" t="str">
        <f>IFERROR(D62*1000/Population!F62,"")</f>
        <v/>
      </c>
    </row>
    <row r="63" spans="1:6" ht="15" customHeight="1">
      <c r="A63" s="727"/>
      <c r="B63" s="728" t="s">
        <v>558</v>
      </c>
      <c r="C63" s="725">
        <f>SUM(PaludismeGlobale!D64)+SUM(PaludismeGlobale!G64)</f>
        <v>0</v>
      </c>
      <c r="D63" s="725">
        <f>SUM(PaludismeGlobale!C64)+SUM(PaludismeGlobale!F64)</f>
        <v>0</v>
      </c>
      <c r="E63" s="723" t="str">
        <f>IFERROR(C63*1000/Population!C63,"")</f>
        <v/>
      </c>
      <c r="F63" s="723" t="str">
        <f>IFERROR(D63*1000/Population!F63,"")</f>
        <v/>
      </c>
    </row>
    <row r="64" spans="1:6" ht="15" customHeight="1">
      <c r="A64" s="2" t="s">
        <v>559</v>
      </c>
      <c r="B64" s="2"/>
      <c r="C64" s="25">
        <f>SUM(PaludismeGlobale!D65)+SUM(PaludismeGlobale!G65)</f>
        <v>0</v>
      </c>
      <c r="D64" s="25">
        <f>SUM(PaludismeGlobale!C65)+SUM(PaludismeGlobale!F65)</f>
        <v>0</v>
      </c>
      <c r="E64" s="103" t="str">
        <f>IFERROR(C64*1000/Population!C64,"")</f>
        <v/>
      </c>
      <c r="F64" s="103" t="str">
        <f>IFERROR(D64*1000/Population!F64,"")</f>
        <v/>
      </c>
    </row>
    <row r="65" spans="1:6" ht="15" customHeight="1">
      <c r="A65" s="728"/>
      <c r="B65" s="728" t="s">
        <v>560</v>
      </c>
      <c r="C65" s="725">
        <f>SUM(PaludismeGlobale!D66)+SUM(PaludismeGlobale!G66)</f>
        <v>0</v>
      </c>
      <c r="D65" s="725">
        <f>SUM(PaludismeGlobale!C66)+SUM(PaludismeGlobale!F66)</f>
        <v>0</v>
      </c>
      <c r="E65" s="723" t="str">
        <f>IFERROR(C65*1000/Population!C65,"")</f>
        <v/>
      </c>
      <c r="F65" s="723" t="str">
        <f>IFERROR(D65*1000/Population!F65,"")</f>
        <v/>
      </c>
    </row>
    <row r="66" spans="1:6" ht="15" customHeight="1">
      <c r="A66" s="727"/>
      <c r="B66" s="728" t="s">
        <v>561</v>
      </c>
      <c r="C66" s="725">
        <f>SUM(PaludismeGlobale!D67)+SUM(PaludismeGlobale!G67)</f>
        <v>0</v>
      </c>
      <c r="D66" s="725">
        <f>SUM(PaludismeGlobale!C67)+SUM(PaludismeGlobale!F67)</f>
        <v>0</v>
      </c>
      <c r="E66" s="723" t="str">
        <f>IFERROR(C66*1000/Population!C66,"")</f>
        <v/>
      </c>
      <c r="F66" s="723" t="str">
        <f>IFERROR(D66*1000/Population!F66,"")</f>
        <v/>
      </c>
    </row>
    <row r="67" spans="1:6" ht="15" customHeight="1">
      <c r="A67" s="727"/>
      <c r="B67" s="728" t="s">
        <v>562</v>
      </c>
      <c r="C67" s="725">
        <f>SUM(PaludismeGlobale!D68)+SUM(PaludismeGlobale!G68)</f>
        <v>0</v>
      </c>
      <c r="D67" s="725">
        <f>SUM(PaludismeGlobale!C68)+SUM(PaludismeGlobale!F68)</f>
        <v>0</v>
      </c>
      <c r="E67" s="723" t="str">
        <f>IFERROR(C67*1000/Population!C67,"")</f>
        <v/>
      </c>
      <c r="F67" s="723" t="str">
        <f>IFERROR(D67*1000/Population!F67,"")</f>
        <v/>
      </c>
    </row>
    <row r="68" spans="1:6" ht="15" customHeight="1">
      <c r="A68" s="727"/>
      <c r="B68" s="728" t="s">
        <v>563</v>
      </c>
      <c r="C68" s="725">
        <f>SUM(PaludismeGlobale!D69)+SUM(PaludismeGlobale!G69)</f>
        <v>0</v>
      </c>
      <c r="D68" s="725">
        <f>SUM(PaludismeGlobale!C69)+SUM(PaludismeGlobale!F69)</f>
        <v>0</v>
      </c>
      <c r="E68" s="723" t="str">
        <f>IFERROR(C68*1000/Population!C68,"")</f>
        <v/>
      </c>
      <c r="F68" s="723" t="str">
        <f>IFERROR(D68*1000/Population!F68,"")</f>
        <v/>
      </c>
    </row>
    <row r="69" spans="1:6" s="87" customFormat="1" ht="15" customHeight="1">
      <c r="A69" s="727"/>
      <c r="B69" s="728" t="s">
        <v>564</v>
      </c>
      <c r="C69" s="725">
        <f>SUM(PaludismeGlobale!D70)+SUM(PaludismeGlobale!G70)</f>
        <v>0</v>
      </c>
      <c r="D69" s="725">
        <f>SUM(PaludismeGlobale!C70)+SUM(PaludismeGlobale!F70)</f>
        <v>0</v>
      </c>
      <c r="E69" s="723" t="str">
        <f>IFERROR(C69*1000/Population!C69,"")</f>
        <v/>
      </c>
      <c r="F69" s="723" t="str">
        <f>IFERROR(D69*1000/Population!F69,"")</f>
        <v/>
      </c>
    </row>
    <row r="70" spans="1:6" ht="15" customHeight="1">
      <c r="A70" s="727"/>
      <c r="B70" s="728" t="s">
        <v>565</v>
      </c>
      <c r="C70" s="725">
        <f>SUM(PaludismeGlobale!D71)+SUM(PaludismeGlobale!G71)</f>
        <v>0</v>
      </c>
      <c r="D70" s="725">
        <f>SUM(PaludismeGlobale!C71)+SUM(PaludismeGlobale!F71)</f>
        <v>0</v>
      </c>
      <c r="E70" s="723" t="str">
        <f>IFERROR(C70*1000/Population!C70,"")</f>
        <v/>
      </c>
      <c r="F70" s="723" t="str">
        <f>IFERROR(D70*1000/Population!F70,"")</f>
        <v/>
      </c>
    </row>
    <row r="71" spans="1:6" ht="15" customHeight="1">
      <c r="A71" s="727"/>
      <c r="B71" s="728" t="s">
        <v>566</v>
      </c>
      <c r="C71" s="725">
        <f>SUM(PaludismeGlobale!D72)+SUM(PaludismeGlobale!G72)</f>
        <v>0</v>
      </c>
      <c r="D71" s="725">
        <f>SUM(PaludismeGlobale!C72)+SUM(PaludismeGlobale!F72)</f>
        <v>0</v>
      </c>
      <c r="E71" s="723" t="str">
        <f>IFERROR(C71*1000/Population!C71,"")</f>
        <v/>
      </c>
      <c r="F71" s="723" t="str">
        <f>IFERROR(D71*1000/Population!F71,"")</f>
        <v/>
      </c>
    </row>
    <row r="72" spans="1:6" ht="15" customHeight="1">
      <c r="A72" s="727"/>
      <c r="B72" s="728" t="s">
        <v>567</v>
      </c>
      <c r="C72" s="725">
        <f>SUM(PaludismeGlobale!D73)+SUM(PaludismeGlobale!G73)</f>
        <v>0</v>
      </c>
      <c r="D72" s="725">
        <f>SUM(PaludismeGlobale!C73)+SUM(PaludismeGlobale!F73)</f>
        <v>0</v>
      </c>
      <c r="E72" s="723" t="str">
        <f>IFERROR(C72*1000/Population!C72,"")</f>
        <v/>
      </c>
      <c r="F72" s="723" t="str">
        <f>IFERROR(D72*1000/Population!F72,"")</f>
        <v/>
      </c>
    </row>
    <row r="73" spans="1:6" ht="15" customHeight="1">
      <c r="A73" s="2" t="s">
        <v>568</v>
      </c>
      <c r="B73" s="2"/>
      <c r="C73" s="25">
        <f>SUM(PaludismeGlobale!D74)+SUM(PaludismeGlobale!G74)</f>
        <v>0</v>
      </c>
      <c r="D73" s="25">
        <f>SUM(PaludismeGlobale!C74)+SUM(PaludismeGlobale!F74)</f>
        <v>0</v>
      </c>
      <c r="E73" s="103" t="str">
        <f>IFERROR(C73*1000/Population!C73,"")</f>
        <v/>
      </c>
      <c r="F73" s="103" t="str">
        <f>IFERROR(D73*1000/Population!F73,"")</f>
        <v/>
      </c>
    </row>
    <row r="74" spans="1:6" ht="15" customHeight="1">
      <c r="A74" s="728"/>
      <c r="B74" s="728" t="s">
        <v>569</v>
      </c>
      <c r="C74" s="725">
        <f>SUM(PaludismeGlobale!D75)+SUM(PaludismeGlobale!G75)</f>
        <v>0</v>
      </c>
      <c r="D74" s="725">
        <f>SUM(PaludismeGlobale!C75)+SUM(PaludismeGlobale!F75)</f>
        <v>0</v>
      </c>
      <c r="E74" s="723" t="str">
        <f>IFERROR(C74*1000/Population!C74,"")</f>
        <v/>
      </c>
      <c r="F74" s="723" t="str">
        <f>IFERROR(D74*1000/Population!F74,"")</f>
        <v/>
      </c>
    </row>
    <row r="75" spans="1:6" ht="15" customHeight="1">
      <c r="A75" s="727"/>
      <c r="B75" s="728" t="s">
        <v>570</v>
      </c>
      <c r="C75" s="725">
        <f>SUM(PaludismeGlobale!D76)+SUM(PaludismeGlobale!G76)</f>
        <v>0</v>
      </c>
      <c r="D75" s="725">
        <f>SUM(PaludismeGlobale!C76)+SUM(PaludismeGlobale!F76)</f>
        <v>0</v>
      </c>
      <c r="E75" s="723" t="str">
        <f>IFERROR(C75*1000/Population!C75,"")</f>
        <v/>
      </c>
      <c r="F75" s="723" t="str">
        <f>IFERROR(D75*1000/Population!F75,"")</f>
        <v/>
      </c>
    </row>
    <row r="76" spans="1:6" ht="15" customHeight="1">
      <c r="A76" s="727"/>
      <c r="B76" s="728" t="s">
        <v>571</v>
      </c>
      <c r="C76" s="725">
        <f>SUM(PaludismeGlobale!D77)+SUM(PaludismeGlobale!G77)</f>
        <v>0</v>
      </c>
      <c r="D76" s="725">
        <f>SUM(PaludismeGlobale!C77)+SUM(PaludismeGlobale!F77)</f>
        <v>0</v>
      </c>
      <c r="E76" s="723" t="str">
        <f>IFERROR(C76*1000/Population!C76,"")</f>
        <v/>
      </c>
      <c r="F76" s="723" t="str">
        <f>IFERROR(D76*1000/Population!F76,"")</f>
        <v/>
      </c>
    </row>
    <row r="77" spans="1:6" ht="15" customHeight="1">
      <c r="A77" s="727"/>
      <c r="B77" s="728" t="s">
        <v>572</v>
      </c>
      <c r="C77" s="725">
        <f>SUM(PaludismeGlobale!D78)+SUM(PaludismeGlobale!G78)</f>
        <v>0</v>
      </c>
      <c r="D77" s="725">
        <f>SUM(PaludismeGlobale!C78)+SUM(PaludismeGlobale!F78)</f>
        <v>0</v>
      </c>
      <c r="E77" s="723" t="str">
        <f>IFERROR(C77*1000/Population!C77,"")</f>
        <v/>
      </c>
      <c r="F77" s="723" t="str">
        <f>IFERROR(D77*1000/Population!F77,"")</f>
        <v/>
      </c>
    </row>
    <row r="78" spans="1:6" ht="15" customHeight="1">
      <c r="A78" s="727"/>
      <c r="B78" s="728" t="s">
        <v>573</v>
      </c>
      <c r="C78" s="725">
        <f>SUM(PaludismeGlobale!D79)+SUM(PaludismeGlobale!G79)</f>
        <v>0</v>
      </c>
      <c r="D78" s="725">
        <f>SUM(PaludismeGlobale!C79)+SUM(PaludismeGlobale!F79)</f>
        <v>0</v>
      </c>
      <c r="E78" s="723" t="str">
        <f>IFERROR(C78*1000/Population!C78,"")</f>
        <v/>
      </c>
      <c r="F78" s="723" t="str">
        <f>IFERROR(D78*1000/Population!F78,"")</f>
        <v/>
      </c>
    </row>
    <row r="79" spans="1:6" s="87" customFormat="1" ht="15" customHeight="1">
      <c r="A79" s="2" t="s">
        <v>574</v>
      </c>
      <c r="B79" s="2"/>
      <c r="C79" s="49">
        <f>SUM(PaludismeGlobale!D80)+SUM(PaludismeGlobale!G80)</f>
        <v>0</v>
      </c>
      <c r="D79" s="49">
        <f>SUM(PaludismeGlobale!C80)+SUM(PaludismeGlobale!F80)</f>
        <v>0</v>
      </c>
      <c r="E79" s="686" t="str">
        <f>IFERROR(C79*1000/Population!C79,"")</f>
        <v/>
      </c>
      <c r="F79" s="686" t="str">
        <f>IFERROR(D79*1000/Population!F79,"")</f>
        <v/>
      </c>
    </row>
    <row r="80" spans="1:6" ht="15" customHeight="1">
      <c r="A80" s="728"/>
      <c r="B80" s="728" t="s">
        <v>575</v>
      </c>
      <c r="C80" s="724">
        <f>SUM(PaludismeGlobale!D81)+SUM(PaludismeGlobale!G81)</f>
        <v>0</v>
      </c>
      <c r="D80" s="724">
        <f>SUM(PaludismeGlobale!C81)+SUM(PaludismeGlobale!F81)</f>
        <v>0</v>
      </c>
      <c r="E80" s="722" t="str">
        <f>IFERROR(C80*1000/Population!C80,"")</f>
        <v/>
      </c>
      <c r="F80" s="722" t="str">
        <f>IFERROR(D80*1000/Population!F80,"")</f>
        <v/>
      </c>
    </row>
    <row r="81" spans="1:6" ht="15" customHeight="1">
      <c r="A81" s="727"/>
      <c r="B81" s="728" t="s">
        <v>576</v>
      </c>
      <c r="C81" s="725">
        <f>SUM(PaludismeGlobale!D82)+SUM(PaludismeGlobale!G82)</f>
        <v>0</v>
      </c>
      <c r="D81" s="725">
        <f>SUM(PaludismeGlobale!C82)+SUM(PaludismeGlobale!F82)</f>
        <v>0</v>
      </c>
      <c r="E81" s="723" t="str">
        <f>IFERROR(C81*1000/Population!C81,"")</f>
        <v/>
      </c>
      <c r="F81" s="723" t="str">
        <f>IFERROR(D81*1000/Population!F81,"")</f>
        <v/>
      </c>
    </row>
    <row r="82" spans="1:6" ht="15" customHeight="1">
      <c r="A82" s="727"/>
      <c r="B82" s="728" t="s">
        <v>577</v>
      </c>
      <c r="C82" s="725">
        <f>SUM(PaludismeGlobale!D83)+SUM(PaludismeGlobale!G83)</f>
        <v>0</v>
      </c>
      <c r="D82" s="725">
        <f>SUM(PaludismeGlobale!C83)+SUM(PaludismeGlobale!F83)</f>
        <v>0</v>
      </c>
      <c r="E82" s="723" t="str">
        <f>IFERROR(C82*1000/Population!C82,"")</f>
        <v/>
      </c>
      <c r="F82" s="723" t="str">
        <f>IFERROR(D82*1000/Population!F82,"")</f>
        <v/>
      </c>
    </row>
    <row r="83" spans="1:6" ht="15" customHeight="1">
      <c r="A83" s="727"/>
      <c r="B83" s="728" t="s">
        <v>578</v>
      </c>
      <c r="C83" s="725">
        <f>SUM(PaludismeGlobale!D84)+SUM(PaludismeGlobale!G84)</f>
        <v>0</v>
      </c>
      <c r="D83" s="725">
        <f>SUM(PaludismeGlobale!C84)+SUM(PaludismeGlobale!F84)</f>
        <v>0</v>
      </c>
      <c r="E83" s="723" t="str">
        <f>IFERROR(C83*1000/Population!C83,"")</f>
        <v/>
      </c>
      <c r="F83" s="723" t="str">
        <f>IFERROR(D83*1000/Population!F83,"")</f>
        <v/>
      </c>
    </row>
    <row r="84" spans="1:6" ht="15" customHeight="1">
      <c r="A84" s="2" t="s">
        <v>579</v>
      </c>
      <c r="B84" s="2"/>
      <c r="C84" s="25">
        <f>SUM(PaludismeGlobale!D85)+SUM(PaludismeGlobale!G85)</f>
        <v>0</v>
      </c>
      <c r="D84" s="25">
        <f>SUM(PaludismeGlobale!C85)+SUM(PaludismeGlobale!F85)</f>
        <v>0</v>
      </c>
      <c r="E84" s="103" t="str">
        <f>IFERROR(C84*1000/Population!C84,"")</f>
        <v/>
      </c>
      <c r="F84" s="103" t="str">
        <f>IFERROR(D84*1000/Population!F84,"")</f>
        <v/>
      </c>
    </row>
    <row r="85" spans="1:6" ht="15" customHeight="1">
      <c r="A85" s="727"/>
      <c r="B85" s="728" t="s">
        <v>580</v>
      </c>
      <c r="C85" s="725">
        <f>SUM(PaludismeGlobale!D86)+SUM(PaludismeGlobale!G86)</f>
        <v>0</v>
      </c>
      <c r="D85" s="725">
        <f>SUM(PaludismeGlobale!C86)+SUM(PaludismeGlobale!F86)</f>
        <v>0</v>
      </c>
      <c r="E85" s="723" t="str">
        <f>IFERROR(C85*1000/Population!C85,"")</f>
        <v/>
      </c>
      <c r="F85" s="723" t="str">
        <f>IFERROR(D85*1000/Population!F85,"")</f>
        <v/>
      </c>
    </row>
    <row r="86" spans="1:6" ht="15" customHeight="1">
      <c r="A86" s="727"/>
      <c r="B86" s="728" t="s">
        <v>581</v>
      </c>
      <c r="C86" s="725">
        <f>SUM(PaludismeGlobale!D87)+SUM(PaludismeGlobale!G87)</f>
        <v>0</v>
      </c>
      <c r="D86" s="725">
        <f>SUM(PaludismeGlobale!C87)+SUM(PaludismeGlobale!F87)</f>
        <v>0</v>
      </c>
      <c r="E86" s="723" t="str">
        <f>IFERROR(C86*1000/Population!C86,"")</f>
        <v/>
      </c>
      <c r="F86" s="723" t="str">
        <f>IFERROR(D86*1000/Population!F86,"")</f>
        <v/>
      </c>
    </row>
    <row r="87" spans="1:6" s="87" customFormat="1" ht="15" customHeight="1">
      <c r="A87" s="727"/>
      <c r="B87" s="728" t="s">
        <v>582</v>
      </c>
      <c r="C87" s="725">
        <f>SUM(PaludismeGlobale!D88)+SUM(PaludismeGlobale!G88)</f>
        <v>0</v>
      </c>
      <c r="D87" s="725">
        <f>SUM(PaludismeGlobale!C88)+SUM(PaludismeGlobale!F88)</f>
        <v>0</v>
      </c>
      <c r="E87" s="723" t="str">
        <f>IFERROR(C87*1000/Population!C87,"")</f>
        <v/>
      </c>
      <c r="F87" s="723" t="str">
        <f>IFERROR(D87*1000/Population!F87,"")</f>
        <v/>
      </c>
    </row>
    <row r="88" spans="1:6" ht="15" customHeight="1">
      <c r="A88" s="2" t="s">
        <v>583</v>
      </c>
      <c r="B88" s="2"/>
      <c r="C88" s="49">
        <f>SUM(PaludismeGlobale!D89)+SUM(PaludismeGlobale!G89)</f>
        <v>0</v>
      </c>
      <c r="D88" s="49">
        <f>SUM(PaludismeGlobale!C89)+SUM(PaludismeGlobale!F89)</f>
        <v>0</v>
      </c>
      <c r="E88" s="686" t="str">
        <f>IFERROR(C88*1000/Population!C88,"")</f>
        <v/>
      </c>
      <c r="F88" s="686" t="str">
        <f>IFERROR(D88*1000/Population!F88,"")</f>
        <v/>
      </c>
    </row>
    <row r="89" spans="1:6" ht="15" customHeight="1">
      <c r="A89" s="727"/>
      <c r="B89" s="728" t="s">
        <v>584</v>
      </c>
      <c r="C89" s="725">
        <f>SUM(PaludismeGlobale!D90)+SUM(PaludismeGlobale!G90)</f>
        <v>0</v>
      </c>
      <c r="D89" s="725">
        <f>SUM(PaludismeGlobale!C90)+SUM(PaludismeGlobale!F90)</f>
        <v>0</v>
      </c>
      <c r="E89" s="723" t="str">
        <f>IFERROR(C89*1000/Population!C89,"")</f>
        <v/>
      </c>
      <c r="F89" s="723" t="str">
        <f>IFERROR(D89*1000/Population!F89,"")</f>
        <v/>
      </c>
    </row>
    <row r="90" spans="1:6" ht="15" customHeight="1">
      <c r="A90" s="2" t="s">
        <v>585</v>
      </c>
      <c r="B90" s="2"/>
      <c r="C90" s="25">
        <f>SUM(PaludismeGlobale!D91)+SUM(PaludismeGlobale!G91)</f>
        <v>0</v>
      </c>
      <c r="D90" s="25">
        <f>SUM(PaludismeGlobale!C91)+SUM(PaludismeGlobale!F91)</f>
        <v>0</v>
      </c>
      <c r="E90" s="103" t="str">
        <f>IFERROR(C90*1000/Population!C90,"")</f>
        <v/>
      </c>
      <c r="F90" s="103" t="str">
        <f>IFERROR(D90*1000/Population!F90,"")</f>
        <v/>
      </c>
    </row>
    <row r="91" spans="1:6" ht="15" customHeight="1">
      <c r="A91" s="727"/>
      <c r="B91" s="728" t="s">
        <v>586</v>
      </c>
      <c r="C91" s="725">
        <f>SUM(PaludismeGlobale!D92)+SUM(PaludismeGlobale!G92)</f>
        <v>0</v>
      </c>
      <c r="D91" s="725">
        <f>SUM(PaludismeGlobale!C92)+SUM(PaludismeGlobale!F92)</f>
        <v>0</v>
      </c>
      <c r="E91" s="723" t="str">
        <f>IFERROR(C91*1000/Population!C91,"")</f>
        <v/>
      </c>
      <c r="F91" s="723" t="str">
        <f>IFERROR(D91*1000/Population!F91,"")</f>
        <v/>
      </c>
    </row>
    <row r="92" spans="1:6" s="87" customFormat="1" ht="15" customHeight="1">
      <c r="A92" s="727"/>
      <c r="B92" s="728" t="s">
        <v>587</v>
      </c>
      <c r="C92" s="725">
        <f>SUM(PaludismeGlobale!D93)+SUM(PaludismeGlobale!G93)</f>
        <v>0</v>
      </c>
      <c r="D92" s="725">
        <f>SUM(PaludismeGlobale!C93)+SUM(PaludismeGlobale!F93)</f>
        <v>0</v>
      </c>
      <c r="E92" s="723" t="str">
        <f>IFERROR(C92*1000/Population!C92,"")</f>
        <v/>
      </c>
      <c r="F92" s="723" t="str">
        <f>IFERROR(D92*1000/Population!F92,"")</f>
        <v/>
      </c>
    </row>
    <row r="93" spans="1:6" ht="15" customHeight="1">
      <c r="A93" s="727"/>
      <c r="B93" s="728" t="s">
        <v>588</v>
      </c>
      <c r="C93" s="725">
        <f>SUM(PaludismeGlobale!D94)+SUM(PaludismeGlobale!G94)</f>
        <v>0</v>
      </c>
      <c r="D93" s="725">
        <f>SUM(PaludismeGlobale!C94)+SUM(PaludismeGlobale!F94)</f>
        <v>0</v>
      </c>
      <c r="E93" s="723" t="str">
        <f>IFERROR(C93*1000/Population!C93,"")</f>
        <v/>
      </c>
      <c r="F93" s="723" t="str">
        <f>IFERROR(D93*1000/Population!F93,"")</f>
        <v/>
      </c>
    </row>
    <row r="94" spans="1:6" ht="15" customHeight="1">
      <c r="A94" s="2" t="s">
        <v>589</v>
      </c>
      <c r="B94" s="2"/>
      <c r="C94" s="25">
        <f>SUM(PaludismeGlobale!D95)+SUM(PaludismeGlobale!G95)</f>
        <v>0</v>
      </c>
      <c r="D94" s="25">
        <f>SUM(PaludismeGlobale!C95)+SUM(PaludismeGlobale!F95)</f>
        <v>0</v>
      </c>
      <c r="E94" s="103" t="str">
        <f>IFERROR(C94*1000/Population!C94,"")</f>
        <v/>
      </c>
      <c r="F94" s="103" t="str">
        <f>IFERROR(D94*1000/Population!F94,"")</f>
        <v/>
      </c>
    </row>
    <row r="95" spans="1:6" ht="15" customHeight="1">
      <c r="A95" s="728"/>
      <c r="B95" s="728" t="s">
        <v>590</v>
      </c>
      <c r="C95" s="725">
        <f>SUM(PaludismeGlobale!D96)+SUM(PaludismeGlobale!G96)</f>
        <v>0</v>
      </c>
      <c r="D95" s="725">
        <f>SUM(PaludismeGlobale!C96)+SUM(PaludismeGlobale!F96)</f>
        <v>0</v>
      </c>
      <c r="E95" s="723" t="str">
        <f>IFERROR(C95*1000/Population!C95,"")</f>
        <v/>
      </c>
      <c r="F95" s="723" t="str">
        <f>IFERROR(D95*1000/Population!F95,"")</f>
        <v/>
      </c>
    </row>
    <row r="96" spans="1:6" ht="15" customHeight="1">
      <c r="A96" s="728"/>
      <c r="B96" s="728" t="s">
        <v>591</v>
      </c>
      <c r="C96" s="725">
        <f>SUM(PaludismeGlobale!D97)+SUM(PaludismeGlobale!G97)</f>
        <v>0</v>
      </c>
      <c r="D96" s="725">
        <f>SUM(PaludismeGlobale!C97)+SUM(PaludismeGlobale!F97)</f>
        <v>0</v>
      </c>
      <c r="E96" s="723" t="str">
        <f>IFERROR(C96*1000/Population!C96,"")</f>
        <v/>
      </c>
      <c r="F96" s="723" t="str">
        <f>IFERROR(D96*1000/Population!F96,"")</f>
        <v/>
      </c>
    </row>
    <row r="97" spans="1:6" ht="15" customHeight="1">
      <c r="A97" s="728"/>
      <c r="B97" s="728" t="s">
        <v>592</v>
      </c>
      <c r="C97" s="725">
        <f>SUM(PaludismeGlobale!D98)+SUM(PaludismeGlobale!G98)</f>
        <v>0</v>
      </c>
      <c r="D97" s="725">
        <f>SUM(PaludismeGlobale!C98)+SUM(PaludismeGlobale!F98)</f>
        <v>0</v>
      </c>
      <c r="E97" s="723" t="str">
        <f>IFERROR(C97*1000/Population!C97,"")</f>
        <v/>
      </c>
      <c r="F97" s="723" t="str">
        <f>IFERROR(D97*1000/Population!F97,"")</f>
        <v/>
      </c>
    </row>
    <row r="98" spans="1:6" s="87" customFormat="1" ht="15" customHeight="1">
      <c r="A98" s="728"/>
      <c r="B98" s="728" t="s">
        <v>593</v>
      </c>
      <c r="C98" s="725">
        <f>SUM(PaludismeGlobale!D99)+SUM(PaludismeGlobale!G99)</f>
        <v>0</v>
      </c>
      <c r="D98" s="725">
        <f>SUM(PaludismeGlobale!C99)+SUM(PaludismeGlobale!F99)</f>
        <v>0</v>
      </c>
      <c r="E98" s="723" t="str">
        <f>IFERROR(C98*1000/Population!C98,"")</f>
        <v/>
      </c>
      <c r="F98" s="723" t="str">
        <f>IFERROR(D98*1000/Population!F98,"")</f>
        <v/>
      </c>
    </row>
    <row r="99" spans="1:6" ht="15" customHeight="1">
      <c r="A99" s="2" t="s">
        <v>594</v>
      </c>
      <c r="B99" s="2"/>
      <c r="C99" s="49">
        <f>SUM(PaludismeGlobale!D100)+SUM(PaludismeGlobale!G100)</f>
        <v>0</v>
      </c>
      <c r="D99" s="49">
        <f>SUM(PaludismeGlobale!C100)+SUM(PaludismeGlobale!F100)</f>
        <v>0</v>
      </c>
      <c r="E99" s="686" t="str">
        <f>IFERROR(C99*1000/Population!C99,"")</f>
        <v/>
      </c>
      <c r="F99" s="686" t="str">
        <f>IFERROR(D99*1000/Population!F99,"")</f>
        <v/>
      </c>
    </row>
    <row r="100" spans="1:6" ht="15" customHeight="1">
      <c r="A100" s="727"/>
      <c r="B100" s="728" t="s">
        <v>595</v>
      </c>
      <c r="C100" s="725">
        <f>SUM(PaludismeGlobale!D101)+SUM(PaludismeGlobale!G101)</f>
        <v>0</v>
      </c>
      <c r="D100" s="725">
        <f>SUM(PaludismeGlobale!C101)+SUM(PaludismeGlobale!F101)</f>
        <v>0</v>
      </c>
      <c r="E100" s="723" t="str">
        <f>IFERROR(C100*1000/Population!C100,"")</f>
        <v/>
      </c>
      <c r="F100" s="723" t="str">
        <f>IFERROR(D100*1000/Population!F100,"")</f>
        <v/>
      </c>
    </row>
    <row r="101" spans="1:6" ht="15" customHeight="1">
      <c r="A101" s="2" t="s">
        <v>596</v>
      </c>
      <c r="B101" s="2"/>
      <c r="C101" s="25">
        <f>SUM(PaludismeGlobale!D102)+SUM(PaludismeGlobale!G102)</f>
        <v>0</v>
      </c>
      <c r="D101" s="25">
        <f>SUM(PaludismeGlobale!C102)+SUM(PaludismeGlobale!F102)</f>
        <v>0</v>
      </c>
      <c r="E101" s="103" t="str">
        <f>IFERROR(C101*1000/Population!C101,"")</f>
        <v/>
      </c>
      <c r="F101" s="103" t="str">
        <f>IFERROR(D101*1000/Population!F101,"")</f>
        <v/>
      </c>
    </row>
    <row r="102" spans="1:6" ht="15" customHeight="1">
      <c r="A102" s="728"/>
      <c r="B102" s="728" t="s">
        <v>597</v>
      </c>
      <c r="C102" s="725">
        <f>SUM(PaludismeGlobale!D103)+SUM(PaludismeGlobale!G103)</f>
        <v>0</v>
      </c>
      <c r="D102" s="725">
        <f>SUM(PaludismeGlobale!C103)+SUM(PaludismeGlobale!F103)</f>
        <v>0</v>
      </c>
      <c r="E102" s="723" t="str">
        <f>IFERROR(C102*1000/Population!C102,"")</f>
        <v/>
      </c>
      <c r="F102" s="723" t="str">
        <f>IFERROR(D102*1000/Population!F102,"")</f>
        <v/>
      </c>
    </row>
    <row r="103" spans="1:6" ht="15" customHeight="1">
      <c r="A103" s="727"/>
      <c r="B103" s="728" t="s">
        <v>598</v>
      </c>
      <c r="C103" s="725">
        <f>SUM(PaludismeGlobale!D104)+SUM(PaludismeGlobale!G104)</f>
        <v>0</v>
      </c>
      <c r="D103" s="725">
        <f>SUM(PaludismeGlobale!C104)+SUM(PaludismeGlobale!F104)</f>
        <v>0</v>
      </c>
      <c r="E103" s="723" t="str">
        <f>IFERROR(C103*1000/Population!C103,"")</f>
        <v/>
      </c>
      <c r="F103" s="723" t="str">
        <f>IFERROR(D103*1000/Population!F103,"")</f>
        <v/>
      </c>
    </row>
    <row r="104" spans="1:6" ht="15" customHeight="1">
      <c r="A104" s="727"/>
      <c r="B104" s="728" t="s">
        <v>599</v>
      </c>
      <c r="C104" s="725">
        <f>SUM(PaludismeGlobale!D105)+SUM(PaludismeGlobale!G105)</f>
        <v>0</v>
      </c>
      <c r="D104" s="725">
        <f>SUM(PaludismeGlobale!C105)+SUM(PaludismeGlobale!F105)</f>
        <v>0</v>
      </c>
      <c r="E104" s="723" t="str">
        <f>IFERROR(C104*1000/Population!C104,"")</f>
        <v/>
      </c>
      <c r="F104" s="723" t="str">
        <f>IFERROR(D104*1000/Population!F104,"")</f>
        <v/>
      </c>
    </row>
    <row r="105" spans="1:6" s="87" customFormat="1" ht="15" customHeight="1">
      <c r="A105" s="727"/>
      <c r="B105" s="728" t="s">
        <v>600</v>
      </c>
      <c r="C105" s="725">
        <f>SUM(PaludismeGlobale!D106)+SUM(PaludismeGlobale!G106)</f>
        <v>0</v>
      </c>
      <c r="D105" s="725">
        <f>SUM(PaludismeGlobale!C106)+SUM(PaludismeGlobale!F106)</f>
        <v>0</v>
      </c>
      <c r="E105" s="723" t="str">
        <f>IFERROR(C105*1000/Population!C105,"")</f>
        <v/>
      </c>
      <c r="F105" s="723" t="str">
        <f>IFERROR(D105*1000/Population!F105,"")</f>
        <v/>
      </c>
    </row>
    <row r="106" spans="1:6" s="87" customFormat="1" ht="15" customHeight="1">
      <c r="A106" s="727"/>
      <c r="B106" s="728" t="s">
        <v>601</v>
      </c>
      <c r="C106" s="725">
        <f>SUM(PaludismeGlobale!D107)+SUM(PaludismeGlobale!G107)</f>
        <v>0</v>
      </c>
      <c r="D106" s="725">
        <f>SUM(PaludismeGlobale!C107)+SUM(PaludismeGlobale!F107)</f>
        <v>0</v>
      </c>
      <c r="E106" s="723" t="str">
        <f>IFERROR(C106*1000/Population!C106,"")</f>
        <v/>
      </c>
      <c r="F106" s="723" t="str">
        <f>IFERROR(D106*1000/Population!F106,"")</f>
        <v/>
      </c>
    </row>
    <row r="107" spans="1:6" s="87" customFormat="1" ht="15" customHeight="1">
      <c r="A107" s="727"/>
      <c r="B107" s="728" t="s">
        <v>602</v>
      </c>
      <c r="C107" s="725">
        <f>SUM(PaludismeGlobale!D108)+SUM(PaludismeGlobale!G108)</f>
        <v>0</v>
      </c>
      <c r="D107" s="725">
        <f>SUM(PaludismeGlobale!C108)+SUM(PaludismeGlobale!F108)</f>
        <v>0</v>
      </c>
      <c r="E107" s="723" t="str">
        <f>IFERROR(C107*1000/Population!C107,"")</f>
        <v/>
      </c>
      <c r="F107" s="723" t="str">
        <f>IFERROR(D107*1000/Population!F107,"")</f>
        <v/>
      </c>
    </row>
    <row r="108" spans="1:6" ht="14.25" customHeight="1">
      <c r="A108" s="727"/>
      <c r="B108" s="728" t="s">
        <v>603</v>
      </c>
      <c r="C108" s="725">
        <f>SUM(PaludismeGlobale!D109)+SUM(PaludismeGlobale!G109)</f>
        <v>0</v>
      </c>
      <c r="D108" s="725">
        <f>SUM(PaludismeGlobale!C109)+SUM(PaludismeGlobale!F109)</f>
        <v>0</v>
      </c>
      <c r="E108" s="723" t="str">
        <f>IFERROR(C108*1000/Population!C108,"")</f>
        <v/>
      </c>
      <c r="F108" s="723" t="str">
        <f>IFERROR(D108*1000/Population!F108,"")</f>
        <v/>
      </c>
    </row>
    <row r="109" spans="1:6" ht="14.25" customHeight="1">
      <c r="A109" s="2" t="s">
        <v>604</v>
      </c>
      <c r="B109" s="2"/>
      <c r="C109" s="683">
        <f>SUM(PaludismeGlobale!D110)+SUM(PaludismeGlobale!G110)</f>
        <v>0</v>
      </c>
      <c r="D109" s="683">
        <f>SUM(PaludismeGlobale!C110)+SUM(PaludismeGlobale!F110)</f>
        <v>0</v>
      </c>
      <c r="E109" s="687" t="str">
        <f>IFERROR(C109*1000/Population!C109,"")</f>
        <v/>
      </c>
      <c r="F109" s="687" t="str">
        <f>IFERROR(D109*1000/Population!F109,"")</f>
        <v/>
      </c>
    </row>
    <row r="110" spans="1:6" ht="14.25" customHeight="1">
      <c r="A110" s="2" t="s">
        <v>605</v>
      </c>
      <c r="B110" s="2"/>
      <c r="C110" s="25">
        <f>SUM(PaludismeGlobale!D111)+SUM(PaludismeGlobale!G111)</f>
        <v>0</v>
      </c>
      <c r="D110" s="25">
        <f>SUM(PaludismeGlobale!C111)+SUM(PaludismeGlobale!F111)</f>
        <v>0</v>
      </c>
      <c r="E110" s="103" t="str">
        <f>IFERROR(C110*1000/Population!C110,"")</f>
        <v/>
      </c>
      <c r="F110" s="103" t="str">
        <f>IFERROR(D110*1000/Population!F110,"")</f>
        <v/>
      </c>
    </row>
    <row r="111" spans="1:6" ht="14.25" customHeight="1" thickBot="1">
      <c r="A111" s="282" t="s">
        <v>606</v>
      </c>
      <c r="B111" s="282"/>
      <c r="C111" s="206">
        <f>SUM(PaludismeGlobale!D112)+SUM(PaludismeGlobale!G112)</f>
        <v>0</v>
      </c>
      <c r="D111" s="206">
        <f>SUM(PaludismeGlobale!C112)+SUM(PaludismeGlobale!F112)</f>
        <v>0</v>
      </c>
      <c r="E111" s="688" t="str">
        <f>IFERROR(C111*1000/Population!C111,"")</f>
        <v/>
      </c>
      <c r="F111" s="688" t="str">
        <f>IFERROR(D111*1000/Population!F111,"")</f>
        <v/>
      </c>
    </row>
  </sheetData>
  <mergeCells count="1">
    <mergeCell ref="A2:B2"/>
  </mergeCells>
  <conditionalFormatting sqref="C3:F93">
    <cfRule type="containsBlanks" dxfId="408" priority="3">
      <formula>LEN(TRIM(C3))=0</formula>
    </cfRule>
  </conditionalFormatting>
  <conditionalFormatting sqref="C94:F99">
    <cfRule type="containsBlanks" dxfId="407" priority="5">
      <formula>LEN(TRIM(C94))=0</formula>
    </cfRule>
  </conditionalFormatting>
  <conditionalFormatting sqref="C98:F98">
    <cfRule type="containsBlanks" dxfId="406" priority="4" stopIfTrue="1">
      <formula>LEN(TRIM(C98))=0</formula>
    </cfRule>
  </conditionalFormatting>
  <conditionalFormatting sqref="C100:F108">
    <cfRule type="containsBlanks" dxfId="405" priority="2">
      <formula>LEN(TRIM(C100))=0</formula>
    </cfRule>
  </conditionalFormatting>
  <conditionalFormatting sqref="C110:F110">
    <cfRule type="containsBlanks" dxfId="404" priority="1">
      <formula>LEN(TRIM(C110))=0</formula>
    </cfRule>
  </conditionalFormatting>
  <conditionalFormatting sqref="L21">
    <cfRule type="containsBlanks" dxfId="403" priority="474">
      <formula>LEN(TRIM(L21))=0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Feuil92">
    <tabColor rgb="FFF9FBFA"/>
  </sheetPr>
  <dimension ref="A1:AA112"/>
  <sheetViews>
    <sheetView view="pageBreakPreview" zoomScaleNormal="100" zoomScaleSheetLayoutView="100" workbookViewId="0">
      <pane xSplit="2" ySplit="3" topLeftCell="C93" activePane="bottomRight" state="frozen"/>
      <selection activeCell="A28" sqref="A28"/>
      <selection pane="topRight" activeCell="A28" sqref="A28"/>
      <selection pane="bottomLeft" activeCell="A28" sqref="A28"/>
      <selection pane="bottomRight" activeCell="G100" sqref="G100"/>
    </sheetView>
  </sheetViews>
  <sheetFormatPr baseColWidth="10" defaultColWidth="14.3984375" defaultRowHeight="15" customHeight="1"/>
  <cols>
    <col min="1" max="1" width="1.3984375" style="7" customWidth="1"/>
    <col min="2" max="2" width="20.19921875" style="7" customWidth="1"/>
    <col min="3" max="3" width="14.19921875" style="7" customWidth="1"/>
    <col min="4" max="4" width="15.6640625" style="7" customWidth="1"/>
    <col min="5" max="5" width="14.19921875" style="7" customWidth="1"/>
    <col min="6" max="6" width="8.46484375" style="7" bestFit="1" customWidth="1"/>
    <col min="7" max="7" width="14.73046875" style="7" bestFit="1" customWidth="1"/>
    <col min="8" max="8" width="13.19921875" customWidth="1"/>
    <col min="9" max="9" width="11.3984375" style="7" customWidth="1"/>
    <col min="10" max="26" width="10.796875" style="7" customWidth="1"/>
    <col min="27" max="28" width="14.3984375" style="7" customWidth="1"/>
    <col min="29" max="16384" width="14.3984375" style="7"/>
  </cols>
  <sheetData>
    <row r="1" spans="1:27" s="3" customFormat="1" ht="19.5" customHeight="1">
      <c r="A1" s="146" t="s">
        <v>1921</v>
      </c>
      <c r="B1" s="66"/>
      <c r="C1" s="66"/>
      <c r="D1" s="66"/>
      <c r="E1" s="66"/>
      <c r="F1" s="66"/>
      <c r="G1" s="66"/>
      <c r="H1" s="12"/>
    </row>
    <row r="2" spans="1:27" ht="14" customHeight="1">
      <c r="A2" s="174"/>
      <c r="B2" s="175"/>
      <c r="C2" s="1019" t="s">
        <v>1364</v>
      </c>
      <c r="D2" s="961"/>
      <c r="E2" s="961"/>
      <c r="F2" s="1019" t="s">
        <v>1338</v>
      </c>
      <c r="G2" s="961"/>
      <c r="H2" s="96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29.75" customHeight="1">
      <c r="A3" s="1020" t="s">
        <v>624</v>
      </c>
      <c r="B3" s="961"/>
      <c r="C3" s="177" t="s">
        <v>1914</v>
      </c>
      <c r="D3" s="177" t="s">
        <v>1915</v>
      </c>
      <c r="E3" s="177" t="s">
        <v>1916</v>
      </c>
      <c r="F3" s="177" t="s">
        <v>1917</v>
      </c>
      <c r="G3" s="177" t="s">
        <v>1915</v>
      </c>
      <c r="H3" s="177" t="s">
        <v>1916</v>
      </c>
    </row>
    <row r="4" spans="1:27" ht="15" customHeight="1">
      <c r="A4" s="2" t="s">
        <v>498</v>
      </c>
      <c r="B4" s="2"/>
      <c r="C4" s="25"/>
      <c r="D4" s="25"/>
      <c r="E4" s="25"/>
      <c r="F4" s="25"/>
      <c r="G4" s="25"/>
      <c r="H4" s="25"/>
    </row>
    <row r="5" spans="1:27" ht="15" customHeight="1">
      <c r="A5" s="727"/>
      <c r="B5" s="728" t="s">
        <v>499</v>
      </c>
      <c r="C5" s="724"/>
      <c r="D5" s="724"/>
      <c r="E5" s="724"/>
      <c r="F5" s="724"/>
      <c r="G5" s="724"/>
      <c r="H5" s="724"/>
    </row>
    <row r="6" spans="1:27" ht="15" customHeight="1">
      <c r="A6" s="727"/>
      <c r="B6" s="728" t="s">
        <v>500</v>
      </c>
      <c r="C6" s="725"/>
      <c r="D6" s="725"/>
      <c r="E6" s="725"/>
      <c r="F6" s="725"/>
      <c r="G6" s="725"/>
      <c r="H6" s="725"/>
    </row>
    <row r="7" spans="1:27" ht="15" customHeight="1">
      <c r="A7" s="727"/>
      <c r="B7" s="728" t="s">
        <v>501</v>
      </c>
      <c r="C7" s="725"/>
      <c r="D7" s="725"/>
      <c r="E7" s="725"/>
      <c r="F7" s="725"/>
      <c r="G7" s="725"/>
      <c r="H7" s="725"/>
    </row>
    <row r="8" spans="1:27" ht="15" customHeight="1">
      <c r="A8" s="727"/>
      <c r="B8" s="728" t="s">
        <v>502</v>
      </c>
      <c r="C8" s="725"/>
      <c r="D8" s="725"/>
      <c r="E8" s="725"/>
      <c r="F8" s="725"/>
      <c r="G8" s="725"/>
      <c r="H8" s="725"/>
    </row>
    <row r="9" spans="1:27" ht="15" customHeight="1">
      <c r="A9" s="2" t="s">
        <v>503</v>
      </c>
      <c r="B9" s="2"/>
      <c r="C9" s="25"/>
      <c r="D9" s="25"/>
      <c r="E9" s="25"/>
      <c r="F9" s="25"/>
      <c r="G9" s="25"/>
      <c r="H9" s="25"/>
    </row>
    <row r="10" spans="1:27" ht="15" customHeight="1">
      <c r="A10" s="727"/>
      <c r="B10" s="728" t="s">
        <v>504</v>
      </c>
      <c r="C10" s="725"/>
      <c r="D10" s="725"/>
      <c r="E10" s="725"/>
      <c r="F10" s="725"/>
      <c r="G10" s="725"/>
      <c r="H10" s="725"/>
    </row>
    <row r="11" spans="1:27" ht="15" customHeight="1">
      <c r="A11" s="727"/>
      <c r="B11" s="728" t="s">
        <v>505</v>
      </c>
      <c r="C11" s="725"/>
      <c r="D11" s="725"/>
      <c r="E11" s="725"/>
      <c r="F11" s="725"/>
      <c r="G11" s="725"/>
      <c r="H11" s="725"/>
    </row>
    <row r="12" spans="1:27" ht="15" customHeight="1">
      <c r="A12" s="727"/>
      <c r="B12" s="728" t="s">
        <v>506</v>
      </c>
      <c r="C12" s="725"/>
      <c r="D12" s="725"/>
      <c r="E12" s="725"/>
      <c r="F12" s="725"/>
      <c r="G12" s="725"/>
      <c r="H12" s="725"/>
    </row>
    <row r="13" spans="1:27" ht="15" customHeight="1">
      <c r="A13" s="727"/>
      <c r="B13" s="728" t="s">
        <v>507</v>
      </c>
      <c r="C13" s="725"/>
      <c r="D13" s="725"/>
      <c r="E13" s="725"/>
      <c r="F13" s="725"/>
      <c r="G13" s="725"/>
      <c r="H13" s="725"/>
    </row>
    <row r="14" spans="1:27" ht="15" customHeight="1">
      <c r="A14" s="727"/>
      <c r="B14" s="728" t="s">
        <v>508</v>
      </c>
      <c r="C14" s="725"/>
      <c r="D14" s="725"/>
      <c r="E14" s="725"/>
      <c r="F14" s="725"/>
      <c r="G14" s="725"/>
      <c r="H14" s="725"/>
    </row>
    <row r="15" spans="1:27" ht="15" customHeight="1">
      <c r="A15" s="727"/>
      <c r="B15" s="728" t="s">
        <v>509</v>
      </c>
      <c r="C15" s="725"/>
      <c r="D15" s="725"/>
      <c r="E15" s="725"/>
      <c r="F15" s="725"/>
      <c r="G15" s="725"/>
      <c r="H15" s="725"/>
    </row>
    <row r="16" spans="1:27" ht="15" customHeight="1">
      <c r="A16" s="2" t="s">
        <v>510</v>
      </c>
      <c r="B16" s="2"/>
      <c r="C16" s="25"/>
      <c r="D16" s="25"/>
      <c r="E16" s="25"/>
      <c r="F16" s="25"/>
      <c r="G16" s="25"/>
      <c r="H16" s="25"/>
    </row>
    <row r="17" spans="1:8" ht="15" customHeight="1">
      <c r="A17" s="728"/>
      <c r="B17" s="728" t="s">
        <v>511</v>
      </c>
      <c r="C17" s="725"/>
      <c r="D17" s="725"/>
      <c r="E17" s="725"/>
      <c r="F17" s="725"/>
      <c r="G17" s="725"/>
      <c r="H17" s="725"/>
    </row>
    <row r="18" spans="1:8" ht="15" customHeight="1">
      <c r="A18" s="727"/>
      <c r="B18" s="728" t="s">
        <v>512</v>
      </c>
      <c r="C18" s="725"/>
      <c r="D18" s="725"/>
      <c r="E18" s="725"/>
      <c r="F18" s="725"/>
      <c r="G18" s="725"/>
      <c r="H18" s="725"/>
    </row>
    <row r="19" spans="1:8" ht="15" customHeight="1">
      <c r="A19" s="727"/>
      <c r="B19" s="728" t="s">
        <v>513</v>
      </c>
      <c r="C19" s="725"/>
      <c r="D19" s="725"/>
      <c r="E19" s="725"/>
      <c r="F19" s="725"/>
      <c r="G19" s="725"/>
      <c r="H19" s="725"/>
    </row>
    <row r="20" spans="1:8" ht="15" customHeight="1">
      <c r="A20" s="2" t="s">
        <v>514</v>
      </c>
      <c r="B20" s="6"/>
      <c r="C20" s="49"/>
      <c r="D20" s="49"/>
      <c r="E20" s="49"/>
      <c r="F20" s="49"/>
      <c r="G20" s="49"/>
      <c r="H20" s="49"/>
    </row>
    <row r="21" spans="1:8" ht="15" customHeight="1">
      <c r="A21" s="728"/>
      <c r="B21" s="729" t="s">
        <v>515</v>
      </c>
      <c r="C21" s="724"/>
      <c r="D21" s="724"/>
      <c r="E21" s="724"/>
      <c r="F21" s="724"/>
      <c r="G21" s="724"/>
      <c r="H21" s="724"/>
    </row>
    <row r="22" spans="1:8" ht="15" customHeight="1">
      <c r="A22" s="727"/>
      <c r="B22" s="728" t="s">
        <v>516</v>
      </c>
      <c r="C22" s="725"/>
      <c r="D22" s="725"/>
      <c r="E22" s="725"/>
      <c r="F22" s="725"/>
      <c r="G22" s="725"/>
      <c r="H22" s="725"/>
    </row>
    <row r="23" spans="1:8" ht="15" customHeight="1">
      <c r="A23" s="727"/>
      <c r="B23" s="728" t="s">
        <v>517</v>
      </c>
      <c r="C23" s="725"/>
      <c r="D23" s="725"/>
      <c r="E23" s="725"/>
      <c r="F23" s="725"/>
      <c r="G23" s="725"/>
      <c r="H23" s="725"/>
    </row>
    <row r="24" spans="1:8" ht="15" customHeight="1">
      <c r="A24" s="727"/>
      <c r="B24" s="728" t="s">
        <v>518</v>
      </c>
      <c r="C24" s="725"/>
      <c r="D24" s="725"/>
      <c r="E24" s="725"/>
      <c r="F24" s="725"/>
      <c r="G24" s="725"/>
      <c r="H24" s="725"/>
    </row>
    <row r="25" spans="1:8" ht="15" customHeight="1">
      <c r="A25" s="727"/>
      <c r="B25" s="728" t="s">
        <v>519</v>
      </c>
      <c r="C25" s="725"/>
      <c r="D25" s="725"/>
      <c r="E25" s="725"/>
      <c r="F25" s="725"/>
      <c r="G25" s="725"/>
      <c r="H25" s="725"/>
    </row>
    <row r="26" spans="1:8" ht="15" customHeight="1">
      <c r="A26" s="727"/>
      <c r="B26" s="728" t="s">
        <v>520</v>
      </c>
      <c r="C26" s="725"/>
      <c r="D26" s="725"/>
      <c r="E26" s="725"/>
      <c r="F26" s="725"/>
      <c r="G26" s="725"/>
      <c r="H26" s="725"/>
    </row>
    <row r="27" spans="1:8" ht="15" customHeight="1">
      <c r="A27" s="727"/>
      <c r="B27" s="728" t="s">
        <v>521</v>
      </c>
      <c r="C27" s="725"/>
      <c r="D27" s="725"/>
      <c r="E27" s="725"/>
      <c r="F27" s="725"/>
      <c r="G27" s="725"/>
      <c r="H27" s="725"/>
    </row>
    <row r="28" spans="1:8" ht="15" customHeight="1">
      <c r="A28" s="727"/>
      <c r="B28" s="728" t="s">
        <v>522</v>
      </c>
      <c r="C28" s="725"/>
      <c r="D28" s="725"/>
      <c r="E28" s="725"/>
      <c r="F28" s="725"/>
      <c r="G28" s="725"/>
      <c r="H28" s="725"/>
    </row>
    <row r="29" spans="1:8" ht="15" customHeight="1">
      <c r="A29" s="727"/>
      <c r="B29" s="728" t="s">
        <v>523</v>
      </c>
      <c r="C29" s="725"/>
      <c r="D29" s="725"/>
      <c r="E29" s="725"/>
      <c r="F29" s="725"/>
      <c r="G29" s="725"/>
      <c r="H29" s="725"/>
    </row>
    <row r="30" spans="1:8" ht="15" customHeight="1">
      <c r="A30" s="2" t="s">
        <v>524</v>
      </c>
      <c r="B30" s="2"/>
      <c r="C30" s="25"/>
      <c r="D30" s="25"/>
      <c r="E30" s="25"/>
      <c r="F30" s="25"/>
      <c r="G30" s="25"/>
      <c r="H30" s="25"/>
    </row>
    <row r="31" spans="1:8" ht="15" customHeight="1">
      <c r="A31" s="728"/>
      <c r="B31" s="728" t="s">
        <v>525</v>
      </c>
      <c r="C31" s="724"/>
      <c r="D31" s="724"/>
      <c r="E31" s="724"/>
      <c r="F31" s="724"/>
      <c r="G31" s="724"/>
      <c r="H31" s="724"/>
    </row>
    <row r="32" spans="1:8" ht="15" customHeight="1">
      <c r="A32" s="728"/>
      <c r="B32" s="728" t="s">
        <v>526</v>
      </c>
      <c r="C32" s="725"/>
      <c r="D32" s="725"/>
      <c r="E32" s="725"/>
      <c r="F32" s="725"/>
      <c r="G32" s="725"/>
      <c r="H32" s="725"/>
    </row>
    <row r="33" spans="1:8" ht="15" customHeight="1">
      <c r="A33" s="728"/>
      <c r="B33" s="728" t="s">
        <v>527</v>
      </c>
      <c r="C33" s="725"/>
      <c r="D33" s="725"/>
      <c r="E33" s="725"/>
      <c r="F33" s="725"/>
      <c r="G33" s="725"/>
      <c r="H33" s="725"/>
    </row>
    <row r="34" spans="1:8" ht="15" customHeight="1">
      <c r="A34" s="728"/>
      <c r="B34" s="728" t="s">
        <v>528</v>
      </c>
      <c r="C34" s="725"/>
      <c r="D34" s="725"/>
      <c r="E34" s="725"/>
      <c r="F34" s="725"/>
      <c r="G34" s="725"/>
      <c r="H34" s="725"/>
    </row>
    <row r="35" spans="1:8" ht="15" customHeight="1">
      <c r="A35" s="728"/>
      <c r="B35" s="728" t="s">
        <v>529</v>
      </c>
      <c r="C35" s="725"/>
      <c r="D35" s="725"/>
      <c r="E35" s="725"/>
      <c r="F35" s="725"/>
      <c r="G35" s="725"/>
      <c r="H35" s="725"/>
    </row>
    <row r="36" spans="1:8" ht="15" customHeight="1">
      <c r="A36" s="728"/>
      <c r="B36" s="728" t="s">
        <v>530</v>
      </c>
      <c r="C36" s="725"/>
      <c r="D36" s="725"/>
      <c r="E36" s="725"/>
      <c r="F36" s="725"/>
      <c r="G36" s="725"/>
      <c r="H36" s="725"/>
    </row>
    <row r="37" spans="1:8" ht="15" customHeight="1">
      <c r="A37" s="728"/>
      <c r="B37" s="728" t="s">
        <v>531</v>
      </c>
      <c r="C37" s="725"/>
      <c r="D37" s="725"/>
      <c r="E37" s="725"/>
      <c r="F37" s="725"/>
      <c r="G37" s="725"/>
      <c r="H37" s="725"/>
    </row>
    <row r="38" spans="1:8" ht="15" customHeight="1">
      <c r="A38" s="727"/>
      <c r="B38" s="728" t="s">
        <v>532</v>
      </c>
      <c r="C38" s="725"/>
      <c r="D38" s="725"/>
      <c r="E38" s="725"/>
      <c r="F38" s="725"/>
      <c r="G38" s="725"/>
      <c r="H38" s="725"/>
    </row>
    <row r="39" spans="1:8" ht="15" customHeight="1">
      <c r="A39" s="727"/>
      <c r="B39" s="728" t="s">
        <v>533</v>
      </c>
      <c r="C39" s="725"/>
      <c r="D39" s="725"/>
      <c r="E39" s="725"/>
      <c r="F39" s="725"/>
      <c r="G39" s="725"/>
      <c r="H39" s="725"/>
    </row>
    <row r="40" spans="1:8" ht="15" customHeight="1">
      <c r="A40" s="727"/>
      <c r="B40" s="728" t="s">
        <v>534</v>
      </c>
      <c r="C40" s="725"/>
      <c r="D40" s="725"/>
      <c r="E40" s="725"/>
      <c r="F40" s="725"/>
      <c r="G40" s="725"/>
      <c r="H40" s="725"/>
    </row>
    <row r="41" spans="1:8" ht="15" customHeight="1">
      <c r="A41" s="727"/>
      <c r="B41" s="728" t="s">
        <v>535</v>
      </c>
      <c r="C41" s="725"/>
      <c r="D41" s="725"/>
      <c r="E41" s="725"/>
      <c r="F41" s="725"/>
      <c r="G41" s="725"/>
      <c r="H41" s="725"/>
    </row>
    <row r="42" spans="1:8" ht="15" customHeight="1">
      <c r="A42" s="727"/>
      <c r="B42" s="728" t="s">
        <v>536</v>
      </c>
      <c r="C42" s="725"/>
      <c r="D42" s="725"/>
      <c r="E42" s="725"/>
      <c r="F42" s="725"/>
      <c r="G42" s="725"/>
      <c r="H42" s="725"/>
    </row>
    <row r="43" spans="1:8" ht="15" customHeight="1">
      <c r="A43" s="2" t="s">
        <v>537</v>
      </c>
      <c r="B43" s="2"/>
      <c r="C43" s="25"/>
      <c r="D43" s="25"/>
      <c r="E43" s="25"/>
      <c r="F43" s="25"/>
      <c r="G43" s="25"/>
      <c r="H43" s="25"/>
    </row>
    <row r="44" spans="1:8" ht="15" customHeight="1">
      <c r="A44" s="728"/>
      <c r="B44" s="728" t="s">
        <v>538</v>
      </c>
      <c r="C44" s="725"/>
      <c r="D44" s="725"/>
      <c r="E44" s="725"/>
      <c r="F44" s="725"/>
      <c r="G44" s="725"/>
      <c r="H44" s="725"/>
    </row>
    <row r="45" spans="1:8" ht="15" customHeight="1">
      <c r="A45" s="727"/>
      <c r="B45" s="728" t="s">
        <v>539</v>
      </c>
      <c r="C45" s="725"/>
      <c r="D45" s="725"/>
      <c r="E45" s="725"/>
      <c r="F45" s="725"/>
      <c r="G45" s="725"/>
      <c r="H45" s="725"/>
    </row>
    <row r="46" spans="1:8" ht="15" customHeight="1">
      <c r="A46" s="727"/>
      <c r="B46" s="728" t="s">
        <v>540</v>
      </c>
      <c r="C46" s="725"/>
      <c r="D46" s="725"/>
      <c r="E46" s="725"/>
      <c r="F46" s="725"/>
      <c r="G46" s="725"/>
      <c r="H46" s="725"/>
    </row>
    <row r="47" spans="1:8" ht="15" customHeight="1">
      <c r="A47" s="727"/>
      <c r="B47" s="728" t="s">
        <v>541</v>
      </c>
      <c r="C47" s="725"/>
      <c r="D47" s="725"/>
      <c r="E47" s="725"/>
      <c r="F47" s="725"/>
      <c r="G47" s="725"/>
      <c r="H47" s="725"/>
    </row>
    <row r="48" spans="1:8" ht="15" customHeight="1">
      <c r="A48" s="727"/>
      <c r="B48" s="728" t="s">
        <v>542</v>
      </c>
      <c r="C48" s="725"/>
      <c r="D48" s="725"/>
      <c r="E48" s="725"/>
      <c r="F48" s="725"/>
      <c r="G48" s="725"/>
      <c r="H48" s="725"/>
    </row>
    <row r="49" spans="1:8" ht="15" customHeight="1">
      <c r="A49" s="727"/>
      <c r="B49" s="728" t="s">
        <v>543</v>
      </c>
      <c r="C49" s="725"/>
      <c r="D49" s="725"/>
      <c r="E49" s="725"/>
      <c r="F49" s="725"/>
      <c r="G49" s="725"/>
      <c r="H49" s="725"/>
    </row>
    <row r="50" spans="1:8" ht="15" customHeight="1">
      <c r="A50" s="727"/>
      <c r="B50" s="728" t="s">
        <v>544</v>
      </c>
      <c r="C50" s="725"/>
      <c r="D50" s="725"/>
      <c r="E50" s="725"/>
      <c r="F50" s="725"/>
      <c r="G50" s="725"/>
      <c r="H50" s="725"/>
    </row>
    <row r="51" spans="1:8" ht="15" customHeight="1">
      <c r="A51" s="2" t="s">
        <v>545</v>
      </c>
      <c r="B51" s="2"/>
      <c r="C51" s="25"/>
      <c r="D51" s="25"/>
      <c r="E51" s="25"/>
      <c r="F51" s="25"/>
      <c r="G51" s="25"/>
      <c r="H51" s="25"/>
    </row>
    <row r="52" spans="1:8" ht="15" customHeight="1">
      <c r="A52" s="728"/>
      <c r="B52" s="728" t="s">
        <v>546</v>
      </c>
      <c r="C52" s="725"/>
      <c r="D52" s="725"/>
      <c r="E52" s="725"/>
      <c r="F52" s="725"/>
      <c r="G52" s="725"/>
      <c r="H52" s="725"/>
    </row>
    <row r="53" spans="1:8" ht="15" customHeight="1">
      <c r="A53" s="727"/>
      <c r="B53" s="728" t="s">
        <v>547</v>
      </c>
      <c r="C53" s="725"/>
      <c r="D53" s="725"/>
      <c r="E53" s="725"/>
      <c r="F53" s="725"/>
      <c r="G53" s="725"/>
      <c r="H53" s="725"/>
    </row>
    <row r="54" spans="1:8" ht="15" customHeight="1">
      <c r="A54" s="727"/>
      <c r="B54" s="728" t="s">
        <v>548</v>
      </c>
      <c r="C54" s="725"/>
      <c r="D54" s="725"/>
      <c r="E54" s="725"/>
      <c r="F54" s="725"/>
      <c r="G54" s="725"/>
      <c r="H54" s="725"/>
    </row>
    <row r="55" spans="1:8" ht="15" customHeight="1">
      <c r="A55" s="727"/>
      <c r="B55" s="728" t="s">
        <v>549</v>
      </c>
      <c r="C55" s="725"/>
      <c r="D55" s="725"/>
      <c r="E55" s="725"/>
      <c r="F55" s="725"/>
      <c r="G55" s="725"/>
      <c r="H55" s="725"/>
    </row>
    <row r="56" spans="1:8" ht="15" customHeight="1">
      <c r="A56" s="2" t="s">
        <v>550</v>
      </c>
      <c r="B56" s="2"/>
      <c r="C56" s="49"/>
      <c r="D56" s="49"/>
      <c r="E56" s="49"/>
      <c r="F56" s="49"/>
      <c r="G56" s="49"/>
      <c r="H56" s="49"/>
    </row>
    <row r="57" spans="1:8" ht="15" customHeight="1">
      <c r="A57" s="728"/>
      <c r="B57" s="728" t="s">
        <v>551</v>
      </c>
      <c r="C57" s="724"/>
      <c r="D57" s="724"/>
      <c r="E57" s="724"/>
      <c r="F57" s="724"/>
      <c r="G57" s="724"/>
      <c r="H57" s="724"/>
    </row>
    <row r="58" spans="1:8" ht="15" customHeight="1">
      <c r="A58" s="727"/>
      <c r="B58" s="728" t="s">
        <v>552</v>
      </c>
      <c r="C58" s="725"/>
      <c r="D58" s="725"/>
      <c r="E58" s="725"/>
      <c r="F58" s="725"/>
      <c r="G58" s="725"/>
      <c r="H58" s="725"/>
    </row>
    <row r="59" spans="1:8" ht="15" customHeight="1">
      <c r="A59" s="727"/>
      <c r="B59" s="728" t="s">
        <v>553</v>
      </c>
      <c r="C59" s="725"/>
      <c r="D59" s="725"/>
      <c r="E59" s="725"/>
      <c r="F59" s="725"/>
      <c r="G59" s="725"/>
      <c r="H59" s="725"/>
    </row>
    <row r="60" spans="1:8" ht="15" customHeight="1">
      <c r="A60" s="727"/>
      <c r="B60" s="728" t="s">
        <v>554</v>
      </c>
      <c r="C60" s="725"/>
      <c r="D60" s="725"/>
      <c r="E60" s="725"/>
      <c r="F60" s="725"/>
      <c r="G60" s="725"/>
      <c r="H60" s="725"/>
    </row>
    <row r="61" spans="1:8" ht="15" customHeight="1">
      <c r="A61" s="727"/>
      <c r="B61" s="728" t="s">
        <v>555</v>
      </c>
      <c r="C61" s="725"/>
      <c r="D61" s="725"/>
      <c r="E61" s="725"/>
      <c r="F61" s="725"/>
      <c r="G61" s="725"/>
      <c r="H61" s="725"/>
    </row>
    <row r="62" spans="1:8" ht="15" customHeight="1">
      <c r="A62" s="727"/>
      <c r="B62" s="728" t="s">
        <v>556</v>
      </c>
      <c r="C62" s="725"/>
      <c r="D62" s="725"/>
      <c r="E62" s="725"/>
      <c r="F62" s="725"/>
      <c r="G62" s="725"/>
      <c r="H62" s="725"/>
    </row>
    <row r="63" spans="1:8" ht="15" customHeight="1">
      <c r="A63" s="727"/>
      <c r="B63" s="728" t="s">
        <v>557</v>
      </c>
      <c r="C63" s="725"/>
      <c r="D63" s="725"/>
      <c r="E63" s="725"/>
      <c r="F63" s="725"/>
      <c r="G63" s="725"/>
      <c r="H63" s="725"/>
    </row>
    <row r="64" spans="1:8" ht="15" customHeight="1">
      <c r="A64" s="727"/>
      <c r="B64" s="728" t="s">
        <v>558</v>
      </c>
      <c r="C64" s="725"/>
      <c r="D64" s="725"/>
      <c r="E64" s="725"/>
      <c r="F64" s="725"/>
      <c r="G64" s="725"/>
      <c r="H64" s="725"/>
    </row>
    <row r="65" spans="1:8" ht="15" customHeight="1">
      <c r="A65" s="2" t="s">
        <v>559</v>
      </c>
      <c r="B65" s="2"/>
      <c r="C65" s="25"/>
      <c r="D65" s="25"/>
      <c r="E65" s="25"/>
      <c r="F65" s="25"/>
      <c r="G65" s="25"/>
      <c r="H65" s="25"/>
    </row>
    <row r="66" spans="1:8" ht="15" customHeight="1">
      <c r="A66" s="728"/>
      <c r="B66" s="728" t="s">
        <v>560</v>
      </c>
      <c r="C66" s="725"/>
      <c r="D66" s="725"/>
      <c r="E66" s="725"/>
      <c r="F66" s="725"/>
      <c r="G66" s="725"/>
      <c r="H66" s="725"/>
    </row>
    <row r="67" spans="1:8" ht="15" customHeight="1">
      <c r="A67" s="727"/>
      <c r="B67" s="728" t="s">
        <v>561</v>
      </c>
      <c r="C67" s="725"/>
      <c r="D67" s="725"/>
      <c r="E67" s="725"/>
      <c r="F67" s="725"/>
      <c r="G67" s="725"/>
      <c r="H67" s="725"/>
    </row>
    <row r="68" spans="1:8" ht="15" customHeight="1">
      <c r="A68" s="727"/>
      <c r="B68" s="728" t="s">
        <v>562</v>
      </c>
      <c r="C68" s="725"/>
      <c r="D68" s="725"/>
      <c r="E68" s="725"/>
      <c r="F68" s="725"/>
      <c r="G68" s="725"/>
      <c r="H68" s="725"/>
    </row>
    <row r="69" spans="1:8" ht="15" customHeight="1">
      <c r="A69" s="727"/>
      <c r="B69" s="728" t="s">
        <v>563</v>
      </c>
      <c r="C69" s="725"/>
      <c r="D69" s="725"/>
      <c r="E69" s="725"/>
      <c r="F69" s="725"/>
      <c r="G69" s="725"/>
      <c r="H69" s="725"/>
    </row>
    <row r="70" spans="1:8" ht="15" customHeight="1">
      <c r="A70" s="727"/>
      <c r="B70" s="728" t="s">
        <v>564</v>
      </c>
      <c r="C70" s="725"/>
      <c r="D70" s="725"/>
      <c r="E70" s="725"/>
      <c r="F70" s="725"/>
      <c r="G70" s="725"/>
      <c r="H70" s="725"/>
    </row>
    <row r="71" spans="1:8" ht="15" customHeight="1">
      <c r="A71" s="727"/>
      <c r="B71" s="728" t="s">
        <v>565</v>
      </c>
      <c r="C71" s="725"/>
      <c r="D71" s="725"/>
      <c r="E71" s="725"/>
      <c r="F71" s="725"/>
      <c r="G71" s="725"/>
      <c r="H71" s="725"/>
    </row>
    <row r="72" spans="1:8" ht="15" customHeight="1">
      <c r="A72" s="727"/>
      <c r="B72" s="728" t="s">
        <v>566</v>
      </c>
      <c r="C72" s="725"/>
      <c r="D72" s="725"/>
      <c r="E72" s="725"/>
      <c r="F72" s="725"/>
      <c r="G72" s="725"/>
      <c r="H72" s="725"/>
    </row>
    <row r="73" spans="1:8" ht="15" customHeight="1">
      <c r="A73" s="727"/>
      <c r="B73" s="728" t="s">
        <v>567</v>
      </c>
      <c r="C73" s="725"/>
      <c r="D73" s="725"/>
      <c r="E73" s="725"/>
      <c r="F73" s="725"/>
      <c r="G73" s="725"/>
      <c r="H73" s="725"/>
    </row>
    <row r="74" spans="1:8" ht="15" customHeight="1">
      <c r="A74" s="2" t="s">
        <v>568</v>
      </c>
      <c r="B74" s="2"/>
      <c r="C74" s="25"/>
      <c r="D74" s="25"/>
      <c r="E74" s="25"/>
      <c r="F74" s="25"/>
      <c r="G74" s="25"/>
      <c r="H74" s="25"/>
    </row>
    <row r="75" spans="1:8" ht="15" customHeight="1">
      <c r="A75" s="728"/>
      <c r="B75" s="728" t="s">
        <v>569</v>
      </c>
      <c r="C75" s="725"/>
      <c r="D75" s="725"/>
      <c r="E75" s="725"/>
      <c r="F75" s="725"/>
      <c r="G75" s="725"/>
      <c r="H75" s="725"/>
    </row>
    <row r="76" spans="1:8" ht="15" customHeight="1">
      <c r="A76" s="727"/>
      <c r="B76" s="728" t="s">
        <v>570</v>
      </c>
      <c r="C76" s="725"/>
      <c r="D76" s="725"/>
      <c r="E76" s="725"/>
      <c r="F76" s="725"/>
      <c r="G76" s="725"/>
      <c r="H76" s="725"/>
    </row>
    <row r="77" spans="1:8" ht="15" customHeight="1">
      <c r="A77" s="727"/>
      <c r="B77" s="728" t="s">
        <v>571</v>
      </c>
      <c r="C77" s="725"/>
      <c r="D77" s="725"/>
      <c r="E77" s="725"/>
      <c r="F77" s="725"/>
      <c r="G77" s="725"/>
      <c r="H77" s="725"/>
    </row>
    <row r="78" spans="1:8" ht="15" customHeight="1">
      <c r="A78" s="727"/>
      <c r="B78" s="728" t="s">
        <v>572</v>
      </c>
      <c r="C78" s="725"/>
      <c r="D78" s="725"/>
      <c r="E78" s="725"/>
      <c r="F78" s="725"/>
      <c r="G78" s="725"/>
      <c r="H78" s="725"/>
    </row>
    <row r="79" spans="1:8" ht="15" customHeight="1">
      <c r="A79" s="727"/>
      <c r="B79" s="728" t="s">
        <v>573</v>
      </c>
      <c r="C79" s="725"/>
      <c r="D79" s="725"/>
      <c r="E79" s="725"/>
      <c r="F79" s="725"/>
      <c r="G79" s="725"/>
      <c r="H79" s="725"/>
    </row>
    <row r="80" spans="1:8" ht="15" customHeight="1">
      <c r="A80" s="2" t="s">
        <v>574</v>
      </c>
      <c r="B80" s="2"/>
      <c r="C80" s="49"/>
      <c r="D80" s="49"/>
      <c r="E80" s="49"/>
      <c r="F80" s="49"/>
      <c r="G80" s="49"/>
      <c r="H80" s="49"/>
    </row>
    <row r="81" spans="1:8" ht="15" customHeight="1">
      <c r="A81" s="728"/>
      <c r="B81" s="728" t="s">
        <v>575</v>
      </c>
      <c r="C81" s="724"/>
      <c r="D81" s="724"/>
      <c r="E81" s="724"/>
      <c r="F81" s="724"/>
      <c r="G81" s="724"/>
      <c r="H81" s="724"/>
    </row>
    <row r="82" spans="1:8" ht="15" customHeight="1">
      <c r="A82" s="727"/>
      <c r="B82" s="728" t="s">
        <v>576</v>
      </c>
      <c r="C82" s="725"/>
      <c r="D82" s="725"/>
      <c r="E82" s="725"/>
      <c r="F82" s="725"/>
      <c r="G82" s="725"/>
      <c r="H82" s="725"/>
    </row>
    <row r="83" spans="1:8" ht="15" customHeight="1">
      <c r="A83" s="727"/>
      <c r="B83" s="728" t="s">
        <v>577</v>
      </c>
      <c r="C83" s="725"/>
      <c r="D83" s="725"/>
      <c r="E83" s="725"/>
      <c r="F83" s="725"/>
      <c r="G83" s="725"/>
      <c r="H83" s="725"/>
    </row>
    <row r="84" spans="1:8" ht="15" customHeight="1">
      <c r="A84" s="727"/>
      <c r="B84" s="728" t="s">
        <v>578</v>
      </c>
      <c r="C84" s="725"/>
      <c r="D84" s="725"/>
      <c r="E84" s="725"/>
      <c r="F84" s="725"/>
      <c r="G84" s="725"/>
      <c r="H84" s="725"/>
    </row>
    <row r="85" spans="1:8" ht="15" customHeight="1">
      <c r="A85" s="2" t="s">
        <v>579</v>
      </c>
      <c r="B85" s="2"/>
      <c r="C85" s="25"/>
      <c r="D85" s="25"/>
      <c r="E85" s="25"/>
      <c r="F85" s="25"/>
      <c r="G85" s="25"/>
      <c r="H85" s="25"/>
    </row>
    <row r="86" spans="1:8" ht="15" customHeight="1">
      <c r="A86" s="727"/>
      <c r="B86" s="728" t="s">
        <v>580</v>
      </c>
      <c r="C86" s="725"/>
      <c r="D86" s="725"/>
      <c r="E86" s="725"/>
      <c r="F86" s="725"/>
      <c r="G86" s="725"/>
      <c r="H86" s="725"/>
    </row>
    <row r="87" spans="1:8" ht="15" customHeight="1">
      <c r="A87" s="727"/>
      <c r="B87" s="728" t="s">
        <v>581</v>
      </c>
      <c r="C87" s="725"/>
      <c r="D87" s="725"/>
      <c r="E87" s="725"/>
      <c r="F87" s="725"/>
      <c r="G87" s="725"/>
      <c r="H87" s="725"/>
    </row>
    <row r="88" spans="1:8" ht="15" customHeight="1">
      <c r="A88" s="727"/>
      <c r="B88" s="728" t="s">
        <v>582</v>
      </c>
      <c r="C88" s="725"/>
      <c r="D88" s="725"/>
      <c r="E88" s="725"/>
      <c r="F88" s="725"/>
      <c r="G88" s="725"/>
      <c r="H88" s="725"/>
    </row>
    <row r="89" spans="1:8" ht="15" customHeight="1">
      <c r="A89" s="2" t="s">
        <v>583</v>
      </c>
      <c r="B89" s="2"/>
      <c r="C89" s="49"/>
      <c r="D89" s="49"/>
      <c r="E89" s="49"/>
      <c r="F89" s="49"/>
      <c r="G89" s="49"/>
      <c r="H89" s="49"/>
    </row>
    <row r="90" spans="1:8" ht="15" customHeight="1">
      <c r="A90" s="727"/>
      <c r="B90" s="728" t="s">
        <v>584</v>
      </c>
      <c r="C90" s="725"/>
      <c r="D90" s="725"/>
      <c r="E90" s="725"/>
      <c r="F90" s="725"/>
      <c r="G90" s="725"/>
      <c r="H90" s="725"/>
    </row>
    <row r="91" spans="1:8" ht="15" customHeight="1">
      <c r="A91" s="2" t="s">
        <v>585</v>
      </c>
      <c r="B91" s="2"/>
      <c r="C91" s="25"/>
      <c r="D91" s="25"/>
      <c r="E91" s="25"/>
      <c r="F91" s="25"/>
      <c r="G91" s="25"/>
      <c r="H91" s="25"/>
    </row>
    <row r="92" spans="1:8" ht="15" customHeight="1">
      <c r="A92" s="727"/>
      <c r="B92" s="728" t="s">
        <v>586</v>
      </c>
      <c r="C92" s="725"/>
      <c r="D92" s="725"/>
      <c r="E92" s="725"/>
      <c r="F92" s="725"/>
      <c r="G92" s="725"/>
      <c r="H92" s="725"/>
    </row>
    <row r="93" spans="1:8" ht="15" customHeight="1">
      <c r="A93" s="727"/>
      <c r="B93" s="728" t="s">
        <v>587</v>
      </c>
      <c r="C93" s="725"/>
      <c r="D93" s="725"/>
      <c r="E93" s="725"/>
      <c r="F93" s="725"/>
      <c r="G93" s="725"/>
      <c r="H93" s="725"/>
    </row>
    <row r="94" spans="1:8" ht="15" customHeight="1">
      <c r="A94" s="727"/>
      <c r="B94" s="728" t="s">
        <v>588</v>
      </c>
      <c r="C94" s="725"/>
      <c r="D94" s="725"/>
      <c r="E94" s="725"/>
      <c r="F94" s="725"/>
      <c r="G94" s="725"/>
      <c r="H94" s="725"/>
    </row>
    <row r="95" spans="1:8" ht="15" customHeight="1">
      <c r="A95" s="2" t="s">
        <v>589</v>
      </c>
      <c r="B95" s="2"/>
      <c r="C95" s="25"/>
      <c r="D95" s="25"/>
      <c r="E95" s="25"/>
      <c r="F95" s="25"/>
      <c r="G95" s="25"/>
      <c r="H95" s="25"/>
    </row>
    <row r="96" spans="1:8" ht="15" customHeight="1">
      <c r="A96" s="728"/>
      <c r="B96" s="728" t="s">
        <v>590</v>
      </c>
      <c r="C96" s="725"/>
      <c r="D96" s="725"/>
      <c r="E96" s="725"/>
      <c r="F96" s="725"/>
      <c r="G96" s="725"/>
      <c r="H96" s="725"/>
    </row>
    <row r="97" spans="1:8" ht="15" customHeight="1">
      <c r="A97" s="728"/>
      <c r="B97" s="728" t="s">
        <v>591</v>
      </c>
      <c r="C97" s="725"/>
      <c r="D97" s="725"/>
      <c r="E97" s="725"/>
      <c r="F97" s="725"/>
      <c r="G97" s="725"/>
      <c r="H97" s="725"/>
    </row>
    <row r="98" spans="1:8" ht="15" customHeight="1">
      <c r="A98" s="728"/>
      <c r="B98" s="728" t="s">
        <v>592</v>
      </c>
      <c r="C98" s="725"/>
      <c r="D98" s="725"/>
      <c r="E98" s="725"/>
      <c r="F98" s="725"/>
      <c r="G98" s="725"/>
      <c r="H98" s="725"/>
    </row>
    <row r="99" spans="1:8" s="6" customFormat="1" ht="15" customHeight="1">
      <c r="A99" s="728"/>
      <c r="B99" s="728" t="s">
        <v>593</v>
      </c>
      <c r="C99" s="725"/>
      <c r="D99" s="725"/>
      <c r="E99" s="725"/>
      <c r="F99" s="725"/>
      <c r="G99" s="725"/>
      <c r="H99" s="725"/>
    </row>
    <row r="100" spans="1:8" ht="15" customHeight="1">
      <c r="A100" s="2" t="s">
        <v>594</v>
      </c>
      <c r="B100" s="2"/>
      <c r="C100" s="49"/>
      <c r="D100" s="49"/>
      <c r="E100" s="49"/>
      <c r="F100" s="49"/>
      <c r="G100" s="49"/>
      <c r="H100" s="49"/>
    </row>
    <row r="101" spans="1:8" ht="15" customHeight="1">
      <c r="A101" s="727"/>
      <c r="B101" s="728" t="s">
        <v>595</v>
      </c>
      <c r="C101" s="725"/>
      <c r="D101" s="725"/>
      <c r="E101" s="725"/>
      <c r="F101" s="725"/>
      <c r="G101" s="725"/>
      <c r="H101" s="725"/>
    </row>
    <row r="102" spans="1:8" ht="15" customHeight="1">
      <c r="A102" s="2" t="s">
        <v>596</v>
      </c>
      <c r="B102" s="2"/>
      <c r="C102" s="25"/>
      <c r="D102" s="25"/>
      <c r="E102" s="25"/>
      <c r="F102" s="25"/>
      <c r="G102" s="25"/>
      <c r="H102" s="25"/>
    </row>
    <row r="103" spans="1:8" ht="15" customHeight="1">
      <c r="A103" s="728"/>
      <c r="B103" s="728" t="s">
        <v>597</v>
      </c>
      <c r="C103" s="725"/>
      <c r="D103" s="725"/>
      <c r="E103" s="725"/>
      <c r="F103" s="725"/>
      <c r="G103" s="725"/>
      <c r="H103" s="725"/>
    </row>
    <row r="104" spans="1:8" ht="15" customHeight="1">
      <c r="A104" s="727"/>
      <c r="B104" s="728" t="s">
        <v>598</v>
      </c>
      <c r="C104" s="725"/>
      <c r="D104" s="725"/>
      <c r="E104" s="725"/>
      <c r="F104" s="725"/>
      <c r="G104" s="725"/>
      <c r="H104" s="725"/>
    </row>
    <row r="105" spans="1:8" ht="15" customHeight="1">
      <c r="A105" s="727"/>
      <c r="B105" s="728" t="s">
        <v>599</v>
      </c>
      <c r="C105" s="725"/>
      <c r="D105" s="725"/>
      <c r="E105" s="725"/>
      <c r="F105" s="725"/>
      <c r="G105" s="725"/>
      <c r="H105" s="725"/>
    </row>
    <row r="106" spans="1:8" ht="15" customHeight="1">
      <c r="A106" s="727"/>
      <c r="B106" s="728" t="s">
        <v>600</v>
      </c>
      <c r="C106" s="725"/>
      <c r="D106" s="725"/>
      <c r="E106" s="725"/>
      <c r="F106" s="725"/>
      <c r="G106" s="725"/>
      <c r="H106" s="725"/>
    </row>
    <row r="107" spans="1:8" ht="14.25" customHeight="1">
      <c r="A107" s="727"/>
      <c r="B107" s="728" t="s">
        <v>601</v>
      </c>
      <c r="C107" s="725"/>
      <c r="D107" s="725"/>
      <c r="E107" s="725"/>
      <c r="F107" s="725"/>
      <c r="G107" s="725"/>
      <c r="H107" s="725"/>
    </row>
    <row r="108" spans="1:8" ht="14.25" customHeight="1">
      <c r="A108" s="727"/>
      <c r="B108" s="728" t="s">
        <v>602</v>
      </c>
      <c r="C108" s="725"/>
      <c r="D108" s="725"/>
      <c r="E108" s="725"/>
      <c r="F108" s="725"/>
      <c r="G108" s="725"/>
      <c r="H108" s="725"/>
    </row>
    <row r="109" spans="1:8" ht="14.25" customHeight="1">
      <c r="A109" s="727"/>
      <c r="B109" s="728" t="s">
        <v>603</v>
      </c>
      <c r="C109" s="725"/>
      <c r="D109" s="725"/>
      <c r="E109" s="725"/>
      <c r="F109" s="725"/>
      <c r="G109" s="725"/>
      <c r="H109" s="725"/>
    </row>
    <row r="110" spans="1:8" ht="14.25" customHeight="1">
      <c r="A110" s="2" t="s">
        <v>604</v>
      </c>
      <c r="B110" s="2"/>
      <c r="C110" s="683"/>
      <c r="D110" s="683"/>
      <c r="E110" s="683"/>
      <c r="F110" s="683"/>
      <c r="G110" s="683"/>
      <c r="H110" s="683"/>
    </row>
    <row r="111" spans="1:8" ht="14.25" customHeight="1">
      <c r="A111" s="2" t="s">
        <v>605</v>
      </c>
      <c r="B111" s="2"/>
      <c r="C111" s="25"/>
      <c r="D111" s="25"/>
      <c r="E111" s="25"/>
      <c r="F111" s="25"/>
      <c r="G111" s="25"/>
      <c r="H111" s="25"/>
    </row>
    <row r="112" spans="1:8" ht="14.25" customHeight="1" thickBot="1">
      <c r="A112" s="282" t="s">
        <v>606</v>
      </c>
      <c r="B112" s="282"/>
      <c r="C112" s="206"/>
      <c r="D112" s="206"/>
      <c r="E112" s="206"/>
      <c r="F112" s="206"/>
      <c r="G112" s="206"/>
      <c r="H112" s="206"/>
    </row>
  </sheetData>
  <mergeCells count="3">
    <mergeCell ref="C2:E2"/>
    <mergeCell ref="A3:B3"/>
    <mergeCell ref="F2:H2"/>
  </mergeCells>
  <conditionalFormatting sqref="C4:H94">
    <cfRule type="containsBlanks" dxfId="402" priority="3">
      <formula>LEN(TRIM(C4))=0</formula>
    </cfRule>
  </conditionalFormatting>
  <conditionalFormatting sqref="C95:H100">
    <cfRule type="containsBlanks" dxfId="401" priority="5">
      <formula>LEN(TRIM(C95))=0</formula>
    </cfRule>
  </conditionalFormatting>
  <conditionalFormatting sqref="C99:H99">
    <cfRule type="containsBlanks" dxfId="400" priority="4" stopIfTrue="1">
      <formula>LEN(TRIM(C99))=0</formula>
    </cfRule>
  </conditionalFormatting>
  <conditionalFormatting sqref="C101:H109">
    <cfRule type="containsBlanks" dxfId="399" priority="2">
      <formula>LEN(TRIM(C101))=0</formula>
    </cfRule>
  </conditionalFormatting>
  <conditionalFormatting sqref="C111:H111">
    <cfRule type="containsBlanks" dxfId="398" priority="1">
      <formula>LEN(TRIM(C111))=0</formula>
    </cfRule>
  </conditionalFormatting>
  <conditionalFormatting sqref="L22">
    <cfRule type="containsBlanks" dxfId="397" priority="107">
      <formula>LEN(TRIM(L22))=0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50" max="7" man="1"/>
    <brk id="94" max="7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Feuil93">
    <tabColor rgb="FFFFC000"/>
  </sheetPr>
  <dimension ref="A1:Z111"/>
  <sheetViews>
    <sheetView view="pageBreakPreview" zoomScale="97" zoomScaleNormal="100" zoomScaleSheetLayoutView="97" workbookViewId="0">
      <pane xSplit="2" ySplit="2" topLeftCell="C75" activePane="bottomRight" state="frozen"/>
      <selection activeCell="A28" sqref="A28"/>
      <selection pane="topRight" activeCell="A28" sqref="A28"/>
      <selection pane="bottomLeft" activeCell="A28" sqref="A28"/>
      <selection pane="bottomRight" activeCell="C85" sqref="C85"/>
    </sheetView>
  </sheetViews>
  <sheetFormatPr baseColWidth="10" defaultColWidth="14.3984375" defaultRowHeight="15" customHeight="1"/>
  <cols>
    <col min="1" max="1" width="1.796875" customWidth="1"/>
    <col min="2" max="2" width="20.19921875" customWidth="1"/>
    <col min="3" max="3" width="17.796875" customWidth="1"/>
    <col min="4" max="4" width="18.53125" customWidth="1"/>
    <col min="5" max="5" width="21.19921875" customWidth="1"/>
    <col min="6" max="6" width="22.06640625" customWidth="1"/>
    <col min="7" max="7" width="11.3984375" customWidth="1"/>
    <col min="8" max="26" width="10.796875" customWidth="1"/>
  </cols>
  <sheetData>
    <row r="1" spans="1:26" ht="14.25" customHeight="1">
      <c r="A1" s="6" t="s">
        <v>1922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57" customHeight="1">
      <c r="A2" s="983" t="s">
        <v>624</v>
      </c>
      <c r="B2" s="961"/>
      <c r="C2" s="173" t="s">
        <v>1923</v>
      </c>
      <c r="D2" s="173" t="s">
        <v>1924</v>
      </c>
      <c r="E2" s="173" t="s">
        <v>1925</v>
      </c>
      <c r="F2" s="173" t="s">
        <v>1926</v>
      </c>
      <c r="G2" s="1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customHeight="1">
      <c r="A3" s="2" t="s">
        <v>498</v>
      </c>
      <c r="B3" s="2"/>
      <c r="C3" s="25">
        <f>SUM('Paludisme Confirme'!D4)+SUM('Paludisme Confirme'!G4)</f>
        <v>0</v>
      </c>
      <c r="D3" s="25">
        <f>SUM('Paludisme Confirme'!C4)+SUM('Paludisme Confirme'!F4)</f>
        <v>0</v>
      </c>
      <c r="E3" s="103" t="str">
        <f>IFERROR(C3*1000/Population!C3,"")</f>
        <v/>
      </c>
      <c r="F3" s="103" t="str">
        <f>IFERROR(D3*1000/Population!F3,"")</f>
        <v/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27"/>
      <c r="B4" s="728" t="s">
        <v>499</v>
      </c>
      <c r="C4" s="724">
        <f>SUM('Paludisme Confirme'!D5)+SUM('Paludisme Confirme'!G5)</f>
        <v>0</v>
      </c>
      <c r="D4" s="724">
        <f>SUM('Paludisme Confirme'!C5)+SUM('Paludisme Confirme'!F5)</f>
        <v>0</v>
      </c>
      <c r="E4" s="722" t="str">
        <f>IFERROR(C4*1000/Population!C4,"")</f>
        <v/>
      </c>
      <c r="F4" s="722" t="str">
        <f>IFERROR(D4*1000/Population!F4,"")</f>
        <v/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27"/>
      <c r="B5" s="728" t="s">
        <v>500</v>
      </c>
      <c r="C5" s="725">
        <f>SUM('Paludisme Confirme'!D6)+SUM('Paludisme Confirme'!G6)</f>
        <v>0</v>
      </c>
      <c r="D5" s="725">
        <f>SUM('Paludisme Confirme'!C6)+SUM('Paludisme Confirme'!F6)</f>
        <v>0</v>
      </c>
      <c r="E5" s="723" t="str">
        <f>IFERROR(C5*1000/Population!C5,"")</f>
        <v/>
      </c>
      <c r="F5" s="723" t="str">
        <f>IFERROR(D5*1000/Population!F5,"")</f>
        <v/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27"/>
      <c r="B6" s="728" t="s">
        <v>501</v>
      </c>
      <c r="C6" s="725">
        <f>SUM('Paludisme Confirme'!D7)+SUM('Paludisme Confirme'!G7)</f>
        <v>0</v>
      </c>
      <c r="D6" s="725">
        <f>SUM('Paludisme Confirme'!C7)+SUM('Paludisme Confirme'!F7)</f>
        <v>0</v>
      </c>
      <c r="E6" s="723" t="str">
        <f>IFERROR(C6*1000/Population!C6,"")</f>
        <v/>
      </c>
      <c r="F6" s="723" t="str">
        <f>IFERROR(D6*1000/Population!F6,"")</f>
        <v/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27"/>
      <c r="B7" s="728" t="s">
        <v>502</v>
      </c>
      <c r="C7" s="725">
        <f>SUM('Paludisme Confirme'!D8)+SUM('Paludisme Confirme'!G8)</f>
        <v>0</v>
      </c>
      <c r="D7" s="725">
        <f>SUM('Paludisme Confirme'!C8)+SUM('Paludisme Confirme'!F8)</f>
        <v>0</v>
      </c>
      <c r="E7" s="723" t="str">
        <f>IFERROR(C7*1000/Population!C7,"")</f>
        <v/>
      </c>
      <c r="F7" s="723" t="str">
        <f>IFERROR(D7*1000/Population!F7,"")</f>
        <v/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2" t="s">
        <v>503</v>
      </c>
      <c r="B8" s="2"/>
      <c r="C8" s="25">
        <f>SUM('Paludisme Confirme'!D9)+SUM('Paludisme Confirme'!G9)</f>
        <v>0</v>
      </c>
      <c r="D8" s="25">
        <f>SUM('Paludisme Confirme'!C9)+SUM('Paludisme Confirme'!F9)</f>
        <v>0</v>
      </c>
      <c r="E8" s="103" t="str">
        <f>IFERROR(C8*1000/Population!C8,"")</f>
        <v/>
      </c>
      <c r="F8" s="103" t="str">
        <f>IFERROR(D8*1000/Population!F8,"")</f>
        <v/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27"/>
      <c r="B9" s="728" t="s">
        <v>504</v>
      </c>
      <c r="C9" s="725">
        <f>SUM('Paludisme Confirme'!D10)+SUM('Paludisme Confirme'!G10)</f>
        <v>0</v>
      </c>
      <c r="D9" s="725">
        <f>SUM('Paludisme Confirme'!C10)+SUM('Paludisme Confirme'!F10)</f>
        <v>0</v>
      </c>
      <c r="E9" s="723" t="str">
        <f>IFERROR(C9*1000/Population!C9,"")</f>
        <v/>
      </c>
      <c r="F9" s="723" t="str">
        <f>IFERROR(D9*1000/Population!F9,"")</f>
        <v/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27"/>
      <c r="B10" s="728" t="s">
        <v>505</v>
      </c>
      <c r="C10" s="725">
        <f>SUM('Paludisme Confirme'!D11)+SUM('Paludisme Confirme'!G11)</f>
        <v>0</v>
      </c>
      <c r="D10" s="725">
        <f>SUM('Paludisme Confirme'!C11)+SUM('Paludisme Confirme'!F11)</f>
        <v>0</v>
      </c>
      <c r="E10" s="723" t="str">
        <f>IFERROR(C10*1000/Population!C10,"")</f>
        <v/>
      </c>
      <c r="F10" s="723" t="str">
        <f>IFERROR(D10*1000/Population!F10,"")</f>
        <v/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27"/>
      <c r="B11" s="728" t="s">
        <v>506</v>
      </c>
      <c r="C11" s="725">
        <f>SUM('Paludisme Confirme'!D12)+SUM('Paludisme Confirme'!G12)</f>
        <v>0</v>
      </c>
      <c r="D11" s="725">
        <f>SUM('Paludisme Confirme'!C12)+SUM('Paludisme Confirme'!F12)</f>
        <v>0</v>
      </c>
      <c r="E11" s="723" t="str">
        <f>IFERROR(C11*1000/Population!C11,"")</f>
        <v/>
      </c>
      <c r="F11" s="723" t="str">
        <f>IFERROR(D11*1000/Population!F11,"")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customHeight="1">
      <c r="A12" s="727"/>
      <c r="B12" s="728" t="s">
        <v>507</v>
      </c>
      <c r="C12" s="725">
        <f>SUM('Paludisme Confirme'!D13)+SUM('Paludisme Confirme'!G13)</f>
        <v>0</v>
      </c>
      <c r="D12" s="725">
        <f>SUM('Paludisme Confirme'!C13)+SUM('Paludisme Confirme'!F13)</f>
        <v>0</v>
      </c>
      <c r="E12" s="723" t="str">
        <f>IFERROR(C12*1000/Population!C12,"")</f>
        <v/>
      </c>
      <c r="F12" s="723" t="str">
        <f>IFERROR(D12*1000/Population!F12,"")</f>
        <v/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27"/>
      <c r="B13" s="728" t="s">
        <v>508</v>
      </c>
      <c r="C13" s="725">
        <f>SUM('Paludisme Confirme'!D14)+SUM('Paludisme Confirme'!G14)</f>
        <v>0</v>
      </c>
      <c r="D13" s="725">
        <f>SUM('Paludisme Confirme'!C14)+SUM('Paludisme Confirme'!F14)</f>
        <v>0</v>
      </c>
      <c r="E13" s="723" t="str">
        <f>IFERROR(C13*1000/Population!C13,"")</f>
        <v/>
      </c>
      <c r="F13" s="723" t="str">
        <f>IFERROR(D13*1000/Population!F13,"")</f>
        <v/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27"/>
      <c r="B14" s="728" t="s">
        <v>509</v>
      </c>
      <c r="C14" s="725">
        <f>SUM('Paludisme Confirme'!D15)+SUM('Paludisme Confirme'!G15)</f>
        <v>0</v>
      </c>
      <c r="D14" s="725">
        <f>SUM('Paludisme Confirme'!C15)+SUM('Paludisme Confirme'!F15)</f>
        <v>0</v>
      </c>
      <c r="E14" s="723" t="str">
        <f>IFERROR(C14*1000/Population!C14,"")</f>
        <v/>
      </c>
      <c r="F14" s="723" t="str">
        <f>IFERROR(D14*1000/Population!F14,"")</f>
        <v/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2" t="s">
        <v>510</v>
      </c>
      <c r="B15" s="2"/>
      <c r="C15" s="25">
        <f>SUM('Paludisme Confirme'!D16)+SUM('Paludisme Confirme'!G16)</f>
        <v>0</v>
      </c>
      <c r="D15" s="25">
        <f>SUM('Paludisme Confirme'!C16)+SUM('Paludisme Confirme'!F16)</f>
        <v>0</v>
      </c>
      <c r="E15" s="103" t="str">
        <f>IFERROR(C15*1000/Population!C15,"")</f>
        <v/>
      </c>
      <c r="F15" s="103" t="str">
        <f>IFERROR(D15*1000/Population!F15,"")</f>
        <v/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28"/>
      <c r="B16" s="728" t="s">
        <v>511</v>
      </c>
      <c r="C16" s="725">
        <f>SUM('Paludisme Confirme'!D17)+SUM('Paludisme Confirme'!G17)</f>
        <v>0</v>
      </c>
      <c r="D16" s="725">
        <f>SUM('Paludisme Confirme'!C17)+SUM('Paludisme Confirme'!F17)</f>
        <v>0</v>
      </c>
      <c r="E16" s="723" t="str">
        <f>IFERROR(C16*1000/Population!C16,"")</f>
        <v/>
      </c>
      <c r="F16" s="723" t="str">
        <f>IFERROR(D16*1000/Population!F16,"")</f>
        <v/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6" ht="15" customHeight="1">
      <c r="A17" s="727"/>
      <c r="B17" s="728" t="s">
        <v>512</v>
      </c>
      <c r="C17" s="725">
        <f>SUM('Paludisme Confirme'!D18)+SUM('Paludisme Confirme'!G18)</f>
        <v>0</v>
      </c>
      <c r="D17" s="725">
        <f>SUM('Paludisme Confirme'!C18)+SUM('Paludisme Confirme'!F18)</f>
        <v>0</v>
      </c>
      <c r="E17" s="723" t="str">
        <f>IFERROR(C17*1000/Population!C17,"")</f>
        <v/>
      </c>
      <c r="F17" s="723" t="str">
        <f>IFERROR(D17*1000/Population!F17,"")</f>
        <v/>
      </c>
    </row>
    <row r="18" spans="1:6" ht="15" customHeight="1">
      <c r="A18" s="727"/>
      <c r="B18" s="728" t="s">
        <v>513</v>
      </c>
      <c r="C18" s="725">
        <f>SUM('Paludisme Confirme'!D19)+SUM('Paludisme Confirme'!G19)</f>
        <v>0</v>
      </c>
      <c r="D18" s="725">
        <f>SUM('Paludisme Confirme'!C19)+SUM('Paludisme Confirme'!F19)</f>
        <v>0</v>
      </c>
      <c r="E18" s="723" t="str">
        <f>IFERROR(C18*1000/Population!C18,"")</f>
        <v/>
      </c>
      <c r="F18" s="723" t="str">
        <f>IFERROR(D18*1000/Population!F18,"")</f>
        <v/>
      </c>
    </row>
    <row r="19" spans="1:6" ht="15" customHeight="1">
      <c r="A19" s="2" t="s">
        <v>514</v>
      </c>
      <c r="B19" s="6"/>
      <c r="C19" s="49">
        <f>SUM('Paludisme Confirme'!D20)+SUM('Paludisme Confirme'!G20)</f>
        <v>0</v>
      </c>
      <c r="D19" s="49">
        <f>SUM('Paludisme Confirme'!C20)+SUM('Paludisme Confirme'!F20)</f>
        <v>0</v>
      </c>
      <c r="E19" s="686" t="str">
        <f>IFERROR(C19*1000/Population!C19,"")</f>
        <v/>
      </c>
      <c r="F19" s="686" t="str">
        <f>IFERROR(D19*1000/Population!F19,"")</f>
        <v/>
      </c>
    </row>
    <row r="20" spans="1:6" ht="15" customHeight="1">
      <c r="A20" s="728"/>
      <c r="B20" s="729" t="s">
        <v>515</v>
      </c>
      <c r="C20" s="724">
        <f>SUM('Paludisme Confirme'!D21)+SUM('Paludisme Confirme'!G21)</f>
        <v>0</v>
      </c>
      <c r="D20" s="724">
        <f>SUM('Paludisme Confirme'!C21)+SUM('Paludisme Confirme'!F21)</f>
        <v>0</v>
      </c>
      <c r="E20" s="722" t="str">
        <f>IFERROR(C20*1000/Population!C20,"")</f>
        <v/>
      </c>
      <c r="F20" s="722" t="str">
        <f>IFERROR(D20*1000/Population!F20,"")</f>
        <v/>
      </c>
    </row>
    <row r="21" spans="1:6" ht="15" customHeight="1">
      <c r="A21" s="727"/>
      <c r="B21" s="728" t="s">
        <v>516</v>
      </c>
      <c r="C21" s="725">
        <f>SUM('Paludisme Confirme'!D22)+SUM('Paludisme Confirme'!G22)</f>
        <v>0</v>
      </c>
      <c r="D21" s="725">
        <f>SUM('Paludisme Confirme'!C22)+SUM('Paludisme Confirme'!F22)</f>
        <v>0</v>
      </c>
      <c r="E21" s="723" t="str">
        <f>IFERROR(C21*1000/Population!C21,"")</f>
        <v/>
      </c>
      <c r="F21" s="723" t="str">
        <f>IFERROR(D21*1000/Population!F21,"")</f>
        <v/>
      </c>
    </row>
    <row r="22" spans="1:6" ht="15" customHeight="1">
      <c r="A22" s="727"/>
      <c r="B22" s="728" t="s">
        <v>517</v>
      </c>
      <c r="C22" s="725">
        <f>SUM('Paludisme Confirme'!D23)+SUM('Paludisme Confirme'!G23)</f>
        <v>0</v>
      </c>
      <c r="D22" s="725">
        <f>SUM('Paludisme Confirme'!C23)+SUM('Paludisme Confirme'!F23)</f>
        <v>0</v>
      </c>
      <c r="E22" s="723" t="str">
        <f>IFERROR(C22*1000/Population!C22,"")</f>
        <v/>
      </c>
      <c r="F22" s="723" t="str">
        <f>IFERROR(D22*1000/Population!F22,"")</f>
        <v/>
      </c>
    </row>
    <row r="23" spans="1:6" ht="15" customHeight="1">
      <c r="A23" s="727"/>
      <c r="B23" s="728" t="s">
        <v>518</v>
      </c>
      <c r="C23" s="725">
        <f>SUM('Paludisme Confirme'!D24)+SUM('Paludisme Confirme'!G24)</f>
        <v>0</v>
      </c>
      <c r="D23" s="725">
        <f>SUM('Paludisme Confirme'!C24)+SUM('Paludisme Confirme'!F24)</f>
        <v>0</v>
      </c>
      <c r="E23" s="723" t="str">
        <f>IFERROR(C23*1000/Population!C23,"")</f>
        <v/>
      </c>
      <c r="F23" s="723" t="str">
        <f>IFERROR(D23*1000/Population!F23,"")</f>
        <v/>
      </c>
    </row>
    <row r="24" spans="1:6" ht="15" customHeight="1">
      <c r="A24" s="727"/>
      <c r="B24" s="728" t="s">
        <v>519</v>
      </c>
      <c r="C24" s="725">
        <f>SUM('Paludisme Confirme'!D25)+SUM('Paludisme Confirme'!G25)</f>
        <v>0</v>
      </c>
      <c r="D24" s="725">
        <f>SUM('Paludisme Confirme'!C25)+SUM('Paludisme Confirme'!F25)</f>
        <v>0</v>
      </c>
      <c r="E24" s="723" t="str">
        <f>IFERROR(C24*1000/Population!C24,"")</f>
        <v/>
      </c>
      <c r="F24" s="723" t="str">
        <f>IFERROR(D24*1000/Population!F24,"")</f>
        <v/>
      </c>
    </row>
    <row r="25" spans="1:6" ht="15" customHeight="1">
      <c r="A25" s="727"/>
      <c r="B25" s="728" t="s">
        <v>520</v>
      </c>
      <c r="C25" s="725">
        <f>SUM('Paludisme Confirme'!D26)+SUM('Paludisme Confirme'!G26)</f>
        <v>0</v>
      </c>
      <c r="D25" s="725">
        <f>SUM('Paludisme Confirme'!C26)+SUM('Paludisme Confirme'!F26)</f>
        <v>0</v>
      </c>
      <c r="E25" s="723" t="str">
        <f>IFERROR(C25*1000/Population!C25,"")</f>
        <v/>
      </c>
      <c r="F25" s="723" t="str">
        <f>IFERROR(D25*1000/Population!F25,"")</f>
        <v/>
      </c>
    </row>
    <row r="26" spans="1:6" ht="15" customHeight="1">
      <c r="A26" s="727"/>
      <c r="B26" s="728" t="s">
        <v>521</v>
      </c>
      <c r="C26" s="725">
        <f>SUM('Paludisme Confirme'!D27)+SUM('Paludisme Confirme'!G27)</f>
        <v>0</v>
      </c>
      <c r="D26" s="725">
        <f>SUM('Paludisme Confirme'!C27)+SUM('Paludisme Confirme'!F27)</f>
        <v>0</v>
      </c>
      <c r="E26" s="723" t="str">
        <f>IFERROR(C26*1000/Population!C26,"")</f>
        <v/>
      </c>
      <c r="F26" s="723" t="str">
        <f>IFERROR(D26*1000/Population!F26,"")</f>
        <v/>
      </c>
    </row>
    <row r="27" spans="1:6" ht="15" customHeight="1">
      <c r="A27" s="727"/>
      <c r="B27" s="728" t="s">
        <v>522</v>
      </c>
      <c r="C27" s="725">
        <f>SUM('Paludisme Confirme'!D28)+SUM('Paludisme Confirme'!G28)</f>
        <v>0</v>
      </c>
      <c r="D27" s="725">
        <f>SUM('Paludisme Confirme'!C28)+SUM('Paludisme Confirme'!F28)</f>
        <v>0</v>
      </c>
      <c r="E27" s="723" t="str">
        <f>IFERROR(C27*1000/Population!C27,"")</f>
        <v/>
      </c>
      <c r="F27" s="723" t="str">
        <f>IFERROR(D27*1000/Population!F27,"")</f>
        <v/>
      </c>
    </row>
    <row r="28" spans="1:6" ht="15" customHeight="1">
      <c r="A28" s="727"/>
      <c r="B28" s="728" t="s">
        <v>523</v>
      </c>
      <c r="C28" s="725">
        <f>SUM('Paludisme Confirme'!D29)+SUM('Paludisme Confirme'!G29)</f>
        <v>0</v>
      </c>
      <c r="D28" s="725">
        <f>SUM('Paludisme Confirme'!C29)+SUM('Paludisme Confirme'!F29)</f>
        <v>0</v>
      </c>
      <c r="E28" s="723" t="str">
        <f>IFERROR(C28*1000/Population!C28,"")</f>
        <v/>
      </c>
      <c r="F28" s="723" t="str">
        <f>IFERROR(D28*1000/Population!F28,"")</f>
        <v/>
      </c>
    </row>
    <row r="29" spans="1:6" ht="15" customHeight="1">
      <c r="A29" s="2" t="s">
        <v>524</v>
      </c>
      <c r="B29" s="2"/>
      <c r="C29" s="25">
        <f>SUM('Paludisme Confirme'!D30)+SUM('Paludisme Confirme'!G30)</f>
        <v>0</v>
      </c>
      <c r="D29" s="25">
        <f>SUM('Paludisme Confirme'!C30)+SUM('Paludisme Confirme'!F30)</f>
        <v>0</v>
      </c>
      <c r="E29" s="103" t="str">
        <f>IFERROR(C29*1000/Population!C29,"")</f>
        <v/>
      </c>
      <c r="F29" s="103" t="str">
        <f>IFERROR(D29*1000/Population!F29,"")</f>
        <v/>
      </c>
    </row>
    <row r="30" spans="1:6" ht="15" customHeight="1">
      <c r="A30" s="728"/>
      <c r="B30" s="728" t="s">
        <v>525</v>
      </c>
      <c r="C30" s="724">
        <f>SUM('Paludisme Confirme'!D31)+SUM('Paludisme Confirme'!G31)</f>
        <v>0</v>
      </c>
      <c r="D30" s="724">
        <f>SUM('Paludisme Confirme'!C31)+SUM('Paludisme Confirme'!F31)</f>
        <v>0</v>
      </c>
      <c r="E30" s="722" t="str">
        <f>IFERROR(C30*1000/Population!C30,"")</f>
        <v/>
      </c>
      <c r="F30" s="722" t="str">
        <f>IFERROR(D30*1000/Population!F30,"")</f>
        <v/>
      </c>
    </row>
    <row r="31" spans="1:6" ht="15" customHeight="1">
      <c r="A31" s="728"/>
      <c r="B31" s="728" t="s">
        <v>526</v>
      </c>
      <c r="C31" s="725">
        <f>SUM('Paludisme Confirme'!D32)+SUM('Paludisme Confirme'!G32)</f>
        <v>0</v>
      </c>
      <c r="D31" s="725">
        <f>SUM('Paludisme Confirme'!C32)+SUM('Paludisme Confirme'!F32)</f>
        <v>0</v>
      </c>
      <c r="E31" s="723" t="str">
        <f>IFERROR(C31*1000/Population!C31,"")</f>
        <v/>
      </c>
      <c r="F31" s="723" t="str">
        <f>IFERROR(D31*1000/Population!F31,"")</f>
        <v/>
      </c>
    </row>
    <row r="32" spans="1:6" ht="15" customHeight="1">
      <c r="A32" s="728"/>
      <c r="B32" s="728" t="s">
        <v>527</v>
      </c>
      <c r="C32" s="725">
        <f>SUM('Paludisme Confirme'!D33)+SUM('Paludisme Confirme'!G33)</f>
        <v>0</v>
      </c>
      <c r="D32" s="725">
        <f>SUM('Paludisme Confirme'!C33)+SUM('Paludisme Confirme'!F33)</f>
        <v>0</v>
      </c>
      <c r="E32" s="723" t="str">
        <f>IFERROR(C32*1000/Population!C32,"")</f>
        <v/>
      </c>
      <c r="F32" s="723" t="str">
        <f>IFERROR(D32*1000/Population!F32,"")</f>
        <v/>
      </c>
    </row>
    <row r="33" spans="1:6" ht="15" customHeight="1">
      <c r="A33" s="728"/>
      <c r="B33" s="728" t="s">
        <v>528</v>
      </c>
      <c r="C33" s="725">
        <f>SUM('Paludisme Confirme'!D34)+SUM('Paludisme Confirme'!G34)</f>
        <v>0</v>
      </c>
      <c r="D33" s="725">
        <f>SUM('Paludisme Confirme'!C34)+SUM('Paludisme Confirme'!F34)</f>
        <v>0</v>
      </c>
      <c r="E33" s="723" t="str">
        <f>IFERROR(C33*1000/Population!C33,"")</f>
        <v/>
      </c>
      <c r="F33" s="723" t="str">
        <f>IFERROR(D33*1000/Population!F33,"")</f>
        <v/>
      </c>
    </row>
    <row r="34" spans="1:6" ht="15" customHeight="1">
      <c r="A34" s="728"/>
      <c r="B34" s="728" t="s">
        <v>529</v>
      </c>
      <c r="C34" s="725">
        <f>SUM('Paludisme Confirme'!D35)+SUM('Paludisme Confirme'!G35)</f>
        <v>0</v>
      </c>
      <c r="D34" s="725">
        <f>SUM('Paludisme Confirme'!C35)+SUM('Paludisme Confirme'!F35)</f>
        <v>0</v>
      </c>
      <c r="E34" s="723" t="str">
        <f>IFERROR(C34*1000/Population!C34,"")</f>
        <v/>
      </c>
      <c r="F34" s="723" t="str">
        <f>IFERROR(D34*1000/Population!F34,"")</f>
        <v/>
      </c>
    </row>
    <row r="35" spans="1:6" ht="15" customHeight="1">
      <c r="A35" s="728"/>
      <c r="B35" s="728" t="s">
        <v>530</v>
      </c>
      <c r="C35" s="725">
        <f>SUM('Paludisme Confirme'!D36)+SUM('Paludisme Confirme'!G36)</f>
        <v>0</v>
      </c>
      <c r="D35" s="725">
        <f>SUM('Paludisme Confirme'!C36)+SUM('Paludisme Confirme'!F36)</f>
        <v>0</v>
      </c>
      <c r="E35" s="723" t="str">
        <f>IFERROR(C35*1000/Population!C35,"")</f>
        <v/>
      </c>
      <c r="F35" s="723" t="str">
        <f>IFERROR(D35*1000/Population!F35,"")</f>
        <v/>
      </c>
    </row>
    <row r="36" spans="1:6" ht="15" customHeight="1">
      <c r="A36" s="728"/>
      <c r="B36" s="728" t="s">
        <v>531</v>
      </c>
      <c r="C36" s="725">
        <f>SUM('Paludisme Confirme'!D37)+SUM('Paludisme Confirme'!G37)</f>
        <v>0</v>
      </c>
      <c r="D36" s="725">
        <f>SUM('Paludisme Confirme'!C37)+SUM('Paludisme Confirme'!F37)</f>
        <v>0</v>
      </c>
      <c r="E36" s="723" t="str">
        <f>IFERROR(C36*1000/Population!C36,"")</f>
        <v/>
      </c>
      <c r="F36" s="723" t="str">
        <f>IFERROR(D36*1000/Population!F36,"")</f>
        <v/>
      </c>
    </row>
    <row r="37" spans="1:6" ht="15" customHeight="1">
      <c r="A37" s="727"/>
      <c r="B37" s="728" t="s">
        <v>532</v>
      </c>
      <c r="C37" s="725">
        <f>SUM('Paludisme Confirme'!D38)+SUM('Paludisme Confirme'!G38)</f>
        <v>0</v>
      </c>
      <c r="D37" s="725">
        <f>SUM('Paludisme Confirme'!C38)+SUM('Paludisme Confirme'!F38)</f>
        <v>0</v>
      </c>
      <c r="E37" s="723" t="str">
        <f>IFERROR(C37*1000/Population!C37,"")</f>
        <v/>
      </c>
      <c r="F37" s="723" t="str">
        <f>IFERROR(D37*1000/Population!F37,"")</f>
        <v/>
      </c>
    </row>
    <row r="38" spans="1:6" ht="15" customHeight="1">
      <c r="A38" s="727"/>
      <c r="B38" s="728" t="s">
        <v>533</v>
      </c>
      <c r="C38" s="725">
        <f>SUM('Paludisme Confirme'!D39)+SUM('Paludisme Confirme'!G39)</f>
        <v>0</v>
      </c>
      <c r="D38" s="725">
        <f>SUM('Paludisme Confirme'!C39)+SUM('Paludisme Confirme'!F39)</f>
        <v>0</v>
      </c>
      <c r="E38" s="723" t="str">
        <f>IFERROR(C38*1000/Population!C38,"")</f>
        <v/>
      </c>
      <c r="F38" s="723" t="str">
        <f>IFERROR(D38*1000/Population!F38,"")</f>
        <v/>
      </c>
    </row>
    <row r="39" spans="1:6" ht="15" customHeight="1">
      <c r="A39" s="727"/>
      <c r="B39" s="728" t="s">
        <v>534</v>
      </c>
      <c r="C39" s="725">
        <f>SUM('Paludisme Confirme'!D40)+SUM('Paludisme Confirme'!G40)</f>
        <v>0</v>
      </c>
      <c r="D39" s="725">
        <f>SUM('Paludisme Confirme'!C40)+SUM('Paludisme Confirme'!F40)</f>
        <v>0</v>
      </c>
      <c r="E39" s="723" t="str">
        <f>IFERROR(C39*1000/Population!C39,"")</f>
        <v/>
      </c>
      <c r="F39" s="723" t="str">
        <f>IFERROR(D39*1000/Population!F39,"")</f>
        <v/>
      </c>
    </row>
    <row r="40" spans="1:6" ht="15" customHeight="1">
      <c r="A40" s="727"/>
      <c r="B40" s="728" t="s">
        <v>535</v>
      </c>
      <c r="C40" s="725">
        <f>SUM('Paludisme Confirme'!D41)+SUM('Paludisme Confirme'!G41)</f>
        <v>0</v>
      </c>
      <c r="D40" s="725">
        <f>SUM('Paludisme Confirme'!C41)+SUM('Paludisme Confirme'!F41)</f>
        <v>0</v>
      </c>
      <c r="E40" s="723" t="str">
        <f>IFERROR(C40*1000/Population!C40,"")</f>
        <v/>
      </c>
      <c r="F40" s="723" t="str">
        <f>IFERROR(D40*1000/Population!F40,"")</f>
        <v/>
      </c>
    </row>
    <row r="41" spans="1:6" ht="15" customHeight="1">
      <c r="A41" s="727"/>
      <c r="B41" s="728" t="s">
        <v>536</v>
      </c>
      <c r="C41" s="725">
        <f>SUM('Paludisme Confirme'!D42)+SUM('Paludisme Confirme'!G42)</f>
        <v>0</v>
      </c>
      <c r="D41" s="725">
        <f>SUM('Paludisme Confirme'!C42)+SUM('Paludisme Confirme'!F42)</f>
        <v>0</v>
      </c>
      <c r="E41" s="723" t="str">
        <f>IFERROR(C41*1000/Population!C41,"")</f>
        <v/>
      </c>
      <c r="F41" s="723" t="str">
        <f>IFERROR(D41*1000/Population!F41,"")</f>
        <v/>
      </c>
    </row>
    <row r="42" spans="1:6" ht="15" customHeight="1">
      <c r="A42" s="2" t="s">
        <v>537</v>
      </c>
      <c r="B42" s="2"/>
      <c r="C42" s="25">
        <f>SUM('Paludisme Confirme'!D43)+SUM('Paludisme Confirme'!G43)</f>
        <v>0</v>
      </c>
      <c r="D42" s="25">
        <f>SUM('Paludisme Confirme'!C43)+SUM('Paludisme Confirme'!F43)</f>
        <v>0</v>
      </c>
      <c r="E42" s="103" t="str">
        <f>IFERROR(C42*1000/Population!C42,"")</f>
        <v/>
      </c>
      <c r="F42" s="103" t="str">
        <f>IFERROR(D42*1000/Population!F42,"")</f>
        <v/>
      </c>
    </row>
    <row r="43" spans="1:6" ht="15" customHeight="1">
      <c r="A43" s="728"/>
      <c r="B43" s="728" t="s">
        <v>538</v>
      </c>
      <c r="C43" s="725">
        <f>SUM('Paludisme Confirme'!D44)+SUM('Paludisme Confirme'!G44)</f>
        <v>0</v>
      </c>
      <c r="D43" s="725">
        <f>SUM('Paludisme Confirme'!C44)+SUM('Paludisme Confirme'!F44)</f>
        <v>0</v>
      </c>
      <c r="E43" s="723" t="str">
        <f>IFERROR(C43*1000/Population!C43,"")</f>
        <v/>
      </c>
      <c r="F43" s="723" t="str">
        <f>IFERROR(D43*1000/Population!F43,"")</f>
        <v/>
      </c>
    </row>
    <row r="44" spans="1:6" ht="15" customHeight="1">
      <c r="A44" s="727"/>
      <c r="B44" s="728" t="s">
        <v>539</v>
      </c>
      <c r="C44" s="725">
        <f>SUM('Paludisme Confirme'!D45)+SUM('Paludisme Confirme'!G45)</f>
        <v>0</v>
      </c>
      <c r="D44" s="725">
        <f>SUM('Paludisme Confirme'!C45)+SUM('Paludisme Confirme'!F45)</f>
        <v>0</v>
      </c>
      <c r="E44" s="723" t="str">
        <f>IFERROR(C44*1000/Population!C44,"")</f>
        <v/>
      </c>
      <c r="F44" s="723" t="str">
        <f>IFERROR(D44*1000/Population!F44,"")</f>
        <v/>
      </c>
    </row>
    <row r="45" spans="1:6" ht="15" customHeight="1">
      <c r="A45" s="727"/>
      <c r="B45" s="728" t="s">
        <v>540</v>
      </c>
      <c r="C45" s="725">
        <f>SUM('Paludisme Confirme'!D46)+SUM('Paludisme Confirme'!G46)</f>
        <v>0</v>
      </c>
      <c r="D45" s="725">
        <f>SUM('Paludisme Confirme'!C46)+SUM('Paludisme Confirme'!F46)</f>
        <v>0</v>
      </c>
      <c r="E45" s="723" t="str">
        <f>IFERROR(C45*1000/Population!C45,"")</f>
        <v/>
      </c>
      <c r="F45" s="723" t="str">
        <f>IFERROR(D45*1000/Population!F45,"")</f>
        <v/>
      </c>
    </row>
    <row r="46" spans="1:6" ht="15" customHeight="1">
      <c r="A46" s="727"/>
      <c r="B46" s="728" t="s">
        <v>541</v>
      </c>
      <c r="C46" s="725">
        <f>SUM('Paludisme Confirme'!D47)+SUM('Paludisme Confirme'!G47)</f>
        <v>0</v>
      </c>
      <c r="D46" s="725">
        <f>SUM('Paludisme Confirme'!C47)+SUM('Paludisme Confirme'!F47)</f>
        <v>0</v>
      </c>
      <c r="E46" s="723" t="str">
        <f>IFERROR(C46*1000/Population!C46,"")</f>
        <v/>
      </c>
      <c r="F46" s="723" t="str">
        <f>IFERROR(D46*1000/Population!F46,"")</f>
        <v/>
      </c>
    </row>
    <row r="47" spans="1:6" ht="15" customHeight="1">
      <c r="A47" s="727"/>
      <c r="B47" s="728" t="s">
        <v>542</v>
      </c>
      <c r="C47" s="725">
        <f>SUM('Paludisme Confirme'!D48)+SUM('Paludisme Confirme'!G48)</f>
        <v>0</v>
      </c>
      <c r="D47" s="725">
        <f>SUM('Paludisme Confirme'!C48)+SUM('Paludisme Confirme'!F48)</f>
        <v>0</v>
      </c>
      <c r="E47" s="723" t="str">
        <f>IFERROR(C47*1000/Population!C47,"")</f>
        <v/>
      </c>
      <c r="F47" s="723" t="str">
        <f>IFERROR(D47*1000/Population!F47,"")</f>
        <v/>
      </c>
    </row>
    <row r="48" spans="1:6" ht="15" customHeight="1">
      <c r="A48" s="727"/>
      <c r="B48" s="728" t="s">
        <v>543</v>
      </c>
      <c r="C48" s="725">
        <f>SUM('Paludisme Confirme'!D49)+SUM('Paludisme Confirme'!G49)</f>
        <v>0</v>
      </c>
      <c r="D48" s="725">
        <f>SUM('Paludisme Confirme'!C49)+SUM('Paludisme Confirme'!F49)</f>
        <v>0</v>
      </c>
      <c r="E48" s="723" t="str">
        <f>IFERROR(C48*1000/Population!C48,"")</f>
        <v/>
      </c>
      <c r="F48" s="723" t="str">
        <f>IFERROR(D48*1000/Population!F48,"")</f>
        <v/>
      </c>
    </row>
    <row r="49" spans="1:6" ht="15" customHeight="1">
      <c r="A49" s="727"/>
      <c r="B49" s="728" t="s">
        <v>544</v>
      </c>
      <c r="C49" s="725">
        <f>SUM('Paludisme Confirme'!D50)+SUM('Paludisme Confirme'!G50)</f>
        <v>0</v>
      </c>
      <c r="D49" s="725">
        <f>SUM('Paludisme Confirme'!C50)+SUM('Paludisme Confirme'!F50)</f>
        <v>0</v>
      </c>
      <c r="E49" s="723" t="str">
        <f>IFERROR(C49*1000/Population!C49,"")</f>
        <v/>
      </c>
      <c r="F49" s="723" t="str">
        <f>IFERROR(D49*1000/Population!F49,"")</f>
        <v/>
      </c>
    </row>
    <row r="50" spans="1:6" ht="15" customHeight="1">
      <c r="A50" s="2" t="s">
        <v>545</v>
      </c>
      <c r="B50" s="2"/>
      <c r="C50" s="25">
        <f>SUM('Paludisme Confirme'!D51)+SUM('Paludisme Confirme'!G51)</f>
        <v>0</v>
      </c>
      <c r="D50" s="25">
        <f>SUM('Paludisme Confirme'!C51)+SUM('Paludisme Confirme'!F51)</f>
        <v>0</v>
      </c>
      <c r="E50" s="103" t="str">
        <f>IFERROR(C50*1000/Population!C50,"")</f>
        <v/>
      </c>
      <c r="F50" s="103" t="str">
        <f>IFERROR(D50*1000/Population!F50,"")</f>
        <v/>
      </c>
    </row>
    <row r="51" spans="1:6" ht="15" customHeight="1">
      <c r="A51" s="728"/>
      <c r="B51" s="728" t="s">
        <v>546</v>
      </c>
      <c r="C51" s="725">
        <f>SUM('Paludisme Confirme'!D52)+SUM('Paludisme Confirme'!G52)</f>
        <v>0</v>
      </c>
      <c r="D51" s="725">
        <f>SUM('Paludisme Confirme'!C52)+SUM('Paludisme Confirme'!F52)</f>
        <v>0</v>
      </c>
      <c r="E51" s="723" t="str">
        <f>IFERROR(C51*1000/Population!C51,"")</f>
        <v/>
      </c>
      <c r="F51" s="723" t="str">
        <f>IFERROR(D51*1000/Population!F51,"")</f>
        <v/>
      </c>
    </row>
    <row r="52" spans="1:6" ht="15" customHeight="1">
      <c r="A52" s="727"/>
      <c r="B52" s="728" t="s">
        <v>547</v>
      </c>
      <c r="C52" s="725">
        <f>SUM('Paludisme Confirme'!D53)+SUM('Paludisme Confirme'!G53)</f>
        <v>0</v>
      </c>
      <c r="D52" s="725">
        <f>SUM('Paludisme Confirme'!C53)+SUM('Paludisme Confirme'!F53)</f>
        <v>0</v>
      </c>
      <c r="E52" s="723" t="str">
        <f>IFERROR(C52*1000/Population!C52,"")</f>
        <v/>
      </c>
      <c r="F52" s="723" t="str">
        <f>IFERROR(D52*1000/Population!F52,"")</f>
        <v/>
      </c>
    </row>
    <row r="53" spans="1:6" ht="15" customHeight="1">
      <c r="A53" s="727"/>
      <c r="B53" s="728" t="s">
        <v>548</v>
      </c>
      <c r="C53" s="725">
        <f>SUM('Paludisme Confirme'!D54)+SUM('Paludisme Confirme'!G54)</f>
        <v>0</v>
      </c>
      <c r="D53" s="725">
        <f>SUM('Paludisme Confirme'!C54)+SUM('Paludisme Confirme'!F54)</f>
        <v>0</v>
      </c>
      <c r="E53" s="723" t="str">
        <f>IFERROR(C53*1000/Population!C53,"")</f>
        <v/>
      </c>
      <c r="F53" s="723" t="str">
        <f>IFERROR(D53*1000/Population!F53,"")</f>
        <v/>
      </c>
    </row>
    <row r="54" spans="1:6" ht="15" customHeight="1">
      <c r="A54" s="727"/>
      <c r="B54" s="728" t="s">
        <v>549</v>
      </c>
      <c r="C54" s="725">
        <f>SUM('Paludisme Confirme'!D55)+SUM('Paludisme Confirme'!G55)</f>
        <v>0</v>
      </c>
      <c r="D54" s="725">
        <f>SUM('Paludisme Confirme'!C55)+SUM('Paludisme Confirme'!F55)</f>
        <v>0</v>
      </c>
      <c r="E54" s="723" t="str">
        <f>IFERROR(C54*1000/Population!C54,"")</f>
        <v/>
      </c>
      <c r="F54" s="723" t="str">
        <f>IFERROR(D54*1000/Population!F54,"")</f>
        <v/>
      </c>
    </row>
    <row r="55" spans="1:6" ht="15" customHeight="1">
      <c r="A55" s="2" t="s">
        <v>550</v>
      </c>
      <c r="B55" s="2"/>
      <c r="C55" s="49">
        <f>SUM('Paludisme Confirme'!D56)+SUM('Paludisme Confirme'!G56)</f>
        <v>0</v>
      </c>
      <c r="D55" s="49">
        <f>SUM('Paludisme Confirme'!C56)+SUM('Paludisme Confirme'!F56)</f>
        <v>0</v>
      </c>
      <c r="E55" s="686" t="str">
        <f>IFERROR(C55*1000/Population!C55,"")</f>
        <v/>
      </c>
      <c r="F55" s="686" t="str">
        <f>IFERROR(D55*1000/Population!F55,"")</f>
        <v/>
      </c>
    </row>
    <row r="56" spans="1:6" ht="15" customHeight="1">
      <c r="A56" s="728"/>
      <c r="B56" s="728" t="s">
        <v>551</v>
      </c>
      <c r="C56" s="724">
        <f>SUM('Paludisme Confirme'!D57)+SUM('Paludisme Confirme'!G57)</f>
        <v>0</v>
      </c>
      <c r="D56" s="724">
        <f>SUM('Paludisme Confirme'!C57)+SUM('Paludisme Confirme'!F57)</f>
        <v>0</v>
      </c>
      <c r="E56" s="722" t="str">
        <f>IFERROR(C56*1000/Population!C56,"")</f>
        <v/>
      </c>
      <c r="F56" s="722" t="str">
        <f>IFERROR(D56*1000/Population!F56,"")</f>
        <v/>
      </c>
    </row>
    <row r="57" spans="1:6" ht="15" customHeight="1">
      <c r="A57" s="727"/>
      <c r="B57" s="728" t="s">
        <v>552</v>
      </c>
      <c r="C57" s="725">
        <f>SUM('Paludisme Confirme'!D58)+SUM('Paludisme Confirme'!G58)</f>
        <v>0</v>
      </c>
      <c r="D57" s="725">
        <f>SUM('Paludisme Confirme'!C58)+SUM('Paludisme Confirme'!F58)</f>
        <v>0</v>
      </c>
      <c r="E57" s="723" t="str">
        <f>IFERROR(C57*1000/Population!C57,"")</f>
        <v/>
      </c>
      <c r="F57" s="723" t="str">
        <f>IFERROR(D57*1000/Population!F57,"")</f>
        <v/>
      </c>
    </row>
    <row r="58" spans="1:6" ht="15" customHeight="1">
      <c r="A58" s="727"/>
      <c r="B58" s="728" t="s">
        <v>553</v>
      </c>
      <c r="C58" s="725">
        <f>SUM('Paludisme Confirme'!D59)+SUM('Paludisme Confirme'!G59)</f>
        <v>0</v>
      </c>
      <c r="D58" s="725">
        <f>SUM('Paludisme Confirme'!C59)+SUM('Paludisme Confirme'!F59)</f>
        <v>0</v>
      </c>
      <c r="E58" s="723" t="str">
        <f>IFERROR(C58*1000/Population!C58,"")</f>
        <v/>
      </c>
      <c r="F58" s="723" t="str">
        <f>IFERROR(D58*1000/Population!F58,"")</f>
        <v/>
      </c>
    </row>
    <row r="59" spans="1:6" ht="15" customHeight="1">
      <c r="A59" s="727"/>
      <c r="B59" s="728" t="s">
        <v>554</v>
      </c>
      <c r="C59" s="725">
        <f>SUM('Paludisme Confirme'!D60)+SUM('Paludisme Confirme'!G60)</f>
        <v>0</v>
      </c>
      <c r="D59" s="725">
        <f>SUM('Paludisme Confirme'!C60)+SUM('Paludisme Confirme'!F60)</f>
        <v>0</v>
      </c>
      <c r="E59" s="723" t="str">
        <f>IFERROR(C59*1000/Population!C59,"")</f>
        <v/>
      </c>
      <c r="F59" s="723" t="str">
        <f>IFERROR(D59*1000/Population!F59,"")</f>
        <v/>
      </c>
    </row>
    <row r="60" spans="1:6" ht="15" customHeight="1">
      <c r="A60" s="727"/>
      <c r="B60" s="728" t="s">
        <v>555</v>
      </c>
      <c r="C60" s="725">
        <f>SUM('Paludisme Confirme'!D61)+SUM('Paludisme Confirme'!G61)</f>
        <v>0</v>
      </c>
      <c r="D60" s="725">
        <f>SUM('Paludisme Confirme'!C61)+SUM('Paludisme Confirme'!F61)</f>
        <v>0</v>
      </c>
      <c r="E60" s="723" t="str">
        <f>IFERROR(C60*1000/Population!C60,"")</f>
        <v/>
      </c>
      <c r="F60" s="723" t="str">
        <f>IFERROR(D60*1000/Population!F60,"")</f>
        <v/>
      </c>
    </row>
    <row r="61" spans="1:6" ht="15" customHeight="1">
      <c r="A61" s="727"/>
      <c r="B61" s="728" t="s">
        <v>556</v>
      </c>
      <c r="C61" s="725">
        <f>SUM('Paludisme Confirme'!D62)+SUM('Paludisme Confirme'!G62)</f>
        <v>0</v>
      </c>
      <c r="D61" s="725">
        <f>SUM('Paludisme Confirme'!C62)+SUM('Paludisme Confirme'!F62)</f>
        <v>0</v>
      </c>
      <c r="E61" s="723" t="str">
        <f>IFERROR(C61*1000/Population!C61,"")</f>
        <v/>
      </c>
      <c r="F61" s="723" t="str">
        <f>IFERROR(D61*1000/Population!F61,"")</f>
        <v/>
      </c>
    </row>
    <row r="62" spans="1:6" ht="15" customHeight="1">
      <c r="A62" s="727"/>
      <c r="B62" s="728" t="s">
        <v>557</v>
      </c>
      <c r="C62" s="725">
        <f>SUM('Paludisme Confirme'!D63)+SUM('Paludisme Confirme'!G63)</f>
        <v>0</v>
      </c>
      <c r="D62" s="725">
        <f>SUM('Paludisme Confirme'!C63)+SUM('Paludisme Confirme'!F63)</f>
        <v>0</v>
      </c>
      <c r="E62" s="723" t="str">
        <f>IFERROR(C62*1000/Population!C62,"")</f>
        <v/>
      </c>
      <c r="F62" s="723" t="str">
        <f>IFERROR(D62*1000/Population!F62,"")</f>
        <v/>
      </c>
    </row>
    <row r="63" spans="1:6" ht="15" customHeight="1">
      <c r="A63" s="727"/>
      <c r="B63" s="728" t="s">
        <v>558</v>
      </c>
      <c r="C63" s="725">
        <f>SUM('Paludisme Confirme'!D64)+SUM('Paludisme Confirme'!G64)</f>
        <v>0</v>
      </c>
      <c r="D63" s="725">
        <f>SUM('Paludisme Confirme'!C64)+SUM('Paludisme Confirme'!F64)</f>
        <v>0</v>
      </c>
      <c r="E63" s="723" t="str">
        <f>IFERROR(C63*1000/Population!C63,"")</f>
        <v/>
      </c>
      <c r="F63" s="723" t="str">
        <f>IFERROR(D63*1000/Population!F63,"")</f>
        <v/>
      </c>
    </row>
    <row r="64" spans="1:6" ht="15" customHeight="1">
      <c r="A64" s="2" t="s">
        <v>559</v>
      </c>
      <c r="B64" s="2"/>
      <c r="C64" s="25">
        <f>SUM('Paludisme Confirme'!D65)+SUM('Paludisme Confirme'!G65)</f>
        <v>0</v>
      </c>
      <c r="D64" s="25">
        <f>SUM('Paludisme Confirme'!C65)+SUM('Paludisme Confirme'!F65)</f>
        <v>0</v>
      </c>
      <c r="E64" s="103" t="str">
        <f>IFERROR(C64*1000/Population!C64,"")</f>
        <v/>
      </c>
      <c r="F64" s="103" t="str">
        <f>IFERROR(D64*1000/Population!F64,"")</f>
        <v/>
      </c>
    </row>
    <row r="65" spans="1:6" ht="15" customHeight="1">
      <c r="A65" s="728"/>
      <c r="B65" s="728" t="s">
        <v>560</v>
      </c>
      <c r="C65" s="725">
        <f>SUM('Paludisme Confirme'!D66)+SUM('Paludisme Confirme'!G66)</f>
        <v>0</v>
      </c>
      <c r="D65" s="725">
        <f>SUM('Paludisme Confirme'!C66)+SUM('Paludisme Confirme'!F66)</f>
        <v>0</v>
      </c>
      <c r="E65" s="723" t="str">
        <f>IFERROR(C65*1000/Population!C65,"")</f>
        <v/>
      </c>
      <c r="F65" s="723" t="str">
        <f>IFERROR(D65*1000/Population!F65,"")</f>
        <v/>
      </c>
    </row>
    <row r="66" spans="1:6" ht="15" customHeight="1">
      <c r="A66" s="727"/>
      <c r="B66" s="728" t="s">
        <v>561</v>
      </c>
      <c r="C66" s="725">
        <f>SUM('Paludisme Confirme'!D67)+SUM('Paludisme Confirme'!G67)</f>
        <v>0</v>
      </c>
      <c r="D66" s="725">
        <f>SUM('Paludisme Confirme'!C67)+SUM('Paludisme Confirme'!F67)</f>
        <v>0</v>
      </c>
      <c r="E66" s="723" t="str">
        <f>IFERROR(C66*1000/Population!C66,"")</f>
        <v/>
      </c>
      <c r="F66" s="723" t="str">
        <f>IFERROR(D66*1000/Population!F66,"")</f>
        <v/>
      </c>
    </row>
    <row r="67" spans="1:6" ht="15" customHeight="1">
      <c r="A67" s="727"/>
      <c r="B67" s="728" t="s">
        <v>562</v>
      </c>
      <c r="C67" s="725">
        <f>SUM('Paludisme Confirme'!D68)+SUM('Paludisme Confirme'!G68)</f>
        <v>0</v>
      </c>
      <c r="D67" s="725">
        <f>SUM('Paludisme Confirme'!C68)+SUM('Paludisme Confirme'!F68)</f>
        <v>0</v>
      </c>
      <c r="E67" s="723" t="str">
        <f>IFERROR(C67*1000/Population!C67,"")</f>
        <v/>
      </c>
      <c r="F67" s="723" t="str">
        <f>IFERROR(D67*1000/Population!F67,"")</f>
        <v/>
      </c>
    </row>
    <row r="68" spans="1:6" ht="15" customHeight="1">
      <c r="A68" s="727"/>
      <c r="B68" s="728" t="s">
        <v>563</v>
      </c>
      <c r="C68" s="725">
        <f>SUM('Paludisme Confirme'!D69)+SUM('Paludisme Confirme'!G69)</f>
        <v>0</v>
      </c>
      <c r="D68" s="725">
        <f>SUM('Paludisme Confirme'!C69)+SUM('Paludisme Confirme'!F69)</f>
        <v>0</v>
      </c>
      <c r="E68" s="723" t="str">
        <f>IFERROR(C68*1000/Population!C68,"")</f>
        <v/>
      </c>
      <c r="F68" s="723" t="str">
        <f>IFERROR(D68*1000/Population!F68,"")</f>
        <v/>
      </c>
    </row>
    <row r="69" spans="1:6" ht="15" customHeight="1">
      <c r="A69" s="727"/>
      <c r="B69" s="728" t="s">
        <v>564</v>
      </c>
      <c r="C69" s="725">
        <f>SUM('Paludisme Confirme'!D70)+SUM('Paludisme Confirme'!G70)</f>
        <v>0</v>
      </c>
      <c r="D69" s="725">
        <f>SUM('Paludisme Confirme'!C70)+SUM('Paludisme Confirme'!F70)</f>
        <v>0</v>
      </c>
      <c r="E69" s="723" t="str">
        <f>IFERROR(C69*1000/Population!C69,"")</f>
        <v/>
      </c>
      <c r="F69" s="723" t="str">
        <f>IFERROR(D69*1000/Population!F69,"")</f>
        <v/>
      </c>
    </row>
    <row r="70" spans="1:6" ht="15" customHeight="1">
      <c r="A70" s="727"/>
      <c r="B70" s="728" t="s">
        <v>565</v>
      </c>
      <c r="C70" s="725">
        <f>SUM('Paludisme Confirme'!D71)+SUM('Paludisme Confirme'!G71)</f>
        <v>0</v>
      </c>
      <c r="D70" s="725">
        <f>SUM('Paludisme Confirme'!C71)+SUM('Paludisme Confirme'!F71)</f>
        <v>0</v>
      </c>
      <c r="E70" s="723" t="str">
        <f>IFERROR(C70*1000/Population!C70,"")</f>
        <v/>
      </c>
      <c r="F70" s="723" t="str">
        <f>IFERROR(D70*1000/Population!F70,"")</f>
        <v/>
      </c>
    </row>
    <row r="71" spans="1:6" ht="15" customHeight="1">
      <c r="A71" s="727"/>
      <c r="B71" s="728" t="s">
        <v>566</v>
      </c>
      <c r="C71" s="725">
        <f>SUM('Paludisme Confirme'!D72)+SUM('Paludisme Confirme'!G72)</f>
        <v>0</v>
      </c>
      <c r="D71" s="725">
        <f>SUM('Paludisme Confirme'!C72)+SUM('Paludisme Confirme'!F72)</f>
        <v>0</v>
      </c>
      <c r="E71" s="723" t="str">
        <f>IFERROR(C71*1000/Population!C71,"")</f>
        <v/>
      </c>
      <c r="F71" s="723" t="str">
        <f>IFERROR(D71*1000/Population!F71,"")</f>
        <v/>
      </c>
    </row>
    <row r="72" spans="1:6" ht="15" customHeight="1">
      <c r="A72" s="727"/>
      <c r="B72" s="728" t="s">
        <v>567</v>
      </c>
      <c r="C72" s="725">
        <f>SUM('Paludisme Confirme'!D73)+SUM('Paludisme Confirme'!G73)</f>
        <v>0</v>
      </c>
      <c r="D72" s="725">
        <f>SUM('Paludisme Confirme'!C73)+SUM('Paludisme Confirme'!F73)</f>
        <v>0</v>
      </c>
      <c r="E72" s="723" t="str">
        <f>IFERROR(C72*1000/Population!C72,"")</f>
        <v/>
      </c>
      <c r="F72" s="723" t="str">
        <f>IFERROR(D72*1000/Population!F72,"")</f>
        <v/>
      </c>
    </row>
    <row r="73" spans="1:6" ht="15" customHeight="1">
      <c r="A73" s="2" t="s">
        <v>568</v>
      </c>
      <c r="B73" s="2"/>
      <c r="C73" s="25">
        <f>SUM('Paludisme Confirme'!D74)+SUM('Paludisme Confirme'!G74)</f>
        <v>0</v>
      </c>
      <c r="D73" s="25">
        <f>SUM('Paludisme Confirme'!C74)+SUM('Paludisme Confirme'!F74)</f>
        <v>0</v>
      </c>
      <c r="E73" s="103" t="str">
        <f>IFERROR(C73*1000/Population!C73,"")</f>
        <v/>
      </c>
      <c r="F73" s="103" t="str">
        <f>IFERROR(D73*1000/Population!F73,"")</f>
        <v/>
      </c>
    </row>
    <row r="74" spans="1:6" ht="15" customHeight="1">
      <c r="A74" s="728"/>
      <c r="B74" s="728" t="s">
        <v>569</v>
      </c>
      <c r="C74" s="725">
        <f>SUM('Paludisme Confirme'!D75)+SUM('Paludisme Confirme'!G75)</f>
        <v>0</v>
      </c>
      <c r="D74" s="725">
        <f>SUM('Paludisme Confirme'!C75)+SUM('Paludisme Confirme'!F75)</f>
        <v>0</v>
      </c>
      <c r="E74" s="723" t="str">
        <f>IFERROR(C74*1000/Population!C74,"")</f>
        <v/>
      </c>
      <c r="F74" s="723" t="str">
        <f>IFERROR(D74*1000/Population!F74,"")</f>
        <v/>
      </c>
    </row>
    <row r="75" spans="1:6" ht="15" customHeight="1">
      <c r="A75" s="727"/>
      <c r="B75" s="728" t="s">
        <v>570</v>
      </c>
      <c r="C75" s="725">
        <f>SUM('Paludisme Confirme'!D76)+SUM('Paludisme Confirme'!G76)</f>
        <v>0</v>
      </c>
      <c r="D75" s="725">
        <f>SUM('Paludisme Confirme'!C76)+SUM('Paludisme Confirme'!F76)</f>
        <v>0</v>
      </c>
      <c r="E75" s="723" t="str">
        <f>IFERROR(C75*1000/Population!C75,"")</f>
        <v/>
      </c>
      <c r="F75" s="723" t="str">
        <f>IFERROR(D75*1000/Population!F75,"")</f>
        <v/>
      </c>
    </row>
    <row r="76" spans="1:6" ht="15" customHeight="1">
      <c r="A76" s="727"/>
      <c r="B76" s="728" t="s">
        <v>571</v>
      </c>
      <c r="C76" s="725">
        <f>SUM('Paludisme Confirme'!D77)+SUM('Paludisme Confirme'!G77)</f>
        <v>0</v>
      </c>
      <c r="D76" s="725">
        <f>SUM('Paludisme Confirme'!C77)+SUM('Paludisme Confirme'!F77)</f>
        <v>0</v>
      </c>
      <c r="E76" s="723" t="str">
        <f>IFERROR(C76*1000/Population!C76,"")</f>
        <v/>
      </c>
      <c r="F76" s="723" t="str">
        <f>IFERROR(D76*1000/Population!F76,"")</f>
        <v/>
      </c>
    </row>
    <row r="77" spans="1:6" ht="15" customHeight="1">
      <c r="A77" s="727"/>
      <c r="B77" s="728" t="s">
        <v>572</v>
      </c>
      <c r="C77" s="725">
        <f>SUM('Paludisme Confirme'!D78)+SUM('Paludisme Confirme'!G78)</f>
        <v>0</v>
      </c>
      <c r="D77" s="725">
        <f>SUM('Paludisme Confirme'!C78)+SUM('Paludisme Confirme'!F78)</f>
        <v>0</v>
      </c>
      <c r="E77" s="723" t="str">
        <f>IFERROR(C77*1000/Population!C77,"")</f>
        <v/>
      </c>
      <c r="F77" s="723" t="str">
        <f>IFERROR(D77*1000/Population!F77,"")</f>
        <v/>
      </c>
    </row>
    <row r="78" spans="1:6" ht="15" customHeight="1">
      <c r="A78" s="727"/>
      <c r="B78" s="728" t="s">
        <v>573</v>
      </c>
      <c r="C78" s="725">
        <f>SUM('Paludisme Confirme'!D79)+SUM('Paludisme Confirme'!G79)</f>
        <v>0</v>
      </c>
      <c r="D78" s="725">
        <f>SUM('Paludisme Confirme'!C79)+SUM('Paludisme Confirme'!F79)</f>
        <v>0</v>
      </c>
      <c r="E78" s="723" t="str">
        <f>IFERROR(C78*1000/Population!C78,"")</f>
        <v/>
      </c>
      <c r="F78" s="723" t="str">
        <f>IFERROR(D78*1000/Population!F78,"")</f>
        <v/>
      </c>
    </row>
    <row r="79" spans="1:6" ht="15" customHeight="1">
      <c r="A79" s="2" t="s">
        <v>574</v>
      </c>
      <c r="B79" s="2"/>
      <c r="C79" s="49">
        <f>SUM('Paludisme Confirme'!D80)+SUM('Paludisme Confirme'!G80)</f>
        <v>0</v>
      </c>
      <c r="D79" s="49">
        <f>SUM('Paludisme Confirme'!C80)+SUM('Paludisme Confirme'!F80)</f>
        <v>0</v>
      </c>
      <c r="E79" s="686" t="str">
        <f>IFERROR(C79*1000/Population!C79,"")</f>
        <v/>
      </c>
      <c r="F79" s="686" t="str">
        <f>IFERROR(D79*1000/Population!F79,"")</f>
        <v/>
      </c>
    </row>
    <row r="80" spans="1:6" ht="15" customHeight="1">
      <c r="A80" s="728"/>
      <c r="B80" s="728" t="s">
        <v>575</v>
      </c>
      <c r="C80" s="724">
        <f>SUM('Paludisme Confirme'!D81)+SUM('Paludisme Confirme'!G81)</f>
        <v>0</v>
      </c>
      <c r="D80" s="724">
        <f>SUM('Paludisme Confirme'!C81)+SUM('Paludisme Confirme'!F81)</f>
        <v>0</v>
      </c>
      <c r="E80" s="722" t="str">
        <f>IFERROR(C80*1000/Population!C80,"")</f>
        <v/>
      </c>
      <c r="F80" s="722" t="str">
        <f>IFERROR(D80*1000/Population!F80,"")</f>
        <v/>
      </c>
    </row>
    <row r="81" spans="1:6" ht="15" customHeight="1">
      <c r="A81" s="727"/>
      <c r="B81" s="728" t="s">
        <v>576</v>
      </c>
      <c r="C81" s="725">
        <f>SUM('Paludisme Confirme'!D82)+SUM('Paludisme Confirme'!G82)</f>
        <v>0</v>
      </c>
      <c r="D81" s="725">
        <f>SUM('Paludisme Confirme'!C82)+SUM('Paludisme Confirme'!F82)</f>
        <v>0</v>
      </c>
      <c r="E81" s="723" t="str">
        <f>IFERROR(C81*1000/Population!C81,"")</f>
        <v/>
      </c>
      <c r="F81" s="723" t="str">
        <f>IFERROR(D81*1000/Population!F81,"")</f>
        <v/>
      </c>
    </row>
    <row r="82" spans="1:6" ht="15" customHeight="1">
      <c r="A82" s="727"/>
      <c r="B82" s="728" t="s">
        <v>577</v>
      </c>
      <c r="C82" s="725">
        <f>SUM('Paludisme Confirme'!D83)+SUM('Paludisme Confirme'!G83)</f>
        <v>0</v>
      </c>
      <c r="D82" s="725">
        <f>SUM('Paludisme Confirme'!C83)+SUM('Paludisme Confirme'!F83)</f>
        <v>0</v>
      </c>
      <c r="E82" s="723" t="str">
        <f>IFERROR(C82*1000/Population!C82,"")</f>
        <v/>
      </c>
      <c r="F82" s="723" t="str">
        <f>IFERROR(D82*1000/Population!F82,"")</f>
        <v/>
      </c>
    </row>
    <row r="83" spans="1:6" ht="15" customHeight="1">
      <c r="A83" s="727"/>
      <c r="B83" s="728" t="s">
        <v>578</v>
      </c>
      <c r="C83" s="725">
        <f>SUM('Paludisme Confirme'!D84)+SUM('Paludisme Confirme'!G84)</f>
        <v>0</v>
      </c>
      <c r="D83" s="725">
        <f>SUM('Paludisme Confirme'!C84)+SUM('Paludisme Confirme'!F84)</f>
        <v>0</v>
      </c>
      <c r="E83" s="723" t="str">
        <f>IFERROR(C83*1000/Population!C83,"")</f>
        <v/>
      </c>
      <c r="F83" s="723" t="str">
        <f>IFERROR(D83*1000/Population!F83,"")</f>
        <v/>
      </c>
    </row>
    <row r="84" spans="1:6" ht="15" customHeight="1">
      <c r="A84" s="2" t="s">
        <v>579</v>
      </c>
      <c r="B84" s="2"/>
      <c r="C84" s="25">
        <f>SUM('Paludisme Confirme'!D85)+SUM('Paludisme Confirme'!G85)</f>
        <v>0</v>
      </c>
      <c r="D84" s="25">
        <f>SUM('Paludisme Confirme'!C85)+SUM('Paludisme Confirme'!F85)</f>
        <v>0</v>
      </c>
      <c r="E84" s="103" t="str">
        <f>IFERROR(C84*1000/Population!C84,"")</f>
        <v/>
      </c>
      <c r="F84" s="103" t="str">
        <f>IFERROR(D84*1000/Population!F84,"")</f>
        <v/>
      </c>
    </row>
    <row r="85" spans="1:6" ht="15" customHeight="1">
      <c r="A85" s="727"/>
      <c r="B85" s="728" t="s">
        <v>580</v>
      </c>
      <c r="C85" s="725">
        <f>SUM('Paludisme Confirme'!D86)+SUM('Paludisme Confirme'!G86)</f>
        <v>0</v>
      </c>
      <c r="D85" s="725">
        <f>SUM('Paludisme Confirme'!C86)+SUM('Paludisme Confirme'!F86)</f>
        <v>0</v>
      </c>
      <c r="E85" s="723" t="str">
        <f>IFERROR(C85*1000/Population!C85,"")</f>
        <v/>
      </c>
      <c r="F85" s="723" t="str">
        <f>IFERROR(D85*1000/Population!F85,"")</f>
        <v/>
      </c>
    </row>
    <row r="86" spans="1:6" ht="15" customHeight="1">
      <c r="A86" s="727"/>
      <c r="B86" s="728" t="s">
        <v>581</v>
      </c>
      <c r="C86" s="725">
        <f>SUM('Paludisme Confirme'!D87)+SUM('Paludisme Confirme'!G87)</f>
        <v>0</v>
      </c>
      <c r="D86" s="725">
        <f>SUM('Paludisme Confirme'!C87)+SUM('Paludisme Confirme'!F87)</f>
        <v>0</v>
      </c>
      <c r="E86" s="723" t="str">
        <f>IFERROR(C86*1000/Population!C86,"")</f>
        <v/>
      </c>
      <c r="F86" s="723" t="str">
        <f>IFERROR(D86*1000/Population!F86,"")</f>
        <v/>
      </c>
    </row>
    <row r="87" spans="1:6" ht="15" customHeight="1">
      <c r="A87" s="727"/>
      <c r="B87" s="728" t="s">
        <v>582</v>
      </c>
      <c r="C87" s="725">
        <f>SUM('Paludisme Confirme'!D88)+SUM('Paludisme Confirme'!G88)</f>
        <v>0</v>
      </c>
      <c r="D87" s="725">
        <f>SUM('Paludisme Confirme'!C88)+SUM('Paludisme Confirme'!F88)</f>
        <v>0</v>
      </c>
      <c r="E87" s="723" t="str">
        <f>IFERROR(C87*1000/Population!C87,"")</f>
        <v/>
      </c>
      <c r="F87" s="723" t="str">
        <f>IFERROR(D87*1000/Population!F87,"")</f>
        <v/>
      </c>
    </row>
    <row r="88" spans="1:6" ht="15" customHeight="1">
      <c r="A88" s="2" t="s">
        <v>583</v>
      </c>
      <c r="B88" s="2"/>
      <c r="C88" s="49">
        <f>SUM('Paludisme Confirme'!D89)+SUM('Paludisme Confirme'!G89)</f>
        <v>0</v>
      </c>
      <c r="D88" s="49">
        <f>SUM('Paludisme Confirme'!C89)+SUM('Paludisme Confirme'!F89)</f>
        <v>0</v>
      </c>
      <c r="E88" s="686" t="str">
        <f>IFERROR(C88*1000/Population!C88,"")</f>
        <v/>
      </c>
      <c r="F88" s="686" t="str">
        <f>IFERROR(D88*1000/Population!F88,"")</f>
        <v/>
      </c>
    </row>
    <row r="89" spans="1:6" ht="15" customHeight="1">
      <c r="A89" s="727"/>
      <c r="B89" s="728" t="s">
        <v>584</v>
      </c>
      <c r="C89" s="725">
        <f>SUM('Paludisme Confirme'!D90)+SUM('Paludisme Confirme'!G90)</f>
        <v>0</v>
      </c>
      <c r="D89" s="725">
        <f>SUM('Paludisme Confirme'!C90)+SUM('Paludisme Confirme'!F90)</f>
        <v>0</v>
      </c>
      <c r="E89" s="723" t="str">
        <f>IFERROR(C89*1000/Population!C89,"")</f>
        <v/>
      </c>
      <c r="F89" s="723" t="str">
        <f>IFERROR(D89*1000/Population!F89,"")</f>
        <v/>
      </c>
    </row>
    <row r="90" spans="1:6" ht="15" customHeight="1">
      <c r="A90" s="2" t="s">
        <v>585</v>
      </c>
      <c r="B90" s="2"/>
      <c r="C90" s="25">
        <f>SUM('Paludisme Confirme'!D91)+SUM('Paludisme Confirme'!G91)</f>
        <v>0</v>
      </c>
      <c r="D90" s="25">
        <f>SUM('Paludisme Confirme'!C91)+SUM('Paludisme Confirme'!F91)</f>
        <v>0</v>
      </c>
      <c r="E90" s="103" t="str">
        <f>IFERROR(C90*1000/Population!C90,"")</f>
        <v/>
      </c>
      <c r="F90" s="103" t="str">
        <f>IFERROR(D90*1000/Population!F90,"")</f>
        <v/>
      </c>
    </row>
    <row r="91" spans="1:6" ht="15" customHeight="1">
      <c r="A91" s="727"/>
      <c r="B91" s="728" t="s">
        <v>586</v>
      </c>
      <c r="C91" s="725">
        <f>SUM('Paludisme Confirme'!D92)+SUM('Paludisme Confirme'!G92)</f>
        <v>0</v>
      </c>
      <c r="D91" s="725">
        <f>SUM('Paludisme Confirme'!C92)+SUM('Paludisme Confirme'!F92)</f>
        <v>0</v>
      </c>
      <c r="E91" s="723" t="str">
        <f>IFERROR(C91*1000/Population!C91,"")</f>
        <v/>
      </c>
      <c r="F91" s="723" t="str">
        <f>IFERROR(D91*1000/Population!F91,"")</f>
        <v/>
      </c>
    </row>
    <row r="92" spans="1:6" ht="15" customHeight="1">
      <c r="A92" s="727"/>
      <c r="B92" s="728" t="s">
        <v>587</v>
      </c>
      <c r="C92" s="725">
        <f>SUM('Paludisme Confirme'!D93)+SUM('Paludisme Confirme'!G93)</f>
        <v>0</v>
      </c>
      <c r="D92" s="725">
        <f>SUM('Paludisme Confirme'!C93)+SUM('Paludisme Confirme'!F93)</f>
        <v>0</v>
      </c>
      <c r="E92" s="723" t="str">
        <f>IFERROR(C92*1000/Population!C92,"")</f>
        <v/>
      </c>
      <c r="F92" s="723" t="str">
        <f>IFERROR(D92*1000/Population!F92,"")</f>
        <v/>
      </c>
    </row>
    <row r="93" spans="1:6" ht="15" customHeight="1">
      <c r="A93" s="727"/>
      <c r="B93" s="728" t="s">
        <v>588</v>
      </c>
      <c r="C93" s="725">
        <f>SUM('Paludisme Confirme'!D94)+SUM('Paludisme Confirme'!G94)</f>
        <v>0</v>
      </c>
      <c r="D93" s="725">
        <f>SUM('Paludisme Confirme'!C94)+SUM('Paludisme Confirme'!F94)</f>
        <v>0</v>
      </c>
      <c r="E93" s="723" t="str">
        <f>IFERROR(C93*1000/Population!C93,"")</f>
        <v/>
      </c>
      <c r="F93" s="723" t="str">
        <f>IFERROR(D93*1000/Population!F93,"")</f>
        <v/>
      </c>
    </row>
    <row r="94" spans="1:6" ht="15" customHeight="1">
      <c r="A94" s="2" t="s">
        <v>589</v>
      </c>
      <c r="B94" s="2"/>
      <c r="C94" s="25">
        <f>SUM('Paludisme Confirme'!D95)+SUM('Paludisme Confirme'!G95)</f>
        <v>0</v>
      </c>
      <c r="D94" s="25">
        <f>SUM('Paludisme Confirme'!C95)+SUM('Paludisme Confirme'!F95)</f>
        <v>0</v>
      </c>
      <c r="E94" s="103" t="str">
        <f>IFERROR(C94*1000/Population!C94,"")</f>
        <v/>
      </c>
      <c r="F94" s="103" t="str">
        <f>IFERROR(D94*1000/Population!F94,"")</f>
        <v/>
      </c>
    </row>
    <row r="95" spans="1:6" ht="15" customHeight="1">
      <c r="A95" s="728"/>
      <c r="B95" s="728" t="s">
        <v>590</v>
      </c>
      <c r="C95" s="725">
        <f>SUM('Paludisme Confirme'!D96)+SUM('Paludisme Confirme'!G96)</f>
        <v>0</v>
      </c>
      <c r="D95" s="725">
        <f>SUM('Paludisme Confirme'!C96)+SUM('Paludisme Confirme'!F96)</f>
        <v>0</v>
      </c>
      <c r="E95" s="723" t="str">
        <f>IFERROR(C95*1000/Population!C95,"")</f>
        <v/>
      </c>
      <c r="F95" s="723" t="str">
        <f>IFERROR(D95*1000/Population!F95,"")</f>
        <v/>
      </c>
    </row>
    <row r="96" spans="1:6" ht="15" customHeight="1">
      <c r="A96" s="728"/>
      <c r="B96" s="728" t="s">
        <v>591</v>
      </c>
      <c r="C96" s="725">
        <f>SUM('Paludisme Confirme'!D97)+SUM('Paludisme Confirme'!G97)</f>
        <v>0</v>
      </c>
      <c r="D96" s="725">
        <f>SUM('Paludisme Confirme'!C97)+SUM('Paludisme Confirme'!F97)</f>
        <v>0</v>
      </c>
      <c r="E96" s="723" t="str">
        <f>IFERROR(C96*1000/Population!C96,"")</f>
        <v/>
      </c>
      <c r="F96" s="723" t="str">
        <f>IFERROR(D96*1000/Population!F96,"")</f>
        <v/>
      </c>
    </row>
    <row r="97" spans="1:6" ht="15" customHeight="1">
      <c r="A97" s="728"/>
      <c r="B97" s="728" t="s">
        <v>592</v>
      </c>
      <c r="C97" s="725">
        <f>SUM('Paludisme Confirme'!D98)+SUM('Paludisme Confirme'!G98)</f>
        <v>0</v>
      </c>
      <c r="D97" s="725">
        <f>SUM('Paludisme Confirme'!C98)+SUM('Paludisme Confirme'!F98)</f>
        <v>0</v>
      </c>
      <c r="E97" s="723" t="str">
        <f>IFERROR(C97*1000/Population!C97,"")</f>
        <v/>
      </c>
      <c r="F97" s="723" t="str">
        <f>IFERROR(D97*1000/Population!F97,"")</f>
        <v/>
      </c>
    </row>
    <row r="98" spans="1:6" ht="15" customHeight="1">
      <c r="A98" s="728"/>
      <c r="B98" s="728" t="s">
        <v>593</v>
      </c>
      <c r="C98" s="725">
        <f>SUM('Paludisme Confirme'!D99)+SUM('Paludisme Confirme'!G99)</f>
        <v>0</v>
      </c>
      <c r="D98" s="725">
        <f>SUM('Paludisme Confirme'!C99)+SUM('Paludisme Confirme'!F99)</f>
        <v>0</v>
      </c>
      <c r="E98" s="723" t="str">
        <f>IFERROR(C98*1000/Population!C98,"")</f>
        <v/>
      </c>
      <c r="F98" s="723" t="str">
        <f>IFERROR(D98*1000/Population!F98,"")</f>
        <v/>
      </c>
    </row>
    <row r="99" spans="1:6" ht="15" customHeight="1">
      <c r="A99" s="2" t="s">
        <v>594</v>
      </c>
      <c r="B99" s="2"/>
      <c r="C99" s="49">
        <f>SUM('Paludisme Confirme'!D100)+SUM('Paludisme Confirme'!G100)</f>
        <v>0</v>
      </c>
      <c r="D99" s="49">
        <f>SUM('Paludisme Confirme'!C100)+SUM('Paludisme Confirme'!F100)</f>
        <v>0</v>
      </c>
      <c r="E99" s="686" t="str">
        <f>IFERROR(C99*1000/Population!C99,"")</f>
        <v/>
      </c>
      <c r="F99" s="686" t="str">
        <f>IFERROR(D99*1000/Population!F99,"")</f>
        <v/>
      </c>
    </row>
    <row r="100" spans="1:6" ht="15" customHeight="1">
      <c r="A100" s="727"/>
      <c r="B100" s="728" t="s">
        <v>595</v>
      </c>
      <c r="C100" s="725">
        <f>SUM('Paludisme Confirme'!D101)+SUM('Paludisme Confirme'!G101)</f>
        <v>0</v>
      </c>
      <c r="D100" s="725">
        <f>SUM('Paludisme Confirme'!C101)+SUM('Paludisme Confirme'!F101)</f>
        <v>0</v>
      </c>
      <c r="E100" s="723" t="str">
        <f>IFERROR(C100*1000/Population!C100,"")</f>
        <v/>
      </c>
      <c r="F100" s="723" t="str">
        <f>IFERROR(D100*1000/Population!F100,"")</f>
        <v/>
      </c>
    </row>
    <row r="101" spans="1:6" ht="15" customHeight="1">
      <c r="A101" s="2" t="s">
        <v>596</v>
      </c>
      <c r="B101" s="2"/>
      <c r="C101" s="25">
        <f>SUM('Paludisme Confirme'!D102)+SUM('Paludisme Confirme'!G102)</f>
        <v>0</v>
      </c>
      <c r="D101" s="25">
        <f>SUM('Paludisme Confirme'!C102)+SUM('Paludisme Confirme'!F102)</f>
        <v>0</v>
      </c>
      <c r="E101" s="103" t="str">
        <f>IFERROR(C101*1000/Population!C101,"")</f>
        <v/>
      </c>
      <c r="F101" s="103" t="str">
        <f>IFERROR(D101*1000/Population!F101,"")</f>
        <v/>
      </c>
    </row>
    <row r="102" spans="1:6" ht="15" customHeight="1">
      <c r="A102" s="728"/>
      <c r="B102" s="728" t="s">
        <v>597</v>
      </c>
      <c r="C102" s="725">
        <f>SUM('Paludisme Confirme'!D103)+SUM('Paludisme Confirme'!G103)</f>
        <v>0</v>
      </c>
      <c r="D102" s="725">
        <f>SUM('Paludisme Confirme'!C103)+SUM('Paludisme Confirme'!F103)</f>
        <v>0</v>
      </c>
      <c r="E102" s="723" t="str">
        <f>IFERROR(C102*1000/Population!C102,"")</f>
        <v/>
      </c>
      <c r="F102" s="723" t="str">
        <f>IFERROR(D102*1000/Population!F102,"")</f>
        <v/>
      </c>
    </row>
    <row r="103" spans="1:6" ht="15" customHeight="1">
      <c r="A103" s="727"/>
      <c r="B103" s="728" t="s">
        <v>598</v>
      </c>
      <c r="C103" s="725">
        <f>SUM('Paludisme Confirme'!D104)+SUM('Paludisme Confirme'!G104)</f>
        <v>0</v>
      </c>
      <c r="D103" s="725">
        <f>SUM('Paludisme Confirme'!C104)+SUM('Paludisme Confirme'!F104)</f>
        <v>0</v>
      </c>
      <c r="E103" s="723" t="str">
        <f>IFERROR(C103*1000/Population!C103,"")</f>
        <v/>
      </c>
      <c r="F103" s="723" t="str">
        <f>IFERROR(D103*1000/Population!F103,"")</f>
        <v/>
      </c>
    </row>
    <row r="104" spans="1:6" ht="15" customHeight="1">
      <c r="A104" s="727"/>
      <c r="B104" s="728" t="s">
        <v>599</v>
      </c>
      <c r="C104" s="725">
        <f>SUM('Paludisme Confirme'!D105)+SUM('Paludisme Confirme'!G105)</f>
        <v>0</v>
      </c>
      <c r="D104" s="725">
        <f>SUM('Paludisme Confirme'!C105)+SUM('Paludisme Confirme'!F105)</f>
        <v>0</v>
      </c>
      <c r="E104" s="723" t="str">
        <f>IFERROR(C104*1000/Population!C104,"")</f>
        <v/>
      </c>
      <c r="F104" s="723" t="str">
        <f>IFERROR(D104*1000/Population!F104,"")</f>
        <v/>
      </c>
    </row>
    <row r="105" spans="1:6" ht="15" customHeight="1">
      <c r="A105" s="727"/>
      <c r="B105" s="728" t="s">
        <v>600</v>
      </c>
      <c r="C105" s="725">
        <f>SUM('Paludisme Confirme'!D106)+SUM('Paludisme Confirme'!G106)</f>
        <v>0</v>
      </c>
      <c r="D105" s="725">
        <f>SUM('Paludisme Confirme'!C106)+SUM('Paludisme Confirme'!F106)</f>
        <v>0</v>
      </c>
      <c r="E105" s="723" t="str">
        <f>IFERROR(C105*1000/Population!C105,"")</f>
        <v/>
      </c>
      <c r="F105" s="723" t="str">
        <f>IFERROR(D105*1000/Population!F105,"")</f>
        <v/>
      </c>
    </row>
    <row r="106" spans="1:6" ht="14.25" customHeight="1">
      <c r="A106" s="727"/>
      <c r="B106" s="728" t="s">
        <v>601</v>
      </c>
      <c r="C106" s="725">
        <f>SUM('Paludisme Confirme'!D107)+SUM('Paludisme Confirme'!G107)</f>
        <v>0</v>
      </c>
      <c r="D106" s="725">
        <f>SUM('Paludisme Confirme'!C107)+SUM('Paludisme Confirme'!F107)</f>
        <v>0</v>
      </c>
      <c r="E106" s="723" t="str">
        <f>IFERROR(C106*1000/Population!C106,"")</f>
        <v/>
      </c>
      <c r="F106" s="723" t="str">
        <f>IFERROR(D106*1000/Population!F106,"")</f>
        <v/>
      </c>
    </row>
    <row r="107" spans="1:6" ht="14.25" customHeight="1">
      <c r="A107" s="727"/>
      <c r="B107" s="728" t="s">
        <v>602</v>
      </c>
      <c r="C107" s="725">
        <f>SUM('Paludisme Confirme'!D108)+SUM('Paludisme Confirme'!G108)</f>
        <v>0</v>
      </c>
      <c r="D107" s="725">
        <f>SUM('Paludisme Confirme'!C108)+SUM('Paludisme Confirme'!F108)</f>
        <v>0</v>
      </c>
      <c r="E107" s="723" t="str">
        <f>IFERROR(C107*1000/Population!C107,"")</f>
        <v/>
      </c>
      <c r="F107" s="723" t="str">
        <f>IFERROR(D107*1000/Population!F107,"")</f>
        <v/>
      </c>
    </row>
    <row r="108" spans="1:6" ht="14.25" customHeight="1">
      <c r="A108" s="727"/>
      <c r="B108" s="728" t="s">
        <v>603</v>
      </c>
      <c r="C108" s="725">
        <f>SUM('Paludisme Confirme'!D109)+SUM('Paludisme Confirme'!G109)</f>
        <v>0</v>
      </c>
      <c r="D108" s="725">
        <f>SUM('Paludisme Confirme'!C109)+SUM('Paludisme Confirme'!F109)</f>
        <v>0</v>
      </c>
      <c r="E108" s="723" t="str">
        <f>IFERROR(C108*1000/Population!C108,"")</f>
        <v/>
      </c>
      <c r="F108" s="723" t="str">
        <f>IFERROR(D108*1000/Population!F108,"")</f>
        <v/>
      </c>
    </row>
    <row r="109" spans="1:6" ht="14.25" customHeight="1">
      <c r="A109" s="2" t="s">
        <v>604</v>
      </c>
      <c r="B109" s="2"/>
      <c r="C109" s="683">
        <f>SUM('Paludisme Confirme'!D110)+SUM('Paludisme Confirme'!G110)</f>
        <v>0</v>
      </c>
      <c r="D109" s="683">
        <f>SUM('Paludisme Confirme'!C110)+SUM('Paludisme Confirme'!F110)</f>
        <v>0</v>
      </c>
      <c r="E109" s="687" t="str">
        <f>IFERROR(C109*1000/Population!C109,"")</f>
        <v/>
      </c>
      <c r="F109" s="687" t="str">
        <f>IFERROR(D109*1000/Population!F109,"")</f>
        <v/>
      </c>
    </row>
    <row r="110" spans="1:6" ht="14.25" customHeight="1">
      <c r="A110" s="2" t="s">
        <v>605</v>
      </c>
      <c r="B110" s="2"/>
      <c r="C110" s="25">
        <f>SUM('Paludisme Confirme'!D111)+SUM('Paludisme Confirme'!G111)</f>
        <v>0</v>
      </c>
      <c r="D110" s="25">
        <f>SUM('Paludisme Confirme'!C111)+SUM('Paludisme Confirme'!F111)</f>
        <v>0</v>
      </c>
      <c r="E110" s="103" t="str">
        <f>IFERROR(C110*1000/Population!C110,"")</f>
        <v/>
      </c>
      <c r="F110" s="103" t="str">
        <f>IFERROR(D110*1000/Population!F110,"")</f>
        <v/>
      </c>
    </row>
    <row r="111" spans="1:6" ht="14.25" customHeight="1" thickBot="1">
      <c r="A111" s="282" t="s">
        <v>606</v>
      </c>
      <c r="B111" s="282"/>
      <c r="C111" s="206">
        <f>SUM('Paludisme Confirme'!D112)+SUM('Paludisme Confirme'!G112)</f>
        <v>0</v>
      </c>
      <c r="D111" s="206">
        <f>SUM('Paludisme Confirme'!C112)+SUM('Paludisme Confirme'!F112)</f>
        <v>0</v>
      </c>
      <c r="E111" s="688" t="str">
        <f>IFERROR(C111*1000/Population!C111,"")</f>
        <v/>
      </c>
      <c r="F111" s="688" t="str">
        <f>IFERROR(D111*1000/Population!F111,"")</f>
        <v/>
      </c>
    </row>
  </sheetData>
  <mergeCells count="1">
    <mergeCell ref="A2:B2"/>
  </mergeCells>
  <conditionalFormatting sqref="C3:F93">
    <cfRule type="containsBlanks" dxfId="396" priority="3">
      <formula>LEN(TRIM(C3))=0</formula>
    </cfRule>
  </conditionalFormatting>
  <conditionalFormatting sqref="C94:F99">
    <cfRule type="containsBlanks" dxfId="395" priority="5">
      <formula>LEN(TRIM(C94))=0</formula>
    </cfRule>
  </conditionalFormatting>
  <conditionalFormatting sqref="C98:F98">
    <cfRule type="containsBlanks" dxfId="394" priority="4" stopIfTrue="1">
      <formula>LEN(TRIM(C98))=0</formula>
    </cfRule>
  </conditionalFormatting>
  <conditionalFormatting sqref="C100:F108">
    <cfRule type="containsBlanks" dxfId="393" priority="2">
      <formula>LEN(TRIM(C100))=0</formula>
    </cfRule>
  </conditionalFormatting>
  <conditionalFormatting sqref="C110:F110">
    <cfRule type="containsBlanks" dxfId="392" priority="1">
      <formula>LEN(TRIM(C110))=0</formula>
    </cfRule>
  </conditionalFormatting>
  <conditionalFormatting sqref="L21">
    <cfRule type="containsBlanks" dxfId="391" priority="110">
      <formula>LEN(TRIM(L21))=0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Feuil94"/>
  <dimension ref="A1:V111"/>
  <sheetViews>
    <sheetView view="pageBreakPreview" zoomScaleNormal="100" zoomScaleSheetLayoutView="100" workbookViewId="0">
      <selection activeCell="E18" sqref="E18"/>
    </sheetView>
  </sheetViews>
  <sheetFormatPr baseColWidth="10" defaultColWidth="14.3984375" defaultRowHeight="15" customHeight="1"/>
  <cols>
    <col min="1" max="1" width="1.3984375" style="7" customWidth="1"/>
    <col min="2" max="2" width="19.33203125" style="7" customWidth="1"/>
    <col min="3" max="3" width="16.19921875" style="7" bestFit="1" customWidth="1"/>
    <col min="4" max="4" width="17.73046875" style="7" bestFit="1" customWidth="1"/>
    <col min="5" max="5" width="22.6640625" style="7" customWidth="1"/>
    <col min="6" max="6" width="22.796875" style="7" customWidth="1"/>
    <col min="7" max="21" width="10.796875" style="7" customWidth="1"/>
    <col min="22" max="23" width="14.3984375" style="7" customWidth="1"/>
    <col min="24" max="16384" width="14.3984375" style="7"/>
  </cols>
  <sheetData>
    <row r="1" spans="1:22" ht="16.5" customHeight="1">
      <c r="A1" s="149" t="s">
        <v>1927</v>
      </c>
      <c r="B1" s="89"/>
      <c r="C1" s="89"/>
      <c r="D1" s="89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47.75" customHeight="1">
      <c r="A2" s="1021" t="s">
        <v>624</v>
      </c>
      <c r="B2" s="961"/>
      <c r="C2" s="168" t="s">
        <v>1928</v>
      </c>
      <c r="D2" s="168" t="s">
        <v>1929</v>
      </c>
      <c r="E2" s="168" t="s">
        <v>1930</v>
      </c>
      <c r="F2" s="168" t="s">
        <v>1931</v>
      </c>
    </row>
    <row r="3" spans="1:22" ht="15" customHeight="1">
      <c r="A3" s="2" t="s">
        <v>498</v>
      </c>
      <c r="B3" s="2"/>
      <c r="C3" s="25"/>
      <c r="D3" s="25"/>
      <c r="E3" s="103" t="str">
        <f>IFERROR(C3*100/PaludismeGlobale!C4,"")</f>
        <v/>
      </c>
      <c r="F3" s="103" t="str">
        <f>IFERROR(+D3*100/'Paludisme Confirme'!C4,"")</f>
        <v/>
      </c>
    </row>
    <row r="4" spans="1:22" ht="15" customHeight="1">
      <c r="A4" s="727"/>
      <c r="B4" s="728" t="s">
        <v>499</v>
      </c>
      <c r="C4" s="724"/>
      <c r="D4" s="724"/>
      <c r="E4" s="722" t="str">
        <f>IFERROR(C4*100/PaludismeGlobale!C5,"")</f>
        <v/>
      </c>
      <c r="F4" s="722" t="str">
        <f>IFERROR(+D4*100/'Paludisme Confirme'!C5,"")</f>
        <v/>
      </c>
    </row>
    <row r="5" spans="1:22" ht="15" customHeight="1">
      <c r="A5" s="727"/>
      <c r="B5" s="728" t="s">
        <v>500</v>
      </c>
      <c r="C5" s="725"/>
      <c r="D5" s="725"/>
      <c r="E5" s="723" t="str">
        <f>IFERROR(C5*100/PaludismeGlobale!C6,"")</f>
        <v/>
      </c>
      <c r="F5" s="723" t="str">
        <f>IFERROR(+D5*100/'Paludisme Confirme'!C6,"")</f>
        <v/>
      </c>
    </row>
    <row r="6" spans="1:22" ht="15" customHeight="1">
      <c r="A6" s="727"/>
      <c r="B6" s="728" t="s">
        <v>501</v>
      </c>
      <c r="C6" s="725"/>
      <c r="D6" s="725"/>
      <c r="E6" s="723" t="str">
        <f>IFERROR(C6*100/PaludismeGlobale!C7,"")</f>
        <v/>
      </c>
      <c r="F6" s="723" t="str">
        <f>IFERROR(+D6*100/'Paludisme Confirme'!C7,"")</f>
        <v/>
      </c>
    </row>
    <row r="7" spans="1:22" ht="15" customHeight="1">
      <c r="A7" s="727"/>
      <c r="B7" s="728" t="s">
        <v>502</v>
      </c>
      <c r="C7" s="725"/>
      <c r="D7" s="725"/>
      <c r="E7" s="723" t="str">
        <f>IFERROR(C7*100/PaludismeGlobale!C8,"")</f>
        <v/>
      </c>
      <c r="F7" s="723" t="str">
        <f>IFERROR(+D7*100/'Paludisme Confirme'!C8,"")</f>
        <v/>
      </c>
    </row>
    <row r="8" spans="1:22" ht="15" customHeight="1">
      <c r="A8" s="2" t="s">
        <v>503</v>
      </c>
      <c r="B8" s="2"/>
      <c r="C8" s="25"/>
      <c r="D8" s="25"/>
      <c r="E8" s="103" t="str">
        <f>IFERROR(C8*100/PaludismeGlobale!C9,"")</f>
        <v/>
      </c>
      <c r="F8" s="103" t="str">
        <f>IFERROR(+D8*100/'Paludisme Confirme'!C9,"")</f>
        <v/>
      </c>
    </row>
    <row r="9" spans="1:22" ht="15" customHeight="1">
      <c r="A9" s="727"/>
      <c r="B9" s="728" t="s">
        <v>504</v>
      </c>
      <c r="C9" s="725"/>
      <c r="D9" s="725"/>
      <c r="E9" s="723" t="str">
        <f>IFERROR(C9*100/PaludismeGlobale!C10,"")</f>
        <v/>
      </c>
      <c r="F9" s="723" t="str">
        <f>IFERROR(+D9*100/'Paludisme Confirme'!C10,"")</f>
        <v/>
      </c>
    </row>
    <row r="10" spans="1:22" ht="15" customHeight="1">
      <c r="A10" s="727"/>
      <c r="B10" s="728" t="s">
        <v>505</v>
      </c>
      <c r="C10" s="725"/>
      <c r="D10" s="725"/>
      <c r="E10" s="723" t="str">
        <f>IFERROR(C10*100/PaludismeGlobale!C11,"")</f>
        <v/>
      </c>
      <c r="F10" s="723" t="str">
        <f>IFERROR(+D10*100/'Paludisme Confirme'!C11,"")</f>
        <v/>
      </c>
    </row>
    <row r="11" spans="1:22" ht="15" customHeight="1">
      <c r="A11" s="727"/>
      <c r="B11" s="728" t="s">
        <v>506</v>
      </c>
      <c r="C11" s="725"/>
      <c r="D11" s="725"/>
      <c r="E11" s="723" t="str">
        <f>IFERROR(C11*100/PaludismeGlobale!C12,"")</f>
        <v/>
      </c>
      <c r="F11" s="723" t="str">
        <f>IFERROR(+D11*100/'Paludisme Confirme'!C12,"")</f>
        <v/>
      </c>
    </row>
    <row r="12" spans="1:22" ht="15" customHeight="1">
      <c r="A12" s="727"/>
      <c r="B12" s="728" t="s">
        <v>507</v>
      </c>
      <c r="C12" s="725"/>
      <c r="D12" s="725"/>
      <c r="E12" s="723" t="str">
        <f>IFERROR(C12*100/PaludismeGlobale!C13,"")</f>
        <v/>
      </c>
      <c r="F12" s="723" t="str">
        <f>IFERROR(+D12*100/'Paludisme Confirme'!C13,"")</f>
        <v/>
      </c>
    </row>
    <row r="13" spans="1:22" ht="15" customHeight="1">
      <c r="A13" s="727"/>
      <c r="B13" s="728" t="s">
        <v>508</v>
      </c>
      <c r="C13" s="725"/>
      <c r="D13" s="725"/>
      <c r="E13" s="723" t="str">
        <f>IFERROR(C13*100/PaludismeGlobale!C14,"")</f>
        <v/>
      </c>
      <c r="F13" s="723" t="str">
        <f>IFERROR(+D13*100/'Paludisme Confirme'!C14,"")</f>
        <v/>
      </c>
    </row>
    <row r="14" spans="1:22" ht="15" customHeight="1">
      <c r="A14" s="727"/>
      <c r="B14" s="728" t="s">
        <v>509</v>
      </c>
      <c r="C14" s="725"/>
      <c r="D14" s="725"/>
      <c r="E14" s="723" t="str">
        <f>IFERROR(C14*100/PaludismeGlobale!C15,"")</f>
        <v/>
      </c>
      <c r="F14" s="723" t="str">
        <f>IFERROR(+D14*100/'Paludisme Confirme'!C15,"")</f>
        <v/>
      </c>
    </row>
    <row r="15" spans="1:22" ht="15" customHeight="1">
      <c r="A15" s="2" t="s">
        <v>510</v>
      </c>
      <c r="B15" s="2"/>
      <c r="C15" s="25"/>
      <c r="D15" s="25"/>
      <c r="E15" s="103" t="str">
        <f>IFERROR(C15*100/PaludismeGlobale!C16,"")</f>
        <v/>
      </c>
      <c r="F15" s="103" t="str">
        <f>IFERROR(+D15*100/'Paludisme Confirme'!C16,"")</f>
        <v/>
      </c>
    </row>
    <row r="16" spans="1:22" ht="15" customHeight="1">
      <c r="A16" s="728"/>
      <c r="B16" s="728" t="s">
        <v>511</v>
      </c>
      <c r="C16" s="725"/>
      <c r="D16" s="725"/>
      <c r="E16" s="723" t="str">
        <f>IFERROR(C16*100/PaludismeGlobale!C17,"")</f>
        <v/>
      </c>
      <c r="F16" s="723" t="str">
        <f>IFERROR(+D16*100/'Paludisme Confirme'!C17,"")</f>
        <v/>
      </c>
    </row>
    <row r="17" spans="1:6" ht="15" customHeight="1">
      <c r="A17" s="727"/>
      <c r="B17" s="728" t="s">
        <v>512</v>
      </c>
      <c r="C17" s="725"/>
      <c r="D17" s="725"/>
      <c r="E17" s="723" t="str">
        <f>IFERROR(C17*100/PaludismeGlobale!C18,"")</f>
        <v/>
      </c>
      <c r="F17" s="723" t="str">
        <f>IFERROR(+D17*100/'Paludisme Confirme'!C18,"")</f>
        <v/>
      </c>
    </row>
    <row r="18" spans="1:6" ht="15" customHeight="1">
      <c r="A18" s="727"/>
      <c r="B18" s="728" t="s">
        <v>513</v>
      </c>
      <c r="C18" s="725"/>
      <c r="D18" s="725"/>
      <c r="E18" s="723" t="str">
        <f>IFERROR(C18*100/PaludismeGlobale!C19,"")</f>
        <v/>
      </c>
      <c r="F18" s="723" t="str">
        <f>IFERROR(+D18*100/'Paludisme Confirme'!C19,"")</f>
        <v/>
      </c>
    </row>
    <row r="19" spans="1:6" ht="15" customHeight="1">
      <c r="A19" s="2" t="s">
        <v>514</v>
      </c>
      <c r="B19" s="6"/>
      <c r="C19" s="49"/>
      <c r="D19" s="49"/>
      <c r="E19" s="686" t="str">
        <f>IFERROR(C19*100/PaludismeGlobale!C20,"")</f>
        <v/>
      </c>
      <c r="F19" s="686" t="str">
        <f>IFERROR(+D19*100/'Paludisme Confirme'!C20,"")</f>
        <v/>
      </c>
    </row>
    <row r="20" spans="1:6" ht="15" customHeight="1">
      <c r="A20" s="728"/>
      <c r="B20" s="729" t="s">
        <v>515</v>
      </c>
      <c r="C20" s="724"/>
      <c r="D20" s="724"/>
      <c r="E20" s="722" t="str">
        <f>IFERROR(C20*100/PaludismeGlobale!C21,"")</f>
        <v/>
      </c>
      <c r="F20" s="722" t="str">
        <f>IFERROR(+D20*100/'Paludisme Confirme'!C21,"")</f>
        <v/>
      </c>
    </row>
    <row r="21" spans="1:6" ht="15" customHeight="1">
      <c r="A21" s="727"/>
      <c r="B21" s="728" t="s">
        <v>516</v>
      </c>
      <c r="C21" s="725"/>
      <c r="D21" s="725"/>
      <c r="E21" s="723" t="str">
        <f>IFERROR(C21*100/PaludismeGlobale!C22,"")</f>
        <v/>
      </c>
      <c r="F21" s="723" t="str">
        <f>IFERROR(+D21*100/'Paludisme Confirme'!C22,"")</f>
        <v/>
      </c>
    </row>
    <row r="22" spans="1:6" ht="15" customHeight="1">
      <c r="A22" s="727"/>
      <c r="B22" s="728" t="s">
        <v>517</v>
      </c>
      <c r="C22" s="725"/>
      <c r="D22" s="725"/>
      <c r="E22" s="723" t="str">
        <f>IFERROR(C22*100/PaludismeGlobale!C23,"")</f>
        <v/>
      </c>
      <c r="F22" s="723" t="str">
        <f>IFERROR(+D22*100/'Paludisme Confirme'!C23,"")</f>
        <v/>
      </c>
    </row>
    <row r="23" spans="1:6" ht="15" customHeight="1">
      <c r="A23" s="727"/>
      <c r="B23" s="728" t="s">
        <v>518</v>
      </c>
      <c r="C23" s="725"/>
      <c r="D23" s="725"/>
      <c r="E23" s="723" t="str">
        <f>IFERROR(C23*100/PaludismeGlobale!C24,"")</f>
        <v/>
      </c>
      <c r="F23" s="723" t="str">
        <f>IFERROR(+D23*100/'Paludisme Confirme'!C24,"")</f>
        <v/>
      </c>
    </row>
    <row r="24" spans="1:6" ht="15" customHeight="1">
      <c r="A24" s="727"/>
      <c r="B24" s="728" t="s">
        <v>519</v>
      </c>
      <c r="C24" s="725"/>
      <c r="D24" s="725"/>
      <c r="E24" s="723" t="str">
        <f>IFERROR(C24*100/PaludismeGlobale!C25,"")</f>
        <v/>
      </c>
      <c r="F24" s="723" t="str">
        <f>IFERROR(+D24*100/'Paludisme Confirme'!C25,"")</f>
        <v/>
      </c>
    </row>
    <row r="25" spans="1:6" ht="15" customHeight="1">
      <c r="A25" s="727"/>
      <c r="B25" s="728" t="s">
        <v>520</v>
      </c>
      <c r="C25" s="725"/>
      <c r="D25" s="725"/>
      <c r="E25" s="723" t="str">
        <f>IFERROR(C25*100/PaludismeGlobale!C26,"")</f>
        <v/>
      </c>
      <c r="F25" s="723" t="str">
        <f>IFERROR(+D25*100/'Paludisme Confirme'!C26,"")</f>
        <v/>
      </c>
    </row>
    <row r="26" spans="1:6" ht="15" customHeight="1">
      <c r="A26" s="727"/>
      <c r="B26" s="728" t="s">
        <v>521</v>
      </c>
      <c r="C26" s="725"/>
      <c r="D26" s="725"/>
      <c r="E26" s="723" t="str">
        <f>IFERROR(C26*100/PaludismeGlobale!C27,"")</f>
        <v/>
      </c>
      <c r="F26" s="723" t="str">
        <f>IFERROR(+D26*100/'Paludisme Confirme'!C27,"")</f>
        <v/>
      </c>
    </row>
    <row r="27" spans="1:6" ht="15" customHeight="1">
      <c r="A27" s="727"/>
      <c r="B27" s="728" t="s">
        <v>522</v>
      </c>
      <c r="C27" s="725"/>
      <c r="D27" s="725"/>
      <c r="E27" s="723" t="str">
        <f>IFERROR(C27*100/PaludismeGlobale!C28,"")</f>
        <v/>
      </c>
      <c r="F27" s="723" t="str">
        <f>IFERROR(+D27*100/'Paludisme Confirme'!C28,"")</f>
        <v/>
      </c>
    </row>
    <row r="28" spans="1:6" ht="15" customHeight="1">
      <c r="A28" s="727"/>
      <c r="B28" s="728" t="s">
        <v>523</v>
      </c>
      <c r="C28" s="725"/>
      <c r="D28" s="725"/>
      <c r="E28" s="723" t="str">
        <f>IFERROR(C28*100/PaludismeGlobale!C29,"")</f>
        <v/>
      </c>
      <c r="F28" s="723" t="str">
        <f>IFERROR(+D28*100/'Paludisme Confirme'!C29,"")</f>
        <v/>
      </c>
    </row>
    <row r="29" spans="1:6" ht="15" customHeight="1">
      <c r="A29" s="2" t="s">
        <v>524</v>
      </c>
      <c r="B29" s="2"/>
      <c r="C29" s="25"/>
      <c r="D29" s="25"/>
      <c r="E29" s="103" t="str">
        <f>IFERROR(C29*100/PaludismeGlobale!C30,"")</f>
        <v/>
      </c>
      <c r="F29" s="103" t="str">
        <f>IFERROR(+D29*100/'Paludisme Confirme'!C30,"")</f>
        <v/>
      </c>
    </row>
    <row r="30" spans="1:6" ht="15" customHeight="1">
      <c r="A30" s="728"/>
      <c r="B30" s="728" t="s">
        <v>525</v>
      </c>
      <c r="C30" s="724"/>
      <c r="D30" s="724"/>
      <c r="E30" s="722" t="str">
        <f>IFERROR(C30*100/PaludismeGlobale!C31,"")</f>
        <v/>
      </c>
      <c r="F30" s="722" t="str">
        <f>IFERROR(+D30*100/'Paludisme Confirme'!C31,"")</f>
        <v/>
      </c>
    </row>
    <row r="31" spans="1:6" ht="15" customHeight="1">
      <c r="A31" s="728"/>
      <c r="B31" s="728" t="s">
        <v>526</v>
      </c>
      <c r="C31" s="725"/>
      <c r="D31" s="725"/>
      <c r="E31" s="723" t="str">
        <f>IFERROR(C31*100/PaludismeGlobale!C32,"")</f>
        <v/>
      </c>
      <c r="F31" s="723" t="str">
        <f>IFERROR(+D31*100/'Paludisme Confirme'!C32,"")</f>
        <v/>
      </c>
    </row>
    <row r="32" spans="1:6" ht="15" customHeight="1">
      <c r="A32" s="728"/>
      <c r="B32" s="728" t="s">
        <v>527</v>
      </c>
      <c r="C32" s="725"/>
      <c r="D32" s="725"/>
      <c r="E32" s="723" t="str">
        <f>IFERROR(C32*100/PaludismeGlobale!C33,"")</f>
        <v/>
      </c>
      <c r="F32" s="723" t="str">
        <f>IFERROR(+D32*100/'Paludisme Confirme'!C33,"")</f>
        <v/>
      </c>
    </row>
    <row r="33" spans="1:6" ht="15" customHeight="1">
      <c r="A33" s="728"/>
      <c r="B33" s="728" t="s">
        <v>528</v>
      </c>
      <c r="C33" s="725"/>
      <c r="D33" s="725"/>
      <c r="E33" s="723" t="str">
        <f>IFERROR(C33*100/PaludismeGlobale!C34,"")</f>
        <v/>
      </c>
      <c r="F33" s="723" t="str">
        <f>IFERROR(+D33*100/'Paludisme Confirme'!C34,"")</f>
        <v/>
      </c>
    </row>
    <row r="34" spans="1:6" ht="15" customHeight="1">
      <c r="A34" s="728"/>
      <c r="B34" s="728" t="s">
        <v>529</v>
      </c>
      <c r="C34" s="725"/>
      <c r="D34" s="725"/>
      <c r="E34" s="723" t="str">
        <f>IFERROR(C34*100/PaludismeGlobale!C35,"")</f>
        <v/>
      </c>
      <c r="F34" s="723" t="str">
        <f>IFERROR(+D34*100/'Paludisme Confirme'!C35,"")</f>
        <v/>
      </c>
    </row>
    <row r="35" spans="1:6" ht="15" customHeight="1">
      <c r="A35" s="728"/>
      <c r="B35" s="728" t="s">
        <v>530</v>
      </c>
      <c r="C35" s="725"/>
      <c r="D35" s="725"/>
      <c r="E35" s="723" t="str">
        <f>IFERROR(C35*100/PaludismeGlobale!C36,"")</f>
        <v/>
      </c>
      <c r="F35" s="723" t="str">
        <f>IFERROR(+D35*100/'Paludisme Confirme'!C36,"")</f>
        <v/>
      </c>
    </row>
    <row r="36" spans="1:6" ht="15" customHeight="1">
      <c r="A36" s="728"/>
      <c r="B36" s="728" t="s">
        <v>531</v>
      </c>
      <c r="C36" s="725"/>
      <c r="D36" s="725"/>
      <c r="E36" s="723" t="str">
        <f>IFERROR(C36*100/PaludismeGlobale!C37,"")</f>
        <v/>
      </c>
      <c r="F36" s="723" t="str">
        <f>IFERROR(+D36*100/'Paludisme Confirme'!C37,"")</f>
        <v/>
      </c>
    </row>
    <row r="37" spans="1:6" ht="15" customHeight="1">
      <c r="A37" s="727"/>
      <c r="B37" s="728" t="s">
        <v>532</v>
      </c>
      <c r="C37" s="725"/>
      <c r="D37" s="725"/>
      <c r="E37" s="723" t="str">
        <f>IFERROR(C37*100/PaludismeGlobale!C38,"")</f>
        <v/>
      </c>
      <c r="F37" s="723" t="str">
        <f>IFERROR(+D37*100/'Paludisme Confirme'!C38,"")</f>
        <v/>
      </c>
    </row>
    <row r="38" spans="1:6" s="6" customFormat="1" ht="15" customHeight="1">
      <c r="A38" s="727"/>
      <c r="B38" s="728" t="s">
        <v>533</v>
      </c>
      <c r="C38" s="725"/>
      <c r="D38" s="725"/>
      <c r="E38" s="723" t="str">
        <f>IFERROR(C38*100/PaludismeGlobale!C39,"")</f>
        <v/>
      </c>
      <c r="F38" s="723" t="str">
        <f>IFERROR(+D38*100/'Paludisme Confirme'!C39,"")</f>
        <v/>
      </c>
    </row>
    <row r="39" spans="1:6" ht="15" customHeight="1">
      <c r="A39" s="727"/>
      <c r="B39" s="728" t="s">
        <v>534</v>
      </c>
      <c r="C39" s="725"/>
      <c r="D39" s="725"/>
      <c r="E39" s="723" t="str">
        <f>IFERROR(C39*100/PaludismeGlobale!C40,"")</f>
        <v/>
      </c>
      <c r="F39" s="723" t="str">
        <f>IFERROR(+D39*100/'Paludisme Confirme'!C40,"")</f>
        <v/>
      </c>
    </row>
    <row r="40" spans="1:6" ht="15" customHeight="1">
      <c r="A40" s="727"/>
      <c r="B40" s="728" t="s">
        <v>535</v>
      </c>
      <c r="C40" s="725"/>
      <c r="D40" s="725"/>
      <c r="E40" s="723" t="str">
        <f>IFERROR(C40*100/PaludismeGlobale!C41,"")</f>
        <v/>
      </c>
      <c r="F40" s="723" t="str">
        <f>IFERROR(+D40*100/'Paludisme Confirme'!C41,"")</f>
        <v/>
      </c>
    </row>
    <row r="41" spans="1:6" ht="15" customHeight="1">
      <c r="A41" s="727"/>
      <c r="B41" s="728" t="s">
        <v>536</v>
      </c>
      <c r="C41" s="725"/>
      <c r="D41" s="725"/>
      <c r="E41" s="723" t="str">
        <f>IFERROR(C41*100/PaludismeGlobale!C42,"")</f>
        <v/>
      </c>
      <c r="F41" s="723" t="str">
        <f>IFERROR(+D41*100/'Paludisme Confirme'!C42,"")</f>
        <v/>
      </c>
    </row>
    <row r="42" spans="1:6" ht="15" customHeight="1">
      <c r="A42" s="2" t="s">
        <v>537</v>
      </c>
      <c r="B42" s="2"/>
      <c r="C42" s="25"/>
      <c r="D42" s="25"/>
      <c r="E42" s="103" t="str">
        <f>IFERROR(C42*100/PaludismeGlobale!C43,"")</f>
        <v/>
      </c>
      <c r="F42" s="103" t="str">
        <f>IFERROR(+D42*100/'Paludisme Confirme'!C43,"")</f>
        <v/>
      </c>
    </row>
    <row r="43" spans="1:6" ht="15" customHeight="1">
      <c r="A43" s="728"/>
      <c r="B43" s="728" t="s">
        <v>538</v>
      </c>
      <c r="C43" s="725"/>
      <c r="D43" s="725"/>
      <c r="E43" s="723" t="str">
        <f>IFERROR(C43*100/PaludismeGlobale!C44,"")</f>
        <v/>
      </c>
      <c r="F43" s="723" t="str">
        <f>IFERROR(+D43*100/'Paludisme Confirme'!C44,"")</f>
        <v/>
      </c>
    </row>
    <row r="44" spans="1:6" ht="15" customHeight="1">
      <c r="A44" s="727"/>
      <c r="B44" s="728" t="s">
        <v>539</v>
      </c>
      <c r="C44" s="725"/>
      <c r="D44" s="725"/>
      <c r="E44" s="723" t="str">
        <f>IFERROR(C44*100/PaludismeGlobale!C45,"")</f>
        <v/>
      </c>
      <c r="F44" s="723" t="str">
        <f>IFERROR(+D44*100/'Paludisme Confirme'!C45,"")</f>
        <v/>
      </c>
    </row>
    <row r="45" spans="1:6" ht="15" customHeight="1">
      <c r="A45" s="727"/>
      <c r="B45" s="728" t="s">
        <v>540</v>
      </c>
      <c r="C45" s="725"/>
      <c r="D45" s="725"/>
      <c r="E45" s="723" t="str">
        <f>IFERROR(C45*100/PaludismeGlobale!C46,"")</f>
        <v/>
      </c>
      <c r="F45" s="723" t="str">
        <f>IFERROR(+D45*100/'Paludisme Confirme'!C46,"")</f>
        <v/>
      </c>
    </row>
    <row r="46" spans="1:6" s="6" customFormat="1" ht="15" customHeight="1">
      <c r="A46" s="727"/>
      <c r="B46" s="728" t="s">
        <v>541</v>
      </c>
      <c r="C46" s="725"/>
      <c r="D46" s="725"/>
      <c r="E46" s="723" t="str">
        <f>IFERROR(C46*100/PaludismeGlobale!C47,"")</f>
        <v/>
      </c>
      <c r="F46" s="723" t="str">
        <f>IFERROR(+D46*100/'Paludisme Confirme'!C47,"")</f>
        <v/>
      </c>
    </row>
    <row r="47" spans="1:6" ht="15" customHeight="1">
      <c r="A47" s="727"/>
      <c r="B47" s="728" t="s">
        <v>542</v>
      </c>
      <c r="C47" s="725"/>
      <c r="D47" s="725"/>
      <c r="E47" s="723" t="str">
        <f>IFERROR(C47*100/PaludismeGlobale!C48,"")</f>
        <v/>
      </c>
      <c r="F47" s="723" t="str">
        <f>IFERROR(+D47*100/'Paludisme Confirme'!C48,"")</f>
        <v/>
      </c>
    </row>
    <row r="48" spans="1:6" ht="15" customHeight="1">
      <c r="A48" s="727"/>
      <c r="B48" s="728" t="s">
        <v>543</v>
      </c>
      <c r="C48" s="725"/>
      <c r="D48" s="725"/>
      <c r="E48" s="723" t="str">
        <f>IFERROR(C48*100/PaludismeGlobale!C49,"")</f>
        <v/>
      </c>
      <c r="F48" s="723" t="str">
        <f>IFERROR(+D48*100/'Paludisme Confirme'!C49,"")</f>
        <v/>
      </c>
    </row>
    <row r="49" spans="1:6" ht="15" customHeight="1">
      <c r="A49" s="727"/>
      <c r="B49" s="728" t="s">
        <v>544</v>
      </c>
      <c r="C49" s="725"/>
      <c r="D49" s="725"/>
      <c r="E49" s="723" t="str">
        <f>IFERROR(C49*100/PaludismeGlobale!C50,"")</f>
        <v/>
      </c>
      <c r="F49" s="723" t="str">
        <f>IFERROR(+D49*100/'Paludisme Confirme'!C50,"")</f>
        <v/>
      </c>
    </row>
    <row r="50" spans="1:6" ht="15" customHeight="1">
      <c r="A50" s="2" t="s">
        <v>545</v>
      </c>
      <c r="B50" s="2"/>
      <c r="C50" s="25"/>
      <c r="D50" s="25"/>
      <c r="E50" s="103" t="str">
        <f>IFERROR(C50*100/PaludismeGlobale!C51,"")</f>
        <v/>
      </c>
      <c r="F50" s="103" t="str">
        <f>IFERROR(+D50*100/'Paludisme Confirme'!C51,"")</f>
        <v/>
      </c>
    </row>
    <row r="51" spans="1:6" ht="15" customHeight="1">
      <c r="A51" s="728"/>
      <c r="B51" s="728" t="s">
        <v>546</v>
      </c>
      <c r="C51" s="725"/>
      <c r="D51" s="725"/>
      <c r="E51" s="723" t="str">
        <f>IFERROR(C51*100/PaludismeGlobale!C52,"")</f>
        <v/>
      </c>
      <c r="F51" s="723" t="str">
        <f>IFERROR(+D51*100/'Paludisme Confirme'!C52,"")</f>
        <v/>
      </c>
    </row>
    <row r="52" spans="1:6" ht="15" customHeight="1">
      <c r="A52" s="727"/>
      <c r="B52" s="728" t="s">
        <v>547</v>
      </c>
      <c r="C52" s="725"/>
      <c r="D52" s="725"/>
      <c r="E52" s="723" t="str">
        <f>IFERROR(C52*100/PaludismeGlobale!C53,"")</f>
        <v/>
      </c>
      <c r="F52" s="723" t="str">
        <f>IFERROR(+D52*100/'Paludisme Confirme'!C53,"")</f>
        <v/>
      </c>
    </row>
    <row r="53" spans="1:6" ht="15" customHeight="1">
      <c r="A53" s="727"/>
      <c r="B53" s="728" t="s">
        <v>548</v>
      </c>
      <c r="C53" s="725"/>
      <c r="D53" s="725"/>
      <c r="E53" s="723" t="str">
        <f>IFERROR(C53*100/PaludismeGlobale!C54,"")</f>
        <v/>
      </c>
      <c r="F53" s="723" t="str">
        <f>IFERROR(+D53*100/'Paludisme Confirme'!C54,"")</f>
        <v/>
      </c>
    </row>
    <row r="54" spans="1:6" ht="15" customHeight="1">
      <c r="A54" s="727"/>
      <c r="B54" s="728" t="s">
        <v>549</v>
      </c>
      <c r="C54" s="725"/>
      <c r="D54" s="725"/>
      <c r="E54" s="723" t="str">
        <f>IFERROR(C54*100/PaludismeGlobale!C55,"")</f>
        <v/>
      </c>
      <c r="F54" s="723" t="str">
        <f>IFERROR(+D54*100/'Paludisme Confirme'!C55,"")</f>
        <v/>
      </c>
    </row>
    <row r="55" spans="1:6" ht="15" customHeight="1">
      <c r="A55" s="2" t="s">
        <v>550</v>
      </c>
      <c r="B55" s="2"/>
      <c r="C55" s="49"/>
      <c r="D55" s="49"/>
      <c r="E55" s="686" t="str">
        <f>IFERROR(C55*100/PaludismeGlobale!C56,"")</f>
        <v/>
      </c>
      <c r="F55" s="686" t="str">
        <f>IFERROR(+D55*100/'Paludisme Confirme'!C56,"")</f>
        <v/>
      </c>
    </row>
    <row r="56" spans="1:6" ht="15" customHeight="1">
      <c r="A56" s="728"/>
      <c r="B56" s="728" t="s">
        <v>551</v>
      </c>
      <c r="C56" s="724"/>
      <c r="D56" s="724"/>
      <c r="E56" s="722" t="str">
        <f>IFERROR(C56*100/PaludismeGlobale!C57,"")</f>
        <v/>
      </c>
      <c r="F56" s="722" t="str">
        <f>IFERROR(+D56*100/'Paludisme Confirme'!C57,"")</f>
        <v/>
      </c>
    </row>
    <row r="57" spans="1:6" ht="15" customHeight="1">
      <c r="A57" s="727"/>
      <c r="B57" s="728" t="s">
        <v>552</v>
      </c>
      <c r="C57" s="725"/>
      <c r="D57" s="725"/>
      <c r="E57" s="723" t="str">
        <f>IFERROR(C57*100/PaludismeGlobale!C58,"")</f>
        <v/>
      </c>
      <c r="F57" s="723" t="str">
        <f>IFERROR(+D57*100/'Paludisme Confirme'!C58,"")</f>
        <v/>
      </c>
    </row>
    <row r="58" spans="1:6" ht="15" customHeight="1">
      <c r="A58" s="727"/>
      <c r="B58" s="728" t="s">
        <v>553</v>
      </c>
      <c r="C58" s="725"/>
      <c r="D58" s="725"/>
      <c r="E58" s="723" t="str">
        <f>IFERROR(C58*100/PaludismeGlobale!C59,"")</f>
        <v/>
      </c>
      <c r="F58" s="723" t="str">
        <f>IFERROR(+D58*100/'Paludisme Confirme'!C59,"")</f>
        <v/>
      </c>
    </row>
    <row r="59" spans="1:6" ht="15" customHeight="1">
      <c r="A59" s="727"/>
      <c r="B59" s="728" t="s">
        <v>554</v>
      </c>
      <c r="C59" s="725"/>
      <c r="D59" s="725"/>
      <c r="E59" s="723" t="str">
        <f>IFERROR(C59*100/PaludismeGlobale!C60,"")</f>
        <v/>
      </c>
      <c r="F59" s="723" t="str">
        <f>IFERROR(+D59*100/'Paludisme Confirme'!C60,"")</f>
        <v/>
      </c>
    </row>
    <row r="60" spans="1:6" ht="15" customHeight="1">
      <c r="A60" s="727"/>
      <c r="B60" s="728" t="s">
        <v>555</v>
      </c>
      <c r="C60" s="725"/>
      <c r="D60" s="725"/>
      <c r="E60" s="723" t="str">
        <f>IFERROR(C60*100/PaludismeGlobale!C61,"")</f>
        <v/>
      </c>
      <c r="F60" s="723" t="str">
        <f>IFERROR(+D60*100/'Paludisme Confirme'!C61,"")</f>
        <v/>
      </c>
    </row>
    <row r="61" spans="1:6" s="6" customFormat="1" ht="15" customHeight="1">
      <c r="A61" s="727"/>
      <c r="B61" s="728" t="s">
        <v>556</v>
      </c>
      <c r="C61" s="725"/>
      <c r="D61" s="725"/>
      <c r="E61" s="723" t="str">
        <f>IFERROR(C61*100/PaludismeGlobale!C62,"")</f>
        <v/>
      </c>
      <c r="F61" s="723" t="str">
        <f>IFERROR(+D61*100/'Paludisme Confirme'!C62,"")</f>
        <v/>
      </c>
    </row>
    <row r="62" spans="1:6" ht="15" customHeight="1">
      <c r="A62" s="727"/>
      <c r="B62" s="728" t="s">
        <v>557</v>
      </c>
      <c r="C62" s="725"/>
      <c r="D62" s="725"/>
      <c r="E62" s="723" t="str">
        <f>IFERROR(C62*100/PaludismeGlobale!C63,"")</f>
        <v/>
      </c>
      <c r="F62" s="723" t="str">
        <f>IFERROR(+D62*100/'Paludisme Confirme'!C63,"")</f>
        <v/>
      </c>
    </row>
    <row r="63" spans="1:6" ht="15" customHeight="1">
      <c r="A63" s="727"/>
      <c r="B63" s="728" t="s">
        <v>558</v>
      </c>
      <c r="C63" s="725"/>
      <c r="D63" s="725"/>
      <c r="E63" s="723" t="str">
        <f>IFERROR(C63*100/PaludismeGlobale!C64,"")</f>
        <v/>
      </c>
      <c r="F63" s="723" t="str">
        <f>IFERROR(+D63*100/'Paludisme Confirme'!C64,"")</f>
        <v/>
      </c>
    </row>
    <row r="64" spans="1:6" ht="15" customHeight="1">
      <c r="A64" s="2" t="s">
        <v>559</v>
      </c>
      <c r="B64" s="2"/>
      <c r="C64" s="25"/>
      <c r="D64" s="25"/>
      <c r="E64" s="103" t="str">
        <f>IFERROR(C64*100/PaludismeGlobale!C65,"")</f>
        <v/>
      </c>
      <c r="F64" s="103" t="str">
        <f>IFERROR(+D64*100/'Paludisme Confirme'!C65,"")</f>
        <v/>
      </c>
    </row>
    <row r="65" spans="1:6" ht="15" customHeight="1">
      <c r="A65" s="728"/>
      <c r="B65" s="728" t="s">
        <v>560</v>
      </c>
      <c r="C65" s="725"/>
      <c r="D65" s="725"/>
      <c r="E65" s="723" t="str">
        <f>IFERROR(C65*100/PaludismeGlobale!C66,"")</f>
        <v/>
      </c>
      <c r="F65" s="723" t="str">
        <f>IFERROR(+D65*100/'Paludisme Confirme'!C66,"")</f>
        <v/>
      </c>
    </row>
    <row r="66" spans="1:6" ht="15" customHeight="1">
      <c r="A66" s="727"/>
      <c r="B66" s="728" t="s">
        <v>561</v>
      </c>
      <c r="C66" s="725"/>
      <c r="D66" s="725"/>
      <c r="E66" s="723" t="str">
        <f>IFERROR(C66*100/PaludismeGlobale!C67,"")</f>
        <v/>
      </c>
      <c r="F66" s="723" t="str">
        <f>IFERROR(+D66*100/'Paludisme Confirme'!C67,"")</f>
        <v/>
      </c>
    </row>
    <row r="67" spans="1:6" ht="15" customHeight="1">
      <c r="A67" s="727"/>
      <c r="B67" s="728" t="s">
        <v>562</v>
      </c>
      <c r="C67" s="725"/>
      <c r="D67" s="725"/>
      <c r="E67" s="723" t="str">
        <f>IFERROR(C67*100/PaludismeGlobale!C68,"")</f>
        <v/>
      </c>
      <c r="F67" s="723" t="str">
        <f>IFERROR(+D67*100/'Paludisme Confirme'!C68,"")</f>
        <v/>
      </c>
    </row>
    <row r="68" spans="1:6" ht="15" customHeight="1">
      <c r="A68" s="727"/>
      <c r="B68" s="728" t="s">
        <v>563</v>
      </c>
      <c r="C68" s="725"/>
      <c r="D68" s="725"/>
      <c r="E68" s="723" t="str">
        <f>IFERROR(C68*100/PaludismeGlobale!C69,"")</f>
        <v/>
      </c>
      <c r="F68" s="723" t="str">
        <f>IFERROR(+D68*100/'Paludisme Confirme'!C69,"")</f>
        <v/>
      </c>
    </row>
    <row r="69" spans="1:6" s="6" customFormat="1" ht="15" customHeight="1">
      <c r="A69" s="727"/>
      <c r="B69" s="728" t="s">
        <v>564</v>
      </c>
      <c r="C69" s="725"/>
      <c r="D69" s="725"/>
      <c r="E69" s="723" t="str">
        <f>IFERROR(C69*100/PaludismeGlobale!C70,"")</f>
        <v/>
      </c>
      <c r="F69" s="723" t="str">
        <f>IFERROR(+D69*100/'Paludisme Confirme'!C70,"")</f>
        <v/>
      </c>
    </row>
    <row r="70" spans="1:6" ht="15" customHeight="1">
      <c r="A70" s="727"/>
      <c r="B70" s="728" t="s">
        <v>565</v>
      </c>
      <c r="C70" s="725"/>
      <c r="D70" s="725"/>
      <c r="E70" s="723" t="str">
        <f>IFERROR(C70*100/PaludismeGlobale!C71,"")</f>
        <v/>
      </c>
      <c r="F70" s="723" t="str">
        <f>IFERROR(+D70*100/'Paludisme Confirme'!C71,"")</f>
        <v/>
      </c>
    </row>
    <row r="71" spans="1:6" ht="15" customHeight="1">
      <c r="A71" s="727"/>
      <c r="B71" s="728" t="s">
        <v>566</v>
      </c>
      <c r="C71" s="725"/>
      <c r="D71" s="725"/>
      <c r="E71" s="723" t="str">
        <f>IFERROR(C71*100/PaludismeGlobale!C72,"")</f>
        <v/>
      </c>
      <c r="F71" s="723" t="str">
        <f>IFERROR(+D71*100/'Paludisme Confirme'!C72,"")</f>
        <v/>
      </c>
    </row>
    <row r="72" spans="1:6" ht="15" customHeight="1">
      <c r="A72" s="727"/>
      <c r="B72" s="728" t="s">
        <v>567</v>
      </c>
      <c r="C72" s="725"/>
      <c r="D72" s="725"/>
      <c r="E72" s="723" t="str">
        <f>IFERROR(C72*100/PaludismeGlobale!C73,"")</f>
        <v/>
      </c>
      <c r="F72" s="723" t="str">
        <f>IFERROR(+D72*100/'Paludisme Confirme'!C73,"")</f>
        <v/>
      </c>
    </row>
    <row r="73" spans="1:6" ht="15" customHeight="1">
      <c r="A73" s="2" t="s">
        <v>568</v>
      </c>
      <c r="B73" s="2"/>
      <c r="C73" s="25"/>
      <c r="D73" s="25"/>
      <c r="E73" s="103" t="str">
        <f>IFERROR(C73*100/PaludismeGlobale!C74,"")</f>
        <v/>
      </c>
      <c r="F73" s="103" t="str">
        <f>IFERROR(+D73*100/'Paludisme Confirme'!C74,"")</f>
        <v/>
      </c>
    </row>
    <row r="74" spans="1:6" ht="15" customHeight="1">
      <c r="A74" s="728"/>
      <c r="B74" s="728" t="s">
        <v>569</v>
      </c>
      <c r="C74" s="725"/>
      <c r="D74" s="725"/>
      <c r="E74" s="723" t="str">
        <f>IFERROR(C74*100/PaludismeGlobale!C75,"")</f>
        <v/>
      </c>
      <c r="F74" s="723" t="str">
        <f>IFERROR(+D74*100/'Paludisme Confirme'!C75,"")</f>
        <v/>
      </c>
    </row>
    <row r="75" spans="1:6" ht="15" customHeight="1">
      <c r="A75" s="727"/>
      <c r="B75" s="728" t="s">
        <v>570</v>
      </c>
      <c r="C75" s="725"/>
      <c r="D75" s="725"/>
      <c r="E75" s="723" t="str">
        <f>IFERROR(C75*100/PaludismeGlobale!C76,"")</f>
        <v/>
      </c>
      <c r="F75" s="723" t="str">
        <f>IFERROR(+D75*100/'Paludisme Confirme'!C76,"")</f>
        <v/>
      </c>
    </row>
    <row r="76" spans="1:6" ht="15" customHeight="1">
      <c r="A76" s="727"/>
      <c r="B76" s="728" t="s">
        <v>571</v>
      </c>
      <c r="C76" s="725"/>
      <c r="D76" s="725"/>
      <c r="E76" s="723" t="str">
        <f>IFERROR(C76*100/PaludismeGlobale!C77,"")</f>
        <v/>
      </c>
      <c r="F76" s="723" t="str">
        <f>IFERROR(+D76*100/'Paludisme Confirme'!C77,"")</f>
        <v/>
      </c>
    </row>
    <row r="77" spans="1:6" ht="15" customHeight="1">
      <c r="A77" s="727"/>
      <c r="B77" s="728" t="s">
        <v>572</v>
      </c>
      <c r="C77" s="725"/>
      <c r="D77" s="725"/>
      <c r="E77" s="723" t="str">
        <f>IFERROR(C77*100/PaludismeGlobale!C78,"")</f>
        <v/>
      </c>
      <c r="F77" s="723" t="str">
        <f>IFERROR(+D77*100/'Paludisme Confirme'!C78,"")</f>
        <v/>
      </c>
    </row>
    <row r="78" spans="1:6" ht="15" customHeight="1">
      <c r="A78" s="727"/>
      <c r="B78" s="728" t="s">
        <v>573</v>
      </c>
      <c r="C78" s="725"/>
      <c r="D78" s="725"/>
      <c r="E78" s="723" t="str">
        <f>IFERROR(C78*100/PaludismeGlobale!C79,"")</f>
        <v/>
      </c>
      <c r="F78" s="723" t="str">
        <f>IFERROR(+D78*100/'Paludisme Confirme'!C79,"")</f>
        <v/>
      </c>
    </row>
    <row r="79" spans="1:6" s="6" customFormat="1" ht="15" customHeight="1">
      <c r="A79" s="2" t="s">
        <v>574</v>
      </c>
      <c r="B79" s="2"/>
      <c r="C79" s="49"/>
      <c r="D79" s="49"/>
      <c r="E79" s="686" t="str">
        <f>IFERROR(C79*100/PaludismeGlobale!C80,"")</f>
        <v/>
      </c>
      <c r="F79" s="686" t="str">
        <f>IFERROR(+D79*100/'Paludisme Confirme'!C80,"")</f>
        <v/>
      </c>
    </row>
    <row r="80" spans="1:6" ht="15" customHeight="1">
      <c r="A80" s="728"/>
      <c r="B80" s="728" t="s">
        <v>575</v>
      </c>
      <c r="C80" s="724"/>
      <c r="D80" s="724"/>
      <c r="E80" s="722" t="str">
        <f>IFERROR(C80*100/PaludismeGlobale!C81,"")</f>
        <v/>
      </c>
      <c r="F80" s="722" t="str">
        <f>IFERROR(+D80*100/'Paludisme Confirme'!C81,"")</f>
        <v/>
      </c>
    </row>
    <row r="81" spans="1:6" ht="15" customHeight="1">
      <c r="A81" s="727"/>
      <c r="B81" s="728" t="s">
        <v>576</v>
      </c>
      <c r="C81" s="725"/>
      <c r="D81" s="725"/>
      <c r="E81" s="723" t="str">
        <f>IFERROR(C81*100/PaludismeGlobale!C82,"")</f>
        <v/>
      </c>
      <c r="F81" s="723" t="str">
        <f>IFERROR(+D81*100/'Paludisme Confirme'!C82,"")</f>
        <v/>
      </c>
    </row>
    <row r="82" spans="1:6" ht="15" customHeight="1">
      <c r="A82" s="727"/>
      <c r="B82" s="728" t="s">
        <v>577</v>
      </c>
      <c r="C82" s="725"/>
      <c r="D82" s="725"/>
      <c r="E82" s="723" t="str">
        <f>IFERROR(C82*100/PaludismeGlobale!C83,"")</f>
        <v/>
      </c>
      <c r="F82" s="723" t="str">
        <f>IFERROR(+D82*100/'Paludisme Confirme'!C83,"")</f>
        <v/>
      </c>
    </row>
    <row r="83" spans="1:6" ht="15" customHeight="1">
      <c r="A83" s="727"/>
      <c r="B83" s="728" t="s">
        <v>578</v>
      </c>
      <c r="C83" s="725"/>
      <c r="D83" s="725"/>
      <c r="E83" s="723" t="str">
        <f>IFERROR(C83*100/PaludismeGlobale!C84,"")</f>
        <v/>
      </c>
      <c r="F83" s="723" t="str">
        <f>IFERROR(+D83*100/'Paludisme Confirme'!C84,"")</f>
        <v/>
      </c>
    </row>
    <row r="84" spans="1:6" ht="15" customHeight="1">
      <c r="A84" s="2" t="s">
        <v>579</v>
      </c>
      <c r="B84" s="2"/>
      <c r="C84" s="25"/>
      <c r="D84" s="25"/>
      <c r="E84" s="103" t="str">
        <f>IFERROR(C84*100/PaludismeGlobale!C85,"")</f>
        <v/>
      </c>
      <c r="F84" s="103" t="str">
        <f>IFERROR(+D84*100/'Paludisme Confirme'!C85,"")</f>
        <v/>
      </c>
    </row>
    <row r="85" spans="1:6" ht="15" customHeight="1">
      <c r="A85" s="727"/>
      <c r="B85" s="728" t="s">
        <v>580</v>
      </c>
      <c r="C85" s="725"/>
      <c r="D85" s="725"/>
      <c r="E85" s="723" t="str">
        <f>IFERROR(C85*100/PaludismeGlobale!C86,"")</f>
        <v/>
      </c>
      <c r="F85" s="723" t="str">
        <f>IFERROR(+D85*100/'Paludisme Confirme'!C86,"")</f>
        <v/>
      </c>
    </row>
    <row r="86" spans="1:6" ht="15" customHeight="1">
      <c r="A86" s="727"/>
      <c r="B86" s="728" t="s">
        <v>581</v>
      </c>
      <c r="C86" s="725"/>
      <c r="D86" s="725"/>
      <c r="E86" s="723" t="str">
        <f>IFERROR(C86*100/PaludismeGlobale!C87,"")</f>
        <v/>
      </c>
      <c r="F86" s="723" t="str">
        <f>IFERROR(+D86*100/'Paludisme Confirme'!C87,"")</f>
        <v/>
      </c>
    </row>
    <row r="87" spans="1:6" s="6" customFormat="1" ht="15" customHeight="1">
      <c r="A87" s="727"/>
      <c r="B87" s="728" t="s">
        <v>582</v>
      </c>
      <c r="C87" s="725"/>
      <c r="D87" s="725"/>
      <c r="E87" s="723" t="str">
        <f>IFERROR(C87*100/PaludismeGlobale!C88,"")</f>
        <v/>
      </c>
      <c r="F87" s="723" t="str">
        <f>IFERROR(+D87*100/'Paludisme Confirme'!C88,"")</f>
        <v/>
      </c>
    </row>
    <row r="88" spans="1:6" ht="15" customHeight="1">
      <c r="A88" s="2" t="s">
        <v>583</v>
      </c>
      <c r="B88" s="2"/>
      <c r="C88" s="49"/>
      <c r="D88" s="49"/>
      <c r="E88" s="686" t="str">
        <f>IFERROR(C88*100/PaludismeGlobale!C89,"")</f>
        <v/>
      </c>
      <c r="F88" s="686" t="str">
        <f>IFERROR(+D88*100/'Paludisme Confirme'!C89,"")</f>
        <v/>
      </c>
    </row>
    <row r="89" spans="1:6" ht="15" customHeight="1">
      <c r="A89" s="727"/>
      <c r="B89" s="728" t="s">
        <v>584</v>
      </c>
      <c r="C89" s="725"/>
      <c r="D89" s="725"/>
      <c r="E89" s="723" t="str">
        <f>IFERROR(C89*100/PaludismeGlobale!C90,"")</f>
        <v/>
      </c>
      <c r="F89" s="723" t="str">
        <f>IFERROR(+D89*100/'Paludisme Confirme'!C90,"")</f>
        <v/>
      </c>
    </row>
    <row r="90" spans="1:6" ht="15" customHeight="1">
      <c r="A90" s="2" t="s">
        <v>585</v>
      </c>
      <c r="B90" s="2"/>
      <c r="C90" s="25"/>
      <c r="D90" s="25"/>
      <c r="E90" s="103" t="str">
        <f>IFERROR(C90*100/PaludismeGlobale!C91,"")</f>
        <v/>
      </c>
      <c r="F90" s="103" t="str">
        <f>IFERROR(+D90*100/'Paludisme Confirme'!C91,"")</f>
        <v/>
      </c>
    </row>
    <row r="91" spans="1:6" ht="15" customHeight="1">
      <c r="A91" s="727"/>
      <c r="B91" s="728" t="s">
        <v>586</v>
      </c>
      <c r="C91" s="725"/>
      <c r="D91" s="725"/>
      <c r="E91" s="723" t="str">
        <f>IFERROR(C91*100/PaludismeGlobale!C92,"")</f>
        <v/>
      </c>
      <c r="F91" s="723" t="str">
        <f>IFERROR(+D91*100/'Paludisme Confirme'!C92,"")</f>
        <v/>
      </c>
    </row>
    <row r="92" spans="1:6" s="6" customFormat="1" ht="15" customHeight="1">
      <c r="A92" s="727"/>
      <c r="B92" s="728" t="s">
        <v>587</v>
      </c>
      <c r="C92" s="725"/>
      <c r="D92" s="725"/>
      <c r="E92" s="723" t="str">
        <f>IFERROR(C92*100/PaludismeGlobale!C93,"")</f>
        <v/>
      </c>
      <c r="F92" s="723" t="str">
        <f>IFERROR(+D92*100/'Paludisme Confirme'!C93,"")</f>
        <v/>
      </c>
    </row>
    <row r="93" spans="1:6" ht="15" customHeight="1">
      <c r="A93" s="727"/>
      <c r="B93" s="728" t="s">
        <v>588</v>
      </c>
      <c r="C93" s="725"/>
      <c r="D93" s="725"/>
      <c r="E93" s="723" t="str">
        <f>IFERROR(C93*100/PaludismeGlobale!C94,"")</f>
        <v/>
      </c>
      <c r="F93" s="723" t="str">
        <f>IFERROR(+D93*100/'Paludisme Confirme'!C94,"")</f>
        <v/>
      </c>
    </row>
    <row r="94" spans="1:6" ht="15" customHeight="1">
      <c r="A94" s="2" t="s">
        <v>589</v>
      </c>
      <c r="B94" s="2"/>
      <c r="C94" s="25"/>
      <c r="D94" s="25"/>
      <c r="E94" s="103" t="str">
        <f>IFERROR(C94*100/PaludismeGlobale!C95,"")</f>
        <v/>
      </c>
      <c r="F94" s="103" t="str">
        <f>IFERROR(+D94*100/'Paludisme Confirme'!C95,"")</f>
        <v/>
      </c>
    </row>
    <row r="95" spans="1:6" ht="15" customHeight="1">
      <c r="A95" s="728"/>
      <c r="B95" s="728" t="s">
        <v>590</v>
      </c>
      <c r="C95" s="725"/>
      <c r="D95" s="725"/>
      <c r="E95" s="723" t="str">
        <f>IFERROR(C95*100/PaludismeGlobale!C96,"")</f>
        <v/>
      </c>
      <c r="F95" s="723" t="str">
        <f>IFERROR(+D95*100/'Paludisme Confirme'!C96,"")</f>
        <v/>
      </c>
    </row>
    <row r="96" spans="1:6" ht="15" customHeight="1">
      <c r="A96" s="728"/>
      <c r="B96" s="728" t="s">
        <v>591</v>
      </c>
      <c r="C96" s="725"/>
      <c r="D96" s="725"/>
      <c r="E96" s="723" t="str">
        <f>IFERROR(C96*100/PaludismeGlobale!C97,"")</f>
        <v/>
      </c>
      <c r="F96" s="723" t="str">
        <f>IFERROR(+D96*100/'Paludisme Confirme'!C97,"")</f>
        <v/>
      </c>
    </row>
    <row r="97" spans="1:6" ht="15" customHeight="1">
      <c r="A97" s="728"/>
      <c r="B97" s="728" t="s">
        <v>592</v>
      </c>
      <c r="C97" s="725"/>
      <c r="D97" s="725"/>
      <c r="E97" s="723" t="str">
        <f>IFERROR(C97*100/PaludismeGlobale!C98,"")</f>
        <v/>
      </c>
      <c r="F97" s="723" t="str">
        <f>IFERROR(+D97*100/'Paludisme Confirme'!C98,"")</f>
        <v/>
      </c>
    </row>
    <row r="98" spans="1:6" s="6" customFormat="1" ht="15" customHeight="1">
      <c r="A98" s="728"/>
      <c r="B98" s="728" t="s">
        <v>593</v>
      </c>
      <c r="C98" s="725"/>
      <c r="D98" s="725"/>
      <c r="E98" s="723" t="str">
        <f>IFERROR(C98*100/PaludismeGlobale!C99,"")</f>
        <v/>
      </c>
      <c r="F98" s="723" t="str">
        <f>IFERROR(+D98*100/'Paludisme Confirme'!C99,"")</f>
        <v/>
      </c>
    </row>
    <row r="99" spans="1:6" ht="15" customHeight="1">
      <c r="A99" s="2" t="s">
        <v>594</v>
      </c>
      <c r="B99" s="2"/>
      <c r="C99" s="49"/>
      <c r="D99" s="49"/>
      <c r="E99" s="723" t="str">
        <f>IFERROR(C99*100/PaludismeGlobale!C100,"")</f>
        <v/>
      </c>
      <c r="F99" s="723" t="str">
        <f>IFERROR(+D99*100/'Paludisme Confirme'!C100,"")</f>
        <v/>
      </c>
    </row>
    <row r="100" spans="1:6" ht="15" customHeight="1">
      <c r="A100" s="727"/>
      <c r="B100" s="728" t="s">
        <v>595</v>
      </c>
      <c r="C100" s="725"/>
      <c r="D100" s="725"/>
      <c r="E100" s="723" t="str">
        <f>IFERROR(C100*100/PaludismeGlobale!C101,"")</f>
        <v/>
      </c>
      <c r="F100" s="723" t="str">
        <f>IFERROR(+D100*100/'Paludisme Confirme'!C101,"")</f>
        <v/>
      </c>
    </row>
    <row r="101" spans="1:6" ht="15" customHeight="1">
      <c r="A101" s="2" t="s">
        <v>596</v>
      </c>
      <c r="B101" s="2"/>
      <c r="C101" s="25"/>
      <c r="D101" s="25"/>
      <c r="E101" s="103" t="str">
        <f>IFERROR(C101*100/PaludismeGlobale!C102,"")</f>
        <v/>
      </c>
      <c r="F101" s="103" t="str">
        <f>IFERROR(+D101*100/'Paludisme Confirme'!C102,"")</f>
        <v/>
      </c>
    </row>
    <row r="102" spans="1:6" ht="15" customHeight="1">
      <c r="A102" s="728"/>
      <c r="B102" s="728" t="s">
        <v>597</v>
      </c>
      <c r="C102" s="725"/>
      <c r="D102" s="725"/>
      <c r="E102" s="723" t="str">
        <f>IFERROR(C102*100/PaludismeGlobale!C103,"")</f>
        <v/>
      </c>
      <c r="F102" s="723" t="str">
        <f>IFERROR(+D102*100/'Paludisme Confirme'!C103,"")</f>
        <v/>
      </c>
    </row>
    <row r="103" spans="1:6" ht="15" customHeight="1">
      <c r="A103" s="727"/>
      <c r="B103" s="728" t="s">
        <v>598</v>
      </c>
      <c r="C103" s="725"/>
      <c r="D103" s="725"/>
      <c r="E103" s="723" t="str">
        <f>IFERROR(C103*100/PaludismeGlobale!C104,"")</f>
        <v/>
      </c>
      <c r="F103" s="723" t="str">
        <f>IFERROR(+D103*100/'Paludisme Confirme'!C104,"")</f>
        <v/>
      </c>
    </row>
    <row r="104" spans="1:6" ht="15" customHeight="1">
      <c r="A104" s="727"/>
      <c r="B104" s="728" t="s">
        <v>599</v>
      </c>
      <c r="C104" s="725"/>
      <c r="D104" s="725"/>
      <c r="E104" s="723" t="str">
        <f>IFERROR(C104*100/PaludismeGlobale!C105,"")</f>
        <v/>
      </c>
      <c r="F104" s="723" t="str">
        <f>IFERROR(+D104*100/'Paludisme Confirme'!C105,"")</f>
        <v/>
      </c>
    </row>
    <row r="105" spans="1:6" ht="15" customHeight="1">
      <c r="A105" s="727"/>
      <c r="B105" s="728" t="s">
        <v>600</v>
      </c>
      <c r="C105" s="725"/>
      <c r="D105" s="725"/>
      <c r="E105" s="723" t="str">
        <f>IFERROR(C105*100/PaludismeGlobale!C106,"")</f>
        <v/>
      </c>
      <c r="F105" s="723" t="str">
        <f>IFERROR(+D105*100/'Paludisme Confirme'!C106,"")</f>
        <v/>
      </c>
    </row>
    <row r="106" spans="1:6" ht="14.25" customHeight="1">
      <c r="A106" s="727"/>
      <c r="B106" s="728" t="s">
        <v>601</v>
      </c>
      <c r="C106" s="725"/>
      <c r="D106" s="725"/>
      <c r="E106" s="723" t="str">
        <f>IFERROR(C106*100/PaludismeGlobale!C107,"")</f>
        <v/>
      </c>
      <c r="F106" s="723" t="str">
        <f>IFERROR(+D106*100/'Paludisme Confirme'!C107,"")</f>
        <v/>
      </c>
    </row>
    <row r="107" spans="1:6" ht="14.25" customHeight="1">
      <c r="A107" s="727"/>
      <c r="B107" s="728" t="s">
        <v>602</v>
      </c>
      <c r="C107" s="725"/>
      <c r="D107" s="725"/>
      <c r="E107" s="723" t="str">
        <f>IFERROR(C107*100/PaludismeGlobale!C108,"")</f>
        <v/>
      </c>
      <c r="F107" s="723" t="str">
        <f>IFERROR(+D107*100/'Paludisme Confirme'!C108,"")</f>
        <v/>
      </c>
    </row>
    <row r="108" spans="1:6" ht="14.25" customHeight="1">
      <c r="A108" s="727"/>
      <c r="B108" s="728" t="s">
        <v>603</v>
      </c>
      <c r="C108" s="725"/>
      <c r="D108" s="725"/>
      <c r="E108" s="723" t="str">
        <f>IFERROR(C108*100/PaludismeGlobale!C109,"")</f>
        <v/>
      </c>
      <c r="F108" s="723" t="str">
        <f>IFERROR(+D108*100/'Paludisme Confirme'!C109,"")</f>
        <v/>
      </c>
    </row>
    <row r="109" spans="1:6" ht="14.25" customHeight="1">
      <c r="A109" s="2" t="s">
        <v>604</v>
      </c>
      <c r="B109" s="2"/>
      <c r="C109" s="683"/>
      <c r="D109" s="683"/>
      <c r="E109" s="687" t="str">
        <f>IFERROR(C109*100/PaludismeGlobale!C110,"")</f>
        <v/>
      </c>
      <c r="F109" s="687" t="str">
        <f>IFERROR(+D109*100/'Paludisme Confirme'!C110,"")</f>
        <v/>
      </c>
    </row>
    <row r="110" spans="1:6" ht="14.25" customHeight="1">
      <c r="A110" s="2" t="s">
        <v>605</v>
      </c>
      <c r="B110" s="2"/>
      <c r="C110" s="25"/>
      <c r="D110" s="25"/>
      <c r="E110" s="103" t="str">
        <f>IFERROR(C110*100/PaludismeGlobale!C111,"")</f>
        <v/>
      </c>
      <c r="F110" s="103" t="str">
        <f>IFERROR(+D110*100/'Paludisme Confirme'!C111,"")</f>
        <v/>
      </c>
    </row>
    <row r="111" spans="1:6" ht="14.25" customHeight="1" thickBot="1">
      <c r="A111" s="282" t="s">
        <v>606</v>
      </c>
      <c r="B111" s="282"/>
      <c r="C111" s="206"/>
      <c r="D111" s="206"/>
      <c r="E111" s="688" t="str">
        <f>IFERROR(C111*100/PaludismeGlobale!C112,"")</f>
        <v/>
      </c>
      <c r="F111" s="688" t="str">
        <f>IFERROR(+D111*100/'Paludisme Confirme'!C112,"")</f>
        <v/>
      </c>
    </row>
  </sheetData>
  <mergeCells count="1">
    <mergeCell ref="A2:B2"/>
  </mergeCells>
  <conditionalFormatting sqref="C3:D93">
    <cfRule type="containsBlanks" dxfId="390" priority="18">
      <formula>LEN(TRIM(C3))=0</formula>
    </cfRule>
  </conditionalFormatting>
  <conditionalFormatting sqref="C94:D99">
    <cfRule type="containsBlanks" dxfId="389" priority="20">
      <formula>LEN(TRIM(C94))=0</formula>
    </cfRule>
  </conditionalFormatting>
  <conditionalFormatting sqref="C98:D98">
    <cfRule type="containsBlanks" dxfId="388" priority="19" stopIfTrue="1">
      <formula>LEN(TRIM(C98))=0</formula>
    </cfRule>
  </conditionalFormatting>
  <conditionalFormatting sqref="C100:D108">
    <cfRule type="containsBlanks" dxfId="387" priority="17">
      <formula>LEN(TRIM(C100))=0</formula>
    </cfRule>
  </conditionalFormatting>
  <conditionalFormatting sqref="C110:F110">
    <cfRule type="containsBlanks" dxfId="386" priority="1">
      <formula>LEN(TRIM(C110))=0</formula>
    </cfRule>
  </conditionalFormatting>
  <conditionalFormatting sqref="E3:F108">
    <cfRule type="containsBlanks" dxfId="385" priority="2">
      <formula>LEN(TRIM(E3))=0</formula>
    </cfRule>
  </conditionalFormatting>
  <conditionalFormatting sqref="G21">
    <cfRule type="containsBlanks" dxfId="384" priority="127">
      <formula>LEN(TRIM(G21))=0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5" man="1"/>
    <brk id="93" max="5" man="1"/>
  </row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Feuil95"/>
  <dimension ref="A1:Z111"/>
  <sheetViews>
    <sheetView view="pageBreakPreview" zoomScale="115" zoomScaleNormal="100" zoomScaleSheetLayoutView="115" workbookViewId="0">
      <pane xSplit="2" ySplit="2" topLeftCell="C3" activePane="bottomRight" state="frozen"/>
      <selection activeCell="E118" sqref="E118"/>
      <selection pane="topRight" activeCell="E118" sqref="E118"/>
      <selection pane="bottomLeft" activeCell="E118" sqref="E118"/>
      <selection pane="bottomRight" activeCell="E118" sqref="E118"/>
    </sheetView>
  </sheetViews>
  <sheetFormatPr baseColWidth="10" defaultColWidth="14.3984375" defaultRowHeight="15" customHeight="1"/>
  <cols>
    <col min="1" max="1" width="1" style="7" customWidth="1"/>
    <col min="2" max="2" width="20.06640625" style="7" customWidth="1"/>
    <col min="3" max="3" width="11.796875" style="7" customWidth="1"/>
    <col min="4" max="4" width="15.19921875" style="7" customWidth="1"/>
    <col min="5" max="5" width="15" style="7" customWidth="1"/>
    <col min="6" max="6" width="12.19921875" style="7" customWidth="1"/>
    <col min="7" max="7" width="12" style="7" customWidth="1"/>
    <col min="8" max="8" width="15" style="7" customWidth="1"/>
    <col min="9" max="25" width="10.796875" style="7" customWidth="1"/>
    <col min="26" max="27" width="14.3984375" style="7" customWidth="1"/>
    <col min="28" max="16384" width="14.3984375" style="7"/>
  </cols>
  <sheetData>
    <row r="1" spans="1:26" ht="16.5" customHeight="1">
      <c r="A1" s="149" t="s">
        <v>1932</v>
      </c>
      <c r="B1" s="89"/>
      <c r="C1" s="89"/>
      <c r="D1" s="89"/>
      <c r="E1" s="89"/>
      <c r="F1" s="89"/>
      <c r="G1" s="89"/>
      <c r="H1" s="8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3" customFormat="1" ht="54" customHeight="1">
      <c r="A2" s="1021" t="s">
        <v>624</v>
      </c>
      <c r="B2" s="961"/>
      <c r="C2" s="169" t="s">
        <v>1933</v>
      </c>
      <c r="D2" s="170" t="s">
        <v>1934</v>
      </c>
      <c r="E2" s="170" t="s">
        <v>1935</v>
      </c>
      <c r="F2" s="169" t="s">
        <v>355</v>
      </c>
      <c r="G2" s="170" t="s">
        <v>1936</v>
      </c>
      <c r="H2" s="170" t="s">
        <v>1937</v>
      </c>
    </row>
    <row r="3" spans="1:26" ht="15" customHeight="1">
      <c r="A3" s="2" t="s">
        <v>498</v>
      </c>
      <c r="B3" s="2"/>
      <c r="C3" s="25"/>
      <c r="D3" s="25"/>
      <c r="E3" s="25"/>
      <c r="F3" s="103" t="str">
        <f>IFERROR(C3*100/PaludismeGlobale!F4,"")</f>
        <v/>
      </c>
      <c r="G3" s="103" t="str">
        <f>IFERROR(D3*100/PaludismeGlobale!G4,"")</f>
        <v/>
      </c>
      <c r="H3" s="103" t="str">
        <f>IFERROR(E3*100/PaludismeGlobale!H4,"")</f>
        <v/>
      </c>
      <c r="I3" s="171"/>
      <c r="J3" s="171"/>
      <c r="K3" s="171"/>
    </row>
    <row r="4" spans="1:26" ht="15" customHeight="1">
      <c r="A4" s="727"/>
      <c r="B4" s="728" t="s">
        <v>499</v>
      </c>
      <c r="C4" s="724"/>
      <c r="D4" s="724"/>
      <c r="E4" s="724"/>
      <c r="F4" s="722" t="str">
        <f>IFERROR(C4*100/PaludismeGlobale!F5,"")</f>
        <v/>
      </c>
      <c r="G4" s="722" t="str">
        <f>IFERROR(D4*100/PaludismeGlobale!G5,"")</f>
        <v/>
      </c>
      <c r="H4" s="722" t="str">
        <f>IFERROR(E4*100/PaludismeGlobale!H5,"")</f>
        <v/>
      </c>
      <c r="I4" s="171"/>
      <c r="J4" s="171"/>
      <c r="K4" s="171"/>
    </row>
    <row r="5" spans="1:26" ht="15" customHeight="1">
      <c r="A5" s="727"/>
      <c r="B5" s="728" t="s">
        <v>500</v>
      </c>
      <c r="C5" s="725"/>
      <c r="D5" s="725"/>
      <c r="E5" s="725"/>
      <c r="F5" s="723" t="str">
        <f>IFERROR(C5*100/PaludismeGlobale!F6,"")</f>
        <v/>
      </c>
      <c r="G5" s="723" t="str">
        <f>IFERROR(D5*100/PaludismeGlobale!G6,"")</f>
        <v/>
      </c>
      <c r="H5" s="723" t="str">
        <f>IFERROR(E5*100/PaludismeGlobale!H6,"")</f>
        <v/>
      </c>
      <c r="I5" s="171"/>
      <c r="J5" s="171"/>
      <c r="K5" s="171"/>
    </row>
    <row r="6" spans="1:26" ht="15" customHeight="1">
      <c r="A6" s="727"/>
      <c r="B6" s="728" t="s">
        <v>501</v>
      </c>
      <c r="C6" s="725"/>
      <c r="D6" s="725"/>
      <c r="E6" s="725"/>
      <c r="F6" s="723" t="str">
        <f>IFERROR(C6*100/PaludismeGlobale!F7,"")</f>
        <v/>
      </c>
      <c r="G6" s="723" t="str">
        <f>IFERROR(D6*100/PaludismeGlobale!G7,"")</f>
        <v/>
      </c>
      <c r="H6" s="723" t="str">
        <f>IFERROR(E6*100/PaludismeGlobale!H7,"")</f>
        <v/>
      </c>
      <c r="I6" s="171"/>
      <c r="J6" s="171"/>
      <c r="K6" s="171"/>
    </row>
    <row r="7" spans="1:26" ht="15" customHeight="1">
      <c r="A7" s="727"/>
      <c r="B7" s="728" t="s">
        <v>502</v>
      </c>
      <c r="C7" s="725"/>
      <c r="D7" s="725"/>
      <c r="E7" s="725"/>
      <c r="F7" s="723" t="str">
        <f>IFERROR(C7*100/PaludismeGlobale!F8,"")</f>
        <v/>
      </c>
      <c r="G7" s="723" t="str">
        <f>IFERROR(D7*100/PaludismeGlobale!G8,"")</f>
        <v/>
      </c>
      <c r="H7" s="723" t="str">
        <f>IFERROR(E7*100/PaludismeGlobale!H8,"")</f>
        <v/>
      </c>
      <c r="I7" s="171"/>
      <c r="J7" s="171"/>
      <c r="K7" s="171"/>
    </row>
    <row r="8" spans="1:26" ht="15" customHeight="1">
      <c r="A8" s="2" t="s">
        <v>503</v>
      </c>
      <c r="B8" s="2"/>
      <c r="C8" s="25"/>
      <c r="D8" s="25"/>
      <c r="E8" s="25"/>
      <c r="F8" s="103" t="str">
        <f>IFERROR(C8*100/PaludismeGlobale!F9,"")</f>
        <v/>
      </c>
      <c r="G8" s="103" t="str">
        <f>IFERROR(D8*100/PaludismeGlobale!G9,"")</f>
        <v/>
      </c>
      <c r="H8" s="103" t="str">
        <f>IFERROR(E8*100/PaludismeGlobale!H9,"")</f>
        <v/>
      </c>
      <c r="I8" s="171"/>
      <c r="J8" s="171"/>
      <c r="K8" s="171"/>
    </row>
    <row r="9" spans="1:26" ht="15" customHeight="1">
      <c r="A9" s="727"/>
      <c r="B9" s="728" t="s">
        <v>504</v>
      </c>
      <c r="C9" s="725"/>
      <c r="D9" s="725"/>
      <c r="E9" s="725"/>
      <c r="F9" s="723" t="str">
        <f>IFERROR(C9*100/PaludismeGlobale!F10,"")</f>
        <v/>
      </c>
      <c r="G9" s="723" t="str">
        <f>IFERROR(D9*100/PaludismeGlobale!G10,"")</f>
        <v/>
      </c>
      <c r="H9" s="723" t="str">
        <f>IFERROR(E9*100/PaludismeGlobale!H10,"")</f>
        <v/>
      </c>
      <c r="I9" s="171"/>
      <c r="J9" s="171"/>
      <c r="K9" s="171"/>
    </row>
    <row r="10" spans="1:26" ht="15" customHeight="1">
      <c r="A10" s="727"/>
      <c r="B10" s="728" t="s">
        <v>505</v>
      </c>
      <c r="C10" s="725"/>
      <c r="D10" s="725"/>
      <c r="E10" s="725"/>
      <c r="F10" s="723" t="str">
        <f>IFERROR(C10*100/PaludismeGlobale!F11,"")</f>
        <v/>
      </c>
      <c r="G10" s="723" t="str">
        <f>IFERROR(D10*100/PaludismeGlobale!G11,"")</f>
        <v/>
      </c>
      <c r="H10" s="723" t="str">
        <f>IFERROR(E10*100/PaludismeGlobale!H11,"")</f>
        <v/>
      </c>
      <c r="I10" s="171"/>
      <c r="J10" s="171"/>
      <c r="K10" s="171"/>
    </row>
    <row r="11" spans="1:26" ht="15" customHeight="1">
      <c r="A11" s="727"/>
      <c r="B11" s="728" t="s">
        <v>506</v>
      </c>
      <c r="C11" s="725"/>
      <c r="D11" s="725"/>
      <c r="E11" s="725"/>
      <c r="F11" s="723" t="str">
        <f>IFERROR(C11*100/PaludismeGlobale!F12,"")</f>
        <v/>
      </c>
      <c r="G11" s="723" t="str">
        <f>IFERROR(D11*100/PaludismeGlobale!G12,"")</f>
        <v/>
      </c>
      <c r="H11" s="723" t="str">
        <f>IFERROR(E11*100/PaludismeGlobale!H12,"")</f>
        <v/>
      </c>
      <c r="I11" s="171"/>
      <c r="J11" s="171"/>
      <c r="K11" s="171"/>
    </row>
    <row r="12" spans="1:26" ht="15" customHeight="1">
      <c r="A12" s="727"/>
      <c r="B12" s="728" t="s">
        <v>507</v>
      </c>
      <c r="C12" s="725"/>
      <c r="D12" s="725"/>
      <c r="E12" s="725"/>
      <c r="F12" s="723" t="str">
        <f>IFERROR(C12*100/PaludismeGlobale!F13,"")</f>
        <v/>
      </c>
      <c r="G12" s="723" t="str">
        <f>IFERROR(D12*100/PaludismeGlobale!G13,"")</f>
        <v/>
      </c>
      <c r="H12" s="723" t="str">
        <f>IFERROR(E12*100/PaludismeGlobale!H13,"")</f>
        <v/>
      </c>
      <c r="I12" s="171"/>
      <c r="J12" s="171"/>
      <c r="K12" s="171"/>
    </row>
    <row r="13" spans="1:26" ht="15" customHeight="1">
      <c r="A13" s="727"/>
      <c r="B13" s="728" t="s">
        <v>508</v>
      </c>
      <c r="C13" s="725"/>
      <c r="D13" s="725"/>
      <c r="E13" s="725"/>
      <c r="F13" s="723" t="str">
        <f>IFERROR(C13*100/PaludismeGlobale!F14,"")</f>
        <v/>
      </c>
      <c r="G13" s="723" t="str">
        <f>IFERROR(D13*100/PaludismeGlobale!G14,"")</f>
        <v/>
      </c>
      <c r="H13" s="723" t="str">
        <f>IFERROR(E13*100/PaludismeGlobale!H14,"")</f>
        <v/>
      </c>
      <c r="I13" s="171"/>
      <c r="J13" s="171"/>
      <c r="K13" s="171"/>
    </row>
    <row r="14" spans="1:26" ht="15" customHeight="1">
      <c r="A14" s="727"/>
      <c r="B14" s="728" t="s">
        <v>509</v>
      </c>
      <c r="C14" s="725"/>
      <c r="D14" s="725"/>
      <c r="E14" s="725"/>
      <c r="F14" s="723" t="str">
        <f>IFERROR(C14*100/PaludismeGlobale!F15,"")</f>
        <v/>
      </c>
      <c r="G14" s="723" t="str">
        <f>IFERROR(D14*100/PaludismeGlobale!G15,"")</f>
        <v/>
      </c>
      <c r="H14" s="723" t="str">
        <f>IFERROR(E14*100/PaludismeGlobale!H15,"")</f>
        <v/>
      </c>
      <c r="I14" s="171"/>
      <c r="J14" s="171"/>
      <c r="K14" s="171"/>
    </row>
    <row r="15" spans="1:26" ht="15" customHeight="1">
      <c r="A15" s="2" t="s">
        <v>510</v>
      </c>
      <c r="B15" s="2"/>
      <c r="C15" s="25"/>
      <c r="D15" s="25"/>
      <c r="E15" s="25"/>
      <c r="F15" s="103" t="str">
        <f>IFERROR(C15*100/PaludismeGlobale!F16,"")</f>
        <v/>
      </c>
      <c r="G15" s="103" t="str">
        <f>IFERROR(D15*100/PaludismeGlobale!G16,"")</f>
        <v/>
      </c>
      <c r="H15" s="103" t="str">
        <f>IFERROR(E15*100/PaludismeGlobale!H16,"")</f>
        <v/>
      </c>
      <c r="I15" s="171"/>
      <c r="J15" s="171"/>
      <c r="K15" s="171"/>
    </row>
    <row r="16" spans="1:26" ht="15" customHeight="1">
      <c r="A16" s="728"/>
      <c r="B16" s="728" t="s">
        <v>511</v>
      </c>
      <c r="C16" s="725"/>
      <c r="D16" s="725"/>
      <c r="E16" s="725"/>
      <c r="F16" s="723" t="str">
        <f>IFERROR(C16*100/PaludismeGlobale!F17,"")</f>
        <v/>
      </c>
      <c r="G16" s="723" t="str">
        <f>IFERROR(D16*100/PaludismeGlobale!G17,"")</f>
        <v/>
      </c>
      <c r="H16" s="723" t="str">
        <f>IFERROR(E16*100/PaludismeGlobale!H17,"")</f>
        <v/>
      </c>
      <c r="I16" s="171"/>
      <c r="J16" s="171"/>
      <c r="K16" s="171"/>
    </row>
    <row r="17" spans="1:8" ht="15" customHeight="1">
      <c r="A17" s="727"/>
      <c r="B17" s="728" t="s">
        <v>512</v>
      </c>
      <c r="C17" s="725"/>
      <c r="D17" s="725"/>
      <c r="E17" s="725"/>
      <c r="F17" s="723" t="str">
        <f>IFERROR(C17*100/PaludismeGlobale!F18,"")</f>
        <v/>
      </c>
      <c r="G17" s="723" t="str">
        <f>IFERROR(D17*100/PaludismeGlobale!G18,"")</f>
        <v/>
      </c>
      <c r="H17" s="723" t="str">
        <f>IFERROR(E17*100/PaludismeGlobale!H18,"")</f>
        <v/>
      </c>
    </row>
    <row r="18" spans="1:8" ht="15" customHeight="1">
      <c r="A18" s="727"/>
      <c r="B18" s="728" t="s">
        <v>513</v>
      </c>
      <c r="C18" s="725"/>
      <c r="D18" s="725"/>
      <c r="E18" s="725"/>
      <c r="F18" s="723" t="str">
        <f>IFERROR(C18*100/PaludismeGlobale!F19,"")</f>
        <v/>
      </c>
      <c r="G18" s="723" t="str">
        <f>IFERROR(D18*100/PaludismeGlobale!G19,"")</f>
        <v/>
      </c>
      <c r="H18" s="723" t="str">
        <f>IFERROR(E18*100/PaludismeGlobale!H19,"")</f>
        <v/>
      </c>
    </row>
    <row r="19" spans="1:8" ht="15" customHeight="1">
      <c r="A19" s="2" t="s">
        <v>514</v>
      </c>
      <c r="B19" s="6"/>
      <c r="C19" s="49"/>
      <c r="D19" s="49"/>
      <c r="E19" s="49"/>
      <c r="F19" s="686" t="str">
        <f>IFERROR(C19*100/PaludismeGlobale!F20,"")</f>
        <v/>
      </c>
      <c r="G19" s="686" t="str">
        <f>IFERROR(D19*100/PaludismeGlobale!G20,"")</f>
        <v/>
      </c>
      <c r="H19" s="686" t="str">
        <f>IFERROR(E19*100/PaludismeGlobale!H20,"")</f>
        <v/>
      </c>
    </row>
    <row r="20" spans="1:8" ht="15" customHeight="1">
      <c r="A20" s="728"/>
      <c r="B20" s="729" t="s">
        <v>515</v>
      </c>
      <c r="C20" s="724"/>
      <c r="D20" s="724"/>
      <c r="E20" s="724"/>
      <c r="F20" s="722" t="str">
        <f>IFERROR(C20*100/PaludismeGlobale!F21,"")</f>
        <v/>
      </c>
      <c r="G20" s="722" t="str">
        <f>IFERROR(D20*100/PaludismeGlobale!G21,"")</f>
        <v/>
      </c>
      <c r="H20" s="722" t="str">
        <f>IFERROR(E20*100/PaludismeGlobale!H21,"")</f>
        <v/>
      </c>
    </row>
    <row r="21" spans="1:8" ht="15" customHeight="1">
      <c r="A21" s="727"/>
      <c r="B21" s="728" t="s">
        <v>516</v>
      </c>
      <c r="C21" s="725"/>
      <c r="D21" s="725"/>
      <c r="E21" s="725"/>
      <c r="F21" s="723" t="str">
        <f>IFERROR(C21*100/PaludismeGlobale!F22,"")</f>
        <v/>
      </c>
      <c r="G21" s="723" t="str">
        <f>IFERROR(D21*100/PaludismeGlobale!G22,"")</f>
        <v/>
      </c>
      <c r="H21" s="723" t="str">
        <f>IFERROR(E21*100/PaludismeGlobale!H22,"")</f>
        <v/>
      </c>
    </row>
    <row r="22" spans="1:8" ht="15" customHeight="1">
      <c r="A22" s="727"/>
      <c r="B22" s="728" t="s">
        <v>517</v>
      </c>
      <c r="C22" s="725"/>
      <c r="D22" s="725"/>
      <c r="E22" s="725"/>
      <c r="F22" s="723" t="str">
        <f>IFERROR(C22*100/PaludismeGlobale!F23,"")</f>
        <v/>
      </c>
      <c r="G22" s="723" t="str">
        <f>IFERROR(D22*100/PaludismeGlobale!G23,"")</f>
        <v/>
      </c>
      <c r="H22" s="723" t="str">
        <f>IFERROR(E22*100/PaludismeGlobale!H23,"")</f>
        <v/>
      </c>
    </row>
    <row r="23" spans="1:8" ht="15" customHeight="1">
      <c r="A23" s="727"/>
      <c r="B23" s="728" t="s">
        <v>518</v>
      </c>
      <c r="C23" s="725"/>
      <c r="D23" s="725"/>
      <c r="E23" s="725"/>
      <c r="F23" s="723" t="str">
        <f>IFERROR(C23*100/PaludismeGlobale!F24,"")</f>
        <v/>
      </c>
      <c r="G23" s="723" t="str">
        <f>IFERROR(D23*100/PaludismeGlobale!G24,"")</f>
        <v/>
      </c>
      <c r="H23" s="723" t="str">
        <f>IFERROR(E23*100/PaludismeGlobale!H24,"")</f>
        <v/>
      </c>
    </row>
    <row r="24" spans="1:8" ht="15" customHeight="1">
      <c r="A24" s="727"/>
      <c r="B24" s="728" t="s">
        <v>519</v>
      </c>
      <c r="C24" s="725"/>
      <c r="D24" s="725"/>
      <c r="E24" s="725"/>
      <c r="F24" s="723" t="str">
        <f>IFERROR(C24*100/PaludismeGlobale!F25,"")</f>
        <v/>
      </c>
      <c r="G24" s="723" t="str">
        <f>IFERROR(D24*100/PaludismeGlobale!G25,"")</f>
        <v/>
      </c>
      <c r="H24" s="723" t="str">
        <f>IFERROR(E24*100/PaludismeGlobale!H25,"")</f>
        <v/>
      </c>
    </row>
    <row r="25" spans="1:8" ht="15" customHeight="1">
      <c r="A25" s="727"/>
      <c r="B25" s="728" t="s">
        <v>520</v>
      </c>
      <c r="C25" s="725"/>
      <c r="D25" s="725"/>
      <c r="E25" s="725"/>
      <c r="F25" s="723" t="str">
        <f>IFERROR(C25*100/PaludismeGlobale!F26,"")</f>
        <v/>
      </c>
      <c r="G25" s="723" t="str">
        <f>IFERROR(D25*100/PaludismeGlobale!G26,"")</f>
        <v/>
      </c>
      <c r="H25" s="723" t="str">
        <f>IFERROR(E25*100/PaludismeGlobale!H26,"")</f>
        <v/>
      </c>
    </row>
    <row r="26" spans="1:8" ht="15" customHeight="1">
      <c r="A26" s="727"/>
      <c r="B26" s="728" t="s">
        <v>521</v>
      </c>
      <c r="C26" s="725"/>
      <c r="D26" s="725"/>
      <c r="E26" s="725"/>
      <c r="F26" s="723" t="str">
        <f>IFERROR(C26*100/PaludismeGlobale!F27,"")</f>
        <v/>
      </c>
      <c r="G26" s="723" t="str">
        <f>IFERROR(D26*100/PaludismeGlobale!G27,"")</f>
        <v/>
      </c>
      <c r="H26" s="723" t="str">
        <f>IFERROR(E26*100/PaludismeGlobale!H27,"")</f>
        <v/>
      </c>
    </row>
    <row r="27" spans="1:8" ht="15" customHeight="1">
      <c r="A27" s="727"/>
      <c r="B27" s="728" t="s">
        <v>522</v>
      </c>
      <c r="C27" s="725"/>
      <c r="D27" s="725"/>
      <c r="E27" s="725"/>
      <c r="F27" s="723" t="str">
        <f>IFERROR(C27*100/PaludismeGlobale!F28,"")</f>
        <v/>
      </c>
      <c r="G27" s="723" t="str">
        <f>IFERROR(D27*100/PaludismeGlobale!G28,"")</f>
        <v/>
      </c>
      <c r="H27" s="723" t="str">
        <f>IFERROR(E27*100/PaludismeGlobale!H28,"")</f>
        <v/>
      </c>
    </row>
    <row r="28" spans="1:8" ht="15" customHeight="1">
      <c r="A28" s="727"/>
      <c r="B28" s="728" t="s">
        <v>523</v>
      </c>
      <c r="C28" s="725"/>
      <c r="D28" s="725"/>
      <c r="E28" s="725"/>
      <c r="F28" s="723" t="str">
        <f>IFERROR(C28*100/PaludismeGlobale!F29,"")</f>
        <v/>
      </c>
      <c r="G28" s="723" t="str">
        <f>IFERROR(D28*100/PaludismeGlobale!G29,"")</f>
        <v/>
      </c>
      <c r="H28" s="723" t="str">
        <f>IFERROR(E28*100/PaludismeGlobale!H29,"")</f>
        <v/>
      </c>
    </row>
    <row r="29" spans="1:8" s="6" customFormat="1" ht="15" customHeight="1">
      <c r="A29" s="2" t="s">
        <v>524</v>
      </c>
      <c r="B29" s="2"/>
      <c r="C29" s="25"/>
      <c r="D29" s="25"/>
      <c r="E29" s="25"/>
      <c r="F29" s="103" t="str">
        <f>IFERROR(C29*100/PaludismeGlobale!F30,"")</f>
        <v/>
      </c>
      <c r="G29" s="103" t="str">
        <f>IFERROR(D29*100/PaludismeGlobale!G30,"")</f>
        <v/>
      </c>
      <c r="H29" s="103" t="str">
        <f>IFERROR(E29*100/PaludismeGlobale!H30,"")</f>
        <v/>
      </c>
    </row>
    <row r="30" spans="1:8" ht="15" customHeight="1">
      <c r="A30" s="728"/>
      <c r="B30" s="728" t="s">
        <v>525</v>
      </c>
      <c r="C30" s="724"/>
      <c r="D30" s="724"/>
      <c r="E30" s="724"/>
      <c r="F30" s="722" t="str">
        <f>IFERROR(C30*100/PaludismeGlobale!F31,"")</f>
        <v/>
      </c>
      <c r="G30" s="722" t="str">
        <f>IFERROR(D30*100/PaludismeGlobale!G31,"")</f>
        <v/>
      </c>
      <c r="H30" s="722" t="str">
        <f>IFERROR(E30*100/PaludismeGlobale!H31,"")</f>
        <v/>
      </c>
    </row>
    <row r="31" spans="1:8" ht="15" customHeight="1">
      <c r="A31" s="728"/>
      <c r="B31" s="728" t="s">
        <v>526</v>
      </c>
      <c r="C31" s="725"/>
      <c r="D31" s="725"/>
      <c r="E31" s="725"/>
      <c r="F31" s="723" t="str">
        <f>IFERROR(C31*100/PaludismeGlobale!F32,"")</f>
        <v/>
      </c>
      <c r="G31" s="723" t="str">
        <f>IFERROR(D31*100/PaludismeGlobale!G32,"")</f>
        <v/>
      </c>
      <c r="H31" s="723" t="str">
        <f>IFERROR(E31*100/PaludismeGlobale!H32,"")</f>
        <v/>
      </c>
    </row>
    <row r="32" spans="1:8" ht="15" customHeight="1">
      <c r="A32" s="728"/>
      <c r="B32" s="728" t="s">
        <v>527</v>
      </c>
      <c r="C32" s="725"/>
      <c r="D32" s="725"/>
      <c r="E32" s="725"/>
      <c r="F32" s="723" t="str">
        <f>IFERROR(C32*100/PaludismeGlobale!F33,"")</f>
        <v/>
      </c>
      <c r="G32" s="723" t="str">
        <f>IFERROR(D32*100/PaludismeGlobale!G33,"")</f>
        <v/>
      </c>
      <c r="H32" s="723" t="str">
        <f>IFERROR(E32*100/PaludismeGlobale!H33,"")</f>
        <v/>
      </c>
    </row>
    <row r="33" spans="1:8" ht="15" customHeight="1">
      <c r="A33" s="728"/>
      <c r="B33" s="728" t="s">
        <v>528</v>
      </c>
      <c r="C33" s="725"/>
      <c r="D33" s="725"/>
      <c r="E33" s="725"/>
      <c r="F33" s="723" t="str">
        <f>IFERROR(C33*100/PaludismeGlobale!F34,"")</f>
        <v/>
      </c>
      <c r="G33" s="723" t="str">
        <f>IFERROR(D33*100/PaludismeGlobale!G34,"")</f>
        <v/>
      </c>
      <c r="H33" s="723" t="str">
        <f>IFERROR(E33*100/PaludismeGlobale!H34,"")</f>
        <v/>
      </c>
    </row>
    <row r="34" spans="1:8" ht="15" customHeight="1">
      <c r="A34" s="728"/>
      <c r="B34" s="728" t="s">
        <v>529</v>
      </c>
      <c r="C34" s="725"/>
      <c r="D34" s="725"/>
      <c r="E34" s="725"/>
      <c r="F34" s="723" t="str">
        <f>IFERROR(C34*100/PaludismeGlobale!F35,"")</f>
        <v/>
      </c>
      <c r="G34" s="723" t="str">
        <f>IFERROR(D34*100/PaludismeGlobale!G35,"")</f>
        <v/>
      </c>
      <c r="H34" s="723" t="str">
        <f>IFERROR(E34*100/PaludismeGlobale!H35,"")</f>
        <v/>
      </c>
    </row>
    <row r="35" spans="1:8" ht="15" customHeight="1">
      <c r="A35" s="728"/>
      <c r="B35" s="728" t="s">
        <v>530</v>
      </c>
      <c r="C35" s="725"/>
      <c r="D35" s="725"/>
      <c r="E35" s="725"/>
      <c r="F35" s="723" t="str">
        <f>IFERROR(C35*100/PaludismeGlobale!F36,"")</f>
        <v/>
      </c>
      <c r="G35" s="723" t="str">
        <f>IFERROR(D35*100/PaludismeGlobale!G36,"")</f>
        <v/>
      </c>
      <c r="H35" s="723" t="str">
        <f>IFERROR(E35*100/PaludismeGlobale!H36,"")</f>
        <v/>
      </c>
    </row>
    <row r="36" spans="1:8" ht="15" customHeight="1">
      <c r="A36" s="728"/>
      <c r="B36" s="728" t="s">
        <v>531</v>
      </c>
      <c r="C36" s="725"/>
      <c r="D36" s="725"/>
      <c r="E36" s="725"/>
      <c r="F36" s="723" t="str">
        <f>IFERROR(C36*100/PaludismeGlobale!F37,"")</f>
        <v/>
      </c>
      <c r="G36" s="723" t="str">
        <f>IFERROR(D36*100/PaludismeGlobale!G37,"")</f>
        <v/>
      </c>
      <c r="H36" s="723" t="str">
        <f>IFERROR(E36*100/PaludismeGlobale!H37,"")</f>
        <v/>
      </c>
    </row>
    <row r="37" spans="1:8" ht="15" customHeight="1">
      <c r="A37" s="727"/>
      <c r="B37" s="728" t="s">
        <v>532</v>
      </c>
      <c r="C37" s="725"/>
      <c r="D37" s="725"/>
      <c r="E37" s="725"/>
      <c r="F37" s="723" t="str">
        <f>IFERROR(C37*100/PaludismeGlobale!F38,"")</f>
        <v/>
      </c>
      <c r="G37" s="723" t="str">
        <f>IFERROR(D37*100/PaludismeGlobale!G38,"")</f>
        <v/>
      </c>
      <c r="H37" s="723" t="str">
        <f>IFERROR(E37*100/PaludismeGlobale!H38,"")</f>
        <v/>
      </c>
    </row>
    <row r="38" spans="1:8" s="6" customFormat="1" ht="15" customHeight="1">
      <c r="A38" s="727"/>
      <c r="B38" s="728" t="s">
        <v>533</v>
      </c>
      <c r="C38" s="725"/>
      <c r="D38" s="725"/>
      <c r="E38" s="725"/>
      <c r="F38" s="723" t="str">
        <f>IFERROR(C38*100/PaludismeGlobale!F39,"")</f>
        <v/>
      </c>
      <c r="G38" s="723" t="str">
        <f>IFERROR(D38*100/PaludismeGlobale!G39,"")</f>
        <v/>
      </c>
      <c r="H38" s="723" t="str">
        <f>IFERROR(E38*100/PaludismeGlobale!H39,"")</f>
        <v/>
      </c>
    </row>
    <row r="39" spans="1:8" ht="15" customHeight="1">
      <c r="A39" s="727"/>
      <c r="B39" s="728" t="s">
        <v>534</v>
      </c>
      <c r="C39" s="725"/>
      <c r="D39" s="725"/>
      <c r="E39" s="725"/>
      <c r="F39" s="723" t="str">
        <f>IFERROR(C39*100/PaludismeGlobale!F40,"")</f>
        <v/>
      </c>
      <c r="G39" s="723" t="str">
        <f>IFERROR(D39*100/PaludismeGlobale!G40,"")</f>
        <v/>
      </c>
      <c r="H39" s="723" t="str">
        <f>IFERROR(E39*100/PaludismeGlobale!H40,"")</f>
        <v/>
      </c>
    </row>
    <row r="40" spans="1:8" ht="15" customHeight="1">
      <c r="A40" s="727"/>
      <c r="B40" s="728" t="s">
        <v>535</v>
      </c>
      <c r="C40" s="725"/>
      <c r="D40" s="725"/>
      <c r="E40" s="725"/>
      <c r="F40" s="723" t="str">
        <f>IFERROR(C40*100/PaludismeGlobale!F41,"")</f>
        <v/>
      </c>
      <c r="G40" s="723" t="str">
        <f>IFERROR(D40*100/PaludismeGlobale!G41,"")</f>
        <v/>
      </c>
      <c r="H40" s="723" t="str">
        <f>IFERROR(E40*100/PaludismeGlobale!H41,"")</f>
        <v/>
      </c>
    </row>
    <row r="41" spans="1:8" ht="15" customHeight="1">
      <c r="A41" s="727"/>
      <c r="B41" s="728" t="s">
        <v>536</v>
      </c>
      <c r="C41" s="725"/>
      <c r="D41" s="725"/>
      <c r="E41" s="725"/>
      <c r="F41" s="723" t="str">
        <f>IFERROR(C41*100/PaludismeGlobale!F42,"")</f>
        <v/>
      </c>
      <c r="G41" s="723" t="str">
        <f>IFERROR(D41*100/PaludismeGlobale!G42,"")</f>
        <v/>
      </c>
      <c r="H41" s="723" t="str">
        <f>IFERROR(E41*100/PaludismeGlobale!H42,"")</f>
        <v/>
      </c>
    </row>
    <row r="42" spans="1:8" ht="15" customHeight="1">
      <c r="A42" s="2" t="s">
        <v>537</v>
      </c>
      <c r="B42" s="2"/>
      <c r="C42" s="25"/>
      <c r="D42" s="25"/>
      <c r="E42" s="25"/>
      <c r="F42" s="103" t="str">
        <f>IFERROR(C42*100/PaludismeGlobale!F43,"")</f>
        <v/>
      </c>
      <c r="G42" s="103" t="str">
        <f>IFERROR(D42*100/PaludismeGlobale!G43,"")</f>
        <v/>
      </c>
      <c r="H42" s="103" t="str">
        <f>IFERROR(E42*100/PaludismeGlobale!H43,"")</f>
        <v/>
      </c>
    </row>
    <row r="43" spans="1:8" ht="15" customHeight="1">
      <c r="A43" s="728"/>
      <c r="B43" s="728" t="s">
        <v>538</v>
      </c>
      <c r="C43" s="725"/>
      <c r="D43" s="725"/>
      <c r="E43" s="725"/>
      <c r="F43" s="723" t="str">
        <f>IFERROR(C43*100/PaludismeGlobale!F44,"")</f>
        <v/>
      </c>
      <c r="G43" s="723" t="str">
        <f>IFERROR(D43*100/PaludismeGlobale!G44,"")</f>
        <v/>
      </c>
      <c r="H43" s="723" t="str">
        <f>IFERROR(E43*100/PaludismeGlobale!H44,"")</f>
        <v/>
      </c>
    </row>
    <row r="44" spans="1:8" ht="15" customHeight="1">
      <c r="A44" s="727"/>
      <c r="B44" s="728" t="s">
        <v>539</v>
      </c>
      <c r="C44" s="725"/>
      <c r="D44" s="725"/>
      <c r="E44" s="725"/>
      <c r="F44" s="723" t="str">
        <f>IFERROR(C44*100/PaludismeGlobale!F45,"")</f>
        <v/>
      </c>
      <c r="G44" s="723" t="str">
        <f>IFERROR(D44*100/PaludismeGlobale!G45,"")</f>
        <v/>
      </c>
      <c r="H44" s="723" t="str">
        <f>IFERROR(E44*100/PaludismeGlobale!H45,"")</f>
        <v/>
      </c>
    </row>
    <row r="45" spans="1:8" ht="15" customHeight="1">
      <c r="A45" s="727"/>
      <c r="B45" s="728" t="s">
        <v>540</v>
      </c>
      <c r="C45" s="725"/>
      <c r="D45" s="725"/>
      <c r="E45" s="725"/>
      <c r="F45" s="723" t="str">
        <f>IFERROR(C45*100/PaludismeGlobale!F46,"")</f>
        <v/>
      </c>
      <c r="G45" s="723" t="str">
        <f>IFERROR(D45*100/PaludismeGlobale!G46,"")</f>
        <v/>
      </c>
      <c r="H45" s="723" t="str">
        <f>IFERROR(E45*100/PaludismeGlobale!H46,"")</f>
        <v/>
      </c>
    </row>
    <row r="46" spans="1:8" s="6" customFormat="1" ht="15" customHeight="1">
      <c r="A46" s="727"/>
      <c r="B46" s="728" t="s">
        <v>541</v>
      </c>
      <c r="C46" s="725"/>
      <c r="D46" s="725"/>
      <c r="E46" s="725"/>
      <c r="F46" s="723" t="str">
        <f>IFERROR(C46*100/PaludismeGlobale!F47,"")</f>
        <v/>
      </c>
      <c r="G46" s="723" t="str">
        <f>IFERROR(D46*100/PaludismeGlobale!G47,"")</f>
        <v/>
      </c>
      <c r="H46" s="723" t="str">
        <f>IFERROR(E46*100/PaludismeGlobale!H47,"")</f>
        <v/>
      </c>
    </row>
    <row r="47" spans="1:8" ht="15" customHeight="1">
      <c r="A47" s="727"/>
      <c r="B47" s="728" t="s">
        <v>542</v>
      </c>
      <c r="C47" s="725"/>
      <c r="D47" s="725"/>
      <c r="E47" s="725"/>
      <c r="F47" s="723" t="str">
        <f>IFERROR(C47*100/PaludismeGlobale!F48,"")</f>
        <v/>
      </c>
      <c r="G47" s="723" t="str">
        <f>IFERROR(D47*100/PaludismeGlobale!G48,"")</f>
        <v/>
      </c>
      <c r="H47" s="723" t="str">
        <f>IFERROR(E47*100/PaludismeGlobale!H48,"")</f>
        <v/>
      </c>
    </row>
    <row r="48" spans="1:8" ht="15" customHeight="1">
      <c r="A48" s="727"/>
      <c r="B48" s="728" t="s">
        <v>543</v>
      </c>
      <c r="C48" s="725"/>
      <c r="D48" s="725"/>
      <c r="E48" s="725"/>
      <c r="F48" s="723" t="str">
        <f>IFERROR(C48*100/PaludismeGlobale!F49,"")</f>
        <v/>
      </c>
      <c r="G48" s="723" t="str">
        <f>IFERROR(D48*100/PaludismeGlobale!G49,"")</f>
        <v/>
      </c>
      <c r="H48" s="723" t="str">
        <f>IFERROR(E48*100/PaludismeGlobale!H49,"")</f>
        <v/>
      </c>
    </row>
    <row r="49" spans="1:8" ht="15" customHeight="1">
      <c r="A49" s="727"/>
      <c r="B49" s="728" t="s">
        <v>544</v>
      </c>
      <c r="C49" s="725"/>
      <c r="D49" s="725"/>
      <c r="E49" s="725"/>
      <c r="F49" s="723" t="str">
        <f>IFERROR(C49*100/PaludismeGlobale!F50,"")</f>
        <v/>
      </c>
      <c r="G49" s="723" t="str">
        <f>IFERROR(D49*100/PaludismeGlobale!G50,"")</f>
        <v/>
      </c>
      <c r="H49" s="723" t="str">
        <f>IFERROR(E49*100/PaludismeGlobale!H50,"")</f>
        <v/>
      </c>
    </row>
    <row r="50" spans="1:8" ht="15" customHeight="1">
      <c r="A50" s="2" t="s">
        <v>545</v>
      </c>
      <c r="B50" s="2"/>
      <c r="C50" s="25"/>
      <c r="D50" s="25"/>
      <c r="E50" s="25"/>
      <c r="F50" s="103" t="str">
        <f>IFERROR(C50*100/PaludismeGlobale!F51,"")</f>
        <v/>
      </c>
      <c r="G50" s="103" t="str">
        <f>IFERROR(D50*100/PaludismeGlobale!G51,"")</f>
        <v/>
      </c>
      <c r="H50" s="103" t="str">
        <f>IFERROR(E50*100/PaludismeGlobale!H51,"")</f>
        <v/>
      </c>
    </row>
    <row r="51" spans="1:8" ht="15" customHeight="1">
      <c r="A51" s="728"/>
      <c r="B51" s="728" t="s">
        <v>546</v>
      </c>
      <c r="C51" s="725"/>
      <c r="D51" s="725"/>
      <c r="E51" s="725"/>
      <c r="F51" s="723" t="str">
        <f>IFERROR(C51*100/PaludismeGlobale!F52,"")</f>
        <v/>
      </c>
      <c r="G51" s="723" t="str">
        <f>IFERROR(D51*100/PaludismeGlobale!G52,"")</f>
        <v/>
      </c>
      <c r="H51" s="723" t="str">
        <f>IFERROR(E51*100/PaludismeGlobale!H52,"")</f>
        <v/>
      </c>
    </row>
    <row r="52" spans="1:8" ht="15" customHeight="1">
      <c r="A52" s="727"/>
      <c r="B52" s="728" t="s">
        <v>547</v>
      </c>
      <c r="C52" s="725"/>
      <c r="D52" s="725"/>
      <c r="E52" s="725"/>
      <c r="F52" s="723" t="str">
        <f>IFERROR(C52*100/PaludismeGlobale!F53,"")</f>
        <v/>
      </c>
      <c r="G52" s="723" t="str">
        <f>IFERROR(D52*100/PaludismeGlobale!G53,"")</f>
        <v/>
      </c>
      <c r="H52" s="723" t="str">
        <f>IFERROR(E52*100/PaludismeGlobale!H53,"")</f>
        <v/>
      </c>
    </row>
    <row r="53" spans="1:8" ht="15" customHeight="1">
      <c r="A53" s="727"/>
      <c r="B53" s="728" t="s">
        <v>548</v>
      </c>
      <c r="C53" s="725"/>
      <c r="D53" s="725"/>
      <c r="E53" s="725"/>
      <c r="F53" s="723" t="str">
        <f>IFERROR(C53*100/PaludismeGlobale!F54,"")</f>
        <v/>
      </c>
      <c r="G53" s="723" t="str">
        <f>IFERROR(D53*100/PaludismeGlobale!G54,"")</f>
        <v/>
      </c>
      <c r="H53" s="723" t="str">
        <f>IFERROR(E53*100/PaludismeGlobale!H54,"")</f>
        <v/>
      </c>
    </row>
    <row r="54" spans="1:8" ht="15" customHeight="1">
      <c r="A54" s="727"/>
      <c r="B54" s="728" t="s">
        <v>549</v>
      </c>
      <c r="C54" s="725"/>
      <c r="D54" s="725"/>
      <c r="E54" s="725"/>
      <c r="F54" s="723" t="str">
        <f>IFERROR(C54*100/PaludismeGlobale!F55,"")</f>
        <v/>
      </c>
      <c r="G54" s="723" t="str">
        <f>IFERROR(D54*100/PaludismeGlobale!G55,"")</f>
        <v/>
      </c>
      <c r="H54" s="723" t="str">
        <f>IFERROR(E54*100/PaludismeGlobale!H55,"")</f>
        <v/>
      </c>
    </row>
    <row r="55" spans="1:8" s="6" customFormat="1" ht="15" customHeight="1">
      <c r="A55" s="2" t="s">
        <v>550</v>
      </c>
      <c r="B55" s="2"/>
      <c r="C55" s="49"/>
      <c r="D55" s="49"/>
      <c r="E55" s="49"/>
      <c r="F55" s="686" t="str">
        <f>IFERROR(C55*100/PaludismeGlobale!F56,"")</f>
        <v/>
      </c>
      <c r="G55" s="686" t="str">
        <f>IFERROR(D55*100/PaludismeGlobale!G56,"")</f>
        <v/>
      </c>
      <c r="H55" s="686" t="str">
        <f>IFERROR(E55*100/PaludismeGlobale!H56,"")</f>
        <v/>
      </c>
    </row>
    <row r="56" spans="1:8" ht="15" customHeight="1">
      <c r="A56" s="728"/>
      <c r="B56" s="728" t="s">
        <v>551</v>
      </c>
      <c r="C56" s="724"/>
      <c r="D56" s="724"/>
      <c r="E56" s="724"/>
      <c r="F56" s="722" t="str">
        <f>IFERROR(C56*100/PaludismeGlobale!F57,"")</f>
        <v/>
      </c>
      <c r="G56" s="722" t="str">
        <f>IFERROR(D56*100/PaludismeGlobale!G57,"")</f>
        <v/>
      </c>
      <c r="H56" s="722" t="str">
        <f>IFERROR(E56*100/PaludismeGlobale!H57,"")</f>
        <v/>
      </c>
    </row>
    <row r="57" spans="1:8" ht="15" customHeight="1">
      <c r="A57" s="727"/>
      <c r="B57" s="728" t="s">
        <v>552</v>
      </c>
      <c r="C57" s="725"/>
      <c r="D57" s="725"/>
      <c r="E57" s="725"/>
      <c r="F57" s="723" t="str">
        <f>IFERROR(C57*100/PaludismeGlobale!F58,"")</f>
        <v/>
      </c>
      <c r="G57" s="723" t="str">
        <f>IFERROR(D57*100/PaludismeGlobale!G58,"")</f>
        <v/>
      </c>
      <c r="H57" s="723" t="str">
        <f>IFERROR(E57*100/PaludismeGlobale!H58,"")</f>
        <v/>
      </c>
    </row>
    <row r="58" spans="1:8" ht="15" customHeight="1">
      <c r="A58" s="727"/>
      <c r="B58" s="728" t="s">
        <v>553</v>
      </c>
      <c r="C58" s="725"/>
      <c r="D58" s="725"/>
      <c r="E58" s="725"/>
      <c r="F58" s="723" t="str">
        <f>IFERROR(C58*100/PaludismeGlobale!F59,"")</f>
        <v/>
      </c>
      <c r="G58" s="723" t="str">
        <f>IFERROR(D58*100/PaludismeGlobale!G59,"")</f>
        <v/>
      </c>
      <c r="H58" s="723" t="str">
        <f>IFERROR(E58*100/PaludismeGlobale!H59,"")</f>
        <v/>
      </c>
    </row>
    <row r="59" spans="1:8" ht="15" customHeight="1">
      <c r="A59" s="727"/>
      <c r="B59" s="728" t="s">
        <v>554</v>
      </c>
      <c r="C59" s="725"/>
      <c r="D59" s="725"/>
      <c r="E59" s="725"/>
      <c r="F59" s="723" t="str">
        <f>IFERROR(C59*100/PaludismeGlobale!F60,"")</f>
        <v/>
      </c>
      <c r="G59" s="723" t="str">
        <f>IFERROR(D59*100/PaludismeGlobale!G60,"")</f>
        <v/>
      </c>
      <c r="H59" s="723" t="str">
        <f>IFERROR(E59*100/PaludismeGlobale!H60,"")</f>
        <v/>
      </c>
    </row>
    <row r="60" spans="1:8" ht="15" customHeight="1">
      <c r="A60" s="727"/>
      <c r="B60" s="728" t="s">
        <v>555</v>
      </c>
      <c r="C60" s="725"/>
      <c r="D60" s="725"/>
      <c r="E60" s="725"/>
      <c r="F60" s="723" t="str">
        <f>IFERROR(C60*100/PaludismeGlobale!F61,"")</f>
        <v/>
      </c>
      <c r="G60" s="723" t="str">
        <f>IFERROR(D60*100/PaludismeGlobale!G61,"")</f>
        <v/>
      </c>
      <c r="H60" s="723" t="str">
        <f>IFERROR(E60*100/PaludismeGlobale!H61,"")</f>
        <v/>
      </c>
    </row>
    <row r="61" spans="1:8" s="6" customFormat="1" ht="15" customHeight="1">
      <c r="A61" s="727"/>
      <c r="B61" s="728" t="s">
        <v>556</v>
      </c>
      <c r="C61" s="725"/>
      <c r="D61" s="725"/>
      <c r="E61" s="725"/>
      <c r="F61" s="723" t="str">
        <f>IFERROR(C61*100/PaludismeGlobale!F62,"")</f>
        <v/>
      </c>
      <c r="G61" s="723" t="str">
        <f>IFERROR(D61*100/PaludismeGlobale!G62,"")</f>
        <v/>
      </c>
      <c r="H61" s="723" t="str">
        <f>IFERROR(E61*100/PaludismeGlobale!H62,"")</f>
        <v/>
      </c>
    </row>
    <row r="62" spans="1:8" ht="15" customHeight="1">
      <c r="A62" s="727"/>
      <c r="B62" s="728" t="s">
        <v>557</v>
      </c>
      <c r="C62" s="725"/>
      <c r="D62" s="725"/>
      <c r="E62" s="725"/>
      <c r="F62" s="723" t="str">
        <f>IFERROR(C62*100/PaludismeGlobale!F63,"")</f>
        <v/>
      </c>
      <c r="G62" s="723" t="str">
        <f>IFERROR(D62*100/PaludismeGlobale!G63,"")</f>
        <v/>
      </c>
      <c r="H62" s="723" t="str">
        <f>IFERROR(E62*100/PaludismeGlobale!H63,"")</f>
        <v/>
      </c>
    </row>
    <row r="63" spans="1:8" ht="15" customHeight="1">
      <c r="A63" s="727"/>
      <c r="B63" s="728" t="s">
        <v>558</v>
      </c>
      <c r="C63" s="725"/>
      <c r="D63" s="725"/>
      <c r="E63" s="725"/>
      <c r="F63" s="723" t="str">
        <f>IFERROR(C63*100/PaludismeGlobale!F64,"")</f>
        <v/>
      </c>
      <c r="G63" s="723" t="str">
        <f>IFERROR(D63*100/PaludismeGlobale!G64,"")</f>
        <v/>
      </c>
      <c r="H63" s="723" t="str">
        <f>IFERROR(E63*100/PaludismeGlobale!H64,"")</f>
        <v/>
      </c>
    </row>
    <row r="64" spans="1:8" ht="15" customHeight="1">
      <c r="A64" s="2" t="s">
        <v>559</v>
      </c>
      <c r="B64" s="2"/>
      <c r="C64" s="25"/>
      <c r="D64" s="25"/>
      <c r="E64" s="25"/>
      <c r="F64" s="103" t="str">
        <f>IFERROR(C64*100/PaludismeGlobale!F65,"")</f>
        <v/>
      </c>
      <c r="G64" s="103" t="str">
        <f>IFERROR(D64*100/PaludismeGlobale!G65,"")</f>
        <v/>
      </c>
      <c r="H64" s="103" t="str">
        <f>IFERROR(E64*100/PaludismeGlobale!H65,"")</f>
        <v/>
      </c>
    </row>
    <row r="65" spans="1:8" ht="15" customHeight="1">
      <c r="A65" s="728"/>
      <c r="B65" s="728" t="s">
        <v>560</v>
      </c>
      <c r="C65" s="725"/>
      <c r="D65" s="725"/>
      <c r="E65" s="725"/>
      <c r="F65" s="723" t="str">
        <f>IFERROR(C65*100/PaludismeGlobale!F66,"")</f>
        <v/>
      </c>
      <c r="G65" s="723" t="str">
        <f>IFERROR(D65*100/PaludismeGlobale!G66,"")</f>
        <v/>
      </c>
      <c r="H65" s="723" t="str">
        <f>IFERROR(E65*100/PaludismeGlobale!H66,"")</f>
        <v/>
      </c>
    </row>
    <row r="66" spans="1:8" ht="15" customHeight="1">
      <c r="A66" s="727"/>
      <c r="B66" s="728" t="s">
        <v>561</v>
      </c>
      <c r="C66" s="725"/>
      <c r="D66" s="725"/>
      <c r="E66" s="725"/>
      <c r="F66" s="723" t="str">
        <f>IFERROR(C66*100/PaludismeGlobale!F67,"")</f>
        <v/>
      </c>
      <c r="G66" s="723" t="str">
        <f>IFERROR(D66*100/PaludismeGlobale!G67,"")</f>
        <v/>
      </c>
      <c r="H66" s="723" t="str">
        <f>IFERROR(E66*100/PaludismeGlobale!H67,"")</f>
        <v/>
      </c>
    </row>
    <row r="67" spans="1:8" ht="15" customHeight="1">
      <c r="A67" s="727"/>
      <c r="B67" s="728" t="s">
        <v>562</v>
      </c>
      <c r="C67" s="725"/>
      <c r="D67" s="725"/>
      <c r="E67" s="725"/>
      <c r="F67" s="723" t="str">
        <f>IFERROR(C67*100/PaludismeGlobale!F68,"")</f>
        <v/>
      </c>
      <c r="G67" s="723" t="str">
        <f>IFERROR(D67*100/PaludismeGlobale!G68,"")</f>
        <v/>
      </c>
      <c r="H67" s="723" t="str">
        <f>IFERROR(E67*100/PaludismeGlobale!H68,"")</f>
        <v/>
      </c>
    </row>
    <row r="68" spans="1:8" ht="15" customHeight="1">
      <c r="A68" s="727"/>
      <c r="B68" s="728" t="s">
        <v>563</v>
      </c>
      <c r="C68" s="725"/>
      <c r="D68" s="725"/>
      <c r="E68" s="725"/>
      <c r="F68" s="723" t="str">
        <f>IFERROR(C68*100/PaludismeGlobale!F69,"")</f>
        <v/>
      </c>
      <c r="G68" s="723" t="str">
        <f>IFERROR(D68*100/PaludismeGlobale!G69,"")</f>
        <v/>
      </c>
      <c r="H68" s="723" t="str">
        <f>IFERROR(E68*100/PaludismeGlobale!H69,"")</f>
        <v/>
      </c>
    </row>
    <row r="69" spans="1:8" s="6" customFormat="1" ht="15" customHeight="1">
      <c r="A69" s="727"/>
      <c r="B69" s="728" t="s">
        <v>564</v>
      </c>
      <c r="C69" s="725"/>
      <c r="D69" s="725"/>
      <c r="E69" s="725"/>
      <c r="F69" s="723" t="str">
        <f>IFERROR(C69*100/PaludismeGlobale!F70,"")</f>
        <v/>
      </c>
      <c r="G69" s="723" t="str">
        <f>IFERROR(D69*100/PaludismeGlobale!G70,"")</f>
        <v/>
      </c>
      <c r="H69" s="723" t="str">
        <f>IFERROR(E69*100/PaludismeGlobale!H70,"")</f>
        <v/>
      </c>
    </row>
    <row r="70" spans="1:8" ht="15" customHeight="1">
      <c r="A70" s="727"/>
      <c r="B70" s="728" t="s">
        <v>565</v>
      </c>
      <c r="C70" s="725"/>
      <c r="D70" s="725"/>
      <c r="E70" s="725"/>
      <c r="F70" s="723" t="str">
        <f>IFERROR(C70*100/PaludismeGlobale!F71,"")</f>
        <v/>
      </c>
      <c r="G70" s="723" t="str">
        <f>IFERROR(D70*100/PaludismeGlobale!G71,"")</f>
        <v/>
      </c>
      <c r="H70" s="723" t="str">
        <f>IFERROR(E70*100/PaludismeGlobale!H71,"")</f>
        <v/>
      </c>
    </row>
    <row r="71" spans="1:8" ht="15" customHeight="1">
      <c r="A71" s="727"/>
      <c r="B71" s="728" t="s">
        <v>566</v>
      </c>
      <c r="C71" s="725"/>
      <c r="D71" s="725"/>
      <c r="E71" s="725"/>
      <c r="F71" s="723" t="str">
        <f>IFERROR(C71*100/PaludismeGlobale!F72,"")</f>
        <v/>
      </c>
      <c r="G71" s="723" t="str">
        <f>IFERROR(D71*100/PaludismeGlobale!G72,"")</f>
        <v/>
      </c>
      <c r="H71" s="723" t="str">
        <f>IFERROR(E71*100/PaludismeGlobale!H72,"")</f>
        <v/>
      </c>
    </row>
    <row r="72" spans="1:8" ht="15" customHeight="1">
      <c r="A72" s="727"/>
      <c r="B72" s="728" t="s">
        <v>567</v>
      </c>
      <c r="C72" s="725"/>
      <c r="D72" s="725"/>
      <c r="E72" s="725"/>
      <c r="F72" s="723" t="str">
        <f>IFERROR(C72*100/PaludismeGlobale!F73,"")</f>
        <v/>
      </c>
      <c r="G72" s="723" t="str">
        <f>IFERROR(D72*100/PaludismeGlobale!G73,"")</f>
        <v/>
      </c>
      <c r="H72" s="723" t="str">
        <f>IFERROR(E72*100/PaludismeGlobale!H73,"")</f>
        <v/>
      </c>
    </row>
    <row r="73" spans="1:8" ht="15" customHeight="1">
      <c r="A73" s="2" t="s">
        <v>568</v>
      </c>
      <c r="B73" s="2"/>
      <c r="C73" s="25"/>
      <c r="D73" s="25"/>
      <c r="E73" s="25"/>
      <c r="F73" s="103" t="str">
        <f>IFERROR(C73*100/PaludismeGlobale!F74,"")</f>
        <v/>
      </c>
      <c r="G73" s="103" t="str">
        <f>IFERROR(D73*100/PaludismeGlobale!G74,"")</f>
        <v/>
      </c>
      <c r="H73" s="103" t="str">
        <f>IFERROR(E73*100/PaludismeGlobale!H74,"")</f>
        <v/>
      </c>
    </row>
    <row r="74" spans="1:8" ht="15" customHeight="1">
      <c r="A74" s="728"/>
      <c r="B74" s="728" t="s">
        <v>569</v>
      </c>
      <c r="C74" s="725"/>
      <c r="D74" s="725"/>
      <c r="E74" s="725"/>
      <c r="F74" s="723" t="str">
        <f>IFERROR(C74*100/PaludismeGlobale!F75,"")</f>
        <v/>
      </c>
      <c r="G74" s="723" t="str">
        <f>IFERROR(D74*100/PaludismeGlobale!G75,"")</f>
        <v/>
      </c>
      <c r="H74" s="723" t="str">
        <f>IFERROR(E74*100/PaludismeGlobale!H75,"")</f>
        <v/>
      </c>
    </row>
    <row r="75" spans="1:8" ht="15" customHeight="1">
      <c r="A75" s="727"/>
      <c r="B75" s="728" t="s">
        <v>570</v>
      </c>
      <c r="C75" s="725"/>
      <c r="D75" s="725"/>
      <c r="E75" s="725"/>
      <c r="F75" s="723" t="str">
        <f>IFERROR(C75*100/PaludismeGlobale!F76,"")</f>
        <v/>
      </c>
      <c r="G75" s="723" t="str">
        <f>IFERROR(D75*100/PaludismeGlobale!G76,"")</f>
        <v/>
      </c>
      <c r="H75" s="723" t="str">
        <f>IFERROR(E75*100/PaludismeGlobale!H76,"")</f>
        <v/>
      </c>
    </row>
    <row r="76" spans="1:8" ht="15" customHeight="1">
      <c r="A76" s="727"/>
      <c r="B76" s="728" t="s">
        <v>571</v>
      </c>
      <c r="C76" s="725"/>
      <c r="D76" s="725"/>
      <c r="E76" s="725"/>
      <c r="F76" s="723" t="str">
        <f>IFERROR(C76*100/PaludismeGlobale!F77,"")</f>
        <v/>
      </c>
      <c r="G76" s="723" t="str">
        <f>IFERROR(D76*100/PaludismeGlobale!G77,"")</f>
        <v/>
      </c>
      <c r="H76" s="723" t="str">
        <f>IFERROR(E76*100/PaludismeGlobale!H77,"")</f>
        <v/>
      </c>
    </row>
    <row r="77" spans="1:8" ht="15" customHeight="1">
      <c r="A77" s="727"/>
      <c r="B77" s="728" t="s">
        <v>572</v>
      </c>
      <c r="C77" s="725"/>
      <c r="D77" s="725"/>
      <c r="E77" s="725"/>
      <c r="F77" s="723" t="str">
        <f>IFERROR(C77*100/PaludismeGlobale!F78,"")</f>
        <v/>
      </c>
      <c r="G77" s="723" t="str">
        <f>IFERROR(D77*100/PaludismeGlobale!G78,"")</f>
        <v/>
      </c>
      <c r="H77" s="723" t="str">
        <f>IFERROR(E77*100/PaludismeGlobale!H78,"")</f>
        <v/>
      </c>
    </row>
    <row r="78" spans="1:8" ht="15" customHeight="1">
      <c r="A78" s="727"/>
      <c r="B78" s="728" t="s">
        <v>573</v>
      </c>
      <c r="C78" s="725"/>
      <c r="D78" s="725"/>
      <c r="E78" s="725"/>
      <c r="F78" s="723" t="str">
        <f>IFERROR(C78*100/PaludismeGlobale!F79,"")</f>
        <v/>
      </c>
      <c r="G78" s="723" t="str">
        <f>IFERROR(D78*100/PaludismeGlobale!G79,"")</f>
        <v/>
      </c>
      <c r="H78" s="723" t="str">
        <f>IFERROR(E78*100/PaludismeGlobale!H79,"")</f>
        <v/>
      </c>
    </row>
    <row r="79" spans="1:8" s="6" customFormat="1" ht="15" customHeight="1">
      <c r="A79" s="2" t="s">
        <v>574</v>
      </c>
      <c r="B79" s="2"/>
      <c r="C79" s="49"/>
      <c r="D79" s="49"/>
      <c r="E79" s="49"/>
      <c r="F79" s="686" t="str">
        <f>IFERROR(C79*100/PaludismeGlobale!F80,"")</f>
        <v/>
      </c>
      <c r="G79" s="686" t="str">
        <f>IFERROR(D79*100/PaludismeGlobale!G80,"")</f>
        <v/>
      </c>
      <c r="H79" s="686" t="str">
        <f>IFERROR(E79*100/PaludismeGlobale!H80,"")</f>
        <v/>
      </c>
    </row>
    <row r="80" spans="1:8" ht="15" customHeight="1">
      <c r="A80" s="728"/>
      <c r="B80" s="728" t="s">
        <v>575</v>
      </c>
      <c r="C80" s="724"/>
      <c r="D80" s="724"/>
      <c r="E80" s="724"/>
      <c r="F80" s="722" t="str">
        <f>IFERROR(C80*100/PaludismeGlobale!F81,"")</f>
        <v/>
      </c>
      <c r="G80" s="722" t="str">
        <f>IFERROR(D80*100/PaludismeGlobale!G81,"")</f>
        <v/>
      </c>
      <c r="H80" s="722" t="str">
        <f>IFERROR(E80*100/PaludismeGlobale!H81,"")</f>
        <v/>
      </c>
    </row>
    <row r="81" spans="1:8" ht="15" customHeight="1">
      <c r="A81" s="727"/>
      <c r="B81" s="728" t="s">
        <v>576</v>
      </c>
      <c r="C81" s="725"/>
      <c r="D81" s="725"/>
      <c r="E81" s="725"/>
      <c r="F81" s="723" t="str">
        <f>IFERROR(C81*100/PaludismeGlobale!F82,"")</f>
        <v/>
      </c>
      <c r="G81" s="723" t="str">
        <f>IFERROR(D81*100/PaludismeGlobale!G82,"")</f>
        <v/>
      </c>
      <c r="H81" s="723" t="str">
        <f>IFERROR(E81*100/PaludismeGlobale!H82,"")</f>
        <v/>
      </c>
    </row>
    <row r="82" spans="1:8" ht="15" customHeight="1">
      <c r="A82" s="727"/>
      <c r="B82" s="728" t="s">
        <v>577</v>
      </c>
      <c r="C82" s="725"/>
      <c r="D82" s="725"/>
      <c r="E82" s="725"/>
      <c r="F82" s="723" t="str">
        <f>IFERROR(C82*100/PaludismeGlobale!F83,"")</f>
        <v/>
      </c>
      <c r="G82" s="723" t="str">
        <f>IFERROR(D82*100/PaludismeGlobale!G83,"")</f>
        <v/>
      </c>
      <c r="H82" s="723" t="str">
        <f>IFERROR(E82*100/PaludismeGlobale!H83,"")</f>
        <v/>
      </c>
    </row>
    <row r="83" spans="1:8" ht="15" customHeight="1">
      <c r="A83" s="727"/>
      <c r="B83" s="728" t="s">
        <v>578</v>
      </c>
      <c r="C83" s="725"/>
      <c r="D83" s="725"/>
      <c r="E83" s="725"/>
      <c r="F83" s="723" t="str">
        <f>IFERROR(C83*100/PaludismeGlobale!F84,"")</f>
        <v/>
      </c>
      <c r="G83" s="723" t="str">
        <f>IFERROR(D83*100/PaludismeGlobale!G84,"")</f>
        <v/>
      </c>
      <c r="H83" s="723" t="str">
        <f>IFERROR(E83*100/PaludismeGlobale!H84,"")</f>
        <v/>
      </c>
    </row>
    <row r="84" spans="1:8" ht="15" customHeight="1">
      <c r="A84" s="2" t="s">
        <v>579</v>
      </c>
      <c r="B84" s="2"/>
      <c r="C84" s="25"/>
      <c r="D84" s="25"/>
      <c r="E84" s="25"/>
      <c r="F84" s="103" t="str">
        <f>IFERROR(C84*100/PaludismeGlobale!F85,"")</f>
        <v/>
      </c>
      <c r="G84" s="103" t="str">
        <f>IFERROR(D84*100/PaludismeGlobale!G85,"")</f>
        <v/>
      </c>
      <c r="H84" s="103" t="str">
        <f>IFERROR(E84*100/PaludismeGlobale!H85,"")</f>
        <v/>
      </c>
    </row>
    <row r="85" spans="1:8" ht="15" customHeight="1">
      <c r="A85" s="727"/>
      <c r="B85" s="728" t="s">
        <v>580</v>
      </c>
      <c r="C85" s="725"/>
      <c r="D85" s="725"/>
      <c r="E85" s="725"/>
      <c r="F85" s="723" t="str">
        <f>IFERROR(C85*100/PaludismeGlobale!F86,"")</f>
        <v/>
      </c>
      <c r="G85" s="723" t="str">
        <f>IFERROR(D85*100/PaludismeGlobale!G86,"")</f>
        <v/>
      </c>
      <c r="H85" s="723" t="str">
        <f>IFERROR(E85*100/PaludismeGlobale!H86,"")</f>
        <v/>
      </c>
    </row>
    <row r="86" spans="1:8" ht="15" customHeight="1">
      <c r="A86" s="727"/>
      <c r="B86" s="728" t="s">
        <v>581</v>
      </c>
      <c r="C86" s="725"/>
      <c r="D86" s="725"/>
      <c r="E86" s="725"/>
      <c r="F86" s="723" t="str">
        <f>IFERROR(C86*100/PaludismeGlobale!F87,"")</f>
        <v/>
      </c>
      <c r="G86" s="723" t="str">
        <f>IFERROR(D86*100/PaludismeGlobale!G87,"")</f>
        <v/>
      </c>
      <c r="H86" s="723" t="str">
        <f>IFERROR(E86*100/PaludismeGlobale!H87,"")</f>
        <v/>
      </c>
    </row>
    <row r="87" spans="1:8" s="6" customFormat="1" ht="15" customHeight="1">
      <c r="A87" s="727"/>
      <c r="B87" s="728" t="s">
        <v>582</v>
      </c>
      <c r="C87" s="725"/>
      <c r="D87" s="725"/>
      <c r="E87" s="725"/>
      <c r="F87" s="723" t="str">
        <f>IFERROR(C87*100/PaludismeGlobale!F88,"")</f>
        <v/>
      </c>
      <c r="G87" s="723" t="str">
        <f>IFERROR(D87*100/PaludismeGlobale!G88,"")</f>
        <v/>
      </c>
      <c r="H87" s="723" t="str">
        <f>IFERROR(E87*100/PaludismeGlobale!H88,"")</f>
        <v/>
      </c>
    </row>
    <row r="88" spans="1:8" ht="15" customHeight="1">
      <c r="A88" s="2" t="s">
        <v>583</v>
      </c>
      <c r="B88" s="2"/>
      <c r="C88" s="49"/>
      <c r="D88" s="49"/>
      <c r="E88" s="49"/>
      <c r="F88" s="686" t="str">
        <f>IFERROR(C88*100/PaludismeGlobale!F89,"")</f>
        <v/>
      </c>
      <c r="G88" s="686" t="str">
        <f>IFERROR(D88*100/PaludismeGlobale!G89,"")</f>
        <v/>
      </c>
      <c r="H88" s="686" t="str">
        <f>IFERROR(E88*100/PaludismeGlobale!H89,"")</f>
        <v/>
      </c>
    </row>
    <row r="89" spans="1:8" ht="15" customHeight="1">
      <c r="A89" s="727"/>
      <c r="B89" s="728" t="s">
        <v>584</v>
      </c>
      <c r="C89" s="725"/>
      <c r="D89" s="725"/>
      <c r="E89" s="725"/>
      <c r="F89" s="723" t="str">
        <f>IFERROR(C89*100/PaludismeGlobale!F90,"")</f>
        <v/>
      </c>
      <c r="G89" s="723" t="str">
        <f>IFERROR(D89*100/PaludismeGlobale!G90,"")</f>
        <v/>
      </c>
      <c r="H89" s="723" t="str">
        <f>IFERROR(E89*100/PaludismeGlobale!H90,"")</f>
        <v/>
      </c>
    </row>
    <row r="90" spans="1:8" ht="15" customHeight="1">
      <c r="A90" s="2" t="s">
        <v>585</v>
      </c>
      <c r="B90" s="2"/>
      <c r="C90" s="25"/>
      <c r="D90" s="25"/>
      <c r="E90" s="25"/>
      <c r="F90" s="103" t="str">
        <f>IFERROR(C90*100/PaludismeGlobale!F91,"")</f>
        <v/>
      </c>
      <c r="G90" s="103" t="str">
        <f>IFERROR(D90*100/PaludismeGlobale!G91,"")</f>
        <v/>
      </c>
      <c r="H90" s="103" t="str">
        <f>IFERROR(E90*100/PaludismeGlobale!H91,"")</f>
        <v/>
      </c>
    </row>
    <row r="91" spans="1:8" ht="15" customHeight="1">
      <c r="A91" s="727"/>
      <c r="B91" s="728" t="s">
        <v>586</v>
      </c>
      <c r="C91" s="725"/>
      <c r="D91" s="725"/>
      <c r="E91" s="725"/>
      <c r="F91" s="723" t="str">
        <f>IFERROR(C91*100/PaludismeGlobale!F92,"")</f>
        <v/>
      </c>
      <c r="G91" s="723" t="str">
        <f>IFERROR(D91*100/PaludismeGlobale!G92,"")</f>
        <v/>
      </c>
      <c r="H91" s="723" t="str">
        <f>IFERROR(E91*100/PaludismeGlobale!H92,"")</f>
        <v/>
      </c>
    </row>
    <row r="92" spans="1:8" s="6" customFormat="1" ht="15" customHeight="1">
      <c r="A92" s="727"/>
      <c r="B92" s="728" t="s">
        <v>587</v>
      </c>
      <c r="C92" s="725"/>
      <c r="D92" s="725"/>
      <c r="E92" s="725"/>
      <c r="F92" s="723" t="str">
        <f>IFERROR(C92*100/PaludismeGlobale!F93,"")</f>
        <v/>
      </c>
      <c r="G92" s="723" t="str">
        <f>IFERROR(D92*100/PaludismeGlobale!G93,"")</f>
        <v/>
      </c>
      <c r="H92" s="723" t="str">
        <f>IFERROR(E92*100/PaludismeGlobale!H93,"")</f>
        <v/>
      </c>
    </row>
    <row r="93" spans="1:8" ht="15" customHeight="1">
      <c r="A93" s="727"/>
      <c r="B93" s="728" t="s">
        <v>588</v>
      </c>
      <c r="C93" s="725"/>
      <c r="D93" s="725"/>
      <c r="E93" s="725"/>
      <c r="F93" s="723" t="str">
        <f>IFERROR(C93*100/PaludismeGlobale!F94,"")</f>
        <v/>
      </c>
      <c r="G93" s="723" t="str">
        <f>IFERROR(D93*100/PaludismeGlobale!G94,"")</f>
        <v/>
      </c>
      <c r="H93" s="723" t="str">
        <f>IFERROR(E93*100/PaludismeGlobale!H94,"")</f>
        <v/>
      </c>
    </row>
    <row r="94" spans="1:8" ht="15" customHeight="1">
      <c r="A94" s="2" t="s">
        <v>589</v>
      </c>
      <c r="B94" s="2"/>
      <c r="C94" s="25"/>
      <c r="D94" s="25"/>
      <c r="E94" s="25"/>
      <c r="F94" s="103" t="str">
        <f>IFERROR(C94*100/PaludismeGlobale!F95,"")</f>
        <v/>
      </c>
      <c r="G94" s="103" t="str">
        <f>IFERROR(D94*100/PaludismeGlobale!G95,"")</f>
        <v/>
      </c>
      <c r="H94" s="103" t="str">
        <f>IFERROR(E94*100/PaludismeGlobale!H95,"")</f>
        <v/>
      </c>
    </row>
    <row r="95" spans="1:8" ht="15" customHeight="1">
      <c r="A95" s="728"/>
      <c r="B95" s="728" t="s">
        <v>590</v>
      </c>
      <c r="C95" s="725"/>
      <c r="D95" s="725"/>
      <c r="E95" s="725"/>
      <c r="F95" s="723" t="str">
        <f>IFERROR(C95*100/PaludismeGlobale!F96,"")</f>
        <v/>
      </c>
      <c r="G95" s="723" t="str">
        <f>IFERROR(D95*100/PaludismeGlobale!G96,"")</f>
        <v/>
      </c>
      <c r="H95" s="723" t="str">
        <f>IFERROR(E95*100/PaludismeGlobale!H96,"")</f>
        <v/>
      </c>
    </row>
    <row r="96" spans="1:8" ht="15" customHeight="1">
      <c r="A96" s="728"/>
      <c r="B96" s="728" t="s">
        <v>591</v>
      </c>
      <c r="C96" s="725"/>
      <c r="D96" s="725"/>
      <c r="E96" s="725"/>
      <c r="F96" s="723" t="str">
        <f>IFERROR(C96*100/PaludismeGlobale!F97,"")</f>
        <v/>
      </c>
      <c r="G96" s="723" t="str">
        <f>IFERROR(D96*100/PaludismeGlobale!G97,"")</f>
        <v/>
      </c>
      <c r="H96" s="723" t="str">
        <f>IFERROR(E96*100/PaludismeGlobale!H97,"")</f>
        <v/>
      </c>
    </row>
    <row r="97" spans="1:8" ht="15" customHeight="1">
      <c r="A97" s="728"/>
      <c r="B97" s="728" t="s">
        <v>592</v>
      </c>
      <c r="C97" s="725"/>
      <c r="D97" s="725"/>
      <c r="E97" s="725"/>
      <c r="F97" s="723" t="str">
        <f>IFERROR(C97*100/PaludismeGlobale!F98,"")</f>
        <v/>
      </c>
      <c r="G97" s="723" t="str">
        <f>IFERROR(D97*100/PaludismeGlobale!G98,"")</f>
        <v/>
      </c>
      <c r="H97" s="723" t="str">
        <f>IFERROR(E97*100/PaludismeGlobale!H98,"")</f>
        <v/>
      </c>
    </row>
    <row r="98" spans="1:8" s="6" customFormat="1" ht="15" customHeight="1">
      <c r="A98" s="728"/>
      <c r="B98" s="728" t="s">
        <v>593</v>
      </c>
      <c r="C98" s="725"/>
      <c r="D98" s="725"/>
      <c r="E98" s="725"/>
      <c r="F98" s="723" t="str">
        <f>IFERROR(C98*100/PaludismeGlobale!F99,"")</f>
        <v/>
      </c>
      <c r="G98" s="723" t="str">
        <f>IFERROR(D98*100/PaludismeGlobale!G99,"")</f>
        <v/>
      </c>
      <c r="H98" s="723" t="str">
        <f>IFERROR(E98*100/PaludismeGlobale!H99,"")</f>
        <v/>
      </c>
    </row>
    <row r="99" spans="1:8" ht="15" customHeight="1">
      <c r="A99" s="2" t="s">
        <v>594</v>
      </c>
      <c r="B99" s="2"/>
      <c r="C99" s="49"/>
      <c r="D99" s="49"/>
      <c r="E99" s="49"/>
      <c r="F99" s="686" t="str">
        <f>IFERROR(C99*100/PaludismeGlobale!F100,"")</f>
        <v/>
      </c>
      <c r="G99" s="686" t="str">
        <f>IFERROR(D99*100/PaludismeGlobale!G100,"")</f>
        <v/>
      </c>
      <c r="H99" s="686" t="str">
        <f>IFERROR(E99*100/PaludismeGlobale!H100,"")</f>
        <v/>
      </c>
    </row>
    <row r="100" spans="1:8" ht="15" customHeight="1">
      <c r="A100" s="727"/>
      <c r="B100" s="728" t="s">
        <v>595</v>
      </c>
      <c r="C100" s="725"/>
      <c r="D100" s="725"/>
      <c r="E100" s="725"/>
      <c r="F100" s="723" t="str">
        <f>IFERROR(C100*100/PaludismeGlobale!F101,"")</f>
        <v/>
      </c>
      <c r="G100" s="723" t="str">
        <f>IFERROR(D100*100/PaludismeGlobale!G101,"")</f>
        <v/>
      </c>
      <c r="H100" s="723" t="str">
        <f>IFERROR(E100*100/PaludismeGlobale!H101,"")</f>
        <v/>
      </c>
    </row>
    <row r="101" spans="1:8" ht="15" customHeight="1">
      <c r="A101" s="2" t="s">
        <v>596</v>
      </c>
      <c r="B101" s="2"/>
      <c r="C101" s="25"/>
      <c r="D101" s="25"/>
      <c r="E101" s="25"/>
      <c r="F101" s="103" t="str">
        <f>IFERROR(C101*100/PaludismeGlobale!F102,"")</f>
        <v/>
      </c>
      <c r="G101" s="103" t="str">
        <f>IFERROR(D101*100/PaludismeGlobale!G102,"")</f>
        <v/>
      </c>
      <c r="H101" s="103" t="str">
        <f>IFERROR(E101*100/PaludismeGlobale!H102,"")</f>
        <v/>
      </c>
    </row>
    <row r="102" spans="1:8" ht="15" customHeight="1">
      <c r="A102" s="728"/>
      <c r="B102" s="728" t="s">
        <v>597</v>
      </c>
      <c r="C102" s="725"/>
      <c r="D102" s="725"/>
      <c r="E102" s="725"/>
      <c r="F102" s="723" t="str">
        <f>IFERROR(C102*100/PaludismeGlobale!F103,"")</f>
        <v/>
      </c>
      <c r="G102" s="723" t="str">
        <f>IFERROR(D102*100/PaludismeGlobale!G103,"")</f>
        <v/>
      </c>
      <c r="H102" s="723" t="str">
        <f>IFERROR(E102*100/PaludismeGlobale!H103,"")</f>
        <v/>
      </c>
    </row>
    <row r="103" spans="1:8" ht="15" customHeight="1">
      <c r="A103" s="727"/>
      <c r="B103" s="728" t="s">
        <v>598</v>
      </c>
      <c r="C103" s="725"/>
      <c r="D103" s="725"/>
      <c r="E103" s="725"/>
      <c r="F103" s="723" t="str">
        <f>IFERROR(C103*100/PaludismeGlobale!F104,"")</f>
        <v/>
      </c>
      <c r="G103" s="723" t="str">
        <f>IFERROR(D103*100/PaludismeGlobale!G104,"")</f>
        <v/>
      </c>
      <c r="H103" s="723" t="str">
        <f>IFERROR(E103*100/PaludismeGlobale!H104,"")</f>
        <v/>
      </c>
    </row>
    <row r="104" spans="1:8" ht="15" customHeight="1">
      <c r="A104" s="727"/>
      <c r="B104" s="728" t="s">
        <v>599</v>
      </c>
      <c r="C104" s="725"/>
      <c r="D104" s="725"/>
      <c r="E104" s="725"/>
      <c r="F104" s="723" t="str">
        <f>IFERROR(C104*100/PaludismeGlobale!F105,"")</f>
        <v/>
      </c>
      <c r="G104" s="723" t="str">
        <f>IFERROR(D104*100/PaludismeGlobale!G105,"")</f>
        <v/>
      </c>
      <c r="H104" s="723" t="str">
        <f>IFERROR(E104*100/PaludismeGlobale!H105,"")</f>
        <v/>
      </c>
    </row>
    <row r="105" spans="1:8" ht="15" customHeight="1">
      <c r="A105" s="727"/>
      <c r="B105" s="728" t="s">
        <v>600</v>
      </c>
      <c r="C105" s="725"/>
      <c r="D105" s="725"/>
      <c r="E105" s="725"/>
      <c r="F105" s="723" t="str">
        <f>IFERROR(C105*100/PaludismeGlobale!F106,"")</f>
        <v/>
      </c>
      <c r="G105" s="723" t="str">
        <f>IFERROR(D105*100/PaludismeGlobale!G106,"")</f>
        <v/>
      </c>
      <c r="H105" s="723" t="str">
        <f>IFERROR(E105*100/PaludismeGlobale!H106,"")</f>
        <v/>
      </c>
    </row>
    <row r="106" spans="1:8" ht="14.25" customHeight="1">
      <c r="A106" s="727"/>
      <c r="B106" s="728" t="s">
        <v>601</v>
      </c>
      <c r="C106" s="725"/>
      <c r="D106" s="725"/>
      <c r="E106" s="725"/>
      <c r="F106" s="723" t="str">
        <f>IFERROR(C106*100/PaludismeGlobale!F107,"")</f>
        <v/>
      </c>
      <c r="G106" s="723" t="str">
        <f>IFERROR(D106*100/PaludismeGlobale!G107,"")</f>
        <v/>
      </c>
      <c r="H106" s="723" t="str">
        <f>IFERROR(E106*100/PaludismeGlobale!H107,"")</f>
        <v/>
      </c>
    </row>
    <row r="107" spans="1:8" ht="14.25" customHeight="1">
      <c r="A107" s="727"/>
      <c r="B107" s="728" t="s">
        <v>602</v>
      </c>
      <c r="C107" s="725"/>
      <c r="D107" s="725"/>
      <c r="E107" s="725"/>
      <c r="F107" s="723" t="str">
        <f>IFERROR(C107*100/PaludismeGlobale!F108,"")</f>
        <v/>
      </c>
      <c r="G107" s="723" t="str">
        <f>IFERROR(D107*100/PaludismeGlobale!G108,"")</f>
        <v/>
      </c>
      <c r="H107" s="723" t="str">
        <f>IFERROR(E107*100/PaludismeGlobale!H108,"")</f>
        <v/>
      </c>
    </row>
    <row r="108" spans="1:8" ht="14.25" customHeight="1">
      <c r="A108" s="727"/>
      <c r="B108" s="728" t="s">
        <v>603</v>
      </c>
      <c r="C108" s="725"/>
      <c r="D108" s="725"/>
      <c r="E108" s="725"/>
      <c r="F108" s="723" t="str">
        <f>IFERROR(C108*100/PaludismeGlobale!F109,"")</f>
        <v/>
      </c>
      <c r="G108" s="723" t="str">
        <f>IFERROR(D108*100/PaludismeGlobale!G109,"")</f>
        <v/>
      </c>
      <c r="H108" s="723" t="str">
        <f>IFERROR(E108*100/PaludismeGlobale!H109,"")</f>
        <v/>
      </c>
    </row>
    <row r="109" spans="1:8" ht="14.25" customHeight="1">
      <c r="A109" s="2" t="s">
        <v>604</v>
      </c>
      <c r="B109" s="2"/>
      <c r="C109" s="683"/>
      <c r="D109" s="683"/>
      <c r="E109" s="683"/>
      <c r="F109" s="687" t="str">
        <f>IFERROR(C109*100/PaludismeGlobale!F110,"")</f>
        <v/>
      </c>
      <c r="G109" s="687" t="str">
        <f>IFERROR(D109*100/PaludismeGlobale!G110,"")</f>
        <v/>
      </c>
      <c r="H109" s="687" t="str">
        <f>IFERROR(E109*100/PaludismeGlobale!H110,"")</f>
        <v/>
      </c>
    </row>
    <row r="110" spans="1:8" ht="14.25" customHeight="1">
      <c r="A110" s="2" t="s">
        <v>605</v>
      </c>
      <c r="B110" s="2"/>
      <c r="C110" s="25"/>
      <c r="D110" s="25"/>
      <c r="E110" s="25"/>
      <c r="F110" s="103" t="str">
        <f>IFERROR(C110*100/PaludismeGlobale!F111,"")</f>
        <v/>
      </c>
      <c r="G110" s="103" t="str">
        <f>IFERROR(D110*100/PaludismeGlobale!G111,"")</f>
        <v/>
      </c>
      <c r="H110" s="103" t="str">
        <f>IFERROR(E110*100/PaludismeGlobale!H111,"")</f>
        <v/>
      </c>
    </row>
    <row r="111" spans="1:8" ht="14.25" customHeight="1" thickBot="1">
      <c r="A111" s="282" t="s">
        <v>606</v>
      </c>
      <c r="B111" s="282"/>
      <c r="C111" s="206"/>
      <c r="D111" s="206"/>
      <c r="E111" s="206"/>
      <c r="F111" s="688" t="str">
        <f>IFERROR(C111*100/PaludismeGlobale!F112,"")</f>
        <v/>
      </c>
      <c r="G111" s="688" t="str">
        <f>IFERROR(D111*100/PaludismeGlobale!G112,"")</f>
        <v/>
      </c>
      <c r="H111" s="688" t="str">
        <f>IFERROR(E111*100/PaludismeGlobale!H112,"")</f>
        <v/>
      </c>
    </row>
  </sheetData>
  <mergeCells count="1">
    <mergeCell ref="A2:B2"/>
  </mergeCells>
  <conditionalFormatting sqref="C3:H93">
    <cfRule type="containsBlanks" dxfId="383" priority="3">
      <formula>LEN(TRIM(C3))=0</formula>
    </cfRule>
  </conditionalFormatting>
  <conditionalFormatting sqref="C94:H99">
    <cfRule type="containsBlanks" dxfId="382" priority="5">
      <formula>LEN(TRIM(C94))=0</formula>
    </cfRule>
  </conditionalFormatting>
  <conditionalFormatting sqref="C98:H98">
    <cfRule type="containsBlanks" dxfId="381" priority="4" stopIfTrue="1">
      <formula>LEN(TRIM(C98))=0</formula>
    </cfRule>
  </conditionalFormatting>
  <conditionalFormatting sqref="C100:H108">
    <cfRule type="containsBlanks" dxfId="380" priority="2">
      <formula>LEN(TRIM(C100))=0</formula>
    </cfRule>
  </conditionalFormatting>
  <conditionalFormatting sqref="C110:H110">
    <cfRule type="containsBlanks" dxfId="379" priority="1">
      <formula>LEN(TRIM(C110))=0</formula>
    </cfRule>
  </conditionalFormatting>
  <conditionalFormatting sqref="J106">
    <cfRule type="containsBlanks" dxfId="378" priority="51">
      <formula>LEN(TRIM(J106))=0</formula>
    </cfRule>
  </conditionalFormatting>
  <conditionalFormatting sqref="K21">
    <cfRule type="containsBlanks" dxfId="377" priority="408">
      <formula>LEN(TRIM(K21))=0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7" man="1"/>
    <brk id="93" max="7" man="1"/>
  </row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Feuil96"/>
  <dimension ref="A1:V111"/>
  <sheetViews>
    <sheetView view="pageBreakPreview" topLeftCell="A101" zoomScale="115" zoomScaleNormal="100" zoomScaleSheetLayoutView="115" workbookViewId="0">
      <selection activeCell="E118" sqref="E118"/>
    </sheetView>
  </sheetViews>
  <sheetFormatPr baseColWidth="10" defaultColWidth="14.3984375" defaultRowHeight="15" customHeight="1"/>
  <cols>
    <col min="1" max="1" width="1.3984375" style="7" customWidth="1"/>
    <col min="2" max="2" width="21.3984375" style="7" customWidth="1"/>
    <col min="3" max="3" width="14.1328125" style="7" bestFit="1" customWidth="1"/>
    <col min="4" max="4" width="19.19921875" style="7" customWidth="1"/>
    <col min="5" max="5" width="22.33203125" style="7" customWidth="1"/>
    <col min="6" max="6" width="21.3984375" style="7" customWidth="1"/>
    <col min="7" max="21" width="10.796875" style="7" customWidth="1"/>
    <col min="22" max="23" width="14.3984375" style="7" customWidth="1"/>
    <col min="24" max="16384" width="14.3984375" style="7"/>
  </cols>
  <sheetData>
    <row r="1" spans="1:22" ht="16.5" customHeight="1">
      <c r="A1" s="149" t="s">
        <v>1938</v>
      </c>
      <c r="B1" s="67"/>
      <c r="C1" s="89"/>
      <c r="D1" s="89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7" customHeight="1">
      <c r="A2" s="1022" t="s">
        <v>624</v>
      </c>
      <c r="B2" s="961"/>
      <c r="C2" s="168" t="s">
        <v>1939</v>
      </c>
      <c r="D2" s="168" t="s">
        <v>1940</v>
      </c>
      <c r="E2" s="168" t="s">
        <v>1941</v>
      </c>
      <c r="F2" s="168" t="s">
        <v>1942</v>
      </c>
    </row>
    <row r="3" spans="1:22" ht="15" customHeight="1">
      <c r="A3" s="2" t="s">
        <v>498</v>
      </c>
      <c r="B3" s="2"/>
      <c r="C3" s="25"/>
      <c r="D3" s="25"/>
      <c r="E3" s="103" t="str">
        <f>IFERROR(C3*100/Pop_cible!D3,"")</f>
        <v/>
      </c>
      <c r="F3" s="103" t="str">
        <f>IFERROR(D3*100/Pop_cible!G3,"")</f>
        <v/>
      </c>
    </row>
    <row r="4" spans="1:22" ht="15" customHeight="1">
      <c r="A4" s="727"/>
      <c r="B4" s="728" t="s">
        <v>499</v>
      </c>
      <c r="C4" s="724"/>
      <c r="D4" s="724"/>
      <c r="E4" s="722" t="str">
        <f>IFERROR(C4*100/Pop_cible!D4,"")</f>
        <v/>
      </c>
      <c r="F4" s="722" t="str">
        <f>IFERROR(D4*100/Pop_cible!G4,"")</f>
        <v/>
      </c>
    </row>
    <row r="5" spans="1:22" ht="15" customHeight="1">
      <c r="A5" s="727"/>
      <c r="B5" s="728" t="s">
        <v>500</v>
      </c>
      <c r="C5" s="725"/>
      <c r="D5" s="725"/>
      <c r="E5" s="723" t="str">
        <f>IFERROR(C5*100/Pop_cible!D5,"")</f>
        <v/>
      </c>
      <c r="F5" s="723" t="str">
        <f>IFERROR(D5*100/Pop_cible!G5,"")</f>
        <v/>
      </c>
    </row>
    <row r="6" spans="1:22" ht="15" customHeight="1">
      <c r="A6" s="727"/>
      <c r="B6" s="728" t="s">
        <v>501</v>
      </c>
      <c r="C6" s="725"/>
      <c r="D6" s="725"/>
      <c r="E6" s="723" t="str">
        <f>IFERROR(C6*100/Pop_cible!D6,"")</f>
        <v/>
      </c>
      <c r="F6" s="723" t="str">
        <f>IFERROR(D6*100/Pop_cible!G6,"")</f>
        <v/>
      </c>
    </row>
    <row r="7" spans="1:22" ht="15" customHeight="1">
      <c r="A7" s="727"/>
      <c r="B7" s="728" t="s">
        <v>502</v>
      </c>
      <c r="C7" s="725"/>
      <c r="D7" s="725"/>
      <c r="E7" s="723" t="str">
        <f>IFERROR(C7*100/Pop_cible!D7,"")</f>
        <v/>
      </c>
      <c r="F7" s="723" t="str">
        <f>IFERROR(D7*100/Pop_cible!G7,"")</f>
        <v/>
      </c>
    </row>
    <row r="8" spans="1:22" ht="15" customHeight="1">
      <c r="A8" s="2" t="s">
        <v>503</v>
      </c>
      <c r="B8" s="2"/>
      <c r="C8" s="25"/>
      <c r="D8" s="25"/>
      <c r="E8" s="103" t="str">
        <f>IFERROR(C8*100/Pop_cible!D8,"")</f>
        <v/>
      </c>
      <c r="F8" s="103" t="str">
        <f>IFERROR(D8*100/Pop_cible!G8,"")</f>
        <v/>
      </c>
    </row>
    <row r="9" spans="1:22" ht="15" customHeight="1">
      <c r="A9" s="727"/>
      <c r="B9" s="728" t="s">
        <v>504</v>
      </c>
      <c r="C9" s="725"/>
      <c r="D9" s="725"/>
      <c r="E9" s="723" t="str">
        <f>IFERROR(C9*100/Pop_cible!D9,"")</f>
        <v/>
      </c>
      <c r="F9" s="723" t="str">
        <f>IFERROR(D9*100/Pop_cible!G9,"")</f>
        <v/>
      </c>
    </row>
    <row r="10" spans="1:22" ht="15" customHeight="1">
      <c r="A10" s="727"/>
      <c r="B10" s="728" t="s">
        <v>505</v>
      </c>
      <c r="C10" s="725"/>
      <c r="D10" s="725"/>
      <c r="E10" s="723" t="str">
        <f>IFERROR(C10*100/Pop_cible!D10,"")</f>
        <v/>
      </c>
      <c r="F10" s="723" t="str">
        <f>IFERROR(D10*100/Pop_cible!G10,"")</f>
        <v/>
      </c>
    </row>
    <row r="11" spans="1:22" ht="15" customHeight="1">
      <c r="A11" s="727"/>
      <c r="B11" s="728" t="s">
        <v>506</v>
      </c>
      <c r="C11" s="725"/>
      <c r="D11" s="725"/>
      <c r="E11" s="723" t="str">
        <f>IFERROR(C11*100/Pop_cible!D11,"")</f>
        <v/>
      </c>
      <c r="F11" s="723" t="str">
        <f>IFERROR(D11*100/Pop_cible!G11,"")</f>
        <v/>
      </c>
    </row>
    <row r="12" spans="1:22" ht="15" customHeight="1">
      <c r="A12" s="727"/>
      <c r="B12" s="728" t="s">
        <v>507</v>
      </c>
      <c r="C12" s="725"/>
      <c r="D12" s="725"/>
      <c r="E12" s="723" t="str">
        <f>IFERROR(C12*100/Pop_cible!D12,"")</f>
        <v/>
      </c>
      <c r="F12" s="723" t="str">
        <f>IFERROR(D12*100/Pop_cible!G12,"")</f>
        <v/>
      </c>
    </row>
    <row r="13" spans="1:22" ht="15" customHeight="1">
      <c r="A13" s="727"/>
      <c r="B13" s="728" t="s">
        <v>508</v>
      </c>
      <c r="C13" s="725"/>
      <c r="D13" s="725"/>
      <c r="E13" s="723" t="str">
        <f>IFERROR(C13*100/Pop_cible!D13,"")</f>
        <v/>
      </c>
      <c r="F13" s="723" t="str">
        <f>IFERROR(D13*100/Pop_cible!G13,"")</f>
        <v/>
      </c>
    </row>
    <row r="14" spans="1:22" ht="15" customHeight="1">
      <c r="A14" s="727"/>
      <c r="B14" s="728" t="s">
        <v>509</v>
      </c>
      <c r="C14" s="725"/>
      <c r="D14" s="725"/>
      <c r="E14" s="723" t="str">
        <f>IFERROR(C14*100/Pop_cible!D14,"")</f>
        <v/>
      </c>
      <c r="F14" s="723" t="str">
        <f>IFERROR(D14*100/Pop_cible!G14,"")</f>
        <v/>
      </c>
    </row>
    <row r="15" spans="1:22" ht="15" customHeight="1">
      <c r="A15" s="2" t="s">
        <v>510</v>
      </c>
      <c r="B15" s="2"/>
      <c r="C15" s="25"/>
      <c r="D15" s="25"/>
      <c r="E15" s="103" t="str">
        <f>IFERROR(C15*100/Pop_cible!D15,"")</f>
        <v/>
      </c>
      <c r="F15" s="103" t="str">
        <f>IFERROR(D15*100/Pop_cible!G15,"")</f>
        <v/>
      </c>
    </row>
    <row r="16" spans="1:22" ht="15" customHeight="1">
      <c r="A16" s="728"/>
      <c r="B16" s="728" t="s">
        <v>511</v>
      </c>
      <c r="C16" s="725"/>
      <c r="D16" s="725"/>
      <c r="E16" s="723" t="str">
        <f>IFERROR(C16*100/Pop_cible!D16,"")</f>
        <v/>
      </c>
      <c r="F16" s="723" t="str">
        <f>IFERROR(D16*100/Pop_cible!G16,"")</f>
        <v/>
      </c>
    </row>
    <row r="17" spans="1:6" ht="15" customHeight="1">
      <c r="A17" s="727"/>
      <c r="B17" s="728" t="s">
        <v>512</v>
      </c>
      <c r="C17" s="725"/>
      <c r="D17" s="725"/>
      <c r="E17" s="723" t="str">
        <f>IFERROR(C17*100/Pop_cible!D17,"")</f>
        <v/>
      </c>
      <c r="F17" s="723" t="str">
        <f>IFERROR(D17*100/Pop_cible!G17,"")</f>
        <v/>
      </c>
    </row>
    <row r="18" spans="1:6" ht="15" customHeight="1">
      <c r="A18" s="727"/>
      <c r="B18" s="728" t="s">
        <v>513</v>
      </c>
      <c r="C18" s="725"/>
      <c r="D18" s="725"/>
      <c r="E18" s="723" t="str">
        <f>IFERROR(C18*100/Pop_cible!D18,"")</f>
        <v/>
      </c>
      <c r="F18" s="723" t="str">
        <f>IFERROR(D18*100/Pop_cible!G18,"")</f>
        <v/>
      </c>
    </row>
    <row r="19" spans="1:6" ht="15" customHeight="1">
      <c r="A19" s="2" t="s">
        <v>514</v>
      </c>
      <c r="B19" s="6"/>
      <c r="C19" s="49"/>
      <c r="D19" s="49"/>
      <c r="E19" s="686" t="str">
        <f>IFERROR(C19*100/Pop_cible!D19,"")</f>
        <v/>
      </c>
      <c r="F19" s="686" t="str">
        <f>IFERROR(D19*100/Pop_cible!G19,"")</f>
        <v/>
      </c>
    </row>
    <row r="20" spans="1:6" ht="15" customHeight="1">
      <c r="A20" s="728"/>
      <c r="B20" s="729" t="s">
        <v>515</v>
      </c>
      <c r="C20" s="724"/>
      <c r="D20" s="724"/>
      <c r="E20" s="722" t="str">
        <f>IFERROR(C20*100/Pop_cible!D20,"")</f>
        <v/>
      </c>
      <c r="F20" s="722" t="str">
        <f>IFERROR(D20*100/Pop_cible!G20,"")</f>
        <v/>
      </c>
    </row>
    <row r="21" spans="1:6" ht="15" customHeight="1">
      <c r="A21" s="727"/>
      <c r="B21" s="728" t="s">
        <v>516</v>
      </c>
      <c r="C21" s="725"/>
      <c r="D21" s="725"/>
      <c r="E21" s="723" t="str">
        <f>IFERROR(C21*100/Pop_cible!D21,"")</f>
        <v/>
      </c>
      <c r="F21" s="723" t="str">
        <f>IFERROR(D21*100/Pop_cible!G21,"")</f>
        <v/>
      </c>
    </row>
    <row r="22" spans="1:6" ht="15" customHeight="1">
      <c r="A22" s="727"/>
      <c r="B22" s="728" t="s">
        <v>517</v>
      </c>
      <c r="C22" s="725"/>
      <c r="D22" s="725"/>
      <c r="E22" s="723" t="str">
        <f>IFERROR(C22*100/Pop_cible!D22,"")</f>
        <v/>
      </c>
      <c r="F22" s="723" t="str">
        <f>IFERROR(D22*100/Pop_cible!G22,"")</f>
        <v/>
      </c>
    </row>
    <row r="23" spans="1:6" ht="15" customHeight="1">
      <c r="A23" s="727"/>
      <c r="B23" s="728" t="s">
        <v>518</v>
      </c>
      <c r="C23" s="725"/>
      <c r="D23" s="725"/>
      <c r="E23" s="723" t="str">
        <f>IFERROR(C23*100/Pop_cible!D23,"")</f>
        <v/>
      </c>
      <c r="F23" s="723" t="str">
        <f>IFERROR(D23*100/Pop_cible!G23,"")</f>
        <v/>
      </c>
    </row>
    <row r="24" spans="1:6" ht="15" customHeight="1">
      <c r="A24" s="727"/>
      <c r="B24" s="728" t="s">
        <v>519</v>
      </c>
      <c r="C24" s="725"/>
      <c r="D24" s="725"/>
      <c r="E24" s="723" t="str">
        <f>IFERROR(C24*100/Pop_cible!D24,"")</f>
        <v/>
      </c>
      <c r="F24" s="723" t="str">
        <f>IFERROR(D24*100/Pop_cible!G24,"")</f>
        <v/>
      </c>
    </row>
    <row r="25" spans="1:6" ht="15" customHeight="1">
      <c r="A25" s="727"/>
      <c r="B25" s="728" t="s">
        <v>520</v>
      </c>
      <c r="C25" s="725"/>
      <c r="D25" s="725"/>
      <c r="E25" s="723" t="str">
        <f>IFERROR(C25*100/Pop_cible!D25,"")</f>
        <v/>
      </c>
      <c r="F25" s="723" t="str">
        <f>IFERROR(D25*100/Pop_cible!G25,"")</f>
        <v/>
      </c>
    </row>
    <row r="26" spans="1:6" ht="15" customHeight="1">
      <c r="A26" s="727"/>
      <c r="B26" s="728" t="s">
        <v>521</v>
      </c>
      <c r="C26" s="725"/>
      <c r="D26" s="725"/>
      <c r="E26" s="723" t="str">
        <f>IFERROR(C26*100/Pop_cible!D26,"")</f>
        <v/>
      </c>
      <c r="F26" s="723" t="str">
        <f>IFERROR(D26*100/Pop_cible!G26,"")</f>
        <v/>
      </c>
    </row>
    <row r="27" spans="1:6" ht="15" customHeight="1">
      <c r="A27" s="727"/>
      <c r="B27" s="728" t="s">
        <v>522</v>
      </c>
      <c r="C27" s="725"/>
      <c r="D27" s="725"/>
      <c r="E27" s="723" t="str">
        <f>IFERROR(C27*100/Pop_cible!D27,"")</f>
        <v/>
      </c>
      <c r="F27" s="723" t="str">
        <f>IFERROR(D27*100/Pop_cible!G27,"")</f>
        <v/>
      </c>
    </row>
    <row r="28" spans="1:6" ht="15" customHeight="1">
      <c r="A28" s="727"/>
      <c r="B28" s="728" t="s">
        <v>523</v>
      </c>
      <c r="C28" s="725"/>
      <c r="D28" s="725"/>
      <c r="E28" s="723" t="str">
        <f>IFERROR(C28*100/Pop_cible!D28,"")</f>
        <v/>
      </c>
      <c r="F28" s="723" t="str">
        <f>IFERROR(D28*100/Pop_cible!G28,"")</f>
        <v/>
      </c>
    </row>
    <row r="29" spans="1:6" s="6" customFormat="1" ht="15" customHeight="1">
      <c r="A29" s="2" t="s">
        <v>524</v>
      </c>
      <c r="B29" s="2"/>
      <c r="C29" s="25"/>
      <c r="D29" s="25"/>
      <c r="E29" s="103" t="str">
        <f>IFERROR(C29*100/Pop_cible!D29,"")</f>
        <v/>
      </c>
      <c r="F29" s="103" t="str">
        <f>IFERROR(D29*100/Pop_cible!G29,"")</f>
        <v/>
      </c>
    </row>
    <row r="30" spans="1:6" ht="15" customHeight="1">
      <c r="A30" s="728"/>
      <c r="B30" s="728" t="s">
        <v>525</v>
      </c>
      <c r="C30" s="724"/>
      <c r="D30" s="724"/>
      <c r="E30" s="722" t="str">
        <f>IFERROR(C30*100/Pop_cible!D30,"")</f>
        <v/>
      </c>
      <c r="F30" s="722" t="str">
        <f>IFERROR(D30*100/Pop_cible!G30,"")</f>
        <v/>
      </c>
    </row>
    <row r="31" spans="1:6" ht="15" customHeight="1">
      <c r="A31" s="728"/>
      <c r="B31" s="728" t="s">
        <v>526</v>
      </c>
      <c r="C31" s="725"/>
      <c r="D31" s="725"/>
      <c r="E31" s="723" t="str">
        <f>IFERROR(C31*100/Pop_cible!D31,"")</f>
        <v/>
      </c>
      <c r="F31" s="723" t="str">
        <f>IFERROR(D31*100/Pop_cible!G31,"")</f>
        <v/>
      </c>
    </row>
    <row r="32" spans="1:6" ht="15" customHeight="1">
      <c r="A32" s="728"/>
      <c r="B32" s="728" t="s">
        <v>527</v>
      </c>
      <c r="C32" s="725"/>
      <c r="D32" s="725"/>
      <c r="E32" s="723" t="str">
        <f>IFERROR(C32*100/Pop_cible!D32,"")</f>
        <v/>
      </c>
      <c r="F32" s="723" t="str">
        <f>IFERROR(D32*100/Pop_cible!G32,"")</f>
        <v/>
      </c>
    </row>
    <row r="33" spans="1:6" ht="15" customHeight="1">
      <c r="A33" s="728"/>
      <c r="B33" s="728" t="s">
        <v>528</v>
      </c>
      <c r="C33" s="725"/>
      <c r="D33" s="725"/>
      <c r="E33" s="723" t="str">
        <f>IFERROR(C33*100/Pop_cible!D33,"")</f>
        <v/>
      </c>
      <c r="F33" s="723" t="str">
        <f>IFERROR(D33*100/Pop_cible!G33,"")</f>
        <v/>
      </c>
    </row>
    <row r="34" spans="1:6" ht="15" customHeight="1">
      <c r="A34" s="728"/>
      <c r="B34" s="728" t="s">
        <v>529</v>
      </c>
      <c r="C34" s="725"/>
      <c r="D34" s="725"/>
      <c r="E34" s="723" t="str">
        <f>IFERROR(C34*100/Pop_cible!D34,"")</f>
        <v/>
      </c>
      <c r="F34" s="723" t="str">
        <f>IFERROR(D34*100/Pop_cible!G34,"")</f>
        <v/>
      </c>
    </row>
    <row r="35" spans="1:6" ht="15" customHeight="1">
      <c r="A35" s="728"/>
      <c r="B35" s="728" t="s">
        <v>530</v>
      </c>
      <c r="C35" s="725"/>
      <c r="D35" s="725"/>
      <c r="E35" s="723" t="str">
        <f>IFERROR(C35*100/Pop_cible!D35,"")</f>
        <v/>
      </c>
      <c r="F35" s="723" t="str">
        <f>IFERROR(D35*100/Pop_cible!G35,"")</f>
        <v/>
      </c>
    </row>
    <row r="36" spans="1:6" ht="15" customHeight="1">
      <c r="A36" s="728"/>
      <c r="B36" s="728" t="s">
        <v>531</v>
      </c>
      <c r="C36" s="725"/>
      <c r="D36" s="725"/>
      <c r="E36" s="723" t="str">
        <f>IFERROR(C36*100/Pop_cible!D36,"")</f>
        <v/>
      </c>
      <c r="F36" s="723" t="str">
        <f>IFERROR(D36*100/Pop_cible!G36,"")</f>
        <v/>
      </c>
    </row>
    <row r="37" spans="1:6" ht="15" customHeight="1">
      <c r="A37" s="727"/>
      <c r="B37" s="728" t="s">
        <v>532</v>
      </c>
      <c r="C37" s="725"/>
      <c r="D37" s="725"/>
      <c r="E37" s="723" t="str">
        <f>IFERROR(C37*100/Pop_cible!D37,"")</f>
        <v/>
      </c>
      <c r="F37" s="723" t="str">
        <f>IFERROR(D37*100/Pop_cible!G37,"")</f>
        <v/>
      </c>
    </row>
    <row r="38" spans="1:6" s="6" customFormat="1" ht="15" customHeight="1">
      <c r="A38" s="727"/>
      <c r="B38" s="728" t="s">
        <v>533</v>
      </c>
      <c r="C38" s="725"/>
      <c r="D38" s="725"/>
      <c r="E38" s="723" t="str">
        <f>IFERROR(C38*100/Pop_cible!D38,"")</f>
        <v/>
      </c>
      <c r="F38" s="723" t="str">
        <f>IFERROR(D38*100/Pop_cible!G38,"")</f>
        <v/>
      </c>
    </row>
    <row r="39" spans="1:6" ht="15" customHeight="1">
      <c r="A39" s="727"/>
      <c r="B39" s="728" t="s">
        <v>534</v>
      </c>
      <c r="C39" s="725"/>
      <c r="D39" s="725"/>
      <c r="E39" s="723" t="str">
        <f>IFERROR(C39*100/Pop_cible!D39,"")</f>
        <v/>
      </c>
      <c r="F39" s="723" t="str">
        <f>IFERROR(D39*100/Pop_cible!G39,"")</f>
        <v/>
      </c>
    </row>
    <row r="40" spans="1:6" ht="15" customHeight="1">
      <c r="A40" s="727"/>
      <c r="B40" s="728" t="s">
        <v>535</v>
      </c>
      <c r="C40" s="725"/>
      <c r="D40" s="725"/>
      <c r="E40" s="723" t="str">
        <f>IFERROR(C40*100/Pop_cible!D40,"")</f>
        <v/>
      </c>
      <c r="F40" s="723" t="str">
        <f>IFERROR(D40*100/Pop_cible!G40,"")</f>
        <v/>
      </c>
    </row>
    <row r="41" spans="1:6" ht="15" customHeight="1">
      <c r="A41" s="727"/>
      <c r="B41" s="728" t="s">
        <v>536</v>
      </c>
      <c r="C41" s="725"/>
      <c r="D41" s="725"/>
      <c r="E41" s="723" t="str">
        <f>IFERROR(C41*100/Pop_cible!D41,"")</f>
        <v/>
      </c>
      <c r="F41" s="723" t="str">
        <f>IFERROR(D41*100/Pop_cible!G41,"")</f>
        <v/>
      </c>
    </row>
    <row r="42" spans="1:6" ht="15" customHeight="1">
      <c r="A42" s="2" t="s">
        <v>537</v>
      </c>
      <c r="B42" s="2"/>
      <c r="C42" s="25"/>
      <c r="D42" s="25"/>
      <c r="E42" s="103" t="str">
        <f>IFERROR(C42*100/Pop_cible!D42,"")</f>
        <v/>
      </c>
      <c r="F42" s="103" t="str">
        <f>IFERROR(D42*100/Pop_cible!G42,"")</f>
        <v/>
      </c>
    </row>
    <row r="43" spans="1:6" ht="15" customHeight="1">
      <c r="A43" s="728"/>
      <c r="B43" s="728" t="s">
        <v>538</v>
      </c>
      <c r="C43" s="725"/>
      <c r="D43" s="725"/>
      <c r="E43" s="723" t="str">
        <f>IFERROR(C43*100/Pop_cible!D43,"")</f>
        <v/>
      </c>
      <c r="F43" s="723" t="str">
        <f>IFERROR(D43*100/Pop_cible!G43,"")</f>
        <v/>
      </c>
    </row>
    <row r="44" spans="1:6" ht="15" customHeight="1">
      <c r="A44" s="727"/>
      <c r="B44" s="728" t="s">
        <v>539</v>
      </c>
      <c r="C44" s="725"/>
      <c r="D44" s="725"/>
      <c r="E44" s="723" t="str">
        <f>IFERROR(C44*100/Pop_cible!D44,"")</f>
        <v/>
      </c>
      <c r="F44" s="723" t="str">
        <f>IFERROR(D44*100/Pop_cible!G44,"")</f>
        <v/>
      </c>
    </row>
    <row r="45" spans="1:6" ht="15" customHeight="1">
      <c r="A45" s="727"/>
      <c r="B45" s="728" t="s">
        <v>540</v>
      </c>
      <c r="C45" s="725"/>
      <c r="D45" s="725"/>
      <c r="E45" s="723" t="str">
        <f>IFERROR(C45*100/Pop_cible!D45,"")</f>
        <v/>
      </c>
      <c r="F45" s="723" t="str">
        <f>IFERROR(D45*100/Pop_cible!G45,"")</f>
        <v/>
      </c>
    </row>
    <row r="46" spans="1:6" ht="15" customHeight="1">
      <c r="A46" s="727"/>
      <c r="B46" s="728" t="s">
        <v>541</v>
      </c>
      <c r="C46" s="725"/>
      <c r="D46" s="725"/>
      <c r="E46" s="723" t="str">
        <f>IFERROR(C46*100/Pop_cible!D46,"")</f>
        <v/>
      </c>
      <c r="F46" s="723" t="str">
        <f>IFERROR(D46*100/Pop_cible!G46,"")</f>
        <v/>
      </c>
    </row>
    <row r="47" spans="1:6" ht="15" customHeight="1">
      <c r="A47" s="727"/>
      <c r="B47" s="728" t="s">
        <v>542</v>
      </c>
      <c r="C47" s="725"/>
      <c r="D47" s="725"/>
      <c r="E47" s="723" t="str">
        <f>IFERROR(C47*100/Pop_cible!D47,"")</f>
        <v/>
      </c>
      <c r="F47" s="723" t="str">
        <f>IFERROR(D47*100/Pop_cible!G47,"")</f>
        <v/>
      </c>
    </row>
    <row r="48" spans="1:6" ht="15" customHeight="1">
      <c r="A48" s="727"/>
      <c r="B48" s="728" t="s">
        <v>543</v>
      </c>
      <c r="C48" s="725"/>
      <c r="D48" s="725"/>
      <c r="E48" s="723" t="str">
        <f>IFERROR(C48*100/Pop_cible!D48,"")</f>
        <v/>
      </c>
      <c r="F48" s="723" t="str">
        <f>IFERROR(D48*100/Pop_cible!G48,"")</f>
        <v/>
      </c>
    </row>
    <row r="49" spans="1:6" ht="15" customHeight="1">
      <c r="A49" s="727"/>
      <c r="B49" s="728" t="s">
        <v>544</v>
      </c>
      <c r="C49" s="725"/>
      <c r="D49" s="725"/>
      <c r="E49" s="723" t="str">
        <f>IFERROR(C49*100/Pop_cible!D49,"")</f>
        <v/>
      </c>
      <c r="F49" s="723" t="str">
        <f>IFERROR(D49*100/Pop_cible!G49,"")</f>
        <v/>
      </c>
    </row>
    <row r="50" spans="1:6" ht="15" customHeight="1">
      <c r="A50" s="2" t="s">
        <v>545</v>
      </c>
      <c r="B50" s="2"/>
      <c r="C50" s="25"/>
      <c r="D50" s="25"/>
      <c r="E50" s="103" t="str">
        <f>IFERROR(C50*100/Pop_cible!D50,"")</f>
        <v/>
      </c>
      <c r="F50" s="103" t="str">
        <f>IFERROR(D50*100/Pop_cible!G50,"")</f>
        <v/>
      </c>
    </row>
    <row r="51" spans="1:6" ht="15" customHeight="1">
      <c r="A51" s="728"/>
      <c r="B51" s="728" t="s">
        <v>546</v>
      </c>
      <c r="C51" s="725"/>
      <c r="D51" s="725"/>
      <c r="E51" s="723" t="str">
        <f>IFERROR(C51*100/Pop_cible!D51,"")</f>
        <v/>
      </c>
      <c r="F51" s="723" t="str">
        <f>IFERROR(D51*100/Pop_cible!G51,"")</f>
        <v/>
      </c>
    </row>
    <row r="52" spans="1:6" ht="15" customHeight="1">
      <c r="A52" s="727"/>
      <c r="B52" s="728" t="s">
        <v>547</v>
      </c>
      <c r="C52" s="725"/>
      <c r="D52" s="725"/>
      <c r="E52" s="723" t="str">
        <f>IFERROR(C52*100/Pop_cible!D52,"")</f>
        <v/>
      </c>
      <c r="F52" s="723" t="str">
        <f>IFERROR(D52*100/Pop_cible!G52,"")</f>
        <v/>
      </c>
    </row>
    <row r="53" spans="1:6" ht="15" customHeight="1">
      <c r="A53" s="727"/>
      <c r="B53" s="728" t="s">
        <v>548</v>
      </c>
      <c r="C53" s="725"/>
      <c r="D53" s="725"/>
      <c r="E53" s="723" t="str">
        <f>IFERROR(C53*100/Pop_cible!D53,"")</f>
        <v/>
      </c>
      <c r="F53" s="723" t="str">
        <f>IFERROR(D53*100/Pop_cible!G53,"")</f>
        <v/>
      </c>
    </row>
    <row r="54" spans="1:6" ht="15" customHeight="1">
      <c r="A54" s="727"/>
      <c r="B54" s="728" t="s">
        <v>549</v>
      </c>
      <c r="C54" s="725"/>
      <c r="D54" s="725"/>
      <c r="E54" s="723" t="str">
        <f>IFERROR(C54*100/Pop_cible!D54,"")</f>
        <v/>
      </c>
      <c r="F54" s="723" t="str">
        <f>IFERROR(D54*100/Pop_cible!G54,"")</f>
        <v/>
      </c>
    </row>
    <row r="55" spans="1:6" s="6" customFormat="1" ht="15" customHeight="1">
      <c r="A55" s="2" t="s">
        <v>550</v>
      </c>
      <c r="B55" s="2"/>
      <c r="C55" s="49"/>
      <c r="D55" s="49"/>
      <c r="E55" s="686" t="str">
        <f>IFERROR(C55*100/Pop_cible!D55,"")</f>
        <v/>
      </c>
      <c r="F55" s="686" t="str">
        <f>IFERROR(D55*100/Pop_cible!G55,"")</f>
        <v/>
      </c>
    </row>
    <row r="56" spans="1:6" ht="15" customHeight="1">
      <c r="A56" s="728"/>
      <c r="B56" s="728" t="s">
        <v>551</v>
      </c>
      <c r="C56" s="724"/>
      <c r="D56" s="724"/>
      <c r="E56" s="722" t="str">
        <f>IFERROR(C56*100/Pop_cible!D56,"")</f>
        <v/>
      </c>
      <c r="F56" s="722" t="str">
        <f>IFERROR(D56*100/Pop_cible!G56,"")</f>
        <v/>
      </c>
    </row>
    <row r="57" spans="1:6" ht="15" customHeight="1">
      <c r="A57" s="727"/>
      <c r="B57" s="728" t="s">
        <v>552</v>
      </c>
      <c r="C57" s="725"/>
      <c r="D57" s="725"/>
      <c r="E57" s="723" t="str">
        <f>IFERROR(C57*100/Pop_cible!D57,"")</f>
        <v/>
      </c>
      <c r="F57" s="723" t="str">
        <f>IFERROR(D57*100/Pop_cible!G57,"")</f>
        <v/>
      </c>
    </row>
    <row r="58" spans="1:6" ht="15" customHeight="1">
      <c r="A58" s="727"/>
      <c r="B58" s="728" t="s">
        <v>553</v>
      </c>
      <c r="C58" s="725"/>
      <c r="D58" s="725"/>
      <c r="E58" s="723" t="str">
        <f>IFERROR(C58*100/Pop_cible!D58,"")</f>
        <v/>
      </c>
      <c r="F58" s="723" t="str">
        <f>IFERROR(D58*100/Pop_cible!G58,"")</f>
        <v/>
      </c>
    </row>
    <row r="59" spans="1:6" ht="15" customHeight="1">
      <c r="A59" s="727"/>
      <c r="B59" s="728" t="s">
        <v>554</v>
      </c>
      <c r="C59" s="725"/>
      <c r="D59" s="725"/>
      <c r="E59" s="723" t="str">
        <f>IFERROR(C59*100/Pop_cible!D59,"")</f>
        <v/>
      </c>
      <c r="F59" s="723" t="str">
        <f>IFERROR(D59*100/Pop_cible!G59,"")</f>
        <v/>
      </c>
    </row>
    <row r="60" spans="1:6" ht="15" customHeight="1">
      <c r="A60" s="727"/>
      <c r="B60" s="728" t="s">
        <v>555</v>
      </c>
      <c r="C60" s="725"/>
      <c r="D60" s="725"/>
      <c r="E60" s="723" t="str">
        <f>IFERROR(C60*100/Pop_cible!D60,"")</f>
        <v/>
      </c>
      <c r="F60" s="723" t="str">
        <f>IFERROR(D60*100/Pop_cible!G60,"")</f>
        <v/>
      </c>
    </row>
    <row r="61" spans="1:6" s="6" customFormat="1" ht="15" customHeight="1">
      <c r="A61" s="727"/>
      <c r="B61" s="728" t="s">
        <v>556</v>
      </c>
      <c r="C61" s="725"/>
      <c r="D61" s="725"/>
      <c r="E61" s="723" t="str">
        <f>IFERROR(C61*100/Pop_cible!D61,"")</f>
        <v/>
      </c>
      <c r="F61" s="723" t="str">
        <f>IFERROR(D61*100/Pop_cible!G61,"")</f>
        <v/>
      </c>
    </row>
    <row r="62" spans="1:6" ht="15" customHeight="1">
      <c r="A62" s="727"/>
      <c r="B62" s="728" t="s">
        <v>557</v>
      </c>
      <c r="C62" s="725"/>
      <c r="D62" s="725"/>
      <c r="E62" s="723" t="str">
        <f>IFERROR(C62*100/Pop_cible!D62,"")</f>
        <v/>
      </c>
      <c r="F62" s="723" t="str">
        <f>IFERROR(D62*100/Pop_cible!G62,"")</f>
        <v/>
      </c>
    </row>
    <row r="63" spans="1:6" ht="15" customHeight="1">
      <c r="A63" s="727"/>
      <c r="B63" s="728" t="s">
        <v>558</v>
      </c>
      <c r="C63" s="725"/>
      <c r="D63" s="725"/>
      <c r="E63" s="723" t="str">
        <f>IFERROR(C63*100/Pop_cible!D63,"")</f>
        <v/>
      </c>
      <c r="F63" s="723" t="str">
        <f>IFERROR(D63*100/Pop_cible!G63,"")</f>
        <v/>
      </c>
    </row>
    <row r="64" spans="1:6" ht="15" customHeight="1">
      <c r="A64" s="2" t="s">
        <v>559</v>
      </c>
      <c r="B64" s="2"/>
      <c r="C64" s="25"/>
      <c r="D64" s="25"/>
      <c r="E64" s="103" t="str">
        <f>IFERROR(C64*100/Pop_cible!D64,"")</f>
        <v/>
      </c>
      <c r="F64" s="103" t="str">
        <f>IFERROR(D64*100/Pop_cible!G64,"")</f>
        <v/>
      </c>
    </row>
    <row r="65" spans="1:6" ht="15" customHeight="1">
      <c r="A65" s="728"/>
      <c r="B65" s="728" t="s">
        <v>560</v>
      </c>
      <c r="C65" s="725"/>
      <c r="D65" s="725"/>
      <c r="E65" s="723" t="str">
        <f>IFERROR(C65*100/Pop_cible!D65,"")</f>
        <v/>
      </c>
      <c r="F65" s="723" t="str">
        <f>IFERROR(D65*100/Pop_cible!G65,"")</f>
        <v/>
      </c>
    </row>
    <row r="66" spans="1:6" ht="15" customHeight="1">
      <c r="A66" s="727"/>
      <c r="B66" s="728" t="s">
        <v>561</v>
      </c>
      <c r="C66" s="725"/>
      <c r="D66" s="725"/>
      <c r="E66" s="723" t="str">
        <f>IFERROR(C66*100/Pop_cible!D66,"")</f>
        <v/>
      </c>
      <c r="F66" s="723" t="str">
        <f>IFERROR(D66*100/Pop_cible!G66,"")</f>
        <v/>
      </c>
    </row>
    <row r="67" spans="1:6" ht="15" customHeight="1">
      <c r="A67" s="727"/>
      <c r="B67" s="728" t="s">
        <v>562</v>
      </c>
      <c r="C67" s="725"/>
      <c r="D67" s="725"/>
      <c r="E67" s="723" t="str">
        <f>IFERROR(C67*100/Pop_cible!D67,"")</f>
        <v/>
      </c>
      <c r="F67" s="723" t="str">
        <f>IFERROR(D67*100/Pop_cible!G67,"")</f>
        <v/>
      </c>
    </row>
    <row r="68" spans="1:6" ht="15" customHeight="1">
      <c r="A68" s="727"/>
      <c r="B68" s="728" t="s">
        <v>563</v>
      </c>
      <c r="C68" s="725"/>
      <c r="D68" s="725"/>
      <c r="E68" s="723" t="str">
        <f>IFERROR(C68*100/Pop_cible!D68,"")</f>
        <v/>
      </c>
      <c r="F68" s="723" t="str">
        <f>IFERROR(D68*100/Pop_cible!G68,"")</f>
        <v/>
      </c>
    </row>
    <row r="69" spans="1:6" s="6" customFormat="1" ht="15" customHeight="1">
      <c r="A69" s="727"/>
      <c r="B69" s="728" t="s">
        <v>564</v>
      </c>
      <c r="C69" s="725"/>
      <c r="D69" s="725"/>
      <c r="E69" s="723" t="str">
        <f>IFERROR(C69*100/Pop_cible!D69,"")</f>
        <v/>
      </c>
      <c r="F69" s="723" t="str">
        <f>IFERROR(D69*100/Pop_cible!G69,"")</f>
        <v/>
      </c>
    </row>
    <row r="70" spans="1:6" ht="15" customHeight="1">
      <c r="A70" s="727"/>
      <c r="B70" s="728" t="s">
        <v>565</v>
      </c>
      <c r="C70" s="725"/>
      <c r="D70" s="725"/>
      <c r="E70" s="723" t="str">
        <f>IFERROR(C70*100/Pop_cible!D70,"")</f>
        <v/>
      </c>
      <c r="F70" s="723" t="str">
        <f>IFERROR(D70*100/Pop_cible!G70,"")</f>
        <v/>
      </c>
    </row>
    <row r="71" spans="1:6" ht="15" customHeight="1">
      <c r="A71" s="727"/>
      <c r="B71" s="728" t="s">
        <v>566</v>
      </c>
      <c r="C71" s="725"/>
      <c r="D71" s="725"/>
      <c r="E71" s="723" t="str">
        <f>IFERROR(C71*100/Pop_cible!D71,"")</f>
        <v/>
      </c>
      <c r="F71" s="723" t="str">
        <f>IFERROR(D71*100/Pop_cible!G71,"")</f>
        <v/>
      </c>
    </row>
    <row r="72" spans="1:6" ht="15" customHeight="1">
      <c r="A72" s="727"/>
      <c r="B72" s="728" t="s">
        <v>567</v>
      </c>
      <c r="C72" s="725"/>
      <c r="D72" s="725"/>
      <c r="E72" s="723" t="str">
        <f>IFERROR(C72*100/Pop_cible!D72,"")</f>
        <v/>
      </c>
      <c r="F72" s="723" t="str">
        <f>IFERROR(D72*100/Pop_cible!G72,"")</f>
        <v/>
      </c>
    </row>
    <row r="73" spans="1:6" ht="15" customHeight="1">
      <c r="A73" s="2" t="s">
        <v>568</v>
      </c>
      <c r="B73" s="2"/>
      <c r="C73" s="25"/>
      <c r="D73" s="25"/>
      <c r="E73" s="103" t="str">
        <f>IFERROR(C73*100/Pop_cible!D73,"")</f>
        <v/>
      </c>
      <c r="F73" s="103" t="str">
        <f>IFERROR(D73*100/Pop_cible!G73,"")</f>
        <v/>
      </c>
    </row>
    <row r="74" spans="1:6" ht="15" customHeight="1">
      <c r="A74" s="728"/>
      <c r="B74" s="728" t="s">
        <v>569</v>
      </c>
      <c r="C74" s="725"/>
      <c r="D74" s="725"/>
      <c r="E74" s="723" t="str">
        <f>IFERROR(C74*100/Pop_cible!D74,"")</f>
        <v/>
      </c>
      <c r="F74" s="723" t="str">
        <f>IFERROR(D74*100/Pop_cible!G74,"")</f>
        <v/>
      </c>
    </row>
    <row r="75" spans="1:6" ht="15" customHeight="1">
      <c r="A75" s="727"/>
      <c r="B75" s="728" t="s">
        <v>570</v>
      </c>
      <c r="C75" s="725"/>
      <c r="D75" s="725"/>
      <c r="E75" s="723" t="str">
        <f>IFERROR(C75*100/Pop_cible!D75,"")</f>
        <v/>
      </c>
      <c r="F75" s="723" t="str">
        <f>IFERROR(D75*100/Pop_cible!G75,"")</f>
        <v/>
      </c>
    </row>
    <row r="76" spans="1:6" ht="15" customHeight="1">
      <c r="A76" s="727"/>
      <c r="B76" s="728" t="s">
        <v>571</v>
      </c>
      <c r="C76" s="725"/>
      <c r="D76" s="725"/>
      <c r="E76" s="723" t="str">
        <f>IFERROR(C76*100/Pop_cible!D76,"")</f>
        <v/>
      </c>
      <c r="F76" s="723" t="str">
        <f>IFERROR(D76*100/Pop_cible!G76,"")</f>
        <v/>
      </c>
    </row>
    <row r="77" spans="1:6" ht="15" customHeight="1">
      <c r="A77" s="727"/>
      <c r="B77" s="728" t="s">
        <v>572</v>
      </c>
      <c r="C77" s="725"/>
      <c r="D77" s="725"/>
      <c r="E77" s="723" t="str">
        <f>IFERROR(C77*100/Pop_cible!D77,"")</f>
        <v/>
      </c>
      <c r="F77" s="723" t="str">
        <f>IFERROR(D77*100/Pop_cible!G77,"")</f>
        <v/>
      </c>
    </row>
    <row r="78" spans="1:6" ht="15" customHeight="1">
      <c r="A78" s="727"/>
      <c r="B78" s="728" t="s">
        <v>573</v>
      </c>
      <c r="C78" s="725"/>
      <c r="D78" s="725"/>
      <c r="E78" s="723" t="str">
        <f>IFERROR(C78*100/Pop_cible!D78,"")</f>
        <v/>
      </c>
      <c r="F78" s="723" t="str">
        <f>IFERROR(D78*100/Pop_cible!G78,"")</f>
        <v/>
      </c>
    </row>
    <row r="79" spans="1:6" ht="15" customHeight="1">
      <c r="A79" s="2" t="s">
        <v>574</v>
      </c>
      <c r="B79" s="2"/>
      <c r="C79" s="49"/>
      <c r="D79" s="49"/>
      <c r="E79" s="686" t="str">
        <f>IFERROR(C79*100/Pop_cible!D79,"")</f>
        <v/>
      </c>
      <c r="F79" s="686" t="str">
        <f>IFERROR(D79*100/Pop_cible!G79,"")</f>
        <v/>
      </c>
    </row>
    <row r="80" spans="1:6" ht="15" customHeight="1">
      <c r="A80" s="728"/>
      <c r="B80" s="728" t="s">
        <v>575</v>
      </c>
      <c r="C80" s="724"/>
      <c r="D80" s="724"/>
      <c r="E80" s="722" t="str">
        <f>IFERROR(C80*100/Pop_cible!D80,"")</f>
        <v/>
      </c>
      <c r="F80" s="722" t="str">
        <f>IFERROR(D80*100/Pop_cible!G80,"")</f>
        <v/>
      </c>
    </row>
    <row r="81" spans="1:6" ht="15" customHeight="1">
      <c r="A81" s="727"/>
      <c r="B81" s="728" t="s">
        <v>576</v>
      </c>
      <c r="C81" s="725"/>
      <c r="D81" s="725"/>
      <c r="E81" s="723" t="str">
        <f>IFERROR(C81*100/Pop_cible!D81,"")</f>
        <v/>
      </c>
      <c r="F81" s="723" t="str">
        <f>IFERROR(D81*100/Pop_cible!G81,"")</f>
        <v/>
      </c>
    </row>
    <row r="82" spans="1:6" ht="15" customHeight="1">
      <c r="A82" s="727"/>
      <c r="B82" s="728" t="s">
        <v>577</v>
      </c>
      <c r="C82" s="725"/>
      <c r="D82" s="725"/>
      <c r="E82" s="723" t="str">
        <f>IFERROR(C82*100/Pop_cible!D82,"")</f>
        <v/>
      </c>
      <c r="F82" s="723" t="str">
        <f>IFERROR(D82*100/Pop_cible!G82,"")</f>
        <v/>
      </c>
    </row>
    <row r="83" spans="1:6" ht="15" customHeight="1">
      <c r="A83" s="727"/>
      <c r="B83" s="728" t="s">
        <v>578</v>
      </c>
      <c r="C83" s="725"/>
      <c r="D83" s="725"/>
      <c r="E83" s="723" t="str">
        <f>IFERROR(C83*100/Pop_cible!D83,"")</f>
        <v/>
      </c>
      <c r="F83" s="723" t="str">
        <f>IFERROR(D83*100/Pop_cible!G83,"")</f>
        <v/>
      </c>
    </row>
    <row r="84" spans="1:6" ht="15" customHeight="1">
      <c r="A84" s="2" t="s">
        <v>579</v>
      </c>
      <c r="B84" s="2"/>
      <c r="C84" s="25"/>
      <c r="D84" s="25"/>
      <c r="E84" s="103" t="str">
        <f>IFERROR(C84*100/Pop_cible!D84,"")</f>
        <v/>
      </c>
      <c r="F84" s="103" t="str">
        <f>IFERROR(D84*100/Pop_cible!G84,"")</f>
        <v/>
      </c>
    </row>
    <row r="85" spans="1:6" ht="15" customHeight="1">
      <c r="A85" s="727"/>
      <c r="B85" s="728" t="s">
        <v>580</v>
      </c>
      <c r="C85" s="725"/>
      <c r="D85" s="725"/>
      <c r="E85" s="723" t="str">
        <f>IFERROR(C85*100/Pop_cible!D85,"")</f>
        <v/>
      </c>
      <c r="F85" s="723" t="str">
        <f>IFERROR(D85*100/Pop_cible!G85,"")</f>
        <v/>
      </c>
    </row>
    <row r="86" spans="1:6" ht="15" customHeight="1">
      <c r="A86" s="727"/>
      <c r="B86" s="728" t="s">
        <v>581</v>
      </c>
      <c r="C86" s="725"/>
      <c r="D86" s="725"/>
      <c r="E86" s="723" t="str">
        <f>IFERROR(C86*100/Pop_cible!D86,"")</f>
        <v/>
      </c>
      <c r="F86" s="723" t="str">
        <f>IFERROR(D86*100/Pop_cible!G86,"")</f>
        <v/>
      </c>
    </row>
    <row r="87" spans="1:6" s="6" customFormat="1" ht="15" customHeight="1">
      <c r="A87" s="727"/>
      <c r="B87" s="728" t="s">
        <v>582</v>
      </c>
      <c r="C87" s="725"/>
      <c r="D87" s="725"/>
      <c r="E87" s="723" t="str">
        <f>IFERROR(C87*100/Pop_cible!D87,"")</f>
        <v/>
      </c>
      <c r="F87" s="723" t="str">
        <f>IFERROR(D87*100/Pop_cible!G87,"")</f>
        <v/>
      </c>
    </row>
    <row r="88" spans="1:6" ht="15" customHeight="1">
      <c r="A88" s="2" t="s">
        <v>583</v>
      </c>
      <c r="B88" s="2"/>
      <c r="C88" s="49"/>
      <c r="D88" s="49"/>
      <c r="E88" s="686" t="str">
        <f>IFERROR(C88*100/Pop_cible!D88,"")</f>
        <v/>
      </c>
      <c r="F88" s="686" t="str">
        <f>IFERROR(D88*100/Pop_cible!G88,"")</f>
        <v/>
      </c>
    </row>
    <row r="89" spans="1:6" ht="15" customHeight="1">
      <c r="A89" s="727"/>
      <c r="B89" s="728" t="s">
        <v>584</v>
      </c>
      <c r="C89" s="725"/>
      <c r="D89" s="725"/>
      <c r="E89" s="723" t="str">
        <f>IFERROR(C89*100/Pop_cible!D89,"")</f>
        <v/>
      </c>
      <c r="F89" s="723" t="str">
        <f>IFERROR(D89*100/Pop_cible!G89,"")</f>
        <v/>
      </c>
    </row>
    <row r="90" spans="1:6" ht="15" customHeight="1">
      <c r="A90" s="2" t="s">
        <v>585</v>
      </c>
      <c r="B90" s="2"/>
      <c r="C90" s="25"/>
      <c r="D90" s="25"/>
      <c r="E90" s="103" t="str">
        <f>IFERROR(C90*100/Pop_cible!D90,"")</f>
        <v/>
      </c>
      <c r="F90" s="103" t="str">
        <f>IFERROR(D90*100/Pop_cible!G90,"")</f>
        <v/>
      </c>
    </row>
    <row r="91" spans="1:6" ht="15" customHeight="1">
      <c r="A91" s="727"/>
      <c r="B91" s="728" t="s">
        <v>586</v>
      </c>
      <c r="C91" s="725"/>
      <c r="D91" s="725"/>
      <c r="E91" s="723" t="str">
        <f>IFERROR(C91*100/Pop_cible!D91,"")</f>
        <v/>
      </c>
      <c r="F91" s="723" t="str">
        <f>IFERROR(D91*100/Pop_cible!G91,"")</f>
        <v/>
      </c>
    </row>
    <row r="92" spans="1:6" s="6" customFormat="1" ht="15" customHeight="1">
      <c r="A92" s="727"/>
      <c r="B92" s="728" t="s">
        <v>587</v>
      </c>
      <c r="C92" s="725"/>
      <c r="D92" s="725"/>
      <c r="E92" s="723" t="str">
        <f>IFERROR(C92*100/Pop_cible!D92,"")</f>
        <v/>
      </c>
      <c r="F92" s="723" t="str">
        <f>IFERROR(D92*100/Pop_cible!G92,"")</f>
        <v/>
      </c>
    </row>
    <row r="93" spans="1:6" ht="15" customHeight="1">
      <c r="A93" s="727"/>
      <c r="B93" s="728" t="s">
        <v>588</v>
      </c>
      <c r="C93" s="725"/>
      <c r="D93" s="725"/>
      <c r="E93" s="723" t="str">
        <f>IFERROR(C93*100/Pop_cible!D93,"")</f>
        <v/>
      </c>
      <c r="F93" s="723" t="str">
        <f>IFERROR(D93*100/Pop_cible!G93,"")</f>
        <v/>
      </c>
    </row>
    <row r="94" spans="1:6" ht="15" customHeight="1">
      <c r="A94" s="2" t="s">
        <v>589</v>
      </c>
      <c r="B94" s="2"/>
      <c r="C94" s="25"/>
      <c r="D94" s="25"/>
      <c r="E94" s="103" t="str">
        <f>IFERROR(C94*100/Pop_cible!D94,"")</f>
        <v/>
      </c>
      <c r="F94" s="103" t="str">
        <f>IFERROR(D94*100/Pop_cible!G94,"")</f>
        <v/>
      </c>
    </row>
    <row r="95" spans="1:6" ht="15" customHeight="1">
      <c r="A95" s="728"/>
      <c r="B95" s="728" t="s">
        <v>590</v>
      </c>
      <c r="C95" s="725"/>
      <c r="D95" s="725"/>
      <c r="E95" s="723" t="str">
        <f>IFERROR(C95*100/Pop_cible!D95,"")</f>
        <v/>
      </c>
      <c r="F95" s="723" t="str">
        <f>IFERROR(D95*100/Pop_cible!G95,"")</f>
        <v/>
      </c>
    </row>
    <row r="96" spans="1:6" ht="15" customHeight="1">
      <c r="A96" s="728"/>
      <c r="B96" s="728" t="s">
        <v>591</v>
      </c>
      <c r="C96" s="725"/>
      <c r="D96" s="725"/>
      <c r="E96" s="723" t="str">
        <f>IFERROR(C96*100/Pop_cible!D96,"")</f>
        <v/>
      </c>
      <c r="F96" s="723" t="str">
        <f>IFERROR(D96*100/Pop_cible!G96,"")</f>
        <v/>
      </c>
    </row>
    <row r="97" spans="1:6" ht="15" customHeight="1">
      <c r="A97" s="728"/>
      <c r="B97" s="728" t="s">
        <v>592</v>
      </c>
      <c r="C97" s="725"/>
      <c r="D97" s="725"/>
      <c r="E97" s="723" t="str">
        <f>IFERROR(C97*100/Pop_cible!D97,"")</f>
        <v/>
      </c>
      <c r="F97" s="723" t="str">
        <f>IFERROR(D97*100/Pop_cible!G97,"")</f>
        <v/>
      </c>
    </row>
    <row r="98" spans="1:6" s="6" customFormat="1" ht="15" customHeight="1">
      <c r="A98" s="728"/>
      <c r="B98" s="728" t="s">
        <v>593</v>
      </c>
      <c r="C98" s="725"/>
      <c r="D98" s="725"/>
      <c r="E98" s="723" t="str">
        <f>IFERROR(C98*100/Pop_cible!D98,"")</f>
        <v/>
      </c>
      <c r="F98" s="723" t="str">
        <f>IFERROR(D98*100/Pop_cible!G98,"")</f>
        <v/>
      </c>
    </row>
    <row r="99" spans="1:6" ht="15" customHeight="1">
      <c r="A99" s="2" t="s">
        <v>594</v>
      </c>
      <c r="B99" s="2"/>
      <c r="C99" s="49"/>
      <c r="D99" s="49"/>
      <c r="E99" s="686" t="str">
        <f>IFERROR(C99*100/Pop_cible!D99,"")</f>
        <v/>
      </c>
      <c r="F99" s="686" t="str">
        <f>IFERROR(D99*100/Pop_cible!G99,"")</f>
        <v/>
      </c>
    </row>
    <row r="100" spans="1:6" ht="15" customHeight="1">
      <c r="A100" s="727"/>
      <c r="B100" s="728" t="s">
        <v>595</v>
      </c>
      <c r="C100" s="725"/>
      <c r="D100" s="725"/>
      <c r="E100" s="723" t="str">
        <f>IFERROR(C100*100/Pop_cible!D100,"")</f>
        <v/>
      </c>
      <c r="F100" s="723" t="str">
        <f>IFERROR(D100*100/Pop_cible!G100,"")</f>
        <v/>
      </c>
    </row>
    <row r="101" spans="1:6" ht="15" customHeight="1">
      <c r="A101" s="2" t="s">
        <v>596</v>
      </c>
      <c r="B101" s="2"/>
      <c r="C101" s="25"/>
      <c r="D101" s="25"/>
      <c r="E101" s="103" t="str">
        <f>IFERROR(C101*100/Pop_cible!D101,"")</f>
        <v/>
      </c>
      <c r="F101" s="103" t="str">
        <f>IFERROR(D101*100/Pop_cible!G101,"")</f>
        <v/>
      </c>
    </row>
    <row r="102" spans="1:6" ht="15" customHeight="1">
      <c r="A102" s="728"/>
      <c r="B102" s="728" t="s">
        <v>597</v>
      </c>
      <c r="C102" s="725"/>
      <c r="D102" s="725"/>
      <c r="E102" s="723" t="str">
        <f>IFERROR(C102*100/Pop_cible!D102,"")</f>
        <v/>
      </c>
      <c r="F102" s="723" t="str">
        <f>IFERROR(D102*100/Pop_cible!G102,"")</f>
        <v/>
      </c>
    </row>
    <row r="103" spans="1:6" ht="15" customHeight="1">
      <c r="A103" s="727"/>
      <c r="B103" s="728" t="s">
        <v>598</v>
      </c>
      <c r="C103" s="725"/>
      <c r="D103" s="725"/>
      <c r="E103" s="723" t="str">
        <f>IFERROR(C103*100/Pop_cible!D103,"")</f>
        <v/>
      </c>
      <c r="F103" s="723" t="str">
        <f>IFERROR(D103*100/Pop_cible!G103,"")</f>
        <v/>
      </c>
    </row>
    <row r="104" spans="1:6" ht="15" customHeight="1">
      <c r="A104" s="727"/>
      <c r="B104" s="728" t="s">
        <v>599</v>
      </c>
      <c r="C104" s="725"/>
      <c r="D104" s="725"/>
      <c r="E104" s="723" t="str">
        <f>IFERROR(C104*100/Pop_cible!D104,"")</f>
        <v/>
      </c>
      <c r="F104" s="723" t="str">
        <f>IFERROR(D104*100/Pop_cible!G104,"")</f>
        <v/>
      </c>
    </row>
    <row r="105" spans="1:6" ht="15" customHeight="1">
      <c r="A105" s="727"/>
      <c r="B105" s="728" t="s">
        <v>600</v>
      </c>
      <c r="C105" s="725"/>
      <c r="D105" s="725"/>
      <c r="E105" s="723" t="str">
        <f>IFERROR(C105*100/Pop_cible!D105,"")</f>
        <v/>
      </c>
      <c r="F105" s="723" t="str">
        <f>IFERROR(D105*100/Pop_cible!G105,"")</f>
        <v/>
      </c>
    </row>
    <row r="106" spans="1:6" ht="14.25" customHeight="1">
      <c r="A106" s="727"/>
      <c r="B106" s="728" t="s">
        <v>601</v>
      </c>
      <c r="C106" s="725"/>
      <c r="D106" s="725"/>
      <c r="E106" s="723" t="str">
        <f>IFERROR(C106*100/Pop_cible!D106,"")</f>
        <v/>
      </c>
      <c r="F106" s="723" t="str">
        <f>IFERROR(D106*100/Pop_cible!G106,"")</f>
        <v/>
      </c>
    </row>
    <row r="107" spans="1:6" ht="14.25" customHeight="1">
      <c r="A107" s="727"/>
      <c r="B107" s="728" t="s">
        <v>602</v>
      </c>
      <c r="C107" s="725"/>
      <c r="D107" s="725"/>
      <c r="E107" s="723" t="str">
        <f>IFERROR(C107*100/Pop_cible!D107,"")</f>
        <v/>
      </c>
      <c r="F107" s="723" t="str">
        <f>IFERROR(D107*100/Pop_cible!G107,"")</f>
        <v/>
      </c>
    </row>
    <row r="108" spans="1:6" ht="14.25" customHeight="1">
      <c r="A108" s="727"/>
      <c r="B108" s="728" t="s">
        <v>603</v>
      </c>
      <c r="C108" s="725"/>
      <c r="D108" s="725"/>
      <c r="E108" s="723" t="str">
        <f>IFERROR(C108*100/Pop_cible!D108,"")</f>
        <v/>
      </c>
      <c r="F108" s="723" t="str">
        <f>IFERROR(D108*100/Pop_cible!G108,"")</f>
        <v/>
      </c>
    </row>
    <row r="109" spans="1:6" ht="14.25" customHeight="1">
      <c r="A109" s="2" t="s">
        <v>604</v>
      </c>
      <c r="B109" s="2"/>
      <c r="C109" s="683"/>
      <c r="D109" s="683"/>
      <c r="E109" s="687" t="str">
        <f>IFERROR(C109*100/Pop_cible!D109,"")</f>
        <v/>
      </c>
      <c r="F109" s="687" t="str">
        <f>IFERROR(D109*100/Pop_cible!G109,"")</f>
        <v/>
      </c>
    </row>
    <row r="110" spans="1:6" ht="14.25" customHeight="1">
      <c r="A110" s="2" t="s">
        <v>605</v>
      </c>
      <c r="B110" s="2"/>
      <c r="C110" s="25"/>
      <c r="D110" s="25"/>
      <c r="E110" s="103" t="str">
        <f>IFERROR(C110*100/Pop_cible!D110,"")</f>
        <v/>
      </c>
      <c r="F110" s="103" t="str">
        <f>IFERROR(D110*100/Pop_cible!G110,"")</f>
        <v/>
      </c>
    </row>
    <row r="111" spans="1:6" ht="14.25" customHeight="1" thickBot="1">
      <c r="A111" s="282" t="s">
        <v>606</v>
      </c>
      <c r="B111" s="282"/>
      <c r="C111" s="206"/>
      <c r="D111" s="206"/>
      <c r="E111" s="688" t="str">
        <f>IFERROR(C111*100/Pop_cible!D111,"")</f>
        <v/>
      </c>
      <c r="F111" s="688" t="str">
        <f>IFERROR(D111*100/Pop_cible!G111,"")</f>
        <v/>
      </c>
    </row>
  </sheetData>
  <mergeCells count="1">
    <mergeCell ref="A2:B2"/>
  </mergeCells>
  <conditionalFormatting sqref="C3:F93">
    <cfRule type="containsBlanks" dxfId="376" priority="3">
      <formula>LEN(TRIM(C3))=0</formula>
    </cfRule>
  </conditionalFormatting>
  <conditionalFormatting sqref="C94:F99">
    <cfRule type="containsBlanks" dxfId="375" priority="5">
      <formula>LEN(TRIM(C94))=0</formula>
    </cfRule>
  </conditionalFormatting>
  <conditionalFormatting sqref="C98:F98">
    <cfRule type="containsBlanks" dxfId="374" priority="4" stopIfTrue="1">
      <formula>LEN(TRIM(C98))=0</formula>
    </cfRule>
  </conditionalFormatting>
  <conditionalFormatting sqref="C100:F108">
    <cfRule type="containsBlanks" dxfId="373" priority="2">
      <formula>LEN(TRIM(C100))=0</formula>
    </cfRule>
  </conditionalFormatting>
  <conditionalFormatting sqref="C110:F110">
    <cfRule type="containsBlanks" dxfId="372" priority="1">
      <formula>LEN(TRIM(C110))=0</formula>
    </cfRule>
  </conditionalFormatting>
  <conditionalFormatting sqref="G21">
    <cfRule type="containsBlanks" dxfId="371" priority="291">
      <formula>LEN(TRIM(G21))=0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5" man="1"/>
    <brk id="93" max="5" man="1"/>
  </row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Feuil100">
    <tabColor rgb="FFFFFF00"/>
  </sheetPr>
  <dimension ref="A1:Y92"/>
  <sheetViews>
    <sheetView view="pageBreakPreview" zoomScaleNormal="100" zoomScaleSheetLayoutView="100" workbookViewId="0">
      <pane ySplit="3" topLeftCell="A70" activePane="bottomLeft" state="frozen"/>
      <selection activeCell="A28" sqref="A28"/>
      <selection pane="bottomLeft" activeCell="J89" sqref="J89"/>
    </sheetView>
  </sheetViews>
  <sheetFormatPr baseColWidth="10" defaultColWidth="14.33203125" defaultRowHeight="15" customHeight="1"/>
  <cols>
    <col min="1" max="1" width="1" customWidth="1"/>
    <col min="2" max="2" width="25.796875" customWidth="1"/>
    <col min="3" max="3" width="10.6640625" customWidth="1"/>
    <col min="4" max="4" width="9" customWidth="1"/>
    <col min="5" max="5" width="10.796875" customWidth="1"/>
    <col min="6" max="6" width="11.06640625" customWidth="1"/>
    <col min="7" max="7" width="9.6640625" customWidth="1"/>
    <col min="8" max="8" width="11.33203125" customWidth="1"/>
    <col min="9" max="9" width="11.796875" customWidth="1"/>
    <col min="10" max="25" width="10.6640625" customWidth="1"/>
  </cols>
  <sheetData>
    <row r="1" spans="1:25" ht="30.75" customHeight="1">
      <c r="A1" s="1023" t="s">
        <v>1943</v>
      </c>
      <c r="B1" s="896"/>
      <c r="C1" s="896"/>
      <c r="D1" s="896"/>
      <c r="E1" s="896"/>
      <c r="F1" s="896"/>
      <c r="G1" s="896"/>
      <c r="H1" s="896"/>
      <c r="I1" s="89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4.25" customHeight="1">
      <c r="A2" s="1026" t="s">
        <v>1944</v>
      </c>
      <c r="B2" s="1027"/>
      <c r="C2" s="1024" t="s">
        <v>1945</v>
      </c>
      <c r="D2" s="966"/>
      <c r="E2" s="1025"/>
      <c r="F2" s="1024" t="s">
        <v>1946</v>
      </c>
      <c r="G2" s="966"/>
      <c r="H2" s="966"/>
      <c r="I2" s="102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7.5" customHeight="1" thickBot="1">
      <c r="A3" s="901"/>
      <c r="B3" s="1028"/>
      <c r="C3" s="157" t="s">
        <v>1947</v>
      </c>
      <c r="D3" s="158" t="s">
        <v>1948</v>
      </c>
      <c r="E3" s="159" t="s">
        <v>1949</v>
      </c>
      <c r="F3" s="157" t="s">
        <v>1950</v>
      </c>
      <c r="G3" s="160" t="s">
        <v>1951</v>
      </c>
      <c r="H3" s="160" t="s">
        <v>1952</v>
      </c>
      <c r="I3" s="161" t="s">
        <v>1953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2" t="s">
        <v>498</v>
      </c>
      <c r="B4" s="728"/>
      <c r="C4" s="25"/>
      <c r="D4" s="25"/>
      <c r="E4" s="25"/>
      <c r="F4" s="25"/>
      <c r="G4" s="25"/>
      <c r="H4" s="25"/>
      <c r="I4" s="103" t="str">
        <f>IFERROR((F4/C4)*100,"")</f>
        <v/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2"/>
      <c r="B5" s="728" t="s">
        <v>500</v>
      </c>
      <c r="C5" s="724"/>
      <c r="D5" s="724"/>
      <c r="E5" s="724"/>
      <c r="F5" s="724"/>
      <c r="G5" s="724"/>
      <c r="H5" s="724"/>
      <c r="I5" s="722" t="str">
        <f t="shared" ref="I5:I68" si="0">IFERROR((F5/C5)*100,"")</f>
        <v/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2"/>
      <c r="B6" s="728" t="s">
        <v>501</v>
      </c>
      <c r="C6" s="725"/>
      <c r="D6" s="725"/>
      <c r="E6" s="725"/>
      <c r="F6" s="725"/>
      <c r="G6" s="725"/>
      <c r="H6" s="725"/>
      <c r="I6" s="723" t="str">
        <f t="shared" si="0"/>
        <v/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2"/>
      <c r="B7" s="728" t="s">
        <v>502</v>
      </c>
      <c r="C7" s="725"/>
      <c r="D7" s="725"/>
      <c r="E7" s="725"/>
      <c r="F7" s="725"/>
      <c r="G7" s="725"/>
      <c r="H7" s="725"/>
      <c r="I7" s="723" t="str">
        <f t="shared" si="0"/>
        <v/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2" t="s">
        <v>503</v>
      </c>
      <c r="B8" s="728"/>
      <c r="C8" s="25">
        <v>198901</v>
      </c>
      <c r="D8" s="25">
        <v>32427</v>
      </c>
      <c r="E8" s="25">
        <v>166474</v>
      </c>
      <c r="F8" s="25">
        <v>211653</v>
      </c>
      <c r="G8" s="25">
        <v>32240</v>
      </c>
      <c r="H8" s="25">
        <v>179413</v>
      </c>
      <c r="I8" s="103">
        <f t="shared" si="0"/>
        <v>106.41122970724129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2"/>
      <c r="B9" s="728" t="s">
        <v>505</v>
      </c>
      <c r="C9" s="725">
        <v>24016</v>
      </c>
      <c r="D9" s="725">
        <v>3929</v>
      </c>
      <c r="E9" s="725">
        <v>20087</v>
      </c>
      <c r="F9" s="725">
        <v>25508</v>
      </c>
      <c r="G9" s="725">
        <v>4054</v>
      </c>
      <c r="H9" s="725">
        <v>21454</v>
      </c>
      <c r="I9" s="723">
        <f t="shared" si="0"/>
        <v>106.21252498334444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2"/>
      <c r="B10" s="728" t="s">
        <v>506</v>
      </c>
      <c r="C10" s="725">
        <v>52876</v>
      </c>
      <c r="D10" s="725">
        <v>8650</v>
      </c>
      <c r="E10" s="725">
        <v>44226</v>
      </c>
      <c r="F10" s="725">
        <v>57185</v>
      </c>
      <c r="G10" s="725">
        <v>8640</v>
      </c>
      <c r="H10" s="725">
        <v>48545</v>
      </c>
      <c r="I10" s="723">
        <f t="shared" si="0"/>
        <v>108.14925486042817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2"/>
      <c r="B11" s="728" t="s">
        <v>507</v>
      </c>
      <c r="C11" s="725">
        <v>32617</v>
      </c>
      <c r="D11" s="725">
        <v>5336</v>
      </c>
      <c r="E11" s="725">
        <v>27281</v>
      </c>
      <c r="F11" s="725">
        <v>36403</v>
      </c>
      <c r="G11" s="725">
        <v>5845</v>
      </c>
      <c r="H11" s="725">
        <v>30558</v>
      </c>
      <c r="I11" s="723">
        <f t="shared" si="0"/>
        <v>111.60744397093541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2"/>
      <c r="B12" s="728" t="s">
        <v>508</v>
      </c>
      <c r="C12" s="725">
        <v>52712</v>
      </c>
      <c r="D12" s="725">
        <v>8685</v>
      </c>
      <c r="E12" s="725">
        <v>44027</v>
      </c>
      <c r="F12" s="725">
        <v>55921</v>
      </c>
      <c r="G12" s="725">
        <v>7894</v>
      </c>
      <c r="H12" s="725">
        <v>48027</v>
      </c>
      <c r="I12" s="723">
        <f t="shared" si="0"/>
        <v>106.08779784489299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2"/>
      <c r="B13" s="728" t="s">
        <v>509</v>
      </c>
      <c r="C13" s="725">
        <v>36680</v>
      </c>
      <c r="D13" s="725">
        <v>5827</v>
      </c>
      <c r="E13" s="725">
        <v>30853</v>
      </c>
      <c r="F13" s="725">
        <v>36636</v>
      </c>
      <c r="G13" s="725">
        <v>5807</v>
      </c>
      <c r="H13" s="725">
        <v>30829</v>
      </c>
      <c r="I13" s="723">
        <f t="shared" si="0"/>
        <v>99.880043620501638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2" t="s">
        <v>510</v>
      </c>
      <c r="B14" s="728"/>
      <c r="C14" s="25">
        <v>30197</v>
      </c>
      <c r="D14" s="25">
        <v>4601</v>
      </c>
      <c r="E14" s="25">
        <v>25596</v>
      </c>
      <c r="F14" s="25">
        <v>25204</v>
      </c>
      <c r="G14" s="25">
        <v>3795</v>
      </c>
      <c r="H14" s="25">
        <v>21409</v>
      </c>
      <c r="I14" s="103">
        <f t="shared" si="0"/>
        <v>83.465244891876679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2"/>
      <c r="B15" s="728" t="s">
        <v>512</v>
      </c>
      <c r="C15" s="725"/>
      <c r="D15" s="725"/>
      <c r="E15" s="725"/>
      <c r="F15" s="725"/>
      <c r="G15" s="725"/>
      <c r="H15" s="725"/>
      <c r="I15" s="723" t="str">
        <f t="shared" si="0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2"/>
      <c r="B16" s="728" t="s">
        <v>513</v>
      </c>
      <c r="C16" s="725">
        <v>30197</v>
      </c>
      <c r="D16" s="725">
        <v>4601</v>
      </c>
      <c r="E16" s="725">
        <v>25596</v>
      </c>
      <c r="F16" s="725">
        <v>25204</v>
      </c>
      <c r="G16" s="725">
        <v>3795</v>
      </c>
      <c r="H16" s="725">
        <v>21409</v>
      </c>
      <c r="I16" s="723">
        <f t="shared" si="0"/>
        <v>83.465244891876679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9" ht="15" customHeight="1">
      <c r="A17" s="2" t="s">
        <v>514</v>
      </c>
      <c r="B17" s="728"/>
      <c r="C17" s="25">
        <v>492435</v>
      </c>
      <c r="D17" s="25">
        <v>92723</v>
      </c>
      <c r="E17" s="25">
        <v>399712</v>
      </c>
      <c r="F17" s="25">
        <v>562955</v>
      </c>
      <c r="G17" s="25">
        <v>91422</v>
      </c>
      <c r="H17" s="25">
        <v>471533</v>
      </c>
      <c r="I17" s="103">
        <f t="shared" si="0"/>
        <v>114.32067176378608</v>
      </c>
    </row>
    <row r="18" spans="1:9" ht="15" customHeight="1">
      <c r="A18" s="2"/>
      <c r="B18" s="728" t="s">
        <v>516</v>
      </c>
      <c r="C18" s="725">
        <v>91867</v>
      </c>
      <c r="D18" s="725">
        <v>19183</v>
      </c>
      <c r="E18" s="725">
        <v>72684</v>
      </c>
      <c r="F18" s="725">
        <v>102593</v>
      </c>
      <c r="G18" s="725">
        <v>18565</v>
      </c>
      <c r="H18" s="725">
        <v>84028</v>
      </c>
      <c r="I18" s="723">
        <f t="shared" si="0"/>
        <v>111.67557447179075</v>
      </c>
    </row>
    <row r="19" spans="1:9" ht="15" customHeight="1">
      <c r="A19" s="2"/>
      <c r="B19" s="728" t="s">
        <v>517</v>
      </c>
      <c r="C19" s="725">
        <v>63038</v>
      </c>
      <c r="D19" s="725">
        <v>9895</v>
      </c>
      <c r="E19" s="725">
        <v>53143</v>
      </c>
      <c r="F19" s="725">
        <v>65211</v>
      </c>
      <c r="G19" s="725">
        <v>9641</v>
      </c>
      <c r="H19" s="725">
        <v>55570</v>
      </c>
      <c r="I19" s="723">
        <f t="shared" si="0"/>
        <v>103.44712712966782</v>
      </c>
    </row>
    <row r="20" spans="1:9" ht="15" customHeight="1">
      <c r="A20" s="2"/>
      <c r="B20" s="729" t="s">
        <v>518</v>
      </c>
      <c r="C20" s="724">
        <v>154106</v>
      </c>
      <c r="D20" s="724">
        <v>30754</v>
      </c>
      <c r="E20" s="724">
        <v>123352</v>
      </c>
      <c r="F20" s="724">
        <v>189168</v>
      </c>
      <c r="G20" s="724">
        <v>30466</v>
      </c>
      <c r="H20" s="724">
        <v>158702</v>
      </c>
      <c r="I20" s="722">
        <f t="shared" si="0"/>
        <v>122.7518720880433</v>
      </c>
    </row>
    <row r="21" spans="1:9" ht="15" customHeight="1">
      <c r="A21" s="2"/>
      <c r="B21" s="729" t="s">
        <v>519</v>
      </c>
      <c r="C21" s="724">
        <v>62458</v>
      </c>
      <c r="D21" s="724">
        <v>11566</v>
      </c>
      <c r="E21" s="724">
        <v>50892</v>
      </c>
      <c r="F21" s="724">
        <v>73166</v>
      </c>
      <c r="G21" s="724">
        <v>11264</v>
      </c>
      <c r="H21" s="724">
        <v>61902</v>
      </c>
      <c r="I21" s="722">
        <f t="shared" si="0"/>
        <v>117.14432098370105</v>
      </c>
    </row>
    <row r="22" spans="1:9" ht="15" customHeight="1">
      <c r="A22" s="2"/>
      <c r="B22" s="728" t="s">
        <v>520</v>
      </c>
      <c r="C22" s="725">
        <v>25111</v>
      </c>
      <c r="D22" s="725">
        <v>3996</v>
      </c>
      <c r="E22" s="725">
        <v>21115</v>
      </c>
      <c r="F22" s="725">
        <v>34710</v>
      </c>
      <c r="G22" s="725">
        <v>4998</v>
      </c>
      <c r="H22" s="725">
        <v>29712</v>
      </c>
      <c r="I22" s="723">
        <f t="shared" si="0"/>
        <v>138.22627533750151</v>
      </c>
    </row>
    <row r="23" spans="1:9" ht="15" customHeight="1">
      <c r="A23" s="2"/>
      <c r="B23" s="728" t="s">
        <v>521</v>
      </c>
      <c r="C23" s="725">
        <v>17059</v>
      </c>
      <c r="D23" s="725">
        <v>2743</v>
      </c>
      <c r="E23" s="725">
        <v>14316</v>
      </c>
      <c r="F23" s="725">
        <v>17195</v>
      </c>
      <c r="G23" s="725">
        <v>2615</v>
      </c>
      <c r="H23" s="725">
        <v>14580</v>
      </c>
      <c r="I23" s="723">
        <f t="shared" si="0"/>
        <v>100.79723313207106</v>
      </c>
    </row>
    <row r="24" spans="1:9" ht="15" customHeight="1">
      <c r="A24" s="2"/>
      <c r="B24" s="728" t="s">
        <v>522</v>
      </c>
      <c r="C24" s="725">
        <v>30040</v>
      </c>
      <c r="D24" s="725">
        <v>5396</v>
      </c>
      <c r="E24" s="725">
        <v>24644</v>
      </c>
      <c r="F24" s="725">
        <v>30926</v>
      </c>
      <c r="G24" s="725">
        <v>5267</v>
      </c>
      <c r="H24" s="725">
        <v>25659</v>
      </c>
      <c r="I24" s="723">
        <f t="shared" si="0"/>
        <v>102.94940079893476</v>
      </c>
    </row>
    <row r="25" spans="1:9" ht="15" customHeight="1">
      <c r="A25" s="2"/>
      <c r="B25" s="728" t="s">
        <v>523</v>
      </c>
      <c r="C25" s="725">
        <v>48756</v>
      </c>
      <c r="D25" s="725">
        <v>9190</v>
      </c>
      <c r="E25" s="725">
        <v>39566</v>
      </c>
      <c r="F25" s="725">
        <v>49986</v>
      </c>
      <c r="G25" s="725">
        <v>8606</v>
      </c>
      <c r="H25" s="725">
        <v>41380</v>
      </c>
      <c r="I25" s="723">
        <f t="shared" si="0"/>
        <v>102.52276642874722</v>
      </c>
    </row>
    <row r="26" spans="1:9" ht="15" customHeight="1">
      <c r="A26" s="2" t="s">
        <v>524</v>
      </c>
      <c r="B26" s="728"/>
      <c r="C26" s="25"/>
      <c r="D26" s="25"/>
      <c r="E26" s="25"/>
      <c r="F26" s="25"/>
      <c r="G26" s="25"/>
      <c r="H26" s="25"/>
      <c r="I26" s="103" t="str">
        <f t="shared" si="0"/>
        <v/>
      </c>
    </row>
    <row r="27" spans="1:9" ht="15" customHeight="1">
      <c r="A27" s="2"/>
      <c r="B27" s="728" t="s">
        <v>532</v>
      </c>
      <c r="C27" s="725"/>
      <c r="D27" s="725"/>
      <c r="E27" s="725"/>
      <c r="F27" s="725"/>
      <c r="G27" s="725"/>
      <c r="H27" s="725"/>
      <c r="I27" s="723" t="str">
        <f t="shared" si="0"/>
        <v/>
      </c>
    </row>
    <row r="28" spans="1:9" ht="15" customHeight="1">
      <c r="A28" s="2"/>
      <c r="B28" s="728" t="s">
        <v>533</v>
      </c>
      <c r="C28" s="725"/>
      <c r="D28" s="725"/>
      <c r="E28" s="725"/>
      <c r="F28" s="725"/>
      <c r="G28" s="725"/>
      <c r="H28" s="725"/>
      <c r="I28" s="723" t="str">
        <f t="shared" si="0"/>
        <v/>
      </c>
    </row>
    <row r="29" spans="1:9" ht="15" customHeight="1">
      <c r="A29" s="2"/>
      <c r="B29" s="728" t="s">
        <v>534</v>
      </c>
      <c r="C29" s="725"/>
      <c r="D29" s="725"/>
      <c r="E29" s="725"/>
      <c r="F29" s="725"/>
      <c r="G29" s="725"/>
      <c r="H29" s="725"/>
      <c r="I29" s="723" t="str">
        <f t="shared" si="0"/>
        <v/>
      </c>
    </row>
    <row r="30" spans="1:9" ht="15" customHeight="1">
      <c r="A30" s="2"/>
      <c r="B30" s="728" t="s">
        <v>535</v>
      </c>
      <c r="C30" s="725"/>
      <c r="D30" s="725"/>
      <c r="E30" s="725"/>
      <c r="F30" s="725"/>
      <c r="G30" s="725"/>
      <c r="H30" s="725"/>
      <c r="I30" s="723" t="str">
        <f t="shared" si="0"/>
        <v/>
      </c>
    </row>
    <row r="31" spans="1:9" ht="15" customHeight="1">
      <c r="A31" s="2"/>
      <c r="B31" s="728" t="s">
        <v>536</v>
      </c>
      <c r="C31" s="724"/>
      <c r="D31" s="724"/>
      <c r="E31" s="724"/>
      <c r="F31" s="724"/>
      <c r="G31" s="724"/>
      <c r="H31" s="724"/>
      <c r="I31" s="722" t="str">
        <f t="shared" si="0"/>
        <v/>
      </c>
    </row>
    <row r="32" spans="1:9" ht="15" customHeight="1">
      <c r="A32" s="2" t="s">
        <v>537</v>
      </c>
      <c r="B32" s="728"/>
      <c r="C32" s="25"/>
      <c r="D32" s="25"/>
      <c r="E32" s="25"/>
      <c r="F32" s="25"/>
      <c r="G32" s="25"/>
      <c r="H32" s="25"/>
      <c r="I32" s="103" t="str">
        <f t="shared" si="0"/>
        <v/>
      </c>
    </row>
    <row r="33" spans="1:9" ht="15" customHeight="1">
      <c r="A33" s="2"/>
      <c r="B33" s="728" t="s">
        <v>539</v>
      </c>
      <c r="C33" s="725"/>
      <c r="D33" s="725"/>
      <c r="E33" s="725"/>
      <c r="F33" s="725"/>
      <c r="G33" s="725"/>
      <c r="H33" s="725"/>
      <c r="I33" s="723" t="str">
        <f t="shared" si="0"/>
        <v/>
      </c>
    </row>
    <row r="34" spans="1:9" ht="15" customHeight="1">
      <c r="A34" s="2"/>
      <c r="B34" s="728" t="s">
        <v>540</v>
      </c>
      <c r="C34" s="725"/>
      <c r="D34" s="725"/>
      <c r="E34" s="725"/>
      <c r="F34" s="725"/>
      <c r="G34" s="725"/>
      <c r="H34" s="725"/>
      <c r="I34" s="723" t="str">
        <f t="shared" si="0"/>
        <v/>
      </c>
    </row>
    <row r="35" spans="1:9" ht="15" customHeight="1">
      <c r="A35" s="2"/>
      <c r="B35" s="728" t="s">
        <v>541</v>
      </c>
      <c r="C35" s="725"/>
      <c r="D35" s="725"/>
      <c r="E35" s="725"/>
      <c r="F35" s="725"/>
      <c r="G35" s="725"/>
      <c r="H35" s="725"/>
      <c r="I35" s="723" t="str">
        <f t="shared" si="0"/>
        <v/>
      </c>
    </row>
    <row r="36" spans="1:9" ht="15" customHeight="1">
      <c r="A36" s="2"/>
      <c r="B36" s="728" t="s">
        <v>542</v>
      </c>
      <c r="C36" s="725"/>
      <c r="D36" s="725"/>
      <c r="E36" s="725"/>
      <c r="F36" s="725"/>
      <c r="G36" s="725"/>
      <c r="H36" s="725"/>
      <c r="I36" s="723" t="str">
        <f t="shared" si="0"/>
        <v/>
      </c>
    </row>
    <row r="37" spans="1:9" ht="15" customHeight="1">
      <c r="A37" s="2"/>
      <c r="B37" s="728" t="s">
        <v>543</v>
      </c>
      <c r="C37" s="725"/>
      <c r="D37" s="725"/>
      <c r="E37" s="725"/>
      <c r="F37" s="725"/>
      <c r="G37" s="725"/>
      <c r="H37" s="725"/>
      <c r="I37" s="723" t="str">
        <f t="shared" si="0"/>
        <v/>
      </c>
    </row>
    <row r="38" spans="1:9" ht="15" customHeight="1">
      <c r="A38" s="2"/>
      <c r="B38" s="728" t="s">
        <v>544</v>
      </c>
      <c r="C38" s="725"/>
      <c r="D38" s="725"/>
      <c r="E38" s="725"/>
      <c r="F38" s="725"/>
      <c r="G38" s="725"/>
      <c r="H38" s="725"/>
      <c r="I38" s="723" t="str">
        <f t="shared" si="0"/>
        <v/>
      </c>
    </row>
    <row r="39" spans="1:9" ht="15" customHeight="1">
      <c r="A39" s="2" t="s">
        <v>545</v>
      </c>
      <c r="B39" s="728"/>
      <c r="C39" s="25"/>
      <c r="D39" s="25"/>
      <c r="E39" s="25"/>
      <c r="F39" s="25"/>
      <c r="G39" s="25"/>
      <c r="H39" s="25"/>
      <c r="I39" s="103" t="str">
        <f t="shared" si="0"/>
        <v/>
      </c>
    </row>
    <row r="40" spans="1:9" ht="15" customHeight="1">
      <c r="A40" s="2"/>
      <c r="B40" s="728" t="s">
        <v>547</v>
      </c>
      <c r="C40" s="725"/>
      <c r="D40" s="725"/>
      <c r="E40" s="725"/>
      <c r="F40" s="725"/>
      <c r="G40" s="725"/>
      <c r="H40" s="725"/>
      <c r="I40" s="723" t="str">
        <f t="shared" si="0"/>
        <v/>
      </c>
    </row>
    <row r="41" spans="1:9" ht="15" customHeight="1">
      <c r="A41" s="2"/>
      <c r="B41" s="728" t="s">
        <v>548</v>
      </c>
      <c r="C41" s="725"/>
      <c r="D41" s="725"/>
      <c r="E41" s="725"/>
      <c r="F41" s="725"/>
      <c r="G41" s="725"/>
      <c r="H41" s="725"/>
      <c r="I41" s="723" t="str">
        <f t="shared" si="0"/>
        <v/>
      </c>
    </row>
    <row r="42" spans="1:9" ht="15" customHeight="1">
      <c r="A42" s="2"/>
      <c r="B42" s="728" t="s">
        <v>549</v>
      </c>
      <c r="C42" s="725"/>
      <c r="D42" s="725"/>
      <c r="E42" s="725"/>
      <c r="F42" s="725"/>
      <c r="G42" s="725"/>
      <c r="H42" s="725"/>
      <c r="I42" s="723" t="str">
        <f t="shared" si="0"/>
        <v/>
      </c>
    </row>
    <row r="43" spans="1:9" ht="15" customHeight="1">
      <c r="A43" s="2" t="s">
        <v>550</v>
      </c>
      <c r="B43" s="728"/>
      <c r="C43" s="25">
        <v>36313</v>
      </c>
      <c r="D43" s="25">
        <v>5551</v>
      </c>
      <c r="E43" s="25">
        <v>30762</v>
      </c>
      <c r="F43" s="25">
        <v>40229</v>
      </c>
      <c r="G43" s="25">
        <v>5336</v>
      </c>
      <c r="H43" s="25">
        <v>34893</v>
      </c>
      <c r="I43" s="103">
        <f t="shared" si="0"/>
        <v>110.78401674331506</v>
      </c>
    </row>
    <row r="44" spans="1:9" ht="15" customHeight="1">
      <c r="A44" s="2"/>
      <c r="B44" s="728" t="s">
        <v>552</v>
      </c>
      <c r="C44" s="725"/>
      <c r="D44" s="725"/>
      <c r="E44" s="725"/>
      <c r="F44" s="725"/>
      <c r="G44" s="725"/>
      <c r="H44" s="725"/>
      <c r="I44" s="723" t="str">
        <f t="shared" si="0"/>
        <v/>
      </c>
    </row>
    <row r="45" spans="1:9" ht="15" customHeight="1">
      <c r="A45" s="2"/>
      <c r="B45" s="728" t="s">
        <v>553</v>
      </c>
      <c r="C45" s="725"/>
      <c r="D45" s="725"/>
      <c r="E45" s="725"/>
      <c r="F45" s="725"/>
      <c r="G45" s="725"/>
      <c r="H45" s="725"/>
      <c r="I45" s="723" t="str">
        <f t="shared" si="0"/>
        <v/>
      </c>
    </row>
    <row r="46" spans="1:9" ht="15" customHeight="1">
      <c r="A46" s="2"/>
      <c r="B46" s="728" t="s">
        <v>554</v>
      </c>
      <c r="C46" s="725"/>
      <c r="D46" s="725"/>
      <c r="E46" s="725"/>
      <c r="F46" s="725"/>
      <c r="G46" s="725"/>
      <c r="H46" s="725"/>
      <c r="I46" s="723" t="str">
        <f t="shared" si="0"/>
        <v/>
      </c>
    </row>
    <row r="47" spans="1:9" ht="15" customHeight="1">
      <c r="A47" s="2"/>
      <c r="B47" s="728" t="s">
        <v>555</v>
      </c>
      <c r="C47" s="725"/>
      <c r="D47" s="725"/>
      <c r="E47" s="725"/>
      <c r="F47" s="725"/>
      <c r="G47" s="725"/>
      <c r="H47" s="725"/>
      <c r="I47" s="723" t="str">
        <f t="shared" si="0"/>
        <v/>
      </c>
    </row>
    <row r="48" spans="1:9" ht="15" customHeight="1">
      <c r="A48" s="2"/>
      <c r="B48" s="728" t="s">
        <v>556</v>
      </c>
      <c r="C48" s="725"/>
      <c r="D48" s="725"/>
      <c r="E48" s="725"/>
      <c r="F48" s="725"/>
      <c r="G48" s="725"/>
      <c r="H48" s="725"/>
      <c r="I48" s="723" t="str">
        <f t="shared" si="0"/>
        <v/>
      </c>
    </row>
    <row r="49" spans="1:9" ht="15" customHeight="1">
      <c r="A49" s="2"/>
      <c r="B49" s="728" t="s">
        <v>557</v>
      </c>
      <c r="C49" s="725"/>
      <c r="D49" s="725"/>
      <c r="E49" s="725"/>
      <c r="F49" s="725"/>
      <c r="G49" s="725"/>
      <c r="H49" s="725"/>
      <c r="I49" s="723" t="str">
        <f t="shared" si="0"/>
        <v/>
      </c>
    </row>
    <row r="50" spans="1:9" ht="15" customHeight="1">
      <c r="A50" s="2"/>
      <c r="B50" s="728" t="s">
        <v>558</v>
      </c>
      <c r="C50" s="725">
        <v>36313</v>
      </c>
      <c r="D50" s="725">
        <v>5551</v>
      </c>
      <c r="E50" s="725">
        <v>30762</v>
      </c>
      <c r="F50" s="725">
        <v>40229</v>
      </c>
      <c r="G50" s="725">
        <v>5336</v>
      </c>
      <c r="H50" s="725">
        <v>34893</v>
      </c>
      <c r="I50" s="723">
        <f t="shared" si="0"/>
        <v>110.78401674331506</v>
      </c>
    </row>
    <row r="51" spans="1:9" ht="15" customHeight="1">
      <c r="A51" s="2" t="s">
        <v>559</v>
      </c>
      <c r="B51" s="728"/>
      <c r="C51" s="25">
        <v>123958</v>
      </c>
      <c r="D51" s="25">
        <v>20255</v>
      </c>
      <c r="E51" s="25">
        <v>103703</v>
      </c>
      <c r="F51" s="25">
        <v>131152</v>
      </c>
      <c r="G51" s="25">
        <v>19322</v>
      </c>
      <c r="H51" s="25">
        <v>111830</v>
      </c>
      <c r="I51" s="103">
        <f t="shared" si="0"/>
        <v>105.80357863147194</v>
      </c>
    </row>
    <row r="52" spans="1:9" ht="15" customHeight="1">
      <c r="A52" s="2"/>
      <c r="B52" s="728" t="s">
        <v>561</v>
      </c>
      <c r="C52" s="725"/>
      <c r="D52" s="725"/>
      <c r="E52" s="725"/>
      <c r="F52" s="725"/>
      <c r="G52" s="725"/>
      <c r="H52" s="725"/>
      <c r="I52" s="723" t="str">
        <f t="shared" si="0"/>
        <v/>
      </c>
    </row>
    <row r="53" spans="1:9" ht="15" customHeight="1">
      <c r="A53" s="2"/>
      <c r="B53" s="728" t="s">
        <v>562</v>
      </c>
      <c r="C53" s="725">
        <v>68261</v>
      </c>
      <c r="D53" s="725">
        <v>11154</v>
      </c>
      <c r="E53" s="725">
        <v>57107</v>
      </c>
      <c r="F53" s="725">
        <v>71107</v>
      </c>
      <c r="G53" s="725">
        <v>10534</v>
      </c>
      <c r="H53" s="725">
        <v>60573</v>
      </c>
      <c r="I53" s="723">
        <f t="shared" si="0"/>
        <v>104.16929139625847</v>
      </c>
    </row>
    <row r="54" spans="1:9" ht="15" customHeight="1">
      <c r="A54" s="2"/>
      <c r="B54" s="728" t="s">
        <v>563</v>
      </c>
      <c r="C54" s="725"/>
      <c r="D54" s="725"/>
      <c r="E54" s="725"/>
      <c r="F54" s="725"/>
      <c r="G54" s="725"/>
      <c r="H54" s="725"/>
      <c r="I54" s="723" t="str">
        <f t="shared" si="0"/>
        <v/>
      </c>
    </row>
    <row r="55" spans="1:9" ht="15" customHeight="1">
      <c r="A55" s="2"/>
      <c r="B55" s="728" t="s">
        <v>564</v>
      </c>
      <c r="C55" s="725"/>
      <c r="D55" s="725"/>
      <c r="E55" s="725"/>
      <c r="F55" s="725"/>
      <c r="G55" s="725"/>
      <c r="H55" s="725"/>
      <c r="I55" s="723" t="str">
        <f t="shared" si="0"/>
        <v/>
      </c>
    </row>
    <row r="56" spans="1:9" ht="15" customHeight="1">
      <c r="A56" s="2"/>
      <c r="B56" s="728" t="s">
        <v>565</v>
      </c>
      <c r="C56" s="724"/>
      <c r="D56" s="724"/>
      <c r="E56" s="724"/>
      <c r="F56" s="724"/>
      <c r="G56" s="724"/>
      <c r="H56" s="724"/>
      <c r="I56" s="722" t="str">
        <f t="shared" si="0"/>
        <v/>
      </c>
    </row>
    <row r="57" spans="1:9" ht="15" customHeight="1">
      <c r="A57" s="2"/>
      <c r="B57" s="728" t="s">
        <v>566</v>
      </c>
      <c r="C57" s="724">
        <v>55697</v>
      </c>
      <c r="D57" s="724">
        <v>9101</v>
      </c>
      <c r="E57" s="724">
        <v>46596</v>
      </c>
      <c r="F57" s="724">
        <v>60045</v>
      </c>
      <c r="G57" s="724">
        <v>8788</v>
      </c>
      <c r="H57" s="724">
        <v>51257</v>
      </c>
      <c r="I57" s="722">
        <f t="shared" si="0"/>
        <v>107.80652458839795</v>
      </c>
    </row>
    <row r="58" spans="1:9" ht="15" customHeight="1">
      <c r="A58" s="2"/>
      <c r="B58" s="728" t="s">
        <v>567</v>
      </c>
      <c r="C58" s="725"/>
      <c r="D58" s="725"/>
      <c r="E58" s="725"/>
      <c r="F58" s="725"/>
      <c r="G58" s="725"/>
      <c r="H58" s="725"/>
      <c r="I58" s="723" t="str">
        <f t="shared" si="0"/>
        <v/>
      </c>
    </row>
    <row r="59" spans="1:9" ht="15" customHeight="1">
      <c r="A59" s="2" t="s">
        <v>568</v>
      </c>
      <c r="B59" s="728"/>
      <c r="C59" s="25">
        <v>45313</v>
      </c>
      <c r="D59" s="25">
        <v>7507</v>
      </c>
      <c r="E59" s="25">
        <v>37806</v>
      </c>
      <c r="F59" s="25">
        <v>38183</v>
      </c>
      <c r="G59" s="25">
        <v>5376</v>
      </c>
      <c r="H59" s="25">
        <v>32807</v>
      </c>
      <c r="I59" s="103">
        <f t="shared" si="0"/>
        <v>84.265001213779712</v>
      </c>
    </row>
    <row r="60" spans="1:9" ht="15" customHeight="1">
      <c r="A60" s="2"/>
      <c r="B60" s="728" t="s">
        <v>570</v>
      </c>
      <c r="C60" s="725"/>
      <c r="D60" s="725"/>
      <c r="E60" s="725"/>
      <c r="F60" s="725"/>
      <c r="G60" s="725"/>
      <c r="H60" s="725"/>
      <c r="I60" s="723" t="str">
        <f t="shared" si="0"/>
        <v/>
      </c>
    </row>
    <row r="61" spans="1:9" ht="15" customHeight="1">
      <c r="A61" s="2"/>
      <c r="B61" s="728" t="s">
        <v>571</v>
      </c>
      <c r="C61" s="725"/>
      <c r="D61" s="725"/>
      <c r="E61" s="725"/>
      <c r="F61" s="725"/>
      <c r="G61" s="725"/>
      <c r="H61" s="725"/>
      <c r="I61" s="723" t="str">
        <f t="shared" si="0"/>
        <v/>
      </c>
    </row>
    <row r="62" spans="1:9" ht="15" customHeight="1">
      <c r="A62" s="2"/>
      <c r="B62" s="728" t="s">
        <v>572</v>
      </c>
      <c r="C62" s="725">
        <v>45313</v>
      </c>
      <c r="D62" s="725">
        <v>7507</v>
      </c>
      <c r="E62" s="725">
        <v>37806</v>
      </c>
      <c r="F62" s="725">
        <v>38183</v>
      </c>
      <c r="G62" s="725">
        <v>5376</v>
      </c>
      <c r="H62" s="725">
        <v>32807</v>
      </c>
      <c r="I62" s="723">
        <f t="shared" si="0"/>
        <v>84.265001213779712</v>
      </c>
    </row>
    <row r="63" spans="1:9" ht="15" customHeight="1">
      <c r="A63" s="2"/>
      <c r="B63" s="728" t="s">
        <v>573</v>
      </c>
      <c r="C63" s="725"/>
      <c r="D63" s="725"/>
      <c r="E63" s="725"/>
      <c r="F63" s="725"/>
      <c r="G63" s="725"/>
      <c r="H63" s="725"/>
      <c r="I63" s="723" t="str">
        <f t="shared" si="0"/>
        <v/>
      </c>
    </row>
    <row r="64" spans="1:9" ht="15" customHeight="1">
      <c r="A64" s="2" t="s">
        <v>574</v>
      </c>
      <c r="B64" s="728"/>
      <c r="C64" s="25"/>
      <c r="D64" s="25"/>
      <c r="E64" s="25"/>
      <c r="F64" s="25"/>
      <c r="G64" s="25"/>
      <c r="H64" s="25"/>
      <c r="I64" s="103" t="str">
        <f t="shared" si="0"/>
        <v/>
      </c>
    </row>
    <row r="65" spans="1:9" ht="15" customHeight="1">
      <c r="A65" s="2"/>
      <c r="B65" s="728" t="s">
        <v>576</v>
      </c>
      <c r="C65" s="725"/>
      <c r="D65" s="725"/>
      <c r="E65" s="725"/>
      <c r="F65" s="725"/>
      <c r="G65" s="725"/>
      <c r="H65" s="725"/>
      <c r="I65" s="723" t="str">
        <f t="shared" si="0"/>
        <v/>
      </c>
    </row>
    <row r="66" spans="1:9" ht="15" customHeight="1">
      <c r="A66" s="2"/>
      <c r="B66" s="728" t="s">
        <v>577</v>
      </c>
      <c r="C66" s="725"/>
      <c r="D66" s="725"/>
      <c r="E66" s="725"/>
      <c r="F66" s="725"/>
      <c r="G66" s="725"/>
      <c r="H66" s="725"/>
      <c r="I66" s="723" t="str">
        <f t="shared" si="0"/>
        <v/>
      </c>
    </row>
    <row r="67" spans="1:9" ht="15" customHeight="1">
      <c r="A67" s="2"/>
      <c r="B67" s="728" t="s">
        <v>578</v>
      </c>
      <c r="C67" s="725"/>
      <c r="D67" s="725"/>
      <c r="E67" s="725"/>
      <c r="F67" s="725"/>
      <c r="G67" s="725"/>
      <c r="H67" s="725"/>
      <c r="I67" s="723" t="str">
        <f t="shared" si="0"/>
        <v/>
      </c>
    </row>
    <row r="68" spans="1:9" ht="15" customHeight="1">
      <c r="A68" s="2" t="s">
        <v>579</v>
      </c>
      <c r="B68" s="728"/>
      <c r="C68" s="25"/>
      <c r="D68" s="25"/>
      <c r="E68" s="25"/>
      <c r="F68" s="25"/>
      <c r="G68" s="25"/>
      <c r="H68" s="25"/>
      <c r="I68" s="103" t="str">
        <f t="shared" si="0"/>
        <v/>
      </c>
    </row>
    <row r="69" spans="1:9" ht="15" customHeight="1">
      <c r="A69" s="2"/>
      <c r="B69" s="728" t="s">
        <v>580</v>
      </c>
      <c r="C69" s="725"/>
      <c r="D69" s="725"/>
      <c r="E69" s="725"/>
      <c r="F69" s="725"/>
      <c r="G69" s="725"/>
      <c r="H69" s="725"/>
      <c r="I69" s="723" t="str">
        <f t="shared" ref="I69:I91" si="1">IFERROR((F69/C69)*100,"")</f>
        <v/>
      </c>
    </row>
    <row r="70" spans="1:9" ht="15" customHeight="1">
      <c r="A70" s="2"/>
      <c r="B70" s="728" t="s">
        <v>581</v>
      </c>
      <c r="C70" s="725"/>
      <c r="D70" s="725"/>
      <c r="E70" s="725"/>
      <c r="F70" s="725"/>
      <c r="G70" s="725"/>
      <c r="H70" s="725"/>
      <c r="I70" s="723" t="str">
        <f t="shared" si="1"/>
        <v/>
      </c>
    </row>
    <row r="71" spans="1:9" ht="15" customHeight="1">
      <c r="A71" s="2"/>
      <c r="B71" s="728" t="s">
        <v>582</v>
      </c>
      <c r="C71" s="725"/>
      <c r="D71" s="725"/>
      <c r="E71" s="725"/>
      <c r="F71" s="725"/>
      <c r="G71" s="725"/>
      <c r="H71" s="725"/>
      <c r="I71" s="723" t="str">
        <f t="shared" si="1"/>
        <v/>
      </c>
    </row>
    <row r="72" spans="1:9" ht="15" customHeight="1">
      <c r="A72" s="2" t="s">
        <v>583</v>
      </c>
      <c r="B72" s="728"/>
      <c r="C72" s="25"/>
      <c r="D72" s="25"/>
      <c r="E72" s="25"/>
      <c r="F72" s="25"/>
      <c r="G72" s="25"/>
      <c r="H72" s="25"/>
      <c r="I72" s="103" t="str">
        <f t="shared" si="1"/>
        <v/>
      </c>
    </row>
    <row r="73" spans="1:9" ht="15" customHeight="1">
      <c r="A73" s="2"/>
      <c r="B73" s="728" t="s">
        <v>584</v>
      </c>
      <c r="C73" s="725"/>
      <c r="D73" s="725"/>
      <c r="E73" s="725"/>
      <c r="F73" s="725"/>
      <c r="G73" s="725"/>
      <c r="H73" s="725"/>
      <c r="I73" s="723" t="str">
        <f t="shared" si="1"/>
        <v/>
      </c>
    </row>
    <row r="74" spans="1:9" ht="15" customHeight="1">
      <c r="A74" s="2" t="s">
        <v>585</v>
      </c>
      <c r="B74" s="728"/>
      <c r="C74" s="25"/>
      <c r="D74" s="25"/>
      <c r="E74" s="25"/>
      <c r="F74" s="25"/>
      <c r="G74" s="25"/>
      <c r="H74" s="25"/>
      <c r="I74" s="103" t="str">
        <f t="shared" si="1"/>
        <v/>
      </c>
    </row>
    <row r="75" spans="1:9" ht="15" customHeight="1">
      <c r="A75" s="2"/>
      <c r="B75" s="728" t="s">
        <v>586</v>
      </c>
      <c r="C75" s="725"/>
      <c r="D75" s="725"/>
      <c r="E75" s="725"/>
      <c r="F75" s="725"/>
      <c r="G75" s="725"/>
      <c r="H75" s="725"/>
      <c r="I75" s="723" t="str">
        <f t="shared" si="1"/>
        <v/>
      </c>
    </row>
    <row r="76" spans="1:9" ht="15" customHeight="1">
      <c r="A76" s="2"/>
      <c r="B76" s="728" t="s">
        <v>587</v>
      </c>
      <c r="C76" s="725"/>
      <c r="D76" s="725"/>
      <c r="E76" s="725"/>
      <c r="F76" s="725"/>
      <c r="G76" s="725"/>
      <c r="H76" s="725"/>
      <c r="I76" s="723" t="str">
        <f t="shared" si="1"/>
        <v/>
      </c>
    </row>
    <row r="77" spans="1:9" ht="15" customHeight="1">
      <c r="A77" s="2"/>
      <c r="B77" s="728" t="s">
        <v>588</v>
      </c>
      <c r="C77" s="725"/>
      <c r="D77" s="725"/>
      <c r="E77" s="725"/>
      <c r="F77" s="725"/>
      <c r="G77" s="725"/>
      <c r="H77" s="725"/>
      <c r="I77" s="723" t="str">
        <f t="shared" si="1"/>
        <v/>
      </c>
    </row>
    <row r="78" spans="1:9" ht="15" customHeight="1">
      <c r="A78" s="2" t="s">
        <v>589</v>
      </c>
      <c r="B78" s="728"/>
      <c r="C78" s="25">
        <v>193721</v>
      </c>
      <c r="D78" s="25">
        <v>32969</v>
      </c>
      <c r="E78" s="25">
        <v>160752</v>
      </c>
      <c r="F78" s="25">
        <v>213151</v>
      </c>
      <c r="G78" s="25">
        <v>33705</v>
      </c>
      <c r="H78" s="25">
        <v>179446</v>
      </c>
      <c r="I78" s="103">
        <f t="shared" si="1"/>
        <v>110.02988834457803</v>
      </c>
    </row>
    <row r="79" spans="1:9" ht="15" customHeight="1">
      <c r="A79" s="2"/>
      <c r="B79" s="728" t="s">
        <v>591</v>
      </c>
      <c r="C79" s="725">
        <v>80353</v>
      </c>
      <c r="D79" s="725">
        <v>14547</v>
      </c>
      <c r="E79" s="725">
        <v>65806</v>
      </c>
      <c r="F79" s="725">
        <v>91514</v>
      </c>
      <c r="G79" s="725">
        <v>14696</v>
      </c>
      <c r="H79" s="725">
        <v>76818</v>
      </c>
      <c r="I79" s="723">
        <f t="shared" si="1"/>
        <v>113.8899605490772</v>
      </c>
    </row>
    <row r="80" spans="1:9" ht="15" customHeight="1">
      <c r="A80" s="2"/>
      <c r="B80" s="728" t="s">
        <v>592</v>
      </c>
      <c r="C80" s="724">
        <v>78478</v>
      </c>
      <c r="D80" s="724">
        <v>12425</v>
      </c>
      <c r="E80" s="724">
        <v>66053</v>
      </c>
      <c r="F80" s="724">
        <v>79971</v>
      </c>
      <c r="G80" s="724">
        <v>12229</v>
      </c>
      <c r="H80" s="724">
        <v>67742</v>
      </c>
      <c r="I80" s="722">
        <f t="shared" si="1"/>
        <v>101.90244399704376</v>
      </c>
    </row>
    <row r="81" spans="1:9" ht="15" customHeight="1">
      <c r="A81" s="2"/>
      <c r="B81" s="728" t="s">
        <v>593</v>
      </c>
      <c r="C81" s="724">
        <v>34890</v>
      </c>
      <c r="D81" s="724">
        <v>5997</v>
      </c>
      <c r="E81" s="724">
        <v>28893</v>
      </c>
      <c r="F81" s="724">
        <v>41666</v>
      </c>
      <c r="G81" s="724">
        <v>6780</v>
      </c>
      <c r="H81" s="724">
        <v>34886</v>
      </c>
      <c r="I81" s="722">
        <f t="shared" si="1"/>
        <v>119.42103754657496</v>
      </c>
    </row>
    <row r="82" spans="1:9" ht="15" customHeight="1">
      <c r="A82" s="2" t="s">
        <v>594</v>
      </c>
      <c r="B82" s="728"/>
      <c r="C82" s="25"/>
      <c r="D82" s="25"/>
      <c r="E82" s="25"/>
      <c r="F82" s="25"/>
      <c r="G82" s="25"/>
      <c r="H82" s="25"/>
      <c r="I82" s="103" t="str">
        <f t="shared" si="1"/>
        <v/>
      </c>
    </row>
    <row r="83" spans="1:9" ht="15" customHeight="1">
      <c r="A83" s="2"/>
      <c r="B83" s="728" t="s">
        <v>595</v>
      </c>
      <c r="C83" s="725"/>
      <c r="D83" s="725"/>
      <c r="E83" s="725"/>
      <c r="F83" s="725"/>
      <c r="G83" s="725"/>
      <c r="H83" s="725"/>
      <c r="I83" s="723" t="str">
        <f t="shared" si="1"/>
        <v/>
      </c>
    </row>
    <row r="84" spans="1:9" ht="15" customHeight="1">
      <c r="A84" s="2" t="s">
        <v>596</v>
      </c>
      <c r="B84" s="728"/>
      <c r="C84" s="25"/>
      <c r="D84" s="25"/>
      <c r="E84" s="25"/>
      <c r="F84" s="25"/>
      <c r="G84" s="25"/>
      <c r="H84" s="25"/>
      <c r="I84" s="103" t="str">
        <f t="shared" si="1"/>
        <v/>
      </c>
    </row>
    <row r="85" spans="1:9" ht="15" customHeight="1">
      <c r="A85" s="2"/>
      <c r="B85" s="728" t="s">
        <v>598</v>
      </c>
      <c r="C85" s="725"/>
      <c r="D85" s="725"/>
      <c r="E85" s="725"/>
      <c r="F85" s="725"/>
      <c r="G85" s="725"/>
      <c r="H85" s="725"/>
      <c r="I85" s="723" t="str">
        <f t="shared" si="1"/>
        <v/>
      </c>
    </row>
    <row r="86" spans="1:9" ht="15" customHeight="1">
      <c r="A86" s="2"/>
      <c r="B86" s="728" t="s">
        <v>599</v>
      </c>
      <c r="C86" s="725"/>
      <c r="D86" s="725"/>
      <c r="E86" s="725"/>
      <c r="F86" s="725"/>
      <c r="G86" s="725"/>
      <c r="H86" s="725"/>
      <c r="I86" s="723" t="str">
        <f t="shared" si="1"/>
        <v/>
      </c>
    </row>
    <row r="87" spans="1:9" ht="15" customHeight="1">
      <c r="A87" s="2"/>
      <c r="B87" s="728" t="s">
        <v>600</v>
      </c>
      <c r="C87" s="725"/>
      <c r="D87" s="725"/>
      <c r="E87" s="725"/>
      <c r="F87" s="725"/>
      <c r="G87" s="725"/>
      <c r="H87" s="725"/>
      <c r="I87" s="723" t="str">
        <f t="shared" si="1"/>
        <v/>
      </c>
    </row>
    <row r="88" spans="1:9" ht="15" customHeight="1">
      <c r="A88" s="2"/>
      <c r="B88" s="728" t="s">
        <v>601</v>
      </c>
      <c r="C88" s="725"/>
      <c r="D88" s="725"/>
      <c r="E88" s="725"/>
      <c r="F88" s="725"/>
      <c r="G88" s="725"/>
      <c r="H88" s="725"/>
      <c r="I88" s="723" t="str">
        <f t="shared" si="1"/>
        <v/>
      </c>
    </row>
    <row r="89" spans="1:9" ht="14.25" customHeight="1">
      <c r="A89" s="2"/>
      <c r="B89" s="728" t="s">
        <v>602</v>
      </c>
      <c r="C89" s="724"/>
      <c r="D89" s="724"/>
      <c r="E89" s="724"/>
      <c r="F89" s="724"/>
      <c r="G89" s="724"/>
      <c r="H89" s="724"/>
      <c r="I89" s="722" t="str">
        <f t="shared" si="1"/>
        <v/>
      </c>
    </row>
    <row r="90" spans="1:9" ht="14.25" customHeight="1">
      <c r="A90" s="2"/>
      <c r="B90" s="728" t="s">
        <v>603</v>
      </c>
      <c r="C90" s="725"/>
      <c r="D90" s="725"/>
      <c r="E90" s="725"/>
      <c r="F90" s="725"/>
      <c r="G90" s="725"/>
      <c r="H90" s="725"/>
      <c r="I90" s="723" t="str">
        <f t="shared" si="1"/>
        <v/>
      </c>
    </row>
    <row r="91" spans="1:9" ht="14.25" customHeight="1" thickBot="1">
      <c r="A91" s="282" t="s">
        <v>606</v>
      </c>
      <c r="B91" s="733"/>
      <c r="C91" s="19">
        <v>1120838</v>
      </c>
      <c r="D91" s="19">
        <v>196033</v>
      </c>
      <c r="E91" s="19">
        <v>924805</v>
      </c>
      <c r="F91" s="19">
        <v>1222527</v>
      </c>
      <c r="G91" s="19">
        <v>191196</v>
      </c>
      <c r="H91" s="19">
        <v>1031331</v>
      </c>
      <c r="I91" s="704">
        <f t="shared" si="1"/>
        <v>109.07258676097706</v>
      </c>
    </row>
    <row r="92" spans="1:9" ht="14.25" customHeight="1">
      <c r="A92" s="748" t="s">
        <v>2967</v>
      </c>
      <c r="B92" s="8"/>
      <c r="C92" s="7"/>
      <c r="D92" s="7"/>
      <c r="E92" s="7"/>
      <c r="F92" s="7"/>
      <c r="G92" s="7"/>
      <c r="H92" s="7"/>
      <c r="I92" s="7"/>
    </row>
  </sheetData>
  <mergeCells count="4">
    <mergeCell ref="A1:I1"/>
    <mergeCell ref="C2:E2"/>
    <mergeCell ref="F2:I2"/>
    <mergeCell ref="A2:B3"/>
  </mergeCells>
  <conditionalFormatting sqref="C4:I91">
    <cfRule type="containsBlanks" dxfId="370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Statistique&amp;CMinistère de la Santé&amp;R&amp;P</oddFooter>
  </headerFooter>
  <rowBreaks count="1" manualBreakCount="1">
    <brk id="50" max="8" man="1"/>
  </row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Feuil101">
    <tabColor rgb="FFFFFF00"/>
  </sheetPr>
  <dimension ref="A1:Z92"/>
  <sheetViews>
    <sheetView view="pageBreakPreview" zoomScale="85" zoomScaleNormal="100" zoomScaleSheetLayoutView="85" workbookViewId="0">
      <pane ySplit="3" topLeftCell="A82" activePane="bottomLeft" state="frozen"/>
      <selection activeCell="A28" sqref="A28"/>
      <selection pane="bottomLeft" activeCell="E98" sqref="E98"/>
    </sheetView>
  </sheetViews>
  <sheetFormatPr baseColWidth="10" defaultColWidth="14.33203125" defaultRowHeight="15" customHeight="1"/>
  <cols>
    <col min="1" max="1" width="1" customWidth="1"/>
    <col min="2" max="2" width="26.796875" customWidth="1"/>
    <col min="3" max="3" width="10.6640625" customWidth="1"/>
    <col min="4" max="4" width="9" customWidth="1"/>
    <col min="5" max="5" width="10.796875" customWidth="1"/>
    <col min="6" max="6" width="11.06640625" customWidth="1"/>
    <col min="7" max="7" width="9.6640625" customWidth="1"/>
    <col min="8" max="8" width="11.33203125" customWidth="1"/>
    <col min="9" max="9" width="11.796875" customWidth="1"/>
    <col min="10" max="26" width="10.6640625" customWidth="1"/>
  </cols>
  <sheetData>
    <row r="1" spans="1:26" ht="30.75" customHeight="1">
      <c r="A1" s="1023" t="s">
        <v>1954</v>
      </c>
      <c r="B1" s="896"/>
      <c r="C1" s="896"/>
      <c r="D1" s="896"/>
      <c r="E1" s="896"/>
      <c r="F1" s="896"/>
      <c r="G1" s="896"/>
      <c r="H1" s="896"/>
      <c r="I1" s="89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1026" t="s">
        <v>1944</v>
      </c>
      <c r="B2" s="1027"/>
      <c r="C2" s="1024" t="s">
        <v>1945</v>
      </c>
      <c r="D2" s="966"/>
      <c r="E2" s="1025"/>
      <c r="F2" s="1024" t="s">
        <v>1946</v>
      </c>
      <c r="G2" s="966"/>
      <c r="H2" s="966"/>
      <c r="I2" s="102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.5" customHeight="1" thickBot="1">
      <c r="A3" s="901"/>
      <c r="B3" s="1028"/>
      <c r="C3" s="157" t="s">
        <v>1947</v>
      </c>
      <c r="D3" s="158" t="s">
        <v>1948</v>
      </c>
      <c r="E3" s="159" t="s">
        <v>1949</v>
      </c>
      <c r="F3" s="157" t="s">
        <v>1950</v>
      </c>
      <c r="G3" s="160" t="s">
        <v>1951</v>
      </c>
      <c r="H3" s="160" t="s">
        <v>1952</v>
      </c>
      <c r="I3" s="161" t="s">
        <v>1953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2" t="s">
        <v>498</v>
      </c>
      <c r="B4" s="728"/>
      <c r="C4" s="25">
        <v>239000</v>
      </c>
      <c r="D4" s="25">
        <v>39303</v>
      </c>
      <c r="E4" s="25">
        <v>199697</v>
      </c>
      <c r="F4" s="25">
        <v>237054</v>
      </c>
      <c r="G4" s="25">
        <v>35788</v>
      </c>
      <c r="H4" s="25">
        <v>201266</v>
      </c>
      <c r="I4" s="103">
        <f t="shared" ref="I4:I35" si="0">IFERROR((F4/C4)*100,"")</f>
        <v>99.185774058577408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2"/>
      <c r="B5" s="728" t="s">
        <v>500</v>
      </c>
      <c r="C5" s="724">
        <v>73394</v>
      </c>
      <c r="D5" s="724">
        <v>12069</v>
      </c>
      <c r="E5" s="724">
        <v>61325</v>
      </c>
      <c r="F5" s="724">
        <v>80241</v>
      </c>
      <c r="G5" s="724">
        <v>11417</v>
      </c>
      <c r="H5" s="724">
        <v>68824</v>
      </c>
      <c r="I5" s="722">
        <f t="shared" si="0"/>
        <v>109.32910047142819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2"/>
      <c r="B6" s="728" t="s">
        <v>501</v>
      </c>
      <c r="C6" s="725">
        <v>87158</v>
      </c>
      <c r="D6" s="725">
        <v>14333</v>
      </c>
      <c r="E6" s="725">
        <v>72825</v>
      </c>
      <c r="F6" s="725">
        <v>76520</v>
      </c>
      <c r="G6" s="725">
        <v>11303</v>
      </c>
      <c r="H6" s="725">
        <v>65217</v>
      </c>
      <c r="I6" s="723">
        <f t="shared" si="0"/>
        <v>87.794579958236767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2"/>
      <c r="B7" s="728" t="s">
        <v>502</v>
      </c>
      <c r="C7" s="725">
        <v>78448</v>
      </c>
      <c r="D7" s="725">
        <v>12901</v>
      </c>
      <c r="E7" s="725">
        <v>65547</v>
      </c>
      <c r="F7" s="725">
        <v>80293</v>
      </c>
      <c r="G7" s="725">
        <v>13068</v>
      </c>
      <c r="H7" s="725">
        <v>67225</v>
      </c>
      <c r="I7" s="723">
        <f t="shared" si="0"/>
        <v>102.35187640220273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2" t="s">
        <v>503</v>
      </c>
      <c r="B8" s="728"/>
      <c r="C8" s="25">
        <v>203264</v>
      </c>
      <c r="D8" s="25">
        <v>33489</v>
      </c>
      <c r="E8" s="25">
        <v>169775</v>
      </c>
      <c r="F8" s="25">
        <v>226772</v>
      </c>
      <c r="G8" s="25">
        <v>34728</v>
      </c>
      <c r="H8" s="25">
        <v>192044</v>
      </c>
      <c r="I8" s="103">
        <f t="shared" si="0"/>
        <v>111.56525503778339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2"/>
      <c r="B9" s="728" t="s">
        <v>505</v>
      </c>
      <c r="C9" s="725">
        <v>24545</v>
      </c>
      <c r="D9" s="725">
        <v>4058</v>
      </c>
      <c r="E9" s="725">
        <v>20487</v>
      </c>
      <c r="F9" s="725">
        <v>26733</v>
      </c>
      <c r="G9" s="725">
        <v>4263</v>
      </c>
      <c r="H9" s="725">
        <v>22470</v>
      </c>
      <c r="I9" s="723">
        <f t="shared" si="0"/>
        <v>108.9142391525769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2"/>
      <c r="B10" s="728" t="s">
        <v>506</v>
      </c>
      <c r="C10" s="725">
        <v>54040</v>
      </c>
      <c r="D10" s="725">
        <v>8933</v>
      </c>
      <c r="E10" s="725">
        <v>45107</v>
      </c>
      <c r="F10" s="725">
        <v>59507</v>
      </c>
      <c r="G10" s="725">
        <v>9347</v>
      </c>
      <c r="H10" s="725">
        <v>50160</v>
      </c>
      <c r="I10" s="723">
        <f t="shared" si="0"/>
        <v>110.11658031088083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2"/>
      <c r="B11" s="728" t="s">
        <v>507</v>
      </c>
      <c r="C11" s="725">
        <v>33335</v>
      </c>
      <c r="D11" s="725">
        <v>5511</v>
      </c>
      <c r="E11" s="725">
        <v>27824</v>
      </c>
      <c r="F11" s="725">
        <v>46899</v>
      </c>
      <c r="G11" s="725">
        <v>7181</v>
      </c>
      <c r="H11" s="725">
        <v>39718</v>
      </c>
      <c r="I11" s="723">
        <f t="shared" si="0"/>
        <v>140.68996550172491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2"/>
      <c r="B12" s="728" t="s">
        <v>508</v>
      </c>
      <c r="C12" s="725">
        <v>53880</v>
      </c>
      <c r="D12" s="725">
        <v>8969</v>
      </c>
      <c r="E12" s="725">
        <v>44911</v>
      </c>
      <c r="F12" s="725">
        <v>55921</v>
      </c>
      <c r="G12" s="725">
        <v>7894</v>
      </c>
      <c r="H12" s="725">
        <v>48027</v>
      </c>
      <c r="I12" s="723">
        <f t="shared" si="0"/>
        <v>103.78804751299184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2"/>
      <c r="B13" s="728" t="s">
        <v>509</v>
      </c>
      <c r="C13" s="725">
        <v>37464</v>
      </c>
      <c r="D13" s="725">
        <v>6018</v>
      </c>
      <c r="E13" s="725">
        <v>31446</v>
      </c>
      <c r="F13" s="725">
        <v>37712</v>
      </c>
      <c r="G13" s="725">
        <v>6043</v>
      </c>
      <c r="H13" s="725">
        <v>31669</v>
      </c>
      <c r="I13" s="723">
        <f t="shared" si="0"/>
        <v>100.6619688234038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2" t="s">
        <v>510</v>
      </c>
      <c r="B14" s="728"/>
      <c r="C14" s="25">
        <v>132635</v>
      </c>
      <c r="D14" s="25">
        <v>20442</v>
      </c>
      <c r="E14" s="25">
        <v>112193</v>
      </c>
      <c r="F14" s="25">
        <v>133396</v>
      </c>
      <c r="G14" s="25">
        <v>17891</v>
      </c>
      <c r="H14" s="25">
        <v>115505</v>
      </c>
      <c r="I14" s="103">
        <f t="shared" si="0"/>
        <v>100.57375504203266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2"/>
      <c r="B15" s="728" t="s">
        <v>512</v>
      </c>
      <c r="C15" s="725">
        <v>101819</v>
      </c>
      <c r="D15" s="725">
        <v>15690</v>
      </c>
      <c r="E15" s="725">
        <v>86129</v>
      </c>
      <c r="F15" s="725">
        <v>109227</v>
      </c>
      <c r="G15" s="725">
        <v>14666</v>
      </c>
      <c r="H15" s="725">
        <v>94561</v>
      </c>
      <c r="I15" s="723">
        <f t="shared" si="0"/>
        <v>107.27565582062286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2"/>
      <c r="B16" s="728" t="s">
        <v>513</v>
      </c>
      <c r="C16" s="725">
        <v>30816</v>
      </c>
      <c r="D16" s="725">
        <v>4752</v>
      </c>
      <c r="E16" s="725">
        <v>26064</v>
      </c>
      <c r="F16" s="725">
        <v>24169</v>
      </c>
      <c r="G16" s="725">
        <v>3225</v>
      </c>
      <c r="H16" s="725">
        <v>20944</v>
      </c>
      <c r="I16" s="723">
        <f t="shared" si="0"/>
        <v>78.430036344755976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2" t="s">
        <v>514</v>
      </c>
      <c r="B17" s="728"/>
      <c r="C17" s="25">
        <v>504912</v>
      </c>
      <c r="D17" s="25">
        <v>95760</v>
      </c>
      <c r="E17" s="25">
        <v>409152</v>
      </c>
      <c r="F17" s="25">
        <v>590378</v>
      </c>
      <c r="G17" s="25">
        <v>96661</v>
      </c>
      <c r="H17" s="25">
        <v>493717</v>
      </c>
      <c r="I17" s="103">
        <f t="shared" si="0"/>
        <v>116.92691003580822</v>
      </c>
    </row>
    <row r="18" spans="1:9" ht="15" customHeight="1">
      <c r="A18" s="2"/>
      <c r="B18" s="728" t="s">
        <v>516</v>
      </c>
      <c r="C18" s="725">
        <v>94448</v>
      </c>
      <c r="D18" s="725">
        <v>19811</v>
      </c>
      <c r="E18" s="725">
        <v>74637</v>
      </c>
      <c r="F18" s="725">
        <v>108570</v>
      </c>
      <c r="G18" s="725">
        <v>19671</v>
      </c>
      <c r="H18" s="725">
        <v>88899</v>
      </c>
      <c r="I18" s="723">
        <f t="shared" si="0"/>
        <v>114.95214297814671</v>
      </c>
    </row>
    <row r="19" spans="1:9" ht="15" customHeight="1">
      <c r="A19" s="2"/>
      <c r="B19" s="728" t="s">
        <v>517</v>
      </c>
      <c r="C19" s="725">
        <v>64369</v>
      </c>
      <c r="D19" s="725">
        <v>10219</v>
      </c>
      <c r="E19" s="725">
        <v>54150</v>
      </c>
      <c r="F19" s="725">
        <v>67024</v>
      </c>
      <c r="G19" s="725">
        <v>9952</v>
      </c>
      <c r="H19" s="725">
        <v>57072</v>
      </c>
      <c r="I19" s="723">
        <f t="shared" si="0"/>
        <v>104.12465627864344</v>
      </c>
    </row>
    <row r="20" spans="1:9" ht="15" customHeight="1">
      <c r="A20" s="2"/>
      <c r="B20" s="729" t="s">
        <v>518</v>
      </c>
      <c r="C20" s="724">
        <v>158244</v>
      </c>
      <c r="D20" s="724">
        <v>31761</v>
      </c>
      <c r="E20" s="724">
        <v>126483</v>
      </c>
      <c r="F20" s="724">
        <v>202007</v>
      </c>
      <c r="G20" s="724">
        <v>32948</v>
      </c>
      <c r="H20" s="724">
        <v>169059</v>
      </c>
      <c r="I20" s="722">
        <f t="shared" si="0"/>
        <v>127.65539293748893</v>
      </c>
    </row>
    <row r="21" spans="1:9" ht="15" customHeight="1">
      <c r="A21" s="2"/>
      <c r="B21" s="729" t="s">
        <v>519</v>
      </c>
      <c r="C21" s="724">
        <v>64015</v>
      </c>
      <c r="D21" s="724">
        <v>11945</v>
      </c>
      <c r="E21" s="724">
        <v>52070</v>
      </c>
      <c r="F21" s="724">
        <v>76897</v>
      </c>
      <c r="G21" s="724">
        <v>11925</v>
      </c>
      <c r="H21" s="724">
        <v>64972</v>
      </c>
      <c r="I21" s="722">
        <f t="shared" si="0"/>
        <v>120.12340857611497</v>
      </c>
    </row>
    <row r="22" spans="1:9" ht="15" customHeight="1">
      <c r="A22" s="2"/>
      <c r="B22" s="728" t="s">
        <v>520</v>
      </c>
      <c r="C22" s="725">
        <v>25649</v>
      </c>
      <c r="D22" s="725">
        <v>4127</v>
      </c>
      <c r="E22" s="725">
        <v>21522</v>
      </c>
      <c r="F22" s="725">
        <v>34852</v>
      </c>
      <c r="G22" s="725">
        <v>5113</v>
      </c>
      <c r="H22" s="725">
        <v>29739</v>
      </c>
      <c r="I22" s="723">
        <f t="shared" si="0"/>
        <v>135.88054115170183</v>
      </c>
    </row>
    <row r="23" spans="1:9" ht="15" customHeight="1">
      <c r="A23" s="2"/>
      <c r="B23" s="728" t="s">
        <v>521</v>
      </c>
      <c r="C23" s="725">
        <v>17428</v>
      </c>
      <c r="D23" s="725">
        <v>2833</v>
      </c>
      <c r="E23" s="725">
        <v>14595</v>
      </c>
      <c r="F23" s="725">
        <v>17644</v>
      </c>
      <c r="G23" s="725">
        <v>2693</v>
      </c>
      <c r="H23" s="725">
        <v>14951</v>
      </c>
      <c r="I23" s="723">
        <f t="shared" si="0"/>
        <v>101.23938489786551</v>
      </c>
    </row>
    <row r="24" spans="1:9" ht="15" customHeight="1">
      <c r="A24" s="2"/>
      <c r="B24" s="728" t="s">
        <v>522</v>
      </c>
      <c r="C24" s="725">
        <v>30766</v>
      </c>
      <c r="D24" s="725">
        <v>5573</v>
      </c>
      <c r="E24" s="725">
        <v>25193</v>
      </c>
      <c r="F24" s="725">
        <v>31720</v>
      </c>
      <c r="G24" s="725">
        <v>5600</v>
      </c>
      <c r="H24" s="725">
        <v>26120</v>
      </c>
      <c r="I24" s="723">
        <f t="shared" si="0"/>
        <v>103.10082558668661</v>
      </c>
    </row>
    <row r="25" spans="1:9" ht="15" customHeight="1">
      <c r="A25" s="2"/>
      <c r="B25" s="728" t="s">
        <v>523</v>
      </c>
      <c r="C25" s="725">
        <v>49993</v>
      </c>
      <c r="D25" s="725">
        <v>9491</v>
      </c>
      <c r="E25" s="725">
        <v>40502</v>
      </c>
      <c r="F25" s="725">
        <v>51664</v>
      </c>
      <c r="G25" s="725">
        <v>8759</v>
      </c>
      <c r="H25" s="725">
        <v>42905</v>
      </c>
      <c r="I25" s="723">
        <f t="shared" si="0"/>
        <v>103.34246794551237</v>
      </c>
    </row>
    <row r="26" spans="1:9" ht="15" customHeight="1">
      <c r="A26" s="2" t="s">
        <v>524</v>
      </c>
      <c r="B26" s="728"/>
      <c r="C26" s="25">
        <v>730932</v>
      </c>
      <c r="D26" s="25">
        <v>153442</v>
      </c>
      <c r="E26" s="25">
        <v>577490</v>
      </c>
      <c r="F26" s="25">
        <v>996778</v>
      </c>
      <c r="G26" s="25">
        <v>161300</v>
      </c>
      <c r="H26" s="25">
        <v>835478</v>
      </c>
      <c r="I26" s="103">
        <f t="shared" si="0"/>
        <v>136.37082519304121</v>
      </c>
    </row>
    <row r="27" spans="1:9" ht="15" customHeight="1">
      <c r="A27" s="2"/>
      <c r="B27" s="728" t="s">
        <v>532</v>
      </c>
      <c r="C27" s="725">
        <v>47753</v>
      </c>
      <c r="D27" s="725">
        <v>12185</v>
      </c>
      <c r="E27" s="725">
        <v>35568</v>
      </c>
      <c r="F27" s="725">
        <v>49551</v>
      </c>
      <c r="G27" s="725">
        <v>11571</v>
      </c>
      <c r="H27" s="725">
        <v>37980</v>
      </c>
      <c r="I27" s="723">
        <f t="shared" si="0"/>
        <v>103.76520846857788</v>
      </c>
    </row>
    <row r="28" spans="1:9" ht="15" customHeight="1">
      <c r="A28" s="2"/>
      <c r="B28" s="728" t="s">
        <v>533</v>
      </c>
      <c r="C28" s="725">
        <v>216906</v>
      </c>
      <c r="D28" s="725">
        <v>45903</v>
      </c>
      <c r="E28" s="725">
        <v>171003</v>
      </c>
      <c r="F28" s="725">
        <v>297483</v>
      </c>
      <c r="G28" s="725">
        <v>48656</v>
      </c>
      <c r="H28" s="725">
        <v>248827</v>
      </c>
      <c r="I28" s="723">
        <f t="shared" si="0"/>
        <v>137.14834997648751</v>
      </c>
    </row>
    <row r="29" spans="1:9" ht="15" customHeight="1">
      <c r="A29" s="2"/>
      <c r="B29" s="728" t="s">
        <v>534</v>
      </c>
      <c r="C29" s="725">
        <v>250617</v>
      </c>
      <c r="D29" s="725">
        <v>50194</v>
      </c>
      <c r="E29" s="725">
        <v>200423</v>
      </c>
      <c r="F29" s="725">
        <v>331977</v>
      </c>
      <c r="G29" s="725">
        <v>55497</v>
      </c>
      <c r="H29" s="725">
        <v>276480</v>
      </c>
      <c r="I29" s="723">
        <f t="shared" si="0"/>
        <v>132.463879146267</v>
      </c>
    </row>
    <row r="30" spans="1:9" ht="15" customHeight="1">
      <c r="A30" s="2"/>
      <c r="B30" s="728" t="s">
        <v>535</v>
      </c>
      <c r="C30" s="725">
        <v>98217</v>
      </c>
      <c r="D30" s="725">
        <v>21573</v>
      </c>
      <c r="E30" s="725">
        <v>76644</v>
      </c>
      <c r="F30" s="725">
        <v>148690</v>
      </c>
      <c r="G30" s="725">
        <v>20945</v>
      </c>
      <c r="H30" s="725">
        <v>127745</v>
      </c>
      <c r="I30" s="723">
        <f t="shared" si="0"/>
        <v>151.38927069651893</v>
      </c>
    </row>
    <row r="31" spans="1:9" ht="15" customHeight="1">
      <c r="A31" s="2"/>
      <c r="B31" s="728" t="s">
        <v>536</v>
      </c>
      <c r="C31" s="724">
        <v>117439</v>
      </c>
      <c r="D31" s="724">
        <v>23587</v>
      </c>
      <c r="E31" s="724">
        <v>93852</v>
      </c>
      <c r="F31" s="724">
        <v>169077</v>
      </c>
      <c r="G31" s="724">
        <v>24631</v>
      </c>
      <c r="H31" s="724">
        <v>144446</v>
      </c>
      <c r="I31" s="722">
        <f t="shared" si="0"/>
        <v>143.9700610529722</v>
      </c>
    </row>
    <row r="32" spans="1:9" ht="15" customHeight="1">
      <c r="A32" s="2" t="s">
        <v>537</v>
      </c>
      <c r="B32" s="728"/>
      <c r="C32" s="25">
        <v>433616</v>
      </c>
      <c r="D32" s="25">
        <v>68001</v>
      </c>
      <c r="E32" s="25">
        <v>365615</v>
      </c>
      <c r="F32" s="25">
        <v>450505</v>
      </c>
      <c r="G32" s="25">
        <v>64604</v>
      </c>
      <c r="H32" s="25">
        <v>385901</v>
      </c>
      <c r="I32" s="103">
        <f t="shared" si="0"/>
        <v>103.89492085162908</v>
      </c>
    </row>
    <row r="33" spans="1:9" ht="15" customHeight="1">
      <c r="A33" s="2"/>
      <c r="B33" s="728" t="s">
        <v>539</v>
      </c>
      <c r="C33" s="725">
        <v>51870</v>
      </c>
      <c r="D33" s="725">
        <v>7613</v>
      </c>
      <c r="E33" s="725">
        <v>44257</v>
      </c>
      <c r="F33" s="725">
        <v>35184</v>
      </c>
      <c r="G33" s="725">
        <v>5106</v>
      </c>
      <c r="H33" s="725">
        <v>30078</v>
      </c>
      <c r="I33" s="723">
        <f t="shared" si="0"/>
        <v>67.831116252168883</v>
      </c>
    </row>
    <row r="34" spans="1:9" ht="15" customHeight="1">
      <c r="A34" s="2"/>
      <c r="B34" s="728" t="s">
        <v>540</v>
      </c>
      <c r="C34" s="725">
        <v>49000</v>
      </c>
      <c r="D34" s="725">
        <v>7871</v>
      </c>
      <c r="E34" s="725">
        <v>41129</v>
      </c>
      <c r="F34" s="725">
        <v>46805</v>
      </c>
      <c r="G34" s="725">
        <v>6845</v>
      </c>
      <c r="H34" s="725">
        <v>39960</v>
      </c>
      <c r="I34" s="723">
        <f t="shared" si="0"/>
        <v>95.520408163265301</v>
      </c>
    </row>
    <row r="35" spans="1:9" ht="15" customHeight="1">
      <c r="A35" s="2"/>
      <c r="B35" s="728" t="s">
        <v>541</v>
      </c>
      <c r="C35" s="725">
        <v>48489</v>
      </c>
      <c r="D35" s="725">
        <v>7910</v>
      </c>
      <c r="E35" s="725">
        <v>40579</v>
      </c>
      <c r="F35" s="725">
        <v>58834</v>
      </c>
      <c r="G35" s="725">
        <v>8749</v>
      </c>
      <c r="H35" s="725">
        <v>50085</v>
      </c>
      <c r="I35" s="723">
        <f t="shared" si="0"/>
        <v>121.33473571325455</v>
      </c>
    </row>
    <row r="36" spans="1:9" ht="15" customHeight="1">
      <c r="A36" s="2"/>
      <c r="B36" s="728" t="s">
        <v>542</v>
      </c>
      <c r="C36" s="725">
        <v>123178</v>
      </c>
      <c r="D36" s="725">
        <v>19023</v>
      </c>
      <c r="E36" s="725">
        <v>104155</v>
      </c>
      <c r="F36" s="725">
        <v>145000</v>
      </c>
      <c r="G36" s="725">
        <v>19852</v>
      </c>
      <c r="H36" s="725">
        <v>125148</v>
      </c>
      <c r="I36" s="723">
        <f t="shared" ref="I36:I67" si="1">IFERROR((F36/C36)*100,"")</f>
        <v>117.71582587799769</v>
      </c>
    </row>
    <row r="37" spans="1:9" ht="15" customHeight="1">
      <c r="A37" s="2"/>
      <c r="B37" s="728" t="s">
        <v>543</v>
      </c>
      <c r="C37" s="725">
        <v>97867</v>
      </c>
      <c r="D37" s="725">
        <v>15588</v>
      </c>
      <c r="E37" s="725">
        <v>82279</v>
      </c>
      <c r="F37" s="725">
        <v>108022</v>
      </c>
      <c r="G37" s="725">
        <v>15387</v>
      </c>
      <c r="H37" s="725">
        <v>92635</v>
      </c>
      <c r="I37" s="723">
        <f t="shared" si="1"/>
        <v>110.37632705610676</v>
      </c>
    </row>
    <row r="38" spans="1:9" ht="15" customHeight="1">
      <c r="A38" s="2"/>
      <c r="B38" s="728" t="s">
        <v>544</v>
      </c>
      <c r="C38" s="725">
        <v>63212</v>
      </c>
      <c r="D38" s="725">
        <v>9996</v>
      </c>
      <c r="E38" s="725">
        <v>53216</v>
      </c>
      <c r="F38" s="725">
        <v>56660</v>
      </c>
      <c r="G38" s="725">
        <v>8665</v>
      </c>
      <c r="H38" s="725">
        <v>47995</v>
      </c>
      <c r="I38" s="723">
        <f t="shared" si="1"/>
        <v>89.634879453268368</v>
      </c>
    </row>
    <row r="39" spans="1:9" ht="15" customHeight="1">
      <c r="A39" s="2" t="s">
        <v>545</v>
      </c>
      <c r="B39" s="728"/>
      <c r="C39" s="25">
        <v>211601</v>
      </c>
      <c r="D39" s="25">
        <v>34423</v>
      </c>
      <c r="E39" s="25">
        <v>177178</v>
      </c>
      <c r="F39" s="25">
        <v>106577</v>
      </c>
      <c r="G39" s="25">
        <v>16513</v>
      </c>
      <c r="H39" s="25">
        <v>90064</v>
      </c>
      <c r="I39" s="103">
        <f t="shared" si="1"/>
        <v>50.366964239299442</v>
      </c>
    </row>
    <row r="40" spans="1:9" ht="15" customHeight="1">
      <c r="A40" s="2"/>
      <c r="B40" s="728" t="s">
        <v>547</v>
      </c>
      <c r="C40" s="725">
        <v>89388</v>
      </c>
      <c r="D40" s="725">
        <v>14708</v>
      </c>
      <c r="E40" s="725">
        <v>74680</v>
      </c>
      <c r="F40" s="725">
        <v>72528</v>
      </c>
      <c r="G40" s="725">
        <v>11186</v>
      </c>
      <c r="H40" s="725">
        <v>61342</v>
      </c>
      <c r="I40" s="723">
        <f t="shared" si="1"/>
        <v>81.138407839978527</v>
      </c>
    </row>
    <row r="41" spans="1:9" ht="15" customHeight="1">
      <c r="A41" s="2"/>
      <c r="B41" s="728" t="s">
        <v>548</v>
      </c>
      <c r="C41" s="725">
        <v>70919</v>
      </c>
      <c r="D41" s="725">
        <v>11522</v>
      </c>
      <c r="E41" s="725">
        <v>59397</v>
      </c>
      <c r="F41" s="725">
        <v>28890</v>
      </c>
      <c r="G41" s="725">
        <v>4387</v>
      </c>
      <c r="H41" s="725">
        <v>24503</v>
      </c>
      <c r="I41" s="723">
        <f t="shared" si="1"/>
        <v>40.736615011491985</v>
      </c>
    </row>
    <row r="42" spans="1:9" ht="15" customHeight="1">
      <c r="A42" s="2"/>
      <c r="B42" s="728" t="s">
        <v>549</v>
      </c>
      <c r="C42" s="725">
        <v>51294</v>
      </c>
      <c r="D42" s="725">
        <v>8193</v>
      </c>
      <c r="E42" s="725">
        <v>43101</v>
      </c>
      <c r="F42" s="725">
        <v>5159</v>
      </c>
      <c r="G42" s="725">
        <v>940</v>
      </c>
      <c r="H42" s="725">
        <v>4219</v>
      </c>
      <c r="I42" s="723">
        <f t="shared" si="1"/>
        <v>10.05770655437283</v>
      </c>
    </row>
    <row r="43" spans="1:9" ht="15" customHeight="1">
      <c r="A43" s="2" t="s">
        <v>550</v>
      </c>
      <c r="B43" s="728"/>
      <c r="C43" s="25">
        <v>352419</v>
      </c>
      <c r="D43" s="25">
        <v>56952</v>
      </c>
      <c r="E43" s="25">
        <v>295467</v>
      </c>
      <c r="F43" s="25">
        <v>392823</v>
      </c>
      <c r="G43" s="25">
        <v>55985</v>
      </c>
      <c r="H43" s="25">
        <v>336838</v>
      </c>
      <c r="I43" s="103">
        <f t="shared" si="1"/>
        <v>111.46476211554996</v>
      </c>
    </row>
    <row r="44" spans="1:9" ht="15" customHeight="1">
      <c r="A44" s="2"/>
      <c r="B44" s="728" t="s">
        <v>552</v>
      </c>
      <c r="C44" s="725">
        <v>31576</v>
      </c>
      <c r="D44" s="725">
        <v>4727</v>
      </c>
      <c r="E44" s="725">
        <v>26849</v>
      </c>
      <c r="F44" s="725">
        <v>32557</v>
      </c>
      <c r="G44" s="725">
        <v>4495</v>
      </c>
      <c r="H44" s="725">
        <v>28062</v>
      </c>
      <c r="I44" s="723">
        <f t="shared" si="1"/>
        <v>103.10678996706359</v>
      </c>
    </row>
    <row r="45" spans="1:9" ht="15" customHeight="1">
      <c r="A45" s="2"/>
      <c r="B45" s="728" t="s">
        <v>553</v>
      </c>
      <c r="C45" s="725">
        <v>45643</v>
      </c>
      <c r="D45" s="725">
        <v>7861</v>
      </c>
      <c r="E45" s="725">
        <v>37782</v>
      </c>
      <c r="F45" s="725">
        <v>48319</v>
      </c>
      <c r="G45" s="725">
        <v>6590</v>
      </c>
      <c r="H45" s="725">
        <v>41729</v>
      </c>
      <c r="I45" s="723">
        <f t="shared" si="1"/>
        <v>105.86289244791097</v>
      </c>
    </row>
    <row r="46" spans="1:9" ht="15" customHeight="1">
      <c r="A46" s="2"/>
      <c r="B46" s="728" t="s">
        <v>554</v>
      </c>
      <c r="C46" s="725">
        <v>53543</v>
      </c>
      <c r="D46" s="725">
        <v>8790</v>
      </c>
      <c r="E46" s="725">
        <v>44753</v>
      </c>
      <c r="F46" s="725">
        <v>63637</v>
      </c>
      <c r="G46" s="725">
        <v>9538</v>
      </c>
      <c r="H46" s="725">
        <v>54099</v>
      </c>
      <c r="I46" s="723">
        <f t="shared" si="1"/>
        <v>118.8521375343182</v>
      </c>
    </row>
    <row r="47" spans="1:9" ht="15" customHeight="1">
      <c r="A47" s="2"/>
      <c r="B47" s="728" t="s">
        <v>555</v>
      </c>
      <c r="C47" s="725">
        <v>81978</v>
      </c>
      <c r="D47" s="725">
        <v>13251</v>
      </c>
      <c r="E47" s="725">
        <v>68727</v>
      </c>
      <c r="F47" s="725">
        <v>80159</v>
      </c>
      <c r="G47" s="725">
        <v>11031</v>
      </c>
      <c r="H47" s="725">
        <v>69128</v>
      </c>
      <c r="I47" s="723">
        <f t="shared" si="1"/>
        <v>97.781112005660049</v>
      </c>
    </row>
    <row r="48" spans="1:9" ht="15" customHeight="1">
      <c r="A48" s="2"/>
      <c r="B48" s="728" t="s">
        <v>556</v>
      </c>
      <c r="C48" s="725">
        <v>50011</v>
      </c>
      <c r="D48" s="725">
        <v>7944</v>
      </c>
      <c r="E48" s="725">
        <v>42067</v>
      </c>
      <c r="F48" s="725">
        <v>70146</v>
      </c>
      <c r="G48" s="725">
        <v>9910</v>
      </c>
      <c r="H48" s="725">
        <v>60236</v>
      </c>
      <c r="I48" s="723">
        <f t="shared" si="1"/>
        <v>140.2611425486393</v>
      </c>
    </row>
    <row r="49" spans="1:9" ht="15" customHeight="1">
      <c r="A49" s="2"/>
      <c r="B49" s="728" t="s">
        <v>557</v>
      </c>
      <c r="C49" s="725">
        <v>52608</v>
      </c>
      <c r="D49" s="725">
        <v>8646</v>
      </c>
      <c r="E49" s="725">
        <v>43962</v>
      </c>
      <c r="F49" s="725">
        <v>57303</v>
      </c>
      <c r="G49" s="725">
        <v>8824</v>
      </c>
      <c r="H49" s="725">
        <v>48479</v>
      </c>
      <c r="I49" s="723">
        <f t="shared" si="1"/>
        <v>108.92449817518248</v>
      </c>
    </row>
    <row r="50" spans="1:9" ht="15" customHeight="1">
      <c r="A50" s="2"/>
      <c r="B50" s="728" t="s">
        <v>558</v>
      </c>
      <c r="C50" s="725">
        <v>37060</v>
      </c>
      <c r="D50" s="725">
        <v>5733</v>
      </c>
      <c r="E50" s="725">
        <v>31327</v>
      </c>
      <c r="F50" s="725">
        <v>40702</v>
      </c>
      <c r="G50" s="725">
        <v>5597</v>
      </c>
      <c r="H50" s="725">
        <v>35105</v>
      </c>
      <c r="I50" s="723">
        <f t="shared" si="1"/>
        <v>109.82730706961684</v>
      </c>
    </row>
    <row r="51" spans="1:9" ht="15" customHeight="1">
      <c r="A51" s="2" t="s">
        <v>559</v>
      </c>
      <c r="B51" s="728"/>
      <c r="C51" s="25">
        <v>351576</v>
      </c>
      <c r="D51" s="25">
        <v>58052</v>
      </c>
      <c r="E51" s="25">
        <v>293524</v>
      </c>
      <c r="F51" s="25">
        <v>364920</v>
      </c>
      <c r="G51" s="25">
        <v>54183</v>
      </c>
      <c r="H51" s="25">
        <v>310737</v>
      </c>
      <c r="I51" s="103">
        <f t="shared" si="1"/>
        <v>103.79548092019932</v>
      </c>
    </row>
    <row r="52" spans="1:9" ht="15" customHeight="1">
      <c r="A52" s="2"/>
      <c r="B52" s="728" t="s">
        <v>561</v>
      </c>
      <c r="C52" s="725">
        <v>79189</v>
      </c>
      <c r="D52" s="725">
        <v>13540</v>
      </c>
      <c r="E52" s="725">
        <v>65649</v>
      </c>
      <c r="F52" s="725">
        <v>83411</v>
      </c>
      <c r="G52" s="725">
        <v>11775</v>
      </c>
      <c r="H52" s="725">
        <v>71636</v>
      </c>
      <c r="I52" s="723">
        <f t="shared" si="1"/>
        <v>105.33154857366553</v>
      </c>
    </row>
    <row r="53" spans="1:9" ht="15" customHeight="1">
      <c r="A53" s="2"/>
      <c r="B53" s="728" t="s">
        <v>562</v>
      </c>
      <c r="C53" s="725">
        <v>69762</v>
      </c>
      <c r="D53" s="725">
        <v>11519</v>
      </c>
      <c r="E53" s="725">
        <v>58243</v>
      </c>
      <c r="F53" s="725">
        <v>73556</v>
      </c>
      <c r="G53" s="725">
        <v>10984</v>
      </c>
      <c r="H53" s="725">
        <v>62572</v>
      </c>
      <c r="I53" s="723">
        <f t="shared" si="1"/>
        <v>105.43849086895445</v>
      </c>
    </row>
    <row r="54" spans="1:9" ht="15" customHeight="1">
      <c r="A54" s="2"/>
      <c r="B54" s="728" t="s">
        <v>563</v>
      </c>
      <c r="C54" s="725">
        <v>38398</v>
      </c>
      <c r="D54" s="725">
        <v>6028</v>
      </c>
      <c r="E54" s="725">
        <v>32370</v>
      </c>
      <c r="F54" s="725">
        <v>39074</v>
      </c>
      <c r="G54" s="725">
        <v>5749</v>
      </c>
      <c r="H54" s="725">
        <v>33325</v>
      </c>
      <c r="I54" s="723">
        <f t="shared" si="1"/>
        <v>101.76050835981042</v>
      </c>
    </row>
    <row r="55" spans="1:9" ht="15" customHeight="1">
      <c r="A55" s="2"/>
      <c r="B55" s="728" t="s">
        <v>564</v>
      </c>
      <c r="C55" s="725">
        <v>42836</v>
      </c>
      <c r="D55" s="725">
        <v>7169</v>
      </c>
      <c r="E55" s="725">
        <v>35667</v>
      </c>
      <c r="F55" s="725">
        <v>45232</v>
      </c>
      <c r="G55" s="725">
        <v>6856</v>
      </c>
      <c r="H55" s="725">
        <v>38376</v>
      </c>
      <c r="I55" s="723">
        <f t="shared" si="1"/>
        <v>105.5934260902045</v>
      </c>
    </row>
    <row r="56" spans="1:9" ht="15" customHeight="1">
      <c r="A56" s="2"/>
      <c r="B56" s="728" t="s">
        <v>565</v>
      </c>
      <c r="C56" s="724">
        <v>24301</v>
      </c>
      <c r="D56" s="724">
        <v>3860</v>
      </c>
      <c r="E56" s="724">
        <v>20441</v>
      </c>
      <c r="F56" s="724">
        <v>25732</v>
      </c>
      <c r="G56" s="724">
        <v>3830</v>
      </c>
      <c r="H56" s="724">
        <v>21902</v>
      </c>
      <c r="I56" s="722">
        <f t="shared" si="1"/>
        <v>105.88864655775483</v>
      </c>
    </row>
    <row r="57" spans="1:9" ht="15" customHeight="1">
      <c r="A57" s="2"/>
      <c r="B57" s="728" t="s">
        <v>566</v>
      </c>
      <c r="C57" s="724">
        <v>56922</v>
      </c>
      <c r="D57" s="724">
        <v>9399</v>
      </c>
      <c r="E57" s="724">
        <v>47523</v>
      </c>
      <c r="F57" s="724">
        <v>61993</v>
      </c>
      <c r="G57" s="724">
        <v>9299</v>
      </c>
      <c r="H57" s="724">
        <v>52694</v>
      </c>
      <c r="I57" s="722">
        <f t="shared" si="1"/>
        <v>108.90868205614701</v>
      </c>
    </row>
    <row r="58" spans="1:9" ht="15" customHeight="1">
      <c r="A58" s="2"/>
      <c r="B58" s="728" t="s">
        <v>567</v>
      </c>
      <c r="C58" s="725">
        <v>40168</v>
      </c>
      <c r="D58" s="725">
        <v>6537</v>
      </c>
      <c r="E58" s="725">
        <v>33631</v>
      </c>
      <c r="F58" s="725">
        <v>35922</v>
      </c>
      <c r="G58" s="725">
        <v>5690</v>
      </c>
      <c r="H58" s="725">
        <v>30232</v>
      </c>
      <c r="I58" s="723">
        <f t="shared" si="1"/>
        <v>89.429396534554868</v>
      </c>
    </row>
    <row r="59" spans="1:9" ht="15" customHeight="1">
      <c r="A59" s="2" t="s">
        <v>568</v>
      </c>
      <c r="B59" s="728"/>
      <c r="C59" s="25">
        <v>175838</v>
      </c>
      <c r="D59" s="25">
        <v>29408</v>
      </c>
      <c r="E59" s="25">
        <v>146430</v>
      </c>
      <c r="F59" s="25">
        <v>154744</v>
      </c>
      <c r="G59" s="25">
        <v>22206</v>
      </c>
      <c r="H59" s="25">
        <v>132538</v>
      </c>
      <c r="I59" s="103">
        <f t="shared" si="1"/>
        <v>88.003730706673196</v>
      </c>
    </row>
    <row r="60" spans="1:9" ht="15" customHeight="1">
      <c r="A60" s="2"/>
      <c r="B60" s="728" t="s">
        <v>570</v>
      </c>
      <c r="C60" s="725">
        <v>41042</v>
      </c>
      <c r="D60" s="725">
        <v>6753</v>
      </c>
      <c r="E60" s="725">
        <v>34289</v>
      </c>
      <c r="F60" s="725">
        <v>36731</v>
      </c>
      <c r="G60" s="725">
        <v>5118</v>
      </c>
      <c r="H60" s="725">
        <v>31613</v>
      </c>
      <c r="I60" s="723">
        <f t="shared" si="1"/>
        <v>89.496125919789478</v>
      </c>
    </row>
    <row r="61" spans="1:9" ht="15" customHeight="1">
      <c r="A61" s="2"/>
      <c r="B61" s="728" t="s">
        <v>571</v>
      </c>
      <c r="C61" s="725">
        <v>70107</v>
      </c>
      <c r="D61" s="725">
        <v>11733</v>
      </c>
      <c r="E61" s="725">
        <v>58374</v>
      </c>
      <c r="F61" s="725">
        <v>59724</v>
      </c>
      <c r="G61" s="725">
        <v>8624</v>
      </c>
      <c r="H61" s="725">
        <v>51100</v>
      </c>
      <c r="I61" s="723">
        <f t="shared" si="1"/>
        <v>85.189781334246234</v>
      </c>
    </row>
    <row r="62" spans="1:9" ht="15" customHeight="1">
      <c r="A62" s="2"/>
      <c r="B62" s="728" t="s">
        <v>572</v>
      </c>
      <c r="C62" s="725">
        <v>46323</v>
      </c>
      <c r="D62" s="725">
        <v>7753</v>
      </c>
      <c r="E62" s="725">
        <v>38570</v>
      </c>
      <c r="F62" s="725">
        <v>39743</v>
      </c>
      <c r="G62" s="725">
        <v>5555</v>
      </c>
      <c r="H62" s="725">
        <v>34188</v>
      </c>
      <c r="I62" s="723">
        <f t="shared" si="1"/>
        <v>85.795393217192327</v>
      </c>
    </row>
    <row r="63" spans="1:9" ht="15" customHeight="1">
      <c r="A63" s="2"/>
      <c r="B63" s="728" t="s">
        <v>573</v>
      </c>
      <c r="C63" s="725">
        <v>18366</v>
      </c>
      <c r="D63" s="725">
        <v>3169</v>
      </c>
      <c r="E63" s="725">
        <v>15197</v>
      </c>
      <c r="F63" s="725">
        <v>18546</v>
      </c>
      <c r="G63" s="725">
        <v>2909</v>
      </c>
      <c r="H63" s="725">
        <v>15637</v>
      </c>
      <c r="I63" s="723">
        <f t="shared" si="1"/>
        <v>100.98007187193727</v>
      </c>
    </row>
    <row r="64" spans="1:9" ht="15" customHeight="1">
      <c r="A64" s="2" t="s">
        <v>574</v>
      </c>
      <c r="B64" s="728"/>
      <c r="C64" s="25">
        <v>211026</v>
      </c>
      <c r="D64" s="25">
        <v>34285</v>
      </c>
      <c r="E64" s="25">
        <v>176741</v>
      </c>
      <c r="F64" s="25">
        <v>262451</v>
      </c>
      <c r="G64" s="25">
        <v>37672</v>
      </c>
      <c r="H64" s="25">
        <v>224779</v>
      </c>
      <c r="I64" s="103">
        <f t="shared" si="1"/>
        <v>124.36903509520154</v>
      </c>
    </row>
    <row r="65" spans="1:9" ht="15" customHeight="1">
      <c r="A65" s="2"/>
      <c r="B65" s="728" t="s">
        <v>576</v>
      </c>
      <c r="C65" s="725">
        <v>38941</v>
      </c>
      <c r="D65" s="725">
        <v>6326</v>
      </c>
      <c r="E65" s="725">
        <v>32615</v>
      </c>
      <c r="F65" s="725">
        <v>40553</v>
      </c>
      <c r="G65" s="725">
        <v>6246</v>
      </c>
      <c r="H65" s="725">
        <v>34307</v>
      </c>
      <c r="I65" s="723">
        <f t="shared" si="1"/>
        <v>104.1395957987725</v>
      </c>
    </row>
    <row r="66" spans="1:9" ht="15" customHeight="1">
      <c r="A66" s="2"/>
      <c r="B66" s="728" t="s">
        <v>577</v>
      </c>
      <c r="C66" s="725">
        <v>68814</v>
      </c>
      <c r="D66" s="725">
        <v>11180</v>
      </c>
      <c r="E66" s="725">
        <v>57634</v>
      </c>
      <c r="F66" s="725">
        <v>85671</v>
      </c>
      <c r="G66" s="725">
        <v>11970</v>
      </c>
      <c r="H66" s="725">
        <v>73701</v>
      </c>
      <c r="I66" s="723">
        <f t="shared" si="1"/>
        <v>124.49646874182578</v>
      </c>
    </row>
    <row r="67" spans="1:9" ht="15" customHeight="1">
      <c r="A67" s="2"/>
      <c r="B67" s="728" t="s">
        <v>578</v>
      </c>
      <c r="C67" s="725">
        <v>103271</v>
      </c>
      <c r="D67" s="725">
        <v>16779</v>
      </c>
      <c r="E67" s="725">
        <v>86492</v>
      </c>
      <c r="F67" s="725">
        <v>136227</v>
      </c>
      <c r="G67" s="725">
        <v>19456</v>
      </c>
      <c r="H67" s="725">
        <v>116771</v>
      </c>
      <c r="I67" s="723">
        <f t="shared" si="1"/>
        <v>131.91215346031316</v>
      </c>
    </row>
    <row r="68" spans="1:9" ht="15" customHeight="1">
      <c r="A68" s="2" t="s">
        <v>579</v>
      </c>
      <c r="B68" s="728"/>
      <c r="C68" s="25">
        <v>181593</v>
      </c>
      <c r="D68" s="25">
        <v>27940</v>
      </c>
      <c r="E68" s="25">
        <v>153653</v>
      </c>
      <c r="F68" s="25">
        <v>197895</v>
      </c>
      <c r="G68" s="25">
        <v>30478</v>
      </c>
      <c r="H68" s="25">
        <v>167417</v>
      </c>
      <c r="I68" s="103">
        <f t="shared" ref="I68:I91" si="2">IFERROR((F68/C68)*100,"")</f>
        <v>108.97721828484579</v>
      </c>
    </row>
    <row r="69" spans="1:9" ht="15" customHeight="1">
      <c r="A69" s="2"/>
      <c r="B69" s="728" t="s">
        <v>580</v>
      </c>
      <c r="C69" s="725">
        <v>92263</v>
      </c>
      <c r="D69" s="725">
        <v>14373</v>
      </c>
      <c r="E69" s="725">
        <v>77890</v>
      </c>
      <c r="F69" s="725">
        <v>111571</v>
      </c>
      <c r="G69" s="725">
        <v>16012</v>
      </c>
      <c r="H69" s="725">
        <v>95559</v>
      </c>
      <c r="I69" s="723">
        <f t="shared" si="2"/>
        <v>120.92713221984978</v>
      </c>
    </row>
    <row r="70" spans="1:9" ht="15" customHeight="1">
      <c r="A70" s="2"/>
      <c r="B70" s="728" t="s">
        <v>581</v>
      </c>
      <c r="C70" s="725">
        <v>28832</v>
      </c>
      <c r="D70" s="725">
        <v>4443</v>
      </c>
      <c r="E70" s="725">
        <v>24389</v>
      </c>
      <c r="F70" s="725">
        <v>26155</v>
      </c>
      <c r="G70" s="725">
        <v>4170</v>
      </c>
      <c r="H70" s="725">
        <v>21985</v>
      </c>
      <c r="I70" s="723">
        <f t="shared" si="2"/>
        <v>90.715177580466147</v>
      </c>
    </row>
    <row r="71" spans="1:9" ht="15" customHeight="1">
      <c r="A71" s="2"/>
      <c r="B71" s="728" t="s">
        <v>582</v>
      </c>
      <c r="C71" s="725">
        <v>60498</v>
      </c>
      <c r="D71" s="725">
        <v>9124</v>
      </c>
      <c r="E71" s="725">
        <v>51374</v>
      </c>
      <c r="F71" s="725">
        <v>60169</v>
      </c>
      <c r="G71" s="725">
        <v>10296</v>
      </c>
      <c r="H71" s="725">
        <v>49873</v>
      </c>
      <c r="I71" s="723">
        <f t="shared" si="2"/>
        <v>99.456180369598997</v>
      </c>
    </row>
    <row r="72" spans="1:9" ht="15" customHeight="1">
      <c r="A72" s="2" t="s">
        <v>583</v>
      </c>
      <c r="B72" s="728"/>
      <c r="C72" s="25">
        <v>71383</v>
      </c>
      <c r="D72" s="25">
        <v>11618</v>
      </c>
      <c r="E72" s="25">
        <v>59765</v>
      </c>
      <c r="F72" s="25">
        <v>39153</v>
      </c>
      <c r="G72" s="25">
        <v>5755</v>
      </c>
      <c r="H72" s="25">
        <v>33398</v>
      </c>
      <c r="I72" s="103">
        <f t="shared" si="2"/>
        <v>54.849193785635229</v>
      </c>
    </row>
    <row r="73" spans="1:9" ht="15" customHeight="1">
      <c r="A73" s="2"/>
      <c r="B73" s="728" t="s">
        <v>584</v>
      </c>
      <c r="C73" s="725">
        <v>71383</v>
      </c>
      <c r="D73" s="725">
        <v>11618</v>
      </c>
      <c r="E73" s="725">
        <v>59765</v>
      </c>
      <c r="F73" s="725">
        <v>39153</v>
      </c>
      <c r="G73" s="725">
        <v>5755</v>
      </c>
      <c r="H73" s="725">
        <v>33398</v>
      </c>
      <c r="I73" s="723">
        <f t="shared" si="2"/>
        <v>54.849193785635229</v>
      </c>
    </row>
    <row r="74" spans="1:9" ht="15" customHeight="1">
      <c r="A74" s="2" t="s">
        <v>585</v>
      </c>
      <c r="B74" s="728"/>
      <c r="C74" s="25">
        <v>186743</v>
      </c>
      <c r="D74" s="25">
        <v>30710</v>
      </c>
      <c r="E74" s="25">
        <v>156033</v>
      </c>
      <c r="F74" s="25">
        <v>150963</v>
      </c>
      <c r="G74" s="25">
        <v>24192</v>
      </c>
      <c r="H74" s="25">
        <v>126771</v>
      </c>
      <c r="I74" s="103">
        <f t="shared" si="2"/>
        <v>80.839977937593375</v>
      </c>
    </row>
    <row r="75" spans="1:9" ht="15" customHeight="1">
      <c r="A75" s="2"/>
      <c r="B75" s="728" t="s">
        <v>586</v>
      </c>
      <c r="C75" s="725">
        <v>79155</v>
      </c>
      <c r="D75" s="725">
        <v>13017</v>
      </c>
      <c r="E75" s="725">
        <v>66138</v>
      </c>
      <c r="F75" s="725">
        <v>74736</v>
      </c>
      <c r="G75" s="725">
        <v>12038</v>
      </c>
      <c r="H75" s="725">
        <v>62698</v>
      </c>
      <c r="I75" s="723">
        <f t="shared" si="2"/>
        <v>94.417282546901646</v>
      </c>
    </row>
    <row r="76" spans="1:9" ht="15" customHeight="1">
      <c r="A76" s="2"/>
      <c r="B76" s="728" t="s">
        <v>587</v>
      </c>
      <c r="C76" s="725">
        <v>46212</v>
      </c>
      <c r="D76" s="725">
        <v>7600</v>
      </c>
      <c r="E76" s="725">
        <v>38612</v>
      </c>
      <c r="F76" s="725">
        <v>39423</v>
      </c>
      <c r="G76" s="725">
        <v>6325</v>
      </c>
      <c r="H76" s="725">
        <v>33098</v>
      </c>
      <c r="I76" s="723">
        <f t="shared" si="2"/>
        <v>85.309010646585307</v>
      </c>
    </row>
    <row r="77" spans="1:9" ht="15" customHeight="1">
      <c r="A77" s="2"/>
      <c r="B77" s="728" t="s">
        <v>588</v>
      </c>
      <c r="C77" s="725">
        <v>61376</v>
      </c>
      <c r="D77" s="725">
        <v>10093</v>
      </c>
      <c r="E77" s="725">
        <v>51283</v>
      </c>
      <c r="F77" s="725">
        <v>36804</v>
      </c>
      <c r="G77" s="725">
        <v>5829</v>
      </c>
      <c r="H77" s="725">
        <v>30975</v>
      </c>
      <c r="I77" s="723">
        <f t="shared" si="2"/>
        <v>59.964807090719496</v>
      </c>
    </row>
    <row r="78" spans="1:9" ht="15" customHeight="1">
      <c r="A78" s="2" t="s">
        <v>589</v>
      </c>
      <c r="B78" s="728"/>
      <c r="C78" s="25">
        <v>198157</v>
      </c>
      <c r="D78" s="25">
        <v>34048</v>
      </c>
      <c r="E78" s="25">
        <v>164109</v>
      </c>
      <c r="F78" s="25">
        <v>219112</v>
      </c>
      <c r="G78" s="25">
        <v>35250</v>
      </c>
      <c r="H78" s="25">
        <v>183862</v>
      </c>
      <c r="I78" s="103">
        <f t="shared" si="2"/>
        <v>110.57494814717623</v>
      </c>
    </row>
    <row r="79" spans="1:9" ht="15" customHeight="1">
      <c r="A79" s="2"/>
      <c r="B79" s="728" t="s">
        <v>591</v>
      </c>
      <c r="C79" s="725">
        <v>82310</v>
      </c>
      <c r="D79" s="725">
        <v>15023</v>
      </c>
      <c r="E79" s="725">
        <v>67287</v>
      </c>
      <c r="F79" s="725">
        <v>93837</v>
      </c>
      <c r="G79" s="725">
        <v>15378</v>
      </c>
      <c r="H79" s="725">
        <v>78459</v>
      </c>
      <c r="I79" s="723">
        <f t="shared" si="2"/>
        <v>114.00437370914833</v>
      </c>
    </row>
    <row r="80" spans="1:9" ht="15" customHeight="1">
      <c r="A80" s="2"/>
      <c r="B80" s="728" t="s">
        <v>592</v>
      </c>
      <c r="C80" s="724">
        <v>80150</v>
      </c>
      <c r="D80" s="724">
        <v>12832</v>
      </c>
      <c r="E80" s="724">
        <v>67318</v>
      </c>
      <c r="F80" s="724">
        <v>82498</v>
      </c>
      <c r="G80" s="724">
        <v>12804</v>
      </c>
      <c r="H80" s="724">
        <v>69694</v>
      </c>
      <c r="I80" s="722">
        <f t="shared" si="2"/>
        <v>102.92950717404865</v>
      </c>
    </row>
    <row r="81" spans="1:9" ht="15" customHeight="1">
      <c r="A81" s="2"/>
      <c r="B81" s="728" t="s">
        <v>593</v>
      </c>
      <c r="C81" s="724">
        <v>35697</v>
      </c>
      <c r="D81" s="724">
        <v>6193</v>
      </c>
      <c r="E81" s="724">
        <v>29504</v>
      </c>
      <c r="F81" s="724">
        <v>42777</v>
      </c>
      <c r="G81" s="724">
        <v>7068</v>
      </c>
      <c r="H81" s="724">
        <v>35709</v>
      </c>
      <c r="I81" s="722">
        <f t="shared" si="2"/>
        <v>119.83359946213967</v>
      </c>
    </row>
    <row r="82" spans="1:9" ht="15" customHeight="1">
      <c r="A82" s="2" t="s">
        <v>594</v>
      </c>
      <c r="B82" s="728"/>
      <c r="C82" s="25">
        <v>136616</v>
      </c>
      <c r="D82" s="25">
        <v>21052</v>
      </c>
      <c r="E82" s="25">
        <v>115564</v>
      </c>
      <c r="F82" s="25">
        <v>18614</v>
      </c>
      <c r="G82" s="25">
        <v>2858</v>
      </c>
      <c r="H82" s="25">
        <v>15756</v>
      </c>
      <c r="I82" s="103">
        <f t="shared" si="2"/>
        <v>13.625051238507934</v>
      </c>
    </row>
    <row r="83" spans="1:9" ht="15" customHeight="1">
      <c r="A83" s="2"/>
      <c r="B83" s="728" t="s">
        <v>595</v>
      </c>
      <c r="C83" s="725">
        <v>136616</v>
      </c>
      <c r="D83" s="725">
        <v>21052</v>
      </c>
      <c r="E83" s="725">
        <v>115564</v>
      </c>
      <c r="F83" s="725">
        <v>18614</v>
      </c>
      <c r="G83" s="725">
        <v>2858</v>
      </c>
      <c r="H83" s="725">
        <v>15756</v>
      </c>
      <c r="I83" s="723">
        <f t="shared" si="2"/>
        <v>13.625051238507934</v>
      </c>
    </row>
    <row r="84" spans="1:9" ht="15" customHeight="1">
      <c r="A84" s="2" t="s">
        <v>596</v>
      </c>
      <c r="B84" s="728"/>
      <c r="C84" s="25">
        <v>387684</v>
      </c>
      <c r="D84" s="25">
        <v>60823</v>
      </c>
      <c r="E84" s="25">
        <v>326861</v>
      </c>
      <c r="F84" s="25">
        <v>431782</v>
      </c>
      <c r="G84" s="25">
        <v>59517</v>
      </c>
      <c r="H84" s="25">
        <v>372265</v>
      </c>
      <c r="I84" s="103">
        <f t="shared" si="2"/>
        <v>111.37472787115279</v>
      </c>
    </row>
    <row r="85" spans="1:9" ht="15" customHeight="1">
      <c r="A85" s="2"/>
      <c r="B85" s="728" t="s">
        <v>598</v>
      </c>
      <c r="C85" s="725">
        <v>51253</v>
      </c>
      <c r="D85" s="725">
        <v>8205</v>
      </c>
      <c r="E85" s="725">
        <v>43048</v>
      </c>
      <c r="F85" s="725">
        <v>57093</v>
      </c>
      <c r="G85" s="725">
        <v>8060</v>
      </c>
      <c r="H85" s="725">
        <v>49033</v>
      </c>
      <c r="I85" s="723">
        <f t="shared" si="2"/>
        <v>111.39445495873413</v>
      </c>
    </row>
    <row r="86" spans="1:9" ht="15" customHeight="1">
      <c r="A86" s="2"/>
      <c r="B86" s="728" t="s">
        <v>599</v>
      </c>
      <c r="C86" s="725">
        <v>105173</v>
      </c>
      <c r="D86" s="725">
        <v>16678</v>
      </c>
      <c r="E86" s="725">
        <v>88495</v>
      </c>
      <c r="F86" s="725">
        <v>152481</v>
      </c>
      <c r="G86" s="725">
        <v>18786</v>
      </c>
      <c r="H86" s="725">
        <v>133695</v>
      </c>
      <c r="I86" s="723">
        <f t="shared" si="2"/>
        <v>144.98112633470569</v>
      </c>
    </row>
    <row r="87" spans="1:9" ht="15" customHeight="1">
      <c r="A87" s="2"/>
      <c r="B87" s="728" t="s">
        <v>600</v>
      </c>
      <c r="C87" s="725">
        <v>56702</v>
      </c>
      <c r="D87" s="725">
        <v>8733</v>
      </c>
      <c r="E87" s="725">
        <v>47969</v>
      </c>
      <c r="F87" s="725">
        <v>71524</v>
      </c>
      <c r="G87" s="725">
        <v>10029</v>
      </c>
      <c r="H87" s="725">
        <v>61495</v>
      </c>
      <c r="I87" s="723">
        <f t="shared" si="2"/>
        <v>126.14017142252479</v>
      </c>
    </row>
    <row r="88" spans="1:9" ht="15" customHeight="1">
      <c r="A88" s="2"/>
      <c r="B88" s="728" t="s">
        <v>601</v>
      </c>
      <c r="C88" s="725">
        <v>41613</v>
      </c>
      <c r="D88" s="725">
        <v>5924</v>
      </c>
      <c r="E88" s="725">
        <v>35689</v>
      </c>
      <c r="F88" s="725">
        <v>21953</v>
      </c>
      <c r="G88" s="725">
        <v>3198</v>
      </c>
      <c r="H88" s="725">
        <v>18755</v>
      </c>
      <c r="I88" s="723">
        <f t="shared" si="2"/>
        <v>52.755148631437287</v>
      </c>
    </row>
    <row r="89" spans="1:9" ht="14.25" customHeight="1">
      <c r="A89" s="2"/>
      <c r="B89" s="728" t="s">
        <v>602</v>
      </c>
      <c r="C89" s="724">
        <v>37646</v>
      </c>
      <c r="D89" s="724">
        <v>6027</v>
      </c>
      <c r="E89" s="724">
        <v>31619</v>
      </c>
      <c r="F89" s="724">
        <v>22734</v>
      </c>
      <c r="G89" s="724">
        <v>3074</v>
      </c>
      <c r="H89" s="724">
        <v>19660</v>
      </c>
      <c r="I89" s="722">
        <f t="shared" si="2"/>
        <v>60.388885937416994</v>
      </c>
    </row>
    <row r="90" spans="1:9" ht="14.25" customHeight="1">
      <c r="A90" s="2"/>
      <c r="B90" s="728" t="s">
        <v>603</v>
      </c>
      <c r="C90" s="725">
        <v>95297</v>
      </c>
      <c r="D90" s="725">
        <v>15256</v>
      </c>
      <c r="E90" s="725">
        <v>80041</v>
      </c>
      <c r="F90" s="725">
        <v>105997</v>
      </c>
      <c r="G90" s="725">
        <v>16370</v>
      </c>
      <c r="H90" s="725">
        <v>89627</v>
      </c>
      <c r="I90" s="723">
        <f t="shared" si="2"/>
        <v>111.2280554477056</v>
      </c>
    </row>
    <row r="91" spans="1:9" ht="14.25" customHeight="1" thickBot="1">
      <c r="A91" s="282" t="s">
        <v>606</v>
      </c>
      <c r="B91" s="733"/>
      <c r="C91" s="19">
        <v>4708995</v>
      </c>
      <c r="D91" s="19">
        <v>809748</v>
      </c>
      <c r="E91" s="19">
        <v>3899247</v>
      </c>
      <c r="F91" s="19">
        <v>4973917</v>
      </c>
      <c r="G91" s="19">
        <v>755581</v>
      </c>
      <c r="H91" s="19">
        <v>4218336</v>
      </c>
      <c r="I91" s="704">
        <f t="shared" si="2"/>
        <v>105.62587133772705</v>
      </c>
    </row>
    <row r="92" spans="1:9" ht="15" customHeight="1">
      <c r="A92" s="748" t="s">
        <v>2967</v>
      </c>
      <c r="B92" s="8"/>
    </row>
  </sheetData>
  <mergeCells count="4">
    <mergeCell ref="A1:I1"/>
    <mergeCell ref="C2:E2"/>
    <mergeCell ref="F2:I2"/>
    <mergeCell ref="A2:B3"/>
  </mergeCells>
  <conditionalFormatting sqref="C4:I91">
    <cfRule type="containsBlanks" dxfId="369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Statistique&amp;CMinistère de la Santé&amp;R&amp;P</oddFooter>
  </headerFooter>
  <rowBreaks count="1" manualBreakCount="1">
    <brk id="50" max="16383" man="1"/>
  </row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Feuil115">
    <tabColor rgb="FFFFFF00"/>
  </sheetPr>
  <dimension ref="A1:Z92"/>
  <sheetViews>
    <sheetView view="pageBreakPreview" zoomScale="98" zoomScaleNormal="100" workbookViewId="0">
      <pane ySplit="3" topLeftCell="A85" activePane="bottomLeft" state="frozen"/>
      <selection activeCell="A28" sqref="A28"/>
      <selection pane="bottomLeft" activeCell="H89" sqref="H89"/>
    </sheetView>
  </sheetViews>
  <sheetFormatPr baseColWidth="10" defaultColWidth="14.33203125" defaultRowHeight="15" customHeight="1"/>
  <cols>
    <col min="1" max="1" width="1" customWidth="1"/>
    <col min="2" max="2" width="21.6640625" customWidth="1"/>
    <col min="3" max="3" width="11.796875" customWidth="1"/>
    <col min="4" max="4" width="10.19921875" customWidth="1"/>
    <col min="5" max="5" width="11.6640625" customWidth="1"/>
    <col min="6" max="6" width="10.19921875" customWidth="1"/>
    <col min="7" max="7" width="9" customWidth="1"/>
    <col min="8" max="8" width="10.6640625" customWidth="1"/>
    <col min="9" max="9" width="13.33203125" customWidth="1"/>
    <col min="10" max="26" width="10.6640625" customWidth="1"/>
  </cols>
  <sheetData>
    <row r="1" spans="1:26" ht="30.75" customHeight="1">
      <c r="A1" s="1023" t="s">
        <v>1955</v>
      </c>
      <c r="B1" s="896"/>
      <c r="C1" s="896"/>
      <c r="D1" s="896"/>
      <c r="E1" s="896"/>
      <c r="F1" s="896"/>
      <c r="G1" s="896"/>
      <c r="H1" s="896"/>
      <c r="I1" s="89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1026" t="s">
        <v>1944</v>
      </c>
      <c r="B2" s="1027"/>
      <c r="C2" s="1024" t="s">
        <v>1945</v>
      </c>
      <c r="D2" s="966"/>
      <c r="E2" s="1025"/>
      <c r="F2" s="1024" t="s">
        <v>1946</v>
      </c>
      <c r="G2" s="966"/>
      <c r="H2" s="966"/>
      <c r="I2" s="102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.5" customHeight="1" thickBot="1">
      <c r="A3" s="901"/>
      <c r="B3" s="1028"/>
      <c r="C3" s="157" t="s">
        <v>1947</v>
      </c>
      <c r="D3" s="158" t="s">
        <v>1948</v>
      </c>
      <c r="E3" s="159" t="s">
        <v>1949</v>
      </c>
      <c r="F3" s="157" t="s">
        <v>1950</v>
      </c>
      <c r="G3" s="160" t="s">
        <v>1951</v>
      </c>
      <c r="H3" s="160" t="s">
        <v>1952</v>
      </c>
      <c r="I3" s="161" t="s">
        <v>1953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2" t="s">
        <v>498</v>
      </c>
      <c r="B4" s="728"/>
      <c r="C4" s="25">
        <v>244674</v>
      </c>
      <c r="D4" s="25">
        <v>41102</v>
      </c>
      <c r="E4" s="25">
        <v>203572</v>
      </c>
      <c r="F4" s="25">
        <v>259941</v>
      </c>
      <c r="G4" s="25">
        <v>39998</v>
      </c>
      <c r="H4" s="25">
        <v>219943</v>
      </c>
      <c r="I4" s="103">
        <f t="shared" ref="I4:I35" si="0">IFERROR((F4/C4)*100,"")</f>
        <v>106.23973123421368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2"/>
      <c r="B5" s="728" t="s">
        <v>500</v>
      </c>
      <c r="C5" s="724">
        <v>75137</v>
      </c>
      <c r="D5" s="724">
        <v>12622</v>
      </c>
      <c r="E5" s="724">
        <v>62515</v>
      </c>
      <c r="F5" s="724">
        <v>81614</v>
      </c>
      <c r="G5" s="724">
        <v>12145</v>
      </c>
      <c r="H5" s="724">
        <v>69469</v>
      </c>
      <c r="I5" s="722">
        <f t="shared" si="0"/>
        <v>108.62025366996286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2"/>
      <c r="B6" s="728" t="s">
        <v>501</v>
      </c>
      <c r="C6" s="725">
        <v>89227</v>
      </c>
      <c r="D6" s="725">
        <v>14989</v>
      </c>
      <c r="E6" s="725">
        <v>74238</v>
      </c>
      <c r="F6" s="725">
        <v>96781</v>
      </c>
      <c r="G6" s="725">
        <v>14556</v>
      </c>
      <c r="H6" s="725">
        <v>82225</v>
      </c>
      <c r="I6" s="723">
        <f t="shared" si="0"/>
        <v>108.46604727268652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2"/>
      <c r="B7" s="728" t="s">
        <v>502</v>
      </c>
      <c r="C7" s="725">
        <v>80310</v>
      </c>
      <c r="D7" s="725">
        <v>13491</v>
      </c>
      <c r="E7" s="725">
        <v>66819</v>
      </c>
      <c r="F7" s="725">
        <v>81546</v>
      </c>
      <c r="G7" s="725">
        <v>13297</v>
      </c>
      <c r="H7" s="725">
        <v>68249</v>
      </c>
      <c r="I7" s="723">
        <f t="shared" si="0"/>
        <v>101.53903623459095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2" t="s">
        <v>503</v>
      </c>
      <c r="B8" s="728"/>
      <c r="C8" s="25">
        <v>208099</v>
      </c>
      <c r="D8" s="25">
        <v>35021</v>
      </c>
      <c r="E8" s="25">
        <v>173078</v>
      </c>
      <c r="F8" s="25">
        <v>223137</v>
      </c>
      <c r="G8" s="25">
        <v>35378</v>
      </c>
      <c r="H8" s="25">
        <v>187759</v>
      </c>
      <c r="I8" s="103">
        <f t="shared" si="0"/>
        <v>107.22636821897269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2"/>
      <c r="B9" s="728" t="s">
        <v>505</v>
      </c>
      <c r="C9" s="725">
        <v>25130</v>
      </c>
      <c r="D9" s="725">
        <v>4243</v>
      </c>
      <c r="E9" s="725">
        <v>20887</v>
      </c>
      <c r="F9" s="725">
        <v>27073</v>
      </c>
      <c r="G9" s="725">
        <v>4443</v>
      </c>
      <c r="H9" s="725">
        <v>22630</v>
      </c>
      <c r="I9" s="723">
        <f t="shared" si="0"/>
        <v>107.73179466772783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2"/>
      <c r="B10" s="728" t="s">
        <v>506</v>
      </c>
      <c r="C10" s="725">
        <v>55329</v>
      </c>
      <c r="D10" s="725">
        <v>9342</v>
      </c>
      <c r="E10" s="725">
        <v>45987</v>
      </c>
      <c r="F10" s="725">
        <v>61504</v>
      </c>
      <c r="G10" s="725">
        <v>9851</v>
      </c>
      <c r="H10" s="725">
        <v>51653</v>
      </c>
      <c r="I10" s="723">
        <f t="shared" si="0"/>
        <v>111.16051257026152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2"/>
      <c r="B11" s="728" t="s">
        <v>507</v>
      </c>
      <c r="C11" s="725">
        <v>34131</v>
      </c>
      <c r="D11" s="725">
        <v>5763</v>
      </c>
      <c r="E11" s="725">
        <v>28368</v>
      </c>
      <c r="F11" s="725">
        <v>38651</v>
      </c>
      <c r="G11" s="725">
        <v>6215</v>
      </c>
      <c r="H11" s="725">
        <v>32436</v>
      </c>
      <c r="I11" s="723">
        <f t="shared" si="0"/>
        <v>113.24309278954617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2"/>
      <c r="B12" s="728" t="s">
        <v>508</v>
      </c>
      <c r="C12" s="725">
        <v>55176</v>
      </c>
      <c r="D12" s="725">
        <v>9380</v>
      </c>
      <c r="E12" s="725">
        <v>45796</v>
      </c>
      <c r="F12" s="725">
        <v>57886</v>
      </c>
      <c r="G12" s="725">
        <v>8539</v>
      </c>
      <c r="H12" s="725">
        <v>49347</v>
      </c>
      <c r="I12" s="723">
        <f t="shared" si="0"/>
        <v>104.91155574887631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2"/>
      <c r="B13" s="728" t="s">
        <v>509</v>
      </c>
      <c r="C13" s="725">
        <v>38333</v>
      </c>
      <c r="D13" s="725">
        <v>6293</v>
      </c>
      <c r="E13" s="725">
        <v>32040</v>
      </c>
      <c r="F13" s="725">
        <v>38023</v>
      </c>
      <c r="G13" s="725">
        <v>6330</v>
      </c>
      <c r="H13" s="725">
        <v>31693</v>
      </c>
      <c r="I13" s="723">
        <f t="shared" si="0"/>
        <v>99.19129731562883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2" t="s">
        <v>510</v>
      </c>
      <c r="B14" s="728"/>
      <c r="C14" s="25">
        <v>135586</v>
      </c>
      <c r="D14" s="25">
        <v>21377</v>
      </c>
      <c r="E14" s="25">
        <v>114209</v>
      </c>
      <c r="F14" s="25">
        <v>120908</v>
      </c>
      <c r="G14" s="25">
        <v>15505</v>
      </c>
      <c r="H14" s="25">
        <v>105403</v>
      </c>
      <c r="I14" s="103">
        <f t="shared" si="0"/>
        <v>89.17439853672208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2"/>
      <c r="B15" s="728" t="s">
        <v>512</v>
      </c>
      <c r="C15" s="725">
        <v>104084</v>
      </c>
      <c r="D15" s="725">
        <v>16408</v>
      </c>
      <c r="E15" s="725">
        <v>87676</v>
      </c>
      <c r="F15" s="725">
        <v>97281</v>
      </c>
      <c r="G15" s="725">
        <v>12126</v>
      </c>
      <c r="H15" s="725">
        <v>85155</v>
      </c>
      <c r="I15" s="723">
        <f t="shared" si="0"/>
        <v>93.463932977210717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2"/>
      <c r="B16" s="728" t="s">
        <v>513</v>
      </c>
      <c r="C16" s="725">
        <v>31502</v>
      </c>
      <c r="D16" s="725">
        <v>4969</v>
      </c>
      <c r="E16" s="725">
        <v>26533</v>
      </c>
      <c r="F16" s="725">
        <v>23627</v>
      </c>
      <c r="G16" s="725">
        <v>3379</v>
      </c>
      <c r="H16" s="725">
        <v>20248</v>
      </c>
      <c r="I16" s="723">
        <f t="shared" si="0"/>
        <v>75.001587200812651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2" t="s">
        <v>514</v>
      </c>
      <c r="B17" s="728"/>
      <c r="C17" s="25">
        <v>518735</v>
      </c>
      <c r="D17" s="25">
        <v>100141</v>
      </c>
      <c r="E17" s="25">
        <v>418594</v>
      </c>
      <c r="F17" s="25">
        <v>599697</v>
      </c>
      <c r="G17" s="25">
        <v>99540</v>
      </c>
      <c r="H17" s="25">
        <v>500157</v>
      </c>
      <c r="I17" s="103">
        <f t="shared" si="0"/>
        <v>115.6075838337494</v>
      </c>
    </row>
    <row r="18" spans="1:9" ht="15" customHeight="1">
      <c r="A18" s="2"/>
      <c r="B18" s="728" t="s">
        <v>516</v>
      </c>
      <c r="C18" s="725">
        <v>97308</v>
      </c>
      <c r="D18" s="725">
        <v>20718</v>
      </c>
      <c r="E18" s="725">
        <v>76590</v>
      </c>
      <c r="F18" s="725">
        <v>106852</v>
      </c>
      <c r="G18" s="725">
        <v>19263</v>
      </c>
      <c r="H18" s="725">
        <v>87589</v>
      </c>
      <c r="I18" s="723">
        <f t="shared" si="0"/>
        <v>109.80803222756607</v>
      </c>
    </row>
    <row r="19" spans="1:9" ht="15" customHeight="1">
      <c r="A19" s="2"/>
      <c r="B19" s="728" t="s">
        <v>517</v>
      </c>
      <c r="C19" s="725">
        <v>65845</v>
      </c>
      <c r="D19" s="725">
        <v>10687</v>
      </c>
      <c r="E19" s="725">
        <v>55158</v>
      </c>
      <c r="F19" s="725">
        <v>68456</v>
      </c>
      <c r="G19" s="725">
        <v>10340</v>
      </c>
      <c r="H19" s="725">
        <v>58116</v>
      </c>
      <c r="I19" s="723">
        <f t="shared" si="0"/>
        <v>103.9653732249981</v>
      </c>
    </row>
    <row r="20" spans="1:9" ht="15" customHeight="1">
      <c r="A20" s="2"/>
      <c r="B20" s="729" t="s">
        <v>518</v>
      </c>
      <c r="C20" s="724">
        <v>162829</v>
      </c>
      <c r="D20" s="724">
        <v>33214</v>
      </c>
      <c r="E20" s="724">
        <v>129615</v>
      </c>
      <c r="F20" s="724">
        <v>204342</v>
      </c>
      <c r="G20" s="724">
        <v>33782</v>
      </c>
      <c r="H20" s="724">
        <v>170560</v>
      </c>
      <c r="I20" s="722">
        <f t="shared" si="0"/>
        <v>125.49484428449477</v>
      </c>
    </row>
    <row r="21" spans="1:9" ht="15" customHeight="1">
      <c r="A21" s="2"/>
      <c r="B21" s="729" t="s">
        <v>519</v>
      </c>
      <c r="C21" s="724">
        <v>65738</v>
      </c>
      <c r="D21" s="724">
        <v>12491</v>
      </c>
      <c r="E21" s="724">
        <v>53247</v>
      </c>
      <c r="F21" s="724">
        <v>79161</v>
      </c>
      <c r="G21" s="724">
        <v>12478</v>
      </c>
      <c r="H21" s="724">
        <v>66683</v>
      </c>
      <c r="I21" s="722">
        <f t="shared" si="0"/>
        <v>120.41893577535063</v>
      </c>
    </row>
    <row r="22" spans="1:9" ht="15" customHeight="1">
      <c r="A22" s="2"/>
      <c r="B22" s="728" t="s">
        <v>520</v>
      </c>
      <c r="C22" s="725">
        <v>26245</v>
      </c>
      <c r="D22" s="725">
        <v>4316</v>
      </c>
      <c r="E22" s="725">
        <v>21929</v>
      </c>
      <c r="F22" s="725">
        <v>36474</v>
      </c>
      <c r="G22" s="725">
        <v>5573</v>
      </c>
      <c r="H22" s="725">
        <v>30901</v>
      </c>
      <c r="I22" s="723">
        <f t="shared" si="0"/>
        <v>138.97504286530767</v>
      </c>
    </row>
    <row r="23" spans="1:9" ht="15" customHeight="1">
      <c r="A23" s="2"/>
      <c r="B23" s="728" t="s">
        <v>521</v>
      </c>
      <c r="C23" s="725">
        <v>17837</v>
      </c>
      <c r="D23" s="725">
        <v>2962</v>
      </c>
      <c r="E23" s="725">
        <v>14875</v>
      </c>
      <c r="F23" s="725">
        <v>18114</v>
      </c>
      <c r="G23" s="725">
        <v>2873</v>
      </c>
      <c r="H23" s="725">
        <v>15241</v>
      </c>
      <c r="I23" s="723">
        <f t="shared" si="0"/>
        <v>101.55295172955094</v>
      </c>
    </row>
    <row r="24" spans="1:9" ht="15" customHeight="1">
      <c r="A24" s="2"/>
      <c r="B24" s="728" t="s">
        <v>522</v>
      </c>
      <c r="C24" s="725">
        <v>31571</v>
      </c>
      <c r="D24" s="725">
        <v>5828</v>
      </c>
      <c r="E24" s="725">
        <v>25743</v>
      </c>
      <c r="F24" s="725">
        <v>33016</v>
      </c>
      <c r="G24" s="725">
        <v>5957</v>
      </c>
      <c r="H24" s="725">
        <v>27059</v>
      </c>
      <c r="I24" s="723">
        <f t="shared" si="0"/>
        <v>104.57698520794401</v>
      </c>
    </row>
    <row r="25" spans="1:9" ht="15" customHeight="1">
      <c r="A25" s="2"/>
      <c r="B25" s="728" t="s">
        <v>523</v>
      </c>
      <c r="C25" s="725">
        <v>51362</v>
      </c>
      <c r="D25" s="725">
        <v>9925</v>
      </c>
      <c r="E25" s="725">
        <v>41437</v>
      </c>
      <c r="F25" s="725">
        <v>53282</v>
      </c>
      <c r="G25" s="725">
        <v>9274</v>
      </c>
      <c r="H25" s="725">
        <v>44008</v>
      </c>
      <c r="I25" s="723">
        <f t="shared" si="0"/>
        <v>103.73817218955648</v>
      </c>
    </row>
    <row r="26" spans="1:9" ht="15" customHeight="1">
      <c r="A26" s="2" t="s">
        <v>524</v>
      </c>
      <c r="B26" s="728"/>
      <c r="C26" s="25">
        <v>753082</v>
      </c>
      <c r="D26" s="25">
        <v>160465</v>
      </c>
      <c r="E26" s="25">
        <v>592617</v>
      </c>
      <c r="F26" s="25">
        <v>1004217</v>
      </c>
      <c r="G26" s="25">
        <v>163612</v>
      </c>
      <c r="H26" s="25">
        <v>840605</v>
      </c>
      <c r="I26" s="103">
        <f t="shared" si="0"/>
        <v>133.34763013855064</v>
      </c>
    </row>
    <row r="27" spans="1:9" ht="15" customHeight="1">
      <c r="A27" s="2"/>
      <c r="B27" s="728" t="s">
        <v>532</v>
      </c>
      <c r="C27" s="725">
        <v>49513</v>
      </c>
      <c r="D27" s="725">
        <v>12743</v>
      </c>
      <c r="E27" s="725">
        <v>36770</v>
      </c>
      <c r="F27" s="725">
        <v>52250</v>
      </c>
      <c r="G27" s="725">
        <v>12494</v>
      </c>
      <c r="H27" s="725">
        <v>39756</v>
      </c>
      <c r="I27" s="723">
        <f t="shared" si="0"/>
        <v>105.52784117302527</v>
      </c>
    </row>
    <row r="28" spans="1:9" ht="15" customHeight="1">
      <c r="A28" s="2"/>
      <c r="B28" s="728" t="s">
        <v>533</v>
      </c>
      <c r="C28" s="725">
        <v>223532</v>
      </c>
      <c r="D28" s="725">
        <v>48004</v>
      </c>
      <c r="E28" s="725">
        <v>175528</v>
      </c>
      <c r="F28" s="725">
        <v>299143</v>
      </c>
      <c r="G28" s="725">
        <v>48329</v>
      </c>
      <c r="H28" s="725">
        <v>250814</v>
      </c>
      <c r="I28" s="723">
        <f t="shared" si="0"/>
        <v>133.82558201957661</v>
      </c>
    </row>
    <row r="29" spans="1:9" ht="15" customHeight="1">
      <c r="A29" s="2"/>
      <c r="B29" s="728" t="s">
        <v>534</v>
      </c>
      <c r="C29" s="725">
        <v>257862</v>
      </c>
      <c r="D29" s="725">
        <v>52491</v>
      </c>
      <c r="E29" s="725">
        <v>205371</v>
      </c>
      <c r="F29" s="725">
        <v>342022</v>
      </c>
      <c r="G29" s="725">
        <v>58703</v>
      </c>
      <c r="H29" s="725">
        <v>283319</v>
      </c>
      <c r="I29" s="723">
        <f t="shared" si="0"/>
        <v>132.63761236630444</v>
      </c>
    </row>
    <row r="30" spans="1:9" ht="15" customHeight="1">
      <c r="A30" s="2"/>
      <c r="B30" s="728" t="s">
        <v>535</v>
      </c>
      <c r="C30" s="725">
        <v>101331</v>
      </c>
      <c r="D30" s="725">
        <v>22560</v>
      </c>
      <c r="E30" s="725">
        <v>78771</v>
      </c>
      <c r="F30" s="725">
        <v>136456</v>
      </c>
      <c r="G30" s="725">
        <v>19783</v>
      </c>
      <c r="H30" s="725">
        <v>116673</v>
      </c>
      <c r="I30" s="723">
        <f t="shared" si="0"/>
        <v>134.66362712299295</v>
      </c>
    </row>
    <row r="31" spans="1:9" ht="15" customHeight="1">
      <c r="A31" s="2"/>
      <c r="B31" s="728" t="s">
        <v>536</v>
      </c>
      <c r="C31" s="724">
        <v>120844</v>
      </c>
      <c r="D31" s="724">
        <v>24667</v>
      </c>
      <c r="E31" s="724">
        <v>96177</v>
      </c>
      <c r="F31" s="724">
        <v>174346</v>
      </c>
      <c r="G31" s="724">
        <v>24303</v>
      </c>
      <c r="H31" s="724">
        <v>150043</v>
      </c>
      <c r="I31" s="722">
        <f t="shared" si="0"/>
        <v>144.27360895038231</v>
      </c>
    </row>
    <row r="32" spans="1:9" ht="15" customHeight="1">
      <c r="A32" s="2" t="s">
        <v>537</v>
      </c>
      <c r="B32" s="728"/>
      <c r="C32" s="25">
        <v>443435</v>
      </c>
      <c r="D32" s="25">
        <v>71115</v>
      </c>
      <c r="E32" s="25">
        <v>372320</v>
      </c>
      <c r="F32" s="25">
        <v>458407</v>
      </c>
      <c r="G32" s="25">
        <v>67291</v>
      </c>
      <c r="H32" s="25">
        <v>391116</v>
      </c>
      <c r="I32" s="103">
        <f t="shared" si="0"/>
        <v>103.37636857713082</v>
      </c>
    </row>
    <row r="33" spans="1:9" ht="15" customHeight="1">
      <c r="A33" s="2"/>
      <c r="B33" s="728" t="s">
        <v>539</v>
      </c>
      <c r="C33" s="725">
        <v>52969</v>
      </c>
      <c r="D33" s="725">
        <v>7962</v>
      </c>
      <c r="E33" s="725">
        <v>45007</v>
      </c>
      <c r="F33" s="725">
        <v>35425</v>
      </c>
      <c r="G33" s="725">
        <v>5161</v>
      </c>
      <c r="H33" s="725">
        <v>30264</v>
      </c>
      <c r="I33" s="723">
        <f t="shared" si="0"/>
        <v>66.878740395325565</v>
      </c>
    </row>
    <row r="34" spans="1:9" ht="15" customHeight="1">
      <c r="A34" s="2"/>
      <c r="B34" s="728" t="s">
        <v>540</v>
      </c>
      <c r="C34" s="725">
        <v>50137</v>
      </c>
      <c r="D34" s="725">
        <v>8232</v>
      </c>
      <c r="E34" s="725">
        <v>41905</v>
      </c>
      <c r="F34" s="725">
        <v>48790</v>
      </c>
      <c r="G34" s="725">
        <v>7066</v>
      </c>
      <c r="H34" s="725">
        <v>41724</v>
      </c>
      <c r="I34" s="723">
        <f t="shared" si="0"/>
        <v>97.313361389791979</v>
      </c>
    </row>
    <row r="35" spans="1:9" ht="15" customHeight="1">
      <c r="A35" s="2"/>
      <c r="B35" s="728" t="s">
        <v>541</v>
      </c>
      <c r="C35" s="725">
        <v>49631</v>
      </c>
      <c r="D35" s="725">
        <v>8272</v>
      </c>
      <c r="E35" s="725">
        <v>41359</v>
      </c>
      <c r="F35" s="725">
        <v>61284</v>
      </c>
      <c r="G35" s="725">
        <v>8980</v>
      </c>
      <c r="H35" s="725">
        <v>52304</v>
      </c>
      <c r="I35" s="723">
        <f t="shared" si="0"/>
        <v>123.47927706473776</v>
      </c>
    </row>
    <row r="36" spans="1:9" ht="15" customHeight="1">
      <c r="A36" s="2"/>
      <c r="B36" s="728" t="s">
        <v>542</v>
      </c>
      <c r="C36" s="725">
        <v>125925</v>
      </c>
      <c r="D36" s="725">
        <v>19894</v>
      </c>
      <c r="E36" s="725">
        <v>106031</v>
      </c>
      <c r="F36" s="725">
        <v>144672</v>
      </c>
      <c r="G36" s="725">
        <v>19849</v>
      </c>
      <c r="H36" s="725">
        <v>124823</v>
      </c>
      <c r="I36" s="723">
        <f t="shared" ref="I36:I67" si="1">IFERROR((F36/C36)*100,"")</f>
        <v>114.88743299583086</v>
      </c>
    </row>
    <row r="37" spans="1:9" ht="15" customHeight="1">
      <c r="A37" s="2"/>
      <c r="B37" s="728" t="s">
        <v>543</v>
      </c>
      <c r="C37" s="725">
        <v>100118</v>
      </c>
      <c r="D37" s="725">
        <v>16302</v>
      </c>
      <c r="E37" s="725">
        <v>83816</v>
      </c>
      <c r="F37" s="725">
        <v>106217</v>
      </c>
      <c r="G37" s="725">
        <v>15678</v>
      </c>
      <c r="H37" s="725">
        <v>90539</v>
      </c>
      <c r="I37" s="723">
        <f t="shared" si="1"/>
        <v>106.09181166223856</v>
      </c>
    </row>
    <row r="38" spans="1:9" ht="15" customHeight="1">
      <c r="A38" s="2"/>
      <c r="B38" s="728" t="s">
        <v>544</v>
      </c>
      <c r="C38" s="725">
        <v>64655</v>
      </c>
      <c r="D38" s="725">
        <v>10453</v>
      </c>
      <c r="E38" s="725">
        <v>54202</v>
      </c>
      <c r="F38" s="725">
        <v>62019</v>
      </c>
      <c r="G38" s="725">
        <v>10557</v>
      </c>
      <c r="H38" s="725">
        <v>51462</v>
      </c>
      <c r="I38" s="723">
        <f t="shared" si="1"/>
        <v>95.92297579460211</v>
      </c>
    </row>
    <row r="39" spans="1:9" ht="15" customHeight="1">
      <c r="A39" s="2" t="s">
        <v>545</v>
      </c>
      <c r="B39" s="728"/>
      <c r="C39" s="25">
        <v>216571</v>
      </c>
      <c r="D39" s="25">
        <v>35999</v>
      </c>
      <c r="E39" s="25">
        <v>180572</v>
      </c>
      <c r="F39" s="25">
        <v>155949</v>
      </c>
      <c r="G39" s="25">
        <v>23562</v>
      </c>
      <c r="H39" s="25">
        <v>132387</v>
      </c>
      <c r="I39" s="103">
        <f t="shared" si="1"/>
        <v>72.008255953013105</v>
      </c>
    </row>
    <row r="40" spans="1:9" ht="15" customHeight="1">
      <c r="A40" s="2"/>
      <c r="B40" s="728" t="s">
        <v>547</v>
      </c>
      <c r="C40" s="725">
        <v>91511</v>
      </c>
      <c r="D40" s="725">
        <v>15381</v>
      </c>
      <c r="E40" s="725">
        <v>76130</v>
      </c>
      <c r="F40" s="725">
        <v>71272</v>
      </c>
      <c r="G40" s="725">
        <v>10491</v>
      </c>
      <c r="H40" s="725">
        <v>60781</v>
      </c>
      <c r="I40" s="723">
        <f t="shared" si="1"/>
        <v>77.883533127165038</v>
      </c>
    </row>
    <row r="41" spans="1:9" ht="15" customHeight="1">
      <c r="A41" s="2"/>
      <c r="B41" s="728" t="s">
        <v>548</v>
      </c>
      <c r="C41" s="725">
        <v>72583</v>
      </c>
      <c r="D41" s="725">
        <v>12050</v>
      </c>
      <c r="E41" s="725">
        <v>60533</v>
      </c>
      <c r="F41" s="725">
        <v>80443</v>
      </c>
      <c r="G41" s="725">
        <v>12026</v>
      </c>
      <c r="H41" s="725">
        <v>68417</v>
      </c>
      <c r="I41" s="723">
        <f t="shared" si="1"/>
        <v>110.82898199302866</v>
      </c>
    </row>
    <row r="42" spans="1:9" ht="15" customHeight="1">
      <c r="A42" s="2"/>
      <c r="B42" s="728" t="s">
        <v>549</v>
      </c>
      <c r="C42" s="725">
        <v>52477</v>
      </c>
      <c r="D42" s="725">
        <v>8568</v>
      </c>
      <c r="E42" s="725">
        <v>43909</v>
      </c>
      <c r="F42" s="725">
        <v>4234</v>
      </c>
      <c r="G42" s="725">
        <v>1045</v>
      </c>
      <c r="H42" s="725">
        <v>3189</v>
      </c>
      <c r="I42" s="723">
        <f t="shared" si="1"/>
        <v>8.0682965870762438</v>
      </c>
    </row>
    <row r="43" spans="1:9" ht="15" customHeight="1">
      <c r="A43" s="2" t="s">
        <v>550</v>
      </c>
      <c r="B43" s="728"/>
      <c r="C43" s="25">
        <v>360639</v>
      </c>
      <c r="D43" s="25">
        <v>59557</v>
      </c>
      <c r="E43" s="25">
        <v>301082</v>
      </c>
      <c r="F43" s="25">
        <v>400453</v>
      </c>
      <c r="G43" s="25">
        <v>57478</v>
      </c>
      <c r="H43" s="25">
        <v>342975</v>
      </c>
      <c r="I43" s="103">
        <f t="shared" si="1"/>
        <v>111.03984871297892</v>
      </c>
    </row>
    <row r="44" spans="1:9" ht="15" customHeight="1">
      <c r="A44" s="2"/>
      <c r="B44" s="728" t="s">
        <v>552</v>
      </c>
      <c r="C44" s="725">
        <v>32258</v>
      </c>
      <c r="D44" s="725">
        <v>4943</v>
      </c>
      <c r="E44" s="725">
        <v>27315</v>
      </c>
      <c r="F44" s="725">
        <v>33511</v>
      </c>
      <c r="G44" s="725">
        <v>4951</v>
      </c>
      <c r="H44" s="725">
        <v>28560</v>
      </c>
      <c r="I44" s="723">
        <f t="shared" si="1"/>
        <v>103.88430776861554</v>
      </c>
    </row>
    <row r="45" spans="1:9" ht="15" customHeight="1">
      <c r="A45" s="2"/>
      <c r="B45" s="728" t="s">
        <v>553</v>
      </c>
      <c r="C45" s="725">
        <v>46778</v>
      </c>
      <c r="D45" s="725">
        <v>8221</v>
      </c>
      <c r="E45" s="725">
        <v>38557</v>
      </c>
      <c r="F45" s="725">
        <v>49932</v>
      </c>
      <c r="G45" s="725">
        <v>6853</v>
      </c>
      <c r="H45" s="725">
        <v>43079</v>
      </c>
      <c r="I45" s="723">
        <f t="shared" si="1"/>
        <v>106.74248578391553</v>
      </c>
    </row>
    <row r="46" spans="1:9" ht="15" customHeight="1">
      <c r="A46" s="2"/>
      <c r="B46" s="728" t="s">
        <v>554</v>
      </c>
      <c r="C46" s="725">
        <v>54811</v>
      </c>
      <c r="D46" s="725">
        <v>9192</v>
      </c>
      <c r="E46" s="725">
        <v>45619</v>
      </c>
      <c r="F46" s="725">
        <v>63831</v>
      </c>
      <c r="G46" s="725">
        <v>9626</v>
      </c>
      <c r="H46" s="725">
        <v>54205</v>
      </c>
      <c r="I46" s="723">
        <f t="shared" si="1"/>
        <v>116.45655069237925</v>
      </c>
    </row>
    <row r="47" spans="1:9" ht="15" customHeight="1">
      <c r="A47" s="2"/>
      <c r="B47" s="728" t="s">
        <v>555</v>
      </c>
      <c r="C47" s="725">
        <v>83891</v>
      </c>
      <c r="D47" s="725">
        <v>13857</v>
      </c>
      <c r="E47" s="725">
        <v>70034</v>
      </c>
      <c r="F47" s="725">
        <v>82648</v>
      </c>
      <c r="G47" s="725">
        <v>11500</v>
      </c>
      <c r="H47" s="725">
        <v>71148</v>
      </c>
      <c r="I47" s="723">
        <f t="shared" si="1"/>
        <v>98.518315433121558</v>
      </c>
    </row>
    <row r="48" spans="1:9" ht="15" customHeight="1">
      <c r="A48" s="2"/>
      <c r="B48" s="728" t="s">
        <v>556</v>
      </c>
      <c r="C48" s="725">
        <v>51157</v>
      </c>
      <c r="D48" s="725">
        <v>8307</v>
      </c>
      <c r="E48" s="725">
        <v>42850</v>
      </c>
      <c r="F48" s="725">
        <v>70391</v>
      </c>
      <c r="G48" s="725">
        <v>9928</v>
      </c>
      <c r="H48" s="725">
        <v>60463</v>
      </c>
      <c r="I48" s="723">
        <f t="shared" si="1"/>
        <v>137.59798268076707</v>
      </c>
    </row>
    <row r="49" spans="1:9" ht="15" customHeight="1">
      <c r="A49" s="2"/>
      <c r="B49" s="728" t="s">
        <v>557</v>
      </c>
      <c r="C49" s="725">
        <v>53857</v>
      </c>
      <c r="D49" s="725">
        <v>9042</v>
      </c>
      <c r="E49" s="725">
        <v>44815</v>
      </c>
      <c r="F49" s="725">
        <v>58697</v>
      </c>
      <c r="G49" s="725">
        <v>8863</v>
      </c>
      <c r="H49" s="725">
        <v>49834</v>
      </c>
      <c r="I49" s="723">
        <f t="shared" si="1"/>
        <v>108.98676123809348</v>
      </c>
    </row>
    <row r="50" spans="1:9" ht="15" customHeight="1">
      <c r="A50" s="2"/>
      <c r="B50" s="728" t="s">
        <v>558</v>
      </c>
      <c r="C50" s="725">
        <v>37887</v>
      </c>
      <c r="D50" s="725">
        <v>5995</v>
      </c>
      <c r="E50" s="725">
        <v>31892</v>
      </c>
      <c r="F50" s="725">
        <v>41443</v>
      </c>
      <c r="G50" s="725">
        <v>5757</v>
      </c>
      <c r="H50" s="725">
        <v>35686</v>
      </c>
      <c r="I50" s="723">
        <f t="shared" si="1"/>
        <v>109.38580515744188</v>
      </c>
    </row>
    <row r="51" spans="1:9" ht="15" customHeight="1">
      <c r="A51" s="2" t="s">
        <v>559</v>
      </c>
      <c r="B51" s="728"/>
      <c r="C51" s="25">
        <v>359955</v>
      </c>
      <c r="D51" s="25">
        <v>60709</v>
      </c>
      <c r="E51" s="25">
        <v>299246</v>
      </c>
      <c r="F51" s="25">
        <v>369566</v>
      </c>
      <c r="G51" s="25">
        <v>55700</v>
      </c>
      <c r="H51" s="25">
        <v>313866</v>
      </c>
      <c r="I51" s="103">
        <f t="shared" si="1"/>
        <v>102.67005597921963</v>
      </c>
    </row>
    <row r="52" spans="1:9" ht="15" customHeight="1">
      <c r="A52" s="2"/>
      <c r="B52" s="728" t="s">
        <v>561</v>
      </c>
      <c r="C52" s="725">
        <v>81144</v>
      </c>
      <c r="D52" s="725">
        <v>14160</v>
      </c>
      <c r="E52" s="725">
        <v>66984</v>
      </c>
      <c r="F52" s="725">
        <v>84757</v>
      </c>
      <c r="G52" s="725">
        <v>11901</v>
      </c>
      <c r="H52" s="725">
        <v>72856</v>
      </c>
      <c r="I52" s="723">
        <f t="shared" si="1"/>
        <v>104.45257813270237</v>
      </c>
    </row>
    <row r="53" spans="1:9" ht="15" customHeight="1">
      <c r="A53" s="2"/>
      <c r="B53" s="728" t="s">
        <v>562</v>
      </c>
      <c r="C53" s="725">
        <v>71424</v>
      </c>
      <c r="D53" s="725">
        <v>12046</v>
      </c>
      <c r="E53" s="725">
        <v>59378</v>
      </c>
      <c r="F53" s="725">
        <v>74373</v>
      </c>
      <c r="G53" s="725">
        <v>11361</v>
      </c>
      <c r="H53" s="725">
        <v>63012</v>
      </c>
      <c r="I53" s="723">
        <f t="shared" si="1"/>
        <v>104.12886424731182</v>
      </c>
    </row>
    <row r="54" spans="1:9" ht="15" customHeight="1">
      <c r="A54" s="2"/>
      <c r="B54" s="728" t="s">
        <v>563</v>
      </c>
      <c r="C54" s="725">
        <v>39269</v>
      </c>
      <c r="D54" s="725">
        <v>6304</v>
      </c>
      <c r="E54" s="725">
        <v>32965</v>
      </c>
      <c r="F54" s="725">
        <v>39320</v>
      </c>
      <c r="G54" s="725">
        <v>5731</v>
      </c>
      <c r="H54" s="725">
        <v>33589</v>
      </c>
      <c r="I54" s="723">
        <f t="shared" si="1"/>
        <v>100.12987343706232</v>
      </c>
    </row>
    <row r="55" spans="1:9" ht="15" customHeight="1">
      <c r="A55" s="2"/>
      <c r="B55" s="728" t="s">
        <v>564</v>
      </c>
      <c r="C55" s="725">
        <v>43871</v>
      </c>
      <c r="D55" s="725">
        <v>7497</v>
      </c>
      <c r="E55" s="725">
        <v>36374</v>
      </c>
      <c r="F55" s="725">
        <v>46546</v>
      </c>
      <c r="G55" s="725">
        <v>7173</v>
      </c>
      <c r="H55" s="725">
        <v>39373</v>
      </c>
      <c r="I55" s="723">
        <f t="shared" si="1"/>
        <v>106.09742198718972</v>
      </c>
    </row>
    <row r="56" spans="1:9" ht="15" customHeight="1">
      <c r="A56" s="2"/>
      <c r="B56" s="728" t="s">
        <v>565</v>
      </c>
      <c r="C56" s="724">
        <v>24858</v>
      </c>
      <c r="D56" s="724">
        <v>4037</v>
      </c>
      <c r="E56" s="724">
        <v>20821</v>
      </c>
      <c r="F56" s="724">
        <v>26247</v>
      </c>
      <c r="G56" s="724">
        <v>3946</v>
      </c>
      <c r="H56" s="724">
        <v>22301</v>
      </c>
      <c r="I56" s="722">
        <f t="shared" si="1"/>
        <v>105.58773835384987</v>
      </c>
    </row>
    <row r="57" spans="1:9" ht="15" customHeight="1">
      <c r="A57" s="2"/>
      <c r="B57" s="728" t="s">
        <v>566</v>
      </c>
      <c r="C57" s="724">
        <v>58278</v>
      </c>
      <c r="D57" s="724">
        <v>9829</v>
      </c>
      <c r="E57" s="724">
        <v>48449</v>
      </c>
      <c r="F57" s="724">
        <v>61724</v>
      </c>
      <c r="G57" s="724">
        <v>9570</v>
      </c>
      <c r="H57" s="724">
        <v>52154</v>
      </c>
      <c r="I57" s="722">
        <f t="shared" si="1"/>
        <v>105.9130375098665</v>
      </c>
    </row>
    <row r="58" spans="1:9" ht="15" customHeight="1">
      <c r="A58" s="2"/>
      <c r="B58" s="728" t="s">
        <v>567</v>
      </c>
      <c r="C58" s="725">
        <v>41111</v>
      </c>
      <c r="D58" s="725">
        <v>6836</v>
      </c>
      <c r="E58" s="725">
        <v>34275</v>
      </c>
      <c r="F58" s="725">
        <v>36599</v>
      </c>
      <c r="G58" s="725">
        <v>6018</v>
      </c>
      <c r="H58" s="725">
        <v>30581</v>
      </c>
      <c r="I58" s="723">
        <f t="shared" si="1"/>
        <v>89.024835202257307</v>
      </c>
    </row>
    <row r="59" spans="1:9" ht="15" customHeight="1">
      <c r="A59" s="2" t="s">
        <v>568</v>
      </c>
      <c r="B59" s="728"/>
      <c r="C59" s="25">
        <v>180084</v>
      </c>
      <c r="D59" s="25">
        <v>30754</v>
      </c>
      <c r="E59" s="25">
        <v>149330</v>
      </c>
      <c r="F59" s="25">
        <v>157068</v>
      </c>
      <c r="G59" s="25">
        <v>23000</v>
      </c>
      <c r="H59" s="25">
        <v>134068</v>
      </c>
      <c r="I59" s="103">
        <f t="shared" si="1"/>
        <v>87.219297661091488</v>
      </c>
    </row>
    <row r="60" spans="1:9" ht="15" customHeight="1">
      <c r="A60" s="2"/>
      <c r="B60" s="728" t="s">
        <v>570</v>
      </c>
      <c r="C60" s="725">
        <v>42017</v>
      </c>
      <c r="D60" s="725">
        <v>7062</v>
      </c>
      <c r="E60" s="725">
        <v>34955</v>
      </c>
      <c r="F60" s="725">
        <v>36467</v>
      </c>
      <c r="G60" s="725">
        <v>5198</v>
      </c>
      <c r="H60" s="725">
        <v>31269</v>
      </c>
      <c r="I60" s="723">
        <f t="shared" si="1"/>
        <v>86.791060761120491</v>
      </c>
    </row>
    <row r="61" spans="1:9" ht="15" customHeight="1">
      <c r="A61" s="2"/>
      <c r="B61" s="728" t="s">
        <v>571</v>
      </c>
      <c r="C61" s="725">
        <v>71800</v>
      </c>
      <c r="D61" s="725">
        <v>12270</v>
      </c>
      <c r="E61" s="725">
        <v>59530</v>
      </c>
      <c r="F61" s="725">
        <v>59986</v>
      </c>
      <c r="G61" s="725">
        <v>8730</v>
      </c>
      <c r="H61" s="725">
        <v>51256</v>
      </c>
      <c r="I61" s="723">
        <f t="shared" si="1"/>
        <v>83.545961002785518</v>
      </c>
    </row>
    <row r="62" spans="1:9" ht="15" customHeight="1">
      <c r="A62" s="2"/>
      <c r="B62" s="728" t="s">
        <v>572</v>
      </c>
      <c r="C62" s="725">
        <v>47443</v>
      </c>
      <c r="D62" s="725">
        <v>8108</v>
      </c>
      <c r="E62" s="725">
        <v>39335</v>
      </c>
      <c r="F62" s="725">
        <v>41912</v>
      </c>
      <c r="G62" s="725">
        <v>6024</v>
      </c>
      <c r="H62" s="725">
        <v>35888</v>
      </c>
      <c r="I62" s="723">
        <f t="shared" si="1"/>
        <v>88.341799633244094</v>
      </c>
    </row>
    <row r="63" spans="1:9" ht="15" customHeight="1">
      <c r="A63" s="2"/>
      <c r="B63" s="728" t="s">
        <v>573</v>
      </c>
      <c r="C63" s="725">
        <v>18824</v>
      </c>
      <c r="D63" s="725">
        <v>3314</v>
      </c>
      <c r="E63" s="725">
        <v>15510</v>
      </c>
      <c r="F63" s="725">
        <v>18703</v>
      </c>
      <c r="G63" s="725">
        <v>3048</v>
      </c>
      <c r="H63" s="725">
        <v>15655</v>
      </c>
      <c r="I63" s="723">
        <f t="shared" si="1"/>
        <v>99.357203569910752</v>
      </c>
    </row>
    <row r="64" spans="1:9" ht="15" customHeight="1">
      <c r="A64" s="2" t="s">
        <v>574</v>
      </c>
      <c r="B64" s="728"/>
      <c r="C64" s="25">
        <v>215977</v>
      </c>
      <c r="D64" s="25">
        <v>35855</v>
      </c>
      <c r="E64" s="25">
        <v>180122</v>
      </c>
      <c r="F64" s="25">
        <v>267594</v>
      </c>
      <c r="G64" s="25">
        <v>39023</v>
      </c>
      <c r="H64" s="25">
        <v>228571</v>
      </c>
      <c r="I64" s="103">
        <f t="shared" si="1"/>
        <v>123.89930409256542</v>
      </c>
    </row>
    <row r="65" spans="1:9" ht="15" customHeight="1">
      <c r="A65" s="2"/>
      <c r="B65" s="728" t="s">
        <v>576</v>
      </c>
      <c r="C65" s="725">
        <v>39855</v>
      </c>
      <c r="D65" s="725">
        <v>6616</v>
      </c>
      <c r="E65" s="725">
        <v>33239</v>
      </c>
      <c r="F65" s="725">
        <v>41709</v>
      </c>
      <c r="G65" s="725">
        <v>6594</v>
      </c>
      <c r="H65" s="725">
        <v>35115</v>
      </c>
      <c r="I65" s="723">
        <f t="shared" si="1"/>
        <v>104.65186300338726</v>
      </c>
    </row>
    <row r="66" spans="1:9" ht="15" customHeight="1">
      <c r="A66" s="2"/>
      <c r="B66" s="728" t="s">
        <v>577</v>
      </c>
      <c r="C66" s="725">
        <v>70429</v>
      </c>
      <c r="D66" s="725">
        <v>11692</v>
      </c>
      <c r="E66" s="725">
        <v>58737</v>
      </c>
      <c r="F66" s="725">
        <v>88016</v>
      </c>
      <c r="G66" s="725">
        <v>12677</v>
      </c>
      <c r="H66" s="725">
        <v>75339</v>
      </c>
      <c r="I66" s="723">
        <f t="shared" si="1"/>
        <v>124.9712476394667</v>
      </c>
    </row>
    <row r="67" spans="1:9" ht="15" customHeight="1">
      <c r="A67" s="2"/>
      <c r="B67" s="728" t="s">
        <v>578</v>
      </c>
      <c r="C67" s="725">
        <v>105693</v>
      </c>
      <c r="D67" s="725">
        <v>17547</v>
      </c>
      <c r="E67" s="725">
        <v>88146</v>
      </c>
      <c r="F67" s="725">
        <v>137869</v>
      </c>
      <c r="G67" s="725">
        <v>19752</v>
      </c>
      <c r="H67" s="725">
        <v>118117</v>
      </c>
      <c r="I67" s="723">
        <f t="shared" si="1"/>
        <v>130.44288647308716</v>
      </c>
    </row>
    <row r="68" spans="1:9" ht="15" customHeight="1">
      <c r="A68" s="2" t="s">
        <v>579</v>
      </c>
      <c r="B68" s="728"/>
      <c r="C68" s="25">
        <v>185626</v>
      </c>
      <c r="D68" s="25">
        <v>29219</v>
      </c>
      <c r="E68" s="25">
        <v>156407</v>
      </c>
      <c r="F68" s="25">
        <v>203345</v>
      </c>
      <c r="G68" s="25">
        <v>30877</v>
      </c>
      <c r="H68" s="25">
        <v>172468</v>
      </c>
      <c r="I68" s="103">
        <f t="shared" ref="I68:I91" si="2">IFERROR((F68/C68)*100,"")</f>
        <v>109.54553780181655</v>
      </c>
    </row>
    <row r="69" spans="1:9" ht="15" customHeight="1">
      <c r="A69" s="2"/>
      <c r="B69" s="728" t="s">
        <v>580</v>
      </c>
      <c r="C69" s="725">
        <v>94338</v>
      </c>
      <c r="D69" s="725">
        <v>15031</v>
      </c>
      <c r="E69" s="725">
        <v>79307</v>
      </c>
      <c r="F69" s="725">
        <v>109265</v>
      </c>
      <c r="G69" s="725">
        <v>16377</v>
      </c>
      <c r="H69" s="725">
        <v>92888</v>
      </c>
      <c r="I69" s="723">
        <f t="shared" si="2"/>
        <v>115.82289215374504</v>
      </c>
    </row>
    <row r="70" spans="1:9" ht="15" customHeight="1">
      <c r="A70" s="2"/>
      <c r="B70" s="728" t="s">
        <v>581</v>
      </c>
      <c r="C70" s="725">
        <v>29473</v>
      </c>
      <c r="D70" s="725">
        <v>4646</v>
      </c>
      <c r="E70" s="725">
        <v>24827</v>
      </c>
      <c r="F70" s="725">
        <v>27715</v>
      </c>
      <c r="G70" s="725">
        <v>4375</v>
      </c>
      <c r="H70" s="725">
        <v>23340</v>
      </c>
      <c r="I70" s="723">
        <f t="shared" si="2"/>
        <v>94.035218674719232</v>
      </c>
    </row>
    <row r="71" spans="1:9" ht="15" customHeight="1">
      <c r="A71" s="2"/>
      <c r="B71" s="728" t="s">
        <v>582</v>
      </c>
      <c r="C71" s="725">
        <v>61815</v>
      </c>
      <c r="D71" s="725">
        <v>9542</v>
      </c>
      <c r="E71" s="725">
        <v>52273</v>
      </c>
      <c r="F71" s="725">
        <v>66365</v>
      </c>
      <c r="G71" s="725">
        <v>10125</v>
      </c>
      <c r="H71" s="725">
        <v>56240</v>
      </c>
      <c r="I71" s="723">
        <f t="shared" si="2"/>
        <v>107.36067297581494</v>
      </c>
    </row>
    <row r="72" spans="1:9" ht="15" customHeight="1">
      <c r="A72" s="2" t="s">
        <v>583</v>
      </c>
      <c r="B72" s="728"/>
      <c r="C72" s="25">
        <v>73061</v>
      </c>
      <c r="D72" s="25">
        <v>12150</v>
      </c>
      <c r="E72" s="25">
        <v>60911</v>
      </c>
      <c r="F72" s="25">
        <v>45067</v>
      </c>
      <c r="G72" s="25">
        <v>6715</v>
      </c>
      <c r="H72" s="25">
        <v>38352</v>
      </c>
      <c r="I72" s="103">
        <f t="shared" si="2"/>
        <v>61.684072213629705</v>
      </c>
    </row>
    <row r="73" spans="1:9" ht="15" customHeight="1">
      <c r="A73" s="2"/>
      <c r="B73" s="728" t="s">
        <v>584</v>
      </c>
      <c r="C73" s="725">
        <v>73061</v>
      </c>
      <c r="D73" s="725">
        <v>12150</v>
      </c>
      <c r="E73" s="725">
        <v>60911</v>
      </c>
      <c r="F73" s="725">
        <v>45067</v>
      </c>
      <c r="G73" s="725">
        <v>6715</v>
      </c>
      <c r="H73" s="725">
        <v>38352</v>
      </c>
      <c r="I73" s="723">
        <f t="shared" si="2"/>
        <v>61.684072213629705</v>
      </c>
    </row>
    <row r="74" spans="1:9" ht="15" customHeight="1">
      <c r="A74" s="2" t="s">
        <v>585</v>
      </c>
      <c r="B74" s="728"/>
      <c r="C74" s="25">
        <v>191176</v>
      </c>
      <c r="D74" s="25">
        <v>32115</v>
      </c>
      <c r="E74" s="25">
        <v>159061</v>
      </c>
      <c r="F74" s="25">
        <v>151081</v>
      </c>
      <c r="G74" s="25">
        <v>23788</v>
      </c>
      <c r="H74" s="25">
        <v>127293</v>
      </c>
      <c r="I74" s="103">
        <f t="shared" si="2"/>
        <v>79.027179143825592</v>
      </c>
    </row>
    <row r="75" spans="1:9" ht="15" customHeight="1">
      <c r="A75" s="2"/>
      <c r="B75" s="728" t="s">
        <v>586</v>
      </c>
      <c r="C75" s="725">
        <v>81034</v>
      </c>
      <c r="D75" s="725">
        <v>13612</v>
      </c>
      <c r="E75" s="725">
        <v>67422</v>
      </c>
      <c r="F75" s="725">
        <v>67883</v>
      </c>
      <c r="G75" s="725">
        <v>10566</v>
      </c>
      <c r="H75" s="725">
        <v>57317</v>
      </c>
      <c r="I75" s="723">
        <f t="shared" si="2"/>
        <v>83.771009699632245</v>
      </c>
    </row>
    <row r="76" spans="1:9" ht="15" customHeight="1">
      <c r="A76" s="2"/>
      <c r="B76" s="728" t="s">
        <v>587</v>
      </c>
      <c r="C76" s="725">
        <v>47309</v>
      </c>
      <c r="D76" s="725">
        <v>7948</v>
      </c>
      <c r="E76" s="725">
        <v>39361</v>
      </c>
      <c r="F76" s="725">
        <v>39649</v>
      </c>
      <c r="G76" s="725">
        <v>6503</v>
      </c>
      <c r="H76" s="725">
        <v>33146</v>
      </c>
      <c r="I76" s="723">
        <f t="shared" si="2"/>
        <v>83.808577649073115</v>
      </c>
    </row>
    <row r="77" spans="1:9" ht="15" customHeight="1">
      <c r="A77" s="2"/>
      <c r="B77" s="728" t="s">
        <v>588</v>
      </c>
      <c r="C77" s="725">
        <v>62833</v>
      </c>
      <c r="D77" s="725">
        <v>10555</v>
      </c>
      <c r="E77" s="725">
        <v>52278</v>
      </c>
      <c r="F77" s="725">
        <v>43549</v>
      </c>
      <c r="G77" s="725">
        <v>6719</v>
      </c>
      <c r="H77" s="725">
        <v>36830</v>
      </c>
      <c r="I77" s="723">
        <f t="shared" si="2"/>
        <v>69.30912100329445</v>
      </c>
    </row>
    <row r="78" spans="1:9" ht="15" customHeight="1">
      <c r="A78" s="2" t="s">
        <v>589</v>
      </c>
      <c r="B78" s="728"/>
      <c r="C78" s="25">
        <v>203072</v>
      </c>
      <c r="D78" s="25">
        <v>35607</v>
      </c>
      <c r="E78" s="25">
        <v>167465</v>
      </c>
      <c r="F78" s="25">
        <v>224421</v>
      </c>
      <c r="G78" s="25">
        <v>36756</v>
      </c>
      <c r="H78" s="25">
        <v>187665</v>
      </c>
      <c r="I78" s="103">
        <f t="shared" si="2"/>
        <v>110.51302001260636</v>
      </c>
    </row>
    <row r="79" spans="1:9" ht="15" customHeight="1">
      <c r="A79" s="2"/>
      <c r="B79" s="728" t="s">
        <v>591</v>
      </c>
      <c r="C79" s="725">
        <v>84479</v>
      </c>
      <c r="D79" s="725">
        <v>15711</v>
      </c>
      <c r="E79" s="725">
        <v>68768</v>
      </c>
      <c r="F79" s="725">
        <v>96782</v>
      </c>
      <c r="G79" s="725">
        <v>16062</v>
      </c>
      <c r="H79" s="725">
        <v>80720</v>
      </c>
      <c r="I79" s="723">
        <f t="shared" si="2"/>
        <v>114.56338261579802</v>
      </c>
    </row>
    <row r="80" spans="1:9" ht="15" customHeight="1">
      <c r="A80" s="2"/>
      <c r="B80" s="728" t="s">
        <v>592</v>
      </c>
      <c r="C80" s="724">
        <v>82002</v>
      </c>
      <c r="D80" s="724">
        <v>13419</v>
      </c>
      <c r="E80" s="724">
        <v>68583</v>
      </c>
      <c r="F80" s="724">
        <v>84545</v>
      </c>
      <c r="G80" s="724">
        <v>13542</v>
      </c>
      <c r="H80" s="724">
        <v>71003</v>
      </c>
      <c r="I80" s="722">
        <f t="shared" si="2"/>
        <v>103.10114387453963</v>
      </c>
    </row>
    <row r="81" spans="1:9" ht="15" customHeight="1">
      <c r="A81" s="2"/>
      <c r="B81" s="728" t="s">
        <v>593</v>
      </c>
      <c r="C81" s="724">
        <v>36591</v>
      </c>
      <c r="D81" s="724">
        <v>6477</v>
      </c>
      <c r="E81" s="724">
        <v>30114</v>
      </c>
      <c r="F81" s="724">
        <v>43094</v>
      </c>
      <c r="G81" s="724">
        <v>7152</v>
      </c>
      <c r="H81" s="724">
        <v>35942</v>
      </c>
      <c r="I81" s="722">
        <f t="shared" si="2"/>
        <v>117.77212975868383</v>
      </c>
    </row>
    <row r="82" spans="1:9" ht="15" customHeight="1">
      <c r="A82" s="2" t="s">
        <v>594</v>
      </c>
      <c r="B82" s="728"/>
      <c r="C82" s="25">
        <v>139655</v>
      </c>
      <c r="D82" s="25">
        <v>22016</v>
      </c>
      <c r="E82" s="25">
        <v>117639</v>
      </c>
      <c r="F82" s="25">
        <v>23394</v>
      </c>
      <c r="G82" s="25">
        <v>3297</v>
      </c>
      <c r="H82" s="25">
        <v>20097</v>
      </c>
      <c r="I82" s="103">
        <f t="shared" si="2"/>
        <v>16.751279939851777</v>
      </c>
    </row>
    <row r="83" spans="1:9" ht="15" customHeight="1">
      <c r="A83" s="2"/>
      <c r="B83" s="728" t="s">
        <v>595</v>
      </c>
      <c r="C83" s="725">
        <v>139655</v>
      </c>
      <c r="D83" s="725">
        <v>22016</v>
      </c>
      <c r="E83" s="725">
        <v>117639</v>
      </c>
      <c r="F83" s="725">
        <v>23394</v>
      </c>
      <c r="G83" s="725">
        <v>3297</v>
      </c>
      <c r="H83" s="725">
        <v>20097</v>
      </c>
      <c r="I83" s="723">
        <f t="shared" si="2"/>
        <v>16.751279939851777</v>
      </c>
    </row>
    <row r="84" spans="1:9" ht="15" customHeight="1">
      <c r="A84" s="2" t="s">
        <v>596</v>
      </c>
      <c r="B84" s="728"/>
      <c r="C84" s="25">
        <v>396464</v>
      </c>
      <c r="D84" s="25">
        <v>63607</v>
      </c>
      <c r="E84" s="25">
        <v>332857</v>
      </c>
      <c r="F84" s="25">
        <v>445806</v>
      </c>
      <c r="G84" s="25">
        <v>61875</v>
      </c>
      <c r="H84" s="25">
        <v>383931</v>
      </c>
      <c r="I84" s="103">
        <f t="shared" si="2"/>
        <v>112.44551838250132</v>
      </c>
    </row>
    <row r="85" spans="1:9" ht="15" customHeight="1">
      <c r="A85" s="2"/>
      <c r="B85" s="728" t="s">
        <v>598</v>
      </c>
      <c r="C85" s="725">
        <v>52438</v>
      </c>
      <c r="D85" s="725">
        <v>8581</v>
      </c>
      <c r="E85" s="725">
        <v>43857</v>
      </c>
      <c r="F85" s="725">
        <v>59073</v>
      </c>
      <c r="G85" s="725">
        <v>8308</v>
      </c>
      <c r="H85" s="725">
        <v>50765</v>
      </c>
      <c r="I85" s="723">
        <f t="shared" si="2"/>
        <v>112.65303787329799</v>
      </c>
    </row>
    <row r="86" spans="1:9" ht="15" customHeight="1">
      <c r="A86" s="2"/>
      <c r="B86" s="728" t="s">
        <v>599</v>
      </c>
      <c r="C86" s="725">
        <v>107580</v>
      </c>
      <c r="D86" s="725">
        <v>17441</v>
      </c>
      <c r="E86" s="725">
        <v>90139</v>
      </c>
      <c r="F86" s="725">
        <v>158124</v>
      </c>
      <c r="G86" s="725">
        <v>19130</v>
      </c>
      <c r="H86" s="725">
        <v>138994</v>
      </c>
      <c r="I86" s="723">
        <f t="shared" si="2"/>
        <v>146.98271054099274</v>
      </c>
    </row>
    <row r="87" spans="1:9" ht="15" customHeight="1">
      <c r="A87" s="2"/>
      <c r="B87" s="728" t="s">
        <v>600</v>
      </c>
      <c r="C87" s="725">
        <v>57962</v>
      </c>
      <c r="D87" s="725">
        <v>9132</v>
      </c>
      <c r="E87" s="725">
        <v>48830</v>
      </c>
      <c r="F87" s="725">
        <v>72895</v>
      </c>
      <c r="G87" s="725">
        <v>10382</v>
      </c>
      <c r="H87" s="725">
        <v>62513</v>
      </c>
      <c r="I87" s="723">
        <f t="shared" si="2"/>
        <v>125.76343121355372</v>
      </c>
    </row>
    <row r="88" spans="1:9" ht="15" customHeight="1">
      <c r="A88" s="2"/>
      <c r="B88" s="728" t="s">
        <v>601</v>
      </c>
      <c r="C88" s="725">
        <v>42468</v>
      </c>
      <c r="D88" s="725">
        <v>6195</v>
      </c>
      <c r="E88" s="725">
        <v>36273</v>
      </c>
      <c r="F88" s="725">
        <v>21792</v>
      </c>
      <c r="G88" s="725">
        <v>3333</v>
      </c>
      <c r="H88" s="725">
        <v>18459</v>
      </c>
      <c r="I88" s="723">
        <f t="shared" si="2"/>
        <v>51.313930488838658</v>
      </c>
    </row>
    <row r="89" spans="1:9" ht="14.25" customHeight="1">
      <c r="A89" s="2"/>
      <c r="B89" s="728" t="s">
        <v>602</v>
      </c>
      <c r="C89" s="724">
        <v>38516</v>
      </c>
      <c r="D89" s="724">
        <v>6303</v>
      </c>
      <c r="E89" s="724">
        <v>32213</v>
      </c>
      <c r="F89" s="724">
        <v>23880</v>
      </c>
      <c r="G89" s="724">
        <v>3562</v>
      </c>
      <c r="H89" s="724">
        <v>20318</v>
      </c>
      <c r="I89" s="722">
        <f t="shared" si="2"/>
        <v>62.000207705888464</v>
      </c>
    </row>
    <row r="90" spans="1:9" ht="14.25" customHeight="1">
      <c r="A90" s="2"/>
      <c r="B90" s="728" t="s">
        <v>603</v>
      </c>
      <c r="C90" s="725">
        <v>97500</v>
      </c>
      <c r="D90" s="725">
        <v>15955</v>
      </c>
      <c r="E90" s="725">
        <v>81545</v>
      </c>
      <c r="F90" s="725">
        <v>110042</v>
      </c>
      <c r="G90" s="725">
        <v>17160</v>
      </c>
      <c r="H90" s="725">
        <v>92882</v>
      </c>
      <c r="I90" s="723">
        <f t="shared" si="2"/>
        <v>112.86358974358974</v>
      </c>
    </row>
    <row r="91" spans="1:9" ht="14.25" customHeight="1" thickBot="1">
      <c r="A91" s="282" t="s">
        <v>606</v>
      </c>
      <c r="B91" s="733"/>
      <c r="C91" s="19">
        <v>4825891</v>
      </c>
      <c r="D91" s="19">
        <v>846809</v>
      </c>
      <c r="E91" s="19">
        <v>3979082</v>
      </c>
      <c r="F91" s="19">
        <v>5110051</v>
      </c>
      <c r="G91" s="19">
        <v>783395</v>
      </c>
      <c r="H91" s="19">
        <v>4326656</v>
      </c>
      <c r="I91" s="704">
        <f t="shared" si="2"/>
        <v>105.88823908372569</v>
      </c>
    </row>
    <row r="92" spans="1:9" ht="15" customHeight="1">
      <c r="A92" s="748" t="s">
        <v>2967</v>
      </c>
      <c r="B92" s="8"/>
    </row>
  </sheetData>
  <mergeCells count="4">
    <mergeCell ref="A1:I1"/>
    <mergeCell ref="C2:E2"/>
    <mergeCell ref="F2:I2"/>
    <mergeCell ref="A2:B3"/>
  </mergeCells>
  <conditionalFormatting sqref="C4:I91">
    <cfRule type="containsBlanks" dxfId="368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Statistique&amp;CMinistère de la Santé&amp;R&amp;P</oddFooter>
  </headerFooter>
  <rowBreaks count="1" manualBreakCount="1">
    <brk id="50" max="16383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Feuil116">
    <tabColor rgb="FFFFFF00"/>
  </sheetPr>
  <dimension ref="A1:Z92"/>
  <sheetViews>
    <sheetView view="pageBreakPreview" topLeftCell="A80" zoomScale="106" zoomScaleNormal="100" workbookViewId="0">
      <selection activeCell="H95" sqref="H95"/>
    </sheetView>
  </sheetViews>
  <sheetFormatPr baseColWidth="10" defaultColWidth="14.33203125" defaultRowHeight="15" customHeight="1"/>
  <cols>
    <col min="1" max="1" width="1" customWidth="1"/>
    <col min="2" max="2" width="19.796875" customWidth="1"/>
    <col min="3" max="3" width="11.19921875" customWidth="1"/>
    <col min="4" max="4" width="11.06640625" customWidth="1"/>
    <col min="5" max="5" width="10.6640625" customWidth="1"/>
    <col min="6" max="6" width="12.33203125" customWidth="1"/>
    <col min="7" max="7" width="10.6640625" customWidth="1"/>
    <col min="8" max="8" width="10.796875" customWidth="1"/>
    <col min="9" max="9" width="14" customWidth="1"/>
    <col min="10" max="26" width="10.6640625" customWidth="1"/>
  </cols>
  <sheetData>
    <row r="1" spans="1:26" ht="30.75" customHeight="1">
      <c r="A1" s="1023" t="s">
        <v>1956</v>
      </c>
      <c r="B1" s="896"/>
      <c r="C1" s="896"/>
      <c r="D1" s="896"/>
      <c r="E1" s="896"/>
      <c r="F1" s="896"/>
      <c r="G1" s="896"/>
      <c r="H1" s="896"/>
      <c r="I1" s="89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1026" t="s">
        <v>1944</v>
      </c>
      <c r="B2" s="1027"/>
      <c r="C2" s="1024" t="s">
        <v>1945</v>
      </c>
      <c r="D2" s="966"/>
      <c r="E2" s="1025"/>
      <c r="F2" s="1024" t="s">
        <v>1946</v>
      </c>
      <c r="G2" s="966"/>
      <c r="H2" s="966"/>
      <c r="I2" s="102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8.25" customHeight="1" thickBot="1">
      <c r="A3" s="901"/>
      <c r="B3" s="1028"/>
      <c r="C3" s="163" t="s">
        <v>1947</v>
      </c>
      <c r="D3" s="164" t="s">
        <v>1948</v>
      </c>
      <c r="E3" s="165" t="s">
        <v>1949</v>
      </c>
      <c r="F3" s="163" t="s">
        <v>1950</v>
      </c>
      <c r="G3" s="166" t="s">
        <v>1951</v>
      </c>
      <c r="H3" s="166" t="s">
        <v>1952</v>
      </c>
      <c r="I3" s="167" t="s">
        <v>1953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2" t="s">
        <v>498</v>
      </c>
      <c r="B4" s="728"/>
      <c r="C4" s="25">
        <v>251316</v>
      </c>
      <c r="D4" s="25">
        <v>43731</v>
      </c>
      <c r="E4" s="25">
        <v>207585</v>
      </c>
      <c r="F4" s="25">
        <v>264878</v>
      </c>
      <c r="G4" s="25">
        <v>41837</v>
      </c>
      <c r="H4" s="25">
        <v>223041</v>
      </c>
      <c r="I4" s="103">
        <f t="shared" ref="I4:I35" si="0">IFERROR((F4/C4)*100,"")</f>
        <v>105.39639338522019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2"/>
      <c r="B5" s="728" t="s">
        <v>500</v>
      </c>
      <c r="C5" s="724">
        <v>77176</v>
      </c>
      <c r="D5" s="724">
        <v>13429</v>
      </c>
      <c r="E5" s="724">
        <v>63747</v>
      </c>
      <c r="F5" s="724">
        <v>82568</v>
      </c>
      <c r="G5" s="724">
        <v>12620</v>
      </c>
      <c r="H5" s="724">
        <v>69948</v>
      </c>
      <c r="I5" s="722">
        <f t="shared" si="0"/>
        <v>106.98662796724369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2"/>
      <c r="B6" s="728" t="s">
        <v>501</v>
      </c>
      <c r="C6" s="725">
        <v>91650</v>
      </c>
      <c r="D6" s="725">
        <v>15948</v>
      </c>
      <c r="E6" s="725">
        <v>75702</v>
      </c>
      <c r="F6" s="725">
        <v>99384</v>
      </c>
      <c r="G6" s="725">
        <v>14987</v>
      </c>
      <c r="H6" s="725">
        <v>84397</v>
      </c>
      <c r="I6" s="723">
        <f t="shared" si="0"/>
        <v>108.43862520458265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2"/>
      <c r="B7" s="728" t="s">
        <v>502</v>
      </c>
      <c r="C7" s="725">
        <v>82490</v>
      </c>
      <c r="D7" s="725">
        <v>14354</v>
      </c>
      <c r="E7" s="725">
        <v>68136</v>
      </c>
      <c r="F7" s="725">
        <v>82926</v>
      </c>
      <c r="G7" s="725">
        <v>14230</v>
      </c>
      <c r="H7" s="725">
        <v>68696</v>
      </c>
      <c r="I7" s="723">
        <f t="shared" si="0"/>
        <v>100.52854891502001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2" t="s">
        <v>503</v>
      </c>
      <c r="B8" s="728"/>
      <c r="C8" s="25">
        <v>213760</v>
      </c>
      <c r="D8" s="25">
        <v>37263</v>
      </c>
      <c r="E8" s="25">
        <v>176497</v>
      </c>
      <c r="F8" s="25">
        <v>231181</v>
      </c>
      <c r="G8" s="25">
        <v>36989</v>
      </c>
      <c r="H8" s="25">
        <v>194192</v>
      </c>
      <c r="I8" s="103">
        <f t="shared" si="0"/>
        <v>108.14979416167665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2"/>
      <c r="B9" s="728" t="s">
        <v>505</v>
      </c>
      <c r="C9" s="725">
        <v>25816</v>
      </c>
      <c r="D9" s="725">
        <v>4515</v>
      </c>
      <c r="E9" s="725">
        <v>21301</v>
      </c>
      <c r="F9" s="725">
        <v>28603</v>
      </c>
      <c r="G9" s="725">
        <v>4786</v>
      </c>
      <c r="H9" s="725">
        <v>23817</v>
      </c>
      <c r="I9" s="723">
        <f t="shared" si="0"/>
        <v>110.79563061667184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2"/>
      <c r="B10" s="728" t="s">
        <v>506</v>
      </c>
      <c r="C10" s="725">
        <v>56840</v>
      </c>
      <c r="D10" s="725">
        <v>9940</v>
      </c>
      <c r="E10" s="725">
        <v>46900</v>
      </c>
      <c r="F10" s="725">
        <v>63716</v>
      </c>
      <c r="G10" s="725">
        <v>10220</v>
      </c>
      <c r="H10" s="725">
        <v>53496</v>
      </c>
      <c r="I10" s="723">
        <f t="shared" si="0"/>
        <v>112.09711470795214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2"/>
      <c r="B11" s="728" t="s">
        <v>507</v>
      </c>
      <c r="C11" s="725">
        <v>35062</v>
      </c>
      <c r="D11" s="725">
        <v>6132</v>
      </c>
      <c r="E11" s="725">
        <v>28930</v>
      </c>
      <c r="F11" s="725">
        <v>39596</v>
      </c>
      <c r="G11" s="725">
        <v>6433</v>
      </c>
      <c r="H11" s="725">
        <v>33163</v>
      </c>
      <c r="I11" s="723">
        <f t="shared" si="0"/>
        <v>112.93137870058754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2"/>
      <c r="B12" s="728" t="s">
        <v>508</v>
      </c>
      <c r="C12" s="725">
        <v>56692</v>
      </c>
      <c r="D12" s="725">
        <v>9980</v>
      </c>
      <c r="E12" s="725">
        <v>46712</v>
      </c>
      <c r="F12" s="725">
        <v>59559</v>
      </c>
      <c r="G12" s="725">
        <v>8861</v>
      </c>
      <c r="H12" s="725">
        <v>50698</v>
      </c>
      <c r="I12" s="723">
        <f t="shared" si="0"/>
        <v>105.05715092076484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2"/>
      <c r="B13" s="728" t="s">
        <v>509</v>
      </c>
      <c r="C13" s="725">
        <v>39350</v>
      </c>
      <c r="D13" s="725">
        <v>6696</v>
      </c>
      <c r="E13" s="725">
        <v>32654</v>
      </c>
      <c r="F13" s="725">
        <v>39707</v>
      </c>
      <c r="G13" s="725">
        <v>6689</v>
      </c>
      <c r="H13" s="725">
        <v>33018</v>
      </c>
      <c r="I13" s="723">
        <f t="shared" si="0"/>
        <v>100.90724269377382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2" t="s">
        <v>510</v>
      </c>
      <c r="B14" s="728"/>
      <c r="C14" s="25">
        <v>139041</v>
      </c>
      <c r="D14" s="25">
        <v>22745</v>
      </c>
      <c r="E14" s="25">
        <v>116296</v>
      </c>
      <c r="F14" s="25">
        <v>121651</v>
      </c>
      <c r="G14" s="25">
        <v>15258</v>
      </c>
      <c r="H14" s="25">
        <v>106393</v>
      </c>
      <c r="I14" s="103">
        <f t="shared" si="0"/>
        <v>87.492897778353154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2"/>
      <c r="B15" s="728" t="s">
        <v>512</v>
      </c>
      <c r="C15" s="725">
        <v>106736</v>
      </c>
      <c r="D15" s="725">
        <v>17458</v>
      </c>
      <c r="E15" s="725">
        <v>89278</v>
      </c>
      <c r="F15" s="725">
        <v>100331</v>
      </c>
      <c r="G15" s="725">
        <v>12300</v>
      </c>
      <c r="H15" s="725">
        <v>88031</v>
      </c>
      <c r="I15" s="723">
        <f t="shared" si="0"/>
        <v>93.999213011542494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2"/>
      <c r="B16" s="728" t="s">
        <v>513</v>
      </c>
      <c r="C16" s="725">
        <v>32305</v>
      </c>
      <c r="D16" s="725">
        <v>5287</v>
      </c>
      <c r="E16" s="725">
        <v>27018</v>
      </c>
      <c r="F16" s="725">
        <v>21320</v>
      </c>
      <c r="G16" s="725">
        <v>2958</v>
      </c>
      <c r="H16" s="725">
        <v>18362</v>
      </c>
      <c r="I16" s="723">
        <f t="shared" si="0"/>
        <v>65.99597585513078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2" t="s">
        <v>514</v>
      </c>
      <c r="B17" s="728"/>
      <c r="C17" s="25">
        <v>534917</v>
      </c>
      <c r="D17" s="25">
        <v>106546</v>
      </c>
      <c r="E17" s="25">
        <v>428371</v>
      </c>
      <c r="F17" s="25">
        <v>610071</v>
      </c>
      <c r="G17" s="25">
        <v>102553</v>
      </c>
      <c r="H17" s="25">
        <v>507518</v>
      </c>
      <c r="I17" s="103">
        <f t="shared" si="0"/>
        <v>114.04965630181879</v>
      </c>
    </row>
    <row r="18" spans="1:9" ht="15" customHeight="1">
      <c r="A18" s="2"/>
      <c r="B18" s="728" t="s">
        <v>516</v>
      </c>
      <c r="C18" s="725">
        <v>100656</v>
      </c>
      <c r="D18" s="725">
        <v>22043</v>
      </c>
      <c r="E18" s="725">
        <v>78613</v>
      </c>
      <c r="F18" s="725">
        <v>109782</v>
      </c>
      <c r="G18" s="725">
        <v>20628</v>
      </c>
      <c r="H18" s="725">
        <v>89154</v>
      </c>
      <c r="I18" s="723">
        <f t="shared" si="0"/>
        <v>109.06652360515021</v>
      </c>
    </row>
    <row r="19" spans="1:9" ht="15" customHeight="1">
      <c r="A19" s="2"/>
      <c r="B19" s="728" t="s">
        <v>517</v>
      </c>
      <c r="C19" s="725">
        <v>67571</v>
      </c>
      <c r="D19" s="725">
        <v>11370</v>
      </c>
      <c r="E19" s="725">
        <v>56201</v>
      </c>
      <c r="F19" s="725">
        <v>69785</v>
      </c>
      <c r="G19" s="725">
        <v>10615</v>
      </c>
      <c r="H19" s="725">
        <v>59170</v>
      </c>
      <c r="I19" s="723">
        <f t="shared" si="0"/>
        <v>103.27655355107962</v>
      </c>
    </row>
    <row r="20" spans="1:9" ht="15" customHeight="1">
      <c r="A20" s="2"/>
      <c r="B20" s="729" t="s">
        <v>518</v>
      </c>
      <c r="C20" s="724">
        <v>168197</v>
      </c>
      <c r="D20" s="724">
        <v>35339</v>
      </c>
      <c r="E20" s="724">
        <v>132858</v>
      </c>
      <c r="F20" s="724">
        <v>207485</v>
      </c>
      <c r="G20" s="724">
        <v>34307</v>
      </c>
      <c r="H20" s="724">
        <v>173178</v>
      </c>
      <c r="I20" s="722">
        <f t="shared" si="0"/>
        <v>123.35832387022361</v>
      </c>
    </row>
    <row r="21" spans="1:9" ht="15" customHeight="1">
      <c r="A21" s="2"/>
      <c r="B21" s="729" t="s">
        <v>519</v>
      </c>
      <c r="C21" s="724">
        <v>67757</v>
      </c>
      <c r="D21" s="724">
        <v>13290</v>
      </c>
      <c r="E21" s="724">
        <v>54467</v>
      </c>
      <c r="F21" s="724">
        <v>80736</v>
      </c>
      <c r="G21" s="724">
        <v>12804</v>
      </c>
      <c r="H21" s="724">
        <v>67932</v>
      </c>
      <c r="I21" s="722">
        <f t="shared" si="0"/>
        <v>119.15521643520226</v>
      </c>
    </row>
    <row r="22" spans="1:9" ht="15" customHeight="1">
      <c r="A22" s="2"/>
      <c r="B22" s="728" t="s">
        <v>520</v>
      </c>
      <c r="C22" s="725">
        <v>26942</v>
      </c>
      <c r="D22" s="725">
        <v>4592</v>
      </c>
      <c r="E22" s="725">
        <v>22350</v>
      </c>
      <c r="F22" s="725">
        <v>36798</v>
      </c>
      <c r="G22" s="725">
        <v>5749</v>
      </c>
      <c r="H22" s="725">
        <v>31049</v>
      </c>
      <c r="I22" s="723">
        <f t="shared" si="0"/>
        <v>136.58228787766313</v>
      </c>
    </row>
    <row r="23" spans="1:9" ht="15" customHeight="1">
      <c r="A23" s="2"/>
      <c r="B23" s="728" t="s">
        <v>521</v>
      </c>
      <c r="C23" s="725">
        <v>18316</v>
      </c>
      <c r="D23" s="725">
        <v>3152</v>
      </c>
      <c r="E23" s="725">
        <v>15164</v>
      </c>
      <c r="F23" s="725">
        <v>18479</v>
      </c>
      <c r="G23" s="725">
        <v>3041</v>
      </c>
      <c r="H23" s="725">
        <v>15438</v>
      </c>
      <c r="I23" s="723">
        <f t="shared" si="0"/>
        <v>100.88993229962875</v>
      </c>
    </row>
    <row r="24" spans="1:9" ht="15" customHeight="1">
      <c r="A24" s="2"/>
      <c r="B24" s="728" t="s">
        <v>522</v>
      </c>
      <c r="C24" s="725">
        <v>32512</v>
      </c>
      <c r="D24" s="725">
        <v>6200</v>
      </c>
      <c r="E24" s="725">
        <v>26312</v>
      </c>
      <c r="F24" s="725">
        <v>33180</v>
      </c>
      <c r="G24" s="725">
        <v>6032</v>
      </c>
      <c r="H24" s="725">
        <v>27148</v>
      </c>
      <c r="I24" s="723">
        <f t="shared" si="0"/>
        <v>102.05462598425197</v>
      </c>
    </row>
    <row r="25" spans="1:9" ht="15" customHeight="1">
      <c r="A25" s="2"/>
      <c r="B25" s="728" t="s">
        <v>523</v>
      </c>
      <c r="C25" s="725">
        <v>52966</v>
      </c>
      <c r="D25" s="725">
        <v>10560</v>
      </c>
      <c r="E25" s="725">
        <v>42406</v>
      </c>
      <c r="F25" s="725">
        <v>53826</v>
      </c>
      <c r="G25" s="725">
        <v>9377</v>
      </c>
      <c r="H25" s="725">
        <v>44449</v>
      </c>
      <c r="I25" s="723">
        <f t="shared" si="0"/>
        <v>101.62368311747159</v>
      </c>
    </row>
    <row r="26" spans="1:9" ht="15" customHeight="1">
      <c r="A26" s="2" t="s">
        <v>524</v>
      </c>
      <c r="B26" s="728"/>
      <c r="C26" s="25">
        <v>779016</v>
      </c>
      <c r="D26" s="25">
        <v>170730</v>
      </c>
      <c r="E26" s="25">
        <v>608286</v>
      </c>
      <c r="F26" s="25">
        <v>1014742</v>
      </c>
      <c r="G26" s="25">
        <v>166753</v>
      </c>
      <c r="H26" s="25">
        <v>847989</v>
      </c>
      <c r="I26" s="103">
        <f t="shared" si="0"/>
        <v>130.25945551824353</v>
      </c>
    </row>
    <row r="27" spans="1:9" ht="15" customHeight="1">
      <c r="A27" s="2"/>
      <c r="B27" s="728" t="s">
        <v>532</v>
      </c>
      <c r="C27" s="725">
        <v>51572</v>
      </c>
      <c r="D27" s="725">
        <v>13558</v>
      </c>
      <c r="E27" s="725">
        <v>38014</v>
      </c>
      <c r="F27" s="725">
        <v>54465</v>
      </c>
      <c r="G27" s="725">
        <v>13372</v>
      </c>
      <c r="H27" s="725">
        <v>41093</v>
      </c>
      <c r="I27" s="723">
        <f t="shared" si="0"/>
        <v>105.6096331342589</v>
      </c>
    </row>
    <row r="28" spans="1:9" ht="15" customHeight="1">
      <c r="A28" s="2"/>
      <c r="B28" s="728" t="s">
        <v>533</v>
      </c>
      <c r="C28" s="725">
        <v>231290</v>
      </c>
      <c r="D28" s="725">
        <v>51075</v>
      </c>
      <c r="E28" s="725">
        <v>180215</v>
      </c>
      <c r="F28" s="725">
        <v>292859</v>
      </c>
      <c r="G28" s="725">
        <v>46621</v>
      </c>
      <c r="H28" s="725">
        <v>246238</v>
      </c>
      <c r="I28" s="723">
        <f t="shared" si="0"/>
        <v>126.61982792165681</v>
      </c>
    </row>
    <row r="29" spans="1:9" ht="15" customHeight="1">
      <c r="A29" s="2"/>
      <c r="B29" s="728" t="s">
        <v>534</v>
      </c>
      <c r="C29" s="725">
        <v>266346</v>
      </c>
      <c r="D29" s="725">
        <v>55849</v>
      </c>
      <c r="E29" s="725">
        <v>210497</v>
      </c>
      <c r="F29" s="725">
        <v>353981</v>
      </c>
      <c r="G29" s="725">
        <v>60913</v>
      </c>
      <c r="H29" s="725">
        <v>293068</v>
      </c>
      <c r="I29" s="723">
        <f t="shared" si="0"/>
        <v>132.9026904853086</v>
      </c>
    </row>
    <row r="30" spans="1:9" ht="15" customHeight="1">
      <c r="A30" s="2"/>
      <c r="B30" s="728" t="s">
        <v>535</v>
      </c>
      <c r="C30" s="725">
        <v>104977</v>
      </c>
      <c r="D30" s="725">
        <v>24003</v>
      </c>
      <c r="E30" s="725">
        <v>80974</v>
      </c>
      <c r="F30" s="725">
        <v>141176</v>
      </c>
      <c r="G30" s="725">
        <v>21450</v>
      </c>
      <c r="H30" s="725">
        <v>119726</v>
      </c>
      <c r="I30" s="723">
        <f t="shared" si="0"/>
        <v>134.48279146860739</v>
      </c>
    </row>
    <row r="31" spans="1:9" ht="15" customHeight="1">
      <c r="A31" s="2"/>
      <c r="B31" s="728" t="s">
        <v>536</v>
      </c>
      <c r="C31" s="724">
        <v>124831</v>
      </c>
      <c r="D31" s="724">
        <v>26245</v>
      </c>
      <c r="E31" s="724">
        <v>98586</v>
      </c>
      <c r="F31" s="724">
        <v>172261</v>
      </c>
      <c r="G31" s="724">
        <v>24397</v>
      </c>
      <c r="H31" s="724">
        <v>147864</v>
      </c>
      <c r="I31" s="722">
        <f t="shared" si="0"/>
        <v>137.99536973988833</v>
      </c>
    </row>
    <row r="32" spans="1:9" ht="15" customHeight="1">
      <c r="A32" s="2" t="s">
        <v>537</v>
      </c>
      <c r="B32" s="728"/>
      <c r="C32" s="25">
        <v>454926</v>
      </c>
      <c r="D32" s="25">
        <v>75662</v>
      </c>
      <c r="E32" s="25">
        <v>379264</v>
      </c>
      <c r="F32" s="25">
        <v>470239</v>
      </c>
      <c r="G32" s="25">
        <v>68808</v>
      </c>
      <c r="H32" s="25">
        <v>401431</v>
      </c>
      <c r="I32" s="103">
        <f t="shared" si="0"/>
        <v>103.36604194967973</v>
      </c>
    </row>
    <row r="33" spans="1:9" ht="15" customHeight="1">
      <c r="A33" s="2"/>
      <c r="B33" s="728" t="s">
        <v>539</v>
      </c>
      <c r="C33" s="725">
        <v>54256</v>
      </c>
      <c r="D33" s="725">
        <v>8471</v>
      </c>
      <c r="E33" s="725">
        <v>45785</v>
      </c>
      <c r="F33" s="725">
        <v>35908</v>
      </c>
      <c r="G33" s="725">
        <v>5317</v>
      </c>
      <c r="H33" s="725">
        <v>30591</v>
      </c>
      <c r="I33" s="723">
        <f t="shared" si="0"/>
        <v>66.182542023002071</v>
      </c>
    </row>
    <row r="34" spans="1:9" ht="15" customHeight="1">
      <c r="A34" s="2"/>
      <c r="B34" s="728" t="s">
        <v>540</v>
      </c>
      <c r="C34" s="725">
        <v>51467</v>
      </c>
      <c r="D34" s="725">
        <v>8758</v>
      </c>
      <c r="E34" s="725">
        <v>42709</v>
      </c>
      <c r="F34" s="725">
        <v>47704</v>
      </c>
      <c r="G34" s="725">
        <v>6925</v>
      </c>
      <c r="H34" s="725">
        <v>40779</v>
      </c>
      <c r="I34" s="723">
        <f t="shared" si="0"/>
        <v>92.688518856743158</v>
      </c>
    </row>
    <row r="35" spans="1:9" ht="15" customHeight="1">
      <c r="A35" s="2"/>
      <c r="B35" s="728" t="s">
        <v>541</v>
      </c>
      <c r="C35" s="725">
        <v>50967</v>
      </c>
      <c r="D35" s="725">
        <v>8801</v>
      </c>
      <c r="E35" s="725">
        <v>42166</v>
      </c>
      <c r="F35" s="725">
        <v>61393</v>
      </c>
      <c r="G35" s="725">
        <v>9091</v>
      </c>
      <c r="H35" s="725">
        <v>52302</v>
      </c>
      <c r="I35" s="723">
        <f t="shared" si="0"/>
        <v>120.4563737320227</v>
      </c>
    </row>
    <row r="36" spans="1:9" ht="15" customHeight="1">
      <c r="A36" s="2"/>
      <c r="B36" s="728" t="s">
        <v>542</v>
      </c>
      <c r="C36" s="725">
        <v>129139</v>
      </c>
      <c r="D36" s="725">
        <v>21166</v>
      </c>
      <c r="E36" s="725">
        <v>107973</v>
      </c>
      <c r="F36" s="725">
        <v>153861</v>
      </c>
      <c r="G36" s="725">
        <v>20769</v>
      </c>
      <c r="H36" s="725">
        <v>133092</v>
      </c>
      <c r="I36" s="723">
        <f t="shared" ref="I36:I67" si="1">IFERROR((F36/C36)*100,"")</f>
        <v>119.14371336312036</v>
      </c>
    </row>
    <row r="37" spans="1:9" ht="15" customHeight="1">
      <c r="A37" s="2"/>
      <c r="B37" s="728" t="s">
        <v>543</v>
      </c>
      <c r="C37" s="725">
        <v>102752</v>
      </c>
      <c r="D37" s="725">
        <v>17344</v>
      </c>
      <c r="E37" s="725">
        <v>85408</v>
      </c>
      <c r="F37" s="725">
        <v>108872</v>
      </c>
      <c r="G37" s="725">
        <v>16940</v>
      </c>
      <c r="H37" s="725">
        <v>91932</v>
      </c>
      <c r="I37" s="723">
        <f t="shared" si="1"/>
        <v>105.95608844596698</v>
      </c>
    </row>
    <row r="38" spans="1:9" ht="15" customHeight="1">
      <c r="A38" s="2"/>
      <c r="B38" s="728" t="s">
        <v>544</v>
      </c>
      <c r="C38" s="725">
        <v>66345</v>
      </c>
      <c r="D38" s="725">
        <v>11122</v>
      </c>
      <c r="E38" s="725">
        <v>55223</v>
      </c>
      <c r="F38" s="725">
        <v>62501</v>
      </c>
      <c r="G38" s="725">
        <v>9766</v>
      </c>
      <c r="H38" s="725">
        <v>52735</v>
      </c>
      <c r="I38" s="723">
        <f t="shared" si="1"/>
        <v>94.206044163086901</v>
      </c>
    </row>
    <row r="39" spans="1:9" ht="15" customHeight="1">
      <c r="A39" s="2" t="s">
        <v>545</v>
      </c>
      <c r="B39" s="728"/>
      <c r="C39" s="25">
        <v>222388</v>
      </c>
      <c r="D39" s="25">
        <v>38301</v>
      </c>
      <c r="E39" s="25">
        <v>184087</v>
      </c>
      <c r="F39" s="25">
        <v>162168</v>
      </c>
      <c r="G39" s="25">
        <v>23853</v>
      </c>
      <c r="H39" s="25">
        <v>138315</v>
      </c>
      <c r="I39" s="103">
        <f t="shared" si="1"/>
        <v>72.921200784214975</v>
      </c>
    </row>
    <row r="40" spans="1:9" ht="15" customHeight="1">
      <c r="A40" s="2"/>
      <c r="B40" s="728" t="s">
        <v>547</v>
      </c>
      <c r="C40" s="725">
        <v>93997</v>
      </c>
      <c r="D40" s="725">
        <v>16365</v>
      </c>
      <c r="E40" s="725">
        <v>77632</v>
      </c>
      <c r="F40" s="725">
        <v>79201</v>
      </c>
      <c r="G40" s="725">
        <v>11230</v>
      </c>
      <c r="H40" s="725">
        <v>67971</v>
      </c>
      <c r="I40" s="723">
        <f t="shared" si="1"/>
        <v>84.259072098045678</v>
      </c>
    </row>
    <row r="41" spans="1:9" ht="15" customHeight="1">
      <c r="A41" s="2"/>
      <c r="B41" s="728" t="s">
        <v>548</v>
      </c>
      <c r="C41" s="725">
        <v>74530</v>
      </c>
      <c r="D41" s="725">
        <v>12820</v>
      </c>
      <c r="E41" s="725">
        <v>61710</v>
      </c>
      <c r="F41" s="725">
        <v>79962</v>
      </c>
      <c r="G41" s="725">
        <v>11980</v>
      </c>
      <c r="H41" s="725">
        <v>67982</v>
      </c>
      <c r="I41" s="723">
        <f t="shared" si="1"/>
        <v>107.28834026566483</v>
      </c>
    </row>
    <row r="42" spans="1:9" ht="15" customHeight="1">
      <c r="A42" s="2"/>
      <c r="B42" s="728" t="s">
        <v>549</v>
      </c>
      <c r="C42" s="725">
        <v>53861</v>
      </c>
      <c r="D42" s="725">
        <v>9116</v>
      </c>
      <c r="E42" s="725">
        <v>44745</v>
      </c>
      <c r="F42" s="725">
        <v>3005</v>
      </c>
      <c r="G42" s="725">
        <v>643</v>
      </c>
      <c r="H42" s="725">
        <v>2362</v>
      </c>
      <c r="I42" s="723">
        <f t="shared" si="1"/>
        <v>5.5791760271810773</v>
      </c>
    </row>
    <row r="43" spans="1:9" ht="15" customHeight="1">
      <c r="A43" s="2" t="s">
        <v>550</v>
      </c>
      <c r="B43" s="728"/>
      <c r="C43" s="25">
        <v>370267</v>
      </c>
      <c r="D43" s="25">
        <v>63368</v>
      </c>
      <c r="E43" s="25">
        <v>306899</v>
      </c>
      <c r="F43" s="25">
        <v>406095</v>
      </c>
      <c r="G43" s="25">
        <v>59015</v>
      </c>
      <c r="H43" s="25">
        <v>347080</v>
      </c>
      <c r="I43" s="103">
        <f t="shared" si="1"/>
        <v>109.67626064434583</v>
      </c>
    </row>
    <row r="44" spans="1:9" ht="15" customHeight="1">
      <c r="A44" s="2"/>
      <c r="B44" s="728" t="s">
        <v>552</v>
      </c>
      <c r="C44" s="725">
        <v>33057</v>
      </c>
      <c r="D44" s="725">
        <v>5259</v>
      </c>
      <c r="E44" s="725">
        <v>27798</v>
      </c>
      <c r="F44" s="725">
        <v>33364</v>
      </c>
      <c r="G44" s="725">
        <v>4871</v>
      </c>
      <c r="H44" s="725">
        <v>28493</v>
      </c>
      <c r="I44" s="723">
        <f t="shared" si="1"/>
        <v>100.92869891399702</v>
      </c>
    </row>
    <row r="45" spans="1:9" ht="15" customHeight="1">
      <c r="A45" s="2"/>
      <c r="B45" s="728" t="s">
        <v>553</v>
      </c>
      <c r="C45" s="725">
        <v>48107</v>
      </c>
      <c r="D45" s="725">
        <v>8747</v>
      </c>
      <c r="E45" s="725">
        <v>39360</v>
      </c>
      <c r="F45" s="725">
        <v>51006</v>
      </c>
      <c r="G45" s="725">
        <v>6882</v>
      </c>
      <c r="H45" s="725">
        <v>44124</v>
      </c>
      <c r="I45" s="723">
        <f t="shared" si="1"/>
        <v>106.02615004053465</v>
      </c>
    </row>
    <row r="46" spans="1:9" ht="15" customHeight="1">
      <c r="A46" s="2"/>
      <c r="B46" s="728" t="s">
        <v>554</v>
      </c>
      <c r="C46" s="725">
        <v>56297</v>
      </c>
      <c r="D46" s="725">
        <v>9780</v>
      </c>
      <c r="E46" s="725">
        <v>46517</v>
      </c>
      <c r="F46" s="725">
        <v>63900</v>
      </c>
      <c r="G46" s="725">
        <v>9696</v>
      </c>
      <c r="H46" s="725">
        <v>54204</v>
      </c>
      <c r="I46" s="723">
        <f t="shared" si="1"/>
        <v>113.50516013286676</v>
      </c>
    </row>
    <row r="47" spans="1:9" ht="15" customHeight="1">
      <c r="A47" s="2"/>
      <c r="B47" s="728" t="s">
        <v>555</v>
      </c>
      <c r="C47" s="725">
        <v>86131</v>
      </c>
      <c r="D47" s="725">
        <v>14744</v>
      </c>
      <c r="E47" s="725">
        <v>71387</v>
      </c>
      <c r="F47" s="725">
        <v>83445</v>
      </c>
      <c r="G47" s="725">
        <v>11637</v>
      </c>
      <c r="H47" s="725">
        <v>71808</v>
      </c>
      <c r="I47" s="723">
        <f t="shared" si="1"/>
        <v>96.881494467729397</v>
      </c>
    </row>
    <row r="48" spans="1:9" ht="15" customHeight="1">
      <c r="A48" s="2"/>
      <c r="B48" s="728" t="s">
        <v>556</v>
      </c>
      <c r="C48" s="725">
        <v>52500</v>
      </c>
      <c r="D48" s="725">
        <v>8839</v>
      </c>
      <c r="E48" s="725">
        <v>43661</v>
      </c>
      <c r="F48" s="725">
        <v>71811</v>
      </c>
      <c r="G48" s="725">
        <v>10507</v>
      </c>
      <c r="H48" s="725">
        <v>61304</v>
      </c>
      <c r="I48" s="723">
        <f t="shared" si="1"/>
        <v>136.78285714285715</v>
      </c>
    </row>
    <row r="49" spans="1:9" ht="15" customHeight="1">
      <c r="A49" s="2"/>
      <c r="B49" s="728" t="s">
        <v>557</v>
      </c>
      <c r="C49" s="725">
        <v>55318</v>
      </c>
      <c r="D49" s="725">
        <v>9620</v>
      </c>
      <c r="E49" s="725">
        <v>45698</v>
      </c>
      <c r="F49" s="725">
        <v>60083</v>
      </c>
      <c r="G49" s="725">
        <v>9316</v>
      </c>
      <c r="H49" s="725">
        <v>50767</v>
      </c>
      <c r="I49" s="723">
        <f t="shared" si="1"/>
        <v>108.613832748834</v>
      </c>
    </row>
    <row r="50" spans="1:9" ht="15" customHeight="1">
      <c r="A50" s="2"/>
      <c r="B50" s="728" t="s">
        <v>558</v>
      </c>
      <c r="C50" s="725">
        <v>38857</v>
      </c>
      <c r="D50" s="725">
        <v>6379</v>
      </c>
      <c r="E50" s="725">
        <v>32478</v>
      </c>
      <c r="F50" s="725">
        <v>42486</v>
      </c>
      <c r="G50" s="725">
        <v>6106</v>
      </c>
      <c r="H50" s="725">
        <v>36380</v>
      </c>
      <c r="I50" s="723">
        <f t="shared" si="1"/>
        <v>109.33937257122268</v>
      </c>
    </row>
    <row r="51" spans="1:9" ht="15" customHeight="1">
      <c r="A51" s="2" t="s">
        <v>559</v>
      </c>
      <c r="B51" s="728"/>
      <c r="C51" s="25">
        <v>369767</v>
      </c>
      <c r="D51" s="25">
        <v>64594</v>
      </c>
      <c r="E51" s="25">
        <v>305173</v>
      </c>
      <c r="F51" s="25">
        <v>380927</v>
      </c>
      <c r="G51" s="25">
        <v>58039</v>
      </c>
      <c r="H51" s="25">
        <v>322888</v>
      </c>
      <c r="I51" s="103">
        <f t="shared" si="1"/>
        <v>103.01811681410184</v>
      </c>
    </row>
    <row r="52" spans="1:9" ht="15" customHeight="1">
      <c r="A52" s="2"/>
      <c r="B52" s="728" t="s">
        <v>561</v>
      </c>
      <c r="C52" s="725">
        <v>83432</v>
      </c>
      <c r="D52" s="725">
        <v>15066</v>
      </c>
      <c r="E52" s="725">
        <v>68366</v>
      </c>
      <c r="F52" s="725">
        <v>86166</v>
      </c>
      <c r="G52" s="725">
        <v>12214</v>
      </c>
      <c r="H52" s="725">
        <v>73952</v>
      </c>
      <c r="I52" s="723">
        <f t="shared" si="1"/>
        <v>103.27692012657015</v>
      </c>
    </row>
    <row r="53" spans="1:9" ht="15" customHeight="1">
      <c r="A53" s="2"/>
      <c r="B53" s="728" t="s">
        <v>562</v>
      </c>
      <c r="C53" s="725">
        <v>73371</v>
      </c>
      <c r="D53" s="725">
        <v>12817</v>
      </c>
      <c r="E53" s="725">
        <v>60554</v>
      </c>
      <c r="F53" s="725">
        <v>77356</v>
      </c>
      <c r="G53" s="725">
        <v>12042</v>
      </c>
      <c r="H53" s="725">
        <v>65314</v>
      </c>
      <c r="I53" s="723">
        <f t="shared" si="1"/>
        <v>105.43130119529513</v>
      </c>
    </row>
    <row r="54" spans="1:9" ht="15" customHeight="1">
      <c r="A54" s="2"/>
      <c r="B54" s="728" t="s">
        <v>563</v>
      </c>
      <c r="C54" s="725">
        <v>40287</v>
      </c>
      <c r="D54" s="725">
        <v>6707</v>
      </c>
      <c r="E54" s="725">
        <v>33580</v>
      </c>
      <c r="F54" s="725">
        <v>40988</v>
      </c>
      <c r="G54" s="725">
        <v>5982</v>
      </c>
      <c r="H54" s="725">
        <v>35006</v>
      </c>
      <c r="I54" s="723">
        <f t="shared" si="1"/>
        <v>101.74001538957978</v>
      </c>
    </row>
    <row r="55" spans="1:9" ht="15" customHeight="1">
      <c r="A55" s="2"/>
      <c r="B55" s="728" t="s">
        <v>564</v>
      </c>
      <c r="C55" s="725">
        <v>45083</v>
      </c>
      <c r="D55" s="725">
        <v>7977</v>
      </c>
      <c r="E55" s="725">
        <v>37106</v>
      </c>
      <c r="F55" s="725">
        <v>47911</v>
      </c>
      <c r="G55" s="725">
        <v>7524</v>
      </c>
      <c r="H55" s="725">
        <v>40387</v>
      </c>
      <c r="I55" s="723">
        <f t="shared" si="1"/>
        <v>106.27287447596656</v>
      </c>
    </row>
    <row r="56" spans="1:9" ht="15" customHeight="1">
      <c r="A56" s="2"/>
      <c r="B56" s="728" t="s">
        <v>565</v>
      </c>
      <c r="C56" s="724">
        <v>25510</v>
      </c>
      <c r="D56" s="724">
        <v>4295</v>
      </c>
      <c r="E56" s="724">
        <v>21215</v>
      </c>
      <c r="F56" s="724">
        <v>26773</v>
      </c>
      <c r="G56" s="724">
        <v>4215</v>
      </c>
      <c r="H56" s="724">
        <v>22558</v>
      </c>
      <c r="I56" s="722">
        <f t="shared" si="1"/>
        <v>104.95099960799685</v>
      </c>
    </row>
    <row r="57" spans="1:9" ht="15" customHeight="1">
      <c r="A57" s="2"/>
      <c r="B57" s="728" t="s">
        <v>566</v>
      </c>
      <c r="C57" s="724">
        <v>59867</v>
      </c>
      <c r="D57" s="724">
        <v>10458</v>
      </c>
      <c r="E57" s="724">
        <v>49409</v>
      </c>
      <c r="F57" s="724">
        <v>63785</v>
      </c>
      <c r="G57" s="724">
        <v>9949</v>
      </c>
      <c r="H57" s="724">
        <v>53836</v>
      </c>
      <c r="I57" s="722">
        <f t="shared" si="1"/>
        <v>106.54450699049561</v>
      </c>
    </row>
    <row r="58" spans="1:9" ht="15" customHeight="1">
      <c r="A58" s="2"/>
      <c r="B58" s="728" t="s">
        <v>567</v>
      </c>
      <c r="C58" s="725">
        <v>42217</v>
      </c>
      <c r="D58" s="725">
        <v>7274</v>
      </c>
      <c r="E58" s="725">
        <v>34943</v>
      </c>
      <c r="F58" s="725">
        <v>37948</v>
      </c>
      <c r="G58" s="725">
        <v>6113</v>
      </c>
      <c r="H58" s="725">
        <v>31835</v>
      </c>
      <c r="I58" s="723">
        <f t="shared" si="1"/>
        <v>89.887959826610128</v>
      </c>
    </row>
    <row r="59" spans="1:9" ht="15" customHeight="1">
      <c r="A59" s="2" t="s">
        <v>568</v>
      </c>
      <c r="B59" s="728"/>
      <c r="C59" s="25">
        <v>185053</v>
      </c>
      <c r="D59" s="25">
        <v>32721</v>
      </c>
      <c r="E59" s="25">
        <v>152332</v>
      </c>
      <c r="F59" s="25">
        <v>163566</v>
      </c>
      <c r="G59" s="25">
        <v>23840</v>
      </c>
      <c r="H59" s="25">
        <v>139726</v>
      </c>
      <c r="I59" s="103">
        <f t="shared" si="1"/>
        <v>88.388731876813665</v>
      </c>
    </row>
    <row r="60" spans="1:9" ht="15" customHeight="1">
      <c r="A60" s="2"/>
      <c r="B60" s="728" t="s">
        <v>570</v>
      </c>
      <c r="C60" s="725">
        <v>43158</v>
      </c>
      <c r="D60" s="725">
        <v>7514</v>
      </c>
      <c r="E60" s="725">
        <v>35644</v>
      </c>
      <c r="F60" s="725">
        <v>39356</v>
      </c>
      <c r="G60" s="725">
        <v>5747</v>
      </c>
      <c r="H60" s="725">
        <v>33609</v>
      </c>
      <c r="I60" s="723">
        <f t="shared" si="1"/>
        <v>91.190509291440762</v>
      </c>
    </row>
    <row r="61" spans="1:9" ht="15" customHeight="1">
      <c r="A61" s="2"/>
      <c r="B61" s="728" t="s">
        <v>571</v>
      </c>
      <c r="C61" s="725">
        <v>73784</v>
      </c>
      <c r="D61" s="725">
        <v>13055</v>
      </c>
      <c r="E61" s="725">
        <v>60729</v>
      </c>
      <c r="F61" s="725">
        <v>61739</v>
      </c>
      <c r="G61" s="725">
        <v>8773</v>
      </c>
      <c r="H61" s="725">
        <v>52966</v>
      </c>
      <c r="I61" s="723">
        <f t="shared" si="1"/>
        <v>83.675322563157323</v>
      </c>
    </row>
    <row r="62" spans="1:9" ht="15" customHeight="1">
      <c r="A62" s="2"/>
      <c r="B62" s="728" t="s">
        <v>572</v>
      </c>
      <c r="C62" s="725">
        <v>48752</v>
      </c>
      <c r="D62" s="725">
        <v>8626</v>
      </c>
      <c r="E62" s="725">
        <v>40126</v>
      </c>
      <c r="F62" s="725">
        <v>43866</v>
      </c>
      <c r="G62" s="725">
        <v>6390</v>
      </c>
      <c r="H62" s="725">
        <v>37476</v>
      </c>
      <c r="I62" s="723">
        <f t="shared" si="1"/>
        <v>89.977847062684617</v>
      </c>
    </row>
    <row r="63" spans="1:9" ht="15" customHeight="1">
      <c r="A63" s="2"/>
      <c r="B63" s="728" t="s">
        <v>573</v>
      </c>
      <c r="C63" s="725">
        <v>19359</v>
      </c>
      <c r="D63" s="725">
        <v>3526</v>
      </c>
      <c r="E63" s="725">
        <v>15833</v>
      </c>
      <c r="F63" s="725">
        <v>18605</v>
      </c>
      <c r="G63" s="725">
        <v>2930</v>
      </c>
      <c r="H63" s="725">
        <v>15675</v>
      </c>
      <c r="I63" s="723">
        <f t="shared" si="1"/>
        <v>96.105170721628184</v>
      </c>
    </row>
    <row r="64" spans="1:9" ht="15" customHeight="1">
      <c r="A64" s="2" t="s">
        <v>574</v>
      </c>
      <c r="B64" s="728"/>
      <c r="C64" s="25">
        <v>221771</v>
      </c>
      <c r="D64" s="25">
        <v>38148</v>
      </c>
      <c r="E64" s="25">
        <v>183623</v>
      </c>
      <c r="F64" s="25">
        <v>272999</v>
      </c>
      <c r="G64" s="25">
        <v>39662</v>
      </c>
      <c r="H64" s="25">
        <v>233337</v>
      </c>
      <c r="I64" s="103">
        <f t="shared" si="1"/>
        <v>123.09950354194193</v>
      </c>
    </row>
    <row r="65" spans="1:9" ht="15" customHeight="1">
      <c r="A65" s="2"/>
      <c r="B65" s="728" t="s">
        <v>576</v>
      </c>
      <c r="C65" s="725">
        <v>40924</v>
      </c>
      <c r="D65" s="725">
        <v>7039</v>
      </c>
      <c r="E65" s="725">
        <v>33885</v>
      </c>
      <c r="F65" s="725">
        <v>42790</v>
      </c>
      <c r="G65" s="725">
        <v>6964</v>
      </c>
      <c r="H65" s="725">
        <v>35826</v>
      </c>
      <c r="I65" s="723">
        <f t="shared" si="1"/>
        <v>104.55967158635519</v>
      </c>
    </row>
    <row r="66" spans="1:9" ht="15" customHeight="1">
      <c r="A66" s="2"/>
      <c r="B66" s="728" t="s">
        <v>577</v>
      </c>
      <c r="C66" s="725">
        <v>72318</v>
      </c>
      <c r="D66" s="725">
        <v>12440</v>
      </c>
      <c r="E66" s="725">
        <v>59878</v>
      </c>
      <c r="F66" s="725">
        <v>90200</v>
      </c>
      <c r="G66" s="725">
        <v>12596</v>
      </c>
      <c r="H66" s="725">
        <v>77604</v>
      </c>
      <c r="I66" s="723">
        <f t="shared" si="1"/>
        <v>124.72690063331397</v>
      </c>
    </row>
    <row r="67" spans="1:9" ht="15" customHeight="1">
      <c r="A67" s="2"/>
      <c r="B67" s="728" t="s">
        <v>578</v>
      </c>
      <c r="C67" s="725">
        <v>108529</v>
      </c>
      <c r="D67" s="725">
        <v>18669</v>
      </c>
      <c r="E67" s="725">
        <v>89860</v>
      </c>
      <c r="F67" s="725">
        <v>140009</v>
      </c>
      <c r="G67" s="725">
        <v>20102</v>
      </c>
      <c r="H67" s="725">
        <v>119907</v>
      </c>
      <c r="I67" s="723">
        <f t="shared" si="1"/>
        <v>129.00607210975866</v>
      </c>
    </row>
    <row r="68" spans="1:9" ht="15" customHeight="1">
      <c r="A68" s="2" t="s">
        <v>579</v>
      </c>
      <c r="B68" s="728"/>
      <c r="C68" s="25">
        <v>190349</v>
      </c>
      <c r="D68" s="25">
        <v>31088</v>
      </c>
      <c r="E68" s="25">
        <v>159261</v>
      </c>
      <c r="F68" s="25">
        <v>205917</v>
      </c>
      <c r="G68" s="25">
        <v>32291</v>
      </c>
      <c r="H68" s="25">
        <v>173626</v>
      </c>
      <c r="I68" s="103">
        <f t="shared" ref="I68:I91" si="2">IFERROR((F68/C68)*100,"")</f>
        <v>108.17866130108381</v>
      </c>
    </row>
    <row r="69" spans="1:9" ht="15" customHeight="1">
      <c r="A69" s="2"/>
      <c r="B69" s="728" t="s">
        <v>580</v>
      </c>
      <c r="C69" s="725">
        <v>96768</v>
      </c>
      <c r="D69" s="725">
        <v>15993</v>
      </c>
      <c r="E69" s="725">
        <v>80775</v>
      </c>
      <c r="F69" s="725">
        <v>112000</v>
      </c>
      <c r="G69" s="725">
        <v>17074</v>
      </c>
      <c r="H69" s="725">
        <v>94926</v>
      </c>
      <c r="I69" s="723">
        <f t="shared" si="2"/>
        <v>115.74074074074075</v>
      </c>
    </row>
    <row r="70" spans="1:9" ht="15" customHeight="1">
      <c r="A70" s="2"/>
      <c r="B70" s="728" t="s">
        <v>581</v>
      </c>
      <c r="C70" s="725">
        <v>30224</v>
      </c>
      <c r="D70" s="725">
        <v>4943</v>
      </c>
      <c r="E70" s="725">
        <v>25281</v>
      </c>
      <c r="F70" s="725">
        <v>27695</v>
      </c>
      <c r="G70" s="725">
        <v>4419</v>
      </c>
      <c r="H70" s="725">
        <v>23276</v>
      </c>
      <c r="I70" s="723">
        <f t="shared" si="2"/>
        <v>91.63247750132345</v>
      </c>
    </row>
    <row r="71" spans="1:9" ht="15" customHeight="1">
      <c r="A71" s="2"/>
      <c r="B71" s="728" t="s">
        <v>582</v>
      </c>
      <c r="C71" s="725">
        <v>63357</v>
      </c>
      <c r="D71" s="725">
        <v>10152</v>
      </c>
      <c r="E71" s="725">
        <v>53205</v>
      </c>
      <c r="F71" s="725">
        <v>66222</v>
      </c>
      <c r="G71" s="725">
        <v>10798</v>
      </c>
      <c r="H71" s="725">
        <v>55424</v>
      </c>
      <c r="I71" s="723">
        <f t="shared" si="2"/>
        <v>104.52199441261423</v>
      </c>
    </row>
    <row r="72" spans="1:9" ht="15" customHeight="1">
      <c r="A72" s="2" t="s">
        <v>583</v>
      </c>
      <c r="B72" s="728"/>
      <c r="C72" s="25">
        <v>75024</v>
      </c>
      <c r="D72" s="25">
        <v>12927</v>
      </c>
      <c r="E72" s="25">
        <v>62097</v>
      </c>
      <c r="F72" s="25">
        <v>41236</v>
      </c>
      <c r="G72" s="25">
        <v>6123</v>
      </c>
      <c r="H72" s="25">
        <v>35113</v>
      </c>
      <c r="I72" s="103">
        <f t="shared" si="2"/>
        <v>54.96374493495415</v>
      </c>
    </row>
    <row r="73" spans="1:9" ht="15" customHeight="1">
      <c r="A73" s="2"/>
      <c r="B73" s="728" t="s">
        <v>584</v>
      </c>
      <c r="C73" s="725">
        <v>75024</v>
      </c>
      <c r="D73" s="725">
        <v>12927</v>
      </c>
      <c r="E73" s="725">
        <v>62097</v>
      </c>
      <c r="F73" s="725">
        <v>41236</v>
      </c>
      <c r="G73" s="725">
        <v>6123</v>
      </c>
      <c r="H73" s="725">
        <v>35113</v>
      </c>
      <c r="I73" s="723">
        <f t="shared" si="2"/>
        <v>54.96374493495415</v>
      </c>
    </row>
    <row r="74" spans="1:9" ht="15" customHeight="1">
      <c r="A74" s="2" t="s">
        <v>585</v>
      </c>
      <c r="B74" s="728"/>
      <c r="C74" s="25">
        <v>196366</v>
      </c>
      <c r="D74" s="25">
        <v>34169</v>
      </c>
      <c r="E74" s="25">
        <v>162197</v>
      </c>
      <c r="F74" s="25">
        <v>147132</v>
      </c>
      <c r="G74" s="25">
        <v>23681</v>
      </c>
      <c r="H74" s="25">
        <v>123451</v>
      </c>
      <c r="I74" s="103">
        <f t="shared" si="2"/>
        <v>74.927431429066132</v>
      </c>
    </row>
    <row r="75" spans="1:9" ht="15" customHeight="1">
      <c r="A75" s="2"/>
      <c r="B75" s="728" t="s">
        <v>586</v>
      </c>
      <c r="C75" s="725">
        <v>83234</v>
      </c>
      <c r="D75" s="725">
        <v>14483</v>
      </c>
      <c r="E75" s="725">
        <v>68751</v>
      </c>
      <c r="F75" s="725">
        <v>67877</v>
      </c>
      <c r="G75" s="725">
        <v>10340</v>
      </c>
      <c r="H75" s="725">
        <v>57537</v>
      </c>
      <c r="I75" s="723">
        <f t="shared" si="2"/>
        <v>81.549607131700981</v>
      </c>
    </row>
    <row r="76" spans="1:9" ht="15" customHeight="1">
      <c r="A76" s="2"/>
      <c r="B76" s="728" t="s">
        <v>587</v>
      </c>
      <c r="C76" s="725">
        <v>48593</v>
      </c>
      <c r="D76" s="725">
        <v>8456</v>
      </c>
      <c r="E76" s="725">
        <v>40137</v>
      </c>
      <c r="F76" s="725">
        <v>40562</v>
      </c>
      <c r="G76" s="725">
        <v>6900</v>
      </c>
      <c r="H76" s="725">
        <v>33662</v>
      </c>
      <c r="I76" s="723">
        <f t="shared" si="2"/>
        <v>83.47292819953492</v>
      </c>
    </row>
    <row r="77" spans="1:9" ht="15" customHeight="1">
      <c r="A77" s="2"/>
      <c r="B77" s="728" t="s">
        <v>588</v>
      </c>
      <c r="C77" s="725">
        <v>64539</v>
      </c>
      <c r="D77" s="725">
        <v>11230</v>
      </c>
      <c r="E77" s="725">
        <v>53309</v>
      </c>
      <c r="F77" s="725">
        <v>38693</v>
      </c>
      <c r="G77" s="725">
        <v>6441</v>
      </c>
      <c r="H77" s="725">
        <v>32252</v>
      </c>
      <c r="I77" s="723">
        <f t="shared" si="2"/>
        <v>59.952896698120519</v>
      </c>
    </row>
    <row r="78" spans="1:9" ht="15" customHeight="1">
      <c r="A78" s="2" t="s">
        <v>589</v>
      </c>
      <c r="B78" s="728"/>
      <c r="C78" s="25">
        <v>208826</v>
      </c>
      <c r="D78" s="25">
        <v>37884</v>
      </c>
      <c r="E78" s="25">
        <v>170942</v>
      </c>
      <c r="F78" s="25">
        <v>230734</v>
      </c>
      <c r="G78" s="25">
        <v>39081</v>
      </c>
      <c r="H78" s="25">
        <v>191653</v>
      </c>
      <c r="I78" s="103">
        <f t="shared" si="2"/>
        <v>110.49103081033971</v>
      </c>
    </row>
    <row r="79" spans="1:9" ht="15" customHeight="1">
      <c r="A79" s="2"/>
      <c r="B79" s="728" t="s">
        <v>591</v>
      </c>
      <c r="C79" s="725">
        <v>87018</v>
      </c>
      <c r="D79" s="725">
        <v>16716</v>
      </c>
      <c r="E79" s="725">
        <v>70302</v>
      </c>
      <c r="F79" s="725">
        <v>99176</v>
      </c>
      <c r="G79" s="725">
        <v>17064</v>
      </c>
      <c r="H79" s="725">
        <v>82112</v>
      </c>
      <c r="I79" s="723">
        <f t="shared" si="2"/>
        <v>113.97182192190121</v>
      </c>
    </row>
    <row r="80" spans="1:9" ht="15" customHeight="1">
      <c r="A80" s="2"/>
      <c r="B80" s="728" t="s">
        <v>592</v>
      </c>
      <c r="C80" s="724">
        <v>84170</v>
      </c>
      <c r="D80" s="724">
        <v>14277</v>
      </c>
      <c r="E80" s="724">
        <v>69893</v>
      </c>
      <c r="F80" s="724">
        <v>87249</v>
      </c>
      <c r="G80" s="724">
        <v>14484</v>
      </c>
      <c r="H80" s="724">
        <v>72765</v>
      </c>
      <c r="I80" s="722">
        <f t="shared" si="2"/>
        <v>103.65807294760603</v>
      </c>
    </row>
    <row r="81" spans="1:9" ht="15" customHeight="1">
      <c r="A81" s="2"/>
      <c r="B81" s="728" t="s">
        <v>593</v>
      </c>
      <c r="C81" s="724">
        <v>37638</v>
      </c>
      <c r="D81" s="724">
        <v>6891</v>
      </c>
      <c r="E81" s="724">
        <v>30747</v>
      </c>
      <c r="F81" s="724">
        <v>44309</v>
      </c>
      <c r="G81" s="724">
        <v>7533</v>
      </c>
      <c r="H81" s="724">
        <v>36776</v>
      </c>
      <c r="I81" s="722">
        <f t="shared" si="2"/>
        <v>117.72410861363515</v>
      </c>
    </row>
    <row r="82" spans="1:9" ht="15" customHeight="1">
      <c r="A82" s="2" t="s">
        <v>594</v>
      </c>
      <c r="B82" s="728"/>
      <c r="C82" s="25">
        <v>143213</v>
      </c>
      <c r="D82" s="25">
        <v>23424</v>
      </c>
      <c r="E82" s="25">
        <v>119789</v>
      </c>
      <c r="F82" s="25">
        <v>25019</v>
      </c>
      <c r="G82" s="25">
        <v>3937</v>
      </c>
      <c r="H82" s="25">
        <v>21082</v>
      </c>
      <c r="I82" s="103">
        <f t="shared" si="2"/>
        <v>17.469782771117149</v>
      </c>
    </row>
    <row r="83" spans="1:9" ht="15" customHeight="1">
      <c r="A83" s="2"/>
      <c r="B83" s="728" t="s">
        <v>595</v>
      </c>
      <c r="C83" s="725">
        <v>143213</v>
      </c>
      <c r="D83" s="725">
        <v>23424</v>
      </c>
      <c r="E83" s="725">
        <v>119789</v>
      </c>
      <c r="F83" s="725">
        <v>25019</v>
      </c>
      <c r="G83" s="725">
        <v>3937</v>
      </c>
      <c r="H83" s="725">
        <v>21082</v>
      </c>
      <c r="I83" s="723">
        <f t="shared" si="2"/>
        <v>17.469782771117149</v>
      </c>
    </row>
    <row r="84" spans="1:9" ht="15" customHeight="1">
      <c r="A84" s="2" t="s">
        <v>596</v>
      </c>
      <c r="B84" s="728"/>
      <c r="C84" s="25">
        <v>406745</v>
      </c>
      <c r="D84" s="25">
        <v>67676</v>
      </c>
      <c r="E84" s="25">
        <v>339069</v>
      </c>
      <c r="F84" s="25">
        <v>444723</v>
      </c>
      <c r="G84" s="25">
        <v>61796</v>
      </c>
      <c r="H84" s="25">
        <v>382927</v>
      </c>
      <c r="I84" s="103">
        <f t="shared" si="2"/>
        <v>109.3370539281368</v>
      </c>
    </row>
    <row r="85" spans="1:9" ht="15" customHeight="1">
      <c r="A85" s="2"/>
      <c r="B85" s="728" t="s">
        <v>598</v>
      </c>
      <c r="C85" s="725">
        <v>53825</v>
      </c>
      <c r="D85" s="725">
        <v>9130</v>
      </c>
      <c r="E85" s="725">
        <v>44695</v>
      </c>
      <c r="F85" s="725">
        <v>58822</v>
      </c>
      <c r="G85" s="725">
        <v>8424</v>
      </c>
      <c r="H85" s="725">
        <v>50398</v>
      </c>
      <c r="I85" s="723">
        <f t="shared" si="2"/>
        <v>109.28379006038087</v>
      </c>
    </row>
    <row r="86" spans="1:9" ht="15" customHeight="1">
      <c r="A86" s="2"/>
      <c r="B86" s="728" t="s">
        <v>599</v>
      </c>
      <c r="C86" s="725">
        <v>110399</v>
      </c>
      <c r="D86" s="725">
        <v>18557</v>
      </c>
      <c r="E86" s="725">
        <v>91842</v>
      </c>
      <c r="F86" s="725">
        <v>162478</v>
      </c>
      <c r="G86" s="725">
        <v>19811</v>
      </c>
      <c r="H86" s="725">
        <v>142667</v>
      </c>
      <c r="I86" s="723">
        <f t="shared" si="2"/>
        <v>147.17343454197956</v>
      </c>
    </row>
    <row r="87" spans="1:9" ht="15" customHeight="1">
      <c r="A87" s="2"/>
      <c r="B87" s="728" t="s">
        <v>600</v>
      </c>
      <c r="C87" s="725">
        <v>59439</v>
      </c>
      <c r="D87" s="725">
        <v>9717</v>
      </c>
      <c r="E87" s="725">
        <v>49722</v>
      </c>
      <c r="F87" s="725">
        <v>72529</v>
      </c>
      <c r="G87" s="725">
        <v>10150</v>
      </c>
      <c r="H87" s="725">
        <v>62379</v>
      </c>
      <c r="I87" s="723">
        <f t="shared" si="2"/>
        <v>122.02257776880498</v>
      </c>
    </row>
    <row r="88" spans="1:9" ht="15" customHeight="1">
      <c r="A88" s="2"/>
      <c r="B88" s="728" t="s">
        <v>601</v>
      </c>
      <c r="C88" s="725">
        <v>43469</v>
      </c>
      <c r="D88" s="725">
        <v>6591</v>
      </c>
      <c r="E88" s="725">
        <v>36878</v>
      </c>
      <c r="F88" s="725">
        <v>11177</v>
      </c>
      <c r="G88" s="725">
        <v>1745</v>
      </c>
      <c r="H88" s="725">
        <v>9432</v>
      </c>
      <c r="I88" s="723">
        <f t="shared" si="2"/>
        <v>25.712576778853897</v>
      </c>
    </row>
    <row r="89" spans="1:9" ht="14.25" customHeight="1">
      <c r="A89" s="2"/>
      <c r="B89" s="728" t="s">
        <v>602</v>
      </c>
      <c r="C89" s="724">
        <v>39535</v>
      </c>
      <c r="D89" s="724">
        <v>6706</v>
      </c>
      <c r="E89" s="724">
        <v>32829</v>
      </c>
      <c r="F89" s="724">
        <v>27267</v>
      </c>
      <c r="G89" s="724">
        <v>3905</v>
      </c>
      <c r="H89" s="724">
        <v>23362</v>
      </c>
      <c r="I89" s="722">
        <f t="shared" si="2"/>
        <v>68.969267737447822</v>
      </c>
    </row>
    <row r="90" spans="1:9" ht="14.25" customHeight="1">
      <c r="A90" s="2"/>
      <c r="B90" s="728" t="s">
        <v>603</v>
      </c>
      <c r="C90" s="725">
        <v>100078</v>
      </c>
      <c r="D90" s="725">
        <v>16975</v>
      </c>
      <c r="E90" s="725">
        <v>83103</v>
      </c>
      <c r="F90" s="725">
        <v>112450</v>
      </c>
      <c r="G90" s="725">
        <v>17761</v>
      </c>
      <c r="H90" s="725">
        <v>94689</v>
      </c>
      <c r="I90" s="723">
        <f t="shared" si="2"/>
        <v>112.36235736125822</v>
      </c>
    </row>
    <row r="91" spans="1:9" ht="14.25" customHeight="1" thickBot="1">
      <c r="A91" s="282" t="s">
        <v>606</v>
      </c>
      <c r="B91" s="733"/>
      <c r="C91" s="19">
        <v>4962745</v>
      </c>
      <c r="D91" s="19">
        <v>900977</v>
      </c>
      <c r="E91" s="19">
        <v>4061768</v>
      </c>
      <c r="F91" s="19">
        <v>5193278</v>
      </c>
      <c r="G91" s="19">
        <v>803516</v>
      </c>
      <c r="H91" s="19">
        <v>4389762</v>
      </c>
      <c r="I91" s="704">
        <f t="shared" si="2"/>
        <v>104.64527192108399</v>
      </c>
    </row>
    <row r="92" spans="1:9" ht="15" customHeight="1">
      <c r="A92" s="748" t="s">
        <v>2967</v>
      </c>
      <c r="B92" s="8"/>
    </row>
  </sheetData>
  <mergeCells count="4">
    <mergeCell ref="A1:I1"/>
    <mergeCell ref="C2:E2"/>
    <mergeCell ref="F2:I2"/>
    <mergeCell ref="A2:B3"/>
  </mergeCells>
  <conditionalFormatting sqref="C4:I91">
    <cfRule type="containsBlanks" dxfId="367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Statistique&amp;CMinistère de la Santé&amp;R&amp;P</oddFooter>
  </headerFooter>
  <rowBreaks count="1" manualBreakCount="1">
    <brk id="50" max="16383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Feuil117">
    <tabColor rgb="FFFFFF00"/>
  </sheetPr>
  <dimension ref="A1:Z92"/>
  <sheetViews>
    <sheetView view="pageBreakPreview" topLeftCell="A83" zoomScale="106" zoomScaleNormal="100" workbookViewId="0">
      <selection activeCell="H89" sqref="H89"/>
    </sheetView>
  </sheetViews>
  <sheetFormatPr baseColWidth="10" defaultColWidth="14.33203125" defaultRowHeight="15" customHeight="1"/>
  <cols>
    <col min="1" max="1" width="1" customWidth="1"/>
    <col min="2" max="2" width="22.796875" customWidth="1"/>
    <col min="3" max="3" width="11" customWidth="1"/>
    <col min="4" max="4" width="9.19921875" customWidth="1"/>
    <col min="5" max="5" width="11.6640625" customWidth="1"/>
    <col min="6" max="6" width="10.796875" customWidth="1"/>
    <col min="7" max="7" width="10" customWidth="1"/>
    <col min="8" max="8" width="11.6640625" customWidth="1"/>
    <col min="9" max="9" width="13.33203125" customWidth="1"/>
    <col min="10" max="26" width="10.6640625" customWidth="1"/>
  </cols>
  <sheetData>
    <row r="1" spans="1:26" ht="30.75" customHeight="1">
      <c r="A1" s="1023" t="s">
        <v>1957</v>
      </c>
      <c r="B1" s="896"/>
      <c r="C1" s="896"/>
      <c r="D1" s="896"/>
      <c r="E1" s="896"/>
      <c r="F1" s="896"/>
      <c r="G1" s="896"/>
      <c r="H1" s="896"/>
      <c r="I1" s="89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1026" t="s">
        <v>1944</v>
      </c>
      <c r="B2" s="1027"/>
      <c r="C2" s="1024" t="s">
        <v>1945</v>
      </c>
      <c r="D2" s="966"/>
      <c r="E2" s="1025"/>
      <c r="F2" s="1024" t="s">
        <v>1946</v>
      </c>
      <c r="G2" s="966"/>
      <c r="H2" s="966"/>
      <c r="I2" s="102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.5" customHeight="1" thickBot="1">
      <c r="A3" s="901"/>
      <c r="B3" s="1028"/>
      <c r="C3" s="157" t="s">
        <v>1947</v>
      </c>
      <c r="D3" s="158" t="s">
        <v>1948</v>
      </c>
      <c r="E3" s="159" t="s">
        <v>1949</v>
      </c>
      <c r="F3" s="157" t="s">
        <v>1950</v>
      </c>
      <c r="G3" s="160" t="s">
        <v>1951</v>
      </c>
      <c r="H3" s="160" t="s">
        <v>1952</v>
      </c>
      <c r="I3" s="161" t="s">
        <v>1953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2" t="s">
        <v>498</v>
      </c>
      <c r="B4" s="728"/>
      <c r="C4" s="25">
        <v>257470</v>
      </c>
      <c r="D4" s="25">
        <v>45809</v>
      </c>
      <c r="E4" s="25">
        <v>211661</v>
      </c>
      <c r="F4" s="25">
        <v>268462</v>
      </c>
      <c r="G4" s="25">
        <v>41625</v>
      </c>
      <c r="H4" s="25">
        <v>226837</v>
      </c>
      <c r="I4" s="103">
        <f t="shared" ref="I4:I35" si="0">IFERROR((F4/C4)*100,"")</f>
        <v>104.26923525070882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2"/>
      <c r="B5" s="728" t="s">
        <v>500</v>
      </c>
      <c r="C5" s="724">
        <v>79066</v>
      </c>
      <c r="D5" s="724">
        <v>14067</v>
      </c>
      <c r="E5" s="724">
        <v>64999</v>
      </c>
      <c r="F5" s="724">
        <v>86271</v>
      </c>
      <c r="G5" s="724">
        <v>12638</v>
      </c>
      <c r="H5" s="724">
        <v>73633</v>
      </c>
      <c r="I5" s="722">
        <f t="shared" si="0"/>
        <v>109.11264007285052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2"/>
      <c r="B6" s="728" t="s">
        <v>501</v>
      </c>
      <c r="C6" s="725">
        <v>93894</v>
      </c>
      <c r="D6" s="725">
        <v>16706</v>
      </c>
      <c r="E6" s="725">
        <v>77188</v>
      </c>
      <c r="F6" s="725">
        <v>96991</v>
      </c>
      <c r="G6" s="725">
        <v>14165</v>
      </c>
      <c r="H6" s="725">
        <v>82826</v>
      </c>
      <c r="I6" s="723">
        <f t="shared" si="0"/>
        <v>103.29840032376936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2"/>
      <c r="B7" s="728" t="s">
        <v>502</v>
      </c>
      <c r="C7" s="725">
        <v>84510</v>
      </c>
      <c r="D7" s="725">
        <v>15036</v>
      </c>
      <c r="E7" s="725">
        <v>69474</v>
      </c>
      <c r="F7" s="725">
        <v>85200</v>
      </c>
      <c r="G7" s="725">
        <v>14822</v>
      </c>
      <c r="H7" s="725">
        <v>70378</v>
      </c>
      <c r="I7" s="723">
        <f t="shared" si="0"/>
        <v>100.81647142350019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2" t="s">
        <v>503</v>
      </c>
      <c r="B8" s="728"/>
      <c r="C8" s="25">
        <v>219002</v>
      </c>
      <c r="D8" s="25">
        <v>39032</v>
      </c>
      <c r="E8" s="25">
        <v>179970</v>
      </c>
      <c r="F8" s="25">
        <v>234374</v>
      </c>
      <c r="G8" s="25">
        <v>38391</v>
      </c>
      <c r="H8" s="25">
        <v>195983</v>
      </c>
      <c r="I8" s="103">
        <f t="shared" si="0"/>
        <v>107.01911398069424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2"/>
      <c r="B9" s="728" t="s">
        <v>505</v>
      </c>
      <c r="C9" s="725">
        <v>26451</v>
      </c>
      <c r="D9" s="725">
        <v>4729</v>
      </c>
      <c r="E9" s="725">
        <v>21722</v>
      </c>
      <c r="F9" s="725">
        <v>29180</v>
      </c>
      <c r="G9" s="725">
        <v>4956</v>
      </c>
      <c r="H9" s="725">
        <v>24224</v>
      </c>
      <c r="I9" s="723">
        <f t="shared" si="0"/>
        <v>110.31719027636007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2"/>
      <c r="B10" s="728" t="s">
        <v>506</v>
      </c>
      <c r="C10" s="725">
        <v>58238</v>
      </c>
      <c r="D10" s="725">
        <v>10412</v>
      </c>
      <c r="E10" s="725">
        <v>47826</v>
      </c>
      <c r="F10" s="725">
        <v>63375</v>
      </c>
      <c r="G10" s="725">
        <v>10493</v>
      </c>
      <c r="H10" s="725">
        <v>52882</v>
      </c>
      <c r="I10" s="723">
        <f t="shared" si="0"/>
        <v>108.82070126034549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2"/>
      <c r="B11" s="728" t="s">
        <v>507</v>
      </c>
      <c r="C11" s="725">
        <v>35925</v>
      </c>
      <c r="D11" s="725">
        <v>6423</v>
      </c>
      <c r="E11" s="725">
        <v>29502</v>
      </c>
      <c r="F11" s="725">
        <v>40385</v>
      </c>
      <c r="G11" s="725">
        <v>6657</v>
      </c>
      <c r="H11" s="725">
        <v>33728</v>
      </c>
      <c r="I11" s="723">
        <f t="shared" si="0"/>
        <v>112.41475295755046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2"/>
      <c r="B12" s="728" t="s">
        <v>508</v>
      </c>
      <c r="C12" s="725">
        <v>58096</v>
      </c>
      <c r="D12" s="725">
        <v>10454</v>
      </c>
      <c r="E12" s="725">
        <v>47642</v>
      </c>
      <c r="F12" s="725">
        <v>59743</v>
      </c>
      <c r="G12" s="725">
        <v>9067</v>
      </c>
      <c r="H12" s="725">
        <v>50676</v>
      </c>
      <c r="I12" s="723">
        <f t="shared" si="0"/>
        <v>102.83496282015973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2"/>
      <c r="B13" s="728" t="s">
        <v>509</v>
      </c>
      <c r="C13" s="725">
        <v>40292</v>
      </c>
      <c r="D13" s="725">
        <v>7014</v>
      </c>
      <c r="E13" s="725">
        <v>33278</v>
      </c>
      <c r="F13" s="725">
        <v>41691</v>
      </c>
      <c r="G13" s="725">
        <v>7218</v>
      </c>
      <c r="H13" s="725">
        <v>34473</v>
      </c>
      <c r="I13" s="723">
        <f t="shared" si="0"/>
        <v>103.47215328104835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2" t="s">
        <v>510</v>
      </c>
      <c r="B14" s="728"/>
      <c r="C14" s="25">
        <v>142235</v>
      </c>
      <c r="D14" s="25">
        <v>23825</v>
      </c>
      <c r="E14" s="25">
        <v>118410</v>
      </c>
      <c r="F14" s="25">
        <v>125905</v>
      </c>
      <c r="G14" s="25">
        <v>16824</v>
      </c>
      <c r="H14" s="25">
        <v>109081</v>
      </c>
      <c r="I14" s="103">
        <f t="shared" si="0"/>
        <v>88.519000246071641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2"/>
      <c r="B15" s="728" t="s">
        <v>512</v>
      </c>
      <c r="C15" s="725">
        <v>109188</v>
      </c>
      <c r="D15" s="725">
        <v>18287</v>
      </c>
      <c r="E15" s="725">
        <v>90901</v>
      </c>
      <c r="F15" s="725">
        <v>101847</v>
      </c>
      <c r="G15" s="725">
        <v>13089</v>
      </c>
      <c r="H15" s="725">
        <v>88758</v>
      </c>
      <c r="I15" s="723">
        <f t="shared" si="0"/>
        <v>93.276733707000773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2"/>
      <c r="B16" s="728" t="s">
        <v>513</v>
      </c>
      <c r="C16" s="725">
        <v>33047</v>
      </c>
      <c r="D16" s="725">
        <v>5538</v>
      </c>
      <c r="E16" s="725">
        <v>27509</v>
      </c>
      <c r="F16" s="725">
        <v>24058</v>
      </c>
      <c r="G16" s="725">
        <v>3735</v>
      </c>
      <c r="H16" s="725">
        <v>20323</v>
      </c>
      <c r="I16" s="723">
        <f t="shared" si="0"/>
        <v>72.799346385451031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2" t="s">
        <v>514</v>
      </c>
      <c r="B17" s="728"/>
      <c r="C17" s="25">
        <v>549990</v>
      </c>
      <c r="D17" s="25">
        <v>111609</v>
      </c>
      <c r="E17" s="25">
        <v>438381</v>
      </c>
      <c r="F17" s="25">
        <v>621188</v>
      </c>
      <c r="G17" s="25">
        <v>106504</v>
      </c>
      <c r="H17" s="25">
        <v>514684</v>
      </c>
      <c r="I17" s="103">
        <f t="shared" si="0"/>
        <v>112.94532627865961</v>
      </c>
    </row>
    <row r="18" spans="1:9" ht="15" customHeight="1">
      <c r="A18" s="2"/>
      <c r="B18" s="728" t="s">
        <v>516</v>
      </c>
      <c r="C18" s="725">
        <v>103785</v>
      </c>
      <c r="D18" s="725">
        <v>23090</v>
      </c>
      <c r="E18" s="725">
        <v>80695</v>
      </c>
      <c r="F18" s="725">
        <v>112223</v>
      </c>
      <c r="G18" s="725">
        <v>21982</v>
      </c>
      <c r="H18" s="725">
        <v>90241</v>
      </c>
      <c r="I18" s="723">
        <f t="shared" si="0"/>
        <v>108.1302693067399</v>
      </c>
    </row>
    <row r="19" spans="1:9" ht="15" customHeight="1">
      <c r="A19" s="2"/>
      <c r="B19" s="728" t="s">
        <v>517</v>
      </c>
      <c r="C19" s="725">
        <v>69169</v>
      </c>
      <c r="D19" s="725">
        <v>11910</v>
      </c>
      <c r="E19" s="725">
        <v>57259</v>
      </c>
      <c r="F19" s="725">
        <v>71619</v>
      </c>
      <c r="G19" s="725">
        <v>11145</v>
      </c>
      <c r="H19" s="725">
        <v>60474</v>
      </c>
      <c r="I19" s="723">
        <f t="shared" si="0"/>
        <v>103.54204918388294</v>
      </c>
    </row>
    <row r="20" spans="1:9" ht="15" customHeight="1">
      <c r="A20" s="2"/>
      <c r="B20" s="729" t="s">
        <v>518</v>
      </c>
      <c r="C20" s="724">
        <v>173205</v>
      </c>
      <c r="D20" s="724">
        <v>37018</v>
      </c>
      <c r="E20" s="724">
        <v>136187</v>
      </c>
      <c r="F20" s="724">
        <v>209656</v>
      </c>
      <c r="G20" s="724">
        <v>35211</v>
      </c>
      <c r="H20" s="724">
        <v>174445</v>
      </c>
      <c r="I20" s="722">
        <f t="shared" si="0"/>
        <v>121.04500447446667</v>
      </c>
    </row>
    <row r="21" spans="1:9" ht="15" customHeight="1">
      <c r="A21" s="2"/>
      <c r="B21" s="729" t="s">
        <v>519</v>
      </c>
      <c r="C21" s="724">
        <v>69636</v>
      </c>
      <c r="D21" s="724">
        <v>13922</v>
      </c>
      <c r="E21" s="724">
        <v>55714</v>
      </c>
      <c r="F21" s="724">
        <v>83161</v>
      </c>
      <c r="G21" s="724">
        <v>13297</v>
      </c>
      <c r="H21" s="724">
        <v>69864</v>
      </c>
      <c r="I21" s="722">
        <f t="shared" si="0"/>
        <v>119.42242518237694</v>
      </c>
    </row>
    <row r="22" spans="1:9" ht="15" customHeight="1">
      <c r="A22" s="2"/>
      <c r="B22" s="728" t="s">
        <v>520</v>
      </c>
      <c r="C22" s="725">
        <v>27588</v>
      </c>
      <c r="D22" s="725">
        <v>4810</v>
      </c>
      <c r="E22" s="725">
        <v>22778</v>
      </c>
      <c r="F22" s="725">
        <v>36652</v>
      </c>
      <c r="G22" s="725">
        <v>5659</v>
      </c>
      <c r="H22" s="725">
        <v>30993</v>
      </c>
      <c r="I22" s="723">
        <f t="shared" si="0"/>
        <v>132.8548644338118</v>
      </c>
    </row>
    <row r="23" spans="1:9" ht="15" customHeight="1">
      <c r="A23" s="2"/>
      <c r="B23" s="728" t="s">
        <v>521</v>
      </c>
      <c r="C23" s="725">
        <v>18760</v>
      </c>
      <c r="D23" s="725">
        <v>3302</v>
      </c>
      <c r="E23" s="725">
        <v>15458</v>
      </c>
      <c r="F23" s="725">
        <v>19086</v>
      </c>
      <c r="G23" s="725">
        <v>3162</v>
      </c>
      <c r="H23" s="725">
        <v>15924</v>
      </c>
      <c r="I23" s="723">
        <f t="shared" si="0"/>
        <v>101.73773987206822</v>
      </c>
    </row>
    <row r="24" spans="1:9" ht="15" customHeight="1">
      <c r="A24" s="2"/>
      <c r="B24" s="728" t="s">
        <v>522</v>
      </c>
      <c r="C24" s="725">
        <v>33387</v>
      </c>
      <c r="D24" s="725">
        <v>6495</v>
      </c>
      <c r="E24" s="725">
        <v>26892</v>
      </c>
      <c r="F24" s="725">
        <v>34230</v>
      </c>
      <c r="G24" s="725">
        <v>6367</v>
      </c>
      <c r="H24" s="725">
        <v>27863</v>
      </c>
      <c r="I24" s="723">
        <f t="shared" si="0"/>
        <v>102.52493485488363</v>
      </c>
    </row>
    <row r="25" spans="1:9" ht="15" customHeight="1">
      <c r="A25" s="2"/>
      <c r="B25" s="728" t="s">
        <v>523</v>
      </c>
      <c r="C25" s="725">
        <v>54460</v>
      </c>
      <c r="D25" s="725">
        <v>11062</v>
      </c>
      <c r="E25" s="725">
        <v>43398</v>
      </c>
      <c r="F25" s="725">
        <v>54561</v>
      </c>
      <c r="G25" s="725">
        <v>9681</v>
      </c>
      <c r="H25" s="725">
        <v>44880</v>
      </c>
      <c r="I25" s="723">
        <f t="shared" si="0"/>
        <v>100.18545721630554</v>
      </c>
    </row>
    <row r="26" spans="1:9" ht="15" customHeight="1">
      <c r="A26" s="2" t="s">
        <v>524</v>
      </c>
      <c r="B26" s="728"/>
      <c r="C26" s="25">
        <v>803258</v>
      </c>
      <c r="D26" s="25">
        <v>178839</v>
      </c>
      <c r="E26" s="25">
        <v>624419</v>
      </c>
      <c r="F26" s="25">
        <v>1043291</v>
      </c>
      <c r="G26" s="25">
        <v>171819</v>
      </c>
      <c r="H26" s="25">
        <v>871472</v>
      </c>
      <c r="I26" s="103">
        <f t="shared" si="0"/>
        <v>129.88242880867665</v>
      </c>
    </row>
    <row r="27" spans="1:9" ht="15" customHeight="1">
      <c r="A27" s="2"/>
      <c r="B27" s="728" t="s">
        <v>532</v>
      </c>
      <c r="C27" s="725">
        <v>53516</v>
      </c>
      <c r="D27" s="725">
        <v>14202</v>
      </c>
      <c r="E27" s="725">
        <v>39314</v>
      </c>
      <c r="F27" s="725">
        <v>57826</v>
      </c>
      <c r="G27" s="725">
        <v>14828</v>
      </c>
      <c r="H27" s="725">
        <v>42998</v>
      </c>
      <c r="I27" s="723">
        <f t="shared" si="0"/>
        <v>108.05366619328798</v>
      </c>
    </row>
    <row r="28" spans="1:9" ht="15" customHeight="1">
      <c r="A28" s="2"/>
      <c r="B28" s="728" t="s">
        <v>533</v>
      </c>
      <c r="C28" s="725">
        <v>238542</v>
      </c>
      <c r="D28" s="725">
        <v>53500</v>
      </c>
      <c r="E28" s="725">
        <v>185042</v>
      </c>
      <c r="F28" s="725">
        <v>301931</v>
      </c>
      <c r="G28" s="725">
        <v>48159</v>
      </c>
      <c r="H28" s="725">
        <v>253772</v>
      </c>
      <c r="I28" s="723">
        <f t="shared" si="0"/>
        <v>126.57351745185335</v>
      </c>
    </row>
    <row r="29" spans="1:9" ht="15" customHeight="1">
      <c r="A29" s="2"/>
      <c r="B29" s="728" t="s">
        <v>534</v>
      </c>
      <c r="C29" s="725">
        <v>274259</v>
      </c>
      <c r="D29" s="725">
        <v>58502</v>
      </c>
      <c r="E29" s="725">
        <v>215757</v>
      </c>
      <c r="F29" s="725">
        <v>360807</v>
      </c>
      <c r="G29" s="725">
        <v>61971</v>
      </c>
      <c r="H29" s="725">
        <v>298836</v>
      </c>
      <c r="I29" s="723">
        <f t="shared" si="0"/>
        <v>131.55703185674855</v>
      </c>
    </row>
    <row r="30" spans="1:9" ht="15" customHeight="1">
      <c r="A30" s="2"/>
      <c r="B30" s="728" t="s">
        <v>535</v>
      </c>
      <c r="C30" s="725">
        <v>108391</v>
      </c>
      <c r="D30" s="725">
        <v>25143</v>
      </c>
      <c r="E30" s="725">
        <v>83248</v>
      </c>
      <c r="F30" s="725">
        <v>145568</v>
      </c>
      <c r="G30" s="725">
        <v>22420</v>
      </c>
      <c r="H30" s="725">
        <v>123148</v>
      </c>
      <c r="I30" s="723">
        <f t="shared" si="0"/>
        <v>134.29897316197838</v>
      </c>
    </row>
    <row r="31" spans="1:9" ht="15" customHeight="1">
      <c r="A31" s="2"/>
      <c r="B31" s="728" t="s">
        <v>536</v>
      </c>
      <c r="C31" s="724">
        <v>128550</v>
      </c>
      <c r="D31" s="724">
        <v>27492</v>
      </c>
      <c r="E31" s="724">
        <v>101058</v>
      </c>
      <c r="F31" s="724">
        <v>177159</v>
      </c>
      <c r="G31" s="724">
        <v>24441</v>
      </c>
      <c r="H31" s="724">
        <v>152718</v>
      </c>
      <c r="I31" s="722">
        <f t="shared" si="0"/>
        <v>137.81330221703618</v>
      </c>
    </row>
    <row r="32" spans="1:9" ht="15" customHeight="1">
      <c r="A32" s="2" t="s">
        <v>537</v>
      </c>
      <c r="B32" s="728"/>
      <c r="C32" s="25">
        <v>465555</v>
      </c>
      <c r="D32" s="25">
        <v>79255</v>
      </c>
      <c r="E32" s="25">
        <v>386300</v>
      </c>
      <c r="F32" s="25">
        <v>472932</v>
      </c>
      <c r="G32" s="25">
        <v>69295</v>
      </c>
      <c r="H32" s="25">
        <v>403637</v>
      </c>
      <c r="I32" s="103">
        <f t="shared" si="0"/>
        <v>101.58456036343719</v>
      </c>
    </row>
    <row r="33" spans="1:9" ht="15" customHeight="1">
      <c r="A33" s="2"/>
      <c r="B33" s="728" t="s">
        <v>539</v>
      </c>
      <c r="C33" s="725">
        <v>55443</v>
      </c>
      <c r="D33" s="725">
        <v>8873</v>
      </c>
      <c r="E33" s="725">
        <v>46570</v>
      </c>
      <c r="F33" s="725">
        <v>35445</v>
      </c>
      <c r="G33" s="725">
        <v>5363</v>
      </c>
      <c r="H33" s="725">
        <v>30082</v>
      </c>
      <c r="I33" s="723">
        <f t="shared" si="0"/>
        <v>63.930523240084412</v>
      </c>
    </row>
    <row r="34" spans="1:9" ht="15" customHeight="1">
      <c r="A34" s="2"/>
      <c r="B34" s="728" t="s">
        <v>540</v>
      </c>
      <c r="C34" s="725">
        <v>52698</v>
      </c>
      <c r="D34" s="725">
        <v>9174</v>
      </c>
      <c r="E34" s="725">
        <v>43524</v>
      </c>
      <c r="F34" s="725">
        <v>47075</v>
      </c>
      <c r="G34" s="725">
        <v>6927</v>
      </c>
      <c r="H34" s="725">
        <v>40148</v>
      </c>
      <c r="I34" s="723">
        <f t="shared" si="0"/>
        <v>89.329765835515587</v>
      </c>
    </row>
    <row r="35" spans="1:9" ht="15" customHeight="1">
      <c r="A35" s="2"/>
      <c r="B35" s="728" t="s">
        <v>541</v>
      </c>
      <c r="C35" s="725">
        <v>52205</v>
      </c>
      <c r="D35" s="725">
        <v>9219</v>
      </c>
      <c r="E35" s="725">
        <v>42986</v>
      </c>
      <c r="F35" s="725">
        <v>61893</v>
      </c>
      <c r="G35" s="725">
        <v>9001</v>
      </c>
      <c r="H35" s="725">
        <v>52892</v>
      </c>
      <c r="I35" s="723">
        <f t="shared" si="0"/>
        <v>118.55760942438465</v>
      </c>
    </row>
    <row r="36" spans="1:9" ht="15" customHeight="1">
      <c r="A36" s="2"/>
      <c r="B36" s="728" t="s">
        <v>542</v>
      </c>
      <c r="C36" s="725">
        <v>132112</v>
      </c>
      <c r="D36" s="725">
        <v>22171</v>
      </c>
      <c r="E36" s="725">
        <v>109941</v>
      </c>
      <c r="F36" s="725">
        <v>154213</v>
      </c>
      <c r="G36" s="725">
        <v>20945</v>
      </c>
      <c r="H36" s="725">
        <v>133268</v>
      </c>
      <c r="I36" s="723">
        <f t="shared" ref="I36:I67" si="1">IFERROR((F36/C36)*100,"")</f>
        <v>116.72898752573575</v>
      </c>
    </row>
    <row r="37" spans="1:9" ht="15" customHeight="1">
      <c r="A37" s="2"/>
      <c r="B37" s="728" t="s">
        <v>543</v>
      </c>
      <c r="C37" s="725">
        <v>105190</v>
      </c>
      <c r="D37" s="725">
        <v>18168</v>
      </c>
      <c r="E37" s="725">
        <v>87022</v>
      </c>
      <c r="F37" s="725">
        <v>109951</v>
      </c>
      <c r="G37" s="725">
        <v>16787</v>
      </c>
      <c r="H37" s="725">
        <v>93164</v>
      </c>
      <c r="I37" s="723">
        <f t="shared" si="1"/>
        <v>104.52609563646735</v>
      </c>
    </row>
    <row r="38" spans="1:9" ht="15" customHeight="1">
      <c r="A38" s="2"/>
      <c r="B38" s="728" t="s">
        <v>544</v>
      </c>
      <c r="C38" s="725">
        <v>67907</v>
      </c>
      <c r="D38" s="725">
        <v>11650</v>
      </c>
      <c r="E38" s="725">
        <v>56257</v>
      </c>
      <c r="F38" s="725">
        <v>64355</v>
      </c>
      <c r="G38" s="725">
        <v>10272</v>
      </c>
      <c r="H38" s="725">
        <v>54083</v>
      </c>
      <c r="I38" s="723">
        <f t="shared" si="1"/>
        <v>94.769316859822993</v>
      </c>
    </row>
    <row r="39" spans="1:9" ht="15" customHeight="1">
      <c r="A39" s="2" t="s">
        <v>545</v>
      </c>
      <c r="B39" s="728"/>
      <c r="C39" s="25">
        <v>227777</v>
      </c>
      <c r="D39" s="25">
        <v>40121</v>
      </c>
      <c r="E39" s="25">
        <v>187656</v>
      </c>
      <c r="F39" s="25">
        <v>86922</v>
      </c>
      <c r="G39" s="25">
        <v>12410</v>
      </c>
      <c r="H39" s="25">
        <v>74512</v>
      </c>
      <c r="I39" s="103">
        <f t="shared" si="1"/>
        <v>38.16100835466267</v>
      </c>
    </row>
    <row r="40" spans="1:9" ht="15" customHeight="1">
      <c r="A40" s="2"/>
      <c r="B40" s="728" t="s">
        <v>547</v>
      </c>
      <c r="C40" s="725">
        <v>96301</v>
      </c>
      <c r="D40" s="725">
        <v>17143</v>
      </c>
      <c r="E40" s="725">
        <v>79158</v>
      </c>
      <c r="F40" s="725">
        <v>84730</v>
      </c>
      <c r="G40" s="725">
        <v>11958</v>
      </c>
      <c r="H40" s="725">
        <v>72772</v>
      </c>
      <c r="I40" s="723">
        <f t="shared" si="1"/>
        <v>87.984548447056625</v>
      </c>
    </row>
    <row r="41" spans="1:9" ht="15" customHeight="1">
      <c r="A41" s="2"/>
      <c r="B41" s="728" t="s">
        <v>548</v>
      </c>
      <c r="C41" s="725">
        <v>76333</v>
      </c>
      <c r="D41" s="725">
        <v>13429</v>
      </c>
      <c r="E41" s="725">
        <v>62904</v>
      </c>
      <c r="F41" s="725">
        <v>0</v>
      </c>
      <c r="G41" s="725">
        <v>0</v>
      </c>
      <c r="H41" s="725">
        <v>0</v>
      </c>
      <c r="I41" s="723">
        <f t="shared" si="1"/>
        <v>0</v>
      </c>
    </row>
    <row r="42" spans="1:9" ht="15" customHeight="1">
      <c r="A42" s="2"/>
      <c r="B42" s="728" t="s">
        <v>549</v>
      </c>
      <c r="C42" s="725">
        <v>55143</v>
      </c>
      <c r="D42" s="725">
        <v>9549</v>
      </c>
      <c r="E42" s="725">
        <v>45594</v>
      </c>
      <c r="F42" s="725">
        <v>2192</v>
      </c>
      <c r="G42" s="725">
        <v>452</v>
      </c>
      <c r="H42" s="725">
        <v>1740</v>
      </c>
      <c r="I42" s="723">
        <f t="shared" si="1"/>
        <v>3.9751192354423952</v>
      </c>
    </row>
    <row r="43" spans="1:9" ht="15" customHeight="1">
      <c r="A43" s="2" t="s">
        <v>550</v>
      </c>
      <c r="B43" s="728"/>
      <c r="C43" s="25">
        <v>379178</v>
      </c>
      <c r="D43" s="25">
        <v>66377</v>
      </c>
      <c r="E43" s="25">
        <v>312801</v>
      </c>
      <c r="F43" s="25">
        <v>409752</v>
      </c>
      <c r="G43" s="25">
        <v>59871</v>
      </c>
      <c r="H43" s="25">
        <v>349881</v>
      </c>
      <c r="I43" s="103">
        <f t="shared" si="1"/>
        <v>108.06323151659643</v>
      </c>
    </row>
    <row r="44" spans="1:9" ht="15" customHeight="1">
      <c r="A44" s="2"/>
      <c r="B44" s="728" t="s">
        <v>552</v>
      </c>
      <c r="C44" s="725">
        <v>33795</v>
      </c>
      <c r="D44" s="725">
        <v>5509</v>
      </c>
      <c r="E44" s="725">
        <v>28286</v>
      </c>
      <c r="F44" s="725">
        <v>34191</v>
      </c>
      <c r="G44" s="725">
        <v>5278</v>
      </c>
      <c r="H44" s="725">
        <v>28913</v>
      </c>
      <c r="I44" s="723">
        <f t="shared" si="1"/>
        <v>101.17177097203729</v>
      </c>
    </row>
    <row r="45" spans="1:9" ht="15" customHeight="1">
      <c r="A45" s="2"/>
      <c r="B45" s="728" t="s">
        <v>553</v>
      </c>
      <c r="C45" s="725">
        <v>49339</v>
      </c>
      <c r="D45" s="725">
        <v>9162</v>
      </c>
      <c r="E45" s="725">
        <v>40177</v>
      </c>
      <c r="F45" s="725">
        <v>51241</v>
      </c>
      <c r="G45" s="725">
        <v>7089</v>
      </c>
      <c r="H45" s="725">
        <v>44152</v>
      </c>
      <c r="I45" s="723">
        <f t="shared" si="1"/>
        <v>103.85496260564663</v>
      </c>
    </row>
    <row r="46" spans="1:9" ht="15" customHeight="1">
      <c r="A46" s="2"/>
      <c r="B46" s="728" t="s">
        <v>554</v>
      </c>
      <c r="C46" s="725">
        <v>57672</v>
      </c>
      <c r="D46" s="725">
        <v>10244</v>
      </c>
      <c r="E46" s="725">
        <v>47428</v>
      </c>
      <c r="F46" s="725">
        <v>64519</v>
      </c>
      <c r="G46" s="725">
        <v>9753</v>
      </c>
      <c r="H46" s="725">
        <v>54766</v>
      </c>
      <c r="I46" s="723">
        <f t="shared" si="1"/>
        <v>111.87231238729368</v>
      </c>
    </row>
    <row r="47" spans="1:9" ht="15" customHeight="1">
      <c r="A47" s="2"/>
      <c r="B47" s="728" t="s">
        <v>555</v>
      </c>
      <c r="C47" s="725">
        <v>88204</v>
      </c>
      <c r="D47" s="725">
        <v>15444</v>
      </c>
      <c r="E47" s="725">
        <v>72760</v>
      </c>
      <c r="F47" s="725">
        <v>85232</v>
      </c>
      <c r="G47" s="725">
        <v>11930</v>
      </c>
      <c r="H47" s="725">
        <v>73302</v>
      </c>
      <c r="I47" s="723">
        <f t="shared" si="1"/>
        <v>96.630538297582873</v>
      </c>
    </row>
    <row r="48" spans="1:9" ht="15" customHeight="1">
      <c r="A48" s="2"/>
      <c r="B48" s="728" t="s">
        <v>556</v>
      </c>
      <c r="C48" s="725">
        <v>53743</v>
      </c>
      <c r="D48" s="725">
        <v>9259</v>
      </c>
      <c r="E48" s="725">
        <v>44484</v>
      </c>
      <c r="F48" s="725">
        <v>71209</v>
      </c>
      <c r="G48" s="725">
        <v>10067</v>
      </c>
      <c r="H48" s="725">
        <v>61142</v>
      </c>
      <c r="I48" s="723">
        <f t="shared" si="1"/>
        <v>132.49911616396554</v>
      </c>
    </row>
    <row r="49" spans="1:9" ht="15" customHeight="1">
      <c r="A49" s="2"/>
      <c r="B49" s="728" t="s">
        <v>557</v>
      </c>
      <c r="C49" s="725">
        <v>56672</v>
      </c>
      <c r="D49" s="725">
        <v>10077</v>
      </c>
      <c r="E49" s="725">
        <v>46595</v>
      </c>
      <c r="F49" s="725">
        <v>61552</v>
      </c>
      <c r="G49" s="725">
        <v>9777</v>
      </c>
      <c r="H49" s="725">
        <v>51775</v>
      </c>
      <c r="I49" s="723">
        <f t="shared" si="1"/>
        <v>108.61095426312816</v>
      </c>
    </row>
    <row r="50" spans="1:9" ht="15" customHeight="1">
      <c r="A50" s="2"/>
      <c r="B50" s="728" t="s">
        <v>558</v>
      </c>
      <c r="C50" s="725">
        <v>39753</v>
      </c>
      <c r="D50" s="725">
        <v>6682</v>
      </c>
      <c r="E50" s="725">
        <v>33071</v>
      </c>
      <c r="F50" s="725">
        <v>41808</v>
      </c>
      <c r="G50" s="725">
        <v>5977</v>
      </c>
      <c r="H50" s="725">
        <v>35831</v>
      </c>
      <c r="I50" s="723">
        <f t="shared" si="1"/>
        <v>105.16942117576032</v>
      </c>
    </row>
    <row r="51" spans="1:9" ht="15" customHeight="1">
      <c r="A51" s="2" t="s">
        <v>559</v>
      </c>
      <c r="B51" s="728"/>
      <c r="C51" s="25">
        <v>378857</v>
      </c>
      <c r="D51" s="25">
        <v>67662</v>
      </c>
      <c r="E51" s="25">
        <v>311195</v>
      </c>
      <c r="F51" s="25">
        <v>385765</v>
      </c>
      <c r="G51" s="25">
        <v>59489</v>
      </c>
      <c r="H51" s="25">
        <v>326276</v>
      </c>
      <c r="I51" s="103">
        <f t="shared" si="1"/>
        <v>101.82337926975084</v>
      </c>
    </row>
    <row r="52" spans="1:9" ht="15" customHeight="1">
      <c r="A52" s="2"/>
      <c r="B52" s="728" t="s">
        <v>561</v>
      </c>
      <c r="C52" s="725">
        <v>85554</v>
      </c>
      <c r="D52" s="725">
        <v>15781</v>
      </c>
      <c r="E52" s="725">
        <v>69773</v>
      </c>
      <c r="F52" s="725">
        <v>86683</v>
      </c>
      <c r="G52" s="725">
        <v>12039</v>
      </c>
      <c r="H52" s="725">
        <v>74644</v>
      </c>
      <c r="I52" s="723">
        <f t="shared" si="1"/>
        <v>101.3196343829628</v>
      </c>
    </row>
    <row r="53" spans="1:9" ht="15" customHeight="1">
      <c r="A53" s="2"/>
      <c r="B53" s="728" t="s">
        <v>562</v>
      </c>
      <c r="C53" s="725">
        <v>75175</v>
      </c>
      <c r="D53" s="725">
        <v>13426</v>
      </c>
      <c r="E53" s="725">
        <v>61749</v>
      </c>
      <c r="F53" s="725">
        <v>78332</v>
      </c>
      <c r="G53" s="725">
        <v>12520</v>
      </c>
      <c r="H53" s="725">
        <v>65812</v>
      </c>
      <c r="I53" s="723">
        <f t="shared" si="1"/>
        <v>104.1995344196874</v>
      </c>
    </row>
    <row r="54" spans="1:9" ht="15" customHeight="1">
      <c r="A54" s="2"/>
      <c r="B54" s="728" t="s">
        <v>563</v>
      </c>
      <c r="C54" s="725">
        <v>41230</v>
      </c>
      <c r="D54" s="725">
        <v>7026</v>
      </c>
      <c r="E54" s="725">
        <v>34204</v>
      </c>
      <c r="F54" s="725">
        <v>41086</v>
      </c>
      <c r="G54" s="725">
        <v>6108</v>
      </c>
      <c r="H54" s="725">
        <v>34978</v>
      </c>
      <c r="I54" s="723">
        <f t="shared" si="1"/>
        <v>99.650739752607322</v>
      </c>
    </row>
    <row r="55" spans="1:9" ht="15" customHeight="1">
      <c r="A55" s="2"/>
      <c r="B55" s="728" t="s">
        <v>564</v>
      </c>
      <c r="C55" s="725">
        <v>46206</v>
      </c>
      <c r="D55" s="725">
        <v>8356</v>
      </c>
      <c r="E55" s="725">
        <v>37850</v>
      </c>
      <c r="F55" s="725">
        <v>48452</v>
      </c>
      <c r="G55" s="725">
        <v>7566</v>
      </c>
      <c r="H55" s="725">
        <v>40886</v>
      </c>
      <c r="I55" s="723">
        <f t="shared" si="1"/>
        <v>104.860840583474</v>
      </c>
    </row>
    <row r="56" spans="1:9" ht="15" customHeight="1">
      <c r="A56" s="2"/>
      <c r="B56" s="728" t="s">
        <v>565</v>
      </c>
      <c r="C56" s="724">
        <v>26114</v>
      </c>
      <c r="D56" s="724">
        <v>4499</v>
      </c>
      <c r="E56" s="724">
        <v>21615</v>
      </c>
      <c r="F56" s="724">
        <v>27230</v>
      </c>
      <c r="G56" s="724">
        <v>4445</v>
      </c>
      <c r="H56" s="724">
        <v>22785</v>
      </c>
      <c r="I56" s="722">
        <f t="shared" si="1"/>
        <v>104.27356973271043</v>
      </c>
    </row>
    <row r="57" spans="1:9" ht="15" customHeight="1">
      <c r="A57" s="2"/>
      <c r="B57" s="728" t="s">
        <v>566</v>
      </c>
      <c r="C57" s="724">
        <v>61339</v>
      </c>
      <c r="D57" s="724">
        <v>10955</v>
      </c>
      <c r="E57" s="724">
        <v>50384</v>
      </c>
      <c r="F57" s="724">
        <v>65413</v>
      </c>
      <c r="G57" s="724">
        <v>10415</v>
      </c>
      <c r="H57" s="724">
        <v>54998</v>
      </c>
      <c r="I57" s="722">
        <f t="shared" si="1"/>
        <v>106.64177766184646</v>
      </c>
    </row>
    <row r="58" spans="1:9" ht="15" customHeight="1">
      <c r="A58" s="2"/>
      <c r="B58" s="728" t="s">
        <v>567</v>
      </c>
      <c r="C58" s="725">
        <v>43239</v>
      </c>
      <c r="D58" s="725">
        <v>7619</v>
      </c>
      <c r="E58" s="725">
        <v>35620</v>
      </c>
      <c r="F58" s="725">
        <v>38569</v>
      </c>
      <c r="G58" s="725">
        <v>6396</v>
      </c>
      <c r="H58" s="725">
        <v>32173</v>
      </c>
      <c r="I58" s="723">
        <f t="shared" si="1"/>
        <v>89.199565207335979</v>
      </c>
    </row>
    <row r="59" spans="1:9" ht="15" customHeight="1">
      <c r="A59" s="2" t="s">
        <v>568</v>
      </c>
      <c r="B59" s="728"/>
      <c r="C59" s="25">
        <v>189661</v>
      </c>
      <c r="D59" s="25">
        <v>34276</v>
      </c>
      <c r="E59" s="25">
        <v>155385</v>
      </c>
      <c r="F59" s="25">
        <v>165516</v>
      </c>
      <c r="G59" s="25">
        <v>24223</v>
      </c>
      <c r="H59" s="25">
        <v>141293</v>
      </c>
      <c r="I59" s="103">
        <f t="shared" si="1"/>
        <v>87.269391176889286</v>
      </c>
    </row>
    <row r="60" spans="1:9" ht="15" customHeight="1">
      <c r="A60" s="2"/>
      <c r="B60" s="728" t="s">
        <v>570</v>
      </c>
      <c r="C60" s="725">
        <v>44216</v>
      </c>
      <c r="D60" s="725">
        <v>7871</v>
      </c>
      <c r="E60" s="725">
        <v>36345</v>
      </c>
      <c r="F60" s="725">
        <v>40096</v>
      </c>
      <c r="G60" s="725">
        <v>5831</v>
      </c>
      <c r="H60" s="725">
        <v>34265</v>
      </c>
      <c r="I60" s="723">
        <f t="shared" si="1"/>
        <v>90.682106024968334</v>
      </c>
    </row>
    <row r="61" spans="1:9" ht="15" customHeight="1">
      <c r="A61" s="2"/>
      <c r="B61" s="728" t="s">
        <v>571</v>
      </c>
      <c r="C61" s="725">
        <v>75621</v>
      </c>
      <c r="D61" s="725">
        <v>13675</v>
      </c>
      <c r="E61" s="725">
        <v>61946</v>
      </c>
      <c r="F61" s="725">
        <v>61988</v>
      </c>
      <c r="G61" s="725">
        <v>9049</v>
      </c>
      <c r="H61" s="725">
        <v>52939</v>
      </c>
      <c r="I61" s="723">
        <f t="shared" si="1"/>
        <v>81.971939011650207</v>
      </c>
    </row>
    <row r="62" spans="1:9" ht="15" customHeight="1">
      <c r="A62" s="2"/>
      <c r="B62" s="728" t="s">
        <v>572</v>
      </c>
      <c r="C62" s="725">
        <v>49967</v>
      </c>
      <c r="D62" s="725">
        <v>9036</v>
      </c>
      <c r="E62" s="725">
        <v>40931</v>
      </c>
      <c r="F62" s="725">
        <v>44424</v>
      </c>
      <c r="G62" s="725">
        <v>6344</v>
      </c>
      <c r="H62" s="725">
        <v>38080</v>
      </c>
      <c r="I62" s="723">
        <f t="shared" si="1"/>
        <v>88.906678407749112</v>
      </c>
    </row>
    <row r="63" spans="1:9" ht="15" customHeight="1">
      <c r="A63" s="2"/>
      <c r="B63" s="728" t="s">
        <v>573</v>
      </c>
      <c r="C63" s="725">
        <v>19857</v>
      </c>
      <c r="D63" s="725">
        <v>3694</v>
      </c>
      <c r="E63" s="725">
        <v>16163</v>
      </c>
      <c r="F63" s="725">
        <v>19008</v>
      </c>
      <c r="G63" s="725">
        <v>2999</v>
      </c>
      <c r="H63" s="725">
        <v>16009</v>
      </c>
      <c r="I63" s="723">
        <f t="shared" si="1"/>
        <v>95.724429672155921</v>
      </c>
    </row>
    <row r="64" spans="1:9" ht="15" customHeight="1">
      <c r="A64" s="2" t="s">
        <v>574</v>
      </c>
      <c r="B64" s="728"/>
      <c r="C64" s="25">
        <v>227137</v>
      </c>
      <c r="D64" s="25">
        <v>39961</v>
      </c>
      <c r="E64" s="25">
        <v>187176</v>
      </c>
      <c r="F64" s="25">
        <v>273302</v>
      </c>
      <c r="G64" s="25">
        <v>39995</v>
      </c>
      <c r="H64" s="25">
        <v>233307</v>
      </c>
      <c r="I64" s="103">
        <f t="shared" si="1"/>
        <v>120.32473793349388</v>
      </c>
    </row>
    <row r="65" spans="1:9" ht="15" customHeight="1">
      <c r="A65" s="2"/>
      <c r="B65" s="728" t="s">
        <v>576</v>
      </c>
      <c r="C65" s="725">
        <v>41914</v>
      </c>
      <c r="D65" s="725">
        <v>7374</v>
      </c>
      <c r="E65" s="725">
        <v>34540</v>
      </c>
      <c r="F65" s="725">
        <v>43764</v>
      </c>
      <c r="G65" s="725">
        <v>7250</v>
      </c>
      <c r="H65" s="725">
        <v>36514</v>
      </c>
      <c r="I65" s="723">
        <f t="shared" si="1"/>
        <v>104.41379968506943</v>
      </c>
    </row>
    <row r="66" spans="1:9" ht="15" customHeight="1">
      <c r="A66" s="2"/>
      <c r="B66" s="728" t="s">
        <v>577</v>
      </c>
      <c r="C66" s="725">
        <v>74068</v>
      </c>
      <c r="D66" s="725">
        <v>13031</v>
      </c>
      <c r="E66" s="725">
        <v>61037</v>
      </c>
      <c r="F66" s="725">
        <v>89852</v>
      </c>
      <c r="G66" s="725">
        <v>12698</v>
      </c>
      <c r="H66" s="725">
        <v>77154</v>
      </c>
      <c r="I66" s="723">
        <f t="shared" si="1"/>
        <v>121.31014743208944</v>
      </c>
    </row>
    <row r="67" spans="1:9" ht="15" customHeight="1">
      <c r="A67" s="2"/>
      <c r="B67" s="728" t="s">
        <v>578</v>
      </c>
      <c r="C67" s="725">
        <v>111155</v>
      </c>
      <c r="D67" s="725">
        <v>19556</v>
      </c>
      <c r="E67" s="725">
        <v>91599</v>
      </c>
      <c r="F67" s="725">
        <v>139686</v>
      </c>
      <c r="G67" s="725">
        <v>20047</v>
      </c>
      <c r="H67" s="725">
        <v>119639</v>
      </c>
      <c r="I67" s="723">
        <f t="shared" si="1"/>
        <v>125.66776123431245</v>
      </c>
    </row>
    <row r="68" spans="1:9" ht="15" customHeight="1">
      <c r="A68" s="2" t="s">
        <v>579</v>
      </c>
      <c r="B68" s="728"/>
      <c r="C68" s="25">
        <v>194715</v>
      </c>
      <c r="D68" s="25">
        <v>32565</v>
      </c>
      <c r="E68" s="25">
        <v>162150</v>
      </c>
      <c r="F68" s="25">
        <v>216226</v>
      </c>
      <c r="G68" s="25">
        <v>34613</v>
      </c>
      <c r="H68" s="25">
        <v>181613</v>
      </c>
      <c r="I68" s="103">
        <f t="shared" ref="I68:I91" si="2">IFERROR((F68/C68)*100,"")</f>
        <v>111.04742829263283</v>
      </c>
    </row>
    <row r="69" spans="1:9" ht="15" customHeight="1">
      <c r="A69" s="2"/>
      <c r="B69" s="728" t="s">
        <v>580</v>
      </c>
      <c r="C69" s="725">
        <v>99015</v>
      </c>
      <c r="D69" s="725">
        <v>16753</v>
      </c>
      <c r="E69" s="725">
        <v>82262</v>
      </c>
      <c r="F69" s="725">
        <v>117624</v>
      </c>
      <c r="G69" s="725">
        <v>18628</v>
      </c>
      <c r="H69" s="725">
        <v>98996</v>
      </c>
      <c r="I69" s="723">
        <f t="shared" si="2"/>
        <v>118.79412210271173</v>
      </c>
    </row>
    <row r="70" spans="1:9" ht="15" customHeight="1">
      <c r="A70" s="2"/>
      <c r="B70" s="728" t="s">
        <v>581</v>
      </c>
      <c r="C70" s="725">
        <v>30918</v>
      </c>
      <c r="D70" s="725">
        <v>5178</v>
      </c>
      <c r="E70" s="725">
        <v>25740</v>
      </c>
      <c r="F70" s="725">
        <v>27546</v>
      </c>
      <c r="G70" s="725">
        <v>4628</v>
      </c>
      <c r="H70" s="725">
        <v>22918</v>
      </c>
      <c r="I70" s="723">
        <f t="shared" si="2"/>
        <v>89.093731806714544</v>
      </c>
    </row>
    <row r="71" spans="1:9" ht="15" customHeight="1">
      <c r="A71" s="2"/>
      <c r="B71" s="728" t="s">
        <v>582</v>
      </c>
      <c r="C71" s="725">
        <v>64782</v>
      </c>
      <c r="D71" s="725">
        <v>10634</v>
      </c>
      <c r="E71" s="725">
        <v>54148</v>
      </c>
      <c r="F71" s="725">
        <v>71056</v>
      </c>
      <c r="G71" s="725">
        <v>11357</v>
      </c>
      <c r="H71" s="725">
        <v>59699</v>
      </c>
      <c r="I71" s="723">
        <f t="shared" si="2"/>
        <v>109.68478898459449</v>
      </c>
    </row>
    <row r="72" spans="1:9" ht="15" customHeight="1">
      <c r="A72" s="2" t="s">
        <v>583</v>
      </c>
      <c r="B72" s="728"/>
      <c r="C72" s="25">
        <v>76842</v>
      </c>
      <c r="D72" s="25">
        <v>13541</v>
      </c>
      <c r="E72" s="25">
        <v>63301</v>
      </c>
      <c r="F72" s="25">
        <v>48040</v>
      </c>
      <c r="G72" s="25">
        <v>7071</v>
      </c>
      <c r="H72" s="25">
        <v>40969</v>
      </c>
      <c r="I72" s="103">
        <f t="shared" si="2"/>
        <v>62.517893860128574</v>
      </c>
    </row>
    <row r="73" spans="1:9" ht="15" customHeight="1">
      <c r="A73" s="2"/>
      <c r="B73" s="728" t="s">
        <v>584</v>
      </c>
      <c r="C73" s="725">
        <v>76842</v>
      </c>
      <c r="D73" s="725">
        <v>13541</v>
      </c>
      <c r="E73" s="725">
        <v>63301</v>
      </c>
      <c r="F73" s="725">
        <v>48040</v>
      </c>
      <c r="G73" s="725">
        <v>7071</v>
      </c>
      <c r="H73" s="725">
        <v>40969</v>
      </c>
      <c r="I73" s="723">
        <f t="shared" si="2"/>
        <v>62.517893860128574</v>
      </c>
    </row>
    <row r="74" spans="1:9" ht="15" customHeight="1">
      <c r="A74" s="2" t="s">
        <v>585</v>
      </c>
      <c r="B74" s="728"/>
      <c r="C74" s="25">
        <v>201175</v>
      </c>
      <c r="D74" s="25">
        <v>35792</v>
      </c>
      <c r="E74" s="25">
        <v>165383</v>
      </c>
      <c r="F74" s="25">
        <v>149229</v>
      </c>
      <c r="G74" s="25">
        <v>23771</v>
      </c>
      <c r="H74" s="25">
        <v>125458</v>
      </c>
      <c r="I74" s="103">
        <f t="shared" si="2"/>
        <v>74.178700136696904</v>
      </c>
    </row>
    <row r="75" spans="1:9" ht="15" customHeight="1">
      <c r="A75" s="2"/>
      <c r="B75" s="728" t="s">
        <v>586</v>
      </c>
      <c r="C75" s="725">
        <v>85272</v>
      </c>
      <c r="D75" s="725">
        <v>15171</v>
      </c>
      <c r="E75" s="725">
        <v>70101</v>
      </c>
      <c r="F75" s="725">
        <v>69152</v>
      </c>
      <c r="G75" s="725">
        <v>10282</v>
      </c>
      <c r="H75" s="725">
        <v>58870</v>
      </c>
      <c r="I75" s="723">
        <f t="shared" si="2"/>
        <v>81.095787597335587</v>
      </c>
    </row>
    <row r="76" spans="1:9" ht="15" customHeight="1">
      <c r="A76" s="2"/>
      <c r="B76" s="728" t="s">
        <v>587</v>
      </c>
      <c r="C76" s="725">
        <v>49784</v>
      </c>
      <c r="D76" s="725">
        <v>8858</v>
      </c>
      <c r="E76" s="725">
        <v>40926</v>
      </c>
      <c r="F76" s="725">
        <v>42363</v>
      </c>
      <c r="G76" s="725">
        <v>7295</v>
      </c>
      <c r="H76" s="725">
        <v>35068</v>
      </c>
      <c r="I76" s="723">
        <f t="shared" si="2"/>
        <v>85.093604370882218</v>
      </c>
    </row>
    <row r="77" spans="1:9" ht="15" customHeight="1">
      <c r="A77" s="2"/>
      <c r="B77" s="728" t="s">
        <v>588</v>
      </c>
      <c r="C77" s="725">
        <v>66119</v>
      </c>
      <c r="D77" s="725">
        <v>11763</v>
      </c>
      <c r="E77" s="725">
        <v>54356</v>
      </c>
      <c r="F77" s="725">
        <v>37714</v>
      </c>
      <c r="G77" s="725">
        <v>6194</v>
      </c>
      <c r="H77" s="725">
        <v>31520</v>
      </c>
      <c r="I77" s="723">
        <f t="shared" si="2"/>
        <v>57.039580150939969</v>
      </c>
    </row>
    <row r="78" spans="1:9" ht="15" customHeight="1">
      <c r="A78" s="2" t="s">
        <v>589</v>
      </c>
      <c r="B78" s="728"/>
      <c r="C78" s="25">
        <v>214163</v>
      </c>
      <c r="D78" s="25">
        <v>39683</v>
      </c>
      <c r="E78" s="25">
        <v>174480</v>
      </c>
      <c r="F78" s="25">
        <v>236302</v>
      </c>
      <c r="G78" s="25">
        <v>40634</v>
      </c>
      <c r="H78" s="25">
        <v>195668</v>
      </c>
      <c r="I78" s="103">
        <f t="shared" si="2"/>
        <v>110.33745324822681</v>
      </c>
    </row>
    <row r="79" spans="1:9" ht="15" customHeight="1">
      <c r="A79" s="2"/>
      <c r="B79" s="728" t="s">
        <v>591</v>
      </c>
      <c r="C79" s="725">
        <v>89378</v>
      </c>
      <c r="D79" s="725">
        <v>17510</v>
      </c>
      <c r="E79" s="725">
        <v>71868</v>
      </c>
      <c r="F79" s="725">
        <v>101998</v>
      </c>
      <c r="G79" s="725">
        <v>17702</v>
      </c>
      <c r="H79" s="725">
        <v>84296</v>
      </c>
      <c r="I79" s="723">
        <f t="shared" si="2"/>
        <v>114.11980576875742</v>
      </c>
    </row>
    <row r="80" spans="1:9" ht="15" customHeight="1">
      <c r="A80" s="2"/>
      <c r="B80" s="728" t="s">
        <v>592</v>
      </c>
      <c r="C80" s="724">
        <v>86177</v>
      </c>
      <c r="D80" s="724">
        <v>14955</v>
      </c>
      <c r="E80" s="724">
        <v>71222</v>
      </c>
      <c r="F80" s="724">
        <v>89154</v>
      </c>
      <c r="G80" s="724">
        <v>15042</v>
      </c>
      <c r="H80" s="724">
        <v>74112</v>
      </c>
      <c r="I80" s="722">
        <f t="shared" si="2"/>
        <v>103.4545180268517</v>
      </c>
    </row>
    <row r="81" spans="1:9" ht="15" customHeight="1">
      <c r="A81" s="2"/>
      <c r="B81" s="728" t="s">
        <v>593</v>
      </c>
      <c r="C81" s="724">
        <v>38608</v>
      </c>
      <c r="D81" s="724">
        <v>7218</v>
      </c>
      <c r="E81" s="724">
        <v>31390</v>
      </c>
      <c r="F81" s="724">
        <v>45150</v>
      </c>
      <c r="G81" s="724">
        <v>7890</v>
      </c>
      <c r="H81" s="724">
        <v>37260</v>
      </c>
      <c r="I81" s="722">
        <f t="shared" si="2"/>
        <v>116.94467467882303</v>
      </c>
    </row>
    <row r="82" spans="1:9" ht="15" customHeight="1">
      <c r="A82" s="2" t="s">
        <v>594</v>
      </c>
      <c r="B82" s="728"/>
      <c r="C82" s="25">
        <v>146503</v>
      </c>
      <c r="D82" s="25">
        <v>24537</v>
      </c>
      <c r="E82" s="25">
        <v>121966</v>
      </c>
      <c r="F82" s="25">
        <v>26382</v>
      </c>
      <c r="G82" s="25">
        <v>3929</v>
      </c>
      <c r="H82" s="25">
        <v>22453</v>
      </c>
      <c r="I82" s="103">
        <f t="shared" si="2"/>
        <v>18.007822365412313</v>
      </c>
    </row>
    <row r="83" spans="1:9" ht="15" customHeight="1">
      <c r="A83" s="2"/>
      <c r="B83" s="728" t="s">
        <v>595</v>
      </c>
      <c r="C83" s="725">
        <v>146503</v>
      </c>
      <c r="D83" s="725">
        <v>24537</v>
      </c>
      <c r="E83" s="725">
        <v>121966</v>
      </c>
      <c r="F83" s="725">
        <v>26382</v>
      </c>
      <c r="G83" s="725">
        <v>3929</v>
      </c>
      <c r="H83" s="725">
        <v>22453</v>
      </c>
      <c r="I83" s="723">
        <f t="shared" si="2"/>
        <v>18.007822365412313</v>
      </c>
    </row>
    <row r="84" spans="1:9" ht="15" customHeight="1">
      <c r="A84" s="2" t="s">
        <v>596</v>
      </c>
      <c r="B84" s="728"/>
      <c r="C84" s="25">
        <v>416254</v>
      </c>
      <c r="D84" s="25">
        <v>70890</v>
      </c>
      <c r="E84" s="25">
        <v>345364</v>
      </c>
      <c r="F84" s="25">
        <v>459704</v>
      </c>
      <c r="G84" s="25">
        <v>64358</v>
      </c>
      <c r="H84" s="25">
        <v>395346</v>
      </c>
      <c r="I84" s="103">
        <f t="shared" si="2"/>
        <v>110.43833813008403</v>
      </c>
    </row>
    <row r="85" spans="1:9" ht="15" customHeight="1">
      <c r="A85" s="2"/>
      <c r="B85" s="728" t="s">
        <v>598</v>
      </c>
      <c r="C85" s="725">
        <v>55108</v>
      </c>
      <c r="D85" s="725">
        <v>9563</v>
      </c>
      <c r="E85" s="725">
        <v>45545</v>
      </c>
      <c r="F85" s="725">
        <v>59564</v>
      </c>
      <c r="G85" s="725">
        <v>8840</v>
      </c>
      <c r="H85" s="725">
        <v>50724</v>
      </c>
      <c r="I85" s="723">
        <f t="shared" si="2"/>
        <v>108.08594033534152</v>
      </c>
    </row>
    <row r="86" spans="1:9" ht="15" customHeight="1">
      <c r="A86" s="2"/>
      <c r="B86" s="728" t="s">
        <v>599</v>
      </c>
      <c r="C86" s="725">
        <v>113007</v>
      </c>
      <c r="D86" s="725">
        <v>19438</v>
      </c>
      <c r="E86" s="725">
        <v>93569</v>
      </c>
      <c r="F86" s="725">
        <v>165322</v>
      </c>
      <c r="G86" s="725">
        <v>20162</v>
      </c>
      <c r="H86" s="725">
        <v>145160</v>
      </c>
      <c r="I86" s="723">
        <f t="shared" si="2"/>
        <v>146.29359243232722</v>
      </c>
    </row>
    <row r="87" spans="1:9" ht="15" customHeight="1">
      <c r="A87" s="2"/>
      <c r="B87" s="728" t="s">
        <v>600</v>
      </c>
      <c r="C87" s="725">
        <v>60803</v>
      </c>
      <c r="D87" s="725">
        <v>10178</v>
      </c>
      <c r="E87" s="725">
        <v>50625</v>
      </c>
      <c r="F87" s="725">
        <v>71737</v>
      </c>
      <c r="G87" s="725">
        <v>10454</v>
      </c>
      <c r="H87" s="725">
        <v>61283</v>
      </c>
      <c r="I87" s="723">
        <f t="shared" si="2"/>
        <v>117.98266532901339</v>
      </c>
    </row>
    <row r="88" spans="1:9" ht="15" customHeight="1">
      <c r="A88" s="2"/>
      <c r="B88" s="728" t="s">
        <v>601</v>
      </c>
      <c r="C88" s="725">
        <v>44393</v>
      </c>
      <c r="D88" s="725">
        <v>6904</v>
      </c>
      <c r="E88" s="725">
        <v>37489</v>
      </c>
      <c r="F88" s="725">
        <v>23124</v>
      </c>
      <c r="G88" s="725">
        <v>3418</v>
      </c>
      <c r="H88" s="725">
        <v>19706</v>
      </c>
      <c r="I88" s="723">
        <f t="shared" si="2"/>
        <v>52.089293357060797</v>
      </c>
    </row>
    <row r="89" spans="1:9" ht="14.25" customHeight="1">
      <c r="A89" s="2"/>
      <c r="B89" s="728" t="s">
        <v>602</v>
      </c>
      <c r="C89" s="724">
        <v>40478</v>
      </c>
      <c r="D89" s="724">
        <v>7025</v>
      </c>
      <c r="E89" s="724">
        <v>33453</v>
      </c>
      <c r="F89" s="724">
        <v>24896</v>
      </c>
      <c r="G89" s="724">
        <v>3417</v>
      </c>
      <c r="H89" s="724">
        <v>21479</v>
      </c>
      <c r="I89" s="722">
        <f t="shared" si="2"/>
        <v>61.505015069914528</v>
      </c>
    </row>
    <row r="90" spans="1:9" ht="14.25" customHeight="1">
      <c r="A90" s="2"/>
      <c r="B90" s="728" t="s">
        <v>603</v>
      </c>
      <c r="C90" s="725">
        <v>102465</v>
      </c>
      <c r="D90" s="725">
        <v>17782</v>
      </c>
      <c r="E90" s="725">
        <v>84683</v>
      </c>
      <c r="F90" s="725">
        <v>115061</v>
      </c>
      <c r="G90" s="725">
        <v>18067</v>
      </c>
      <c r="H90" s="725">
        <v>96994</v>
      </c>
      <c r="I90" s="723">
        <f t="shared" si="2"/>
        <v>112.29297809007954</v>
      </c>
    </row>
    <row r="91" spans="1:9" ht="14.25" customHeight="1" thickBot="1">
      <c r="A91" s="282" t="s">
        <v>606</v>
      </c>
      <c r="B91" s="733"/>
      <c r="C91" s="19">
        <v>5089772</v>
      </c>
      <c r="D91" s="19">
        <v>943774</v>
      </c>
      <c r="E91" s="19">
        <v>4145998</v>
      </c>
      <c r="F91" s="19">
        <v>5223292</v>
      </c>
      <c r="G91" s="19">
        <v>814822</v>
      </c>
      <c r="H91" s="19">
        <v>4408470</v>
      </c>
      <c r="I91" s="704">
        <f t="shared" si="2"/>
        <v>102.62330021855597</v>
      </c>
    </row>
    <row r="92" spans="1:9" ht="15" customHeight="1">
      <c r="A92" s="748" t="s">
        <v>2967</v>
      </c>
      <c r="B92" s="8"/>
    </row>
  </sheetData>
  <mergeCells count="4">
    <mergeCell ref="A1:I1"/>
    <mergeCell ref="C2:E2"/>
    <mergeCell ref="F2:I2"/>
    <mergeCell ref="A2:B3"/>
  </mergeCells>
  <conditionalFormatting sqref="C4:I91">
    <cfRule type="containsBlanks" dxfId="366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Statistique&amp;CMinistère de la Santé&amp;R&amp;P</oddFooter>
  </headerFooter>
  <rowBreaks count="1" manualBreakCount="1">
    <brk id="50" max="16383" man="1"/>
  </row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Feuil102">
    <tabColor rgb="FFF9FBFA"/>
  </sheetPr>
  <dimension ref="A1:P111"/>
  <sheetViews>
    <sheetView view="pageBreakPreview" zoomScale="120" zoomScaleNormal="100" workbookViewId="0">
      <pane ySplit="2" topLeftCell="A62" activePane="bottomLeft" state="frozen"/>
      <selection activeCell="A28" sqref="A28"/>
      <selection pane="bottomLeft" activeCell="C111" sqref="C3:C111"/>
    </sheetView>
  </sheetViews>
  <sheetFormatPr baseColWidth="10" defaultColWidth="14.3984375" defaultRowHeight="15" customHeight="1"/>
  <cols>
    <col min="1" max="1" width="1.796875" customWidth="1"/>
    <col min="2" max="2" width="22.53125" customWidth="1"/>
    <col min="3" max="3" width="38.796875" customWidth="1"/>
    <col min="4" max="4" width="37.19921875" customWidth="1"/>
    <col min="5" max="16" width="10.796875" customWidth="1"/>
  </cols>
  <sheetData>
    <row r="1" spans="1:16" ht="14.25" customHeight="1">
      <c r="A1" s="154" t="s">
        <v>1958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" customHeight="1" thickBot="1">
      <c r="A2" s="155" t="s">
        <v>624</v>
      </c>
      <c r="B2" s="155"/>
      <c r="C2" s="51" t="s">
        <v>1959</v>
      </c>
      <c r="D2" s="156" t="s">
        <v>362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" customHeight="1">
      <c r="A3" s="2" t="s">
        <v>498</v>
      </c>
      <c r="B3" s="2"/>
      <c r="C3" s="25"/>
      <c r="D3" s="103" t="str">
        <f>IFERROR(C3*1000/Population!F3,"")</f>
        <v/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5" customHeight="1">
      <c r="A4" s="727"/>
      <c r="B4" s="728" t="s">
        <v>499</v>
      </c>
      <c r="C4" s="724"/>
      <c r="D4" s="722" t="str">
        <f>IFERROR(C4*1000/Population!F4,"")</f>
        <v/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" customHeight="1">
      <c r="A5" s="727"/>
      <c r="B5" s="728" t="s">
        <v>500</v>
      </c>
      <c r="C5" s="725"/>
      <c r="D5" s="723" t="str">
        <f>IFERROR(C5*1000/Population!F5,"")</f>
        <v/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 customHeight="1">
      <c r="A6" s="727"/>
      <c r="B6" s="728" t="s">
        <v>501</v>
      </c>
      <c r="C6" s="725"/>
      <c r="D6" s="723" t="str">
        <f>IFERROR(C6*1000/Population!F6,"")</f>
        <v/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>
      <c r="A7" s="727"/>
      <c r="B7" s="728" t="s">
        <v>502</v>
      </c>
      <c r="C7" s="725"/>
      <c r="D7" s="723" t="str">
        <f>IFERROR(C7*1000/Population!F7,"")</f>
        <v/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" customHeight="1">
      <c r="A8" s="2" t="s">
        <v>503</v>
      </c>
      <c r="B8" s="2"/>
      <c r="C8" s="25"/>
      <c r="D8" s="103" t="str">
        <f>IFERROR(C8*1000/Population!F8,"")</f>
        <v/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 customHeight="1">
      <c r="A9" s="727"/>
      <c r="B9" s="728" t="s">
        <v>504</v>
      </c>
      <c r="C9" s="725"/>
      <c r="D9" s="723" t="str">
        <f>IFERROR(C9*1000/Population!F9,"")</f>
        <v/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 customHeight="1">
      <c r="A10" s="727"/>
      <c r="B10" s="728" t="s">
        <v>505</v>
      </c>
      <c r="C10" s="725"/>
      <c r="D10" s="723" t="str">
        <f>IFERROR(C10*1000/Population!F10,"")</f>
        <v/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" customHeight="1">
      <c r="A11" s="727"/>
      <c r="B11" s="728" t="s">
        <v>506</v>
      </c>
      <c r="C11" s="725"/>
      <c r="D11" s="723" t="str">
        <f>IFERROR(C11*1000/Population!F11,"")</f>
        <v/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27"/>
      <c r="B12" s="728" t="s">
        <v>507</v>
      </c>
      <c r="C12" s="725"/>
      <c r="D12" s="723" t="str">
        <f>IFERROR(C12*1000/Population!F12,"")</f>
        <v/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" customHeight="1">
      <c r="A13" s="727"/>
      <c r="B13" s="728" t="s">
        <v>508</v>
      </c>
      <c r="C13" s="725"/>
      <c r="D13" s="723" t="str">
        <f>IFERROR(C13*1000/Population!F13,"")</f>
        <v/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" customHeight="1">
      <c r="A14" s="727"/>
      <c r="B14" s="728" t="s">
        <v>509</v>
      </c>
      <c r="C14" s="725"/>
      <c r="D14" s="723" t="str">
        <f>IFERROR(C14*1000/Population!F14,"")</f>
        <v/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 customHeight="1">
      <c r="A15" s="2" t="s">
        <v>510</v>
      </c>
      <c r="B15" s="2"/>
      <c r="C15" s="25"/>
      <c r="D15" s="103" t="str">
        <f>IFERROR(C15*1000/Population!F15,"")</f>
        <v/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5" customHeight="1">
      <c r="A16" s="728"/>
      <c r="B16" s="728" t="s">
        <v>511</v>
      </c>
      <c r="C16" s="725"/>
      <c r="D16" s="723" t="str">
        <f>IFERROR(C16*1000/Population!F16,"")</f>
        <v/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4" ht="15" customHeight="1">
      <c r="A17" s="727"/>
      <c r="B17" s="728" t="s">
        <v>512</v>
      </c>
      <c r="C17" s="725"/>
      <c r="D17" s="723" t="str">
        <f>IFERROR(C17*1000/Population!F17,"")</f>
        <v/>
      </c>
    </row>
    <row r="18" spans="1:4" ht="15" customHeight="1">
      <c r="A18" s="727"/>
      <c r="B18" s="728" t="s">
        <v>513</v>
      </c>
      <c r="C18" s="725"/>
      <c r="D18" s="723" t="str">
        <f>IFERROR(C18*1000/Population!F18,"")</f>
        <v/>
      </c>
    </row>
    <row r="19" spans="1:4" ht="15" customHeight="1">
      <c r="A19" s="2" t="s">
        <v>514</v>
      </c>
      <c r="B19" s="6"/>
      <c r="C19" s="49"/>
      <c r="D19" s="686" t="str">
        <f>IFERROR(C19*1000/Population!F19,"")</f>
        <v/>
      </c>
    </row>
    <row r="20" spans="1:4" ht="15" customHeight="1">
      <c r="A20" s="728"/>
      <c r="B20" s="729" t="s">
        <v>515</v>
      </c>
      <c r="C20" s="724"/>
      <c r="D20" s="722" t="str">
        <f>IFERROR(C20*1000/Population!F20,"")</f>
        <v/>
      </c>
    </row>
    <row r="21" spans="1:4" ht="15" customHeight="1">
      <c r="A21" s="727"/>
      <c r="B21" s="728" t="s">
        <v>516</v>
      </c>
      <c r="C21" s="725"/>
      <c r="D21" s="723" t="str">
        <f>IFERROR(C21*1000/Population!F21,"")</f>
        <v/>
      </c>
    </row>
    <row r="22" spans="1:4" ht="15" customHeight="1">
      <c r="A22" s="727"/>
      <c r="B22" s="728" t="s">
        <v>517</v>
      </c>
      <c r="C22" s="725"/>
      <c r="D22" s="723" t="str">
        <f>IFERROR(C22*1000/Population!F22,"")</f>
        <v/>
      </c>
    </row>
    <row r="23" spans="1:4" ht="15" customHeight="1">
      <c r="A23" s="727"/>
      <c r="B23" s="728" t="s">
        <v>518</v>
      </c>
      <c r="C23" s="725"/>
      <c r="D23" s="723" t="str">
        <f>IFERROR(C23*1000/Population!F23,"")</f>
        <v/>
      </c>
    </row>
    <row r="24" spans="1:4" ht="15" customHeight="1">
      <c r="A24" s="727"/>
      <c r="B24" s="728" t="s">
        <v>519</v>
      </c>
      <c r="C24" s="725"/>
      <c r="D24" s="723" t="str">
        <f>IFERROR(C24*1000/Population!F24,"")</f>
        <v/>
      </c>
    </row>
    <row r="25" spans="1:4" ht="15" customHeight="1">
      <c r="A25" s="727"/>
      <c r="B25" s="728" t="s">
        <v>520</v>
      </c>
      <c r="C25" s="725"/>
      <c r="D25" s="723" t="str">
        <f>IFERROR(C25*1000/Population!F25,"")</f>
        <v/>
      </c>
    </row>
    <row r="26" spans="1:4" ht="15" customHeight="1">
      <c r="A26" s="727"/>
      <c r="B26" s="728" t="s">
        <v>521</v>
      </c>
      <c r="C26" s="725"/>
      <c r="D26" s="723" t="str">
        <f>IFERROR(C26*1000/Population!F26,"")</f>
        <v/>
      </c>
    </row>
    <row r="27" spans="1:4" ht="15" customHeight="1">
      <c r="A27" s="727"/>
      <c r="B27" s="728" t="s">
        <v>522</v>
      </c>
      <c r="C27" s="725"/>
      <c r="D27" s="723" t="str">
        <f>IFERROR(C27*1000/Population!F27,"")</f>
        <v/>
      </c>
    </row>
    <row r="28" spans="1:4" ht="15" customHeight="1">
      <c r="A28" s="727"/>
      <c r="B28" s="728" t="s">
        <v>523</v>
      </c>
      <c r="C28" s="725"/>
      <c r="D28" s="723" t="str">
        <f>IFERROR(C28*1000/Population!F28,"")</f>
        <v/>
      </c>
    </row>
    <row r="29" spans="1:4" s="87" customFormat="1" ht="15" customHeight="1">
      <c r="A29" s="2" t="s">
        <v>524</v>
      </c>
      <c r="B29" s="2"/>
      <c r="C29" s="25"/>
      <c r="D29" s="103" t="str">
        <f>IFERROR(C29*1000/Population!F29,"")</f>
        <v/>
      </c>
    </row>
    <row r="30" spans="1:4" ht="15" customHeight="1">
      <c r="A30" s="728"/>
      <c r="B30" s="728" t="s">
        <v>525</v>
      </c>
      <c r="C30" s="724"/>
      <c r="D30" s="722" t="str">
        <f>IFERROR(C30*1000/Population!F30,"")</f>
        <v/>
      </c>
    </row>
    <row r="31" spans="1:4" ht="15" customHeight="1">
      <c r="A31" s="728"/>
      <c r="B31" s="728" t="s">
        <v>526</v>
      </c>
      <c r="C31" s="725"/>
      <c r="D31" s="723" t="str">
        <f>IFERROR(C31*1000/Population!F31,"")</f>
        <v/>
      </c>
    </row>
    <row r="32" spans="1:4" ht="15" customHeight="1">
      <c r="A32" s="728"/>
      <c r="B32" s="728" t="s">
        <v>527</v>
      </c>
      <c r="C32" s="725"/>
      <c r="D32" s="723" t="str">
        <f>IFERROR(C32*1000/Population!F32,"")</f>
        <v/>
      </c>
    </row>
    <row r="33" spans="1:4" ht="15" customHeight="1">
      <c r="A33" s="728"/>
      <c r="B33" s="728" t="s">
        <v>528</v>
      </c>
      <c r="C33" s="725"/>
      <c r="D33" s="723" t="str">
        <f>IFERROR(C33*1000/Population!F33,"")</f>
        <v/>
      </c>
    </row>
    <row r="34" spans="1:4" ht="15" customHeight="1">
      <c r="A34" s="728"/>
      <c r="B34" s="728" t="s">
        <v>529</v>
      </c>
      <c r="C34" s="725"/>
      <c r="D34" s="723" t="str">
        <f>IFERROR(C34*1000/Population!F34,"")</f>
        <v/>
      </c>
    </row>
    <row r="35" spans="1:4" ht="15" customHeight="1">
      <c r="A35" s="728"/>
      <c r="B35" s="728" t="s">
        <v>530</v>
      </c>
      <c r="C35" s="725"/>
      <c r="D35" s="723" t="str">
        <f>IFERROR(C35*1000/Population!F35,"")</f>
        <v/>
      </c>
    </row>
    <row r="36" spans="1:4" ht="15" customHeight="1">
      <c r="A36" s="728"/>
      <c r="B36" s="728" t="s">
        <v>531</v>
      </c>
      <c r="C36" s="725"/>
      <c r="D36" s="723" t="str">
        <f>IFERROR(C36*1000/Population!F36,"")</f>
        <v/>
      </c>
    </row>
    <row r="37" spans="1:4" ht="15" customHeight="1">
      <c r="A37" s="727"/>
      <c r="B37" s="728" t="s">
        <v>532</v>
      </c>
      <c r="C37" s="725"/>
      <c r="D37" s="723" t="str">
        <f>IFERROR(C37*1000/Population!F37,"")</f>
        <v/>
      </c>
    </row>
    <row r="38" spans="1:4" s="87" customFormat="1" ht="15" customHeight="1">
      <c r="A38" s="727"/>
      <c r="B38" s="728" t="s">
        <v>533</v>
      </c>
      <c r="C38" s="725"/>
      <c r="D38" s="723" t="str">
        <f>IFERROR(C38*1000/Population!F38,"")</f>
        <v/>
      </c>
    </row>
    <row r="39" spans="1:4" ht="15" customHeight="1">
      <c r="A39" s="727"/>
      <c r="B39" s="728" t="s">
        <v>534</v>
      </c>
      <c r="C39" s="725"/>
      <c r="D39" s="723" t="str">
        <f>IFERROR(C39*1000/Population!F39,"")</f>
        <v/>
      </c>
    </row>
    <row r="40" spans="1:4" ht="15" customHeight="1">
      <c r="A40" s="727"/>
      <c r="B40" s="728" t="s">
        <v>535</v>
      </c>
      <c r="C40" s="725"/>
      <c r="D40" s="723" t="str">
        <f>IFERROR(C40*1000/Population!F40,"")</f>
        <v/>
      </c>
    </row>
    <row r="41" spans="1:4" ht="15" customHeight="1">
      <c r="A41" s="727"/>
      <c r="B41" s="728" t="s">
        <v>536</v>
      </c>
      <c r="C41" s="725"/>
      <c r="D41" s="723" t="str">
        <f>IFERROR(C41*1000/Population!F41,"")</f>
        <v/>
      </c>
    </row>
    <row r="42" spans="1:4" ht="15" customHeight="1">
      <c r="A42" s="2" t="s">
        <v>537</v>
      </c>
      <c r="B42" s="2"/>
      <c r="C42" s="25"/>
      <c r="D42" s="103" t="str">
        <f>IFERROR(C42*1000/Population!F42,"")</f>
        <v/>
      </c>
    </row>
    <row r="43" spans="1:4" ht="15.75" customHeight="1">
      <c r="A43" s="728"/>
      <c r="B43" s="728" t="s">
        <v>538</v>
      </c>
      <c r="C43" s="725"/>
      <c r="D43" s="723" t="str">
        <f>IFERROR(C43*1000/Population!F43,"")</f>
        <v/>
      </c>
    </row>
    <row r="44" spans="1:4" ht="15" customHeight="1">
      <c r="A44" s="727"/>
      <c r="B44" s="728" t="s">
        <v>539</v>
      </c>
      <c r="C44" s="725"/>
      <c r="D44" s="723" t="str">
        <f>IFERROR(C44*1000/Population!F44,"")</f>
        <v/>
      </c>
    </row>
    <row r="45" spans="1:4" ht="15" customHeight="1">
      <c r="A45" s="727"/>
      <c r="B45" s="728" t="s">
        <v>540</v>
      </c>
      <c r="C45" s="725"/>
      <c r="D45" s="723" t="str">
        <f>IFERROR(C45*1000/Population!F45,"")</f>
        <v/>
      </c>
    </row>
    <row r="46" spans="1:4" s="87" customFormat="1" ht="15" customHeight="1">
      <c r="A46" s="727"/>
      <c r="B46" s="728" t="s">
        <v>541</v>
      </c>
      <c r="C46" s="725"/>
      <c r="D46" s="723" t="str">
        <f>IFERROR(C46*1000/Population!F46,"")</f>
        <v/>
      </c>
    </row>
    <row r="47" spans="1:4" ht="15" customHeight="1">
      <c r="A47" s="727"/>
      <c r="B47" s="728" t="s">
        <v>542</v>
      </c>
      <c r="C47" s="725"/>
      <c r="D47" s="723" t="str">
        <f>IFERROR(C47*1000/Population!F47,"")</f>
        <v/>
      </c>
    </row>
    <row r="48" spans="1:4" ht="15" customHeight="1">
      <c r="A48" s="727"/>
      <c r="B48" s="728" t="s">
        <v>543</v>
      </c>
      <c r="C48" s="725"/>
      <c r="D48" s="723" t="str">
        <f>IFERROR(C48*1000/Population!F48,"")</f>
        <v/>
      </c>
    </row>
    <row r="49" spans="1:4" ht="15" customHeight="1">
      <c r="A49" s="727"/>
      <c r="B49" s="728" t="s">
        <v>544</v>
      </c>
      <c r="C49" s="725"/>
      <c r="D49" s="723" t="str">
        <f>IFERROR(C49*1000/Population!F49,"")</f>
        <v/>
      </c>
    </row>
    <row r="50" spans="1:4" ht="15" customHeight="1">
      <c r="A50" s="2" t="s">
        <v>545</v>
      </c>
      <c r="B50" s="2"/>
      <c r="C50" s="25"/>
      <c r="D50" s="103" t="str">
        <f>IFERROR(C50*1000/Population!F50,"")</f>
        <v/>
      </c>
    </row>
    <row r="51" spans="1:4" ht="15" customHeight="1">
      <c r="A51" s="728"/>
      <c r="B51" s="728" t="s">
        <v>546</v>
      </c>
      <c r="C51" s="725"/>
      <c r="D51" s="723" t="str">
        <f>IFERROR(C51*1000/Population!F51,"")</f>
        <v/>
      </c>
    </row>
    <row r="52" spans="1:4" ht="15" customHeight="1">
      <c r="A52" s="727"/>
      <c r="B52" s="728" t="s">
        <v>547</v>
      </c>
      <c r="C52" s="725"/>
      <c r="D52" s="723" t="str">
        <f>IFERROR(C52*1000/Population!F52,"")</f>
        <v/>
      </c>
    </row>
    <row r="53" spans="1:4" ht="15" customHeight="1">
      <c r="A53" s="727"/>
      <c r="B53" s="728" t="s">
        <v>548</v>
      </c>
      <c r="C53" s="725"/>
      <c r="D53" s="723" t="str">
        <f>IFERROR(C53*1000/Population!F53,"")</f>
        <v/>
      </c>
    </row>
    <row r="54" spans="1:4" ht="15" customHeight="1">
      <c r="A54" s="727"/>
      <c r="B54" s="728" t="s">
        <v>549</v>
      </c>
      <c r="C54" s="725"/>
      <c r="D54" s="723" t="str">
        <f>IFERROR(C54*1000/Population!F54,"")</f>
        <v/>
      </c>
    </row>
    <row r="55" spans="1:4" s="87" customFormat="1" ht="15" customHeight="1">
      <c r="A55" s="2" t="s">
        <v>550</v>
      </c>
      <c r="B55" s="2"/>
      <c r="C55" s="49"/>
      <c r="D55" s="686" t="str">
        <f>IFERROR(C55*1000/Population!F55,"")</f>
        <v/>
      </c>
    </row>
    <row r="56" spans="1:4" ht="15" customHeight="1">
      <c r="A56" s="728"/>
      <c r="B56" s="728" t="s">
        <v>551</v>
      </c>
      <c r="C56" s="724"/>
      <c r="D56" s="722" t="str">
        <f>IFERROR(C56*1000/Population!F56,"")</f>
        <v/>
      </c>
    </row>
    <row r="57" spans="1:4" ht="15" customHeight="1">
      <c r="A57" s="727"/>
      <c r="B57" s="728" t="s">
        <v>552</v>
      </c>
      <c r="C57" s="725"/>
      <c r="D57" s="723" t="str">
        <f>IFERROR(C57*1000/Population!F57,"")</f>
        <v/>
      </c>
    </row>
    <row r="58" spans="1:4" ht="15" customHeight="1">
      <c r="A58" s="727"/>
      <c r="B58" s="728" t="s">
        <v>553</v>
      </c>
      <c r="C58" s="725"/>
      <c r="D58" s="723" t="str">
        <f>IFERROR(C58*1000/Population!F58,"")</f>
        <v/>
      </c>
    </row>
    <row r="59" spans="1:4" ht="15" customHeight="1">
      <c r="A59" s="727"/>
      <c r="B59" s="728" t="s">
        <v>554</v>
      </c>
      <c r="C59" s="725"/>
      <c r="D59" s="723" t="str">
        <f>IFERROR(C59*1000/Population!F59,"")</f>
        <v/>
      </c>
    </row>
    <row r="60" spans="1:4" ht="15" customHeight="1">
      <c r="A60" s="727"/>
      <c r="B60" s="728" t="s">
        <v>555</v>
      </c>
      <c r="C60" s="725"/>
      <c r="D60" s="723" t="str">
        <f>IFERROR(C60*1000/Population!F60,"")</f>
        <v/>
      </c>
    </row>
    <row r="61" spans="1:4" s="87" customFormat="1" ht="15" customHeight="1">
      <c r="A61" s="727"/>
      <c r="B61" s="728" t="s">
        <v>556</v>
      </c>
      <c r="C61" s="725"/>
      <c r="D61" s="723" t="str">
        <f>IFERROR(C61*1000/Population!F61,"")</f>
        <v/>
      </c>
    </row>
    <row r="62" spans="1:4" ht="15" customHeight="1">
      <c r="A62" s="727"/>
      <c r="B62" s="728" t="s">
        <v>557</v>
      </c>
      <c r="C62" s="725"/>
      <c r="D62" s="723" t="str">
        <f>IFERROR(C62*1000/Population!F62,"")</f>
        <v/>
      </c>
    </row>
    <row r="63" spans="1:4" ht="15" customHeight="1">
      <c r="A63" s="727"/>
      <c r="B63" s="728" t="s">
        <v>558</v>
      </c>
      <c r="C63" s="725"/>
      <c r="D63" s="723" t="str">
        <f>IFERROR(C63*1000/Population!F63,"")</f>
        <v/>
      </c>
    </row>
    <row r="64" spans="1:4" ht="15" customHeight="1">
      <c r="A64" s="2" t="s">
        <v>559</v>
      </c>
      <c r="B64" s="2"/>
      <c r="C64" s="25"/>
      <c r="D64" s="103" t="str">
        <f>IFERROR(C64*1000/Population!F64,"")</f>
        <v/>
      </c>
    </row>
    <row r="65" spans="1:4" ht="15" customHeight="1">
      <c r="A65" s="728"/>
      <c r="B65" s="728" t="s">
        <v>560</v>
      </c>
      <c r="C65" s="725"/>
      <c r="D65" s="723" t="str">
        <f>IFERROR(C65*1000/Population!F65,"")</f>
        <v/>
      </c>
    </row>
    <row r="66" spans="1:4" ht="15" customHeight="1">
      <c r="A66" s="727"/>
      <c r="B66" s="728" t="s">
        <v>561</v>
      </c>
      <c r="C66" s="725"/>
      <c r="D66" s="723" t="str">
        <f>IFERROR(C66*1000/Population!F66,"")</f>
        <v/>
      </c>
    </row>
    <row r="67" spans="1:4" ht="15" customHeight="1">
      <c r="A67" s="727"/>
      <c r="B67" s="728" t="s">
        <v>562</v>
      </c>
      <c r="C67" s="725"/>
      <c r="D67" s="723" t="str">
        <f>IFERROR(C67*1000/Population!F67,"")</f>
        <v/>
      </c>
    </row>
    <row r="68" spans="1:4" ht="15" customHeight="1">
      <c r="A68" s="727"/>
      <c r="B68" s="728" t="s">
        <v>563</v>
      </c>
      <c r="C68" s="725"/>
      <c r="D68" s="723" t="str">
        <f>IFERROR(C68*1000/Population!F68,"")</f>
        <v/>
      </c>
    </row>
    <row r="69" spans="1:4" s="87" customFormat="1" ht="15" customHeight="1">
      <c r="A69" s="727"/>
      <c r="B69" s="728" t="s">
        <v>564</v>
      </c>
      <c r="C69" s="725"/>
      <c r="D69" s="723" t="str">
        <f>IFERROR(C69*1000/Population!F69,"")</f>
        <v/>
      </c>
    </row>
    <row r="70" spans="1:4" ht="15" customHeight="1">
      <c r="A70" s="727"/>
      <c r="B70" s="728" t="s">
        <v>565</v>
      </c>
      <c r="C70" s="725"/>
      <c r="D70" s="723" t="str">
        <f>IFERROR(C70*1000/Population!F70,"")</f>
        <v/>
      </c>
    </row>
    <row r="71" spans="1:4" ht="15" customHeight="1">
      <c r="A71" s="727"/>
      <c r="B71" s="728" t="s">
        <v>566</v>
      </c>
      <c r="C71" s="725"/>
      <c r="D71" s="723" t="str">
        <f>IFERROR(C71*1000/Population!F71,"")</f>
        <v/>
      </c>
    </row>
    <row r="72" spans="1:4" ht="15" customHeight="1">
      <c r="A72" s="727"/>
      <c r="B72" s="728" t="s">
        <v>567</v>
      </c>
      <c r="C72" s="725"/>
      <c r="D72" s="723" t="str">
        <f>IFERROR(C72*1000/Population!F72,"")</f>
        <v/>
      </c>
    </row>
    <row r="73" spans="1:4" ht="15" customHeight="1">
      <c r="A73" s="2" t="s">
        <v>568</v>
      </c>
      <c r="B73" s="2"/>
      <c r="C73" s="25"/>
      <c r="D73" s="103" t="str">
        <f>IFERROR(C73*1000/Population!F73,"")</f>
        <v/>
      </c>
    </row>
    <row r="74" spans="1:4" ht="15" customHeight="1">
      <c r="A74" s="728"/>
      <c r="B74" s="728" t="s">
        <v>569</v>
      </c>
      <c r="C74" s="725"/>
      <c r="D74" s="723" t="str">
        <f>IFERROR(C74*1000/Population!F74,"")</f>
        <v/>
      </c>
    </row>
    <row r="75" spans="1:4" ht="15" customHeight="1">
      <c r="A75" s="727"/>
      <c r="B75" s="728" t="s">
        <v>570</v>
      </c>
      <c r="C75" s="725"/>
      <c r="D75" s="723" t="str">
        <f>IFERROR(C75*1000/Population!F75,"")</f>
        <v/>
      </c>
    </row>
    <row r="76" spans="1:4" ht="15" customHeight="1">
      <c r="A76" s="727"/>
      <c r="B76" s="728" t="s">
        <v>571</v>
      </c>
      <c r="C76" s="725"/>
      <c r="D76" s="723" t="str">
        <f>IFERROR(C76*1000/Population!F76,"")</f>
        <v/>
      </c>
    </row>
    <row r="77" spans="1:4" ht="15" customHeight="1">
      <c r="A77" s="727"/>
      <c r="B77" s="728" t="s">
        <v>572</v>
      </c>
      <c r="C77" s="725"/>
      <c r="D77" s="723" t="str">
        <f>IFERROR(C77*1000/Population!F77,"")</f>
        <v/>
      </c>
    </row>
    <row r="78" spans="1:4" ht="15" customHeight="1">
      <c r="A78" s="727"/>
      <c r="B78" s="728" t="s">
        <v>573</v>
      </c>
      <c r="C78" s="725"/>
      <c r="D78" s="723" t="str">
        <f>IFERROR(C78*1000/Population!F78,"")</f>
        <v/>
      </c>
    </row>
    <row r="79" spans="1:4" s="87" customFormat="1" ht="15" customHeight="1">
      <c r="A79" s="2" t="s">
        <v>574</v>
      </c>
      <c r="B79" s="2"/>
      <c r="C79" s="49"/>
      <c r="D79" s="686" t="str">
        <f>IFERROR(C79*1000/Population!F79,"")</f>
        <v/>
      </c>
    </row>
    <row r="80" spans="1:4" ht="15" customHeight="1">
      <c r="A80" s="728"/>
      <c r="B80" s="728" t="s">
        <v>575</v>
      </c>
      <c r="C80" s="724"/>
      <c r="D80" s="722" t="str">
        <f>IFERROR(C80*1000/Population!F80,"")</f>
        <v/>
      </c>
    </row>
    <row r="81" spans="1:4" ht="15" customHeight="1">
      <c r="A81" s="727"/>
      <c r="B81" s="728" t="s">
        <v>576</v>
      </c>
      <c r="C81" s="725"/>
      <c r="D81" s="723" t="str">
        <f>IFERROR(C81*1000/Population!F81,"")</f>
        <v/>
      </c>
    </row>
    <row r="82" spans="1:4" ht="15" customHeight="1">
      <c r="A82" s="727"/>
      <c r="B82" s="728" t="s">
        <v>577</v>
      </c>
      <c r="C82" s="725"/>
      <c r="D82" s="723" t="str">
        <f>IFERROR(C82*1000/Population!F82,"")</f>
        <v/>
      </c>
    </row>
    <row r="83" spans="1:4" ht="15" customHeight="1">
      <c r="A83" s="727"/>
      <c r="B83" s="728" t="s">
        <v>578</v>
      </c>
      <c r="C83" s="725"/>
      <c r="D83" s="723" t="str">
        <f>IFERROR(C83*1000/Population!F83,"")</f>
        <v/>
      </c>
    </row>
    <row r="84" spans="1:4" ht="15" customHeight="1">
      <c r="A84" s="2" t="s">
        <v>579</v>
      </c>
      <c r="B84" s="2"/>
      <c r="C84" s="25"/>
      <c r="D84" s="103" t="str">
        <f>IFERROR(C84*1000/Population!F84,"")</f>
        <v/>
      </c>
    </row>
    <row r="85" spans="1:4" ht="15" customHeight="1">
      <c r="A85" s="727"/>
      <c r="B85" s="728" t="s">
        <v>580</v>
      </c>
      <c r="C85" s="725"/>
      <c r="D85" s="723" t="str">
        <f>IFERROR(C85*1000/Population!F85,"")</f>
        <v/>
      </c>
    </row>
    <row r="86" spans="1:4" ht="15" customHeight="1">
      <c r="A86" s="727"/>
      <c r="B86" s="728" t="s">
        <v>581</v>
      </c>
      <c r="C86" s="725"/>
      <c r="D86" s="723" t="str">
        <f>IFERROR(C86*1000/Population!F86,"")</f>
        <v/>
      </c>
    </row>
    <row r="87" spans="1:4" s="87" customFormat="1" ht="15" customHeight="1">
      <c r="A87" s="727"/>
      <c r="B87" s="728" t="s">
        <v>582</v>
      </c>
      <c r="C87" s="725"/>
      <c r="D87" s="723" t="str">
        <f>IFERROR(C87*1000/Population!F87,"")</f>
        <v/>
      </c>
    </row>
    <row r="88" spans="1:4" ht="15" customHeight="1">
      <c r="A88" s="2" t="s">
        <v>583</v>
      </c>
      <c r="B88" s="2"/>
      <c r="C88" s="49"/>
      <c r="D88" s="686" t="str">
        <f>IFERROR(C88*1000/Population!F88,"")</f>
        <v/>
      </c>
    </row>
    <row r="89" spans="1:4" ht="15" customHeight="1">
      <c r="A89" s="727"/>
      <c r="B89" s="728" t="s">
        <v>584</v>
      </c>
      <c r="C89" s="725"/>
      <c r="D89" s="723" t="str">
        <f>IFERROR(C89*1000/Population!F89,"")</f>
        <v/>
      </c>
    </row>
    <row r="90" spans="1:4" ht="15" customHeight="1">
      <c r="A90" s="2" t="s">
        <v>585</v>
      </c>
      <c r="B90" s="2"/>
      <c r="C90" s="25"/>
      <c r="D90" s="103" t="str">
        <f>IFERROR(C90*1000/Population!F90,"")</f>
        <v/>
      </c>
    </row>
    <row r="91" spans="1:4" ht="15" customHeight="1">
      <c r="A91" s="727"/>
      <c r="B91" s="728" t="s">
        <v>586</v>
      </c>
      <c r="C91" s="725"/>
      <c r="D91" s="723" t="str">
        <f>IFERROR(C91*1000/Population!F91,"")</f>
        <v/>
      </c>
    </row>
    <row r="92" spans="1:4" s="87" customFormat="1" ht="15" customHeight="1">
      <c r="A92" s="727"/>
      <c r="B92" s="728" t="s">
        <v>587</v>
      </c>
      <c r="C92" s="725"/>
      <c r="D92" s="723" t="str">
        <f>IFERROR(C92*1000/Population!F92,"")</f>
        <v/>
      </c>
    </row>
    <row r="93" spans="1:4" ht="15" customHeight="1">
      <c r="A93" s="727"/>
      <c r="B93" s="728" t="s">
        <v>588</v>
      </c>
      <c r="C93" s="725"/>
      <c r="D93" s="723" t="str">
        <f>IFERROR(C93*1000/Population!F93,"")</f>
        <v/>
      </c>
    </row>
    <row r="94" spans="1:4" ht="15" customHeight="1">
      <c r="A94" s="2" t="s">
        <v>589</v>
      </c>
      <c r="B94" s="2"/>
      <c r="C94" s="25"/>
      <c r="D94" s="103" t="str">
        <f>IFERROR(C94*1000/Population!F94,"")</f>
        <v/>
      </c>
    </row>
    <row r="95" spans="1:4" ht="15" customHeight="1">
      <c r="A95" s="728"/>
      <c r="B95" s="728" t="s">
        <v>590</v>
      </c>
      <c r="C95" s="725"/>
      <c r="D95" s="723" t="str">
        <f>IFERROR(C95*1000/Population!F95,"")</f>
        <v/>
      </c>
    </row>
    <row r="96" spans="1:4" ht="15" customHeight="1">
      <c r="A96" s="728"/>
      <c r="B96" s="728" t="s">
        <v>591</v>
      </c>
      <c r="C96" s="725"/>
      <c r="D96" s="723" t="str">
        <f>IFERROR(C96*1000/Population!F96,"")</f>
        <v/>
      </c>
    </row>
    <row r="97" spans="1:4" ht="15" customHeight="1">
      <c r="A97" s="728"/>
      <c r="B97" s="728" t="s">
        <v>592</v>
      </c>
      <c r="C97" s="725"/>
      <c r="D97" s="723" t="str">
        <f>IFERROR(C97*1000/Population!F97,"")</f>
        <v/>
      </c>
    </row>
    <row r="98" spans="1:4" s="87" customFormat="1" ht="15" customHeight="1">
      <c r="A98" s="728"/>
      <c r="B98" s="728" t="s">
        <v>593</v>
      </c>
      <c r="C98" s="725"/>
      <c r="D98" s="723" t="str">
        <f>IFERROR(C98*1000/Population!F98,"")</f>
        <v/>
      </c>
    </row>
    <row r="99" spans="1:4" ht="15" customHeight="1">
      <c r="A99" s="2" t="s">
        <v>594</v>
      </c>
      <c r="B99" s="2"/>
      <c r="C99" s="49"/>
      <c r="D99" s="686" t="str">
        <f>IFERROR(C99*1000/Population!F99,"")</f>
        <v/>
      </c>
    </row>
    <row r="100" spans="1:4" ht="15" customHeight="1">
      <c r="A100" s="727"/>
      <c r="B100" s="728" t="s">
        <v>595</v>
      </c>
      <c r="C100" s="725"/>
      <c r="D100" s="723" t="str">
        <f>IFERROR(C100*1000/Population!F100,"")</f>
        <v/>
      </c>
    </row>
    <row r="101" spans="1:4" ht="15" customHeight="1">
      <c r="A101" s="2" t="s">
        <v>596</v>
      </c>
      <c r="B101" s="2"/>
      <c r="C101" s="25"/>
      <c r="D101" s="103" t="str">
        <f>IFERROR(C101*1000/Population!F101,"")</f>
        <v/>
      </c>
    </row>
    <row r="102" spans="1:4" ht="15" customHeight="1">
      <c r="A102" s="728"/>
      <c r="B102" s="728" t="s">
        <v>597</v>
      </c>
      <c r="C102" s="725"/>
      <c r="D102" s="723" t="str">
        <f>IFERROR(C102*1000/Population!F102,"")</f>
        <v/>
      </c>
    </row>
    <row r="103" spans="1:4" ht="15" customHeight="1">
      <c r="A103" s="727"/>
      <c r="B103" s="728" t="s">
        <v>598</v>
      </c>
      <c r="C103" s="725"/>
      <c r="D103" s="723" t="str">
        <f>IFERROR(C103*1000/Population!F103,"")</f>
        <v/>
      </c>
    </row>
    <row r="104" spans="1:4" ht="15" customHeight="1">
      <c r="A104" s="727"/>
      <c r="B104" s="728" t="s">
        <v>599</v>
      </c>
      <c r="C104" s="725"/>
      <c r="D104" s="723" t="str">
        <f>IFERROR(C104*1000/Population!F104,"")</f>
        <v/>
      </c>
    </row>
    <row r="105" spans="1:4" ht="14.25" customHeight="1">
      <c r="A105" s="727"/>
      <c r="B105" s="728" t="s">
        <v>600</v>
      </c>
      <c r="C105" s="725"/>
      <c r="D105" s="723" t="str">
        <f>IFERROR(C105*1000/Population!F105,"")</f>
        <v/>
      </c>
    </row>
    <row r="106" spans="1:4" ht="14.25" customHeight="1">
      <c r="A106" s="727"/>
      <c r="B106" s="728" t="s">
        <v>601</v>
      </c>
      <c r="C106" s="725"/>
      <c r="D106" s="723" t="str">
        <f>IFERROR(C106*1000/Population!F106,"")</f>
        <v/>
      </c>
    </row>
    <row r="107" spans="1:4" ht="14.25" customHeight="1">
      <c r="A107" s="727"/>
      <c r="B107" s="728" t="s">
        <v>602</v>
      </c>
      <c r="C107" s="725"/>
      <c r="D107" s="723" t="str">
        <f>IFERROR(C107*1000/Population!F107,"")</f>
        <v/>
      </c>
    </row>
    <row r="108" spans="1:4" ht="14.25" customHeight="1">
      <c r="A108" s="727"/>
      <c r="B108" s="728" t="s">
        <v>603</v>
      </c>
      <c r="C108" s="725"/>
      <c r="D108" s="723" t="str">
        <f>IFERROR(C108*1000/Population!F108,"")</f>
        <v/>
      </c>
    </row>
    <row r="109" spans="1:4" ht="14.25" customHeight="1">
      <c r="A109" s="2" t="s">
        <v>604</v>
      </c>
      <c r="B109" s="2"/>
      <c r="C109" s="683"/>
      <c r="D109" s="103" t="str">
        <f>IFERROR(C109*1000/Population!F109,"")</f>
        <v/>
      </c>
    </row>
    <row r="110" spans="1:4" ht="14.25" customHeight="1">
      <c r="A110" s="2" t="s">
        <v>605</v>
      </c>
      <c r="B110" s="2"/>
      <c r="C110" s="25"/>
      <c r="D110" s="103" t="str">
        <f>IFERROR(C110*1000/Population!F110,"")</f>
        <v/>
      </c>
    </row>
    <row r="111" spans="1:4" ht="14.25" customHeight="1" thickBot="1">
      <c r="A111" s="282" t="s">
        <v>606</v>
      </c>
      <c r="B111" s="282"/>
      <c r="C111" s="206"/>
      <c r="D111" s="103" t="str">
        <f>IFERROR(C111*1000/Population!F111,"")</f>
        <v/>
      </c>
    </row>
  </sheetData>
  <conditionalFormatting sqref="C3:C93">
    <cfRule type="containsBlanks" dxfId="365" priority="6">
      <formula>LEN(TRIM(C3))=0</formula>
    </cfRule>
  </conditionalFormatting>
  <conditionalFormatting sqref="C94:C99">
    <cfRule type="containsBlanks" dxfId="364" priority="8">
      <formula>LEN(TRIM(C94))=0</formula>
    </cfRule>
  </conditionalFormatting>
  <conditionalFormatting sqref="C100:C108">
    <cfRule type="containsBlanks" dxfId="363" priority="5">
      <formula>LEN(TRIM(C100))=0</formula>
    </cfRule>
  </conditionalFormatting>
  <conditionalFormatting sqref="C110">
    <cfRule type="containsBlanks" dxfId="362" priority="4">
      <formula>LEN(TRIM(C110))=0</formula>
    </cfRule>
  </conditionalFormatting>
  <conditionalFormatting sqref="C98:D98">
    <cfRule type="containsBlanks" dxfId="361" priority="7" stopIfTrue="1">
      <formula>LEN(TRIM(C98))=0</formula>
    </cfRule>
  </conditionalFormatting>
  <conditionalFormatting sqref="D2:D111">
    <cfRule type="containsBlanks" dxfId="360" priority="1">
      <formula>LEN(TRIM(D2))=0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Feuil103">
    <tabColor rgb="FFF9FBFA"/>
  </sheetPr>
  <dimension ref="A1:T111"/>
  <sheetViews>
    <sheetView view="pageBreakPreview" zoomScale="130" zoomScaleNormal="100" workbookViewId="0">
      <pane ySplit="2" topLeftCell="A96" activePane="bottomLeft" state="frozen"/>
      <selection activeCell="A28" sqref="A28"/>
      <selection pane="bottomLeft" activeCell="D107" sqref="D107"/>
    </sheetView>
  </sheetViews>
  <sheetFormatPr baseColWidth="10" defaultColWidth="14.3984375" defaultRowHeight="15" customHeight="1"/>
  <cols>
    <col min="1" max="1" width="1.19921875" customWidth="1"/>
    <col min="2" max="2" width="21.19921875" customWidth="1"/>
    <col min="3" max="3" width="16.796875" customWidth="1"/>
    <col min="4" max="4" width="30.3984375" customWidth="1"/>
    <col min="5" max="5" width="30.796875" customWidth="1"/>
    <col min="6" max="14" width="10.796875" customWidth="1"/>
  </cols>
  <sheetData>
    <row r="1" spans="1:20" ht="14.25" customHeight="1">
      <c r="A1" s="6" t="s">
        <v>1960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6" customHeight="1">
      <c r="A2" s="151" t="s">
        <v>624</v>
      </c>
      <c r="B2" s="47"/>
      <c r="C2" s="152" t="s">
        <v>1961</v>
      </c>
      <c r="D2" s="152" t="s">
        <v>1962</v>
      </c>
      <c r="E2" s="153" t="s">
        <v>363</v>
      </c>
      <c r="F2" s="16"/>
      <c r="G2" s="16"/>
      <c r="H2" s="16"/>
      <c r="I2" s="16"/>
      <c r="J2" s="16"/>
      <c r="K2" s="16"/>
      <c r="L2" s="16"/>
      <c r="M2" s="16"/>
      <c r="N2" s="16"/>
      <c r="O2" s="7"/>
      <c r="P2" s="7"/>
      <c r="Q2" s="7"/>
      <c r="R2" s="7"/>
      <c r="S2" s="7"/>
      <c r="T2" s="7"/>
    </row>
    <row r="3" spans="1:20" ht="15" customHeight="1">
      <c r="A3" s="2" t="s">
        <v>498</v>
      </c>
      <c r="B3" s="2"/>
      <c r="C3" s="25"/>
      <c r="D3" s="25"/>
      <c r="E3" s="103" t="str">
        <f t="shared" ref="E3:E34" si="0">IFERROR(D3*100/C3,"")</f>
        <v/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727"/>
      <c r="B4" s="728" t="s">
        <v>499</v>
      </c>
      <c r="C4" s="724"/>
      <c r="D4" s="724"/>
      <c r="E4" s="722" t="str">
        <f t="shared" si="0"/>
        <v/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5" customHeight="1">
      <c r="A5" s="727"/>
      <c r="B5" s="728" t="s">
        <v>500</v>
      </c>
      <c r="C5" s="725"/>
      <c r="D5" s="725"/>
      <c r="E5" s="723" t="str">
        <f t="shared" si="0"/>
        <v/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727"/>
      <c r="B6" s="728" t="s">
        <v>501</v>
      </c>
      <c r="C6" s="725"/>
      <c r="D6" s="725"/>
      <c r="E6" s="723" t="str">
        <f t="shared" si="0"/>
        <v/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727"/>
      <c r="B7" s="728" t="s">
        <v>502</v>
      </c>
      <c r="C7" s="725"/>
      <c r="D7" s="725"/>
      <c r="E7" s="723" t="str">
        <f t="shared" si="0"/>
        <v/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2" t="s">
        <v>503</v>
      </c>
      <c r="B8" s="2"/>
      <c r="C8" s="25"/>
      <c r="D8" s="25"/>
      <c r="E8" s="103" t="str">
        <f t="shared" si="0"/>
        <v/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727"/>
      <c r="B9" s="728" t="s">
        <v>504</v>
      </c>
      <c r="C9" s="725"/>
      <c r="D9" s="725"/>
      <c r="E9" s="723" t="str">
        <f t="shared" si="0"/>
        <v/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727"/>
      <c r="B10" s="728" t="s">
        <v>505</v>
      </c>
      <c r="C10" s="725"/>
      <c r="D10" s="725"/>
      <c r="E10" s="723" t="str">
        <f t="shared" si="0"/>
        <v/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" customHeight="1">
      <c r="A11" s="727"/>
      <c r="B11" s="728" t="s">
        <v>506</v>
      </c>
      <c r="C11" s="725"/>
      <c r="D11" s="725"/>
      <c r="E11" s="723" t="str">
        <f t="shared" si="0"/>
        <v/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727"/>
      <c r="B12" s="728" t="s">
        <v>507</v>
      </c>
      <c r="C12" s="725"/>
      <c r="D12" s="725"/>
      <c r="E12" s="723" t="str">
        <f t="shared" si="0"/>
        <v/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727"/>
      <c r="B13" s="728" t="s">
        <v>508</v>
      </c>
      <c r="C13" s="725"/>
      <c r="D13" s="725"/>
      <c r="E13" s="723" t="str">
        <f t="shared" si="0"/>
        <v/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727"/>
      <c r="B14" s="728" t="s">
        <v>509</v>
      </c>
      <c r="C14" s="725"/>
      <c r="D14" s="725"/>
      <c r="E14" s="723" t="str">
        <f t="shared" si="0"/>
        <v/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2" t="s">
        <v>510</v>
      </c>
      <c r="B15" s="2"/>
      <c r="C15" s="25"/>
      <c r="D15" s="25"/>
      <c r="E15" s="103" t="str">
        <f t="shared" si="0"/>
        <v/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>
      <c r="A16" s="728"/>
      <c r="B16" s="728" t="s">
        <v>511</v>
      </c>
      <c r="C16" s="725"/>
      <c r="D16" s="725"/>
      <c r="E16" s="723" t="str">
        <f t="shared" si="0"/>
        <v/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5" ht="15" customHeight="1">
      <c r="A17" s="727"/>
      <c r="B17" s="728" t="s">
        <v>512</v>
      </c>
      <c r="C17" s="725"/>
      <c r="D17" s="725"/>
      <c r="E17" s="723" t="str">
        <f t="shared" si="0"/>
        <v/>
      </c>
    </row>
    <row r="18" spans="1:5" ht="15" customHeight="1">
      <c r="A18" s="727"/>
      <c r="B18" s="728" t="s">
        <v>513</v>
      </c>
      <c r="C18" s="725"/>
      <c r="D18" s="725"/>
      <c r="E18" s="723" t="str">
        <f t="shared" si="0"/>
        <v/>
      </c>
    </row>
    <row r="19" spans="1:5" ht="15" customHeight="1">
      <c r="A19" s="2" t="s">
        <v>514</v>
      </c>
      <c r="B19" s="6"/>
      <c r="C19" s="49"/>
      <c r="D19" s="49"/>
      <c r="E19" s="686" t="str">
        <f t="shared" si="0"/>
        <v/>
      </c>
    </row>
    <row r="20" spans="1:5" ht="15" customHeight="1">
      <c r="A20" s="728"/>
      <c r="B20" s="729" t="s">
        <v>515</v>
      </c>
      <c r="C20" s="724"/>
      <c r="D20" s="724"/>
      <c r="E20" s="722" t="str">
        <f t="shared" si="0"/>
        <v/>
      </c>
    </row>
    <row r="21" spans="1:5" ht="15" customHeight="1">
      <c r="A21" s="727"/>
      <c r="B21" s="728" t="s">
        <v>516</v>
      </c>
      <c r="C21" s="725"/>
      <c r="D21" s="725"/>
      <c r="E21" s="723" t="str">
        <f t="shared" si="0"/>
        <v/>
      </c>
    </row>
    <row r="22" spans="1:5" ht="15" customHeight="1">
      <c r="A22" s="727"/>
      <c r="B22" s="728" t="s">
        <v>517</v>
      </c>
      <c r="C22" s="725"/>
      <c r="D22" s="725"/>
      <c r="E22" s="723" t="str">
        <f t="shared" si="0"/>
        <v/>
      </c>
    </row>
    <row r="23" spans="1:5" ht="15" customHeight="1">
      <c r="A23" s="727"/>
      <c r="B23" s="728" t="s">
        <v>518</v>
      </c>
      <c r="C23" s="725"/>
      <c r="D23" s="725"/>
      <c r="E23" s="723" t="str">
        <f t="shared" si="0"/>
        <v/>
      </c>
    </row>
    <row r="24" spans="1:5" ht="15" customHeight="1">
      <c r="A24" s="727"/>
      <c r="B24" s="728" t="s">
        <v>519</v>
      </c>
      <c r="C24" s="725"/>
      <c r="D24" s="725"/>
      <c r="E24" s="723" t="str">
        <f t="shared" si="0"/>
        <v/>
      </c>
    </row>
    <row r="25" spans="1:5" ht="15" customHeight="1">
      <c r="A25" s="727"/>
      <c r="B25" s="728" t="s">
        <v>520</v>
      </c>
      <c r="C25" s="725"/>
      <c r="D25" s="725"/>
      <c r="E25" s="723" t="str">
        <f t="shared" si="0"/>
        <v/>
      </c>
    </row>
    <row r="26" spans="1:5" ht="15" customHeight="1">
      <c r="A26" s="727"/>
      <c r="B26" s="728" t="s">
        <v>521</v>
      </c>
      <c r="C26" s="725"/>
      <c r="D26" s="725"/>
      <c r="E26" s="723" t="str">
        <f t="shared" si="0"/>
        <v/>
      </c>
    </row>
    <row r="27" spans="1:5" ht="15" customHeight="1">
      <c r="A27" s="727"/>
      <c r="B27" s="728" t="s">
        <v>522</v>
      </c>
      <c r="C27" s="725"/>
      <c r="D27" s="725"/>
      <c r="E27" s="723" t="str">
        <f t="shared" si="0"/>
        <v/>
      </c>
    </row>
    <row r="28" spans="1:5" ht="15" customHeight="1">
      <c r="A28" s="727"/>
      <c r="B28" s="728" t="s">
        <v>523</v>
      </c>
      <c r="C28" s="725"/>
      <c r="D28" s="725"/>
      <c r="E28" s="723" t="str">
        <f t="shared" si="0"/>
        <v/>
      </c>
    </row>
    <row r="29" spans="1:5" s="87" customFormat="1" ht="15" customHeight="1">
      <c r="A29" s="2" t="s">
        <v>524</v>
      </c>
      <c r="B29" s="2"/>
      <c r="C29" s="25"/>
      <c r="D29" s="25"/>
      <c r="E29" s="103" t="str">
        <f t="shared" si="0"/>
        <v/>
      </c>
    </row>
    <row r="30" spans="1:5" ht="15" customHeight="1">
      <c r="A30" s="728"/>
      <c r="B30" s="728" t="s">
        <v>525</v>
      </c>
      <c r="C30" s="724"/>
      <c r="D30" s="724"/>
      <c r="E30" s="722" t="str">
        <f t="shared" si="0"/>
        <v/>
      </c>
    </row>
    <row r="31" spans="1:5" ht="15" customHeight="1">
      <c r="A31" s="728"/>
      <c r="B31" s="728" t="s">
        <v>526</v>
      </c>
      <c r="C31" s="725"/>
      <c r="D31" s="725"/>
      <c r="E31" s="723" t="str">
        <f t="shared" si="0"/>
        <v/>
      </c>
    </row>
    <row r="32" spans="1:5" ht="15" customHeight="1">
      <c r="A32" s="728"/>
      <c r="B32" s="728" t="s">
        <v>527</v>
      </c>
      <c r="C32" s="725"/>
      <c r="D32" s="725"/>
      <c r="E32" s="723" t="str">
        <f t="shared" si="0"/>
        <v/>
      </c>
    </row>
    <row r="33" spans="1:5" ht="15" customHeight="1">
      <c r="A33" s="728"/>
      <c r="B33" s="728" t="s">
        <v>528</v>
      </c>
      <c r="C33" s="725"/>
      <c r="D33" s="725"/>
      <c r="E33" s="723" t="str">
        <f t="shared" si="0"/>
        <v/>
      </c>
    </row>
    <row r="34" spans="1:5" ht="15" customHeight="1">
      <c r="A34" s="728"/>
      <c r="B34" s="728" t="s">
        <v>529</v>
      </c>
      <c r="C34" s="725"/>
      <c r="D34" s="725"/>
      <c r="E34" s="723" t="str">
        <f t="shared" si="0"/>
        <v/>
      </c>
    </row>
    <row r="35" spans="1:5" ht="15" customHeight="1">
      <c r="A35" s="728"/>
      <c r="B35" s="728" t="s">
        <v>530</v>
      </c>
      <c r="C35" s="725"/>
      <c r="D35" s="725"/>
      <c r="E35" s="723" t="str">
        <f t="shared" ref="E35:E66" si="1">IFERROR(D35*100/C35,"")</f>
        <v/>
      </c>
    </row>
    <row r="36" spans="1:5" ht="15" customHeight="1">
      <c r="A36" s="728"/>
      <c r="B36" s="728" t="s">
        <v>531</v>
      </c>
      <c r="C36" s="725"/>
      <c r="D36" s="725"/>
      <c r="E36" s="723" t="str">
        <f t="shared" si="1"/>
        <v/>
      </c>
    </row>
    <row r="37" spans="1:5" ht="15" customHeight="1">
      <c r="A37" s="727"/>
      <c r="B37" s="728" t="s">
        <v>532</v>
      </c>
      <c r="C37" s="725"/>
      <c r="D37" s="725"/>
      <c r="E37" s="723" t="str">
        <f t="shared" si="1"/>
        <v/>
      </c>
    </row>
    <row r="38" spans="1:5" s="87" customFormat="1" ht="15" customHeight="1">
      <c r="A38" s="727"/>
      <c r="B38" s="728" t="s">
        <v>533</v>
      </c>
      <c r="C38" s="725"/>
      <c r="D38" s="725"/>
      <c r="E38" s="723" t="str">
        <f t="shared" si="1"/>
        <v/>
      </c>
    </row>
    <row r="39" spans="1:5" ht="15" customHeight="1">
      <c r="A39" s="727"/>
      <c r="B39" s="728" t="s">
        <v>534</v>
      </c>
      <c r="C39" s="725"/>
      <c r="D39" s="725"/>
      <c r="E39" s="723" t="str">
        <f t="shared" si="1"/>
        <v/>
      </c>
    </row>
    <row r="40" spans="1:5" ht="15" customHeight="1">
      <c r="A40" s="727"/>
      <c r="B40" s="728" t="s">
        <v>535</v>
      </c>
      <c r="C40" s="725"/>
      <c r="D40" s="725"/>
      <c r="E40" s="723" t="str">
        <f t="shared" si="1"/>
        <v/>
      </c>
    </row>
    <row r="41" spans="1:5" ht="15" customHeight="1">
      <c r="A41" s="727"/>
      <c r="B41" s="728" t="s">
        <v>536</v>
      </c>
      <c r="C41" s="725"/>
      <c r="D41" s="725"/>
      <c r="E41" s="723" t="str">
        <f t="shared" si="1"/>
        <v/>
      </c>
    </row>
    <row r="42" spans="1:5" ht="15" customHeight="1">
      <c r="A42" s="2" t="s">
        <v>537</v>
      </c>
      <c r="B42" s="2"/>
      <c r="C42" s="25"/>
      <c r="D42" s="25"/>
      <c r="E42" s="103" t="str">
        <f t="shared" si="1"/>
        <v/>
      </c>
    </row>
    <row r="43" spans="1:5" ht="15" customHeight="1">
      <c r="A43" s="728"/>
      <c r="B43" s="728" t="s">
        <v>538</v>
      </c>
      <c r="C43" s="725"/>
      <c r="D43" s="725"/>
      <c r="E43" s="723" t="str">
        <f t="shared" si="1"/>
        <v/>
      </c>
    </row>
    <row r="44" spans="1:5" ht="15" customHeight="1">
      <c r="A44" s="727"/>
      <c r="B44" s="728" t="s">
        <v>539</v>
      </c>
      <c r="C44" s="725"/>
      <c r="D44" s="725"/>
      <c r="E44" s="723" t="str">
        <f t="shared" si="1"/>
        <v/>
      </c>
    </row>
    <row r="45" spans="1:5" ht="15" customHeight="1">
      <c r="A45" s="727"/>
      <c r="B45" s="728" t="s">
        <v>540</v>
      </c>
      <c r="C45" s="725"/>
      <c r="D45" s="725"/>
      <c r="E45" s="723" t="str">
        <f t="shared" si="1"/>
        <v/>
      </c>
    </row>
    <row r="46" spans="1:5" s="87" customFormat="1" ht="15" customHeight="1">
      <c r="A46" s="727"/>
      <c r="B46" s="728" t="s">
        <v>541</v>
      </c>
      <c r="C46" s="725"/>
      <c r="D46" s="725"/>
      <c r="E46" s="723" t="str">
        <f t="shared" si="1"/>
        <v/>
      </c>
    </row>
    <row r="47" spans="1:5" ht="15" customHeight="1">
      <c r="A47" s="727"/>
      <c r="B47" s="728" t="s">
        <v>542</v>
      </c>
      <c r="C47" s="725"/>
      <c r="D47" s="725"/>
      <c r="E47" s="723" t="str">
        <f t="shared" si="1"/>
        <v/>
      </c>
    </row>
    <row r="48" spans="1:5" ht="15" customHeight="1">
      <c r="A48" s="727"/>
      <c r="B48" s="728" t="s">
        <v>543</v>
      </c>
      <c r="C48" s="725"/>
      <c r="D48" s="725"/>
      <c r="E48" s="723" t="str">
        <f t="shared" si="1"/>
        <v/>
      </c>
    </row>
    <row r="49" spans="1:5" ht="15" customHeight="1">
      <c r="A49" s="727"/>
      <c r="B49" s="728" t="s">
        <v>544</v>
      </c>
      <c r="C49" s="725"/>
      <c r="D49" s="725"/>
      <c r="E49" s="723" t="str">
        <f t="shared" si="1"/>
        <v/>
      </c>
    </row>
    <row r="50" spans="1:5" ht="15" customHeight="1">
      <c r="A50" s="2" t="s">
        <v>545</v>
      </c>
      <c r="B50" s="2"/>
      <c r="C50" s="25"/>
      <c r="D50" s="25"/>
      <c r="E50" s="103" t="str">
        <f t="shared" si="1"/>
        <v/>
      </c>
    </row>
    <row r="51" spans="1:5" ht="15" customHeight="1">
      <c r="A51" s="728"/>
      <c r="B51" s="728" t="s">
        <v>546</v>
      </c>
      <c r="C51" s="725"/>
      <c r="D51" s="725"/>
      <c r="E51" s="723" t="str">
        <f t="shared" si="1"/>
        <v/>
      </c>
    </row>
    <row r="52" spans="1:5" ht="15" customHeight="1">
      <c r="A52" s="727"/>
      <c r="B52" s="728" t="s">
        <v>547</v>
      </c>
      <c r="C52" s="725"/>
      <c r="D52" s="725"/>
      <c r="E52" s="723" t="str">
        <f t="shared" si="1"/>
        <v/>
      </c>
    </row>
    <row r="53" spans="1:5" ht="15" customHeight="1">
      <c r="A53" s="727"/>
      <c r="B53" s="728" t="s">
        <v>548</v>
      </c>
      <c r="C53" s="725"/>
      <c r="D53" s="725"/>
      <c r="E53" s="723" t="str">
        <f t="shared" si="1"/>
        <v/>
      </c>
    </row>
    <row r="54" spans="1:5" ht="15" customHeight="1">
      <c r="A54" s="727"/>
      <c r="B54" s="728" t="s">
        <v>549</v>
      </c>
      <c r="C54" s="725"/>
      <c r="D54" s="725"/>
      <c r="E54" s="723" t="str">
        <f t="shared" si="1"/>
        <v/>
      </c>
    </row>
    <row r="55" spans="1:5" s="87" customFormat="1" ht="15" customHeight="1">
      <c r="A55" s="2" t="s">
        <v>550</v>
      </c>
      <c r="B55" s="2"/>
      <c r="C55" s="49"/>
      <c r="D55" s="49"/>
      <c r="E55" s="686" t="str">
        <f t="shared" si="1"/>
        <v/>
      </c>
    </row>
    <row r="56" spans="1:5" ht="15" customHeight="1">
      <c r="A56" s="728"/>
      <c r="B56" s="728" t="s">
        <v>551</v>
      </c>
      <c r="C56" s="724"/>
      <c r="D56" s="724"/>
      <c r="E56" s="722" t="str">
        <f t="shared" si="1"/>
        <v/>
      </c>
    </row>
    <row r="57" spans="1:5" ht="15" customHeight="1">
      <c r="A57" s="727"/>
      <c r="B57" s="728" t="s">
        <v>552</v>
      </c>
      <c r="C57" s="725"/>
      <c r="D57" s="725"/>
      <c r="E57" s="723" t="str">
        <f t="shared" si="1"/>
        <v/>
      </c>
    </row>
    <row r="58" spans="1:5" ht="15" customHeight="1">
      <c r="A58" s="727"/>
      <c r="B58" s="728" t="s">
        <v>553</v>
      </c>
      <c r="C58" s="725"/>
      <c r="D58" s="725"/>
      <c r="E58" s="723" t="str">
        <f t="shared" si="1"/>
        <v/>
      </c>
    </row>
    <row r="59" spans="1:5" ht="15" customHeight="1">
      <c r="A59" s="727"/>
      <c r="B59" s="728" t="s">
        <v>554</v>
      </c>
      <c r="C59" s="725"/>
      <c r="D59" s="725"/>
      <c r="E59" s="723" t="str">
        <f t="shared" si="1"/>
        <v/>
      </c>
    </row>
    <row r="60" spans="1:5" ht="15" customHeight="1">
      <c r="A60" s="727"/>
      <c r="B60" s="728" t="s">
        <v>555</v>
      </c>
      <c r="C60" s="725"/>
      <c r="D60" s="725"/>
      <c r="E60" s="723" t="str">
        <f t="shared" si="1"/>
        <v/>
      </c>
    </row>
    <row r="61" spans="1:5" s="87" customFormat="1" ht="15" customHeight="1">
      <c r="A61" s="727"/>
      <c r="B61" s="728" t="s">
        <v>556</v>
      </c>
      <c r="C61" s="725"/>
      <c r="D61" s="725"/>
      <c r="E61" s="723" t="str">
        <f t="shared" si="1"/>
        <v/>
      </c>
    </row>
    <row r="62" spans="1:5" ht="15" customHeight="1">
      <c r="A62" s="727"/>
      <c r="B62" s="728" t="s">
        <v>557</v>
      </c>
      <c r="C62" s="725"/>
      <c r="D62" s="725"/>
      <c r="E62" s="723" t="str">
        <f t="shared" si="1"/>
        <v/>
      </c>
    </row>
    <row r="63" spans="1:5" ht="15" customHeight="1">
      <c r="A63" s="727"/>
      <c r="B63" s="728" t="s">
        <v>558</v>
      </c>
      <c r="C63" s="725"/>
      <c r="D63" s="725"/>
      <c r="E63" s="723" t="str">
        <f t="shared" si="1"/>
        <v/>
      </c>
    </row>
    <row r="64" spans="1:5" ht="15" customHeight="1">
      <c r="A64" s="2" t="s">
        <v>559</v>
      </c>
      <c r="B64" s="2"/>
      <c r="C64" s="25"/>
      <c r="D64" s="25"/>
      <c r="E64" s="103" t="str">
        <f t="shared" si="1"/>
        <v/>
      </c>
    </row>
    <row r="65" spans="1:5" ht="15" customHeight="1">
      <c r="A65" s="728"/>
      <c r="B65" s="728" t="s">
        <v>560</v>
      </c>
      <c r="C65" s="725"/>
      <c r="D65" s="725"/>
      <c r="E65" s="723" t="str">
        <f t="shared" si="1"/>
        <v/>
      </c>
    </row>
    <row r="66" spans="1:5" ht="15" customHeight="1">
      <c r="A66" s="727"/>
      <c r="B66" s="728" t="s">
        <v>561</v>
      </c>
      <c r="C66" s="725"/>
      <c r="D66" s="725"/>
      <c r="E66" s="723" t="str">
        <f t="shared" si="1"/>
        <v/>
      </c>
    </row>
    <row r="67" spans="1:5" ht="15" customHeight="1">
      <c r="A67" s="727"/>
      <c r="B67" s="728" t="s">
        <v>562</v>
      </c>
      <c r="C67" s="725"/>
      <c r="D67" s="725"/>
      <c r="E67" s="723" t="str">
        <f t="shared" ref="E67:E98" si="2">IFERROR(D67*100/C67,"")</f>
        <v/>
      </c>
    </row>
    <row r="68" spans="1:5" ht="15" customHeight="1">
      <c r="A68" s="727"/>
      <c r="B68" s="728" t="s">
        <v>563</v>
      </c>
      <c r="C68" s="725"/>
      <c r="D68" s="725"/>
      <c r="E68" s="723" t="str">
        <f t="shared" si="2"/>
        <v/>
      </c>
    </row>
    <row r="69" spans="1:5" s="87" customFormat="1" ht="15" customHeight="1">
      <c r="A69" s="727"/>
      <c r="B69" s="728" t="s">
        <v>564</v>
      </c>
      <c r="C69" s="725"/>
      <c r="D69" s="725"/>
      <c r="E69" s="723" t="str">
        <f t="shared" si="2"/>
        <v/>
      </c>
    </row>
    <row r="70" spans="1:5" ht="15" customHeight="1">
      <c r="A70" s="727"/>
      <c r="B70" s="728" t="s">
        <v>565</v>
      </c>
      <c r="C70" s="725"/>
      <c r="D70" s="725"/>
      <c r="E70" s="723" t="str">
        <f t="shared" si="2"/>
        <v/>
      </c>
    </row>
    <row r="71" spans="1:5" ht="15" customHeight="1">
      <c r="A71" s="727"/>
      <c r="B71" s="728" t="s">
        <v>566</v>
      </c>
      <c r="C71" s="725"/>
      <c r="D71" s="725"/>
      <c r="E71" s="723" t="str">
        <f t="shared" si="2"/>
        <v/>
      </c>
    </row>
    <row r="72" spans="1:5" ht="15" customHeight="1">
      <c r="A72" s="727"/>
      <c r="B72" s="728" t="s">
        <v>567</v>
      </c>
      <c r="C72" s="725"/>
      <c r="D72" s="725"/>
      <c r="E72" s="723" t="str">
        <f t="shared" si="2"/>
        <v/>
      </c>
    </row>
    <row r="73" spans="1:5" ht="15" customHeight="1">
      <c r="A73" s="2" t="s">
        <v>568</v>
      </c>
      <c r="B73" s="2"/>
      <c r="C73" s="25"/>
      <c r="D73" s="25"/>
      <c r="E73" s="103" t="str">
        <f t="shared" si="2"/>
        <v/>
      </c>
    </row>
    <row r="74" spans="1:5" ht="15" customHeight="1">
      <c r="A74" s="728"/>
      <c r="B74" s="728" t="s">
        <v>569</v>
      </c>
      <c r="C74" s="725"/>
      <c r="D74" s="725"/>
      <c r="E74" s="723" t="str">
        <f t="shared" si="2"/>
        <v/>
      </c>
    </row>
    <row r="75" spans="1:5" ht="15" customHeight="1">
      <c r="A75" s="727"/>
      <c r="B75" s="728" t="s">
        <v>570</v>
      </c>
      <c r="C75" s="725"/>
      <c r="D75" s="725"/>
      <c r="E75" s="723" t="str">
        <f t="shared" si="2"/>
        <v/>
      </c>
    </row>
    <row r="76" spans="1:5" ht="15" customHeight="1">
      <c r="A76" s="727"/>
      <c r="B76" s="728" t="s">
        <v>571</v>
      </c>
      <c r="C76" s="725"/>
      <c r="D76" s="725"/>
      <c r="E76" s="723" t="str">
        <f t="shared" si="2"/>
        <v/>
      </c>
    </row>
    <row r="77" spans="1:5" ht="15" customHeight="1">
      <c r="A77" s="727"/>
      <c r="B77" s="728" t="s">
        <v>572</v>
      </c>
      <c r="C77" s="725"/>
      <c r="D77" s="725"/>
      <c r="E77" s="723" t="str">
        <f t="shared" si="2"/>
        <v/>
      </c>
    </row>
    <row r="78" spans="1:5" ht="15" customHeight="1">
      <c r="A78" s="727"/>
      <c r="B78" s="728" t="s">
        <v>573</v>
      </c>
      <c r="C78" s="725"/>
      <c r="D78" s="725"/>
      <c r="E78" s="723" t="str">
        <f t="shared" si="2"/>
        <v/>
      </c>
    </row>
    <row r="79" spans="1:5" s="87" customFormat="1" ht="15" customHeight="1">
      <c r="A79" s="2" t="s">
        <v>574</v>
      </c>
      <c r="B79" s="2"/>
      <c r="C79" s="49"/>
      <c r="D79" s="49"/>
      <c r="E79" s="686" t="str">
        <f t="shared" si="2"/>
        <v/>
      </c>
    </row>
    <row r="80" spans="1:5" ht="15" customHeight="1">
      <c r="A80" s="728"/>
      <c r="B80" s="728" t="s">
        <v>575</v>
      </c>
      <c r="C80" s="724"/>
      <c r="D80" s="724"/>
      <c r="E80" s="722" t="str">
        <f t="shared" si="2"/>
        <v/>
      </c>
    </row>
    <row r="81" spans="1:5" ht="15" customHeight="1">
      <c r="A81" s="727"/>
      <c r="B81" s="728" t="s">
        <v>576</v>
      </c>
      <c r="C81" s="725"/>
      <c r="D81" s="725"/>
      <c r="E81" s="723" t="str">
        <f t="shared" si="2"/>
        <v/>
      </c>
    </row>
    <row r="82" spans="1:5" ht="15" customHeight="1">
      <c r="A82" s="727"/>
      <c r="B82" s="728" t="s">
        <v>577</v>
      </c>
      <c r="C82" s="725"/>
      <c r="D82" s="725"/>
      <c r="E82" s="723" t="str">
        <f t="shared" si="2"/>
        <v/>
      </c>
    </row>
    <row r="83" spans="1:5" ht="15" customHeight="1">
      <c r="A83" s="727"/>
      <c r="B83" s="728" t="s">
        <v>578</v>
      </c>
      <c r="C83" s="725"/>
      <c r="D83" s="725"/>
      <c r="E83" s="723" t="str">
        <f t="shared" si="2"/>
        <v/>
      </c>
    </row>
    <row r="84" spans="1:5" ht="15" customHeight="1">
      <c r="A84" s="2" t="s">
        <v>579</v>
      </c>
      <c r="B84" s="2"/>
      <c r="C84" s="25"/>
      <c r="D84" s="25"/>
      <c r="E84" s="103" t="str">
        <f t="shared" si="2"/>
        <v/>
      </c>
    </row>
    <row r="85" spans="1:5" ht="15" customHeight="1">
      <c r="A85" s="727"/>
      <c r="B85" s="728" t="s">
        <v>580</v>
      </c>
      <c r="C85" s="725"/>
      <c r="D85" s="725"/>
      <c r="E85" s="723" t="str">
        <f t="shared" si="2"/>
        <v/>
      </c>
    </row>
    <row r="86" spans="1:5" ht="15" customHeight="1">
      <c r="A86" s="727"/>
      <c r="B86" s="728" t="s">
        <v>581</v>
      </c>
      <c r="C86" s="725"/>
      <c r="D86" s="725"/>
      <c r="E86" s="723" t="str">
        <f t="shared" si="2"/>
        <v/>
      </c>
    </row>
    <row r="87" spans="1:5" s="87" customFormat="1" ht="15" customHeight="1">
      <c r="A87" s="727"/>
      <c r="B87" s="728" t="s">
        <v>582</v>
      </c>
      <c r="C87" s="725"/>
      <c r="D87" s="725"/>
      <c r="E87" s="723" t="str">
        <f t="shared" si="2"/>
        <v/>
      </c>
    </row>
    <row r="88" spans="1:5" ht="15" customHeight="1">
      <c r="A88" s="2" t="s">
        <v>583</v>
      </c>
      <c r="B88" s="2"/>
      <c r="C88" s="49"/>
      <c r="D88" s="49"/>
      <c r="E88" s="686" t="str">
        <f t="shared" si="2"/>
        <v/>
      </c>
    </row>
    <row r="89" spans="1:5" ht="15" customHeight="1">
      <c r="A89" s="727"/>
      <c r="B89" s="728" t="s">
        <v>584</v>
      </c>
      <c r="C89" s="725"/>
      <c r="D89" s="725"/>
      <c r="E89" s="723" t="str">
        <f t="shared" si="2"/>
        <v/>
      </c>
    </row>
    <row r="90" spans="1:5" ht="15" customHeight="1">
      <c r="A90" s="2" t="s">
        <v>585</v>
      </c>
      <c r="B90" s="2"/>
      <c r="C90" s="25"/>
      <c r="D90" s="25"/>
      <c r="E90" s="103" t="str">
        <f t="shared" si="2"/>
        <v/>
      </c>
    </row>
    <row r="91" spans="1:5" ht="15" customHeight="1">
      <c r="A91" s="727"/>
      <c r="B91" s="728" t="s">
        <v>586</v>
      </c>
      <c r="C91" s="725"/>
      <c r="D91" s="725"/>
      <c r="E91" s="723" t="str">
        <f t="shared" si="2"/>
        <v/>
      </c>
    </row>
    <row r="92" spans="1:5" s="87" customFormat="1" ht="15" customHeight="1">
      <c r="A92" s="727"/>
      <c r="B92" s="728" t="s">
        <v>587</v>
      </c>
      <c r="C92" s="725"/>
      <c r="D92" s="725"/>
      <c r="E92" s="723" t="str">
        <f t="shared" si="2"/>
        <v/>
      </c>
    </row>
    <row r="93" spans="1:5" ht="15" customHeight="1">
      <c r="A93" s="727"/>
      <c r="B93" s="728" t="s">
        <v>588</v>
      </c>
      <c r="C93" s="725"/>
      <c r="D93" s="725"/>
      <c r="E93" s="723" t="str">
        <f t="shared" si="2"/>
        <v/>
      </c>
    </row>
    <row r="94" spans="1:5" ht="15" customHeight="1">
      <c r="A94" s="2" t="s">
        <v>589</v>
      </c>
      <c r="B94" s="2"/>
      <c r="C94" s="25"/>
      <c r="D94" s="25"/>
      <c r="E94" s="103" t="str">
        <f t="shared" si="2"/>
        <v/>
      </c>
    </row>
    <row r="95" spans="1:5" ht="15" customHeight="1">
      <c r="A95" s="728"/>
      <c r="B95" s="728" t="s">
        <v>590</v>
      </c>
      <c r="C95" s="725"/>
      <c r="D95" s="725"/>
      <c r="E95" s="723" t="str">
        <f t="shared" si="2"/>
        <v/>
      </c>
    </row>
    <row r="96" spans="1:5" ht="15" customHeight="1">
      <c r="A96" s="728"/>
      <c r="B96" s="728" t="s">
        <v>591</v>
      </c>
      <c r="C96" s="725"/>
      <c r="D96" s="725"/>
      <c r="E96" s="723" t="str">
        <f t="shared" si="2"/>
        <v/>
      </c>
    </row>
    <row r="97" spans="1:5" ht="15" customHeight="1">
      <c r="A97" s="728"/>
      <c r="B97" s="728" t="s">
        <v>592</v>
      </c>
      <c r="C97" s="725"/>
      <c r="D97" s="725"/>
      <c r="E97" s="723" t="str">
        <f t="shared" si="2"/>
        <v/>
      </c>
    </row>
    <row r="98" spans="1:5" s="87" customFormat="1" ht="15" customHeight="1">
      <c r="A98" s="728"/>
      <c r="B98" s="728" t="s">
        <v>593</v>
      </c>
      <c r="C98" s="725"/>
      <c r="D98" s="725"/>
      <c r="E98" s="723" t="str">
        <f t="shared" si="2"/>
        <v/>
      </c>
    </row>
    <row r="99" spans="1:5" ht="15" customHeight="1">
      <c r="A99" s="2" t="s">
        <v>594</v>
      </c>
      <c r="B99" s="2"/>
      <c r="C99" s="49"/>
      <c r="D99" s="49"/>
      <c r="E99" s="686" t="str">
        <f t="shared" ref="E99:E111" si="3">IFERROR(D99*100/C99,"")</f>
        <v/>
      </c>
    </row>
    <row r="100" spans="1:5" ht="15" customHeight="1">
      <c r="A100" s="727"/>
      <c r="B100" s="728" t="s">
        <v>595</v>
      </c>
      <c r="C100" s="725"/>
      <c r="D100" s="725"/>
      <c r="E100" s="723" t="str">
        <f t="shared" si="3"/>
        <v/>
      </c>
    </row>
    <row r="101" spans="1:5" ht="15" customHeight="1">
      <c r="A101" s="2" t="s">
        <v>596</v>
      </c>
      <c r="B101" s="2"/>
      <c r="C101" s="25"/>
      <c r="D101" s="25"/>
      <c r="E101" s="103" t="str">
        <f t="shared" si="3"/>
        <v/>
      </c>
    </row>
    <row r="102" spans="1:5" ht="15" customHeight="1">
      <c r="A102" s="728"/>
      <c r="B102" s="728" t="s">
        <v>597</v>
      </c>
      <c r="C102" s="725"/>
      <c r="D102" s="725"/>
      <c r="E102" s="723" t="str">
        <f t="shared" si="3"/>
        <v/>
      </c>
    </row>
    <row r="103" spans="1:5" ht="15" customHeight="1">
      <c r="A103" s="727"/>
      <c r="B103" s="728" t="s">
        <v>598</v>
      </c>
      <c r="C103" s="725"/>
      <c r="D103" s="725"/>
      <c r="E103" s="723" t="str">
        <f t="shared" si="3"/>
        <v/>
      </c>
    </row>
    <row r="104" spans="1:5" ht="15" customHeight="1">
      <c r="A104" s="727"/>
      <c r="B104" s="728" t="s">
        <v>599</v>
      </c>
      <c r="C104" s="725"/>
      <c r="D104" s="725"/>
      <c r="E104" s="723" t="str">
        <f t="shared" si="3"/>
        <v/>
      </c>
    </row>
    <row r="105" spans="1:5" ht="15" customHeight="1">
      <c r="A105" s="727"/>
      <c r="B105" s="728" t="s">
        <v>600</v>
      </c>
      <c r="C105" s="725"/>
      <c r="D105" s="725"/>
      <c r="E105" s="723" t="str">
        <f t="shared" si="3"/>
        <v/>
      </c>
    </row>
    <row r="106" spans="1:5" ht="14.25" customHeight="1">
      <c r="A106" s="727"/>
      <c r="B106" s="728" t="s">
        <v>601</v>
      </c>
      <c r="C106" s="725"/>
      <c r="D106" s="725"/>
      <c r="E106" s="723" t="str">
        <f t="shared" si="3"/>
        <v/>
      </c>
    </row>
    <row r="107" spans="1:5" ht="12.75" customHeight="1">
      <c r="A107" s="727"/>
      <c r="B107" s="728" t="s">
        <v>602</v>
      </c>
      <c r="C107" s="725"/>
      <c r="D107" s="725"/>
      <c r="E107" s="723" t="str">
        <f t="shared" si="3"/>
        <v/>
      </c>
    </row>
    <row r="108" spans="1:5" ht="12.75" customHeight="1">
      <c r="A108" s="727"/>
      <c r="B108" s="728" t="s">
        <v>603</v>
      </c>
      <c r="C108" s="725"/>
      <c r="D108" s="725"/>
      <c r="E108" s="723" t="str">
        <f t="shared" si="3"/>
        <v/>
      </c>
    </row>
    <row r="109" spans="1:5" ht="12.75" customHeight="1">
      <c r="A109" s="2" t="s">
        <v>604</v>
      </c>
      <c r="B109" s="2"/>
      <c r="C109" s="683"/>
      <c r="D109" s="683"/>
      <c r="E109" s="103" t="str">
        <f t="shared" si="3"/>
        <v/>
      </c>
    </row>
    <row r="110" spans="1:5" ht="12.75" customHeight="1">
      <c r="A110" s="2" t="s">
        <v>605</v>
      </c>
      <c r="B110" s="2"/>
      <c r="C110" s="25"/>
      <c r="D110" s="25"/>
      <c r="E110" s="103" t="str">
        <f t="shared" si="3"/>
        <v/>
      </c>
    </row>
    <row r="111" spans="1:5" ht="12.75" customHeight="1" thickBot="1">
      <c r="A111" s="282" t="s">
        <v>606</v>
      </c>
      <c r="B111" s="282"/>
      <c r="C111" s="206"/>
      <c r="D111" s="206"/>
      <c r="E111" s="103" t="str">
        <f t="shared" si="3"/>
        <v/>
      </c>
    </row>
  </sheetData>
  <conditionalFormatting sqref="C3:D108">
    <cfRule type="containsBlanks" dxfId="359" priority="6">
      <formula>LEN(TRIM(C3))=0</formula>
    </cfRule>
  </conditionalFormatting>
  <conditionalFormatting sqref="C110:D110">
    <cfRule type="containsBlanks" dxfId="358" priority="5">
      <formula>LEN(TRIM(C110))=0</formula>
    </cfRule>
  </conditionalFormatting>
  <conditionalFormatting sqref="C98:E98">
    <cfRule type="containsBlanks" dxfId="357" priority="4" stopIfTrue="1">
      <formula>LEN(TRIM(C98))=0</formula>
    </cfRule>
  </conditionalFormatting>
  <conditionalFormatting sqref="E3:E111">
    <cfRule type="containsBlanks" dxfId="356" priority="1">
      <formula>LEN(TRIM(E3))=0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Feuil104">
    <tabColor rgb="FFF9FBFA"/>
  </sheetPr>
  <dimension ref="A1:H111"/>
  <sheetViews>
    <sheetView view="pageBreakPreview" zoomScale="130" zoomScaleNormal="100" zoomScaleSheetLayoutView="130" workbookViewId="0">
      <pane ySplit="2" topLeftCell="A97" activePane="bottomLeft" state="frozen"/>
      <selection activeCell="A28" sqref="A28"/>
      <selection pane="bottomLeft" activeCell="E104" sqref="E104"/>
    </sheetView>
  </sheetViews>
  <sheetFormatPr baseColWidth="10" defaultColWidth="14.3984375" defaultRowHeight="15" customHeight="1"/>
  <cols>
    <col min="1" max="1" width="1.19921875" style="366" customWidth="1"/>
    <col min="2" max="2" width="22.06640625" style="366" customWidth="1"/>
    <col min="3" max="3" width="11" style="366" customWidth="1"/>
    <col min="4" max="4" width="11.19921875" style="366" customWidth="1"/>
    <col min="5" max="5" width="17.796875" style="366" customWidth="1"/>
    <col min="6" max="6" width="16" style="366" customWidth="1"/>
    <col min="7" max="18" width="10.796875" style="366" customWidth="1"/>
    <col min="19" max="20" width="14.3984375" style="366" customWidth="1"/>
    <col min="21" max="16384" width="14.3984375" style="366"/>
  </cols>
  <sheetData>
    <row r="1" spans="1:8" ht="14.25" customHeight="1">
      <c r="A1" s="149" t="s">
        <v>1963</v>
      </c>
      <c r="G1" s="150"/>
      <c r="H1" s="150"/>
    </row>
    <row r="2" spans="1:8" ht="41.25" customHeight="1">
      <c r="A2" s="1029" t="s">
        <v>624</v>
      </c>
      <c r="B2" s="961"/>
      <c r="C2" s="409" t="s">
        <v>1964</v>
      </c>
      <c r="D2" s="409" t="s">
        <v>1965</v>
      </c>
      <c r="E2" s="409" t="s">
        <v>1966</v>
      </c>
      <c r="F2" s="409" t="s">
        <v>1967</v>
      </c>
      <c r="G2" s="409" t="s">
        <v>1968</v>
      </c>
      <c r="H2" s="409" t="s">
        <v>1969</v>
      </c>
    </row>
    <row r="3" spans="1:8" ht="15" customHeight="1">
      <c r="A3" s="2" t="s">
        <v>498</v>
      </c>
      <c r="B3" s="2"/>
      <c r="C3" s="25"/>
      <c r="D3" s="25"/>
      <c r="E3" s="25"/>
      <c r="F3" s="25"/>
      <c r="G3" s="103" t="str">
        <f t="shared" ref="G3:G34" si="0">IFERROR(E3*100/C3,"")</f>
        <v/>
      </c>
      <c r="H3" s="103" t="str">
        <f t="shared" ref="H3:H34" si="1">IFERROR(F3*100/D3,"")</f>
        <v/>
      </c>
    </row>
    <row r="4" spans="1:8" ht="15" customHeight="1">
      <c r="A4" s="727"/>
      <c r="B4" s="728" t="s">
        <v>499</v>
      </c>
      <c r="C4" s="724"/>
      <c r="D4" s="724"/>
      <c r="E4" s="724"/>
      <c r="F4" s="724"/>
      <c r="G4" s="722" t="str">
        <f t="shared" si="0"/>
        <v/>
      </c>
      <c r="H4" s="722" t="str">
        <f t="shared" si="1"/>
        <v/>
      </c>
    </row>
    <row r="5" spans="1:8" ht="15" customHeight="1">
      <c r="A5" s="727"/>
      <c r="B5" s="728" t="s">
        <v>500</v>
      </c>
      <c r="C5" s="725"/>
      <c r="D5" s="725"/>
      <c r="E5" s="725"/>
      <c r="F5" s="725"/>
      <c r="G5" s="723" t="str">
        <f t="shared" si="0"/>
        <v/>
      </c>
      <c r="H5" s="723" t="str">
        <f t="shared" si="1"/>
        <v/>
      </c>
    </row>
    <row r="6" spans="1:8" ht="15" customHeight="1">
      <c r="A6" s="727"/>
      <c r="B6" s="728" t="s">
        <v>501</v>
      </c>
      <c r="C6" s="725"/>
      <c r="D6" s="725"/>
      <c r="E6" s="725"/>
      <c r="F6" s="725"/>
      <c r="G6" s="723" t="str">
        <f t="shared" si="0"/>
        <v/>
      </c>
      <c r="H6" s="723" t="str">
        <f t="shared" si="1"/>
        <v/>
      </c>
    </row>
    <row r="7" spans="1:8" ht="15" customHeight="1">
      <c r="A7" s="727"/>
      <c r="B7" s="728" t="s">
        <v>502</v>
      </c>
      <c r="C7" s="725"/>
      <c r="D7" s="725"/>
      <c r="E7" s="725"/>
      <c r="F7" s="725"/>
      <c r="G7" s="723" t="str">
        <f t="shared" si="0"/>
        <v/>
      </c>
      <c r="H7" s="723" t="str">
        <f t="shared" si="1"/>
        <v/>
      </c>
    </row>
    <row r="8" spans="1:8" ht="15" customHeight="1">
      <c r="A8" s="2" t="s">
        <v>503</v>
      </c>
      <c r="B8" s="2"/>
      <c r="C8" s="25"/>
      <c r="D8" s="25"/>
      <c r="E8" s="25"/>
      <c r="F8" s="25"/>
      <c r="G8" s="103" t="str">
        <f t="shared" si="0"/>
        <v/>
      </c>
      <c r="H8" s="103" t="str">
        <f t="shared" si="1"/>
        <v/>
      </c>
    </row>
    <row r="9" spans="1:8" ht="15" customHeight="1">
      <c r="A9" s="727"/>
      <c r="B9" s="728" t="s">
        <v>504</v>
      </c>
      <c r="C9" s="725"/>
      <c r="D9" s="725"/>
      <c r="E9" s="725"/>
      <c r="F9" s="725"/>
      <c r="G9" s="723" t="str">
        <f t="shared" si="0"/>
        <v/>
      </c>
      <c r="H9" s="723" t="str">
        <f t="shared" si="1"/>
        <v/>
      </c>
    </row>
    <row r="10" spans="1:8" ht="15" customHeight="1">
      <c r="A10" s="727"/>
      <c r="B10" s="728" t="s">
        <v>505</v>
      </c>
      <c r="C10" s="725"/>
      <c r="D10" s="725"/>
      <c r="E10" s="725"/>
      <c r="F10" s="725"/>
      <c r="G10" s="723" t="str">
        <f t="shared" si="0"/>
        <v/>
      </c>
      <c r="H10" s="723" t="str">
        <f t="shared" si="1"/>
        <v/>
      </c>
    </row>
    <row r="11" spans="1:8" ht="15" customHeight="1">
      <c r="A11" s="727"/>
      <c r="B11" s="728" t="s">
        <v>506</v>
      </c>
      <c r="C11" s="725"/>
      <c r="D11" s="725"/>
      <c r="E11" s="725"/>
      <c r="F11" s="725"/>
      <c r="G11" s="723" t="str">
        <f t="shared" si="0"/>
        <v/>
      </c>
      <c r="H11" s="723" t="str">
        <f t="shared" si="1"/>
        <v/>
      </c>
    </row>
    <row r="12" spans="1:8" ht="15" customHeight="1">
      <c r="A12" s="727"/>
      <c r="B12" s="728" t="s">
        <v>507</v>
      </c>
      <c r="C12" s="725"/>
      <c r="D12" s="725"/>
      <c r="E12" s="725"/>
      <c r="F12" s="725"/>
      <c r="G12" s="723" t="str">
        <f t="shared" si="0"/>
        <v/>
      </c>
      <c r="H12" s="723" t="str">
        <f t="shared" si="1"/>
        <v/>
      </c>
    </row>
    <row r="13" spans="1:8" ht="15" customHeight="1">
      <c r="A13" s="727"/>
      <c r="B13" s="728" t="s">
        <v>508</v>
      </c>
      <c r="C13" s="725"/>
      <c r="D13" s="725"/>
      <c r="E13" s="725"/>
      <c r="F13" s="725"/>
      <c r="G13" s="723" t="str">
        <f t="shared" si="0"/>
        <v/>
      </c>
      <c r="H13" s="723" t="str">
        <f t="shared" si="1"/>
        <v/>
      </c>
    </row>
    <row r="14" spans="1:8" ht="15" customHeight="1">
      <c r="A14" s="727"/>
      <c r="B14" s="728" t="s">
        <v>509</v>
      </c>
      <c r="C14" s="725"/>
      <c r="D14" s="725"/>
      <c r="E14" s="725"/>
      <c r="F14" s="725"/>
      <c r="G14" s="723" t="str">
        <f t="shared" si="0"/>
        <v/>
      </c>
      <c r="H14" s="723" t="str">
        <f t="shared" si="1"/>
        <v/>
      </c>
    </row>
    <row r="15" spans="1:8" ht="15" customHeight="1">
      <c r="A15" s="2" t="s">
        <v>510</v>
      </c>
      <c r="B15" s="2"/>
      <c r="C15" s="25"/>
      <c r="D15" s="25"/>
      <c r="E15" s="25"/>
      <c r="F15" s="25"/>
      <c r="G15" s="103" t="str">
        <f t="shared" si="0"/>
        <v/>
      </c>
      <c r="H15" s="103" t="str">
        <f t="shared" si="1"/>
        <v/>
      </c>
    </row>
    <row r="16" spans="1:8" ht="15" customHeight="1">
      <c r="A16" s="728"/>
      <c r="B16" s="728" t="s">
        <v>511</v>
      </c>
      <c r="C16" s="725"/>
      <c r="D16" s="725"/>
      <c r="E16" s="725"/>
      <c r="F16" s="725"/>
      <c r="G16" s="723" t="str">
        <f t="shared" si="0"/>
        <v/>
      </c>
      <c r="H16" s="723" t="str">
        <f t="shared" si="1"/>
        <v/>
      </c>
    </row>
    <row r="17" spans="1:8" ht="15" customHeight="1">
      <c r="A17" s="727"/>
      <c r="B17" s="728" t="s">
        <v>512</v>
      </c>
      <c r="C17" s="725"/>
      <c r="D17" s="725"/>
      <c r="E17" s="725"/>
      <c r="F17" s="725"/>
      <c r="G17" s="723" t="str">
        <f t="shared" si="0"/>
        <v/>
      </c>
      <c r="H17" s="723" t="str">
        <f t="shared" si="1"/>
        <v/>
      </c>
    </row>
    <row r="18" spans="1:8" ht="15" customHeight="1">
      <c r="A18" s="727"/>
      <c r="B18" s="728" t="s">
        <v>513</v>
      </c>
      <c r="C18" s="725"/>
      <c r="D18" s="725"/>
      <c r="E18" s="725"/>
      <c r="F18" s="725"/>
      <c r="G18" s="723" t="str">
        <f t="shared" si="0"/>
        <v/>
      </c>
      <c r="H18" s="723" t="str">
        <f t="shared" si="1"/>
        <v/>
      </c>
    </row>
    <row r="19" spans="1:8" ht="15" customHeight="1">
      <c r="A19" s="2" t="s">
        <v>514</v>
      </c>
      <c r="B19" s="6"/>
      <c r="C19" s="49"/>
      <c r="D19" s="49"/>
      <c r="E19" s="49"/>
      <c r="F19" s="49"/>
      <c r="G19" s="686" t="str">
        <f t="shared" si="0"/>
        <v/>
      </c>
      <c r="H19" s="686" t="str">
        <f t="shared" si="1"/>
        <v/>
      </c>
    </row>
    <row r="20" spans="1:8" ht="15" customHeight="1">
      <c r="A20" s="728"/>
      <c r="B20" s="729" t="s">
        <v>515</v>
      </c>
      <c r="C20" s="724"/>
      <c r="D20" s="724"/>
      <c r="E20" s="724"/>
      <c r="F20" s="724"/>
      <c r="G20" s="722" t="str">
        <f t="shared" si="0"/>
        <v/>
      </c>
      <c r="H20" s="722" t="str">
        <f t="shared" si="1"/>
        <v/>
      </c>
    </row>
    <row r="21" spans="1:8" ht="15" customHeight="1">
      <c r="A21" s="727"/>
      <c r="B21" s="728" t="s">
        <v>516</v>
      </c>
      <c r="C21" s="725"/>
      <c r="D21" s="725"/>
      <c r="E21" s="725"/>
      <c r="F21" s="725"/>
      <c r="G21" s="723" t="str">
        <f t="shared" si="0"/>
        <v/>
      </c>
      <c r="H21" s="723" t="str">
        <f t="shared" si="1"/>
        <v/>
      </c>
    </row>
    <row r="22" spans="1:8" ht="15" customHeight="1">
      <c r="A22" s="727"/>
      <c r="B22" s="728" t="s">
        <v>517</v>
      </c>
      <c r="C22" s="725"/>
      <c r="D22" s="725"/>
      <c r="E22" s="725"/>
      <c r="F22" s="725"/>
      <c r="G22" s="723" t="str">
        <f t="shared" si="0"/>
        <v/>
      </c>
      <c r="H22" s="723" t="str">
        <f t="shared" si="1"/>
        <v/>
      </c>
    </row>
    <row r="23" spans="1:8" ht="15" customHeight="1">
      <c r="A23" s="727"/>
      <c r="B23" s="728" t="s">
        <v>518</v>
      </c>
      <c r="C23" s="725"/>
      <c r="D23" s="725"/>
      <c r="E23" s="725"/>
      <c r="F23" s="725"/>
      <c r="G23" s="723" t="str">
        <f t="shared" si="0"/>
        <v/>
      </c>
      <c r="H23" s="723" t="str">
        <f t="shared" si="1"/>
        <v/>
      </c>
    </row>
    <row r="24" spans="1:8" ht="15" customHeight="1">
      <c r="A24" s="727"/>
      <c r="B24" s="728" t="s">
        <v>519</v>
      </c>
      <c r="C24" s="725"/>
      <c r="D24" s="725"/>
      <c r="E24" s="725"/>
      <c r="F24" s="725"/>
      <c r="G24" s="723" t="str">
        <f t="shared" si="0"/>
        <v/>
      </c>
      <c r="H24" s="723" t="str">
        <f t="shared" si="1"/>
        <v/>
      </c>
    </row>
    <row r="25" spans="1:8" ht="15" customHeight="1">
      <c r="A25" s="727"/>
      <c r="B25" s="728" t="s">
        <v>520</v>
      </c>
      <c r="C25" s="725"/>
      <c r="D25" s="725"/>
      <c r="E25" s="725"/>
      <c r="F25" s="725"/>
      <c r="G25" s="723" t="str">
        <f t="shared" si="0"/>
        <v/>
      </c>
      <c r="H25" s="723" t="str">
        <f t="shared" si="1"/>
        <v/>
      </c>
    </row>
    <row r="26" spans="1:8" ht="15" customHeight="1">
      <c r="A26" s="727"/>
      <c r="B26" s="728" t="s">
        <v>521</v>
      </c>
      <c r="C26" s="725"/>
      <c r="D26" s="725"/>
      <c r="E26" s="725"/>
      <c r="F26" s="725"/>
      <c r="G26" s="723" t="str">
        <f t="shared" si="0"/>
        <v/>
      </c>
      <c r="H26" s="723" t="str">
        <f t="shared" si="1"/>
        <v/>
      </c>
    </row>
    <row r="27" spans="1:8" ht="15" customHeight="1">
      <c r="A27" s="727"/>
      <c r="B27" s="728" t="s">
        <v>522</v>
      </c>
      <c r="C27" s="725"/>
      <c r="D27" s="725"/>
      <c r="E27" s="725"/>
      <c r="F27" s="725"/>
      <c r="G27" s="723" t="str">
        <f t="shared" si="0"/>
        <v/>
      </c>
      <c r="H27" s="723" t="str">
        <f t="shared" si="1"/>
        <v/>
      </c>
    </row>
    <row r="28" spans="1:8" ht="15" customHeight="1">
      <c r="A28" s="727"/>
      <c r="B28" s="728" t="s">
        <v>523</v>
      </c>
      <c r="C28" s="725"/>
      <c r="D28" s="725"/>
      <c r="E28" s="725"/>
      <c r="F28" s="725"/>
      <c r="G28" s="723" t="str">
        <f t="shared" si="0"/>
        <v/>
      </c>
      <c r="H28" s="723" t="str">
        <f t="shared" si="1"/>
        <v/>
      </c>
    </row>
    <row r="29" spans="1:8" s="6" customFormat="1" ht="15" customHeight="1">
      <c r="A29" s="2" t="s">
        <v>524</v>
      </c>
      <c r="B29" s="2"/>
      <c r="C29" s="25"/>
      <c r="D29" s="25"/>
      <c r="E29" s="25"/>
      <c r="F29" s="25"/>
      <c r="G29" s="103" t="str">
        <f t="shared" si="0"/>
        <v/>
      </c>
      <c r="H29" s="103" t="str">
        <f t="shared" si="1"/>
        <v/>
      </c>
    </row>
    <row r="30" spans="1:8" ht="15" customHeight="1">
      <c r="A30" s="728"/>
      <c r="B30" s="728" t="s">
        <v>525</v>
      </c>
      <c r="C30" s="724"/>
      <c r="D30" s="724"/>
      <c r="E30" s="724"/>
      <c r="F30" s="724"/>
      <c r="G30" s="722" t="str">
        <f t="shared" si="0"/>
        <v/>
      </c>
      <c r="H30" s="722" t="str">
        <f t="shared" si="1"/>
        <v/>
      </c>
    </row>
    <row r="31" spans="1:8" ht="15" customHeight="1">
      <c r="A31" s="728"/>
      <c r="B31" s="728" t="s">
        <v>526</v>
      </c>
      <c r="C31" s="725"/>
      <c r="D31" s="725"/>
      <c r="E31" s="725"/>
      <c r="F31" s="725"/>
      <c r="G31" s="723" t="str">
        <f t="shared" si="0"/>
        <v/>
      </c>
      <c r="H31" s="723" t="str">
        <f t="shared" si="1"/>
        <v/>
      </c>
    </row>
    <row r="32" spans="1:8" ht="15" customHeight="1">
      <c r="A32" s="728"/>
      <c r="B32" s="728" t="s">
        <v>527</v>
      </c>
      <c r="C32" s="725"/>
      <c r="D32" s="725"/>
      <c r="E32" s="725"/>
      <c r="F32" s="725"/>
      <c r="G32" s="723" t="str">
        <f t="shared" si="0"/>
        <v/>
      </c>
      <c r="H32" s="723" t="str">
        <f t="shared" si="1"/>
        <v/>
      </c>
    </row>
    <row r="33" spans="1:8" ht="15" customHeight="1">
      <c r="A33" s="728"/>
      <c r="B33" s="728" t="s">
        <v>528</v>
      </c>
      <c r="C33" s="725"/>
      <c r="D33" s="725"/>
      <c r="E33" s="725"/>
      <c r="F33" s="725"/>
      <c r="G33" s="723" t="str">
        <f t="shared" si="0"/>
        <v/>
      </c>
      <c r="H33" s="723" t="str">
        <f t="shared" si="1"/>
        <v/>
      </c>
    </row>
    <row r="34" spans="1:8" ht="15" customHeight="1">
      <c r="A34" s="728"/>
      <c r="B34" s="728" t="s">
        <v>529</v>
      </c>
      <c r="C34" s="725"/>
      <c r="D34" s="725"/>
      <c r="E34" s="725"/>
      <c r="F34" s="725"/>
      <c r="G34" s="723" t="str">
        <f t="shared" si="0"/>
        <v/>
      </c>
      <c r="H34" s="723" t="str">
        <f t="shared" si="1"/>
        <v/>
      </c>
    </row>
    <row r="35" spans="1:8" ht="15" customHeight="1">
      <c r="A35" s="728"/>
      <c r="B35" s="728" t="s">
        <v>530</v>
      </c>
      <c r="C35" s="725"/>
      <c r="D35" s="725"/>
      <c r="E35" s="725"/>
      <c r="F35" s="725"/>
      <c r="G35" s="723" t="str">
        <f t="shared" ref="G35:G66" si="2">IFERROR(E35*100/C35,"")</f>
        <v/>
      </c>
      <c r="H35" s="723" t="str">
        <f t="shared" ref="H35:H66" si="3">IFERROR(F35*100/D35,"")</f>
        <v/>
      </c>
    </row>
    <row r="36" spans="1:8" ht="15" customHeight="1">
      <c r="A36" s="728"/>
      <c r="B36" s="728" t="s">
        <v>531</v>
      </c>
      <c r="C36" s="725"/>
      <c r="D36" s="725"/>
      <c r="E36" s="725"/>
      <c r="F36" s="725"/>
      <c r="G36" s="723" t="str">
        <f t="shared" si="2"/>
        <v/>
      </c>
      <c r="H36" s="723" t="str">
        <f t="shared" si="3"/>
        <v/>
      </c>
    </row>
    <row r="37" spans="1:8" ht="15" customHeight="1">
      <c r="A37" s="727"/>
      <c r="B37" s="728" t="s">
        <v>532</v>
      </c>
      <c r="C37" s="725"/>
      <c r="D37" s="725"/>
      <c r="E37" s="725"/>
      <c r="F37" s="725"/>
      <c r="G37" s="723" t="str">
        <f t="shared" si="2"/>
        <v/>
      </c>
      <c r="H37" s="723" t="str">
        <f t="shared" si="3"/>
        <v/>
      </c>
    </row>
    <row r="38" spans="1:8" s="6" customFormat="1" ht="15" customHeight="1">
      <c r="A38" s="727"/>
      <c r="B38" s="728" t="s">
        <v>533</v>
      </c>
      <c r="C38" s="725"/>
      <c r="D38" s="725"/>
      <c r="E38" s="725"/>
      <c r="F38" s="725"/>
      <c r="G38" s="723" t="str">
        <f t="shared" si="2"/>
        <v/>
      </c>
      <c r="H38" s="723" t="str">
        <f t="shared" si="3"/>
        <v/>
      </c>
    </row>
    <row r="39" spans="1:8" ht="15" customHeight="1">
      <c r="A39" s="727"/>
      <c r="B39" s="728" t="s">
        <v>534</v>
      </c>
      <c r="C39" s="725"/>
      <c r="D39" s="725"/>
      <c r="E39" s="725"/>
      <c r="F39" s="725"/>
      <c r="G39" s="723" t="str">
        <f t="shared" si="2"/>
        <v/>
      </c>
      <c r="H39" s="723" t="str">
        <f t="shared" si="3"/>
        <v/>
      </c>
    </row>
    <row r="40" spans="1:8" ht="15" customHeight="1">
      <c r="A40" s="727"/>
      <c r="B40" s="728" t="s">
        <v>535</v>
      </c>
      <c r="C40" s="725"/>
      <c r="D40" s="725"/>
      <c r="E40" s="725"/>
      <c r="F40" s="725"/>
      <c r="G40" s="723" t="str">
        <f t="shared" si="2"/>
        <v/>
      </c>
      <c r="H40" s="723" t="str">
        <f t="shared" si="3"/>
        <v/>
      </c>
    </row>
    <row r="41" spans="1:8" ht="15" customHeight="1">
      <c r="A41" s="727"/>
      <c r="B41" s="728" t="s">
        <v>536</v>
      </c>
      <c r="C41" s="725"/>
      <c r="D41" s="725"/>
      <c r="E41" s="725"/>
      <c r="F41" s="725"/>
      <c r="G41" s="723" t="str">
        <f t="shared" si="2"/>
        <v/>
      </c>
      <c r="H41" s="723" t="str">
        <f t="shared" si="3"/>
        <v/>
      </c>
    </row>
    <row r="42" spans="1:8" ht="15" customHeight="1">
      <c r="A42" s="2" t="s">
        <v>537</v>
      </c>
      <c r="B42" s="2"/>
      <c r="C42" s="25"/>
      <c r="D42" s="25"/>
      <c r="E42" s="25"/>
      <c r="F42" s="25"/>
      <c r="G42" s="103" t="str">
        <f t="shared" si="2"/>
        <v/>
      </c>
      <c r="H42" s="103" t="str">
        <f t="shared" si="3"/>
        <v/>
      </c>
    </row>
    <row r="43" spans="1:8" ht="15" customHeight="1">
      <c r="A43" s="728"/>
      <c r="B43" s="728" t="s">
        <v>538</v>
      </c>
      <c r="C43" s="725"/>
      <c r="D43" s="725"/>
      <c r="E43" s="725"/>
      <c r="F43" s="725"/>
      <c r="G43" s="723" t="str">
        <f t="shared" si="2"/>
        <v/>
      </c>
      <c r="H43" s="723" t="str">
        <f t="shared" si="3"/>
        <v/>
      </c>
    </row>
    <row r="44" spans="1:8" ht="15" customHeight="1">
      <c r="A44" s="727"/>
      <c r="B44" s="728" t="s">
        <v>539</v>
      </c>
      <c r="C44" s="725"/>
      <c r="D44" s="725"/>
      <c r="E44" s="725"/>
      <c r="F44" s="725"/>
      <c r="G44" s="723" t="str">
        <f t="shared" si="2"/>
        <v/>
      </c>
      <c r="H44" s="723" t="str">
        <f t="shared" si="3"/>
        <v/>
      </c>
    </row>
    <row r="45" spans="1:8" ht="15" customHeight="1">
      <c r="A45" s="727"/>
      <c r="B45" s="728" t="s">
        <v>540</v>
      </c>
      <c r="C45" s="725"/>
      <c r="D45" s="725"/>
      <c r="E45" s="725"/>
      <c r="F45" s="725"/>
      <c r="G45" s="723" t="str">
        <f t="shared" si="2"/>
        <v/>
      </c>
      <c r="H45" s="723" t="str">
        <f t="shared" si="3"/>
        <v/>
      </c>
    </row>
    <row r="46" spans="1:8" s="6" customFormat="1" ht="15" customHeight="1">
      <c r="A46" s="727"/>
      <c r="B46" s="728" t="s">
        <v>541</v>
      </c>
      <c r="C46" s="725"/>
      <c r="D46" s="725"/>
      <c r="E46" s="725"/>
      <c r="F46" s="725"/>
      <c r="G46" s="723" t="str">
        <f t="shared" si="2"/>
        <v/>
      </c>
      <c r="H46" s="723" t="str">
        <f t="shared" si="3"/>
        <v/>
      </c>
    </row>
    <row r="47" spans="1:8" ht="15" customHeight="1">
      <c r="A47" s="727"/>
      <c r="B47" s="728" t="s">
        <v>542</v>
      </c>
      <c r="C47" s="725"/>
      <c r="D47" s="725"/>
      <c r="E47" s="725"/>
      <c r="F47" s="725"/>
      <c r="G47" s="723" t="str">
        <f t="shared" si="2"/>
        <v/>
      </c>
      <c r="H47" s="723" t="str">
        <f t="shared" si="3"/>
        <v/>
      </c>
    </row>
    <row r="48" spans="1:8" ht="15" customHeight="1">
      <c r="A48" s="727"/>
      <c r="B48" s="728" t="s">
        <v>543</v>
      </c>
      <c r="C48" s="725"/>
      <c r="D48" s="725"/>
      <c r="E48" s="725"/>
      <c r="F48" s="725"/>
      <c r="G48" s="723" t="str">
        <f t="shared" si="2"/>
        <v/>
      </c>
      <c r="H48" s="723" t="str">
        <f t="shared" si="3"/>
        <v/>
      </c>
    </row>
    <row r="49" spans="1:8" ht="15" customHeight="1">
      <c r="A49" s="727"/>
      <c r="B49" s="728" t="s">
        <v>544</v>
      </c>
      <c r="C49" s="725"/>
      <c r="D49" s="725"/>
      <c r="E49" s="725"/>
      <c r="F49" s="725"/>
      <c r="G49" s="723" t="str">
        <f t="shared" si="2"/>
        <v/>
      </c>
      <c r="H49" s="723" t="str">
        <f t="shared" si="3"/>
        <v/>
      </c>
    </row>
    <row r="50" spans="1:8" ht="15" customHeight="1">
      <c r="A50" s="2" t="s">
        <v>545</v>
      </c>
      <c r="B50" s="2"/>
      <c r="C50" s="25"/>
      <c r="D50" s="25"/>
      <c r="E50" s="25"/>
      <c r="F50" s="25"/>
      <c r="G50" s="103" t="str">
        <f t="shared" si="2"/>
        <v/>
      </c>
      <c r="H50" s="103" t="str">
        <f t="shared" si="3"/>
        <v/>
      </c>
    </row>
    <row r="51" spans="1:8" ht="15" customHeight="1">
      <c r="A51" s="728"/>
      <c r="B51" s="728" t="s">
        <v>546</v>
      </c>
      <c r="C51" s="725"/>
      <c r="D51" s="725"/>
      <c r="E51" s="725"/>
      <c r="F51" s="725"/>
      <c r="G51" s="723" t="str">
        <f t="shared" si="2"/>
        <v/>
      </c>
      <c r="H51" s="723" t="str">
        <f t="shared" si="3"/>
        <v/>
      </c>
    </row>
    <row r="52" spans="1:8" ht="15" customHeight="1">
      <c r="A52" s="727"/>
      <c r="B52" s="728" t="s">
        <v>547</v>
      </c>
      <c r="C52" s="725"/>
      <c r="D52" s="725"/>
      <c r="E52" s="725"/>
      <c r="F52" s="725"/>
      <c r="G52" s="723" t="str">
        <f t="shared" si="2"/>
        <v/>
      </c>
      <c r="H52" s="723" t="str">
        <f t="shared" si="3"/>
        <v/>
      </c>
    </row>
    <row r="53" spans="1:8" ht="15" customHeight="1">
      <c r="A53" s="727"/>
      <c r="B53" s="728" t="s">
        <v>548</v>
      </c>
      <c r="C53" s="725"/>
      <c r="D53" s="725"/>
      <c r="E53" s="725"/>
      <c r="F53" s="725"/>
      <c r="G53" s="723" t="str">
        <f t="shared" si="2"/>
        <v/>
      </c>
      <c r="H53" s="723" t="str">
        <f t="shared" si="3"/>
        <v/>
      </c>
    </row>
    <row r="54" spans="1:8" ht="15" customHeight="1">
      <c r="A54" s="727"/>
      <c r="B54" s="728" t="s">
        <v>549</v>
      </c>
      <c r="C54" s="725"/>
      <c r="D54" s="725"/>
      <c r="E54" s="725"/>
      <c r="F54" s="725"/>
      <c r="G54" s="723" t="str">
        <f t="shared" si="2"/>
        <v/>
      </c>
      <c r="H54" s="723" t="str">
        <f t="shared" si="3"/>
        <v/>
      </c>
    </row>
    <row r="55" spans="1:8" s="6" customFormat="1" ht="15" customHeight="1">
      <c r="A55" s="2" t="s">
        <v>550</v>
      </c>
      <c r="B55" s="2"/>
      <c r="C55" s="49"/>
      <c r="D55" s="49"/>
      <c r="E55" s="49"/>
      <c r="F55" s="49"/>
      <c r="G55" s="686" t="str">
        <f t="shared" si="2"/>
        <v/>
      </c>
      <c r="H55" s="686" t="str">
        <f t="shared" si="3"/>
        <v/>
      </c>
    </row>
    <row r="56" spans="1:8" ht="15" customHeight="1">
      <c r="A56" s="728"/>
      <c r="B56" s="728" t="s">
        <v>551</v>
      </c>
      <c r="C56" s="724"/>
      <c r="D56" s="724"/>
      <c r="E56" s="724"/>
      <c r="F56" s="724"/>
      <c r="G56" s="722" t="str">
        <f t="shared" si="2"/>
        <v/>
      </c>
      <c r="H56" s="722" t="str">
        <f t="shared" si="3"/>
        <v/>
      </c>
    </row>
    <row r="57" spans="1:8" ht="15" customHeight="1">
      <c r="A57" s="727"/>
      <c r="B57" s="728" t="s">
        <v>552</v>
      </c>
      <c r="C57" s="725"/>
      <c r="D57" s="725"/>
      <c r="E57" s="725"/>
      <c r="F57" s="725"/>
      <c r="G57" s="723" t="str">
        <f t="shared" si="2"/>
        <v/>
      </c>
      <c r="H57" s="723" t="str">
        <f t="shared" si="3"/>
        <v/>
      </c>
    </row>
    <row r="58" spans="1:8" ht="15" customHeight="1">
      <c r="A58" s="727"/>
      <c r="B58" s="728" t="s">
        <v>553</v>
      </c>
      <c r="C58" s="725"/>
      <c r="D58" s="725"/>
      <c r="E58" s="725"/>
      <c r="F58" s="725"/>
      <c r="G58" s="723" t="str">
        <f t="shared" si="2"/>
        <v/>
      </c>
      <c r="H58" s="723" t="str">
        <f t="shared" si="3"/>
        <v/>
      </c>
    </row>
    <row r="59" spans="1:8" ht="15" customHeight="1">
      <c r="A59" s="727"/>
      <c r="B59" s="728" t="s">
        <v>554</v>
      </c>
      <c r="C59" s="725"/>
      <c r="D59" s="725"/>
      <c r="E59" s="725"/>
      <c r="F59" s="725"/>
      <c r="G59" s="723" t="str">
        <f t="shared" si="2"/>
        <v/>
      </c>
      <c r="H59" s="723" t="str">
        <f t="shared" si="3"/>
        <v/>
      </c>
    </row>
    <row r="60" spans="1:8" ht="15" customHeight="1">
      <c r="A60" s="727"/>
      <c r="B60" s="728" t="s">
        <v>555</v>
      </c>
      <c r="C60" s="725"/>
      <c r="D60" s="725"/>
      <c r="E60" s="725"/>
      <c r="F60" s="725"/>
      <c r="G60" s="723" t="str">
        <f t="shared" si="2"/>
        <v/>
      </c>
      <c r="H60" s="723" t="str">
        <f t="shared" si="3"/>
        <v/>
      </c>
    </row>
    <row r="61" spans="1:8" s="6" customFormat="1" ht="15" customHeight="1">
      <c r="A61" s="727"/>
      <c r="B61" s="728" t="s">
        <v>556</v>
      </c>
      <c r="C61" s="725"/>
      <c r="D61" s="725"/>
      <c r="E61" s="725"/>
      <c r="F61" s="725"/>
      <c r="G61" s="723" t="str">
        <f t="shared" si="2"/>
        <v/>
      </c>
      <c r="H61" s="723" t="str">
        <f t="shared" si="3"/>
        <v/>
      </c>
    </row>
    <row r="62" spans="1:8" ht="15" customHeight="1">
      <c r="A62" s="727"/>
      <c r="B62" s="728" t="s">
        <v>557</v>
      </c>
      <c r="C62" s="725"/>
      <c r="D62" s="725"/>
      <c r="E62" s="725"/>
      <c r="F62" s="725"/>
      <c r="G62" s="723" t="str">
        <f t="shared" si="2"/>
        <v/>
      </c>
      <c r="H62" s="723" t="str">
        <f t="shared" si="3"/>
        <v/>
      </c>
    </row>
    <row r="63" spans="1:8" ht="15" customHeight="1">
      <c r="A63" s="727"/>
      <c r="B63" s="728" t="s">
        <v>558</v>
      </c>
      <c r="C63" s="725"/>
      <c r="D63" s="725"/>
      <c r="E63" s="725"/>
      <c r="F63" s="725"/>
      <c r="G63" s="723" t="str">
        <f t="shared" si="2"/>
        <v/>
      </c>
      <c r="H63" s="723" t="str">
        <f t="shared" si="3"/>
        <v/>
      </c>
    </row>
    <row r="64" spans="1:8" ht="15" customHeight="1">
      <c r="A64" s="2" t="s">
        <v>559</v>
      </c>
      <c r="B64" s="2"/>
      <c r="C64" s="25"/>
      <c r="D64" s="25"/>
      <c r="E64" s="25"/>
      <c r="F64" s="25"/>
      <c r="G64" s="103" t="str">
        <f t="shared" si="2"/>
        <v/>
      </c>
      <c r="H64" s="103" t="str">
        <f t="shared" si="3"/>
        <v/>
      </c>
    </row>
    <row r="65" spans="1:8" ht="15" customHeight="1">
      <c r="A65" s="728"/>
      <c r="B65" s="728" t="s">
        <v>560</v>
      </c>
      <c r="C65" s="725"/>
      <c r="D65" s="725"/>
      <c r="E65" s="725"/>
      <c r="F65" s="725"/>
      <c r="G65" s="723" t="str">
        <f t="shared" si="2"/>
        <v/>
      </c>
      <c r="H65" s="723" t="str">
        <f t="shared" si="3"/>
        <v/>
      </c>
    </row>
    <row r="66" spans="1:8" ht="15" customHeight="1">
      <c r="A66" s="727"/>
      <c r="B66" s="728" t="s">
        <v>561</v>
      </c>
      <c r="C66" s="725"/>
      <c r="D66" s="725"/>
      <c r="E66" s="725"/>
      <c r="F66" s="725"/>
      <c r="G66" s="723" t="str">
        <f t="shared" si="2"/>
        <v/>
      </c>
      <c r="H66" s="723" t="str">
        <f t="shared" si="3"/>
        <v/>
      </c>
    </row>
    <row r="67" spans="1:8" ht="15" customHeight="1">
      <c r="A67" s="727"/>
      <c r="B67" s="728" t="s">
        <v>562</v>
      </c>
      <c r="C67" s="725"/>
      <c r="D67" s="725"/>
      <c r="E67" s="725"/>
      <c r="F67" s="725"/>
      <c r="G67" s="723" t="str">
        <f t="shared" ref="G67:G98" si="4">IFERROR(E67*100/C67,"")</f>
        <v/>
      </c>
      <c r="H67" s="723" t="str">
        <f t="shared" ref="H67:H98" si="5">IFERROR(F67*100/D67,"")</f>
        <v/>
      </c>
    </row>
    <row r="68" spans="1:8" ht="15" customHeight="1">
      <c r="A68" s="727"/>
      <c r="B68" s="728" t="s">
        <v>563</v>
      </c>
      <c r="C68" s="725"/>
      <c r="D68" s="725"/>
      <c r="E68" s="725"/>
      <c r="F68" s="725"/>
      <c r="G68" s="723" t="str">
        <f t="shared" si="4"/>
        <v/>
      </c>
      <c r="H68" s="723" t="str">
        <f t="shared" si="5"/>
        <v/>
      </c>
    </row>
    <row r="69" spans="1:8" s="6" customFormat="1" ht="15" customHeight="1">
      <c r="A69" s="727"/>
      <c r="B69" s="728" t="s">
        <v>564</v>
      </c>
      <c r="C69" s="725"/>
      <c r="D69" s="725"/>
      <c r="E69" s="725"/>
      <c r="F69" s="725"/>
      <c r="G69" s="723" t="str">
        <f t="shared" si="4"/>
        <v/>
      </c>
      <c r="H69" s="723" t="str">
        <f t="shared" si="5"/>
        <v/>
      </c>
    </row>
    <row r="70" spans="1:8" ht="15" customHeight="1">
      <c r="A70" s="727"/>
      <c r="B70" s="728" t="s">
        <v>565</v>
      </c>
      <c r="C70" s="725"/>
      <c r="D70" s="725"/>
      <c r="E70" s="725"/>
      <c r="F70" s="725"/>
      <c r="G70" s="723" t="str">
        <f t="shared" si="4"/>
        <v/>
      </c>
      <c r="H70" s="723" t="str">
        <f t="shared" si="5"/>
        <v/>
      </c>
    </row>
    <row r="71" spans="1:8" ht="15" customHeight="1">
      <c r="A71" s="727"/>
      <c r="B71" s="728" t="s">
        <v>566</v>
      </c>
      <c r="C71" s="725"/>
      <c r="D71" s="725"/>
      <c r="E71" s="725"/>
      <c r="F71" s="725"/>
      <c r="G71" s="723" t="str">
        <f t="shared" si="4"/>
        <v/>
      </c>
      <c r="H71" s="723" t="str">
        <f t="shared" si="5"/>
        <v/>
      </c>
    </row>
    <row r="72" spans="1:8" ht="15" customHeight="1">
      <c r="A72" s="727"/>
      <c r="B72" s="728" t="s">
        <v>567</v>
      </c>
      <c r="C72" s="725"/>
      <c r="D72" s="725"/>
      <c r="E72" s="725"/>
      <c r="F72" s="725"/>
      <c r="G72" s="723" t="str">
        <f t="shared" si="4"/>
        <v/>
      </c>
      <c r="H72" s="723" t="str">
        <f t="shared" si="5"/>
        <v/>
      </c>
    </row>
    <row r="73" spans="1:8" ht="15.5" customHeight="1">
      <c r="A73" s="2" t="s">
        <v>568</v>
      </c>
      <c r="B73" s="2"/>
      <c r="C73" s="25"/>
      <c r="D73" s="25"/>
      <c r="E73" s="25"/>
      <c r="F73" s="25"/>
      <c r="G73" s="103" t="str">
        <f t="shared" si="4"/>
        <v/>
      </c>
      <c r="H73" s="103" t="str">
        <f t="shared" si="5"/>
        <v/>
      </c>
    </row>
    <row r="74" spans="1:8" ht="15" customHeight="1">
      <c r="A74" s="728"/>
      <c r="B74" s="728" t="s">
        <v>569</v>
      </c>
      <c r="C74" s="725"/>
      <c r="D74" s="725"/>
      <c r="E74" s="725"/>
      <c r="F74" s="725"/>
      <c r="G74" s="723" t="str">
        <f t="shared" si="4"/>
        <v/>
      </c>
      <c r="H74" s="723" t="str">
        <f t="shared" si="5"/>
        <v/>
      </c>
    </row>
    <row r="75" spans="1:8" ht="15" customHeight="1">
      <c r="A75" s="727"/>
      <c r="B75" s="728" t="s">
        <v>570</v>
      </c>
      <c r="C75" s="725"/>
      <c r="D75" s="725"/>
      <c r="E75" s="725"/>
      <c r="F75" s="725"/>
      <c r="G75" s="723" t="str">
        <f t="shared" si="4"/>
        <v/>
      </c>
      <c r="H75" s="723" t="str">
        <f t="shared" si="5"/>
        <v/>
      </c>
    </row>
    <row r="76" spans="1:8" ht="15" customHeight="1">
      <c r="A76" s="727"/>
      <c r="B76" s="728" t="s">
        <v>571</v>
      </c>
      <c r="C76" s="725"/>
      <c r="D76" s="725"/>
      <c r="E76" s="725"/>
      <c r="F76" s="725"/>
      <c r="G76" s="723" t="str">
        <f t="shared" si="4"/>
        <v/>
      </c>
      <c r="H76" s="723" t="str">
        <f t="shared" si="5"/>
        <v/>
      </c>
    </row>
    <row r="77" spans="1:8" ht="15" customHeight="1">
      <c r="A77" s="727"/>
      <c r="B77" s="728" t="s">
        <v>572</v>
      </c>
      <c r="C77" s="725"/>
      <c r="D77" s="725"/>
      <c r="E77" s="725"/>
      <c r="F77" s="725"/>
      <c r="G77" s="723" t="str">
        <f t="shared" si="4"/>
        <v/>
      </c>
      <c r="H77" s="723" t="str">
        <f t="shared" si="5"/>
        <v/>
      </c>
    </row>
    <row r="78" spans="1:8" ht="15" customHeight="1">
      <c r="A78" s="727"/>
      <c r="B78" s="728" t="s">
        <v>573</v>
      </c>
      <c r="C78" s="725"/>
      <c r="D78" s="725"/>
      <c r="E78" s="725"/>
      <c r="F78" s="725"/>
      <c r="G78" s="723" t="str">
        <f t="shared" si="4"/>
        <v/>
      </c>
      <c r="H78" s="723" t="str">
        <f t="shared" si="5"/>
        <v/>
      </c>
    </row>
    <row r="79" spans="1:8" s="6" customFormat="1" ht="15" customHeight="1">
      <c r="A79" s="2" t="s">
        <v>574</v>
      </c>
      <c r="B79" s="2"/>
      <c r="C79" s="49"/>
      <c r="D79" s="49"/>
      <c r="E79" s="49"/>
      <c r="F79" s="49"/>
      <c r="G79" s="686" t="str">
        <f t="shared" si="4"/>
        <v/>
      </c>
      <c r="H79" s="686" t="str">
        <f t="shared" si="5"/>
        <v/>
      </c>
    </row>
    <row r="80" spans="1:8" ht="15" customHeight="1">
      <c r="A80" s="728"/>
      <c r="B80" s="728" t="s">
        <v>575</v>
      </c>
      <c r="C80" s="724"/>
      <c r="D80" s="724"/>
      <c r="E80" s="724"/>
      <c r="F80" s="724"/>
      <c r="G80" s="722" t="str">
        <f t="shared" si="4"/>
        <v/>
      </c>
      <c r="H80" s="722" t="str">
        <f t="shared" si="5"/>
        <v/>
      </c>
    </row>
    <row r="81" spans="1:8" ht="15" customHeight="1">
      <c r="A81" s="727"/>
      <c r="B81" s="728" t="s">
        <v>576</v>
      </c>
      <c r="C81" s="725"/>
      <c r="D81" s="725"/>
      <c r="E81" s="725"/>
      <c r="F81" s="725"/>
      <c r="G81" s="723" t="str">
        <f t="shared" si="4"/>
        <v/>
      </c>
      <c r="H81" s="723" t="str">
        <f t="shared" si="5"/>
        <v/>
      </c>
    </row>
    <row r="82" spans="1:8" ht="15" customHeight="1">
      <c r="A82" s="727"/>
      <c r="B82" s="728" t="s">
        <v>577</v>
      </c>
      <c r="C82" s="725"/>
      <c r="D82" s="725"/>
      <c r="E82" s="725"/>
      <c r="F82" s="725"/>
      <c r="G82" s="723" t="str">
        <f t="shared" si="4"/>
        <v/>
      </c>
      <c r="H82" s="723" t="str">
        <f t="shared" si="5"/>
        <v/>
      </c>
    </row>
    <row r="83" spans="1:8" ht="15" customHeight="1">
      <c r="A83" s="727"/>
      <c r="B83" s="728" t="s">
        <v>578</v>
      </c>
      <c r="C83" s="725"/>
      <c r="D83" s="725"/>
      <c r="E83" s="725"/>
      <c r="F83" s="725"/>
      <c r="G83" s="723" t="str">
        <f t="shared" si="4"/>
        <v/>
      </c>
      <c r="H83" s="723" t="str">
        <f t="shared" si="5"/>
        <v/>
      </c>
    </row>
    <row r="84" spans="1:8" ht="15" customHeight="1">
      <c r="A84" s="2" t="s">
        <v>579</v>
      </c>
      <c r="B84" s="2"/>
      <c r="C84" s="25"/>
      <c r="D84" s="25"/>
      <c r="E84" s="25"/>
      <c r="F84" s="25"/>
      <c r="G84" s="103" t="str">
        <f t="shared" si="4"/>
        <v/>
      </c>
      <c r="H84" s="103" t="str">
        <f t="shared" si="5"/>
        <v/>
      </c>
    </row>
    <row r="85" spans="1:8" ht="15" customHeight="1">
      <c r="A85" s="727"/>
      <c r="B85" s="728" t="s">
        <v>580</v>
      </c>
      <c r="C85" s="725"/>
      <c r="D85" s="725"/>
      <c r="E85" s="725"/>
      <c r="F85" s="725"/>
      <c r="G85" s="723" t="str">
        <f t="shared" si="4"/>
        <v/>
      </c>
      <c r="H85" s="723" t="str">
        <f t="shared" si="5"/>
        <v/>
      </c>
    </row>
    <row r="86" spans="1:8" ht="15" customHeight="1">
      <c r="A86" s="727"/>
      <c r="B86" s="728" t="s">
        <v>581</v>
      </c>
      <c r="C86" s="725"/>
      <c r="D86" s="725"/>
      <c r="E86" s="725"/>
      <c r="F86" s="725"/>
      <c r="G86" s="723" t="str">
        <f t="shared" si="4"/>
        <v/>
      </c>
      <c r="H86" s="723" t="str">
        <f t="shared" si="5"/>
        <v/>
      </c>
    </row>
    <row r="87" spans="1:8" s="6" customFormat="1" ht="15" customHeight="1">
      <c r="A87" s="727"/>
      <c r="B87" s="728" t="s">
        <v>582</v>
      </c>
      <c r="C87" s="725"/>
      <c r="D87" s="725"/>
      <c r="E87" s="725"/>
      <c r="F87" s="725"/>
      <c r="G87" s="723" t="str">
        <f t="shared" si="4"/>
        <v/>
      </c>
      <c r="H87" s="723" t="str">
        <f t="shared" si="5"/>
        <v/>
      </c>
    </row>
    <row r="88" spans="1:8" ht="15" customHeight="1">
      <c r="A88" s="2" t="s">
        <v>583</v>
      </c>
      <c r="B88" s="2"/>
      <c r="C88" s="49"/>
      <c r="D88" s="49"/>
      <c r="E88" s="49"/>
      <c r="F88" s="49"/>
      <c r="G88" s="686" t="str">
        <f t="shared" si="4"/>
        <v/>
      </c>
      <c r="H88" s="686" t="str">
        <f t="shared" si="5"/>
        <v/>
      </c>
    </row>
    <row r="89" spans="1:8" ht="15" customHeight="1">
      <c r="A89" s="727"/>
      <c r="B89" s="728" t="s">
        <v>584</v>
      </c>
      <c r="C89" s="725"/>
      <c r="D89" s="725"/>
      <c r="E89" s="725"/>
      <c r="F89" s="725"/>
      <c r="G89" s="723" t="str">
        <f t="shared" si="4"/>
        <v/>
      </c>
      <c r="H89" s="723" t="str">
        <f t="shared" si="5"/>
        <v/>
      </c>
    </row>
    <row r="90" spans="1:8" ht="15" customHeight="1">
      <c r="A90" s="2" t="s">
        <v>585</v>
      </c>
      <c r="B90" s="2"/>
      <c r="C90" s="25"/>
      <c r="D90" s="25"/>
      <c r="E90" s="25"/>
      <c r="F90" s="25"/>
      <c r="G90" s="103" t="str">
        <f t="shared" si="4"/>
        <v/>
      </c>
      <c r="H90" s="103" t="str">
        <f t="shared" si="5"/>
        <v/>
      </c>
    </row>
    <row r="91" spans="1:8" ht="15" customHeight="1">
      <c r="A91" s="727"/>
      <c r="B91" s="728" t="s">
        <v>586</v>
      </c>
      <c r="C91" s="725"/>
      <c r="D91" s="725"/>
      <c r="E91" s="725"/>
      <c r="F91" s="725"/>
      <c r="G91" s="723" t="str">
        <f t="shared" si="4"/>
        <v/>
      </c>
      <c r="H91" s="723" t="str">
        <f t="shared" si="5"/>
        <v/>
      </c>
    </row>
    <row r="92" spans="1:8" s="6" customFormat="1" ht="15" customHeight="1">
      <c r="A92" s="727"/>
      <c r="B92" s="728" t="s">
        <v>587</v>
      </c>
      <c r="C92" s="725"/>
      <c r="D92" s="725"/>
      <c r="E92" s="725"/>
      <c r="F92" s="725"/>
      <c r="G92" s="723" t="str">
        <f t="shared" si="4"/>
        <v/>
      </c>
      <c r="H92" s="723" t="str">
        <f t="shared" si="5"/>
        <v/>
      </c>
    </row>
    <row r="93" spans="1:8" ht="15" customHeight="1">
      <c r="A93" s="727"/>
      <c r="B93" s="728" t="s">
        <v>588</v>
      </c>
      <c r="C93" s="725"/>
      <c r="D93" s="725"/>
      <c r="E93" s="725"/>
      <c r="F93" s="725"/>
      <c r="G93" s="723" t="str">
        <f t="shared" si="4"/>
        <v/>
      </c>
      <c r="H93" s="723" t="str">
        <f t="shared" si="5"/>
        <v/>
      </c>
    </row>
    <row r="94" spans="1:8" ht="15" customHeight="1">
      <c r="A94" s="2" t="s">
        <v>589</v>
      </c>
      <c r="B94" s="2"/>
      <c r="C94" s="25"/>
      <c r="D94" s="25"/>
      <c r="E94" s="25"/>
      <c r="F94" s="25"/>
      <c r="G94" s="103" t="str">
        <f t="shared" si="4"/>
        <v/>
      </c>
      <c r="H94" s="103" t="str">
        <f t="shared" si="5"/>
        <v/>
      </c>
    </row>
    <row r="95" spans="1:8" ht="15" customHeight="1">
      <c r="A95" s="728"/>
      <c r="B95" s="728" t="s">
        <v>590</v>
      </c>
      <c r="C95" s="725"/>
      <c r="D95" s="725"/>
      <c r="E95" s="725"/>
      <c r="F95" s="725"/>
      <c r="G95" s="723" t="str">
        <f t="shared" si="4"/>
        <v/>
      </c>
      <c r="H95" s="723" t="str">
        <f t="shared" si="5"/>
        <v/>
      </c>
    </row>
    <row r="96" spans="1:8" ht="15" customHeight="1">
      <c r="A96" s="728"/>
      <c r="B96" s="728" t="s">
        <v>591</v>
      </c>
      <c r="C96" s="725"/>
      <c r="D96" s="725"/>
      <c r="E96" s="725"/>
      <c r="F96" s="725"/>
      <c r="G96" s="723" t="str">
        <f t="shared" si="4"/>
        <v/>
      </c>
      <c r="H96" s="723" t="str">
        <f t="shared" si="5"/>
        <v/>
      </c>
    </row>
    <row r="97" spans="1:8" ht="15" customHeight="1">
      <c r="A97" s="728"/>
      <c r="B97" s="728" t="s">
        <v>592</v>
      </c>
      <c r="C97" s="725"/>
      <c r="D97" s="725"/>
      <c r="E97" s="725"/>
      <c r="F97" s="725"/>
      <c r="G97" s="723" t="str">
        <f t="shared" si="4"/>
        <v/>
      </c>
      <c r="H97" s="723" t="str">
        <f t="shared" si="5"/>
        <v/>
      </c>
    </row>
    <row r="98" spans="1:8" s="6" customFormat="1" ht="15" customHeight="1">
      <c r="A98" s="728"/>
      <c r="B98" s="728" t="s">
        <v>593</v>
      </c>
      <c r="C98" s="725"/>
      <c r="D98" s="725"/>
      <c r="E98" s="725"/>
      <c r="F98" s="725"/>
      <c r="G98" s="723" t="str">
        <f t="shared" si="4"/>
        <v/>
      </c>
      <c r="H98" s="723" t="str">
        <f t="shared" si="5"/>
        <v/>
      </c>
    </row>
    <row r="99" spans="1:8" ht="15" customHeight="1">
      <c r="A99" s="2" t="s">
        <v>594</v>
      </c>
      <c r="B99" s="2"/>
      <c r="C99" s="49"/>
      <c r="D99" s="49"/>
      <c r="E99" s="49"/>
      <c r="F99" s="49"/>
      <c r="G99" s="686" t="str">
        <f t="shared" ref="G99:G111" si="6">IFERROR(E99*100/C99,"")</f>
        <v/>
      </c>
      <c r="H99" s="686" t="str">
        <f t="shared" ref="H99:H111" si="7">IFERROR(F99*100/D99,"")</f>
        <v/>
      </c>
    </row>
    <row r="100" spans="1:8" ht="15" customHeight="1">
      <c r="A100" s="727"/>
      <c r="B100" s="728" t="s">
        <v>595</v>
      </c>
      <c r="C100" s="725"/>
      <c r="D100" s="725"/>
      <c r="E100" s="725"/>
      <c r="F100" s="725"/>
      <c r="G100" s="723" t="str">
        <f t="shared" si="6"/>
        <v/>
      </c>
      <c r="H100" s="723" t="str">
        <f t="shared" si="7"/>
        <v/>
      </c>
    </row>
    <row r="101" spans="1:8" ht="15" customHeight="1">
      <c r="A101" s="2" t="s">
        <v>596</v>
      </c>
      <c r="B101" s="2"/>
      <c r="C101" s="25"/>
      <c r="D101" s="25"/>
      <c r="E101" s="25"/>
      <c r="F101" s="25"/>
      <c r="G101" s="103" t="str">
        <f t="shared" si="6"/>
        <v/>
      </c>
      <c r="H101" s="103" t="str">
        <f t="shared" si="7"/>
        <v/>
      </c>
    </row>
    <row r="102" spans="1:8" ht="15" customHeight="1">
      <c r="A102" s="728"/>
      <c r="B102" s="728" t="s">
        <v>597</v>
      </c>
      <c r="C102" s="725"/>
      <c r="D102" s="725"/>
      <c r="E102" s="725"/>
      <c r="F102" s="725"/>
      <c r="G102" s="723" t="str">
        <f t="shared" si="6"/>
        <v/>
      </c>
      <c r="H102" s="723" t="str">
        <f t="shared" si="7"/>
        <v/>
      </c>
    </row>
    <row r="103" spans="1:8" ht="15" customHeight="1">
      <c r="A103" s="727"/>
      <c r="B103" s="728" t="s">
        <v>598</v>
      </c>
      <c r="C103" s="725"/>
      <c r="D103" s="725"/>
      <c r="E103" s="725"/>
      <c r="F103" s="725"/>
      <c r="G103" s="723" t="str">
        <f t="shared" si="6"/>
        <v/>
      </c>
      <c r="H103" s="723" t="str">
        <f t="shared" si="7"/>
        <v/>
      </c>
    </row>
    <row r="104" spans="1:8" ht="15" customHeight="1">
      <c r="A104" s="727"/>
      <c r="B104" s="728" t="s">
        <v>599</v>
      </c>
      <c r="C104" s="725"/>
      <c r="D104" s="725"/>
      <c r="E104" s="725"/>
      <c r="F104" s="725"/>
      <c r="G104" s="723" t="str">
        <f t="shared" si="6"/>
        <v/>
      </c>
      <c r="H104" s="723" t="str">
        <f t="shared" si="7"/>
        <v/>
      </c>
    </row>
    <row r="105" spans="1:8" ht="15" customHeight="1">
      <c r="A105" s="727"/>
      <c r="B105" s="728" t="s">
        <v>600</v>
      </c>
      <c r="C105" s="725"/>
      <c r="D105" s="725"/>
      <c r="E105" s="725"/>
      <c r="F105" s="725"/>
      <c r="G105" s="723" t="str">
        <f t="shared" si="6"/>
        <v/>
      </c>
      <c r="H105" s="723" t="str">
        <f t="shared" si="7"/>
        <v/>
      </c>
    </row>
    <row r="106" spans="1:8" ht="14.25" customHeight="1">
      <c r="A106" s="727"/>
      <c r="B106" s="728" t="s">
        <v>601</v>
      </c>
      <c r="C106" s="725"/>
      <c r="D106" s="725"/>
      <c r="E106" s="725"/>
      <c r="F106" s="725"/>
      <c r="G106" s="723" t="str">
        <f t="shared" si="6"/>
        <v/>
      </c>
      <c r="H106" s="723" t="str">
        <f t="shared" si="7"/>
        <v/>
      </c>
    </row>
    <row r="107" spans="1:8" ht="12.75" customHeight="1">
      <c r="A107" s="727"/>
      <c r="B107" s="728" t="s">
        <v>602</v>
      </c>
      <c r="C107" s="725"/>
      <c r="D107" s="725"/>
      <c r="E107" s="725"/>
      <c r="F107" s="725"/>
      <c r="G107" s="723" t="str">
        <f t="shared" si="6"/>
        <v/>
      </c>
      <c r="H107" s="723" t="str">
        <f t="shared" si="7"/>
        <v/>
      </c>
    </row>
    <row r="108" spans="1:8" ht="12.75" customHeight="1">
      <c r="A108" s="727"/>
      <c r="B108" s="728" t="s">
        <v>603</v>
      </c>
      <c r="C108" s="725"/>
      <c r="D108" s="725"/>
      <c r="E108" s="725"/>
      <c r="F108" s="725"/>
      <c r="G108" s="723" t="str">
        <f t="shared" si="6"/>
        <v/>
      </c>
      <c r="H108" s="723" t="str">
        <f t="shared" si="7"/>
        <v/>
      </c>
    </row>
    <row r="109" spans="1:8" ht="12.75" customHeight="1">
      <c r="A109" s="2" t="s">
        <v>604</v>
      </c>
      <c r="B109" s="2"/>
      <c r="C109" s="683"/>
      <c r="D109" s="683"/>
      <c r="E109" s="683"/>
      <c r="F109" s="683"/>
      <c r="G109" s="103" t="str">
        <f t="shared" si="6"/>
        <v/>
      </c>
      <c r="H109" s="103" t="str">
        <f t="shared" si="7"/>
        <v/>
      </c>
    </row>
    <row r="110" spans="1:8" ht="12.75" customHeight="1">
      <c r="A110" s="2" t="s">
        <v>605</v>
      </c>
      <c r="B110" s="2"/>
      <c r="C110" s="25"/>
      <c r="D110" s="25"/>
      <c r="E110" s="25"/>
      <c r="F110" s="25"/>
      <c r="G110" s="103" t="str">
        <f t="shared" si="6"/>
        <v/>
      </c>
      <c r="H110" s="103" t="str">
        <f t="shared" si="7"/>
        <v/>
      </c>
    </row>
    <row r="111" spans="1:8" ht="12.75" customHeight="1" thickBot="1">
      <c r="A111" s="282" t="s">
        <v>606</v>
      </c>
      <c r="B111" s="282"/>
      <c r="C111" s="206"/>
      <c r="D111" s="206"/>
      <c r="E111" s="206"/>
      <c r="F111" s="206"/>
      <c r="G111" s="103" t="str">
        <f t="shared" si="6"/>
        <v/>
      </c>
      <c r="H111" s="103" t="str">
        <f t="shared" si="7"/>
        <v/>
      </c>
    </row>
  </sheetData>
  <mergeCells count="1">
    <mergeCell ref="A2:B2"/>
  </mergeCells>
  <conditionalFormatting sqref="C3:F108">
    <cfRule type="containsBlanks" dxfId="355" priority="10">
      <formula>LEN(TRIM(C3))=0</formula>
    </cfRule>
  </conditionalFormatting>
  <conditionalFormatting sqref="C110:F110">
    <cfRule type="containsBlanks" dxfId="354" priority="9">
      <formula>LEN(TRIM(C110))=0</formula>
    </cfRule>
  </conditionalFormatting>
  <conditionalFormatting sqref="C98:H98">
    <cfRule type="containsBlanks" dxfId="353" priority="4" stopIfTrue="1">
      <formula>LEN(TRIM(C98))=0</formula>
    </cfRule>
  </conditionalFormatting>
  <conditionalFormatting sqref="G3:H111">
    <cfRule type="containsBlanks" dxfId="352" priority="1">
      <formula>LEN(TRIM(G3))=0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7" man="1"/>
    <brk id="93" max="7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Feuil105">
    <tabColor rgb="FFF9FBFA"/>
  </sheetPr>
  <dimension ref="A1:L111"/>
  <sheetViews>
    <sheetView view="pageBreakPreview" zoomScaleNormal="100" zoomScaleSheetLayoutView="100" workbookViewId="0">
      <pane xSplit="2" topLeftCell="C1" activePane="topRight" state="frozen"/>
      <selection activeCell="A28" sqref="A28"/>
      <selection pane="topRight" activeCell="C9" sqref="C9"/>
    </sheetView>
  </sheetViews>
  <sheetFormatPr baseColWidth="10" defaultColWidth="14.3984375" defaultRowHeight="15" customHeight="1"/>
  <cols>
    <col min="1" max="1" width="1.06640625" customWidth="1"/>
    <col min="2" max="2" width="20.796875" customWidth="1"/>
    <col min="3" max="3" width="14.86328125" customWidth="1"/>
    <col min="4" max="4" width="23.19921875" customWidth="1"/>
    <col min="5" max="6" width="20.19921875" customWidth="1"/>
    <col min="7" max="12" width="10.796875" customWidth="1"/>
  </cols>
  <sheetData>
    <row r="1" spans="1:12" s="12" customFormat="1" ht="18.75" customHeight="1">
      <c r="A1" s="146" t="s">
        <v>1970</v>
      </c>
      <c r="D1" s="147"/>
      <c r="E1" s="147"/>
      <c r="G1" s="3"/>
      <c r="H1" s="3"/>
      <c r="I1" s="3"/>
      <c r="J1" s="3"/>
      <c r="K1" s="3"/>
      <c r="L1" s="3"/>
    </row>
    <row r="2" spans="1:12" ht="44.25" customHeight="1" thickBot="1">
      <c r="A2" s="1030" t="s">
        <v>624</v>
      </c>
      <c r="B2" s="906"/>
      <c r="C2" s="148" t="s">
        <v>1971</v>
      </c>
      <c r="D2" s="148" t="s">
        <v>1972</v>
      </c>
      <c r="E2" s="148" t="s">
        <v>1973</v>
      </c>
      <c r="F2" s="148" t="s">
        <v>366</v>
      </c>
      <c r="G2" s="16"/>
      <c r="H2" s="16"/>
      <c r="I2" s="16"/>
      <c r="J2" s="16"/>
      <c r="K2" s="16"/>
      <c r="L2" s="16"/>
    </row>
    <row r="3" spans="1:12" ht="15" customHeight="1">
      <c r="A3" s="2" t="s">
        <v>498</v>
      </c>
      <c r="B3" s="2"/>
      <c r="C3" s="25"/>
      <c r="D3" s="25"/>
      <c r="E3" s="25"/>
      <c r="F3" s="103" t="str">
        <f t="shared" ref="F3:F34" si="0">IFERROR(E3*100/D3,"")</f>
        <v/>
      </c>
      <c r="G3" s="6"/>
      <c r="H3" s="6"/>
      <c r="I3" s="6"/>
      <c r="J3" s="6"/>
      <c r="K3" s="6"/>
      <c r="L3" s="6"/>
    </row>
    <row r="4" spans="1:12" ht="15" customHeight="1">
      <c r="A4" s="727"/>
      <c r="B4" s="728" t="s">
        <v>499</v>
      </c>
      <c r="C4" s="724"/>
      <c r="D4" s="724"/>
      <c r="E4" s="724"/>
      <c r="F4" s="722" t="str">
        <f t="shared" si="0"/>
        <v/>
      </c>
      <c r="G4" s="6"/>
      <c r="H4" s="6"/>
      <c r="I4" s="6"/>
      <c r="J4" s="6"/>
      <c r="K4" s="6"/>
      <c r="L4" s="6"/>
    </row>
    <row r="5" spans="1:12" ht="15" customHeight="1">
      <c r="A5" s="727"/>
      <c r="B5" s="728" t="s">
        <v>500</v>
      </c>
      <c r="C5" s="725"/>
      <c r="D5" s="725"/>
      <c r="E5" s="725"/>
      <c r="F5" s="723" t="str">
        <f t="shared" si="0"/>
        <v/>
      </c>
      <c r="G5" s="6"/>
      <c r="H5" s="6"/>
      <c r="I5" s="6"/>
      <c r="J5" s="6"/>
      <c r="K5" s="6"/>
      <c r="L5" s="6"/>
    </row>
    <row r="6" spans="1:12" ht="15" customHeight="1">
      <c r="A6" s="727"/>
      <c r="B6" s="728" t="s">
        <v>501</v>
      </c>
      <c r="C6" s="725"/>
      <c r="D6" s="725"/>
      <c r="E6" s="725"/>
      <c r="F6" s="723" t="str">
        <f t="shared" si="0"/>
        <v/>
      </c>
      <c r="G6" s="6"/>
      <c r="H6" s="6"/>
      <c r="I6" s="6"/>
      <c r="J6" s="6"/>
      <c r="K6" s="6"/>
      <c r="L6" s="6"/>
    </row>
    <row r="7" spans="1:12" ht="15" customHeight="1">
      <c r="A7" s="727"/>
      <c r="B7" s="728" t="s">
        <v>502</v>
      </c>
      <c r="C7" s="725"/>
      <c r="D7" s="725"/>
      <c r="E7" s="725"/>
      <c r="F7" s="723" t="str">
        <f t="shared" si="0"/>
        <v/>
      </c>
      <c r="G7" s="6"/>
      <c r="H7" s="6"/>
      <c r="I7" s="6"/>
      <c r="J7" s="6"/>
      <c r="K7" s="6"/>
      <c r="L7" s="6"/>
    </row>
    <row r="8" spans="1:12" ht="15" customHeight="1">
      <c r="A8" s="2" t="s">
        <v>503</v>
      </c>
      <c r="B8" s="2"/>
      <c r="C8" s="25"/>
      <c r="D8" s="25"/>
      <c r="E8" s="25"/>
      <c r="F8" s="103" t="str">
        <f t="shared" si="0"/>
        <v/>
      </c>
      <c r="G8" s="6"/>
      <c r="H8" s="6"/>
      <c r="I8" s="6"/>
      <c r="J8" s="6"/>
      <c r="K8" s="6"/>
      <c r="L8" s="6"/>
    </row>
    <row r="9" spans="1:12" ht="15" customHeight="1">
      <c r="A9" s="727"/>
      <c r="B9" s="728" t="s">
        <v>504</v>
      </c>
      <c r="C9" s="725"/>
      <c r="D9" s="725"/>
      <c r="E9" s="725"/>
      <c r="F9" s="723" t="str">
        <f t="shared" si="0"/>
        <v/>
      </c>
      <c r="G9" s="6"/>
      <c r="H9" s="6"/>
      <c r="I9" s="6"/>
      <c r="J9" s="6"/>
      <c r="K9" s="6"/>
      <c r="L9" s="6"/>
    </row>
    <row r="10" spans="1:12" ht="15" customHeight="1">
      <c r="A10" s="727"/>
      <c r="B10" s="728" t="s">
        <v>505</v>
      </c>
      <c r="C10" s="725"/>
      <c r="D10" s="725"/>
      <c r="E10" s="725"/>
      <c r="F10" s="723" t="str">
        <f t="shared" si="0"/>
        <v/>
      </c>
      <c r="G10" s="6"/>
      <c r="H10" s="6"/>
      <c r="I10" s="6"/>
      <c r="J10" s="6"/>
      <c r="K10" s="6"/>
      <c r="L10" s="6"/>
    </row>
    <row r="11" spans="1:12" ht="15" customHeight="1">
      <c r="A11" s="727"/>
      <c r="B11" s="728" t="s">
        <v>506</v>
      </c>
      <c r="C11" s="725"/>
      <c r="D11" s="725"/>
      <c r="E11" s="725"/>
      <c r="F11" s="723" t="str">
        <f t="shared" si="0"/>
        <v/>
      </c>
      <c r="G11" s="6"/>
      <c r="H11" s="6"/>
      <c r="I11" s="6"/>
      <c r="J11" s="6"/>
      <c r="K11" s="6"/>
      <c r="L11" s="6"/>
    </row>
    <row r="12" spans="1:12" ht="15" customHeight="1">
      <c r="A12" s="727"/>
      <c r="B12" s="728" t="s">
        <v>507</v>
      </c>
      <c r="C12" s="725"/>
      <c r="D12" s="725"/>
      <c r="E12" s="725"/>
      <c r="F12" s="723" t="str">
        <f t="shared" si="0"/>
        <v/>
      </c>
      <c r="G12" s="6"/>
      <c r="H12" s="6"/>
      <c r="I12" s="6"/>
      <c r="J12" s="6"/>
      <c r="K12" s="6"/>
      <c r="L12" s="6"/>
    </row>
    <row r="13" spans="1:12" ht="15" customHeight="1">
      <c r="A13" s="727"/>
      <c r="B13" s="728" t="s">
        <v>508</v>
      </c>
      <c r="C13" s="725"/>
      <c r="D13" s="725"/>
      <c r="E13" s="725"/>
      <c r="F13" s="723" t="str">
        <f t="shared" si="0"/>
        <v/>
      </c>
      <c r="G13" s="7"/>
      <c r="H13" s="7"/>
      <c r="I13" s="7"/>
      <c r="J13" s="7"/>
      <c r="K13" s="7"/>
      <c r="L13" s="7"/>
    </row>
    <row r="14" spans="1:12" ht="15" customHeight="1">
      <c r="A14" s="727"/>
      <c r="B14" s="728" t="s">
        <v>509</v>
      </c>
      <c r="C14" s="725"/>
      <c r="D14" s="725"/>
      <c r="E14" s="725"/>
      <c r="F14" s="723" t="str">
        <f t="shared" si="0"/>
        <v/>
      </c>
      <c r="G14" s="7"/>
      <c r="H14" s="7"/>
      <c r="I14" s="7"/>
      <c r="J14" s="7"/>
      <c r="K14" s="7"/>
      <c r="L14" s="7"/>
    </row>
    <row r="15" spans="1:12" ht="15" customHeight="1">
      <c r="A15" s="2" t="s">
        <v>510</v>
      </c>
      <c r="B15" s="2"/>
      <c r="C15" s="25"/>
      <c r="D15" s="25"/>
      <c r="E15" s="25"/>
      <c r="F15" s="103" t="str">
        <f t="shared" si="0"/>
        <v/>
      </c>
      <c r="G15" s="7"/>
      <c r="H15" s="7"/>
      <c r="I15" s="7"/>
      <c r="J15" s="7"/>
      <c r="K15" s="7"/>
      <c r="L15" s="7"/>
    </row>
    <row r="16" spans="1:12" ht="15" customHeight="1">
      <c r="A16" s="728"/>
      <c r="B16" s="728" t="s">
        <v>511</v>
      </c>
      <c r="C16" s="725"/>
      <c r="D16" s="725"/>
      <c r="E16" s="725"/>
      <c r="F16" s="723" t="str">
        <f t="shared" si="0"/>
        <v/>
      </c>
      <c r="G16" s="7"/>
      <c r="H16" s="7"/>
      <c r="I16" s="7"/>
      <c r="J16" s="7"/>
      <c r="K16" s="7"/>
      <c r="L16" s="7"/>
    </row>
    <row r="17" spans="1:6" ht="15" customHeight="1">
      <c r="A17" s="727"/>
      <c r="B17" s="728" t="s">
        <v>512</v>
      </c>
      <c r="C17" s="725"/>
      <c r="D17" s="725"/>
      <c r="E17" s="725"/>
      <c r="F17" s="723" t="str">
        <f t="shared" si="0"/>
        <v/>
      </c>
    </row>
    <row r="18" spans="1:6" ht="15" customHeight="1">
      <c r="A18" s="727"/>
      <c r="B18" s="728" t="s">
        <v>513</v>
      </c>
      <c r="C18" s="725"/>
      <c r="D18" s="725"/>
      <c r="E18" s="725"/>
      <c r="F18" s="723" t="str">
        <f t="shared" si="0"/>
        <v/>
      </c>
    </row>
    <row r="19" spans="1:6" ht="15" customHeight="1">
      <c r="A19" s="2" t="s">
        <v>514</v>
      </c>
      <c r="B19" s="6"/>
      <c r="C19" s="49"/>
      <c r="D19" s="49"/>
      <c r="E19" s="49"/>
      <c r="F19" s="686" t="str">
        <f t="shared" si="0"/>
        <v/>
      </c>
    </row>
    <row r="20" spans="1:6" ht="15" customHeight="1">
      <c r="A20" s="728"/>
      <c r="B20" s="729" t="s">
        <v>515</v>
      </c>
      <c r="C20" s="724"/>
      <c r="D20" s="724"/>
      <c r="E20" s="724"/>
      <c r="F20" s="722" t="str">
        <f t="shared" si="0"/>
        <v/>
      </c>
    </row>
    <row r="21" spans="1:6" ht="15" customHeight="1">
      <c r="A21" s="727"/>
      <c r="B21" s="728" t="s">
        <v>516</v>
      </c>
      <c r="C21" s="725"/>
      <c r="D21" s="725"/>
      <c r="E21" s="725"/>
      <c r="F21" s="723" t="str">
        <f t="shared" si="0"/>
        <v/>
      </c>
    </row>
    <row r="22" spans="1:6" ht="15" customHeight="1">
      <c r="A22" s="727"/>
      <c r="B22" s="728" t="s">
        <v>517</v>
      </c>
      <c r="C22" s="725"/>
      <c r="D22" s="725"/>
      <c r="E22" s="725"/>
      <c r="F22" s="723" t="str">
        <f t="shared" si="0"/>
        <v/>
      </c>
    </row>
    <row r="23" spans="1:6" ht="15" customHeight="1">
      <c r="A23" s="727"/>
      <c r="B23" s="728" t="s">
        <v>518</v>
      </c>
      <c r="C23" s="725"/>
      <c r="D23" s="725"/>
      <c r="E23" s="725"/>
      <c r="F23" s="723" t="str">
        <f t="shared" si="0"/>
        <v/>
      </c>
    </row>
    <row r="24" spans="1:6" ht="15" customHeight="1">
      <c r="A24" s="727"/>
      <c r="B24" s="728" t="s">
        <v>519</v>
      </c>
      <c r="C24" s="725"/>
      <c r="D24" s="725"/>
      <c r="E24" s="725"/>
      <c r="F24" s="723" t="str">
        <f t="shared" si="0"/>
        <v/>
      </c>
    </row>
    <row r="25" spans="1:6" ht="15" customHeight="1">
      <c r="A25" s="727"/>
      <c r="B25" s="728" t="s">
        <v>520</v>
      </c>
      <c r="C25" s="725"/>
      <c r="D25" s="725"/>
      <c r="E25" s="725"/>
      <c r="F25" s="723" t="str">
        <f t="shared" si="0"/>
        <v/>
      </c>
    </row>
    <row r="26" spans="1:6" ht="15" customHeight="1">
      <c r="A26" s="727"/>
      <c r="B26" s="728" t="s">
        <v>521</v>
      </c>
      <c r="C26" s="725"/>
      <c r="D26" s="725"/>
      <c r="E26" s="725"/>
      <c r="F26" s="723" t="str">
        <f t="shared" si="0"/>
        <v/>
      </c>
    </row>
    <row r="27" spans="1:6" ht="15" customHeight="1">
      <c r="A27" s="727"/>
      <c r="B27" s="728" t="s">
        <v>522</v>
      </c>
      <c r="C27" s="725"/>
      <c r="D27" s="725"/>
      <c r="E27" s="725"/>
      <c r="F27" s="723" t="str">
        <f t="shared" si="0"/>
        <v/>
      </c>
    </row>
    <row r="28" spans="1:6" ht="15" customHeight="1">
      <c r="A28" s="727"/>
      <c r="B28" s="728" t="s">
        <v>523</v>
      </c>
      <c r="C28" s="725"/>
      <c r="D28" s="725"/>
      <c r="E28" s="725"/>
      <c r="F28" s="723" t="str">
        <f t="shared" si="0"/>
        <v/>
      </c>
    </row>
    <row r="29" spans="1:6" s="87" customFormat="1" ht="15" customHeight="1">
      <c r="A29" s="2" t="s">
        <v>524</v>
      </c>
      <c r="B29" s="2"/>
      <c r="C29" s="25"/>
      <c r="D29" s="25"/>
      <c r="E29" s="25"/>
      <c r="F29" s="103" t="str">
        <f t="shared" si="0"/>
        <v/>
      </c>
    </row>
    <row r="30" spans="1:6" ht="15" customHeight="1">
      <c r="A30" s="728"/>
      <c r="B30" s="728" t="s">
        <v>525</v>
      </c>
      <c r="C30" s="724"/>
      <c r="D30" s="724"/>
      <c r="E30" s="724"/>
      <c r="F30" s="722" t="str">
        <f t="shared" si="0"/>
        <v/>
      </c>
    </row>
    <row r="31" spans="1:6" ht="15" customHeight="1">
      <c r="A31" s="728"/>
      <c r="B31" s="728" t="s">
        <v>526</v>
      </c>
      <c r="C31" s="725"/>
      <c r="D31" s="725"/>
      <c r="E31" s="725"/>
      <c r="F31" s="723" t="str">
        <f t="shared" si="0"/>
        <v/>
      </c>
    </row>
    <row r="32" spans="1:6" ht="15" customHeight="1">
      <c r="A32" s="728"/>
      <c r="B32" s="728" t="s">
        <v>527</v>
      </c>
      <c r="C32" s="725"/>
      <c r="D32" s="725"/>
      <c r="E32" s="725"/>
      <c r="F32" s="723" t="str">
        <f t="shared" si="0"/>
        <v/>
      </c>
    </row>
    <row r="33" spans="1:6" ht="15" customHeight="1">
      <c r="A33" s="728"/>
      <c r="B33" s="728" t="s">
        <v>528</v>
      </c>
      <c r="C33" s="725"/>
      <c r="D33" s="725"/>
      <c r="E33" s="725"/>
      <c r="F33" s="723" t="str">
        <f t="shared" si="0"/>
        <v/>
      </c>
    </row>
    <row r="34" spans="1:6" ht="15" customHeight="1">
      <c r="A34" s="728"/>
      <c r="B34" s="728" t="s">
        <v>529</v>
      </c>
      <c r="C34" s="725"/>
      <c r="D34" s="725"/>
      <c r="E34" s="725"/>
      <c r="F34" s="723" t="str">
        <f t="shared" si="0"/>
        <v/>
      </c>
    </row>
    <row r="35" spans="1:6" ht="15" customHeight="1">
      <c r="A35" s="728"/>
      <c r="B35" s="728" t="s">
        <v>530</v>
      </c>
      <c r="C35" s="725"/>
      <c r="D35" s="725"/>
      <c r="E35" s="725"/>
      <c r="F35" s="723" t="str">
        <f t="shared" ref="F35:F66" si="1">IFERROR(E35*100/D35,"")</f>
        <v/>
      </c>
    </row>
    <row r="36" spans="1:6" ht="15" customHeight="1">
      <c r="A36" s="728"/>
      <c r="B36" s="728" t="s">
        <v>531</v>
      </c>
      <c r="C36" s="725"/>
      <c r="D36" s="725"/>
      <c r="E36" s="725"/>
      <c r="F36" s="723" t="str">
        <f t="shared" si="1"/>
        <v/>
      </c>
    </row>
    <row r="37" spans="1:6" ht="15" customHeight="1">
      <c r="A37" s="727"/>
      <c r="B37" s="728" t="s">
        <v>532</v>
      </c>
      <c r="C37" s="725"/>
      <c r="D37" s="725"/>
      <c r="E37" s="725"/>
      <c r="F37" s="723" t="str">
        <f t="shared" si="1"/>
        <v/>
      </c>
    </row>
    <row r="38" spans="1:6" ht="15" customHeight="1">
      <c r="A38" s="727"/>
      <c r="B38" s="728" t="s">
        <v>533</v>
      </c>
      <c r="C38" s="725"/>
      <c r="D38" s="725"/>
      <c r="E38" s="725"/>
      <c r="F38" s="723" t="str">
        <f t="shared" si="1"/>
        <v/>
      </c>
    </row>
    <row r="39" spans="1:6" ht="15" customHeight="1">
      <c r="A39" s="727"/>
      <c r="B39" s="728" t="s">
        <v>534</v>
      </c>
      <c r="C39" s="725"/>
      <c r="D39" s="725"/>
      <c r="E39" s="725"/>
      <c r="F39" s="723" t="str">
        <f t="shared" si="1"/>
        <v/>
      </c>
    </row>
    <row r="40" spans="1:6" ht="15" customHeight="1">
      <c r="A40" s="727"/>
      <c r="B40" s="728" t="s">
        <v>535</v>
      </c>
      <c r="C40" s="725"/>
      <c r="D40" s="725"/>
      <c r="E40" s="725"/>
      <c r="F40" s="723" t="str">
        <f t="shared" si="1"/>
        <v/>
      </c>
    </row>
    <row r="41" spans="1:6" ht="15" customHeight="1">
      <c r="A41" s="727"/>
      <c r="B41" s="728" t="s">
        <v>536</v>
      </c>
      <c r="C41" s="725"/>
      <c r="D41" s="725"/>
      <c r="E41" s="725"/>
      <c r="F41" s="723" t="str">
        <f t="shared" si="1"/>
        <v/>
      </c>
    </row>
    <row r="42" spans="1:6" ht="15" customHeight="1">
      <c r="A42" s="2" t="s">
        <v>537</v>
      </c>
      <c r="B42" s="2"/>
      <c r="C42" s="25"/>
      <c r="D42" s="25"/>
      <c r="E42" s="25"/>
      <c r="F42" s="103" t="str">
        <f t="shared" si="1"/>
        <v/>
      </c>
    </row>
    <row r="43" spans="1:6" ht="15" customHeight="1">
      <c r="A43" s="728"/>
      <c r="B43" s="728" t="s">
        <v>538</v>
      </c>
      <c r="C43" s="725"/>
      <c r="D43" s="725"/>
      <c r="E43" s="725"/>
      <c r="F43" s="723" t="str">
        <f t="shared" si="1"/>
        <v/>
      </c>
    </row>
    <row r="44" spans="1:6" ht="15" customHeight="1">
      <c r="A44" s="727"/>
      <c r="B44" s="728" t="s">
        <v>539</v>
      </c>
      <c r="C44" s="725"/>
      <c r="D44" s="725"/>
      <c r="E44" s="725"/>
      <c r="F44" s="723" t="str">
        <f t="shared" si="1"/>
        <v/>
      </c>
    </row>
    <row r="45" spans="1:6" ht="15" customHeight="1">
      <c r="A45" s="727"/>
      <c r="B45" s="728" t="s">
        <v>540</v>
      </c>
      <c r="C45" s="725"/>
      <c r="D45" s="725"/>
      <c r="E45" s="725"/>
      <c r="F45" s="723" t="str">
        <f t="shared" si="1"/>
        <v/>
      </c>
    </row>
    <row r="46" spans="1:6" ht="15" customHeight="1">
      <c r="A46" s="727"/>
      <c r="B46" s="728" t="s">
        <v>541</v>
      </c>
      <c r="C46" s="725"/>
      <c r="D46" s="725"/>
      <c r="E46" s="725"/>
      <c r="F46" s="723" t="str">
        <f t="shared" si="1"/>
        <v/>
      </c>
    </row>
    <row r="47" spans="1:6" ht="15" customHeight="1">
      <c r="A47" s="727"/>
      <c r="B47" s="728" t="s">
        <v>542</v>
      </c>
      <c r="C47" s="725"/>
      <c r="D47" s="725"/>
      <c r="E47" s="725"/>
      <c r="F47" s="723" t="str">
        <f t="shared" si="1"/>
        <v/>
      </c>
    </row>
    <row r="48" spans="1:6" ht="15" customHeight="1">
      <c r="A48" s="727"/>
      <c r="B48" s="728" t="s">
        <v>543</v>
      </c>
      <c r="C48" s="725"/>
      <c r="D48" s="725"/>
      <c r="E48" s="725"/>
      <c r="F48" s="723" t="str">
        <f t="shared" si="1"/>
        <v/>
      </c>
    </row>
    <row r="49" spans="1:6" ht="15" customHeight="1">
      <c r="A49" s="727"/>
      <c r="B49" s="728" t="s">
        <v>544</v>
      </c>
      <c r="C49" s="725"/>
      <c r="D49" s="725"/>
      <c r="E49" s="725"/>
      <c r="F49" s="723" t="str">
        <f t="shared" si="1"/>
        <v/>
      </c>
    </row>
    <row r="50" spans="1:6" ht="15" customHeight="1">
      <c r="A50" s="2" t="s">
        <v>545</v>
      </c>
      <c r="B50" s="2"/>
      <c r="C50" s="25"/>
      <c r="D50" s="25"/>
      <c r="E50" s="25"/>
      <c r="F50" s="103" t="str">
        <f t="shared" si="1"/>
        <v/>
      </c>
    </row>
    <row r="51" spans="1:6" ht="15" customHeight="1">
      <c r="A51" s="728"/>
      <c r="B51" s="728" t="s">
        <v>546</v>
      </c>
      <c r="C51" s="725"/>
      <c r="D51" s="725"/>
      <c r="E51" s="725"/>
      <c r="F51" s="723" t="str">
        <f t="shared" si="1"/>
        <v/>
      </c>
    </row>
    <row r="52" spans="1:6" ht="15.75" customHeight="1">
      <c r="A52" s="727"/>
      <c r="B52" s="728" t="s">
        <v>547</v>
      </c>
      <c r="C52" s="725"/>
      <c r="D52" s="725"/>
      <c r="E52" s="725"/>
      <c r="F52" s="723" t="str">
        <f t="shared" si="1"/>
        <v/>
      </c>
    </row>
    <row r="53" spans="1:6" ht="15.75" customHeight="1">
      <c r="A53" s="727"/>
      <c r="B53" s="728" t="s">
        <v>548</v>
      </c>
      <c r="C53" s="725"/>
      <c r="D53" s="725"/>
      <c r="E53" s="725"/>
      <c r="F53" s="723" t="str">
        <f t="shared" si="1"/>
        <v/>
      </c>
    </row>
    <row r="54" spans="1:6" ht="15" customHeight="1">
      <c r="A54" s="727"/>
      <c r="B54" s="728" t="s">
        <v>549</v>
      </c>
      <c r="C54" s="725"/>
      <c r="D54" s="725"/>
      <c r="E54" s="725"/>
      <c r="F54" s="723" t="str">
        <f t="shared" si="1"/>
        <v/>
      </c>
    </row>
    <row r="55" spans="1:6" s="87" customFormat="1" ht="15" customHeight="1">
      <c r="A55" s="2" t="s">
        <v>550</v>
      </c>
      <c r="B55" s="2"/>
      <c r="C55" s="49"/>
      <c r="D55" s="49"/>
      <c r="E55" s="49"/>
      <c r="F55" s="686" t="str">
        <f t="shared" si="1"/>
        <v/>
      </c>
    </row>
    <row r="56" spans="1:6" ht="15" customHeight="1">
      <c r="A56" s="728"/>
      <c r="B56" s="728" t="s">
        <v>551</v>
      </c>
      <c r="C56" s="724"/>
      <c r="D56" s="724"/>
      <c r="E56" s="724"/>
      <c r="F56" s="722" t="str">
        <f t="shared" si="1"/>
        <v/>
      </c>
    </row>
    <row r="57" spans="1:6" ht="15" customHeight="1">
      <c r="A57" s="727"/>
      <c r="B57" s="728" t="s">
        <v>552</v>
      </c>
      <c r="C57" s="725"/>
      <c r="D57" s="725"/>
      <c r="E57" s="725"/>
      <c r="F57" s="723" t="str">
        <f t="shared" si="1"/>
        <v/>
      </c>
    </row>
    <row r="58" spans="1:6" ht="15" customHeight="1">
      <c r="A58" s="727"/>
      <c r="B58" s="728" t="s">
        <v>553</v>
      </c>
      <c r="C58" s="725"/>
      <c r="D58" s="725"/>
      <c r="E58" s="725"/>
      <c r="F58" s="723" t="str">
        <f t="shared" si="1"/>
        <v/>
      </c>
    </row>
    <row r="59" spans="1:6" ht="15" customHeight="1">
      <c r="A59" s="727"/>
      <c r="B59" s="728" t="s">
        <v>554</v>
      </c>
      <c r="C59" s="725"/>
      <c r="D59" s="725"/>
      <c r="E59" s="725"/>
      <c r="F59" s="723" t="str">
        <f t="shared" si="1"/>
        <v/>
      </c>
    </row>
    <row r="60" spans="1:6" ht="15" customHeight="1">
      <c r="A60" s="727"/>
      <c r="B60" s="728" t="s">
        <v>555</v>
      </c>
      <c r="C60" s="725"/>
      <c r="D60" s="725"/>
      <c r="E60" s="725"/>
      <c r="F60" s="723" t="str">
        <f t="shared" si="1"/>
        <v/>
      </c>
    </row>
    <row r="61" spans="1:6" s="87" customFormat="1" ht="15" customHeight="1">
      <c r="A61" s="727"/>
      <c r="B61" s="728" t="s">
        <v>556</v>
      </c>
      <c r="C61" s="725"/>
      <c r="D61" s="725"/>
      <c r="E61" s="725"/>
      <c r="F61" s="723" t="str">
        <f t="shared" si="1"/>
        <v/>
      </c>
    </row>
    <row r="62" spans="1:6" ht="15" customHeight="1">
      <c r="A62" s="727"/>
      <c r="B62" s="728" t="s">
        <v>557</v>
      </c>
      <c r="C62" s="725"/>
      <c r="D62" s="725"/>
      <c r="E62" s="725"/>
      <c r="F62" s="723" t="str">
        <f t="shared" si="1"/>
        <v/>
      </c>
    </row>
    <row r="63" spans="1:6" ht="15" customHeight="1">
      <c r="A63" s="727"/>
      <c r="B63" s="728" t="s">
        <v>558</v>
      </c>
      <c r="C63" s="725"/>
      <c r="D63" s="725"/>
      <c r="E63" s="725"/>
      <c r="F63" s="723" t="str">
        <f t="shared" si="1"/>
        <v/>
      </c>
    </row>
    <row r="64" spans="1:6" ht="15" customHeight="1">
      <c r="A64" s="2" t="s">
        <v>559</v>
      </c>
      <c r="B64" s="2"/>
      <c r="C64" s="25"/>
      <c r="D64" s="25"/>
      <c r="E64" s="25"/>
      <c r="F64" s="103" t="str">
        <f t="shared" si="1"/>
        <v/>
      </c>
    </row>
    <row r="65" spans="1:6" ht="15" customHeight="1">
      <c r="A65" s="728"/>
      <c r="B65" s="728" t="s">
        <v>560</v>
      </c>
      <c r="C65" s="725"/>
      <c r="D65" s="725"/>
      <c r="E65" s="725"/>
      <c r="F65" s="723" t="str">
        <f t="shared" si="1"/>
        <v/>
      </c>
    </row>
    <row r="66" spans="1:6" ht="15" customHeight="1">
      <c r="A66" s="727"/>
      <c r="B66" s="728" t="s">
        <v>561</v>
      </c>
      <c r="C66" s="725"/>
      <c r="D66" s="725"/>
      <c r="E66" s="725"/>
      <c r="F66" s="723" t="str">
        <f t="shared" si="1"/>
        <v/>
      </c>
    </row>
    <row r="67" spans="1:6" ht="15" customHeight="1">
      <c r="A67" s="727"/>
      <c r="B67" s="728" t="s">
        <v>562</v>
      </c>
      <c r="C67" s="725"/>
      <c r="D67" s="725"/>
      <c r="E67" s="725"/>
      <c r="F67" s="723" t="str">
        <f t="shared" ref="F67:F98" si="2">IFERROR(E67*100/D67,"")</f>
        <v/>
      </c>
    </row>
    <row r="68" spans="1:6" ht="15" customHeight="1">
      <c r="A68" s="727"/>
      <c r="B68" s="728" t="s">
        <v>563</v>
      </c>
      <c r="C68" s="725"/>
      <c r="D68" s="725"/>
      <c r="E68" s="725"/>
      <c r="F68" s="723" t="str">
        <f t="shared" si="2"/>
        <v/>
      </c>
    </row>
    <row r="69" spans="1:6" ht="15" customHeight="1">
      <c r="A69" s="727"/>
      <c r="B69" s="728" t="s">
        <v>564</v>
      </c>
      <c r="C69" s="725"/>
      <c r="D69" s="725"/>
      <c r="E69" s="725"/>
      <c r="F69" s="723" t="str">
        <f t="shared" si="2"/>
        <v/>
      </c>
    </row>
    <row r="70" spans="1:6" ht="15" customHeight="1">
      <c r="A70" s="727"/>
      <c r="B70" s="728" t="s">
        <v>565</v>
      </c>
      <c r="C70" s="725"/>
      <c r="D70" s="725"/>
      <c r="E70" s="725"/>
      <c r="F70" s="723" t="str">
        <f t="shared" si="2"/>
        <v/>
      </c>
    </row>
    <row r="71" spans="1:6" ht="15" customHeight="1">
      <c r="A71" s="727"/>
      <c r="B71" s="728" t="s">
        <v>566</v>
      </c>
      <c r="C71" s="725"/>
      <c r="D71" s="725"/>
      <c r="E71" s="725"/>
      <c r="F71" s="723" t="str">
        <f t="shared" si="2"/>
        <v/>
      </c>
    </row>
    <row r="72" spans="1:6" ht="15" customHeight="1">
      <c r="A72" s="727"/>
      <c r="B72" s="728" t="s">
        <v>567</v>
      </c>
      <c r="C72" s="725"/>
      <c r="D72" s="725"/>
      <c r="E72" s="725"/>
      <c r="F72" s="723" t="str">
        <f t="shared" si="2"/>
        <v/>
      </c>
    </row>
    <row r="73" spans="1:6" ht="15" customHeight="1">
      <c r="A73" s="2" t="s">
        <v>568</v>
      </c>
      <c r="B73" s="2"/>
      <c r="C73" s="25"/>
      <c r="D73" s="25"/>
      <c r="E73" s="25"/>
      <c r="F73" s="103" t="str">
        <f t="shared" si="2"/>
        <v/>
      </c>
    </row>
    <row r="74" spans="1:6" ht="15" customHeight="1">
      <c r="A74" s="728"/>
      <c r="B74" s="728" t="s">
        <v>569</v>
      </c>
      <c r="C74" s="725"/>
      <c r="D74" s="725"/>
      <c r="E74" s="725"/>
      <c r="F74" s="723" t="str">
        <f t="shared" si="2"/>
        <v/>
      </c>
    </row>
    <row r="75" spans="1:6" ht="15" customHeight="1">
      <c r="A75" s="727"/>
      <c r="B75" s="728" t="s">
        <v>570</v>
      </c>
      <c r="C75" s="725"/>
      <c r="D75" s="725"/>
      <c r="E75" s="725"/>
      <c r="F75" s="723" t="str">
        <f t="shared" si="2"/>
        <v/>
      </c>
    </row>
    <row r="76" spans="1:6" ht="15" customHeight="1">
      <c r="A76" s="727"/>
      <c r="B76" s="728" t="s">
        <v>571</v>
      </c>
      <c r="C76" s="725"/>
      <c r="D76" s="725"/>
      <c r="E76" s="725"/>
      <c r="F76" s="723" t="str">
        <f t="shared" si="2"/>
        <v/>
      </c>
    </row>
    <row r="77" spans="1:6" ht="15" customHeight="1">
      <c r="A77" s="727"/>
      <c r="B77" s="728" t="s">
        <v>572</v>
      </c>
      <c r="C77" s="725"/>
      <c r="D77" s="725"/>
      <c r="E77" s="725"/>
      <c r="F77" s="723" t="str">
        <f t="shared" si="2"/>
        <v/>
      </c>
    </row>
    <row r="78" spans="1:6" ht="15" customHeight="1">
      <c r="A78" s="727"/>
      <c r="B78" s="728" t="s">
        <v>573</v>
      </c>
      <c r="C78" s="725"/>
      <c r="D78" s="725"/>
      <c r="E78" s="725"/>
      <c r="F78" s="723" t="str">
        <f t="shared" si="2"/>
        <v/>
      </c>
    </row>
    <row r="79" spans="1:6" ht="15" customHeight="1">
      <c r="A79" s="2" t="s">
        <v>574</v>
      </c>
      <c r="B79" s="2"/>
      <c r="C79" s="49"/>
      <c r="D79" s="49"/>
      <c r="E79" s="49"/>
      <c r="F79" s="686" t="str">
        <f t="shared" si="2"/>
        <v/>
      </c>
    </row>
    <row r="80" spans="1:6" ht="15" customHeight="1">
      <c r="A80" s="728"/>
      <c r="B80" s="728" t="s">
        <v>575</v>
      </c>
      <c r="C80" s="724"/>
      <c r="D80" s="724"/>
      <c r="E80" s="724"/>
      <c r="F80" s="722" t="str">
        <f t="shared" si="2"/>
        <v/>
      </c>
    </row>
    <row r="81" spans="1:6" ht="15" customHeight="1">
      <c r="A81" s="727"/>
      <c r="B81" s="728" t="s">
        <v>576</v>
      </c>
      <c r="C81" s="725"/>
      <c r="D81" s="725"/>
      <c r="E81" s="725"/>
      <c r="F81" s="723" t="str">
        <f t="shared" si="2"/>
        <v/>
      </c>
    </row>
    <row r="82" spans="1:6" ht="15" customHeight="1">
      <c r="A82" s="727"/>
      <c r="B82" s="728" t="s">
        <v>577</v>
      </c>
      <c r="C82" s="725"/>
      <c r="D82" s="725"/>
      <c r="E82" s="725"/>
      <c r="F82" s="723" t="str">
        <f t="shared" si="2"/>
        <v/>
      </c>
    </row>
    <row r="83" spans="1:6" ht="15" customHeight="1">
      <c r="A83" s="727"/>
      <c r="B83" s="728" t="s">
        <v>578</v>
      </c>
      <c r="C83" s="725"/>
      <c r="D83" s="725"/>
      <c r="E83" s="725"/>
      <c r="F83" s="723" t="str">
        <f t="shared" si="2"/>
        <v/>
      </c>
    </row>
    <row r="84" spans="1:6" ht="15" customHeight="1">
      <c r="A84" s="2" t="s">
        <v>579</v>
      </c>
      <c r="B84" s="2"/>
      <c r="C84" s="25"/>
      <c r="D84" s="25"/>
      <c r="E84" s="25"/>
      <c r="F84" s="103" t="str">
        <f t="shared" si="2"/>
        <v/>
      </c>
    </row>
    <row r="85" spans="1:6" ht="15" customHeight="1">
      <c r="A85" s="727"/>
      <c r="B85" s="728" t="s">
        <v>580</v>
      </c>
      <c r="C85" s="725"/>
      <c r="D85" s="725"/>
      <c r="E85" s="725"/>
      <c r="F85" s="723" t="str">
        <f t="shared" si="2"/>
        <v/>
      </c>
    </row>
    <row r="86" spans="1:6" ht="15" customHeight="1">
      <c r="A86" s="727"/>
      <c r="B86" s="728" t="s">
        <v>581</v>
      </c>
      <c r="C86" s="725"/>
      <c r="D86" s="725"/>
      <c r="E86" s="725"/>
      <c r="F86" s="723" t="str">
        <f t="shared" si="2"/>
        <v/>
      </c>
    </row>
    <row r="87" spans="1:6" s="87" customFormat="1" ht="15" customHeight="1">
      <c r="A87" s="727"/>
      <c r="B87" s="728" t="s">
        <v>582</v>
      </c>
      <c r="C87" s="725"/>
      <c r="D87" s="725"/>
      <c r="E87" s="725"/>
      <c r="F87" s="723" t="str">
        <f t="shared" si="2"/>
        <v/>
      </c>
    </row>
    <row r="88" spans="1:6" ht="15" customHeight="1">
      <c r="A88" s="2" t="s">
        <v>583</v>
      </c>
      <c r="B88" s="2"/>
      <c r="C88" s="49"/>
      <c r="D88" s="49"/>
      <c r="E88" s="49"/>
      <c r="F88" s="686" t="str">
        <f t="shared" si="2"/>
        <v/>
      </c>
    </row>
    <row r="89" spans="1:6" ht="15" customHeight="1">
      <c r="A89" s="727"/>
      <c r="B89" s="728" t="s">
        <v>584</v>
      </c>
      <c r="C89" s="725"/>
      <c r="D89" s="725"/>
      <c r="E89" s="725"/>
      <c r="F89" s="723" t="str">
        <f t="shared" si="2"/>
        <v/>
      </c>
    </row>
    <row r="90" spans="1:6" ht="15" customHeight="1">
      <c r="A90" s="2" t="s">
        <v>585</v>
      </c>
      <c r="B90" s="2"/>
      <c r="C90" s="25"/>
      <c r="D90" s="25"/>
      <c r="E90" s="25"/>
      <c r="F90" s="103" t="str">
        <f t="shared" si="2"/>
        <v/>
      </c>
    </row>
    <row r="91" spans="1:6" ht="15" customHeight="1">
      <c r="A91" s="727"/>
      <c r="B91" s="728" t="s">
        <v>586</v>
      </c>
      <c r="C91" s="725"/>
      <c r="D91" s="725"/>
      <c r="E91" s="725"/>
      <c r="F91" s="723" t="str">
        <f t="shared" si="2"/>
        <v/>
      </c>
    </row>
    <row r="92" spans="1:6" s="87" customFormat="1" ht="15" customHeight="1">
      <c r="A92" s="727"/>
      <c r="B92" s="728" t="s">
        <v>587</v>
      </c>
      <c r="C92" s="725"/>
      <c r="D92" s="725"/>
      <c r="E92" s="725"/>
      <c r="F92" s="723" t="str">
        <f t="shared" si="2"/>
        <v/>
      </c>
    </row>
    <row r="93" spans="1:6" ht="15" customHeight="1">
      <c r="A93" s="727"/>
      <c r="B93" s="728" t="s">
        <v>588</v>
      </c>
      <c r="C93" s="725"/>
      <c r="D93" s="725"/>
      <c r="E93" s="725"/>
      <c r="F93" s="723" t="str">
        <f t="shared" si="2"/>
        <v/>
      </c>
    </row>
    <row r="94" spans="1:6" ht="15" customHeight="1">
      <c r="A94" s="2" t="s">
        <v>589</v>
      </c>
      <c r="B94" s="2"/>
      <c r="C94" s="25"/>
      <c r="D94" s="25"/>
      <c r="E94" s="25"/>
      <c r="F94" s="103" t="str">
        <f t="shared" si="2"/>
        <v/>
      </c>
    </row>
    <row r="95" spans="1:6" ht="15" customHeight="1">
      <c r="A95" s="728"/>
      <c r="B95" s="728" t="s">
        <v>590</v>
      </c>
      <c r="C95" s="725"/>
      <c r="D95" s="725"/>
      <c r="E95" s="725"/>
      <c r="F95" s="723" t="str">
        <f t="shared" si="2"/>
        <v/>
      </c>
    </row>
    <row r="96" spans="1:6" ht="15" customHeight="1">
      <c r="A96" s="728"/>
      <c r="B96" s="728" t="s">
        <v>591</v>
      </c>
      <c r="C96" s="725"/>
      <c r="D96" s="725"/>
      <c r="E96" s="725"/>
      <c r="F96" s="723" t="str">
        <f t="shared" si="2"/>
        <v/>
      </c>
    </row>
    <row r="97" spans="1:6" ht="15" customHeight="1">
      <c r="A97" s="728"/>
      <c r="B97" s="728" t="s">
        <v>592</v>
      </c>
      <c r="C97" s="725"/>
      <c r="D97" s="725"/>
      <c r="E97" s="725"/>
      <c r="F97" s="723" t="str">
        <f t="shared" si="2"/>
        <v/>
      </c>
    </row>
    <row r="98" spans="1:6" s="87" customFormat="1" ht="15" customHeight="1">
      <c r="A98" s="728"/>
      <c r="B98" s="728" t="s">
        <v>593</v>
      </c>
      <c r="C98" s="725"/>
      <c r="D98" s="725"/>
      <c r="E98" s="725"/>
      <c r="F98" s="723" t="str">
        <f t="shared" si="2"/>
        <v/>
      </c>
    </row>
    <row r="99" spans="1:6" ht="15" customHeight="1">
      <c r="A99" s="2" t="s">
        <v>594</v>
      </c>
      <c r="B99" s="2"/>
      <c r="C99" s="49"/>
      <c r="D99" s="49"/>
      <c r="E99" s="49"/>
      <c r="F99" s="686" t="str">
        <f t="shared" ref="F99:F111" si="3">IFERROR(E99*100/D99,"")</f>
        <v/>
      </c>
    </row>
    <row r="100" spans="1:6" ht="15" customHeight="1">
      <c r="A100" s="727"/>
      <c r="B100" s="728" t="s">
        <v>595</v>
      </c>
      <c r="C100" s="725"/>
      <c r="D100" s="725"/>
      <c r="E100" s="725"/>
      <c r="F100" s="723" t="str">
        <f t="shared" si="3"/>
        <v/>
      </c>
    </row>
    <row r="101" spans="1:6" ht="15" customHeight="1">
      <c r="A101" s="2" t="s">
        <v>596</v>
      </c>
      <c r="B101" s="2"/>
      <c r="C101" s="25"/>
      <c r="D101" s="25"/>
      <c r="E101" s="25"/>
      <c r="F101" s="103" t="str">
        <f t="shared" si="3"/>
        <v/>
      </c>
    </row>
    <row r="102" spans="1:6" ht="15" customHeight="1">
      <c r="A102" s="728"/>
      <c r="B102" s="728" t="s">
        <v>597</v>
      </c>
      <c r="C102" s="725"/>
      <c r="D102" s="725"/>
      <c r="E102" s="725"/>
      <c r="F102" s="723" t="str">
        <f t="shared" si="3"/>
        <v/>
      </c>
    </row>
    <row r="103" spans="1:6" ht="15" customHeight="1">
      <c r="A103" s="727"/>
      <c r="B103" s="728" t="s">
        <v>598</v>
      </c>
      <c r="C103" s="725"/>
      <c r="D103" s="725"/>
      <c r="E103" s="725"/>
      <c r="F103" s="723" t="str">
        <f t="shared" si="3"/>
        <v/>
      </c>
    </row>
    <row r="104" spans="1:6" ht="15" customHeight="1">
      <c r="A104" s="727"/>
      <c r="B104" s="728" t="s">
        <v>599</v>
      </c>
      <c r="C104" s="725"/>
      <c r="D104" s="725"/>
      <c r="E104" s="725"/>
      <c r="F104" s="723" t="str">
        <f t="shared" si="3"/>
        <v/>
      </c>
    </row>
    <row r="105" spans="1:6" ht="15" customHeight="1">
      <c r="A105" s="727"/>
      <c r="B105" s="728" t="s">
        <v>600</v>
      </c>
      <c r="C105" s="725"/>
      <c r="D105" s="725"/>
      <c r="E105" s="725"/>
      <c r="F105" s="723" t="str">
        <f t="shared" si="3"/>
        <v/>
      </c>
    </row>
    <row r="106" spans="1:6" ht="15" customHeight="1">
      <c r="A106" s="727"/>
      <c r="B106" s="728" t="s">
        <v>601</v>
      </c>
      <c r="C106" s="725"/>
      <c r="D106" s="725"/>
      <c r="E106" s="725"/>
      <c r="F106" s="723" t="str">
        <f t="shared" si="3"/>
        <v/>
      </c>
    </row>
    <row r="107" spans="1:6" ht="14.25" customHeight="1">
      <c r="A107" s="727"/>
      <c r="B107" s="728" t="s">
        <v>602</v>
      </c>
      <c r="C107" s="725"/>
      <c r="D107" s="725"/>
      <c r="E107" s="725"/>
      <c r="F107" s="723" t="str">
        <f t="shared" si="3"/>
        <v/>
      </c>
    </row>
    <row r="108" spans="1:6" ht="14.25" customHeight="1">
      <c r="A108" s="727"/>
      <c r="B108" s="728" t="s">
        <v>603</v>
      </c>
      <c r="C108" s="725"/>
      <c r="D108" s="725"/>
      <c r="E108" s="725"/>
      <c r="F108" s="723" t="str">
        <f t="shared" si="3"/>
        <v/>
      </c>
    </row>
    <row r="109" spans="1:6" ht="14.25" customHeight="1">
      <c r="A109" s="2" t="s">
        <v>604</v>
      </c>
      <c r="B109" s="2"/>
      <c r="C109" s="683"/>
      <c r="D109" s="683"/>
      <c r="E109" s="683"/>
      <c r="F109" s="103" t="str">
        <f t="shared" si="3"/>
        <v/>
      </c>
    </row>
    <row r="110" spans="1:6" ht="14.25" customHeight="1">
      <c r="A110" s="2" t="s">
        <v>605</v>
      </c>
      <c r="B110" s="2"/>
      <c r="C110" s="25"/>
      <c r="D110" s="25"/>
      <c r="E110" s="25"/>
      <c r="F110" s="103" t="str">
        <f t="shared" si="3"/>
        <v/>
      </c>
    </row>
    <row r="111" spans="1:6" ht="14.25" customHeight="1" thickBot="1">
      <c r="A111" s="282" t="s">
        <v>606</v>
      </c>
      <c r="B111" s="282"/>
      <c r="C111" s="206"/>
      <c r="D111" s="206"/>
      <c r="E111" s="206"/>
      <c r="F111" s="103" t="str">
        <f t="shared" si="3"/>
        <v/>
      </c>
    </row>
  </sheetData>
  <mergeCells count="1">
    <mergeCell ref="A2:B2"/>
  </mergeCells>
  <conditionalFormatting sqref="C3:E108">
    <cfRule type="containsBlanks" dxfId="351" priority="6">
      <formula>LEN(TRIM(C3))=0</formula>
    </cfRule>
  </conditionalFormatting>
  <conditionalFormatting sqref="C110:E110">
    <cfRule type="containsBlanks" dxfId="350" priority="5">
      <formula>LEN(TRIM(C110))=0</formula>
    </cfRule>
  </conditionalFormatting>
  <conditionalFormatting sqref="C98:F98">
    <cfRule type="containsBlanks" dxfId="349" priority="4" stopIfTrue="1">
      <formula>LEN(TRIM(C98))=0</formula>
    </cfRule>
  </conditionalFormatting>
  <conditionalFormatting sqref="F3:F111">
    <cfRule type="containsBlanks" dxfId="348" priority="1">
      <formula>LEN(TRIM(F3))=0</formula>
    </cfRule>
  </conditionalFormatting>
  <conditionalFormatting sqref="G2:L2">
    <cfRule type="notContainsBlanks" dxfId="347" priority="940">
      <formula>LEN(TRIM(G2))&gt;0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Feuil106">
    <tabColor rgb="FFF9FBFA"/>
  </sheetPr>
  <dimension ref="A1:V111"/>
  <sheetViews>
    <sheetView view="pageBreakPreview" zoomScale="115" zoomScaleNormal="100" zoomScaleSheetLayoutView="115" workbookViewId="0">
      <pane ySplit="2" topLeftCell="A94" activePane="bottomLeft" state="frozen"/>
      <selection activeCell="A28" sqref="A28"/>
      <selection pane="bottomLeft" activeCell="C3" sqref="C3:E111"/>
    </sheetView>
  </sheetViews>
  <sheetFormatPr baseColWidth="10" defaultColWidth="14.3984375" defaultRowHeight="15" customHeight="1"/>
  <cols>
    <col min="1" max="1" width="1.3984375" style="7" customWidth="1"/>
    <col min="2" max="2" width="23" style="7" customWidth="1"/>
    <col min="3" max="3" width="17.3984375" style="7" customWidth="1"/>
    <col min="4" max="4" width="32" style="7" customWidth="1"/>
    <col min="5" max="5" width="27.19921875" style="7" customWidth="1"/>
    <col min="6" max="7" width="11.3984375" style="7" customWidth="1"/>
    <col min="8" max="22" width="10.796875" style="7" customWidth="1"/>
    <col min="23" max="24" width="14.3984375" style="7" customWidth="1"/>
    <col min="25" max="16384" width="14.3984375" style="7"/>
  </cols>
  <sheetData>
    <row r="1" spans="1:22" ht="14.25" customHeight="1">
      <c r="A1" s="1031" t="s">
        <v>1974</v>
      </c>
      <c r="B1" s="933"/>
      <c r="C1" s="933"/>
      <c r="D1" s="933"/>
      <c r="E1" s="933"/>
      <c r="F1" s="15"/>
      <c r="G1" s="15"/>
    </row>
    <row r="2" spans="1:22" ht="29.75" customHeight="1">
      <c r="A2" s="1032" t="s">
        <v>624</v>
      </c>
      <c r="B2" s="1033"/>
      <c r="C2" s="752" t="s">
        <v>1975</v>
      </c>
      <c r="D2" s="753" t="s">
        <v>1976</v>
      </c>
      <c r="E2" s="752" t="s">
        <v>1977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" customHeight="1">
      <c r="A3" s="2" t="s">
        <v>498</v>
      </c>
      <c r="B3" s="2"/>
      <c r="C3" s="25"/>
      <c r="D3" s="25"/>
      <c r="E3" s="25"/>
    </row>
    <row r="4" spans="1:22" ht="15" customHeight="1">
      <c r="A4" s="727"/>
      <c r="B4" s="728" t="s">
        <v>499</v>
      </c>
      <c r="C4" s="724"/>
      <c r="D4" s="724"/>
      <c r="E4" s="724"/>
    </row>
    <row r="5" spans="1:22" ht="15" customHeight="1">
      <c r="A5" s="727"/>
      <c r="B5" s="728" t="s">
        <v>500</v>
      </c>
      <c r="C5" s="725"/>
      <c r="D5" s="725"/>
      <c r="E5" s="725"/>
    </row>
    <row r="6" spans="1:22" ht="15" customHeight="1">
      <c r="A6" s="727"/>
      <c r="B6" s="728" t="s">
        <v>501</v>
      </c>
      <c r="C6" s="725"/>
      <c r="D6" s="725"/>
      <c r="E6" s="725"/>
      <c r="F6" s="58"/>
    </row>
    <row r="7" spans="1:22" ht="15" customHeight="1">
      <c r="A7" s="727"/>
      <c r="B7" s="728" t="s">
        <v>502</v>
      </c>
      <c r="C7" s="725"/>
      <c r="D7" s="725"/>
      <c r="E7" s="725"/>
    </row>
    <row r="8" spans="1:22" ht="15" customHeight="1">
      <c r="A8" s="2" t="s">
        <v>503</v>
      </c>
      <c r="B8" s="2"/>
      <c r="C8" s="25"/>
      <c r="D8" s="25"/>
      <c r="E8" s="25"/>
    </row>
    <row r="9" spans="1:22" ht="15" customHeight="1">
      <c r="A9" s="727"/>
      <c r="B9" s="728" t="s">
        <v>504</v>
      </c>
      <c r="C9" s="725"/>
      <c r="D9" s="725"/>
      <c r="E9" s="725"/>
    </row>
    <row r="10" spans="1:22" ht="15" customHeight="1">
      <c r="A10" s="727"/>
      <c r="B10" s="728" t="s">
        <v>505</v>
      </c>
      <c r="C10" s="725"/>
      <c r="D10" s="725"/>
      <c r="E10" s="725"/>
    </row>
    <row r="11" spans="1:22" ht="15" customHeight="1">
      <c r="A11" s="727"/>
      <c r="B11" s="728" t="s">
        <v>506</v>
      </c>
      <c r="C11" s="725"/>
      <c r="D11" s="725"/>
      <c r="E11" s="725"/>
    </row>
    <row r="12" spans="1:22" ht="15" customHeight="1">
      <c r="A12" s="727"/>
      <c r="B12" s="728" t="s">
        <v>507</v>
      </c>
      <c r="C12" s="725"/>
      <c r="D12" s="725"/>
      <c r="E12" s="725"/>
    </row>
    <row r="13" spans="1:22" ht="15" customHeight="1">
      <c r="A13" s="727"/>
      <c r="B13" s="728" t="s">
        <v>508</v>
      </c>
      <c r="C13" s="725"/>
      <c r="D13" s="725"/>
      <c r="E13" s="725"/>
    </row>
    <row r="14" spans="1:22" ht="15" customHeight="1">
      <c r="A14" s="727"/>
      <c r="B14" s="728" t="s">
        <v>509</v>
      </c>
      <c r="C14" s="725"/>
      <c r="D14" s="725"/>
      <c r="E14" s="725"/>
    </row>
    <row r="15" spans="1:22" ht="15" customHeight="1">
      <c r="A15" s="2" t="s">
        <v>510</v>
      </c>
      <c r="B15" s="2"/>
      <c r="C15" s="25"/>
      <c r="D15" s="25"/>
      <c r="E15" s="25"/>
    </row>
    <row r="16" spans="1:22" ht="15" customHeight="1">
      <c r="A16" s="728"/>
      <c r="B16" s="728" t="s">
        <v>511</v>
      </c>
      <c r="C16" s="725"/>
      <c r="D16" s="725"/>
      <c r="E16" s="725"/>
    </row>
    <row r="17" spans="1:5" ht="15" customHeight="1">
      <c r="A17" s="727"/>
      <c r="B17" s="728" t="s">
        <v>512</v>
      </c>
      <c r="C17" s="725"/>
      <c r="D17" s="725"/>
      <c r="E17" s="725"/>
    </row>
    <row r="18" spans="1:5" ht="15" customHeight="1">
      <c r="A18" s="727"/>
      <c r="B18" s="728" t="s">
        <v>513</v>
      </c>
      <c r="C18" s="725"/>
      <c r="D18" s="725"/>
      <c r="E18" s="725"/>
    </row>
    <row r="19" spans="1:5" ht="15" customHeight="1">
      <c r="A19" s="2" t="s">
        <v>514</v>
      </c>
      <c r="B19" s="6"/>
      <c r="C19" s="49"/>
      <c r="D19" s="49"/>
      <c r="E19" s="49"/>
    </row>
    <row r="20" spans="1:5" ht="15" customHeight="1">
      <c r="A20" s="728"/>
      <c r="B20" s="729" t="s">
        <v>515</v>
      </c>
      <c r="C20" s="724"/>
      <c r="D20" s="724"/>
      <c r="E20" s="724"/>
    </row>
    <row r="21" spans="1:5" ht="15" customHeight="1">
      <c r="A21" s="727"/>
      <c r="B21" s="728" t="s">
        <v>516</v>
      </c>
      <c r="C21" s="725"/>
      <c r="D21" s="725"/>
      <c r="E21" s="725"/>
    </row>
    <row r="22" spans="1:5" ht="15" customHeight="1">
      <c r="A22" s="727"/>
      <c r="B22" s="728" t="s">
        <v>517</v>
      </c>
      <c r="C22" s="725"/>
      <c r="D22" s="725"/>
      <c r="E22" s="725"/>
    </row>
    <row r="23" spans="1:5" ht="15" customHeight="1">
      <c r="A23" s="727"/>
      <c r="B23" s="728" t="s">
        <v>518</v>
      </c>
      <c r="C23" s="725"/>
      <c r="D23" s="725"/>
      <c r="E23" s="725"/>
    </row>
    <row r="24" spans="1:5" ht="15" customHeight="1">
      <c r="A24" s="727"/>
      <c r="B24" s="728" t="s">
        <v>519</v>
      </c>
      <c r="C24" s="725"/>
      <c r="D24" s="725"/>
      <c r="E24" s="725"/>
    </row>
    <row r="25" spans="1:5" ht="15" customHeight="1">
      <c r="A25" s="727"/>
      <c r="B25" s="728" t="s">
        <v>520</v>
      </c>
      <c r="C25" s="725"/>
      <c r="D25" s="725"/>
      <c r="E25" s="725"/>
    </row>
    <row r="26" spans="1:5" ht="15" customHeight="1">
      <c r="A26" s="727"/>
      <c r="B26" s="728" t="s">
        <v>521</v>
      </c>
      <c r="C26" s="725"/>
      <c r="D26" s="725"/>
      <c r="E26" s="725"/>
    </row>
    <row r="27" spans="1:5" ht="15" customHeight="1">
      <c r="A27" s="727"/>
      <c r="B27" s="728" t="s">
        <v>522</v>
      </c>
      <c r="C27" s="725"/>
      <c r="D27" s="725"/>
      <c r="E27" s="725"/>
    </row>
    <row r="28" spans="1:5" ht="15" customHeight="1">
      <c r="A28" s="727"/>
      <c r="B28" s="728" t="s">
        <v>523</v>
      </c>
      <c r="C28" s="725"/>
      <c r="D28" s="725"/>
      <c r="E28" s="725"/>
    </row>
    <row r="29" spans="1:5" ht="15" customHeight="1">
      <c r="A29" s="2" t="s">
        <v>524</v>
      </c>
      <c r="B29" s="2"/>
      <c r="C29" s="25"/>
      <c r="D29" s="25"/>
      <c r="E29" s="25"/>
    </row>
    <row r="30" spans="1:5" ht="15" customHeight="1">
      <c r="A30" s="728"/>
      <c r="B30" s="728" t="s">
        <v>525</v>
      </c>
      <c r="C30" s="724"/>
      <c r="D30" s="724"/>
      <c r="E30" s="724"/>
    </row>
    <row r="31" spans="1:5" ht="15" customHeight="1">
      <c r="A31" s="728"/>
      <c r="B31" s="728" t="s">
        <v>526</v>
      </c>
      <c r="C31" s="725"/>
      <c r="D31" s="725"/>
      <c r="E31" s="725"/>
    </row>
    <row r="32" spans="1:5" ht="15" customHeight="1">
      <c r="A32" s="728"/>
      <c r="B32" s="728" t="s">
        <v>527</v>
      </c>
      <c r="C32" s="725"/>
      <c r="D32" s="725"/>
      <c r="E32" s="725"/>
    </row>
    <row r="33" spans="1:5" ht="15" customHeight="1">
      <c r="A33" s="728"/>
      <c r="B33" s="728" t="s">
        <v>528</v>
      </c>
      <c r="C33" s="725"/>
      <c r="D33" s="725"/>
      <c r="E33" s="725"/>
    </row>
    <row r="34" spans="1:5" ht="15" customHeight="1">
      <c r="A34" s="728"/>
      <c r="B34" s="728" t="s">
        <v>529</v>
      </c>
      <c r="C34" s="725"/>
      <c r="D34" s="725"/>
      <c r="E34" s="725"/>
    </row>
    <row r="35" spans="1:5" ht="15" customHeight="1">
      <c r="A35" s="728"/>
      <c r="B35" s="728" t="s">
        <v>530</v>
      </c>
      <c r="C35" s="725"/>
      <c r="D35" s="725"/>
      <c r="E35" s="725"/>
    </row>
    <row r="36" spans="1:5" ht="15" customHeight="1">
      <c r="A36" s="728"/>
      <c r="B36" s="728" t="s">
        <v>531</v>
      </c>
      <c r="C36" s="725"/>
      <c r="D36" s="725"/>
      <c r="E36" s="725"/>
    </row>
    <row r="37" spans="1:5" ht="15" customHeight="1">
      <c r="A37" s="727"/>
      <c r="B37" s="728" t="s">
        <v>532</v>
      </c>
      <c r="C37" s="725"/>
      <c r="D37" s="725"/>
      <c r="E37" s="725"/>
    </row>
    <row r="38" spans="1:5" ht="15" customHeight="1">
      <c r="A38" s="727"/>
      <c r="B38" s="728" t="s">
        <v>533</v>
      </c>
      <c r="C38" s="725"/>
      <c r="D38" s="725"/>
      <c r="E38" s="725"/>
    </row>
    <row r="39" spans="1:5" ht="15" customHeight="1">
      <c r="A39" s="727"/>
      <c r="B39" s="728" t="s">
        <v>534</v>
      </c>
      <c r="C39" s="725"/>
      <c r="D39" s="725"/>
      <c r="E39" s="725"/>
    </row>
    <row r="40" spans="1:5" ht="15" customHeight="1">
      <c r="A40" s="727"/>
      <c r="B40" s="728" t="s">
        <v>535</v>
      </c>
      <c r="C40" s="725"/>
      <c r="D40" s="725"/>
      <c r="E40" s="725"/>
    </row>
    <row r="41" spans="1:5" ht="15" customHeight="1">
      <c r="A41" s="727"/>
      <c r="B41" s="728" t="s">
        <v>536</v>
      </c>
      <c r="C41" s="725"/>
      <c r="D41" s="725"/>
      <c r="E41" s="725"/>
    </row>
    <row r="42" spans="1:5" ht="15" customHeight="1">
      <c r="A42" s="2" t="s">
        <v>537</v>
      </c>
      <c r="B42" s="2"/>
      <c r="C42" s="25"/>
      <c r="D42" s="25"/>
      <c r="E42" s="25"/>
    </row>
    <row r="43" spans="1:5" ht="15" customHeight="1">
      <c r="A43" s="728"/>
      <c r="B43" s="728" t="s">
        <v>538</v>
      </c>
      <c r="C43" s="725"/>
      <c r="D43" s="725"/>
      <c r="E43" s="725"/>
    </row>
    <row r="44" spans="1:5" ht="15" customHeight="1">
      <c r="A44" s="727"/>
      <c r="B44" s="728" t="s">
        <v>539</v>
      </c>
      <c r="C44" s="725"/>
      <c r="D44" s="725"/>
      <c r="E44" s="725"/>
    </row>
    <row r="45" spans="1:5" ht="15" customHeight="1">
      <c r="A45" s="727"/>
      <c r="B45" s="728" t="s">
        <v>540</v>
      </c>
      <c r="C45" s="725"/>
      <c r="D45" s="725"/>
      <c r="E45" s="725"/>
    </row>
    <row r="46" spans="1:5" ht="15" customHeight="1">
      <c r="A46" s="727"/>
      <c r="B46" s="728" t="s">
        <v>541</v>
      </c>
      <c r="C46" s="725"/>
      <c r="D46" s="725"/>
      <c r="E46" s="725"/>
    </row>
    <row r="47" spans="1:5" ht="15" customHeight="1">
      <c r="A47" s="727"/>
      <c r="B47" s="728" t="s">
        <v>542</v>
      </c>
      <c r="C47" s="725"/>
      <c r="D47" s="725"/>
      <c r="E47" s="725"/>
    </row>
    <row r="48" spans="1:5" ht="15" customHeight="1">
      <c r="A48" s="727"/>
      <c r="B48" s="728" t="s">
        <v>543</v>
      </c>
      <c r="C48" s="725"/>
      <c r="D48" s="725"/>
      <c r="E48" s="725"/>
    </row>
    <row r="49" spans="1:5" ht="15" customHeight="1">
      <c r="A49" s="727"/>
      <c r="B49" s="728" t="s">
        <v>544</v>
      </c>
      <c r="C49" s="725"/>
      <c r="D49" s="725"/>
      <c r="E49" s="725"/>
    </row>
    <row r="50" spans="1:5" ht="15" customHeight="1">
      <c r="A50" s="2" t="s">
        <v>545</v>
      </c>
      <c r="B50" s="2"/>
      <c r="C50" s="25"/>
      <c r="D50" s="25"/>
      <c r="E50" s="25"/>
    </row>
    <row r="51" spans="1:5" ht="15" customHeight="1">
      <c r="A51" s="728"/>
      <c r="B51" s="728" t="s">
        <v>546</v>
      </c>
      <c r="C51" s="725"/>
      <c r="D51" s="725"/>
      <c r="E51" s="725"/>
    </row>
    <row r="52" spans="1:5" ht="15" customHeight="1">
      <c r="A52" s="727"/>
      <c r="B52" s="728" t="s">
        <v>547</v>
      </c>
      <c r="C52" s="725"/>
      <c r="D52" s="725"/>
      <c r="E52" s="725"/>
    </row>
    <row r="53" spans="1:5" ht="15" customHeight="1">
      <c r="A53" s="727"/>
      <c r="B53" s="728" t="s">
        <v>548</v>
      </c>
      <c r="C53" s="725"/>
      <c r="D53" s="725"/>
      <c r="E53" s="725"/>
    </row>
    <row r="54" spans="1:5" ht="15" customHeight="1">
      <c r="A54" s="727"/>
      <c r="B54" s="728" t="s">
        <v>549</v>
      </c>
      <c r="C54" s="725"/>
      <c r="D54" s="725"/>
      <c r="E54" s="725"/>
    </row>
    <row r="55" spans="1:5" ht="15" customHeight="1">
      <c r="A55" s="2" t="s">
        <v>550</v>
      </c>
      <c r="B55" s="2"/>
      <c r="C55" s="49"/>
      <c r="D55" s="49"/>
      <c r="E55" s="49"/>
    </row>
    <row r="56" spans="1:5" ht="15" customHeight="1">
      <c r="A56" s="728"/>
      <c r="B56" s="728" t="s">
        <v>551</v>
      </c>
      <c r="C56" s="724"/>
      <c r="D56" s="724"/>
      <c r="E56" s="724"/>
    </row>
    <row r="57" spans="1:5" ht="15" customHeight="1">
      <c r="A57" s="727"/>
      <c r="B57" s="728" t="s">
        <v>552</v>
      </c>
      <c r="C57" s="725"/>
      <c r="D57" s="725"/>
      <c r="E57" s="725"/>
    </row>
    <row r="58" spans="1:5" ht="15" customHeight="1">
      <c r="A58" s="727"/>
      <c r="B58" s="728" t="s">
        <v>553</v>
      </c>
      <c r="C58" s="725"/>
      <c r="D58" s="725"/>
      <c r="E58" s="725"/>
    </row>
    <row r="59" spans="1:5" ht="15" customHeight="1">
      <c r="A59" s="727"/>
      <c r="B59" s="728" t="s">
        <v>554</v>
      </c>
      <c r="C59" s="725"/>
      <c r="D59" s="725"/>
      <c r="E59" s="725"/>
    </row>
    <row r="60" spans="1:5" ht="15" customHeight="1">
      <c r="A60" s="727"/>
      <c r="B60" s="728" t="s">
        <v>555</v>
      </c>
      <c r="C60" s="725"/>
      <c r="D60" s="725"/>
      <c r="E60" s="725"/>
    </row>
    <row r="61" spans="1:5" ht="15" customHeight="1">
      <c r="A61" s="727"/>
      <c r="B61" s="728" t="s">
        <v>556</v>
      </c>
      <c r="C61" s="725"/>
      <c r="D61" s="725"/>
      <c r="E61" s="725"/>
    </row>
    <row r="62" spans="1:5" ht="15" customHeight="1">
      <c r="A62" s="727"/>
      <c r="B62" s="728" t="s">
        <v>557</v>
      </c>
      <c r="C62" s="725"/>
      <c r="D62" s="725"/>
      <c r="E62" s="725"/>
    </row>
    <row r="63" spans="1:5" ht="15" customHeight="1">
      <c r="A63" s="727"/>
      <c r="B63" s="728" t="s">
        <v>558</v>
      </c>
      <c r="C63" s="725"/>
      <c r="D63" s="725"/>
      <c r="E63" s="725"/>
    </row>
    <row r="64" spans="1:5" ht="15" customHeight="1">
      <c r="A64" s="2" t="s">
        <v>559</v>
      </c>
      <c r="B64" s="2"/>
      <c r="C64" s="25"/>
      <c r="D64" s="25"/>
      <c r="E64" s="25"/>
    </row>
    <row r="65" spans="1:5" ht="15" customHeight="1">
      <c r="A65" s="728"/>
      <c r="B65" s="728" t="s">
        <v>560</v>
      </c>
      <c r="C65" s="725"/>
      <c r="D65" s="725"/>
      <c r="E65" s="725"/>
    </row>
    <row r="66" spans="1:5" ht="15" customHeight="1">
      <c r="A66" s="727"/>
      <c r="B66" s="728" t="s">
        <v>561</v>
      </c>
      <c r="C66" s="725"/>
      <c r="D66" s="725"/>
      <c r="E66" s="725"/>
    </row>
    <row r="67" spans="1:5" ht="15" customHeight="1">
      <c r="A67" s="727"/>
      <c r="B67" s="728" t="s">
        <v>562</v>
      </c>
      <c r="C67" s="725"/>
      <c r="D67" s="725"/>
      <c r="E67" s="725"/>
    </row>
    <row r="68" spans="1:5" ht="15" customHeight="1">
      <c r="A68" s="727"/>
      <c r="B68" s="728" t="s">
        <v>563</v>
      </c>
      <c r="C68" s="725"/>
      <c r="D68" s="725"/>
      <c r="E68" s="725"/>
    </row>
    <row r="69" spans="1:5" ht="15" customHeight="1">
      <c r="A69" s="727"/>
      <c r="B69" s="728" t="s">
        <v>564</v>
      </c>
      <c r="C69" s="725"/>
      <c r="D69" s="725"/>
      <c r="E69" s="725"/>
    </row>
    <row r="70" spans="1:5" ht="15" customHeight="1">
      <c r="A70" s="727"/>
      <c r="B70" s="728" t="s">
        <v>565</v>
      </c>
      <c r="C70" s="725"/>
      <c r="D70" s="725"/>
      <c r="E70" s="725"/>
    </row>
    <row r="71" spans="1:5" ht="15" customHeight="1">
      <c r="A71" s="727"/>
      <c r="B71" s="728" t="s">
        <v>566</v>
      </c>
      <c r="C71" s="725"/>
      <c r="D71" s="725"/>
      <c r="E71" s="725"/>
    </row>
    <row r="72" spans="1:5" ht="15" customHeight="1">
      <c r="A72" s="727"/>
      <c r="B72" s="728" t="s">
        <v>567</v>
      </c>
      <c r="C72" s="725"/>
      <c r="D72" s="725"/>
      <c r="E72" s="725"/>
    </row>
    <row r="73" spans="1:5" ht="15" customHeight="1">
      <c r="A73" s="2" t="s">
        <v>568</v>
      </c>
      <c r="B73" s="2"/>
      <c r="C73" s="25"/>
      <c r="D73" s="25"/>
      <c r="E73" s="25"/>
    </row>
    <row r="74" spans="1:5" ht="15" customHeight="1">
      <c r="A74" s="728"/>
      <c r="B74" s="728" t="s">
        <v>569</v>
      </c>
      <c r="C74" s="725"/>
      <c r="D74" s="725"/>
      <c r="E74" s="725"/>
    </row>
    <row r="75" spans="1:5" ht="15" customHeight="1">
      <c r="A75" s="727"/>
      <c r="B75" s="728" t="s">
        <v>570</v>
      </c>
      <c r="C75" s="725"/>
      <c r="D75" s="725"/>
      <c r="E75" s="725"/>
    </row>
    <row r="76" spans="1:5" ht="15" customHeight="1">
      <c r="A76" s="727"/>
      <c r="B76" s="728" t="s">
        <v>571</v>
      </c>
      <c r="C76" s="725"/>
      <c r="D76" s="725"/>
      <c r="E76" s="725"/>
    </row>
    <row r="77" spans="1:5" ht="15" customHeight="1">
      <c r="A77" s="727"/>
      <c r="B77" s="728" t="s">
        <v>572</v>
      </c>
      <c r="C77" s="725"/>
      <c r="D77" s="725"/>
      <c r="E77" s="725"/>
    </row>
    <row r="78" spans="1:5" ht="15" customHeight="1">
      <c r="A78" s="727"/>
      <c r="B78" s="728" t="s">
        <v>573</v>
      </c>
      <c r="C78" s="725"/>
      <c r="D78" s="725"/>
      <c r="E78" s="725"/>
    </row>
    <row r="79" spans="1:5" s="6" customFormat="1" ht="15" customHeight="1">
      <c r="A79" s="2" t="s">
        <v>574</v>
      </c>
      <c r="B79" s="2"/>
      <c r="C79" s="49"/>
      <c r="D79" s="49"/>
      <c r="E79" s="49"/>
    </row>
    <row r="80" spans="1:5" ht="15" customHeight="1">
      <c r="A80" s="728"/>
      <c r="B80" s="728" t="s">
        <v>575</v>
      </c>
      <c r="C80" s="724"/>
      <c r="D80" s="724"/>
      <c r="E80" s="724"/>
    </row>
    <row r="81" spans="1:5" ht="15" customHeight="1">
      <c r="A81" s="727"/>
      <c r="B81" s="728" t="s">
        <v>576</v>
      </c>
      <c r="C81" s="725"/>
      <c r="D81" s="725"/>
      <c r="E81" s="725"/>
    </row>
    <row r="82" spans="1:5" ht="15" customHeight="1">
      <c r="A82" s="727"/>
      <c r="B82" s="728" t="s">
        <v>577</v>
      </c>
      <c r="C82" s="725"/>
      <c r="D82" s="725"/>
      <c r="E82" s="725"/>
    </row>
    <row r="83" spans="1:5" ht="15" customHeight="1">
      <c r="A83" s="727"/>
      <c r="B83" s="728" t="s">
        <v>578</v>
      </c>
      <c r="C83" s="725"/>
      <c r="D83" s="725"/>
      <c r="E83" s="725"/>
    </row>
    <row r="84" spans="1:5" ht="15" customHeight="1">
      <c r="A84" s="2" t="s">
        <v>579</v>
      </c>
      <c r="B84" s="2"/>
      <c r="C84" s="25"/>
      <c r="D84" s="25"/>
      <c r="E84" s="25"/>
    </row>
    <row r="85" spans="1:5" ht="15" customHeight="1">
      <c r="A85" s="727"/>
      <c r="B85" s="728" t="s">
        <v>580</v>
      </c>
      <c r="C85" s="725"/>
      <c r="D85" s="725"/>
      <c r="E85" s="725"/>
    </row>
    <row r="86" spans="1:5" ht="15" customHeight="1">
      <c r="A86" s="727"/>
      <c r="B86" s="728" t="s">
        <v>581</v>
      </c>
      <c r="C86" s="725"/>
      <c r="D86" s="725"/>
      <c r="E86" s="725"/>
    </row>
    <row r="87" spans="1:5" ht="15" customHeight="1">
      <c r="A87" s="727"/>
      <c r="B87" s="728" t="s">
        <v>582</v>
      </c>
      <c r="C87" s="725"/>
      <c r="D87" s="725"/>
      <c r="E87" s="725"/>
    </row>
    <row r="88" spans="1:5" ht="15" customHeight="1">
      <c r="A88" s="2" t="s">
        <v>583</v>
      </c>
      <c r="B88" s="2"/>
      <c r="C88" s="49"/>
      <c r="D88" s="49"/>
      <c r="E88" s="49"/>
    </row>
    <row r="89" spans="1:5" ht="15" customHeight="1">
      <c r="A89" s="727"/>
      <c r="B89" s="728" t="s">
        <v>584</v>
      </c>
      <c r="C89" s="725"/>
      <c r="D89" s="725"/>
      <c r="E89" s="725"/>
    </row>
    <row r="90" spans="1:5" ht="15" customHeight="1">
      <c r="A90" s="2" t="s">
        <v>585</v>
      </c>
      <c r="B90" s="2"/>
      <c r="C90" s="25"/>
      <c r="D90" s="25"/>
      <c r="E90" s="25"/>
    </row>
    <row r="91" spans="1:5" ht="15" customHeight="1">
      <c r="A91" s="727"/>
      <c r="B91" s="728" t="s">
        <v>586</v>
      </c>
      <c r="C91" s="725"/>
      <c r="D91" s="725"/>
      <c r="E91" s="725"/>
    </row>
    <row r="92" spans="1:5" ht="15" customHeight="1">
      <c r="A92" s="727"/>
      <c r="B92" s="728" t="s">
        <v>587</v>
      </c>
      <c r="C92" s="725"/>
      <c r="D92" s="725"/>
      <c r="E92" s="725"/>
    </row>
    <row r="93" spans="1:5" ht="15" customHeight="1">
      <c r="A93" s="727"/>
      <c r="B93" s="728" t="s">
        <v>588</v>
      </c>
      <c r="C93" s="725"/>
      <c r="D93" s="725"/>
      <c r="E93" s="725"/>
    </row>
    <row r="94" spans="1:5" ht="15" customHeight="1">
      <c r="A94" s="2" t="s">
        <v>589</v>
      </c>
      <c r="B94" s="2"/>
      <c r="C94" s="25"/>
      <c r="D94" s="25"/>
      <c r="E94" s="25"/>
    </row>
    <row r="95" spans="1:5" ht="15" customHeight="1">
      <c r="A95" s="728"/>
      <c r="B95" s="728" t="s">
        <v>590</v>
      </c>
      <c r="C95" s="725"/>
      <c r="D95" s="725"/>
      <c r="E95" s="725"/>
    </row>
    <row r="96" spans="1:5" ht="15" customHeight="1">
      <c r="A96" s="728"/>
      <c r="B96" s="728" t="s">
        <v>591</v>
      </c>
      <c r="C96" s="725"/>
      <c r="D96" s="725"/>
      <c r="E96" s="725"/>
    </row>
    <row r="97" spans="1:5" ht="15" customHeight="1">
      <c r="A97" s="728"/>
      <c r="B97" s="728" t="s">
        <v>592</v>
      </c>
      <c r="C97" s="725"/>
      <c r="D97" s="725"/>
      <c r="E97" s="725"/>
    </row>
    <row r="98" spans="1:5" ht="15" customHeight="1">
      <c r="A98" s="728"/>
      <c r="B98" s="728" t="s">
        <v>593</v>
      </c>
      <c r="C98" s="725"/>
      <c r="D98" s="725"/>
      <c r="E98" s="725"/>
    </row>
    <row r="99" spans="1:5" ht="15" customHeight="1">
      <c r="A99" s="2" t="s">
        <v>594</v>
      </c>
      <c r="B99" s="2"/>
      <c r="C99" s="49"/>
      <c r="D99" s="49"/>
      <c r="E99" s="49"/>
    </row>
    <row r="100" spans="1:5" ht="15" customHeight="1">
      <c r="A100" s="727"/>
      <c r="B100" s="728" t="s">
        <v>595</v>
      </c>
      <c r="C100" s="725"/>
      <c r="D100" s="725"/>
      <c r="E100" s="725"/>
    </row>
    <row r="101" spans="1:5" ht="15" customHeight="1">
      <c r="A101" s="2" t="s">
        <v>596</v>
      </c>
      <c r="B101" s="2"/>
      <c r="C101" s="25"/>
      <c r="D101" s="25"/>
      <c r="E101" s="25"/>
    </row>
    <row r="102" spans="1:5" ht="15" customHeight="1">
      <c r="A102" s="728"/>
      <c r="B102" s="728" t="s">
        <v>597</v>
      </c>
      <c r="C102" s="725"/>
      <c r="D102" s="725"/>
      <c r="E102" s="725"/>
    </row>
    <row r="103" spans="1:5" ht="15" customHeight="1">
      <c r="A103" s="727"/>
      <c r="B103" s="728" t="s">
        <v>598</v>
      </c>
      <c r="C103" s="725"/>
      <c r="D103" s="725"/>
      <c r="E103" s="725"/>
    </row>
    <row r="104" spans="1:5" ht="15" customHeight="1">
      <c r="A104" s="727"/>
      <c r="B104" s="728" t="s">
        <v>599</v>
      </c>
      <c r="C104" s="725"/>
      <c r="D104" s="725"/>
      <c r="E104" s="725"/>
    </row>
    <row r="105" spans="1:5" ht="15" customHeight="1">
      <c r="A105" s="727"/>
      <c r="B105" s="728" t="s">
        <v>600</v>
      </c>
      <c r="C105" s="725"/>
      <c r="D105" s="725"/>
      <c r="E105" s="725"/>
    </row>
    <row r="106" spans="1:5" ht="14.25" customHeight="1">
      <c r="A106" s="727"/>
      <c r="B106" s="728" t="s">
        <v>601</v>
      </c>
      <c r="C106" s="725"/>
      <c r="D106" s="725"/>
      <c r="E106" s="725"/>
    </row>
    <row r="107" spans="1:5" ht="14.25" customHeight="1">
      <c r="A107" s="727"/>
      <c r="B107" s="728" t="s">
        <v>602</v>
      </c>
      <c r="C107" s="725"/>
      <c r="D107" s="725"/>
      <c r="E107" s="725"/>
    </row>
    <row r="108" spans="1:5" ht="14.25" customHeight="1">
      <c r="A108" s="727"/>
      <c r="B108" s="728" t="s">
        <v>603</v>
      </c>
      <c r="C108" s="725"/>
      <c r="D108" s="725"/>
      <c r="E108" s="725"/>
    </row>
    <row r="109" spans="1:5" ht="14.25" customHeight="1">
      <c r="A109" s="2" t="s">
        <v>604</v>
      </c>
      <c r="B109" s="2"/>
      <c r="C109" s="683"/>
      <c r="D109" s="683"/>
      <c r="E109" s="683"/>
    </row>
    <row r="110" spans="1:5" ht="14.25" customHeight="1">
      <c r="A110" s="2" t="s">
        <v>605</v>
      </c>
      <c r="B110" s="2"/>
      <c r="C110" s="25"/>
      <c r="D110" s="25"/>
      <c r="E110" s="25"/>
    </row>
    <row r="111" spans="1:5" ht="14.25" customHeight="1" thickBot="1">
      <c r="A111" s="282" t="s">
        <v>606</v>
      </c>
      <c r="B111" s="282"/>
      <c r="C111" s="206"/>
      <c r="D111" s="206"/>
      <c r="E111" s="206"/>
    </row>
  </sheetData>
  <mergeCells count="2">
    <mergeCell ref="A1:E1"/>
    <mergeCell ref="A2:B2"/>
  </mergeCells>
  <conditionalFormatting sqref="C3:C99">
    <cfRule type="containsBlanks" dxfId="346" priority="23">
      <formula>LEN(TRIM(C3))=0</formula>
    </cfRule>
  </conditionalFormatting>
  <conditionalFormatting sqref="C98:E98">
    <cfRule type="containsBlanks" dxfId="345" priority="4" stopIfTrue="1">
      <formula>LEN(TRIM(C98))=0</formula>
    </cfRule>
  </conditionalFormatting>
  <conditionalFormatting sqref="C100:E108">
    <cfRule type="containsBlanks" dxfId="344" priority="2">
      <formula>LEN(TRIM(C100))=0</formula>
    </cfRule>
  </conditionalFormatting>
  <conditionalFormatting sqref="C110:E110">
    <cfRule type="containsBlanks" dxfId="343" priority="1">
      <formula>LEN(TRIM(C110))=0</formula>
    </cfRule>
  </conditionalFormatting>
  <conditionalFormatting sqref="D2:D93">
    <cfRule type="containsBlanks" dxfId="342" priority="3">
      <formula>LEN(TRIM(D2))=0</formula>
    </cfRule>
  </conditionalFormatting>
  <conditionalFormatting sqref="D94:D99">
    <cfRule type="containsBlanks" dxfId="341" priority="5">
      <formula>LEN(TRIM(D94))=0</formula>
    </cfRule>
  </conditionalFormatting>
  <conditionalFormatting sqref="E3:E99">
    <cfRule type="containsBlanks" dxfId="340" priority="8">
      <formula>LEN(TRIM(E3))=0</formula>
    </cfRule>
  </conditionalFormatting>
  <conditionalFormatting sqref="I21">
    <cfRule type="containsBlanks" dxfId="339" priority="355">
      <formula>LEN(TRIM(I21))=0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Feuil107">
    <tabColor rgb="FFF9FBFA"/>
  </sheetPr>
  <dimension ref="A1:X113"/>
  <sheetViews>
    <sheetView view="pageBreakPreview" zoomScale="85" zoomScaleNormal="100" zoomScaleSheetLayoutView="85" workbookViewId="0">
      <pane ySplit="4" topLeftCell="A92" activePane="bottomLeft" state="frozen"/>
      <selection activeCell="A28" sqref="A28"/>
      <selection pane="bottomLeft" activeCell="K107" sqref="K107"/>
    </sheetView>
  </sheetViews>
  <sheetFormatPr baseColWidth="10" defaultColWidth="14.3984375" defaultRowHeight="15" customHeight="1"/>
  <cols>
    <col min="1" max="1" width="2" style="125" customWidth="1"/>
    <col min="2" max="2" width="21.06640625" style="125" customWidth="1"/>
    <col min="3" max="4" width="10.796875" style="125" customWidth="1"/>
    <col min="5" max="5" width="8.796875" style="125" customWidth="1"/>
    <col min="6" max="6" width="9.06640625" style="125" customWidth="1"/>
    <col min="7" max="7" width="8.796875" style="125" customWidth="1"/>
    <col min="8" max="8" width="17.86328125" style="125" customWidth="1"/>
    <col min="9" max="9" width="5.796875" style="125" bestFit="1" customWidth="1"/>
    <col min="10" max="10" width="11.06640625" style="125" customWidth="1"/>
    <col min="11" max="11" width="9.19921875" style="125" bestFit="1" customWidth="1"/>
    <col min="12" max="12" width="8.6640625" style="125" bestFit="1" customWidth="1"/>
    <col min="13" max="13" width="6.6640625" style="125" bestFit="1" customWidth="1"/>
    <col min="14" max="14" width="10.796875" style="125" customWidth="1"/>
    <col min="15" max="15" width="9.3984375" style="125" customWidth="1"/>
    <col min="16" max="24" width="13.53125" style="125" customWidth="1"/>
    <col min="25" max="26" width="14.3984375" style="125" customWidth="1"/>
    <col min="27" max="16384" width="14.3984375" style="125"/>
  </cols>
  <sheetData>
    <row r="1" spans="1:24" ht="14.25" customHeight="1">
      <c r="A1" s="126" t="s">
        <v>1978</v>
      </c>
      <c r="B1" s="126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</row>
    <row r="2" spans="1:24" ht="14.25" customHeight="1">
      <c r="A2" s="128"/>
      <c r="B2" s="129"/>
      <c r="C2" s="1038" t="s">
        <v>1979</v>
      </c>
      <c r="D2" s="906"/>
      <c r="E2" s="906"/>
      <c r="F2" s="906"/>
      <c r="G2" s="906"/>
      <c r="H2" s="906"/>
      <c r="I2" s="906"/>
      <c r="J2" s="1034" t="s">
        <v>1980</v>
      </c>
      <c r="K2" s="961"/>
      <c r="L2" s="961"/>
      <c r="M2" s="961"/>
      <c r="N2" s="961"/>
      <c r="O2" s="961"/>
      <c r="P2" s="133"/>
      <c r="Q2" s="133"/>
      <c r="R2" s="133"/>
      <c r="S2" s="133"/>
      <c r="T2" s="133"/>
      <c r="U2" s="133"/>
      <c r="V2" s="133"/>
      <c r="W2" s="133"/>
      <c r="X2" s="133"/>
    </row>
    <row r="3" spans="1:24" ht="15" customHeight="1">
      <c r="C3" s="1035" t="s">
        <v>1981</v>
      </c>
      <c r="D3" s="1035" t="s">
        <v>1982</v>
      </c>
      <c r="E3" s="1036" t="s">
        <v>1983</v>
      </c>
      <c r="F3" s="1037"/>
      <c r="G3" s="1037"/>
      <c r="H3" s="1035" t="s">
        <v>1984</v>
      </c>
      <c r="I3" s="1035" t="s">
        <v>445</v>
      </c>
      <c r="J3" s="1035" t="s">
        <v>1981</v>
      </c>
      <c r="K3" s="1035" t="s">
        <v>1982</v>
      </c>
      <c r="L3" s="1035" t="s">
        <v>1985</v>
      </c>
      <c r="M3" s="1035" t="s">
        <v>930</v>
      </c>
      <c r="N3" s="1035" t="s">
        <v>1984</v>
      </c>
      <c r="O3" s="1035" t="s">
        <v>445</v>
      </c>
      <c r="P3" s="133"/>
      <c r="Q3" s="133"/>
      <c r="R3" s="133"/>
      <c r="S3" s="133"/>
      <c r="T3" s="133"/>
      <c r="U3" s="133"/>
      <c r="V3" s="133"/>
      <c r="W3" s="133"/>
      <c r="X3" s="133"/>
    </row>
    <row r="4" spans="1:24" ht="45" customHeight="1" thickBot="1">
      <c r="A4" s="130" t="s">
        <v>1986</v>
      </c>
      <c r="B4" s="131"/>
      <c r="C4" s="901"/>
      <c r="D4" s="901"/>
      <c r="E4" s="132" t="s">
        <v>1987</v>
      </c>
      <c r="F4" s="132" t="s">
        <v>1985</v>
      </c>
      <c r="G4" s="132" t="s">
        <v>930</v>
      </c>
      <c r="H4" s="901"/>
      <c r="I4" s="901"/>
      <c r="J4" s="901"/>
      <c r="K4" s="901"/>
      <c r="L4" s="901"/>
      <c r="M4" s="901"/>
      <c r="N4" s="901"/>
      <c r="O4" s="901"/>
      <c r="P4" s="133"/>
      <c r="Q4" s="133"/>
      <c r="R4" s="133"/>
      <c r="S4" s="133"/>
      <c r="T4" s="133"/>
      <c r="U4" s="133"/>
      <c r="V4" s="133"/>
      <c r="W4" s="133"/>
      <c r="X4" s="133"/>
    </row>
    <row r="5" spans="1:24" s="124" customFormat="1" ht="15" customHeight="1">
      <c r="A5" s="2" t="s">
        <v>498</v>
      </c>
      <c r="B5" s="2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144"/>
      <c r="Q5" s="144"/>
      <c r="R5" s="144"/>
      <c r="S5" s="144"/>
      <c r="T5" s="144"/>
      <c r="U5" s="144"/>
      <c r="V5" s="144"/>
      <c r="W5" s="144"/>
      <c r="X5" s="144"/>
    </row>
    <row r="6" spans="1:24" ht="15" customHeight="1">
      <c r="A6" s="727"/>
      <c r="B6" s="728" t="s">
        <v>499</v>
      </c>
      <c r="C6" s="724"/>
      <c r="D6" s="724"/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724"/>
      <c r="P6" s="133"/>
      <c r="Q6" s="133"/>
      <c r="R6" s="133"/>
      <c r="S6" s="133"/>
      <c r="T6" s="133"/>
      <c r="U6" s="133"/>
      <c r="V6" s="133"/>
      <c r="W6" s="133"/>
      <c r="X6" s="133"/>
    </row>
    <row r="7" spans="1:24" ht="15" customHeight="1">
      <c r="A7" s="727"/>
      <c r="B7" s="728" t="s">
        <v>500</v>
      </c>
      <c r="C7" s="725"/>
      <c r="D7" s="725"/>
      <c r="E7" s="725"/>
      <c r="F7" s="725"/>
      <c r="G7" s="725"/>
      <c r="H7" s="725"/>
      <c r="I7" s="725"/>
      <c r="J7" s="725"/>
      <c r="K7" s="725"/>
      <c r="L7" s="725"/>
      <c r="M7" s="725"/>
      <c r="N7" s="725"/>
      <c r="O7" s="725"/>
      <c r="P7" s="133"/>
      <c r="Q7" s="133"/>
      <c r="R7" s="133"/>
      <c r="S7" s="133"/>
      <c r="T7" s="133"/>
      <c r="U7" s="133"/>
      <c r="V7" s="133"/>
      <c r="W7" s="133"/>
      <c r="X7" s="133"/>
    </row>
    <row r="8" spans="1:24" ht="15" customHeight="1">
      <c r="A8" s="727"/>
      <c r="B8" s="728" t="s">
        <v>501</v>
      </c>
      <c r="C8" s="725"/>
      <c r="D8" s="725"/>
      <c r="E8" s="725"/>
      <c r="F8" s="725"/>
      <c r="G8" s="725"/>
      <c r="H8" s="725"/>
      <c r="I8" s="725"/>
      <c r="J8" s="725"/>
      <c r="K8" s="725"/>
      <c r="L8" s="725"/>
      <c r="M8" s="725"/>
      <c r="N8" s="725"/>
      <c r="O8" s="725"/>
      <c r="P8" s="133"/>
      <c r="Q8" s="133"/>
      <c r="R8" s="133"/>
      <c r="S8" s="133"/>
      <c r="T8" s="133"/>
      <c r="U8" s="133"/>
      <c r="V8" s="133"/>
      <c r="W8" s="133"/>
      <c r="X8" s="133"/>
    </row>
    <row r="9" spans="1:24" ht="15" customHeight="1">
      <c r="A9" s="727"/>
      <c r="B9" s="728" t="s">
        <v>502</v>
      </c>
      <c r="C9" s="725"/>
      <c r="D9" s="725"/>
      <c r="E9" s="725"/>
      <c r="F9" s="725"/>
      <c r="G9" s="725"/>
      <c r="H9" s="725"/>
      <c r="I9" s="725"/>
      <c r="J9" s="725"/>
      <c r="K9" s="725"/>
      <c r="L9" s="725"/>
      <c r="M9" s="725"/>
      <c r="N9" s="725"/>
      <c r="O9" s="725"/>
      <c r="P9" s="133"/>
      <c r="Q9" s="133"/>
      <c r="R9" s="133"/>
      <c r="S9" s="133"/>
      <c r="T9" s="133"/>
      <c r="U9" s="133"/>
      <c r="V9" s="133"/>
      <c r="W9" s="133"/>
      <c r="X9" s="133"/>
    </row>
    <row r="10" spans="1:24" ht="15" customHeight="1">
      <c r="A10" s="2" t="s">
        <v>503</v>
      </c>
      <c r="B10" s="2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133"/>
      <c r="Q10" s="133"/>
      <c r="R10" s="133"/>
      <c r="S10" s="133"/>
      <c r="T10" s="133"/>
      <c r="U10" s="133"/>
      <c r="V10" s="133"/>
      <c r="W10" s="133"/>
      <c r="X10" s="133"/>
    </row>
    <row r="11" spans="1:24" ht="15" customHeight="1">
      <c r="A11" s="727"/>
      <c r="B11" s="728" t="s">
        <v>504</v>
      </c>
      <c r="C11" s="725"/>
      <c r="D11" s="725"/>
      <c r="E11" s="725"/>
      <c r="F11" s="725"/>
      <c r="G11" s="725"/>
      <c r="H11" s="725"/>
      <c r="I11" s="725"/>
      <c r="J11" s="725"/>
      <c r="K11" s="725"/>
      <c r="L11" s="725"/>
      <c r="M11" s="725"/>
      <c r="N11" s="725"/>
      <c r="O11" s="725"/>
      <c r="P11" s="133"/>
      <c r="Q11" s="133"/>
      <c r="R11" s="133"/>
      <c r="S11" s="133"/>
      <c r="T11" s="133"/>
      <c r="U11" s="133"/>
      <c r="V11" s="133"/>
      <c r="W11" s="133"/>
      <c r="X11" s="133"/>
    </row>
    <row r="12" spans="1:24" ht="15" customHeight="1">
      <c r="A12" s="727"/>
      <c r="B12" s="728" t="s">
        <v>505</v>
      </c>
      <c r="C12" s="725"/>
      <c r="D12" s="725"/>
      <c r="E12" s="725"/>
      <c r="F12" s="725"/>
      <c r="G12" s="725"/>
      <c r="H12" s="725"/>
      <c r="I12" s="725"/>
      <c r="J12" s="725"/>
      <c r="K12" s="725"/>
      <c r="L12" s="725"/>
      <c r="M12" s="725"/>
      <c r="N12" s="725"/>
      <c r="O12" s="725"/>
      <c r="P12" s="133"/>
      <c r="Q12" s="133"/>
      <c r="R12" s="133"/>
      <c r="S12" s="133"/>
      <c r="T12" s="133"/>
      <c r="U12" s="133"/>
      <c r="V12" s="133"/>
      <c r="W12" s="133"/>
      <c r="X12" s="133"/>
    </row>
    <row r="13" spans="1:24" ht="15" customHeight="1">
      <c r="A13" s="727"/>
      <c r="B13" s="728" t="s">
        <v>506</v>
      </c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725"/>
      <c r="O13" s="725"/>
      <c r="P13" s="133"/>
      <c r="Q13" s="133"/>
      <c r="R13" s="133"/>
      <c r="S13" s="133"/>
      <c r="T13" s="133"/>
      <c r="U13" s="133"/>
      <c r="V13" s="133"/>
      <c r="W13" s="133"/>
      <c r="X13" s="133"/>
    </row>
    <row r="14" spans="1:24" ht="15" customHeight="1">
      <c r="A14" s="727"/>
      <c r="B14" s="728" t="s">
        <v>507</v>
      </c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25"/>
      <c r="O14" s="725"/>
      <c r="P14" s="133"/>
      <c r="Q14" s="133"/>
      <c r="R14" s="133"/>
      <c r="S14" s="133"/>
      <c r="T14" s="133"/>
      <c r="U14" s="133"/>
      <c r="V14" s="133"/>
      <c r="W14" s="133"/>
      <c r="X14" s="133"/>
    </row>
    <row r="15" spans="1:24" ht="15" customHeight="1">
      <c r="A15" s="727"/>
      <c r="B15" s="728" t="s">
        <v>508</v>
      </c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  <c r="N15" s="725"/>
      <c r="O15" s="725"/>
      <c r="P15" s="133"/>
      <c r="Q15" s="133"/>
      <c r="R15" s="133"/>
      <c r="S15" s="133"/>
      <c r="T15" s="133"/>
      <c r="U15" s="133"/>
      <c r="V15" s="133"/>
      <c r="W15" s="133"/>
      <c r="X15" s="133"/>
    </row>
    <row r="16" spans="1:24" ht="15" customHeight="1">
      <c r="A16" s="727"/>
      <c r="B16" s="728" t="s">
        <v>509</v>
      </c>
      <c r="C16" s="725"/>
      <c r="D16" s="725"/>
      <c r="E16" s="725"/>
      <c r="F16" s="725"/>
      <c r="G16" s="725"/>
      <c r="H16" s="725"/>
      <c r="I16" s="725"/>
      <c r="J16" s="725"/>
      <c r="K16" s="725"/>
      <c r="L16" s="725"/>
      <c r="M16" s="725"/>
      <c r="N16" s="725"/>
      <c r="O16" s="725"/>
      <c r="P16" s="133"/>
      <c r="Q16" s="133"/>
      <c r="R16" s="133"/>
      <c r="S16" s="133"/>
      <c r="T16" s="133"/>
      <c r="U16" s="133"/>
      <c r="V16" s="133"/>
      <c r="W16" s="133"/>
      <c r="X16" s="133"/>
    </row>
    <row r="17" spans="1:15" ht="15" customHeight="1">
      <c r="A17" s="2" t="s">
        <v>510</v>
      </c>
      <c r="B17" s="2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1:15" s="124" customFormat="1" ht="15" customHeight="1">
      <c r="A18" s="728"/>
      <c r="B18" s="728" t="s">
        <v>511</v>
      </c>
      <c r="C18" s="725"/>
      <c r="D18" s="725"/>
      <c r="E18" s="725"/>
      <c r="F18" s="725"/>
      <c r="G18" s="725"/>
      <c r="H18" s="725"/>
      <c r="I18" s="725"/>
      <c r="J18" s="725"/>
      <c r="K18" s="725"/>
      <c r="L18" s="725"/>
      <c r="M18" s="725"/>
      <c r="N18" s="725"/>
      <c r="O18" s="725"/>
    </row>
    <row r="19" spans="1:15" ht="15" customHeight="1">
      <c r="A19" s="727"/>
      <c r="B19" s="728" t="s">
        <v>512</v>
      </c>
      <c r="C19" s="725"/>
      <c r="D19" s="725"/>
      <c r="E19" s="725"/>
      <c r="F19" s="725"/>
      <c r="G19" s="725"/>
      <c r="H19" s="725"/>
      <c r="I19" s="725"/>
      <c r="J19" s="725"/>
      <c r="K19" s="725"/>
      <c r="L19" s="725"/>
      <c r="M19" s="725"/>
      <c r="N19" s="725"/>
      <c r="O19" s="725"/>
    </row>
    <row r="20" spans="1:15" ht="15" customHeight="1">
      <c r="A20" s="727"/>
      <c r="B20" s="728" t="s">
        <v>513</v>
      </c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</row>
    <row r="21" spans="1:15" ht="15" customHeight="1">
      <c r="A21" s="2" t="s">
        <v>514</v>
      </c>
      <c r="B21" s="6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</row>
    <row r="22" spans="1:15" ht="15" customHeight="1">
      <c r="A22" s="728"/>
      <c r="B22" s="729" t="s">
        <v>515</v>
      </c>
      <c r="C22" s="724"/>
      <c r="D22" s="724"/>
      <c r="E22" s="724"/>
      <c r="F22" s="724"/>
      <c r="G22" s="724"/>
      <c r="H22" s="724"/>
      <c r="I22" s="724"/>
      <c r="J22" s="724"/>
      <c r="K22" s="724"/>
      <c r="L22" s="724"/>
      <c r="M22" s="724"/>
      <c r="N22" s="724"/>
      <c r="O22" s="724"/>
    </row>
    <row r="23" spans="1:15" ht="15" customHeight="1">
      <c r="A23" s="727"/>
      <c r="B23" s="728" t="s">
        <v>516</v>
      </c>
      <c r="C23" s="725"/>
      <c r="D23" s="725"/>
      <c r="E23" s="725"/>
      <c r="F23" s="725"/>
      <c r="G23" s="725"/>
      <c r="H23" s="725"/>
      <c r="I23" s="725"/>
      <c r="J23" s="725"/>
      <c r="K23" s="725"/>
      <c r="L23" s="725"/>
      <c r="M23" s="725"/>
      <c r="N23" s="725"/>
      <c r="O23" s="725"/>
    </row>
    <row r="24" spans="1:15" ht="15" customHeight="1">
      <c r="A24" s="727"/>
      <c r="B24" s="728" t="s">
        <v>517</v>
      </c>
      <c r="C24" s="725"/>
      <c r="D24" s="725"/>
      <c r="E24" s="725"/>
      <c r="F24" s="725"/>
      <c r="G24" s="725"/>
      <c r="H24" s="725"/>
      <c r="I24" s="725"/>
      <c r="J24" s="725"/>
      <c r="K24" s="725"/>
      <c r="L24" s="725"/>
      <c r="M24" s="725"/>
      <c r="N24" s="725"/>
      <c r="O24" s="725"/>
    </row>
    <row r="25" spans="1:15" ht="15" customHeight="1">
      <c r="A25" s="727"/>
      <c r="B25" s="728" t="s">
        <v>518</v>
      </c>
      <c r="C25" s="725"/>
      <c r="D25" s="725"/>
      <c r="E25" s="725"/>
      <c r="F25" s="725"/>
      <c r="G25" s="725"/>
      <c r="H25" s="725"/>
      <c r="I25" s="725"/>
      <c r="J25" s="725"/>
      <c r="K25" s="725"/>
      <c r="L25" s="725"/>
      <c r="M25" s="725"/>
      <c r="N25" s="725"/>
      <c r="O25" s="725"/>
    </row>
    <row r="26" spans="1:15" ht="15" customHeight="1">
      <c r="A26" s="727"/>
      <c r="B26" s="728" t="s">
        <v>519</v>
      </c>
      <c r="C26" s="725"/>
      <c r="D26" s="725"/>
      <c r="E26" s="725"/>
      <c r="F26" s="725"/>
      <c r="G26" s="725"/>
      <c r="H26" s="725"/>
      <c r="I26" s="725"/>
      <c r="J26" s="725"/>
      <c r="K26" s="725"/>
      <c r="L26" s="725"/>
      <c r="M26" s="725"/>
      <c r="N26" s="725"/>
      <c r="O26" s="725"/>
    </row>
    <row r="27" spans="1:15" ht="15" customHeight="1">
      <c r="A27" s="727"/>
      <c r="B27" s="728" t="s">
        <v>520</v>
      </c>
      <c r="C27" s="725"/>
      <c r="D27" s="725"/>
      <c r="E27" s="725"/>
      <c r="F27" s="725"/>
      <c r="G27" s="725"/>
      <c r="H27" s="725"/>
      <c r="I27" s="725"/>
      <c r="J27" s="725"/>
      <c r="K27" s="725"/>
      <c r="L27" s="725"/>
      <c r="M27" s="725"/>
      <c r="N27" s="725"/>
      <c r="O27" s="725"/>
    </row>
    <row r="28" spans="1:15" ht="15" customHeight="1">
      <c r="A28" s="727"/>
      <c r="B28" s="728" t="s">
        <v>521</v>
      </c>
      <c r="C28" s="725"/>
      <c r="D28" s="725"/>
      <c r="E28" s="725"/>
      <c r="F28" s="725"/>
      <c r="G28" s="725"/>
      <c r="H28" s="725"/>
      <c r="I28" s="725"/>
      <c r="J28" s="725"/>
      <c r="K28" s="725"/>
      <c r="L28" s="725"/>
      <c r="M28" s="725"/>
      <c r="N28" s="725"/>
      <c r="O28" s="725"/>
    </row>
    <row r="29" spans="1:15" ht="15" customHeight="1">
      <c r="A29" s="727"/>
      <c r="B29" s="728" t="s">
        <v>522</v>
      </c>
      <c r="C29" s="725"/>
      <c r="D29" s="725"/>
      <c r="E29" s="725"/>
      <c r="F29" s="725"/>
      <c r="G29" s="725"/>
      <c r="H29" s="725"/>
      <c r="I29" s="725"/>
      <c r="J29" s="725"/>
      <c r="K29" s="725"/>
      <c r="L29" s="725"/>
      <c r="M29" s="725"/>
      <c r="N29" s="725"/>
      <c r="O29" s="725"/>
    </row>
    <row r="30" spans="1:15" ht="15" customHeight="1">
      <c r="A30" s="727"/>
      <c r="B30" s="728" t="s">
        <v>523</v>
      </c>
      <c r="C30" s="725"/>
      <c r="D30" s="725"/>
      <c r="E30" s="725"/>
      <c r="F30" s="725"/>
      <c r="G30" s="725"/>
      <c r="H30" s="725"/>
      <c r="I30" s="725"/>
      <c r="J30" s="725"/>
      <c r="K30" s="725"/>
      <c r="L30" s="725"/>
      <c r="M30" s="725"/>
      <c r="N30" s="725"/>
      <c r="O30" s="725"/>
    </row>
    <row r="31" spans="1:15" s="124" customFormat="1" ht="15" customHeight="1">
      <c r="A31" s="2" t="s">
        <v>524</v>
      </c>
      <c r="B31" s="2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5" customHeight="1">
      <c r="A32" s="728"/>
      <c r="B32" s="728" t="s">
        <v>525</v>
      </c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4"/>
    </row>
    <row r="33" spans="1:15" ht="15" customHeight="1">
      <c r="A33" s="728"/>
      <c r="B33" s="728" t="s">
        <v>526</v>
      </c>
      <c r="C33" s="725"/>
      <c r="D33" s="725"/>
      <c r="E33" s="725"/>
      <c r="F33" s="725"/>
      <c r="G33" s="725"/>
      <c r="H33" s="725"/>
      <c r="I33" s="725"/>
      <c r="J33" s="725"/>
      <c r="K33" s="725"/>
      <c r="L33" s="725"/>
      <c r="M33" s="725"/>
      <c r="N33" s="725"/>
      <c r="O33" s="725"/>
    </row>
    <row r="34" spans="1:15" ht="15" customHeight="1">
      <c r="A34" s="728"/>
      <c r="B34" s="728" t="s">
        <v>527</v>
      </c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  <c r="N34" s="725"/>
      <c r="O34" s="725"/>
    </row>
    <row r="35" spans="1:15" ht="15" customHeight="1">
      <c r="A35" s="728"/>
      <c r="B35" s="728" t="s">
        <v>528</v>
      </c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</row>
    <row r="36" spans="1:15" ht="15" customHeight="1">
      <c r="A36" s="728"/>
      <c r="B36" s="728" t="s">
        <v>529</v>
      </c>
      <c r="C36" s="725"/>
      <c r="D36" s="725"/>
      <c r="E36" s="725"/>
      <c r="F36" s="725"/>
      <c r="G36" s="725"/>
      <c r="H36" s="725"/>
      <c r="I36" s="725"/>
      <c r="J36" s="725"/>
      <c r="K36" s="725"/>
      <c r="L36" s="725"/>
      <c r="M36" s="725"/>
      <c r="N36" s="725"/>
      <c r="O36" s="725"/>
    </row>
    <row r="37" spans="1:15" ht="15" customHeight="1">
      <c r="A37" s="728"/>
      <c r="B37" s="728" t="s">
        <v>530</v>
      </c>
      <c r="C37" s="725"/>
      <c r="D37" s="725"/>
      <c r="E37" s="725"/>
      <c r="F37" s="725"/>
      <c r="G37" s="725"/>
      <c r="H37" s="725"/>
      <c r="I37" s="725"/>
      <c r="J37" s="725"/>
      <c r="K37" s="725"/>
      <c r="L37" s="725"/>
      <c r="M37" s="725"/>
      <c r="N37" s="725"/>
      <c r="O37" s="725"/>
    </row>
    <row r="38" spans="1:15" ht="15" customHeight="1">
      <c r="A38" s="728"/>
      <c r="B38" s="728" t="s">
        <v>531</v>
      </c>
      <c r="C38" s="725"/>
      <c r="D38" s="725"/>
      <c r="E38" s="725"/>
      <c r="F38" s="725"/>
      <c r="G38" s="725"/>
      <c r="H38" s="725"/>
      <c r="I38" s="725"/>
      <c r="J38" s="725"/>
      <c r="K38" s="725"/>
      <c r="L38" s="725"/>
      <c r="M38" s="725"/>
      <c r="N38" s="725"/>
      <c r="O38" s="725"/>
    </row>
    <row r="39" spans="1:15" ht="15" customHeight="1">
      <c r="A39" s="727"/>
      <c r="B39" s="728" t="s">
        <v>532</v>
      </c>
      <c r="C39" s="725"/>
      <c r="D39" s="725"/>
      <c r="E39" s="725"/>
      <c r="F39" s="725"/>
      <c r="G39" s="725"/>
      <c r="H39" s="725"/>
      <c r="I39" s="725"/>
      <c r="J39" s="725"/>
      <c r="K39" s="725"/>
      <c r="L39" s="725"/>
      <c r="M39" s="725"/>
      <c r="N39" s="725"/>
      <c r="O39" s="725"/>
    </row>
    <row r="40" spans="1:15" s="124" customFormat="1" ht="15" customHeight="1">
      <c r="A40" s="727"/>
      <c r="B40" s="728" t="s">
        <v>533</v>
      </c>
      <c r="C40" s="725"/>
      <c r="D40" s="725"/>
      <c r="E40" s="725"/>
      <c r="F40" s="725"/>
      <c r="G40" s="725"/>
      <c r="H40" s="725"/>
      <c r="I40" s="725"/>
      <c r="J40" s="725"/>
      <c r="K40" s="725"/>
      <c r="L40" s="725"/>
      <c r="M40" s="725"/>
      <c r="N40" s="725"/>
      <c r="O40" s="725"/>
    </row>
    <row r="41" spans="1:15" ht="15" customHeight="1">
      <c r="A41" s="727"/>
      <c r="B41" s="728" t="s">
        <v>534</v>
      </c>
      <c r="C41" s="725"/>
      <c r="D41" s="725"/>
      <c r="E41" s="725"/>
      <c r="F41" s="725"/>
      <c r="G41" s="725"/>
      <c r="H41" s="725"/>
      <c r="I41" s="725"/>
      <c r="J41" s="725"/>
      <c r="K41" s="725"/>
      <c r="L41" s="725"/>
      <c r="M41" s="725"/>
      <c r="N41" s="725"/>
      <c r="O41" s="725"/>
    </row>
    <row r="42" spans="1:15" ht="15" customHeight="1">
      <c r="A42" s="727"/>
      <c r="B42" s="728" t="s">
        <v>535</v>
      </c>
      <c r="C42" s="725"/>
      <c r="D42" s="725"/>
      <c r="E42" s="725"/>
      <c r="F42" s="725"/>
      <c r="G42" s="725"/>
      <c r="H42" s="725"/>
      <c r="I42" s="725"/>
      <c r="J42" s="725"/>
      <c r="K42" s="725"/>
      <c r="L42" s="725"/>
      <c r="M42" s="725"/>
      <c r="N42" s="725"/>
      <c r="O42" s="725"/>
    </row>
    <row r="43" spans="1:15" ht="15" customHeight="1">
      <c r="A43" s="727"/>
      <c r="B43" s="728" t="s">
        <v>536</v>
      </c>
      <c r="C43" s="725"/>
      <c r="D43" s="725"/>
      <c r="E43" s="725"/>
      <c r="F43" s="725"/>
      <c r="G43" s="725"/>
      <c r="H43" s="725"/>
      <c r="I43" s="725"/>
      <c r="J43" s="725"/>
      <c r="K43" s="725"/>
      <c r="L43" s="725"/>
      <c r="M43" s="725"/>
      <c r="N43" s="725"/>
      <c r="O43" s="725"/>
    </row>
    <row r="44" spans="1:15" ht="15" customHeight="1">
      <c r="A44" s="2" t="s">
        <v>537</v>
      </c>
      <c r="B44" s="2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" customHeight="1">
      <c r="A45" s="728"/>
      <c r="B45" s="728" t="s">
        <v>538</v>
      </c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</row>
    <row r="46" spans="1:15" ht="15" customHeight="1">
      <c r="A46" s="727"/>
      <c r="B46" s="728" t="s">
        <v>539</v>
      </c>
      <c r="C46" s="725"/>
      <c r="D46" s="725"/>
      <c r="E46" s="725"/>
      <c r="F46" s="725"/>
      <c r="G46" s="725"/>
      <c r="H46" s="725"/>
      <c r="I46" s="725"/>
      <c r="J46" s="725"/>
      <c r="K46" s="725"/>
      <c r="L46" s="725"/>
      <c r="M46" s="725"/>
      <c r="N46" s="725"/>
      <c r="O46" s="725"/>
    </row>
    <row r="47" spans="1:15" ht="15" customHeight="1">
      <c r="A47" s="727"/>
      <c r="B47" s="728" t="s">
        <v>540</v>
      </c>
      <c r="C47" s="725"/>
      <c r="D47" s="725"/>
      <c r="E47" s="725"/>
      <c r="F47" s="725"/>
      <c r="G47" s="725"/>
      <c r="H47" s="725"/>
      <c r="I47" s="725"/>
      <c r="J47" s="725"/>
      <c r="K47" s="725"/>
      <c r="L47" s="725"/>
      <c r="M47" s="725"/>
      <c r="N47" s="725"/>
      <c r="O47" s="725"/>
    </row>
    <row r="48" spans="1:15" s="124" customFormat="1" ht="15" customHeight="1">
      <c r="A48" s="727"/>
      <c r="B48" s="728" t="s">
        <v>541</v>
      </c>
      <c r="C48" s="725"/>
      <c r="D48" s="725"/>
      <c r="E48" s="725"/>
      <c r="F48" s="725"/>
      <c r="G48" s="725"/>
      <c r="H48" s="725"/>
      <c r="I48" s="725"/>
      <c r="J48" s="725"/>
      <c r="K48" s="725"/>
      <c r="L48" s="725"/>
      <c r="M48" s="725"/>
      <c r="N48" s="725"/>
      <c r="O48" s="725"/>
    </row>
    <row r="49" spans="1:15" ht="15" customHeight="1">
      <c r="A49" s="727"/>
      <c r="B49" s="728" t="s">
        <v>542</v>
      </c>
      <c r="C49" s="725"/>
      <c r="D49" s="725"/>
      <c r="E49" s="725"/>
      <c r="F49" s="725"/>
      <c r="G49" s="725"/>
      <c r="H49" s="725"/>
      <c r="I49" s="725"/>
      <c r="J49" s="725"/>
      <c r="K49" s="725"/>
      <c r="L49" s="725"/>
      <c r="M49" s="725"/>
      <c r="N49" s="725"/>
      <c r="O49" s="725"/>
    </row>
    <row r="50" spans="1:15" ht="15" customHeight="1">
      <c r="A50" s="727"/>
      <c r="B50" s="728" t="s">
        <v>543</v>
      </c>
      <c r="C50" s="725"/>
      <c r="D50" s="725"/>
      <c r="E50" s="725"/>
      <c r="F50" s="725"/>
      <c r="G50" s="725"/>
      <c r="H50" s="725"/>
      <c r="I50" s="725"/>
      <c r="J50" s="725"/>
      <c r="K50" s="725"/>
      <c r="L50" s="725"/>
      <c r="M50" s="725"/>
      <c r="N50" s="725"/>
      <c r="O50" s="725"/>
    </row>
    <row r="51" spans="1:15" ht="15" customHeight="1">
      <c r="A51" s="727"/>
      <c r="B51" s="728" t="s">
        <v>544</v>
      </c>
      <c r="C51" s="725"/>
      <c r="D51" s="725"/>
      <c r="E51" s="725"/>
      <c r="F51" s="725"/>
      <c r="G51" s="725"/>
      <c r="H51" s="725"/>
      <c r="I51" s="725"/>
      <c r="J51" s="725"/>
      <c r="K51" s="725"/>
      <c r="L51" s="725"/>
      <c r="M51" s="725"/>
      <c r="N51" s="725"/>
      <c r="O51" s="725"/>
    </row>
    <row r="52" spans="1:15" ht="15" customHeight="1">
      <c r="A52" s="2" t="s">
        <v>545</v>
      </c>
      <c r="B52" s="2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" customHeight="1">
      <c r="A53" s="728"/>
      <c r="B53" s="728" t="s">
        <v>546</v>
      </c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</row>
    <row r="54" spans="1:15" ht="15" customHeight="1">
      <c r="A54" s="727"/>
      <c r="B54" s="728" t="s">
        <v>547</v>
      </c>
      <c r="C54" s="725"/>
      <c r="D54" s="725"/>
      <c r="E54" s="725"/>
      <c r="F54" s="725"/>
      <c r="G54" s="725"/>
      <c r="H54" s="725"/>
      <c r="I54" s="725"/>
      <c r="J54" s="725"/>
      <c r="K54" s="725"/>
      <c r="L54" s="725"/>
      <c r="M54" s="725"/>
      <c r="N54" s="725"/>
      <c r="O54" s="725"/>
    </row>
    <row r="55" spans="1:15" ht="15" customHeight="1">
      <c r="A55" s="727"/>
      <c r="B55" s="728" t="s">
        <v>548</v>
      </c>
      <c r="C55" s="725"/>
      <c r="D55" s="725"/>
      <c r="E55" s="725"/>
      <c r="F55" s="725"/>
      <c r="G55" s="725"/>
      <c r="H55" s="725"/>
      <c r="I55" s="725"/>
      <c r="J55" s="725"/>
      <c r="K55" s="725"/>
      <c r="L55" s="725"/>
      <c r="M55" s="725"/>
      <c r="N55" s="725"/>
      <c r="O55" s="725"/>
    </row>
    <row r="56" spans="1:15" ht="15" customHeight="1">
      <c r="A56" s="727"/>
      <c r="B56" s="728" t="s">
        <v>549</v>
      </c>
      <c r="C56" s="725"/>
      <c r="D56" s="725"/>
      <c r="E56" s="725"/>
      <c r="F56" s="725"/>
      <c r="G56" s="725"/>
      <c r="H56" s="725"/>
      <c r="I56" s="725"/>
      <c r="J56" s="725"/>
      <c r="K56" s="725"/>
      <c r="L56" s="725"/>
      <c r="M56" s="725"/>
      <c r="N56" s="725"/>
      <c r="O56" s="725"/>
    </row>
    <row r="57" spans="1:15" s="124" customFormat="1" ht="15" customHeight="1">
      <c r="A57" s="2" t="s">
        <v>550</v>
      </c>
      <c r="B57" s="2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</row>
    <row r="58" spans="1:15" ht="15" customHeight="1">
      <c r="A58" s="728"/>
      <c r="B58" s="728" t="s">
        <v>551</v>
      </c>
      <c r="C58" s="724"/>
      <c r="D58" s="724"/>
      <c r="E58" s="724"/>
      <c r="F58" s="724"/>
      <c r="G58" s="724"/>
      <c r="H58" s="724"/>
      <c r="I58" s="724"/>
      <c r="J58" s="724"/>
      <c r="K58" s="724"/>
      <c r="L58" s="724"/>
      <c r="M58" s="724"/>
      <c r="N58" s="724"/>
      <c r="O58" s="724"/>
    </row>
    <row r="59" spans="1:15" ht="15" customHeight="1">
      <c r="A59" s="727"/>
      <c r="B59" s="728" t="s">
        <v>552</v>
      </c>
      <c r="C59" s="725"/>
      <c r="D59" s="725"/>
      <c r="E59" s="725"/>
      <c r="F59" s="725"/>
      <c r="G59" s="725"/>
      <c r="H59" s="725"/>
      <c r="I59" s="725"/>
      <c r="J59" s="725"/>
      <c r="K59" s="725"/>
      <c r="L59" s="725"/>
      <c r="M59" s="725"/>
      <c r="N59" s="725"/>
      <c r="O59" s="725"/>
    </row>
    <row r="60" spans="1:15" ht="15" customHeight="1">
      <c r="A60" s="727"/>
      <c r="B60" s="728" t="s">
        <v>553</v>
      </c>
      <c r="C60" s="725"/>
      <c r="D60" s="725"/>
      <c r="E60" s="725"/>
      <c r="F60" s="725"/>
      <c r="G60" s="725"/>
      <c r="H60" s="725"/>
      <c r="I60" s="725"/>
      <c r="J60" s="725"/>
      <c r="K60" s="725"/>
      <c r="L60" s="725"/>
      <c r="M60" s="725"/>
      <c r="N60" s="725"/>
      <c r="O60" s="725"/>
    </row>
    <row r="61" spans="1:15" ht="15" customHeight="1">
      <c r="A61" s="727"/>
      <c r="B61" s="728" t="s">
        <v>554</v>
      </c>
      <c r="C61" s="725"/>
      <c r="D61" s="725"/>
      <c r="E61" s="725"/>
      <c r="F61" s="725"/>
      <c r="G61" s="725"/>
      <c r="H61" s="725"/>
      <c r="I61" s="725"/>
      <c r="J61" s="725"/>
      <c r="K61" s="725"/>
      <c r="L61" s="725"/>
      <c r="M61" s="725"/>
      <c r="N61" s="725"/>
      <c r="O61" s="725"/>
    </row>
    <row r="62" spans="1:15" ht="15" customHeight="1">
      <c r="A62" s="727"/>
      <c r="B62" s="728" t="s">
        <v>555</v>
      </c>
      <c r="C62" s="725"/>
      <c r="D62" s="725"/>
      <c r="E62" s="725"/>
      <c r="F62" s="725"/>
      <c r="G62" s="725"/>
      <c r="H62" s="725"/>
      <c r="I62" s="725"/>
      <c r="J62" s="725"/>
      <c r="K62" s="725"/>
      <c r="L62" s="725"/>
      <c r="M62" s="725"/>
      <c r="N62" s="725"/>
      <c r="O62" s="725"/>
    </row>
    <row r="63" spans="1:15" s="124" customFormat="1" ht="15" customHeight="1">
      <c r="A63" s="727"/>
      <c r="B63" s="728" t="s">
        <v>556</v>
      </c>
      <c r="C63" s="725"/>
      <c r="D63" s="725"/>
      <c r="E63" s="725"/>
      <c r="F63" s="725"/>
      <c r="G63" s="725"/>
      <c r="H63" s="725"/>
      <c r="I63" s="725"/>
      <c r="J63" s="725"/>
      <c r="K63" s="725"/>
      <c r="L63" s="725"/>
      <c r="M63" s="725"/>
      <c r="N63" s="725"/>
      <c r="O63" s="725"/>
    </row>
    <row r="64" spans="1:15" ht="15" customHeight="1">
      <c r="A64" s="727"/>
      <c r="B64" s="728" t="s">
        <v>557</v>
      </c>
      <c r="C64" s="725"/>
      <c r="D64" s="725"/>
      <c r="E64" s="725"/>
      <c r="F64" s="725"/>
      <c r="G64" s="725"/>
      <c r="H64" s="725"/>
      <c r="I64" s="725"/>
      <c r="J64" s="725"/>
      <c r="K64" s="725"/>
      <c r="L64" s="725"/>
      <c r="M64" s="725"/>
      <c r="N64" s="725"/>
      <c r="O64" s="725"/>
    </row>
    <row r="65" spans="1:15" ht="15" customHeight="1">
      <c r="A65" s="727"/>
      <c r="B65" s="728" t="s">
        <v>558</v>
      </c>
      <c r="C65" s="725"/>
      <c r="D65" s="725"/>
      <c r="E65" s="725"/>
      <c r="F65" s="725"/>
      <c r="G65" s="725"/>
      <c r="H65" s="725"/>
      <c r="I65" s="725"/>
      <c r="J65" s="725"/>
      <c r="K65" s="725"/>
      <c r="L65" s="725"/>
      <c r="M65" s="725"/>
      <c r="N65" s="725"/>
      <c r="O65" s="725"/>
    </row>
    <row r="66" spans="1:15" ht="15" customHeight="1">
      <c r="A66" s="2" t="s">
        <v>559</v>
      </c>
      <c r="B66" s="2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5" customHeight="1">
      <c r="A67" s="728"/>
      <c r="B67" s="728" t="s">
        <v>560</v>
      </c>
      <c r="C67" s="725"/>
      <c r="D67" s="725"/>
      <c r="E67" s="725"/>
      <c r="F67" s="725"/>
      <c r="G67" s="725"/>
      <c r="H67" s="725"/>
      <c r="I67" s="725"/>
      <c r="J67" s="725"/>
      <c r="K67" s="725"/>
      <c r="L67" s="725"/>
      <c r="M67" s="725"/>
      <c r="N67" s="725"/>
      <c r="O67" s="725"/>
    </row>
    <row r="68" spans="1:15" ht="15" customHeight="1">
      <c r="A68" s="727"/>
      <c r="B68" s="728" t="s">
        <v>561</v>
      </c>
      <c r="C68" s="725"/>
      <c r="D68" s="725"/>
      <c r="E68" s="725"/>
      <c r="F68" s="725"/>
      <c r="G68" s="725"/>
      <c r="H68" s="725"/>
      <c r="I68" s="725"/>
      <c r="J68" s="725"/>
      <c r="K68" s="725"/>
      <c r="L68" s="725"/>
      <c r="M68" s="725"/>
      <c r="N68" s="725"/>
      <c r="O68" s="725"/>
    </row>
    <row r="69" spans="1:15" ht="15" customHeight="1">
      <c r="A69" s="727"/>
      <c r="B69" s="728" t="s">
        <v>562</v>
      </c>
      <c r="C69" s="725"/>
      <c r="D69" s="725"/>
      <c r="E69" s="725"/>
      <c r="F69" s="725"/>
      <c r="G69" s="725"/>
      <c r="H69" s="725"/>
      <c r="I69" s="725"/>
      <c r="J69" s="725"/>
      <c r="K69" s="725"/>
      <c r="L69" s="725"/>
      <c r="M69" s="725"/>
      <c r="N69" s="725"/>
      <c r="O69" s="725"/>
    </row>
    <row r="70" spans="1:15" ht="15" customHeight="1">
      <c r="A70" s="727"/>
      <c r="B70" s="728" t="s">
        <v>563</v>
      </c>
      <c r="C70" s="725"/>
      <c r="D70" s="725"/>
      <c r="E70" s="725"/>
      <c r="F70" s="725"/>
      <c r="G70" s="725"/>
      <c r="H70" s="725"/>
      <c r="I70" s="725"/>
      <c r="J70" s="725"/>
      <c r="K70" s="725"/>
      <c r="L70" s="725"/>
      <c r="M70" s="725"/>
      <c r="N70" s="725"/>
      <c r="O70" s="725"/>
    </row>
    <row r="71" spans="1:15" s="124" customFormat="1" ht="15" customHeight="1">
      <c r="A71" s="727"/>
      <c r="B71" s="728" t="s">
        <v>564</v>
      </c>
      <c r="C71" s="725"/>
      <c r="D71" s="725"/>
      <c r="E71" s="725"/>
      <c r="F71" s="725"/>
      <c r="G71" s="725"/>
      <c r="H71" s="725"/>
      <c r="I71" s="725"/>
      <c r="J71" s="725"/>
      <c r="K71" s="725"/>
      <c r="L71" s="725"/>
      <c r="M71" s="725"/>
      <c r="N71" s="725"/>
      <c r="O71" s="725"/>
    </row>
    <row r="72" spans="1:15" ht="15" customHeight="1">
      <c r="A72" s="727"/>
      <c r="B72" s="728" t="s">
        <v>565</v>
      </c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</row>
    <row r="73" spans="1:15" ht="15" customHeight="1">
      <c r="A73" s="727"/>
      <c r="B73" s="728" t="s">
        <v>566</v>
      </c>
      <c r="C73" s="725"/>
      <c r="D73" s="725"/>
      <c r="E73" s="725"/>
      <c r="F73" s="725"/>
      <c r="G73" s="725"/>
      <c r="H73" s="725"/>
      <c r="I73" s="725"/>
      <c r="J73" s="725"/>
      <c r="K73" s="725"/>
      <c r="L73" s="725"/>
      <c r="M73" s="725"/>
      <c r="N73" s="725"/>
      <c r="O73" s="725"/>
    </row>
    <row r="74" spans="1:15" ht="15" customHeight="1">
      <c r="A74" s="727"/>
      <c r="B74" s="728" t="s">
        <v>567</v>
      </c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</row>
    <row r="75" spans="1:15" ht="15" customHeight="1">
      <c r="A75" s="2" t="s">
        <v>568</v>
      </c>
      <c r="B75" s="2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" customHeight="1">
      <c r="A76" s="728"/>
      <c r="B76" s="728" t="s">
        <v>569</v>
      </c>
      <c r="C76" s="725"/>
      <c r="D76" s="725"/>
      <c r="E76" s="725"/>
      <c r="F76" s="725"/>
      <c r="G76" s="725"/>
      <c r="H76" s="725"/>
      <c r="I76" s="725"/>
      <c r="J76" s="725"/>
      <c r="K76" s="725"/>
      <c r="L76" s="725"/>
      <c r="M76" s="725"/>
      <c r="N76" s="725"/>
      <c r="O76" s="725"/>
    </row>
    <row r="77" spans="1:15" ht="15" customHeight="1">
      <c r="A77" s="727"/>
      <c r="B77" s="728" t="s">
        <v>570</v>
      </c>
      <c r="C77" s="725"/>
      <c r="D77" s="725"/>
      <c r="E77" s="725"/>
      <c r="F77" s="725"/>
      <c r="G77" s="725"/>
      <c r="H77" s="725"/>
      <c r="I77" s="725"/>
      <c r="J77" s="725"/>
      <c r="K77" s="725"/>
      <c r="L77" s="725"/>
      <c r="M77" s="725"/>
      <c r="N77" s="725"/>
      <c r="O77" s="725"/>
    </row>
    <row r="78" spans="1:15" ht="15" customHeight="1">
      <c r="A78" s="727"/>
      <c r="B78" s="728" t="s">
        <v>571</v>
      </c>
      <c r="C78" s="725"/>
      <c r="D78" s="725"/>
      <c r="E78" s="725"/>
      <c r="F78" s="725"/>
      <c r="G78" s="725"/>
      <c r="H78" s="725"/>
      <c r="I78" s="725"/>
      <c r="J78" s="725"/>
      <c r="K78" s="725"/>
      <c r="L78" s="725"/>
      <c r="M78" s="725"/>
      <c r="N78" s="725"/>
      <c r="O78" s="725"/>
    </row>
    <row r="79" spans="1:15" ht="15" customHeight="1">
      <c r="A79" s="727"/>
      <c r="B79" s="728" t="s">
        <v>572</v>
      </c>
      <c r="C79" s="725"/>
      <c r="D79" s="725"/>
      <c r="E79" s="725"/>
      <c r="F79" s="725"/>
      <c r="G79" s="725"/>
      <c r="H79" s="725"/>
      <c r="I79" s="725"/>
      <c r="J79" s="725"/>
      <c r="K79" s="725"/>
      <c r="L79" s="725"/>
      <c r="M79" s="725"/>
      <c r="N79" s="725"/>
      <c r="O79" s="725"/>
    </row>
    <row r="80" spans="1:15" ht="15" customHeight="1">
      <c r="A80" s="727"/>
      <c r="B80" s="728" t="s">
        <v>573</v>
      </c>
      <c r="C80" s="725"/>
      <c r="D80" s="725"/>
      <c r="E80" s="725"/>
      <c r="F80" s="725"/>
      <c r="G80" s="725"/>
      <c r="H80" s="725"/>
      <c r="I80" s="725"/>
      <c r="J80" s="725"/>
      <c r="K80" s="725"/>
      <c r="L80" s="725"/>
      <c r="M80" s="725"/>
      <c r="N80" s="725"/>
      <c r="O80" s="725"/>
    </row>
    <row r="81" spans="1:15" s="124" customFormat="1" ht="15" customHeight="1">
      <c r="A81" s="2" t="s">
        <v>574</v>
      </c>
      <c r="B81" s="2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</row>
    <row r="82" spans="1:15" ht="15" customHeight="1">
      <c r="A82" s="728"/>
      <c r="B82" s="728" t="s">
        <v>575</v>
      </c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4"/>
    </row>
    <row r="83" spans="1:15" ht="15" customHeight="1">
      <c r="A83" s="727"/>
      <c r="B83" s="728" t="s">
        <v>576</v>
      </c>
      <c r="C83" s="725"/>
      <c r="D83" s="725"/>
      <c r="E83" s="725"/>
      <c r="F83" s="725"/>
      <c r="G83" s="725"/>
      <c r="H83" s="725"/>
      <c r="I83" s="725"/>
      <c r="J83" s="725"/>
      <c r="K83" s="725"/>
      <c r="L83" s="725"/>
      <c r="M83" s="725"/>
      <c r="N83" s="725"/>
      <c r="O83" s="725"/>
    </row>
    <row r="84" spans="1:15" ht="15" customHeight="1">
      <c r="A84" s="727"/>
      <c r="B84" s="728" t="s">
        <v>577</v>
      </c>
      <c r="C84" s="725"/>
      <c r="D84" s="725"/>
      <c r="E84" s="725"/>
      <c r="F84" s="725"/>
      <c r="G84" s="725"/>
      <c r="H84" s="725"/>
      <c r="I84" s="725"/>
      <c r="J84" s="725"/>
      <c r="K84" s="725"/>
      <c r="L84" s="725"/>
      <c r="M84" s="725"/>
      <c r="N84" s="725"/>
      <c r="O84" s="725"/>
    </row>
    <row r="85" spans="1:15" ht="15" customHeight="1">
      <c r="A85" s="727"/>
      <c r="B85" s="728" t="s">
        <v>578</v>
      </c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</row>
    <row r="86" spans="1:15" ht="15" customHeight="1">
      <c r="A86" s="2" t="s">
        <v>579</v>
      </c>
      <c r="B86" s="2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" customHeight="1">
      <c r="A87" s="727"/>
      <c r="B87" s="728" t="s">
        <v>580</v>
      </c>
      <c r="C87" s="725"/>
      <c r="D87" s="725"/>
      <c r="E87" s="725"/>
      <c r="F87" s="725"/>
      <c r="G87" s="725"/>
      <c r="H87" s="725"/>
      <c r="I87" s="725"/>
      <c r="J87" s="725"/>
      <c r="K87" s="725"/>
      <c r="L87" s="725"/>
      <c r="M87" s="725"/>
      <c r="N87" s="725"/>
      <c r="O87" s="725"/>
    </row>
    <row r="88" spans="1:15" ht="15" customHeight="1">
      <c r="A88" s="727"/>
      <c r="B88" s="728" t="s">
        <v>581</v>
      </c>
      <c r="C88" s="725"/>
      <c r="D88" s="725"/>
      <c r="E88" s="725"/>
      <c r="F88" s="725"/>
      <c r="G88" s="725"/>
      <c r="H88" s="725"/>
      <c r="I88" s="725"/>
      <c r="J88" s="725"/>
      <c r="K88" s="725"/>
      <c r="L88" s="725"/>
      <c r="M88" s="725"/>
      <c r="N88" s="725"/>
      <c r="O88" s="725"/>
    </row>
    <row r="89" spans="1:15" s="124" customFormat="1" ht="15" customHeight="1">
      <c r="A89" s="727"/>
      <c r="B89" s="728" t="s">
        <v>582</v>
      </c>
      <c r="C89" s="725"/>
      <c r="D89" s="725"/>
      <c r="E89" s="725"/>
      <c r="F89" s="725"/>
      <c r="G89" s="725"/>
      <c r="H89" s="725"/>
      <c r="I89" s="725"/>
      <c r="J89" s="725"/>
      <c r="K89" s="725"/>
      <c r="L89" s="725"/>
      <c r="M89" s="725"/>
      <c r="N89" s="725"/>
      <c r="O89" s="725"/>
    </row>
    <row r="90" spans="1:15" ht="15" customHeight="1">
      <c r="A90" s="2" t="s">
        <v>583</v>
      </c>
      <c r="B90" s="2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</row>
    <row r="91" spans="1:15" ht="15" customHeight="1">
      <c r="A91" s="727"/>
      <c r="B91" s="728" t="s">
        <v>584</v>
      </c>
      <c r="C91" s="725"/>
      <c r="D91" s="725"/>
      <c r="E91" s="725"/>
      <c r="F91" s="725"/>
      <c r="G91" s="725"/>
      <c r="H91" s="725"/>
      <c r="I91" s="725"/>
      <c r="J91" s="725"/>
      <c r="K91" s="725"/>
      <c r="L91" s="725"/>
      <c r="M91" s="725"/>
      <c r="N91" s="725"/>
      <c r="O91" s="725"/>
    </row>
    <row r="92" spans="1:15" ht="15" customHeight="1">
      <c r="A92" s="2" t="s">
        <v>585</v>
      </c>
      <c r="B92" s="2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" customHeight="1">
      <c r="A93" s="727"/>
      <c r="B93" s="728" t="s">
        <v>586</v>
      </c>
      <c r="C93" s="725"/>
      <c r="D93" s="725"/>
      <c r="E93" s="725"/>
      <c r="F93" s="725"/>
      <c r="G93" s="725"/>
      <c r="H93" s="725"/>
      <c r="I93" s="725"/>
      <c r="J93" s="725"/>
      <c r="K93" s="725"/>
      <c r="L93" s="725"/>
      <c r="M93" s="725"/>
      <c r="N93" s="725"/>
      <c r="O93" s="725"/>
    </row>
    <row r="94" spans="1:15" s="124" customFormat="1" ht="15" customHeight="1">
      <c r="A94" s="727"/>
      <c r="B94" s="728" t="s">
        <v>587</v>
      </c>
      <c r="C94" s="725"/>
      <c r="D94" s="725"/>
      <c r="E94" s="725"/>
      <c r="F94" s="725"/>
      <c r="G94" s="725"/>
      <c r="H94" s="725"/>
      <c r="I94" s="725"/>
      <c r="J94" s="725"/>
      <c r="K94" s="725"/>
      <c r="L94" s="725"/>
      <c r="M94" s="725"/>
      <c r="N94" s="725"/>
      <c r="O94" s="725"/>
    </row>
    <row r="95" spans="1:15" ht="15" customHeight="1">
      <c r="A95" s="727"/>
      <c r="B95" s="728" t="s">
        <v>588</v>
      </c>
      <c r="C95" s="725"/>
      <c r="D95" s="725"/>
      <c r="E95" s="725"/>
      <c r="F95" s="725"/>
      <c r="G95" s="725"/>
      <c r="H95" s="725"/>
      <c r="I95" s="725"/>
      <c r="J95" s="725"/>
      <c r="K95" s="725"/>
      <c r="L95" s="725"/>
      <c r="M95" s="725"/>
      <c r="N95" s="725"/>
      <c r="O95" s="725"/>
    </row>
    <row r="96" spans="1:15" ht="15" customHeight="1">
      <c r="A96" s="2" t="s">
        <v>589</v>
      </c>
      <c r="B96" s="2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5" customHeight="1">
      <c r="A97" s="728"/>
      <c r="B97" s="728" t="s">
        <v>590</v>
      </c>
      <c r="C97" s="725"/>
      <c r="D97" s="725"/>
      <c r="E97" s="725"/>
      <c r="F97" s="725"/>
      <c r="G97" s="725"/>
      <c r="H97" s="725"/>
      <c r="I97" s="725"/>
      <c r="J97" s="725"/>
      <c r="K97" s="725"/>
      <c r="L97" s="725"/>
      <c r="M97" s="725"/>
      <c r="N97" s="725"/>
      <c r="O97" s="725"/>
    </row>
    <row r="98" spans="1:15" ht="15" customHeight="1">
      <c r="A98" s="728"/>
      <c r="B98" s="728" t="s">
        <v>591</v>
      </c>
      <c r="C98" s="725"/>
      <c r="D98" s="725"/>
      <c r="E98" s="725"/>
      <c r="F98" s="725"/>
      <c r="G98" s="725"/>
      <c r="H98" s="725"/>
      <c r="I98" s="725"/>
      <c r="J98" s="725"/>
      <c r="K98" s="725"/>
      <c r="L98" s="725"/>
      <c r="M98" s="725"/>
      <c r="N98" s="725"/>
      <c r="O98" s="725"/>
    </row>
    <row r="99" spans="1:15" ht="15" customHeight="1">
      <c r="A99" s="728"/>
      <c r="B99" s="728" t="s">
        <v>592</v>
      </c>
      <c r="C99" s="725"/>
      <c r="D99" s="725"/>
      <c r="E99" s="725"/>
      <c r="F99" s="725"/>
      <c r="G99" s="725"/>
      <c r="H99" s="725"/>
      <c r="I99" s="725"/>
      <c r="J99" s="725"/>
      <c r="K99" s="725"/>
      <c r="L99" s="725"/>
      <c r="M99" s="725"/>
      <c r="N99" s="725"/>
      <c r="O99" s="725"/>
    </row>
    <row r="100" spans="1:15" s="124" customFormat="1" ht="15" customHeight="1">
      <c r="A100" s="728"/>
      <c r="B100" s="728" t="s">
        <v>593</v>
      </c>
      <c r="C100" s="725"/>
      <c r="D100" s="725"/>
      <c r="E100" s="725"/>
      <c r="F100" s="725"/>
      <c r="G100" s="725"/>
      <c r="H100" s="725"/>
      <c r="I100" s="725"/>
      <c r="J100" s="725"/>
      <c r="K100" s="725"/>
      <c r="L100" s="725"/>
      <c r="M100" s="725"/>
      <c r="N100" s="725"/>
      <c r="O100" s="725"/>
    </row>
    <row r="101" spans="1:15" ht="15" customHeight="1">
      <c r="A101" s="2" t="s">
        <v>594</v>
      </c>
      <c r="B101" s="2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</row>
    <row r="102" spans="1:15" ht="15" customHeight="1">
      <c r="A102" s="727"/>
      <c r="B102" s="728" t="s">
        <v>595</v>
      </c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</row>
    <row r="103" spans="1:15" ht="15" customHeight="1">
      <c r="A103" s="2" t="s">
        <v>596</v>
      </c>
      <c r="B103" s="2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5" customHeight="1">
      <c r="A104" s="728"/>
      <c r="B104" s="728" t="s">
        <v>597</v>
      </c>
      <c r="C104" s="725"/>
      <c r="D104" s="725"/>
      <c r="E104" s="725"/>
      <c r="F104" s="725"/>
      <c r="G104" s="725"/>
      <c r="H104" s="725"/>
      <c r="I104" s="725"/>
      <c r="J104" s="725"/>
      <c r="K104" s="725"/>
      <c r="L104" s="725"/>
      <c r="M104" s="725"/>
      <c r="N104" s="725"/>
      <c r="O104" s="725"/>
    </row>
    <row r="105" spans="1:15" ht="15" customHeight="1">
      <c r="A105" s="727"/>
      <c r="B105" s="728" t="s">
        <v>598</v>
      </c>
      <c r="C105" s="725"/>
      <c r="D105" s="725"/>
      <c r="E105" s="725"/>
      <c r="F105" s="725"/>
      <c r="G105" s="725"/>
      <c r="H105" s="725"/>
      <c r="I105" s="725"/>
      <c r="J105" s="725"/>
      <c r="K105" s="725"/>
      <c r="L105" s="725"/>
      <c r="M105" s="725"/>
      <c r="N105" s="725"/>
      <c r="O105" s="725"/>
    </row>
    <row r="106" spans="1:15" ht="15" customHeight="1">
      <c r="A106" s="727"/>
      <c r="B106" s="728" t="s">
        <v>599</v>
      </c>
      <c r="C106" s="725"/>
      <c r="D106" s="725"/>
      <c r="E106" s="725"/>
      <c r="F106" s="725"/>
      <c r="G106" s="725"/>
      <c r="H106" s="725"/>
      <c r="I106" s="725"/>
      <c r="J106" s="725"/>
      <c r="K106" s="725"/>
      <c r="L106" s="725"/>
      <c r="M106" s="725"/>
      <c r="N106" s="725"/>
      <c r="O106" s="725"/>
    </row>
    <row r="107" spans="1:15" ht="15" customHeight="1">
      <c r="A107" s="727"/>
      <c r="B107" s="728" t="s">
        <v>600</v>
      </c>
      <c r="C107" s="725"/>
      <c r="D107" s="725"/>
      <c r="E107" s="725"/>
      <c r="F107" s="725"/>
      <c r="G107" s="725"/>
      <c r="H107" s="725"/>
      <c r="I107" s="725"/>
      <c r="J107" s="725"/>
      <c r="K107" s="725"/>
      <c r="L107" s="725"/>
      <c r="M107" s="725"/>
      <c r="N107" s="725"/>
      <c r="O107" s="725"/>
    </row>
    <row r="108" spans="1:15" ht="15" customHeight="1">
      <c r="A108" s="727"/>
      <c r="B108" s="728" t="s">
        <v>601</v>
      </c>
      <c r="C108" s="725"/>
      <c r="D108" s="725"/>
      <c r="E108" s="725"/>
      <c r="F108" s="725"/>
      <c r="G108" s="725"/>
      <c r="H108" s="725"/>
      <c r="I108" s="725"/>
      <c r="J108" s="725"/>
      <c r="K108" s="725"/>
      <c r="L108" s="725"/>
      <c r="M108" s="725"/>
      <c r="N108" s="725"/>
      <c r="O108" s="725"/>
    </row>
    <row r="109" spans="1:15" ht="15" customHeight="1">
      <c r="A109" s="727"/>
      <c r="B109" s="728" t="s">
        <v>602</v>
      </c>
      <c r="C109" s="725"/>
      <c r="D109" s="725"/>
      <c r="E109" s="725"/>
      <c r="F109" s="725"/>
      <c r="G109" s="725"/>
      <c r="H109" s="725"/>
      <c r="I109" s="725"/>
      <c r="J109" s="725"/>
      <c r="K109" s="725"/>
      <c r="L109" s="725"/>
      <c r="M109" s="725"/>
      <c r="N109" s="725"/>
      <c r="O109" s="725"/>
    </row>
    <row r="110" spans="1:15" ht="15" customHeight="1">
      <c r="A110" s="727"/>
      <c r="B110" s="728" t="s">
        <v>603</v>
      </c>
      <c r="C110" s="725"/>
      <c r="D110" s="725"/>
      <c r="E110" s="725"/>
      <c r="F110" s="725"/>
      <c r="G110" s="725"/>
      <c r="H110" s="725"/>
      <c r="I110" s="725"/>
      <c r="J110" s="725"/>
      <c r="K110" s="725"/>
      <c r="L110" s="725"/>
      <c r="M110" s="725"/>
      <c r="N110" s="725"/>
      <c r="O110" s="725"/>
    </row>
    <row r="111" spans="1:15" ht="15" customHeight="1">
      <c r="A111" s="2" t="s">
        <v>604</v>
      </c>
      <c r="B111" s="2"/>
      <c r="C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</row>
    <row r="112" spans="1:15" ht="15" customHeight="1">
      <c r="A112" s="2" t="s">
        <v>605</v>
      </c>
      <c r="B112" s="2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5" customHeight="1" thickBot="1">
      <c r="A113" s="282" t="s">
        <v>606</v>
      </c>
      <c r="B113" s="282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</row>
  </sheetData>
  <mergeCells count="13">
    <mergeCell ref="J2:O2"/>
    <mergeCell ref="K3:K4"/>
    <mergeCell ref="C3:C4"/>
    <mergeCell ref="L3:L4"/>
    <mergeCell ref="O3:O4"/>
    <mergeCell ref="M3:M4"/>
    <mergeCell ref="N3:N4"/>
    <mergeCell ref="H3:H4"/>
    <mergeCell ref="I3:I4"/>
    <mergeCell ref="D3:D4"/>
    <mergeCell ref="J3:J4"/>
    <mergeCell ref="E3:G3"/>
    <mergeCell ref="C2:I2"/>
  </mergeCells>
  <conditionalFormatting sqref="C5:O95">
    <cfRule type="containsBlanks" dxfId="338" priority="3">
      <formula>LEN(TRIM(C5))=0</formula>
    </cfRule>
  </conditionalFormatting>
  <conditionalFormatting sqref="C96:O101">
    <cfRule type="containsBlanks" dxfId="337" priority="5">
      <formula>LEN(TRIM(C96))=0</formula>
    </cfRule>
  </conditionalFormatting>
  <conditionalFormatting sqref="C100:O100">
    <cfRule type="containsBlanks" dxfId="336" priority="4" stopIfTrue="1">
      <formula>LEN(TRIM(C100))=0</formula>
    </cfRule>
  </conditionalFormatting>
  <conditionalFormatting sqref="C102:O110">
    <cfRule type="containsBlanks" dxfId="335" priority="2">
      <formula>LEN(TRIM(C102))=0</formula>
    </cfRule>
  </conditionalFormatting>
  <conditionalFormatting sqref="C112:O112">
    <cfRule type="containsBlanks" dxfId="334" priority="1">
      <formula>LEN(TRIM(C112))=0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4" manualBreakCount="4">
    <brk id="30" max="14" man="1"/>
    <brk id="56" max="14" man="1"/>
    <brk id="80" max="14" man="1"/>
    <brk id="102" max="14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Feuil108">
    <tabColor rgb="FFF9FBFA"/>
  </sheetPr>
  <dimension ref="A1:X113"/>
  <sheetViews>
    <sheetView view="pageBreakPreview" zoomScaleNormal="100" workbookViewId="0">
      <pane ySplit="4" topLeftCell="A5" activePane="bottomLeft" state="frozen"/>
      <selection activeCell="A28" sqref="A28"/>
      <selection pane="bottomLeft" activeCell="D13" sqref="D13"/>
    </sheetView>
  </sheetViews>
  <sheetFormatPr baseColWidth="10" defaultColWidth="14.3984375" defaultRowHeight="15" customHeight="1"/>
  <cols>
    <col min="1" max="1" width="1.796875" style="125" customWidth="1"/>
    <col min="2" max="2" width="22.53125" style="125" customWidth="1"/>
    <col min="3" max="3" width="9.796875" style="125" customWidth="1"/>
    <col min="4" max="4" width="9" style="125" customWidth="1"/>
    <col min="5" max="5" width="8.19921875" style="125" customWidth="1"/>
    <col min="6" max="6" width="6.53125" style="125" customWidth="1"/>
    <col min="7" max="7" width="13.53125" style="125" customWidth="1"/>
    <col min="8" max="8" width="7" style="125" customWidth="1"/>
    <col min="9" max="9" width="11.06640625" style="125" customWidth="1"/>
    <col min="10" max="10" width="10.19921875" style="125" customWidth="1"/>
    <col min="11" max="11" width="8.796875" style="125" customWidth="1"/>
    <col min="12" max="12" width="9.3984375" style="125" customWidth="1"/>
    <col min="13" max="13" width="7.3984375" style="125" customWidth="1"/>
    <col min="14" max="14" width="15.19921875" style="125" customWidth="1"/>
    <col min="15" max="15" width="11.19921875" style="125" customWidth="1"/>
    <col min="16" max="24" width="9.53125" style="125" customWidth="1"/>
    <col min="25" max="26" width="14.3984375" style="125" customWidth="1"/>
    <col min="27" max="16384" width="14.3984375" style="125"/>
  </cols>
  <sheetData>
    <row r="1" spans="1:24" ht="12.75" customHeight="1">
      <c r="A1" s="126" t="s">
        <v>1988</v>
      </c>
      <c r="B1" s="135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</row>
    <row r="2" spans="1:24" ht="14.25" customHeight="1">
      <c r="A2" s="1039" t="s">
        <v>1986</v>
      </c>
      <c r="B2" s="1040"/>
      <c r="C2" s="1043" t="s">
        <v>1989</v>
      </c>
      <c r="D2" s="970"/>
      <c r="E2" s="970"/>
      <c r="F2" s="970"/>
      <c r="G2" s="970"/>
      <c r="H2" s="1044"/>
      <c r="I2" s="1043" t="s">
        <v>1990</v>
      </c>
      <c r="J2" s="970"/>
      <c r="K2" s="970"/>
      <c r="L2" s="970"/>
      <c r="M2" s="970"/>
      <c r="N2" s="970"/>
      <c r="O2" s="1044"/>
      <c r="P2" s="133"/>
      <c r="Q2" s="133"/>
      <c r="R2" s="133"/>
      <c r="S2" s="133"/>
      <c r="T2" s="133"/>
      <c r="U2" s="133"/>
      <c r="V2" s="133"/>
      <c r="W2" s="133"/>
      <c r="X2" s="133"/>
    </row>
    <row r="3" spans="1:24" ht="15" customHeight="1">
      <c r="A3" s="1041"/>
      <c r="B3" s="1042"/>
      <c r="C3" s="1045" t="s">
        <v>1981</v>
      </c>
      <c r="D3" s="1045" t="s">
        <v>1982</v>
      </c>
      <c r="E3" s="1045" t="s">
        <v>1985</v>
      </c>
      <c r="F3" s="1045" t="s">
        <v>930</v>
      </c>
      <c r="G3" s="1045" t="s">
        <v>1984</v>
      </c>
      <c r="H3" s="1045" t="s">
        <v>445</v>
      </c>
      <c r="I3" s="1047" t="s">
        <v>1981</v>
      </c>
      <c r="J3" s="1047" t="s">
        <v>1982</v>
      </c>
      <c r="K3" s="1048" t="s">
        <v>1983</v>
      </c>
      <c r="L3" s="930"/>
      <c r="M3" s="1049"/>
      <c r="N3" s="1047" t="s">
        <v>1984</v>
      </c>
      <c r="O3" s="1047" t="s">
        <v>445</v>
      </c>
      <c r="P3" s="133"/>
      <c r="Q3" s="133"/>
      <c r="R3" s="133"/>
      <c r="S3" s="133"/>
      <c r="T3" s="133"/>
      <c r="U3" s="133"/>
      <c r="V3" s="133"/>
      <c r="W3" s="133"/>
      <c r="X3" s="133"/>
    </row>
    <row r="4" spans="1:24" ht="29" customHeight="1" thickBot="1">
      <c r="A4" s="901"/>
      <c r="B4" s="1028"/>
      <c r="C4" s="1046"/>
      <c r="D4" s="1046"/>
      <c r="E4" s="1046"/>
      <c r="F4" s="1046"/>
      <c r="G4" s="1046"/>
      <c r="H4" s="1046"/>
      <c r="I4" s="1046"/>
      <c r="J4" s="1046"/>
      <c r="K4" s="143" t="s">
        <v>1987</v>
      </c>
      <c r="L4" s="143" t="s">
        <v>1985</v>
      </c>
      <c r="M4" s="143" t="s">
        <v>930</v>
      </c>
      <c r="N4" s="1046"/>
      <c r="O4" s="1046"/>
      <c r="P4" s="133"/>
      <c r="Q4" s="133"/>
      <c r="R4" s="133"/>
      <c r="S4" s="133"/>
      <c r="T4" s="133"/>
      <c r="U4" s="133"/>
      <c r="V4" s="133"/>
      <c r="W4" s="133"/>
      <c r="X4" s="133"/>
    </row>
    <row r="5" spans="1:24" ht="15" customHeight="1">
      <c r="A5" s="2" t="s">
        <v>498</v>
      </c>
      <c r="B5" s="2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625"/>
      <c r="Q5" s="133"/>
      <c r="R5" s="133"/>
      <c r="S5" s="133"/>
      <c r="T5" s="133"/>
      <c r="U5" s="133"/>
      <c r="V5" s="133"/>
      <c r="W5" s="133"/>
      <c r="X5" s="133"/>
    </row>
    <row r="6" spans="1:24" ht="15" customHeight="1">
      <c r="A6" s="727"/>
      <c r="B6" s="728" t="s">
        <v>499</v>
      </c>
      <c r="C6" s="724"/>
      <c r="D6" s="724"/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724"/>
      <c r="P6" s="624"/>
      <c r="Q6" s="133"/>
      <c r="R6" s="133"/>
      <c r="S6" s="133"/>
      <c r="T6" s="133"/>
      <c r="U6" s="133"/>
      <c r="V6" s="133"/>
      <c r="W6" s="133"/>
      <c r="X6" s="133"/>
    </row>
    <row r="7" spans="1:24" ht="15" customHeight="1">
      <c r="A7" s="727"/>
      <c r="B7" s="728" t="s">
        <v>500</v>
      </c>
      <c r="C7" s="725"/>
      <c r="D7" s="725"/>
      <c r="E7" s="725"/>
      <c r="F7" s="725"/>
      <c r="G7" s="725"/>
      <c r="H7" s="725"/>
      <c r="I7" s="725"/>
      <c r="J7" s="725"/>
      <c r="K7" s="725"/>
      <c r="L7" s="725"/>
      <c r="M7" s="725"/>
      <c r="N7" s="725"/>
      <c r="O7" s="725"/>
      <c r="P7" s="624"/>
      <c r="Q7" s="133"/>
      <c r="R7" s="133"/>
      <c r="S7" s="133"/>
      <c r="T7" s="133"/>
      <c r="U7" s="133"/>
      <c r="V7" s="133"/>
      <c r="W7" s="133"/>
      <c r="X7" s="133"/>
    </row>
    <row r="8" spans="1:24" ht="15" customHeight="1">
      <c r="A8" s="727"/>
      <c r="B8" s="728" t="s">
        <v>501</v>
      </c>
      <c r="C8" s="725"/>
      <c r="D8" s="725"/>
      <c r="E8" s="725"/>
      <c r="F8" s="725"/>
      <c r="G8" s="725"/>
      <c r="H8" s="725"/>
      <c r="I8" s="725"/>
      <c r="J8" s="725"/>
      <c r="K8" s="725"/>
      <c r="L8" s="725"/>
      <c r="M8" s="725"/>
      <c r="N8" s="725"/>
      <c r="O8" s="725"/>
      <c r="P8" s="624"/>
      <c r="Q8" s="133"/>
      <c r="R8" s="133"/>
      <c r="S8" s="133"/>
      <c r="T8" s="133"/>
      <c r="U8" s="133"/>
      <c r="V8" s="133"/>
      <c r="W8" s="133"/>
      <c r="X8" s="133"/>
    </row>
    <row r="9" spans="1:24" ht="15" customHeight="1">
      <c r="A9" s="727"/>
      <c r="B9" s="728" t="s">
        <v>502</v>
      </c>
      <c r="C9" s="725"/>
      <c r="D9" s="725"/>
      <c r="E9" s="725"/>
      <c r="F9" s="725"/>
      <c r="G9" s="725"/>
      <c r="H9" s="725"/>
      <c r="I9" s="725"/>
      <c r="J9" s="725"/>
      <c r="K9" s="725"/>
      <c r="L9" s="725"/>
      <c r="M9" s="725"/>
      <c r="N9" s="725"/>
      <c r="O9" s="725"/>
      <c r="P9" s="624"/>
      <c r="Q9" s="133"/>
      <c r="R9" s="133"/>
      <c r="S9" s="133"/>
      <c r="T9" s="133"/>
      <c r="U9" s="133"/>
      <c r="V9" s="133"/>
      <c r="W9" s="133"/>
      <c r="X9" s="133"/>
    </row>
    <row r="10" spans="1:24" ht="15" customHeight="1">
      <c r="A10" s="2" t="s">
        <v>503</v>
      </c>
      <c r="B10" s="2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625"/>
      <c r="Q10" s="133"/>
      <c r="R10" s="133"/>
      <c r="S10" s="133"/>
      <c r="T10" s="133"/>
      <c r="U10" s="133"/>
      <c r="V10" s="133"/>
      <c r="W10" s="133"/>
      <c r="X10" s="133"/>
    </row>
    <row r="11" spans="1:24" ht="15" customHeight="1">
      <c r="A11" s="727"/>
      <c r="B11" s="728" t="s">
        <v>504</v>
      </c>
      <c r="C11" s="725"/>
      <c r="D11" s="725"/>
      <c r="E11" s="725"/>
      <c r="F11" s="725"/>
      <c r="G11" s="725"/>
      <c r="H11" s="725"/>
      <c r="I11" s="725"/>
      <c r="J11" s="725"/>
      <c r="K11" s="725"/>
      <c r="L11" s="725"/>
      <c r="M11" s="725"/>
      <c r="N11" s="725"/>
      <c r="O11" s="725"/>
      <c r="P11" s="624"/>
      <c r="Q11" s="133"/>
      <c r="R11" s="133"/>
      <c r="S11" s="133"/>
      <c r="T11" s="133"/>
      <c r="U11" s="133"/>
      <c r="V11" s="133"/>
      <c r="W11" s="133"/>
      <c r="X11" s="133"/>
    </row>
    <row r="12" spans="1:24" ht="15" customHeight="1">
      <c r="A12" s="727"/>
      <c r="B12" s="728" t="s">
        <v>505</v>
      </c>
      <c r="C12" s="725"/>
      <c r="D12" s="725"/>
      <c r="E12" s="725"/>
      <c r="F12" s="725"/>
      <c r="G12" s="725"/>
      <c r="H12" s="725"/>
      <c r="I12" s="725"/>
      <c r="J12" s="725"/>
      <c r="K12" s="725"/>
      <c r="L12" s="725"/>
      <c r="M12" s="725"/>
      <c r="N12" s="725"/>
      <c r="O12" s="725"/>
      <c r="P12" s="624"/>
      <c r="Q12" s="133"/>
      <c r="R12" s="133"/>
      <c r="S12" s="133"/>
      <c r="T12" s="133"/>
      <c r="U12" s="133"/>
      <c r="V12" s="133"/>
      <c r="W12" s="133"/>
      <c r="X12" s="133"/>
    </row>
    <row r="13" spans="1:24" ht="15" customHeight="1">
      <c r="A13" s="727"/>
      <c r="B13" s="728" t="s">
        <v>506</v>
      </c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725"/>
      <c r="O13" s="725"/>
      <c r="P13" s="624"/>
      <c r="Q13" s="133"/>
      <c r="R13" s="133"/>
      <c r="S13" s="133"/>
      <c r="T13" s="133"/>
      <c r="U13" s="133"/>
      <c r="V13" s="133"/>
      <c r="W13" s="133"/>
      <c r="X13" s="133"/>
    </row>
    <row r="14" spans="1:24" ht="15" customHeight="1">
      <c r="A14" s="727"/>
      <c r="B14" s="728" t="s">
        <v>507</v>
      </c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25"/>
      <c r="O14" s="725"/>
      <c r="P14" s="624"/>
      <c r="Q14" s="133"/>
      <c r="R14" s="133"/>
      <c r="S14" s="133"/>
      <c r="T14" s="133"/>
      <c r="U14" s="133"/>
      <c r="V14" s="133"/>
      <c r="W14" s="133"/>
      <c r="X14" s="133"/>
    </row>
    <row r="15" spans="1:24" ht="15" customHeight="1">
      <c r="A15" s="727"/>
      <c r="B15" s="728" t="s">
        <v>508</v>
      </c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  <c r="N15" s="725"/>
      <c r="O15" s="725"/>
      <c r="P15" s="624"/>
      <c r="Q15" s="133"/>
      <c r="R15" s="133"/>
      <c r="S15" s="133"/>
      <c r="T15" s="133"/>
      <c r="U15" s="133"/>
      <c r="V15" s="133"/>
      <c r="W15" s="133"/>
      <c r="X15" s="133"/>
    </row>
    <row r="16" spans="1:24" ht="15" customHeight="1">
      <c r="A16" s="727"/>
      <c r="B16" s="728" t="s">
        <v>509</v>
      </c>
      <c r="C16" s="725"/>
      <c r="D16" s="725"/>
      <c r="E16" s="725"/>
      <c r="F16" s="725"/>
      <c r="G16" s="725"/>
      <c r="H16" s="725"/>
      <c r="I16" s="725"/>
      <c r="J16" s="725"/>
      <c r="K16" s="725"/>
      <c r="L16" s="725"/>
      <c r="M16" s="725"/>
      <c r="N16" s="725"/>
      <c r="O16" s="725"/>
      <c r="P16" s="624"/>
      <c r="Q16" s="133"/>
      <c r="R16" s="133"/>
      <c r="S16" s="133"/>
      <c r="T16" s="133"/>
      <c r="U16" s="133"/>
      <c r="V16" s="133"/>
      <c r="W16" s="133"/>
      <c r="X16" s="133"/>
    </row>
    <row r="17" spans="1:15" ht="15" customHeight="1">
      <c r="A17" s="2" t="s">
        <v>510</v>
      </c>
      <c r="B17" s="2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1:15" s="124" customFormat="1" ht="15" customHeight="1">
      <c r="A18" s="728"/>
      <c r="B18" s="728" t="s">
        <v>511</v>
      </c>
      <c r="C18" s="725"/>
      <c r="D18" s="725"/>
      <c r="E18" s="725"/>
      <c r="F18" s="725"/>
      <c r="G18" s="725"/>
      <c r="H18" s="725"/>
      <c r="I18" s="725"/>
      <c r="J18" s="725"/>
      <c r="K18" s="725"/>
      <c r="L18" s="725"/>
      <c r="M18" s="725"/>
      <c r="N18" s="725"/>
      <c r="O18" s="725"/>
    </row>
    <row r="19" spans="1:15" ht="15" customHeight="1">
      <c r="A19" s="727"/>
      <c r="B19" s="728" t="s">
        <v>512</v>
      </c>
      <c r="C19" s="725"/>
      <c r="D19" s="725"/>
      <c r="E19" s="725"/>
      <c r="F19" s="725"/>
      <c r="G19" s="725"/>
      <c r="H19" s="725"/>
      <c r="I19" s="725"/>
      <c r="J19" s="725"/>
      <c r="K19" s="725"/>
      <c r="L19" s="725"/>
      <c r="M19" s="725"/>
      <c r="N19" s="725"/>
      <c r="O19" s="725"/>
    </row>
    <row r="20" spans="1:15" ht="15" customHeight="1">
      <c r="A20" s="727"/>
      <c r="B20" s="728" t="s">
        <v>513</v>
      </c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</row>
    <row r="21" spans="1:15" ht="15" customHeight="1">
      <c r="A21" s="2" t="s">
        <v>514</v>
      </c>
      <c r="B21" s="6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</row>
    <row r="22" spans="1:15" ht="15" customHeight="1">
      <c r="A22" s="728"/>
      <c r="B22" s="729" t="s">
        <v>515</v>
      </c>
      <c r="C22" s="724"/>
      <c r="D22" s="724"/>
      <c r="E22" s="724"/>
      <c r="F22" s="724"/>
      <c r="G22" s="724"/>
      <c r="H22" s="724"/>
      <c r="I22" s="724"/>
      <c r="J22" s="724"/>
      <c r="K22" s="724"/>
      <c r="L22" s="724"/>
      <c r="M22" s="724"/>
      <c r="N22" s="724"/>
      <c r="O22" s="724"/>
    </row>
    <row r="23" spans="1:15" ht="15" customHeight="1">
      <c r="A23" s="727"/>
      <c r="B23" s="728" t="s">
        <v>516</v>
      </c>
      <c r="C23" s="725"/>
      <c r="D23" s="725"/>
      <c r="E23" s="725"/>
      <c r="F23" s="725"/>
      <c r="G23" s="725"/>
      <c r="H23" s="725"/>
      <c r="I23" s="725"/>
      <c r="J23" s="725"/>
      <c r="K23" s="725"/>
      <c r="L23" s="725"/>
      <c r="M23" s="725"/>
      <c r="N23" s="725"/>
      <c r="O23" s="725"/>
    </row>
    <row r="24" spans="1:15" ht="15" customHeight="1">
      <c r="A24" s="727"/>
      <c r="B24" s="728" t="s">
        <v>517</v>
      </c>
      <c r="C24" s="725"/>
      <c r="D24" s="725"/>
      <c r="E24" s="725"/>
      <c r="F24" s="725"/>
      <c r="G24" s="725"/>
      <c r="H24" s="725"/>
      <c r="I24" s="725"/>
      <c r="J24" s="725"/>
      <c r="K24" s="725"/>
      <c r="L24" s="725"/>
      <c r="M24" s="725"/>
      <c r="N24" s="725"/>
      <c r="O24" s="725"/>
    </row>
    <row r="25" spans="1:15" ht="15" customHeight="1">
      <c r="A25" s="727"/>
      <c r="B25" s="728" t="s">
        <v>518</v>
      </c>
      <c r="C25" s="725"/>
      <c r="D25" s="725"/>
      <c r="E25" s="725"/>
      <c r="F25" s="725"/>
      <c r="G25" s="725"/>
      <c r="H25" s="725"/>
      <c r="I25" s="725"/>
      <c r="J25" s="725"/>
      <c r="K25" s="725"/>
      <c r="L25" s="725"/>
      <c r="M25" s="725"/>
      <c r="N25" s="725"/>
      <c r="O25" s="725"/>
    </row>
    <row r="26" spans="1:15" ht="15" customHeight="1">
      <c r="A26" s="727"/>
      <c r="B26" s="728" t="s">
        <v>519</v>
      </c>
      <c r="C26" s="725"/>
      <c r="D26" s="725"/>
      <c r="E26" s="725"/>
      <c r="F26" s="725"/>
      <c r="G26" s="725"/>
      <c r="H26" s="725"/>
      <c r="I26" s="725"/>
      <c r="J26" s="725"/>
      <c r="K26" s="725"/>
      <c r="L26" s="725"/>
      <c r="M26" s="725"/>
      <c r="N26" s="725"/>
      <c r="O26" s="725"/>
    </row>
    <row r="27" spans="1:15" ht="15" customHeight="1">
      <c r="A27" s="727"/>
      <c r="B27" s="728" t="s">
        <v>520</v>
      </c>
      <c r="C27" s="725"/>
      <c r="D27" s="725"/>
      <c r="E27" s="725"/>
      <c r="F27" s="725"/>
      <c r="G27" s="725"/>
      <c r="H27" s="725"/>
      <c r="I27" s="725"/>
      <c r="J27" s="725"/>
      <c r="K27" s="725"/>
      <c r="L27" s="725"/>
      <c r="M27" s="725"/>
      <c r="N27" s="725"/>
      <c r="O27" s="725"/>
    </row>
    <row r="28" spans="1:15" ht="15" customHeight="1">
      <c r="A28" s="727"/>
      <c r="B28" s="728" t="s">
        <v>521</v>
      </c>
      <c r="C28" s="725"/>
      <c r="D28" s="725"/>
      <c r="E28" s="725"/>
      <c r="F28" s="725"/>
      <c r="G28" s="725"/>
      <c r="H28" s="725"/>
      <c r="I28" s="725"/>
      <c r="J28" s="725"/>
      <c r="K28" s="725"/>
      <c r="L28" s="725"/>
      <c r="M28" s="725"/>
      <c r="N28" s="725"/>
      <c r="O28" s="725"/>
    </row>
    <row r="29" spans="1:15" ht="15" customHeight="1">
      <c r="A29" s="727"/>
      <c r="B29" s="728" t="s">
        <v>522</v>
      </c>
      <c r="C29" s="725"/>
      <c r="D29" s="725"/>
      <c r="E29" s="725"/>
      <c r="F29" s="725"/>
      <c r="G29" s="725"/>
      <c r="H29" s="725"/>
      <c r="I29" s="725"/>
      <c r="J29" s="725"/>
      <c r="K29" s="725"/>
      <c r="L29" s="725"/>
      <c r="M29" s="725"/>
      <c r="N29" s="725"/>
      <c r="O29" s="725"/>
    </row>
    <row r="30" spans="1:15" ht="15" customHeight="1">
      <c r="A30" s="727"/>
      <c r="B30" s="728" t="s">
        <v>523</v>
      </c>
      <c r="C30" s="725"/>
      <c r="D30" s="725"/>
      <c r="E30" s="725"/>
      <c r="F30" s="725"/>
      <c r="G30" s="725"/>
      <c r="H30" s="725"/>
      <c r="I30" s="725"/>
      <c r="J30" s="725"/>
      <c r="K30" s="725"/>
      <c r="L30" s="725"/>
      <c r="M30" s="725"/>
      <c r="N30" s="725"/>
      <c r="O30" s="725"/>
    </row>
    <row r="31" spans="1:15" s="124" customFormat="1" ht="15" customHeight="1">
      <c r="A31" s="2" t="s">
        <v>524</v>
      </c>
      <c r="B31" s="2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5" customHeight="1">
      <c r="A32" s="728"/>
      <c r="B32" s="728" t="s">
        <v>525</v>
      </c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4"/>
    </row>
    <row r="33" spans="1:15" ht="15" customHeight="1">
      <c r="A33" s="728"/>
      <c r="B33" s="728" t="s">
        <v>526</v>
      </c>
      <c r="C33" s="725"/>
      <c r="D33" s="725"/>
      <c r="E33" s="725"/>
      <c r="F33" s="725"/>
      <c r="G33" s="725"/>
      <c r="H33" s="725"/>
      <c r="I33" s="725"/>
      <c r="J33" s="725"/>
      <c r="K33" s="725"/>
      <c r="L33" s="725"/>
      <c r="M33" s="725"/>
      <c r="N33" s="725"/>
      <c r="O33" s="725"/>
    </row>
    <row r="34" spans="1:15" ht="15" customHeight="1">
      <c r="A34" s="728"/>
      <c r="B34" s="728" t="s">
        <v>527</v>
      </c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  <c r="N34" s="725"/>
      <c r="O34" s="725"/>
    </row>
    <row r="35" spans="1:15" ht="15" customHeight="1">
      <c r="A35" s="728"/>
      <c r="B35" s="728" t="s">
        <v>528</v>
      </c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</row>
    <row r="36" spans="1:15" ht="15" customHeight="1">
      <c r="A36" s="728"/>
      <c r="B36" s="728" t="s">
        <v>529</v>
      </c>
      <c r="C36" s="725"/>
      <c r="D36" s="725"/>
      <c r="E36" s="725"/>
      <c r="F36" s="725"/>
      <c r="G36" s="725"/>
      <c r="H36" s="725"/>
      <c r="I36" s="725"/>
      <c r="J36" s="725"/>
      <c r="K36" s="725"/>
      <c r="L36" s="725"/>
      <c r="M36" s="725"/>
      <c r="N36" s="725"/>
      <c r="O36" s="725"/>
    </row>
    <row r="37" spans="1:15" ht="15" customHeight="1">
      <c r="A37" s="728"/>
      <c r="B37" s="728" t="s">
        <v>530</v>
      </c>
      <c r="C37" s="725"/>
      <c r="D37" s="725"/>
      <c r="E37" s="725"/>
      <c r="F37" s="725"/>
      <c r="G37" s="725"/>
      <c r="H37" s="725"/>
      <c r="I37" s="725"/>
      <c r="J37" s="725"/>
      <c r="K37" s="725"/>
      <c r="L37" s="725"/>
      <c r="M37" s="725"/>
      <c r="N37" s="725"/>
      <c r="O37" s="725"/>
    </row>
    <row r="38" spans="1:15" ht="15" customHeight="1">
      <c r="A38" s="728"/>
      <c r="B38" s="728" t="s">
        <v>531</v>
      </c>
      <c r="C38" s="725"/>
      <c r="D38" s="725"/>
      <c r="E38" s="725"/>
      <c r="F38" s="725"/>
      <c r="G38" s="725"/>
      <c r="H38" s="725"/>
      <c r="I38" s="725"/>
      <c r="J38" s="725"/>
      <c r="K38" s="725"/>
      <c r="L38" s="725"/>
      <c r="M38" s="725"/>
      <c r="N38" s="725"/>
      <c r="O38" s="725"/>
    </row>
    <row r="39" spans="1:15" ht="15" customHeight="1">
      <c r="A39" s="727"/>
      <c r="B39" s="728" t="s">
        <v>532</v>
      </c>
      <c r="C39" s="725"/>
      <c r="D39" s="725"/>
      <c r="E39" s="725"/>
      <c r="F39" s="725"/>
      <c r="G39" s="725"/>
      <c r="H39" s="725"/>
      <c r="I39" s="725"/>
      <c r="J39" s="725"/>
      <c r="K39" s="725"/>
      <c r="L39" s="725"/>
      <c r="M39" s="725"/>
      <c r="N39" s="725"/>
      <c r="O39" s="725"/>
    </row>
    <row r="40" spans="1:15" s="124" customFormat="1" ht="15" customHeight="1">
      <c r="A40" s="727"/>
      <c r="B40" s="728" t="s">
        <v>533</v>
      </c>
      <c r="C40" s="725"/>
      <c r="D40" s="725"/>
      <c r="E40" s="725"/>
      <c r="F40" s="725"/>
      <c r="G40" s="725"/>
      <c r="H40" s="725"/>
      <c r="I40" s="725"/>
      <c r="J40" s="725"/>
      <c r="K40" s="725"/>
      <c r="L40" s="725"/>
      <c r="M40" s="725"/>
      <c r="N40" s="725"/>
      <c r="O40" s="725"/>
    </row>
    <row r="41" spans="1:15" ht="15" customHeight="1">
      <c r="A41" s="727"/>
      <c r="B41" s="728" t="s">
        <v>534</v>
      </c>
      <c r="C41" s="725"/>
      <c r="D41" s="725"/>
      <c r="E41" s="725"/>
      <c r="F41" s="725"/>
      <c r="G41" s="725"/>
      <c r="H41" s="725"/>
      <c r="I41" s="725"/>
      <c r="J41" s="725"/>
      <c r="K41" s="725"/>
      <c r="L41" s="725"/>
      <c r="M41" s="725"/>
      <c r="N41" s="725"/>
      <c r="O41" s="725"/>
    </row>
    <row r="42" spans="1:15" ht="15" customHeight="1">
      <c r="A42" s="727"/>
      <c r="B42" s="728" t="s">
        <v>535</v>
      </c>
      <c r="C42" s="725"/>
      <c r="D42" s="725"/>
      <c r="E42" s="725"/>
      <c r="F42" s="725"/>
      <c r="G42" s="725"/>
      <c r="H42" s="725"/>
      <c r="I42" s="725"/>
      <c r="J42" s="725"/>
      <c r="K42" s="725"/>
      <c r="L42" s="725"/>
      <c r="M42" s="725"/>
      <c r="N42" s="725"/>
      <c r="O42" s="725"/>
    </row>
    <row r="43" spans="1:15" ht="15" customHeight="1">
      <c r="A43" s="727"/>
      <c r="B43" s="728" t="s">
        <v>536</v>
      </c>
      <c r="C43" s="725"/>
      <c r="D43" s="725"/>
      <c r="E43" s="725"/>
      <c r="F43" s="725"/>
      <c r="G43" s="725"/>
      <c r="H43" s="725"/>
      <c r="I43" s="725"/>
      <c r="J43" s="725"/>
      <c r="K43" s="725"/>
      <c r="L43" s="725"/>
      <c r="M43" s="725"/>
      <c r="N43" s="725"/>
      <c r="O43" s="725"/>
    </row>
    <row r="44" spans="1:15" ht="15" customHeight="1">
      <c r="A44" s="2" t="s">
        <v>537</v>
      </c>
      <c r="B44" s="2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" customHeight="1">
      <c r="A45" s="728"/>
      <c r="B45" s="728" t="s">
        <v>538</v>
      </c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</row>
    <row r="46" spans="1:15" ht="15" customHeight="1">
      <c r="A46" s="727"/>
      <c r="B46" s="728" t="s">
        <v>539</v>
      </c>
      <c r="C46" s="725"/>
      <c r="D46" s="725"/>
      <c r="E46" s="725"/>
      <c r="F46" s="725"/>
      <c r="G46" s="725"/>
      <c r="H46" s="725"/>
      <c r="I46" s="725"/>
      <c r="J46" s="725"/>
      <c r="K46" s="725"/>
      <c r="L46" s="725"/>
      <c r="M46" s="725"/>
      <c r="N46" s="725"/>
      <c r="O46" s="725"/>
    </row>
    <row r="47" spans="1:15" ht="15" customHeight="1">
      <c r="A47" s="727"/>
      <c r="B47" s="728" t="s">
        <v>540</v>
      </c>
      <c r="C47" s="725"/>
      <c r="D47" s="725"/>
      <c r="E47" s="725"/>
      <c r="F47" s="725"/>
      <c r="G47" s="725"/>
      <c r="H47" s="725"/>
      <c r="I47" s="725"/>
      <c r="J47" s="725"/>
      <c r="K47" s="725"/>
      <c r="L47" s="725"/>
      <c r="M47" s="725"/>
      <c r="N47" s="725"/>
      <c r="O47" s="725"/>
    </row>
    <row r="48" spans="1:15" s="124" customFormat="1" ht="15" customHeight="1">
      <c r="A48" s="727"/>
      <c r="B48" s="728" t="s">
        <v>541</v>
      </c>
      <c r="C48" s="725"/>
      <c r="D48" s="725"/>
      <c r="E48" s="725"/>
      <c r="F48" s="725"/>
      <c r="G48" s="725"/>
      <c r="H48" s="725"/>
      <c r="I48" s="725"/>
      <c r="J48" s="725"/>
      <c r="K48" s="725"/>
      <c r="L48" s="725"/>
      <c r="M48" s="725"/>
      <c r="N48" s="725"/>
      <c r="O48" s="725"/>
    </row>
    <row r="49" spans="1:15" ht="15" customHeight="1">
      <c r="A49" s="727"/>
      <c r="B49" s="728" t="s">
        <v>542</v>
      </c>
      <c r="C49" s="725"/>
      <c r="D49" s="725"/>
      <c r="E49" s="725"/>
      <c r="F49" s="725"/>
      <c r="G49" s="725"/>
      <c r="H49" s="725"/>
      <c r="I49" s="725"/>
      <c r="J49" s="725"/>
      <c r="K49" s="725"/>
      <c r="L49" s="725"/>
      <c r="M49" s="725"/>
      <c r="N49" s="725"/>
      <c r="O49" s="725"/>
    </row>
    <row r="50" spans="1:15" ht="15" customHeight="1">
      <c r="A50" s="727"/>
      <c r="B50" s="728" t="s">
        <v>543</v>
      </c>
      <c r="C50" s="725"/>
      <c r="D50" s="725"/>
      <c r="E50" s="725"/>
      <c r="F50" s="725"/>
      <c r="G50" s="725"/>
      <c r="H50" s="725"/>
      <c r="I50" s="725"/>
      <c r="J50" s="725"/>
      <c r="K50" s="725"/>
      <c r="L50" s="725"/>
      <c r="M50" s="725"/>
      <c r="N50" s="725"/>
      <c r="O50" s="725"/>
    </row>
    <row r="51" spans="1:15" ht="15" customHeight="1">
      <c r="A51" s="727"/>
      <c r="B51" s="728" t="s">
        <v>544</v>
      </c>
      <c r="C51" s="725"/>
      <c r="D51" s="725"/>
      <c r="E51" s="725"/>
      <c r="F51" s="725"/>
      <c r="G51" s="725"/>
      <c r="H51" s="725"/>
      <c r="I51" s="725"/>
      <c r="J51" s="725"/>
      <c r="K51" s="725"/>
      <c r="L51" s="725"/>
      <c r="M51" s="725"/>
      <c r="N51" s="725"/>
      <c r="O51" s="725"/>
    </row>
    <row r="52" spans="1:15" ht="15" customHeight="1">
      <c r="A52" s="2" t="s">
        <v>545</v>
      </c>
      <c r="B52" s="2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" customHeight="1">
      <c r="A53" s="728"/>
      <c r="B53" s="728" t="s">
        <v>546</v>
      </c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</row>
    <row r="54" spans="1:15" ht="15" customHeight="1">
      <c r="A54" s="727"/>
      <c r="B54" s="728" t="s">
        <v>547</v>
      </c>
      <c r="C54" s="725"/>
      <c r="D54" s="725"/>
      <c r="E54" s="725"/>
      <c r="F54" s="725"/>
      <c r="G54" s="725"/>
      <c r="H54" s="725"/>
      <c r="I54" s="725"/>
      <c r="J54" s="725"/>
      <c r="K54" s="725"/>
      <c r="L54" s="725"/>
      <c r="M54" s="725"/>
      <c r="N54" s="725"/>
      <c r="O54" s="725"/>
    </row>
    <row r="55" spans="1:15" ht="15" customHeight="1">
      <c r="A55" s="727"/>
      <c r="B55" s="728" t="s">
        <v>548</v>
      </c>
      <c r="C55" s="725"/>
      <c r="D55" s="725"/>
      <c r="E55" s="725"/>
      <c r="F55" s="725"/>
      <c r="G55" s="725"/>
      <c r="H55" s="725"/>
      <c r="I55" s="725"/>
      <c r="J55" s="725"/>
      <c r="K55" s="725"/>
      <c r="L55" s="725"/>
      <c r="M55" s="725"/>
      <c r="N55" s="725"/>
      <c r="O55" s="725"/>
    </row>
    <row r="56" spans="1:15" ht="15" customHeight="1">
      <c r="A56" s="727"/>
      <c r="B56" s="728" t="s">
        <v>549</v>
      </c>
      <c r="C56" s="725"/>
      <c r="D56" s="725"/>
      <c r="E56" s="725"/>
      <c r="F56" s="725"/>
      <c r="G56" s="725"/>
      <c r="H56" s="725"/>
      <c r="I56" s="725"/>
      <c r="J56" s="725"/>
      <c r="K56" s="725"/>
      <c r="L56" s="725"/>
      <c r="M56" s="725"/>
      <c r="N56" s="725"/>
      <c r="O56" s="725"/>
    </row>
    <row r="57" spans="1:15" s="124" customFormat="1" ht="15" customHeight="1">
      <c r="A57" s="2" t="s">
        <v>550</v>
      </c>
      <c r="B57" s="2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</row>
    <row r="58" spans="1:15" ht="15" customHeight="1">
      <c r="A58" s="728"/>
      <c r="B58" s="728" t="s">
        <v>551</v>
      </c>
      <c r="C58" s="724"/>
      <c r="D58" s="724"/>
      <c r="E58" s="724"/>
      <c r="F58" s="724"/>
      <c r="G58" s="724"/>
      <c r="H58" s="724"/>
      <c r="I58" s="724"/>
      <c r="J58" s="724"/>
      <c r="K58" s="724"/>
      <c r="L58" s="724"/>
      <c r="M58" s="724"/>
      <c r="N58" s="724"/>
      <c r="O58" s="724"/>
    </row>
    <row r="59" spans="1:15" ht="15" customHeight="1">
      <c r="A59" s="727"/>
      <c r="B59" s="728" t="s">
        <v>552</v>
      </c>
      <c r="C59" s="725"/>
      <c r="D59" s="725"/>
      <c r="E59" s="725"/>
      <c r="F59" s="725"/>
      <c r="G59" s="725"/>
      <c r="H59" s="725"/>
      <c r="I59" s="725"/>
      <c r="J59" s="725"/>
      <c r="K59" s="725"/>
      <c r="L59" s="725"/>
      <c r="M59" s="725"/>
      <c r="N59" s="725"/>
      <c r="O59" s="725"/>
    </row>
    <row r="60" spans="1:15" ht="15" customHeight="1">
      <c r="A60" s="727"/>
      <c r="B60" s="728" t="s">
        <v>553</v>
      </c>
      <c r="C60" s="725"/>
      <c r="D60" s="725"/>
      <c r="E60" s="725"/>
      <c r="F60" s="725"/>
      <c r="G60" s="725"/>
      <c r="H60" s="725"/>
      <c r="I60" s="725"/>
      <c r="J60" s="725"/>
      <c r="K60" s="725"/>
      <c r="L60" s="725"/>
      <c r="M60" s="725"/>
      <c r="N60" s="725"/>
      <c r="O60" s="725"/>
    </row>
    <row r="61" spans="1:15" ht="15" customHeight="1">
      <c r="A61" s="727"/>
      <c r="B61" s="728" t="s">
        <v>554</v>
      </c>
      <c r="C61" s="725"/>
      <c r="D61" s="725"/>
      <c r="E61" s="725"/>
      <c r="F61" s="725"/>
      <c r="G61" s="725"/>
      <c r="H61" s="725"/>
      <c r="I61" s="725"/>
      <c r="J61" s="725"/>
      <c r="K61" s="725"/>
      <c r="L61" s="725"/>
      <c r="M61" s="725"/>
      <c r="N61" s="725"/>
      <c r="O61" s="725"/>
    </row>
    <row r="62" spans="1:15" ht="15" customHeight="1">
      <c r="A62" s="727"/>
      <c r="B62" s="728" t="s">
        <v>555</v>
      </c>
      <c r="C62" s="725"/>
      <c r="D62" s="725"/>
      <c r="E62" s="725"/>
      <c r="F62" s="725"/>
      <c r="G62" s="725"/>
      <c r="H62" s="725"/>
      <c r="I62" s="725"/>
      <c r="J62" s="725"/>
      <c r="K62" s="725"/>
      <c r="L62" s="725"/>
      <c r="M62" s="725"/>
      <c r="N62" s="725"/>
      <c r="O62" s="725"/>
    </row>
    <row r="63" spans="1:15" s="124" customFormat="1" ht="15" customHeight="1">
      <c r="A63" s="727"/>
      <c r="B63" s="728" t="s">
        <v>556</v>
      </c>
      <c r="C63" s="725"/>
      <c r="D63" s="725"/>
      <c r="E63" s="725"/>
      <c r="F63" s="725"/>
      <c r="G63" s="725"/>
      <c r="H63" s="725"/>
      <c r="I63" s="725"/>
      <c r="J63" s="725"/>
      <c r="K63" s="725"/>
      <c r="L63" s="725"/>
      <c r="M63" s="725"/>
      <c r="N63" s="725"/>
      <c r="O63" s="725"/>
    </row>
    <row r="64" spans="1:15" ht="15" customHeight="1">
      <c r="A64" s="727"/>
      <c r="B64" s="728" t="s">
        <v>557</v>
      </c>
      <c r="C64" s="725"/>
      <c r="D64" s="725"/>
      <c r="E64" s="725"/>
      <c r="F64" s="725"/>
      <c r="G64" s="725"/>
      <c r="H64" s="725"/>
      <c r="I64" s="725"/>
      <c r="J64" s="725"/>
      <c r="K64" s="725"/>
      <c r="L64" s="725"/>
      <c r="M64" s="725"/>
      <c r="N64" s="725"/>
      <c r="O64" s="725"/>
    </row>
    <row r="65" spans="1:15" ht="15" customHeight="1">
      <c r="A65" s="727"/>
      <c r="B65" s="728" t="s">
        <v>558</v>
      </c>
      <c r="C65" s="725"/>
      <c r="D65" s="725"/>
      <c r="E65" s="725"/>
      <c r="F65" s="725"/>
      <c r="G65" s="725"/>
      <c r="H65" s="725"/>
      <c r="I65" s="725"/>
      <c r="J65" s="725"/>
      <c r="K65" s="725"/>
      <c r="L65" s="725"/>
      <c r="M65" s="725"/>
      <c r="N65" s="725"/>
      <c r="O65" s="725"/>
    </row>
    <row r="66" spans="1:15" ht="15" customHeight="1">
      <c r="A66" s="2" t="s">
        <v>559</v>
      </c>
      <c r="B66" s="2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5" customHeight="1">
      <c r="A67" s="728"/>
      <c r="B67" s="728" t="s">
        <v>560</v>
      </c>
      <c r="C67" s="725"/>
      <c r="D67" s="725"/>
      <c r="E67" s="725"/>
      <c r="F67" s="725"/>
      <c r="G67" s="725"/>
      <c r="H67" s="725"/>
      <c r="I67" s="725"/>
      <c r="J67" s="725"/>
      <c r="K67" s="725"/>
      <c r="L67" s="725"/>
      <c r="M67" s="725"/>
      <c r="N67" s="725"/>
      <c r="O67" s="725"/>
    </row>
    <row r="68" spans="1:15" ht="15" customHeight="1">
      <c r="A68" s="727"/>
      <c r="B68" s="728" t="s">
        <v>561</v>
      </c>
      <c r="C68" s="725"/>
      <c r="D68" s="725"/>
      <c r="E68" s="725"/>
      <c r="F68" s="725"/>
      <c r="G68" s="725"/>
      <c r="H68" s="725"/>
      <c r="I68" s="725"/>
      <c r="J68" s="725"/>
      <c r="K68" s="725"/>
      <c r="L68" s="725"/>
      <c r="M68" s="725"/>
      <c r="N68" s="725"/>
      <c r="O68" s="725"/>
    </row>
    <row r="69" spans="1:15" ht="15" customHeight="1">
      <c r="A69" s="727"/>
      <c r="B69" s="728" t="s">
        <v>562</v>
      </c>
      <c r="C69" s="725"/>
      <c r="D69" s="725"/>
      <c r="E69" s="725"/>
      <c r="F69" s="725"/>
      <c r="G69" s="725"/>
      <c r="H69" s="725"/>
      <c r="I69" s="725"/>
      <c r="J69" s="725"/>
      <c r="K69" s="725"/>
      <c r="L69" s="725"/>
      <c r="M69" s="725"/>
      <c r="N69" s="725"/>
      <c r="O69" s="725"/>
    </row>
    <row r="70" spans="1:15" ht="15" customHeight="1">
      <c r="A70" s="727"/>
      <c r="B70" s="728" t="s">
        <v>563</v>
      </c>
      <c r="C70" s="725"/>
      <c r="D70" s="725"/>
      <c r="E70" s="725"/>
      <c r="F70" s="725"/>
      <c r="G70" s="725"/>
      <c r="H70" s="725"/>
      <c r="I70" s="725"/>
      <c r="J70" s="725"/>
      <c r="K70" s="725"/>
      <c r="L70" s="725"/>
      <c r="M70" s="725"/>
      <c r="N70" s="725"/>
      <c r="O70" s="725"/>
    </row>
    <row r="71" spans="1:15" s="124" customFormat="1" ht="15" customHeight="1">
      <c r="A71" s="727"/>
      <c r="B71" s="728" t="s">
        <v>564</v>
      </c>
      <c r="C71" s="725"/>
      <c r="D71" s="725"/>
      <c r="E71" s="725"/>
      <c r="F71" s="725"/>
      <c r="G71" s="725"/>
      <c r="H71" s="725"/>
      <c r="I71" s="725"/>
      <c r="J71" s="725"/>
      <c r="K71" s="725"/>
      <c r="L71" s="725"/>
      <c r="M71" s="725"/>
      <c r="N71" s="725"/>
      <c r="O71" s="725"/>
    </row>
    <row r="72" spans="1:15" ht="15" customHeight="1">
      <c r="A72" s="727"/>
      <c r="B72" s="728" t="s">
        <v>565</v>
      </c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</row>
    <row r="73" spans="1:15" ht="15" customHeight="1">
      <c r="A73" s="727"/>
      <c r="B73" s="728" t="s">
        <v>566</v>
      </c>
      <c r="C73" s="725"/>
      <c r="D73" s="725"/>
      <c r="E73" s="725"/>
      <c r="F73" s="725"/>
      <c r="G73" s="725"/>
      <c r="H73" s="725"/>
      <c r="I73" s="725"/>
      <c r="J73" s="725"/>
      <c r="K73" s="725"/>
      <c r="L73" s="725"/>
      <c r="M73" s="725"/>
      <c r="N73" s="725"/>
      <c r="O73" s="725"/>
    </row>
    <row r="74" spans="1:15" ht="15" customHeight="1">
      <c r="A74" s="727"/>
      <c r="B74" s="728" t="s">
        <v>567</v>
      </c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</row>
    <row r="75" spans="1:15" ht="15" customHeight="1">
      <c r="A75" s="2" t="s">
        <v>568</v>
      </c>
      <c r="B75" s="2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" customHeight="1">
      <c r="A76" s="728"/>
      <c r="B76" s="728" t="s">
        <v>569</v>
      </c>
      <c r="C76" s="725"/>
      <c r="D76" s="725"/>
      <c r="E76" s="725"/>
      <c r="F76" s="725"/>
      <c r="G76" s="725"/>
      <c r="H76" s="725"/>
      <c r="I76" s="725"/>
      <c r="J76" s="725"/>
      <c r="K76" s="725"/>
      <c r="L76" s="725"/>
      <c r="M76" s="725"/>
      <c r="N76" s="725"/>
      <c r="O76" s="725"/>
    </row>
    <row r="77" spans="1:15" ht="15" customHeight="1">
      <c r="A77" s="727"/>
      <c r="B77" s="728" t="s">
        <v>570</v>
      </c>
      <c r="C77" s="725"/>
      <c r="D77" s="725"/>
      <c r="E77" s="725"/>
      <c r="F77" s="725"/>
      <c r="G77" s="725"/>
      <c r="H77" s="725"/>
      <c r="I77" s="725"/>
      <c r="J77" s="725"/>
      <c r="K77" s="725"/>
      <c r="L77" s="725"/>
      <c r="M77" s="725"/>
      <c r="N77" s="725"/>
      <c r="O77" s="725"/>
    </row>
    <row r="78" spans="1:15" ht="15" customHeight="1">
      <c r="A78" s="727"/>
      <c r="B78" s="728" t="s">
        <v>571</v>
      </c>
      <c r="C78" s="725"/>
      <c r="D78" s="725"/>
      <c r="E78" s="725"/>
      <c r="F78" s="725"/>
      <c r="G78" s="725"/>
      <c r="H78" s="725"/>
      <c r="I78" s="725"/>
      <c r="J78" s="725"/>
      <c r="K78" s="725"/>
      <c r="L78" s="725"/>
      <c r="M78" s="725"/>
      <c r="N78" s="725"/>
      <c r="O78" s="725"/>
    </row>
    <row r="79" spans="1:15" ht="15" customHeight="1">
      <c r="A79" s="727"/>
      <c r="B79" s="728" t="s">
        <v>572</v>
      </c>
      <c r="C79" s="725"/>
      <c r="D79" s="725"/>
      <c r="E79" s="725"/>
      <c r="F79" s="725"/>
      <c r="G79" s="725"/>
      <c r="H79" s="725"/>
      <c r="I79" s="725"/>
      <c r="J79" s="725"/>
      <c r="K79" s="725"/>
      <c r="L79" s="725"/>
      <c r="M79" s="725"/>
      <c r="N79" s="725"/>
      <c r="O79" s="725"/>
    </row>
    <row r="80" spans="1:15" ht="15" customHeight="1">
      <c r="A80" s="727"/>
      <c r="B80" s="728" t="s">
        <v>573</v>
      </c>
      <c r="C80" s="725"/>
      <c r="D80" s="725"/>
      <c r="E80" s="725"/>
      <c r="F80" s="725"/>
      <c r="G80" s="725"/>
      <c r="H80" s="725"/>
      <c r="I80" s="725"/>
      <c r="J80" s="725"/>
      <c r="K80" s="725"/>
      <c r="L80" s="725"/>
      <c r="M80" s="725"/>
      <c r="N80" s="725"/>
      <c r="O80" s="725"/>
    </row>
    <row r="81" spans="1:15" s="124" customFormat="1" ht="15" customHeight="1">
      <c r="A81" s="2" t="s">
        <v>574</v>
      </c>
      <c r="B81" s="2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</row>
    <row r="82" spans="1:15" ht="15" customHeight="1">
      <c r="A82" s="728"/>
      <c r="B82" s="728" t="s">
        <v>575</v>
      </c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4"/>
    </row>
    <row r="83" spans="1:15" ht="15" customHeight="1">
      <c r="A83" s="727"/>
      <c r="B83" s="728" t="s">
        <v>576</v>
      </c>
      <c r="C83" s="725"/>
      <c r="D83" s="725"/>
      <c r="E83" s="725"/>
      <c r="F83" s="725"/>
      <c r="G83" s="725"/>
      <c r="H83" s="725"/>
      <c r="I83" s="725"/>
      <c r="J83" s="725"/>
      <c r="K83" s="725"/>
      <c r="L83" s="725"/>
      <c r="M83" s="725"/>
      <c r="N83" s="725"/>
      <c r="O83" s="725"/>
    </row>
    <row r="84" spans="1:15" ht="15" customHeight="1">
      <c r="A84" s="727"/>
      <c r="B84" s="728" t="s">
        <v>577</v>
      </c>
      <c r="C84" s="725"/>
      <c r="D84" s="725"/>
      <c r="E84" s="725"/>
      <c r="F84" s="725"/>
      <c r="G84" s="725"/>
      <c r="H84" s="725"/>
      <c r="I84" s="725"/>
      <c r="J84" s="725"/>
      <c r="K84" s="725"/>
      <c r="L84" s="725"/>
      <c r="M84" s="725"/>
      <c r="N84" s="725"/>
      <c r="O84" s="725"/>
    </row>
    <row r="85" spans="1:15" ht="15" customHeight="1">
      <c r="A85" s="727"/>
      <c r="B85" s="728" t="s">
        <v>578</v>
      </c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</row>
    <row r="86" spans="1:15" ht="15" customHeight="1">
      <c r="A86" s="2" t="s">
        <v>579</v>
      </c>
      <c r="B86" s="2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" customHeight="1">
      <c r="A87" s="727"/>
      <c r="B87" s="728" t="s">
        <v>580</v>
      </c>
      <c r="C87" s="725"/>
      <c r="D87" s="725"/>
      <c r="E87" s="725"/>
      <c r="F87" s="725"/>
      <c r="G87" s="725"/>
      <c r="H87" s="725"/>
      <c r="I87" s="725"/>
      <c r="J87" s="725"/>
      <c r="K87" s="725"/>
      <c r="L87" s="725"/>
      <c r="M87" s="725"/>
      <c r="N87" s="725"/>
      <c r="O87" s="725"/>
    </row>
    <row r="88" spans="1:15" ht="15" customHeight="1">
      <c r="A88" s="727"/>
      <c r="B88" s="728" t="s">
        <v>581</v>
      </c>
      <c r="C88" s="725"/>
      <c r="D88" s="725"/>
      <c r="E88" s="725"/>
      <c r="F88" s="725"/>
      <c r="G88" s="725"/>
      <c r="H88" s="725"/>
      <c r="I88" s="725"/>
      <c r="J88" s="725"/>
      <c r="K88" s="725"/>
      <c r="L88" s="725"/>
      <c r="M88" s="725"/>
      <c r="N88" s="725"/>
      <c r="O88" s="725"/>
    </row>
    <row r="89" spans="1:15" s="124" customFormat="1" ht="15" customHeight="1">
      <c r="A89" s="727"/>
      <c r="B89" s="728" t="s">
        <v>582</v>
      </c>
      <c r="C89" s="725"/>
      <c r="D89" s="725"/>
      <c r="E89" s="725"/>
      <c r="F89" s="725"/>
      <c r="G89" s="725"/>
      <c r="H89" s="725"/>
      <c r="I89" s="725"/>
      <c r="J89" s="725"/>
      <c r="K89" s="725"/>
      <c r="L89" s="725"/>
      <c r="M89" s="725"/>
      <c r="N89" s="725"/>
      <c r="O89" s="725"/>
    </row>
    <row r="90" spans="1:15" ht="15" customHeight="1">
      <c r="A90" s="2" t="s">
        <v>583</v>
      </c>
      <c r="B90" s="2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</row>
    <row r="91" spans="1:15" ht="15" customHeight="1">
      <c r="A91" s="727"/>
      <c r="B91" s="728" t="s">
        <v>584</v>
      </c>
      <c r="C91" s="725"/>
      <c r="D91" s="725"/>
      <c r="E91" s="725"/>
      <c r="F91" s="725"/>
      <c r="G91" s="725"/>
      <c r="H91" s="725"/>
      <c r="I91" s="725"/>
      <c r="J91" s="725"/>
      <c r="K91" s="725"/>
      <c r="L91" s="725"/>
      <c r="M91" s="725"/>
      <c r="N91" s="725"/>
      <c r="O91" s="725"/>
    </row>
    <row r="92" spans="1:15" ht="15" customHeight="1">
      <c r="A92" s="2" t="s">
        <v>585</v>
      </c>
      <c r="B92" s="2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" customHeight="1">
      <c r="A93" s="727"/>
      <c r="B93" s="728" t="s">
        <v>586</v>
      </c>
      <c r="C93" s="725"/>
      <c r="D93" s="725"/>
      <c r="E93" s="725"/>
      <c r="F93" s="725"/>
      <c r="G93" s="725"/>
      <c r="H93" s="725"/>
      <c r="I93" s="725"/>
      <c r="J93" s="725"/>
      <c r="K93" s="725"/>
      <c r="L93" s="725"/>
      <c r="M93" s="725"/>
      <c r="N93" s="725"/>
      <c r="O93" s="725"/>
    </row>
    <row r="94" spans="1:15" s="124" customFormat="1" ht="15" customHeight="1">
      <c r="A94" s="727"/>
      <c r="B94" s="728" t="s">
        <v>587</v>
      </c>
      <c r="C94" s="725"/>
      <c r="D94" s="725"/>
      <c r="E94" s="725"/>
      <c r="F94" s="725"/>
      <c r="G94" s="725"/>
      <c r="H94" s="725"/>
      <c r="I94" s="725"/>
      <c r="J94" s="725"/>
      <c r="K94" s="725"/>
      <c r="L94" s="725"/>
      <c r="M94" s="725"/>
      <c r="N94" s="725"/>
      <c r="O94" s="725"/>
    </row>
    <row r="95" spans="1:15" ht="15" customHeight="1">
      <c r="A95" s="727"/>
      <c r="B95" s="728" t="s">
        <v>588</v>
      </c>
      <c r="C95" s="725"/>
      <c r="D95" s="725"/>
      <c r="E95" s="725"/>
      <c r="F95" s="725"/>
      <c r="G95" s="725"/>
      <c r="H95" s="725"/>
      <c r="I95" s="725"/>
      <c r="J95" s="725"/>
      <c r="K95" s="725"/>
      <c r="L95" s="725"/>
      <c r="M95" s="725"/>
      <c r="N95" s="725"/>
      <c r="O95" s="725"/>
    </row>
    <row r="96" spans="1:15" ht="15" customHeight="1">
      <c r="A96" s="2" t="s">
        <v>589</v>
      </c>
      <c r="B96" s="2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5" customHeight="1">
      <c r="A97" s="728"/>
      <c r="B97" s="728" t="s">
        <v>590</v>
      </c>
      <c r="C97" s="725"/>
      <c r="D97" s="725"/>
      <c r="E97" s="725"/>
      <c r="F97" s="725"/>
      <c r="G97" s="725"/>
      <c r="H97" s="725"/>
      <c r="I97" s="725"/>
      <c r="J97" s="725"/>
      <c r="K97" s="725"/>
      <c r="L97" s="725"/>
      <c r="M97" s="725"/>
      <c r="N97" s="725"/>
      <c r="O97" s="725"/>
    </row>
    <row r="98" spans="1:15" ht="15" customHeight="1">
      <c r="A98" s="728"/>
      <c r="B98" s="728" t="s">
        <v>591</v>
      </c>
      <c r="C98" s="725"/>
      <c r="D98" s="725"/>
      <c r="E98" s="725"/>
      <c r="F98" s="725"/>
      <c r="G98" s="725"/>
      <c r="H98" s="725"/>
      <c r="I98" s="725"/>
      <c r="J98" s="725"/>
      <c r="K98" s="725"/>
      <c r="L98" s="725"/>
      <c r="M98" s="725"/>
      <c r="N98" s="725"/>
      <c r="O98" s="725"/>
    </row>
    <row r="99" spans="1:15" ht="15" customHeight="1">
      <c r="A99" s="728"/>
      <c r="B99" s="728" t="s">
        <v>592</v>
      </c>
      <c r="C99" s="725"/>
      <c r="D99" s="725"/>
      <c r="E99" s="725"/>
      <c r="F99" s="725"/>
      <c r="G99" s="725"/>
      <c r="H99" s="725"/>
      <c r="I99" s="725"/>
      <c r="J99" s="725"/>
      <c r="K99" s="725"/>
      <c r="L99" s="725"/>
      <c r="M99" s="725"/>
      <c r="N99" s="725"/>
      <c r="O99" s="725"/>
    </row>
    <row r="100" spans="1:15" s="124" customFormat="1" ht="15" customHeight="1">
      <c r="A100" s="728"/>
      <c r="B100" s="728" t="s">
        <v>593</v>
      </c>
      <c r="C100" s="725"/>
      <c r="D100" s="725"/>
      <c r="E100" s="725"/>
      <c r="F100" s="725"/>
      <c r="G100" s="725"/>
      <c r="H100" s="725"/>
      <c r="I100" s="725"/>
      <c r="J100" s="725"/>
      <c r="K100" s="725"/>
      <c r="L100" s="725"/>
      <c r="M100" s="725"/>
      <c r="N100" s="725"/>
      <c r="O100" s="725"/>
    </row>
    <row r="101" spans="1:15" ht="15" customHeight="1">
      <c r="A101" s="2" t="s">
        <v>594</v>
      </c>
      <c r="B101" s="2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</row>
    <row r="102" spans="1:15" ht="15" customHeight="1">
      <c r="A102" s="727"/>
      <c r="B102" s="728" t="s">
        <v>595</v>
      </c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</row>
    <row r="103" spans="1:15" ht="15" customHeight="1">
      <c r="A103" s="2" t="s">
        <v>596</v>
      </c>
      <c r="B103" s="2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5" customHeight="1">
      <c r="A104" s="728"/>
      <c r="B104" s="728" t="s">
        <v>597</v>
      </c>
      <c r="C104" s="725"/>
      <c r="D104" s="725"/>
      <c r="E104" s="725"/>
      <c r="F104" s="725"/>
      <c r="G104" s="725"/>
      <c r="H104" s="725"/>
      <c r="I104" s="725"/>
      <c r="J104" s="725"/>
      <c r="K104" s="725"/>
      <c r="L104" s="725"/>
      <c r="M104" s="725"/>
      <c r="N104" s="725"/>
      <c r="O104" s="725"/>
    </row>
    <row r="105" spans="1:15" ht="15" customHeight="1">
      <c r="A105" s="727"/>
      <c r="B105" s="728" t="s">
        <v>598</v>
      </c>
      <c r="C105" s="725"/>
      <c r="D105" s="725"/>
      <c r="E105" s="725"/>
      <c r="F105" s="725"/>
      <c r="G105" s="725"/>
      <c r="H105" s="725"/>
      <c r="I105" s="725"/>
      <c r="J105" s="725"/>
      <c r="K105" s="725"/>
      <c r="L105" s="725"/>
      <c r="M105" s="725"/>
      <c r="N105" s="725"/>
      <c r="O105" s="725"/>
    </row>
    <row r="106" spans="1:15" ht="15" customHeight="1">
      <c r="A106" s="727"/>
      <c r="B106" s="728" t="s">
        <v>599</v>
      </c>
      <c r="C106" s="725"/>
      <c r="D106" s="725"/>
      <c r="E106" s="725"/>
      <c r="F106" s="725"/>
      <c r="G106" s="725"/>
      <c r="H106" s="725"/>
      <c r="I106" s="725"/>
      <c r="J106" s="725"/>
      <c r="K106" s="725"/>
      <c r="L106" s="725"/>
      <c r="M106" s="725"/>
      <c r="N106" s="725"/>
      <c r="O106" s="725"/>
    </row>
    <row r="107" spans="1:15" ht="15" customHeight="1">
      <c r="A107" s="727"/>
      <c r="B107" s="728" t="s">
        <v>600</v>
      </c>
      <c r="C107" s="725"/>
      <c r="D107" s="725"/>
      <c r="E107" s="725"/>
      <c r="F107" s="725"/>
      <c r="G107" s="725"/>
      <c r="H107" s="725"/>
      <c r="I107" s="725"/>
      <c r="J107" s="725"/>
      <c r="K107" s="725"/>
      <c r="L107" s="725"/>
      <c r="M107" s="725"/>
      <c r="N107" s="725"/>
      <c r="O107" s="725"/>
    </row>
    <row r="108" spans="1:15" ht="12.75" customHeight="1">
      <c r="A108" s="727"/>
      <c r="B108" s="728" t="s">
        <v>601</v>
      </c>
      <c r="C108" s="725"/>
      <c r="D108" s="725"/>
      <c r="E108" s="725"/>
      <c r="F108" s="725"/>
      <c r="G108" s="725"/>
      <c r="H108" s="725"/>
      <c r="I108" s="725"/>
      <c r="J108" s="725"/>
      <c r="K108" s="725"/>
      <c r="L108" s="725"/>
      <c r="M108" s="725"/>
      <c r="N108" s="725"/>
      <c r="O108" s="725"/>
    </row>
    <row r="109" spans="1:15" ht="15" customHeight="1">
      <c r="A109" s="727"/>
      <c r="B109" s="728" t="s">
        <v>602</v>
      </c>
      <c r="C109" s="725"/>
      <c r="D109" s="725"/>
      <c r="E109" s="725"/>
      <c r="F109" s="725"/>
      <c r="G109" s="725"/>
      <c r="H109" s="725"/>
      <c r="I109" s="725"/>
      <c r="J109" s="725"/>
      <c r="K109" s="725"/>
      <c r="L109" s="725"/>
      <c r="M109" s="725"/>
      <c r="N109" s="725"/>
      <c r="O109" s="725"/>
    </row>
    <row r="110" spans="1:15" ht="15" customHeight="1">
      <c r="A110" s="727"/>
      <c r="B110" s="728" t="s">
        <v>603</v>
      </c>
      <c r="C110" s="725"/>
      <c r="D110" s="725"/>
      <c r="E110" s="725"/>
      <c r="F110" s="725"/>
      <c r="G110" s="725"/>
      <c r="H110" s="725"/>
      <c r="I110" s="725"/>
      <c r="J110" s="725"/>
      <c r="K110" s="725"/>
      <c r="L110" s="725"/>
      <c r="M110" s="725"/>
      <c r="N110" s="725"/>
      <c r="O110" s="725"/>
    </row>
    <row r="111" spans="1:15" ht="15" customHeight="1">
      <c r="A111" s="2" t="s">
        <v>604</v>
      </c>
      <c r="B111" s="2"/>
      <c r="C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</row>
    <row r="112" spans="1:15" ht="15" customHeight="1">
      <c r="A112" s="2" t="s">
        <v>605</v>
      </c>
      <c r="B112" s="2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5" customHeight="1" thickBot="1">
      <c r="A113" s="282" t="s">
        <v>606</v>
      </c>
      <c r="B113" s="282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</row>
  </sheetData>
  <mergeCells count="14">
    <mergeCell ref="I2:O2"/>
    <mergeCell ref="O3:O4"/>
    <mergeCell ref="I3:I4"/>
    <mergeCell ref="F3:F4"/>
    <mergeCell ref="D3:D4"/>
    <mergeCell ref="J3:J4"/>
    <mergeCell ref="N3:N4"/>
    <mergeCell ref="H3:H4"/>
    <mergeCell ref="K3:M3"/>
    <mergeCell ref="A2:B4"/>
    <mergeCell ref="C2:H2"/>
    <mergeCell ref="C3:C4"/>
    <mergeCell ref="G3:G4"/>
    <mergeCell ref="E3:E4"/>
  </mergeCells>
  <conditionalFormatting sqref="C5:O95">
    <cfRule type="containsBlanks" dxfId="333" priority="3">
      <formula>LEN(TRIM(C5))=0</formula>
    </cfRule>
  </conditionalFormatting>
  <conditionalFormatting sqref="C96:O101">
    <cfRule type="containsBlanks" dxfId="332" priority="5">
      <formula>LEN(TRIM(C96))=0</formula>
    </cfRule>
  </conditionalFormatting>
  <conditionalFormatting sqref="C100:O100">
    <cfRule type="containsBlanks" dxfId="331" priority="4" stopIfTrue="1">
      <formula>LEN(TRIM(C100))=0</formula>
    </cfRule>
  </conditionalFormatting>
  <conditionalFormatting sqref="C102:O110">
    <cfRule type="containsBlanks" dxfId="330" priority="2">
      <formula>LEN(TRIM(C102))=0</formula>
    </cfRule>
  </conditionalFormatting>
  <conditionalFormatting sqref="C112:O112">
    <cfRule type="containsBlanks" dxfId="329" priority="1">
      <formula>LEN(TRIM(C112))=0</formula>
    </cfRule>
  </conditionalFormatting>
  <conditionalFormatting sqref="P5:P108">
    <cfRule type="containsBlanks" dxfId="328" priority="11">
      <formula>LEN(TRIM(P5))=0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4" manualBreakCount="4">
    <brk id="30" max="14" man="1"/>
    <brk id="56" max="14" man="1"/>
    <brk id="80" max="14" man="1"/>
    <brk id="102" max="14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Feuil109">
    <tabColor rgb="FFF9FBFA"/>
  </sheetPr>
  <dimension ref="A1:O22"/>
  <sheetViews>
    <sheetView view="pageBreakPreview" zoomScale="90" zoomScaleNormal="100" zoomScaleSheetLayoutView="90" workbookViewId="0">
      <pane ySplit="4" topLeftCell="A5" activePane="bottomLeft" state="frozen"/>
      <selection activeCell="A28" sqref="A28"/>
      <selection pane="bottomLeft" activeCell="B5" sqref="B5"/>
    </sheetView>
  </sheetViews>
  <sheetFormatPr baseColWidth="10" defaultColWidth="14.3984375" defaultRowHeight="15" customHeight="1"/>
  <cols>
    <col min="1" max="1" width="19.19921875" style="125" customWidth="1"/>
    <col min="2" max="2" width="11.796875" style="125" customWidth="1"/>
    <col min="3" max="3" width="10.19921875" style="125" customWidth="1"/>
    <col min="4" max="4" width="12.06640625" style="125" customWidth="1"/>
    <col min="5" max="5" width="13.796875" style="125" customWidth="1"/>
    <col min="6" max="6" width="10" style="125" customWidth="1"/>
    <col min="7" max="7" width="5.3984375" style="125" customWidth="1"/>
    <col min="8" max="8" width="7.06640625" style="125" customWidth="1"/>
    <col min="9" max="9" width="7" style="125" customWidth="1"/>
    <col min="10" max="10" width="9.06640625" style="125" customWidth="1"/>
    <col min="11" max="11" width="6.19921875" style="125" customWidth="1"/>
    <col min="12" max="12" width="8.796875" style="125" customWidth="1"/>
    <col min="13" max="13" width="7.3984375" style="125" customWidth="1"/>
    <col min="14" max="14" width="11" style="125" customWidth="1"/>
    <col min="15" max="29" width="12.06640625" style="125" customWidth="1"/>
    <col min="30" max="31" width="14.3984375" style="125" customWidth="1"/>
    <col min="32" max="16384" width="14.3984375" style="125"/>
  </cols>
  <sheetData>
    <row r="1" spans="1:15" s="123" customFormat="1" ht="20.25" customHeight="1">
      <c r="A1" s="126" t="s">
        <v>1991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</row>
    <row r="2" spans="1:15" ht="30" customHeight="1">
      <c r="A2" s="1050" t="s">
        <v>1992</v>
      </c>
      <c r="B2" s="1038" t="s">
        <v>1993</v>
      </c>
      <c r="C2" s="1038" t="s">
        <v>1994</v>
      </c>
      <c r="D2" s="1038" t="s">
        <v>1995</v>
      </c>
      <c r="E2" s="910"/>
      <c r="F2" s="1052" t="s">
        <v>1996</v>
      </c>
      <c r="G2" s="906"/>
      <c r="H2" s="906"/>
      <c r="I2" s="1056" t="s">
        <v>1997</v>
      </c>
      <c r="J2" s="910"/>
      <c r="K2" s="910"/>
      <c r="L2" s="1038" t="s">
        <v>1998</v>
      </c>
      <c r="M2" s="906"/>
      <c r="N2" s="906"/>
      <c r="O2" s="1038" t="s">
        <v>1999</v>
      </c>
    </row>
    <row r="3" spans="1:15" ht="27" customHeight="1">
      <c r="A3" s="1041"/>
      <c r="B3" s="1041"/>
      <c r="C3" s="1041"/>
      <c r="D3" s="901"/>
      <c r="E3" s="901"/>
      <c r="F3" s="1051" t="s">
        <v>2000</v>
      </c>
      <c r="G3" s="1054" t="s">
        <v>2001</v>
      </c>
      <c r="H3" s="1041"/>
      <c r="I3" s="1051" t="s">
        <v>2000</v>
      </c>
      <c r="J3" s="1055" t="s">
        <v>2001</v>
      </c>
      <c r="K3" s="901"/>
      <c r="L3" s="1051" t="s">
        <v>2000</v>
      </c>
      <c r="M3" s="1053" t="s">
        <v>2001</v>
      </c>
      <c r="N3" s="1037"/>
      <c r="O3" s="1041"/>
    </row>
    <row r="4" spans="1:15" ht="40.5" customHeight="1">
      <c r="A4" s="901"/>
      <c r="B4" s="901"/>
      <c r="C4" s="901"/>
      <c r="D4" s="141" t="s">
        <v>1993</v>
      </c>
      <c r="E4" s="141" t="s">
        <v>1994</v>
      </c>
      <c r="F4" s="901"/>
      <c r="G4" s="142" t="s">
        <v>2002</v>
      </c>
      <c r="H4" s="142" t="s">
        <v>2003</v>
      </c>
      <c r="I4" s="901"/>
      <c r="J4" s="142" t="s">
        <v>2002</v>
      </c>
      <c r="K4" s="142" t="s">
        <v>2003</v>
      </c>
      <c r="L4" s="901"/>
      <c r="M4" s="142" t="s">
        <v>2002</v>
      </c>
      <c r="N4" s="142" t="s">
        <v>2003</v>
      </c>
      <c r="O4" s="901"/>
    </row>
    <row r="5" spans="1:15" ht="15" customHeight="1">
      <c r="A5" s="728" t="s">
        <v>498</v>
      </c>
      <c r="B5" s="725"/>
      <c r="C5" s="725"/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725"/>
      <c r="O5" s="725"/>
    </row>
    <row r="6" spans="1:15" ht="15" customHeight="1">
      <c r="A6" s="728" t="s">
        <v>503</v>
      </c>
      <c r="B6" s="725"/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25"/>
      <c r="O6" s="725"/>
    </row>
    <row r="7" spans="1:15" ht="15" customHeight="1">
      <c r="A7" s="728" t="s">
        <v>510</v>
      </c>
      <c r="B7" s="725"/>
      <c r="C7" s="725"/>
      <c r="D7" s="725"/>
      <c r="E7" s="725"/>
      <c r="F7" s="725"/>
      <c r="G7" s="725"/>
      <c r="H7" s="725"/>
      <c r="I7" s="725"/>
      <c r="J7" s="725"/>
      <c r="K7" s="725"/>
      <c r="L7" s="725"/>
      <c r="M7" s="725"/>
      <c r="N7" s="725"/>
      <c r="O7" s="725"/>
    </row>
    <row r="8" spans="1:15" ht="15" customHeight="1">
      <c r="A8" s="728" t="s">
        <v>514</v>
      </c>
      <c r="B8" s="725"/>
      <c r="C8" s="725"/>
      <c r="D8" s="725"/>
      <c r="E8" s="725"/>
      <c r="F8" s="725"/>
      <c r="G8" s="725"/>
      <c r="H8" s="725"/>
      <c r="I8" s="725"/>
      <c r="J8" s="725"/>
      <c r="K8" s="725"/>
      <c r="L8" s="725"/>
      <c r="M8" s="725"/>
      <c r="N8" s="725"/>
      <c r="O8" s="725"/>
    </row>
    <row r="9" spans="1:15" ht="15" customHeight="1">
      <c r="A9" s="728" t="s">
        <v>524</v>
      </c>
      <c r="B9" s="725"/>
      <c r="C9" s="725"/>
      <c r="D9" s="725"/>
      <c r="E9" s="725"/>
      <c r="F9" s="725"/>
      <c r="G9" s="725"/>
      <c r="H9" s="725"/>
      <c r="I9" s="725"/>
      <c r="J9" s="725"/>
      <c r="K9" s="725"/>
      <c r="L9" s="725"/>
      <c r="M9" s="725"/>
      <c r="N9" s="725"/>
      <c r="O9" s="725"/>
    </row>
    <row r="10" spans="1:15" ht="15" customHeight="1">
      <c r="A10" s="728" t="s">
        <v>537</v>
      </c>
      <c r="B10" s="725"/>
      <c r="C10" s="725"/>
      <c r="D10" s="725"/>
      <c r="E10" s="725"/>
      <c r="F10" s="725"/>
      <c r="G10" s="725"/>
      <c r="H10" s="725"/>
      <c r="I10" s="725"/>
      <c r="J10" s="725"/>
      <c r="K10" s="725"/>
      <c r="L10" s="725"/>
      <c r="M10" s="725"/>
      <c r="N10" s="725"/>
      <c r="O10" s="725"/>
    </row>
    <row r="11" spans="1:15" ht="15" customHeight="1">
      <c r="A11" s="728" t="s">
        <v>545</v>
      </c>
      <c r="B11" s="725"/>
      <c r="C11" s="725"/>
      <c r="D11" s="725"/>
      <c r="E11" s="725"/>
      <c r="F11" s="725"/>
      <c r="G11" s="725"/>
      <c r="H11" s="725"/>
      <c r="I11" s="725"/>
      <c r="J11" s="725"/>
      <c r="K11" s="725"/>
      <c r="L11" s="725"/>
      <c r="M11" s="725"/>
      <c r="N11" s="725"/>
      <c r="O11" s="725"/>
    </row>
    <row r="12" spans="1:15" ht="15" customHeight="1">
      <c r="A12" s="728" t="s">
        <v>550</v>
      </c>
      <c r="B12" s="725"/>
      <c r="C12" s="725"/>
      <c r="D12" s="725"/>
      <c r="E12" s="725"/>
      <c r="F12" s="725"/>
      <c r="G12" s="725"/>
      <c r="H12" s="725"/>
      <c r="I12" s="725"/>
      <c r="J12" s="725"/>
      <c r="K12" s="725"/>
      <c r="L12" s="725"/>
      <c r="M12" s="725"/>
      <c r="N12" s="725"/>
      <c r="O12" s="725"/>
    </row>
    <row r="13" spans="1:15" ht="15" customHeight="1">
      <c r="A13" s="728" t="s">
        <v>559</v>
      </c>
      <c r="B13" s="725"/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725"/>
      <c r="O13" s="725"/>
    </row>
    <row r="14" spans="1:15" ht="15" customHeight="1">
      <c r="A14" s="728" t="s">
        <v>568</v>
      </c>
      <c r="B14" s="725"/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25"/>
      <c r="O14" s="725"/>
    </row>
    <row r="15" spans="1:15" ht="15" customHeight="1">
      <c r="A15" s="728" t="s">
        <v>574</v>
      </c>
      <c r="B15" s="725"/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  <c r="N15" s="725"/>
      <c r="O15" s="725"/>
    </row>
    <row r="16" spans="1:15" ht="15" customHeight="1">
      <c r="A16" s="728" t="s">
        <v>579</v>
      </c>
      <c r="B16" s="725"/>
      <c r="C16" s="725"/>
      <c r="D16" s="725"/>
      <c r="E16" s="725"/>
      <c r="F16" s="725"/>
      <c r="G16" s="725"/>
      <c r="H16" s="725"/>
      <c r="I16" s="725"/>
      <c r="J16" s="725"/>
      <c r="K16" s="725"/>
      <c r="L16" s="725"/>
      <c r="M16" s="725"/>
      <c r="N16" s="725"/>
      <c r="O16" s="725"/>
    </row>
    <row r="17" spans="1:15" ht="15" customHeight="1">
      <c r="A17" s="728" t="s">
        <v>583</v>
      </c>
      <c r="B17" s="725"/>
      <c r="C17" s="725"/>
      <c r="D17" s="725"/>
      <c r="E17" s="725"/>
      <c r="F17" s="725"/>
      <c r="G17" s="725"/>
      <c r="H17" s="725"/>
      <c r="I17" s="725"/>
      <c r="J17" s="725"/>
      <c r="K17" s="725"/>
      <c r="L17" s="725"/>
      <c r="M17" s="725"/>
      <c r="N17" s="725"/>
      <c r="O17" s="725"/>
    </row>
    <row r="18" spans="1:15" ht="15" customHeight="1">
      <c r="A18" s="728" t="s">
        <v>585</v>
      </c>
      <c r="B18" s="725"/>
      <c r="C18" s="725"/>
      <c r="D18" s="725"/>
      <c r="E18" s="725"/>
      <c r="F18" s="725"/>
      <c r="G18" s="725"/>
      <c r="H18" s="725"/>
      <c r="I18" s="725"/>
      <c r="J18" s="725"/>
      <c r="K18" s="725"/>
      <c r="L18" s="725"/>
      <c r="M18" s="725"/>
      <c r="N18" s="725"/>
      <c r="O18" s="725"/>
    </row>
    <row r="19" spans="1:15" ht="15" customHeight="1">
      <c r="A19" s="728" t="s">
        <v>589</v>
      </c>
      <c r="B19" s="725"/>
      <c r="C19" s="725"/>
      <c r="D19" s="725"/>
      <c r="E19" s="725"/>
      <c r="F19" s="725"/>
      <c r="G19" s="725"/>
      <c r="H19" s="725"/>
      <c r="I19" s="725"/>
      <c r="J19" s="725"/>
      <c r="K19" s="725"/>
      <c r="L19" s="725"/>
      <c r="M19" s="725"/>
      <c r="N19" s="725"/>
      <c r="O19" s="725"/>
    </row>
    <row r="20" spans="1:15" ht="15" customHeight="1">
      <c r="A20" s="728" t="s">
        <v>594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</row>
    <row r="21" spans="1:15" ht="15" customHeight="1">
      <c r="A21" s="728" t="s">
        <v>596</v>
      </c>
      <c r="B21" s="725"/>
      <c r="C21" s="725"/>
      <c r="D21" s="725"/>
      <c r="E21" s="725"/>
      <c r="F21" s="725"/>
      <c r="G21" s="725"/>
      <c r="H21" s="725"/>
      <c r="I21" s="725"/>
      <c r="J21" s="725"/>
      <c r="K21" s="725"/>
      <c r="L21" s="725"/>
      <c r="M21" s="725"/>
      <c r="N21" s="725"/>
      <c r="O21" s="725"/>
    </row>
    <row r="22" spans="1:15" ht="15" customHeight="1">
      <c r="A22" s="749" t="s">
        <v>606</v>
      </c>
      <c r="B22" s="750"/>
      <c r="C22" s="750"/>
      <c r="D22" s="750"/>
      <c r="E22" s="750"/>
      <c r="F22" s="750"/>
      <c r="G22" s="750"/>
      <c r="H22" s="750"/>
      <c r="I22" s="750"/>
      <c r="J22" s="750"/>
      <c r="K22" s="750"/>
      <c r="L22" s="750"/>
      <c r="M22" s="750"/>
      <c r="N22" s="750"/>
      <c r="O22" s="750"/>
    </row>
  </sheetData>
  <mergeCells count="14">
    <mergeCell ref="O2:O4"/>
    <mergeCell ref="M3:N3"/>
    <mergeCell ref="B2:B4"/>
    <mergeCell ref="L2:N2"/>
    <mergeCell ref="G3:H3"/>
    <mergeCell ref="J3:K3"/>
    <mergeCell ref="I2:K2"/>
    <mergeCell ref="A2:A4"/>
    <mergeCell ref="D2:E3"/>
    <mergeCell ref="L3:L4"/>
    <mergeCell ref="C2:C4"/>
    <mergeCell ref="I3:I4"/>
    <mergeCell ref="F3:F4"/>
    <mergeCell ref="F2:H2"/>
  </mergeCells>
  <conditionalFormatting sqref="B5:O22">
    <cfRule type="containsBlanks" dxfId="327" priority="1">
      <formula>LEN(TRIM(B5))=0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Feuil110">
    <tabColor rgb="FFFFC000"/>
  </sheetPr>
  <dimension ref="A1:AA112"/>
  <sheetViews>
    <sheetView view="pageBreakPreview" zoomScaleNormal="100" zoomScaleSheetLayoutView="100" workbookViewId="0">
      <selection activeCell="C11" sqref="C11"/>
    </sheetView>
  </sheetViews>
  <sheetFormatPr baseColWidth="10" defaultColWidth="14.3984375" defaultRowHeight="15" customHeight="1"/>
  <cols>
    <col min="1" max="1" width="2.19921875" style="125" customWidth="1"/>
    <col min="2" max="2" width="20.06640625" style="125" customWidth="1"/>
    <col min="3" max="3" width="12.3984375" style="125" customWidth="1"/>
    <col min="4" max="4" width="9.3984375" style="125" customWidth="1"/>
    <col min="5" max="5" width="9.06640625" style="125" customWidth="1"/>
    <col min="6" max="6" width="9.3984375" style="125" customWidth="1"/>
    <col min="7" max="7" width="7.796875" style="125" customWidth="1"/>
    <col min="8" max="8" width="9" style="125" customWidth="1"/>
    <col min="9" max="9" width="9.19921875" style="125" customWidth="1"/>
    <col min="10" max="10" width="10.53125" style="125" customWidth="1"/>
    <col min="11" max="26" width="12.06640625" style="125" customWidth="1"/>
    <col min="27" max="28" width="14.3984375" style="125" customWidth="1"/>
    <col min="29" max="16384" width="14.3984375" style="125"/>
  </cols>
  <sheetData>
    <row r="1" spans="1:27" ht="16.25" customHeight="1">
      <c r="A1" s="135" t="s">
        <v>2004</v>
      </c>
      <c r="C1" s="137"/>
      <c r="D1" s="137"/>
      <c r="E1" s="137"/>
      <c r="F1" s="137"/>
      <c r="G1" s="137"/>
      <c r="H1" s="137"/>
      <c r="I1" s="137"/>
      <c r="J1" s="137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</row>
    <row r="2" spans="1:27" ht="49.5" customHeight="1">
      <c r="A2" s="128"/>
      <c r="B2" s="1038" t="s">
        <v>986</v>
      </c>
      <c r="C2" s="1057" t="s">
        <v>2005</v>
      </c>
      <c r="D2" s="1058"/>
      <c r="E2" s="1059" t="s">
        <v>1980</v>
      </c>
      <c r="F2" s="1058"/>
      <c r="G2" s="1057" t="s">
        <v>2006</v>
      </c>
      <c r="H2" s="1058"/>
      <c r="I2" s="1060" t="s">
        <v>445</v>
      </c>
      <c r="J2" s="1060" t="s">
        <v>2007</v>
      </c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</row>
    <row r="3" spans="1:27" ht="38.25" customHeight="1" thickBot="1">
      <c r="A3" s="138"/>
      <c r="B3" s="901"/>
      <c r="C3" s="139" t="s">
        <v>2008</v>
      </c>
      <c r="D3" s="139" t="s">
        <v>2009</v>
      </c>
      <c r="E3" s="139" t="s">
        <v>2008</v>
      </c>
      <c r="F3" s="139" t="s">
        <v>2009</v>
      </c>
      <c r="G3" s="139" t="s">
        <v>2008</v>
      </c>
      <c r="H3" s="139" t="s">
        <v>1982</v>
      </c>
      <c r="I3" s="901"/>
      <c r="J3" s="901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</row>
    <row r="4" spans="1:27" s="124" customFormat="1" ht="15" customHeight="1">
      <c r="A4" s="2" t="s">
        <v>498</v>
      </c>
      <c r="B4" s="2"/>
      <c r="C4" s="25">
        <f>'Depistage TB'!C5</f>
        <v>0</v>
      </c>
      <c r="D4" s="25">
        <f>'Depistage TB'!D5</f>
        <v>0</v>
      </c>
      <c r="E4" s="25">
        <f>'Depistage TB'!E5</f>
        <v>0</v>
      </c>
      <c r="F4" s="25">
        <f>'Depistage TB'!F5</f>
        <v>0</v>
      </c>
      <c r="G4" s="25">
        <f>'Depistage TB'!G5</f>
        <v>0</v>
      </c>
      <c r="H4" s="25">
        <f>'Depistage TB'!H5</f>
        <v>0</v>
      </c>
      <c r="I4" s="25">
        <f t="shared" ref="I4:I35" si="0">SUM(C4:H4)</f>
        <v>0</v>
      </c>
      <c r="J4" s="103" t="str">
        <f>IF(Population!F3="","",I4/Population!F3*100000)</f>
        <v/>
      </c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</row>
    <row r="5" spans="1:27" ht="15" customHeight="1">
      <c r="A5" s="727"/>
      <c r="B5" s="728" t="s">
        <v>499</v>
      </c>
      <c r="C5" s="724">
        <f>'Depistage TB'!C6</f>
        <v>0</v>
      </c>
      <c r="D5" s="724">
        <f>'Depistage TB'!D6</f>
        <v>0</v>
      </c>
      <c r="E5" s="724">
        <f>'Depistage TB'!E6</f>
        <v>0</v>
      </c>
      <c r="F5" s="724">
        <f>'Depistage TB'!F6</f>
        <v>0</v>
      </c>
      <c r="G5" s="724">
        <f>'Depistage TB'!G6</f>
        <v>0</v>
      </c>
      <c r="H5" s="724">
        <f>'Depistage TB'!H6</f>
        <v>0</v>
      </c>
      <c r="I5" s="724">
        <f t="shared" si="0"/>
        <v>0</v>
      </c>
      <c r="J5" s="722" t="str">
        <f>IF(Population!F4="","",I5/Population!F4*100000)</f>
        <v/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</row>
    <row r="6" spans="1:27" ht="15" customHeight="1">
      <c r="A6" s="727"/>
      <c r="B6" s="728" t="s">
        <v>500</v>
      </c>
      <c r="C6" s="725">
        <f>'Depistage TB'!C7</f>
        <v>0</v>
      </c>
      <c r="D6" s="725">
        <f>'Depistage TB'!D7</f>
        <v>0</v>
      </c>
      <c r="E6" s="725">
        <f>'Depistage TB'!E7</f>
        <v>0</v>
      </c>
      <c r="F6" s="725">
        <f>'Depistage TB'!F7</f>
        <v>0</v>
      </c>
      <c r="G6" s="725">
        <f>'Depistage TB'!G7</f>
        <v>0</v>
      </c>
      <c r="H6" s="725">
        <f>'Depistage TB'!H7</f>
        <v>0</v>
      </c>
      <c r="I6" s="725">
        <f t="shared" si="0"/>
        <v>0</v>
      </c>
      <c r="J6" s="723" t="str">
        <f>IF(Population!F5="","",I6/Population!F5*100000)</f>
        <v/>
      </c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</row>
    <row r="7" spans="1:27" ht="15" customHeight="1">
      <c r="A7" s="727"/>
      <c r="B7" s="728" t="s">
        <v>501</v>
      </c>
      <c r="C7" s="725">
        <f>'Depistage TB'!C8</f>
        <v>0</v>
      </c>
      <c r="D7" s="725">
        <f>'Depistage TB'!D8</f>
        <v>0</v>
      </c>
      <c r="E7" s="725">
        <f>'Depistage TB'!E8</f>
        <v>0</v>
      </c>
      <c r="F7" s="725">
        <f>'Depistage TB'!F8</f>
        <v>0</v>
      </c>
      <c r="G7" s="725">
        <f>'Depistage TB'!G8</f>
        <v>0</v>
      </c>
      <c r="H7" s="725">
        <f>'Depistage TB'!H8</f>
        <v>0</v>
      </c>
      <c r="I7" s="725">
        <f t="shared" si="0"/>
        <v>0</v>
      </c>
      <c r="J7" s="723" t="str">
        <f>IF(Population!F6="","",I7/Population!F6*100000)</f>
        <v/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</row>
    <row r="8" spans="1:27" ht="15" customHeight="1">
      <c r="A8" s="727"/>
      <c r="B8" s="728" t="s">
        <v>502</v>
      </c>
      <c r="C8" s="725">
        <f>'Depistage TB'!C9</f>
        <v>0</v>
      </c>
      <c r="D8" s="725">
        <f>'Depistage TB'!D9</f>
        <v>0</v>
      </c>
      <c r="E8" s="725">
        <f>'Depistage TB'!E9</f>
        <v>0</v>
      </c>
      <c r="F8" s="725">
        <f>'Depistage TB'!F9</f>
        <v>0</v>
      </c>
      <c r="G8" s="725">
        <f>'Depistage TB'!G9</f>
        <v>0</v>
      </c>
      <c r="H8" s="725">
        <f>'Depistage TB'!H9</f>
        <v>0</v>
      </c>
      <c r="I8" s="725">
        <f t="shared" si="0"/>
        <v>0</v>
      </c>
      <c r="J8" s="723" t="str">
        <f>IF(Population!F7="","",I8/Population!F7*100000)</f>
        <v/>
      </c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</row>
    <row r="9" spans="1:27" ht="15" customHeight="1">
      <c r="A9" s="2" t="s">
        <v>503</v>
      </c>
      <c r="B9" s="2"/>
      <c r="C9" s="25">
        <f>'Depistage TB'!C10</f>
        <v>0</v>
      </c>
      <c r="D9" s="25">
        <f>'Depistage TB'!D10</f>
        <v>0</v>
      </c>
      <c r="E9" s="25">
        <f>'Depistage TB'!E10</f>
        <v>0</v>
      </c>
      <c r="F9" s="25">
        <f>'Depistage TB'!F10</f>
        <v>0</v>
      </c>
      <c r="G9" s="25">
        <f>'Depistage TB'!G10</f>
        <v>0</v>
      </c>
      <c r="H9" s="25">
        <f>'Depistage TB'!H10</f>
        <v>0</v>
      </c>
      <c r="I9" s="25">
        <f t="shared" si="0"/>
        <v>0</v>
      </c>
      <c r="J9" s="103" t="str">
        <f>IF(Population!F8="","",I9/Population!F8*100000)</f>
        <v/>
      </c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</row>
    <row r="10" spans="1:27" ht="15" customHeight="1">
      <c r="A10" s="727"/>
      <c r="B10" s="728" t="s">
        <v>504</v>
      </c>
      <c r="C10" s="725">
        <f>'Depistage TB'!C11</f>
        <v>0</v>
      </c>
      <c r="D10" s="725">
        <f>'Depistage TB'!D11</f>
        <v>0</v>
      </c>
      <c r="E10" s="725">
        <f>'Depistage TB'!E11</f>
        <v>0</v>
      </c>
      <c r="F10" s="725">
        <f>'Depistage TB'!F11</f>
        <v>0</v>
      </c>
      <c r="G10" s="725">
        <f>'Depistage TB'!G11</f>
        <v>0</v>
      </c>
      <c r="H10" s="725">
        <f>'Depistage TB'!H11</f>
        <v>0</v>
      </c>
      <c r="I10" s="725">
        <f t="shared" si="0"/>
        <v>0</v>
      </c>
      <c r="J10" s="723" t="str">
        <f>IF(Population!F9="","",I10/Population!F9*100000)</f>
        <v/>
      </c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</row>
    <row r="11" spans="1:27" ht="15" customHeight="1">
      <c r="A11" s="727"/>
      <c r="B11" s="728" t="s">
        <v>505</v>
      </c>
      <c r="C11" s="725">
        <f>'Depistage TB'!C12</f>
        <v>0</v>
      </c>
      <c r="D11" s="725">
        <f>'Depistage TB'!D12</f>
        <v>0</v>
      </c>
      <c r="E11" s="725">
        <f>'Depistage TB'!E12</f>
        <v>0</v>
      </c>
      <c r="F11" s="725">
        <f>'Depistage TB'!F12</f>
        <v>0</v>
      </c>
      <c r="G11" s="725">
        <f>'Depistage TB'!G12</f>
        <v>0</v>
      </c>
      <c r="H11" s="725">
        <f>'Depistage TB'!H12</f>
        <v>0</v>
      </c>
      <c r="I11" s="725">
        <f t="shared" si="0"/>
        <v>0</v>
      </c>
      <c r="J11" s="723" t="str">
        <f>IF(Population!F10="","",I11/Population!F10*100000)</f>
        <v/>
      </c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</row>
    <row r="12" spans="1:27" s="124" customFormat="1" ht="15" customHeight="1">
      <c r="A12" s="727"/>
      <c r="B12" s="728" t="s">
        <v>506</v>
      </c>
      <c r="C12" s="725">
        <f>'Depistage TB'!C13</f>
        <v>0</v>
      </c>
      <c r="D12" s="725">
        <f>'Depistage TB'!D13</f>
        <v>0</v>
      </c>
      <c r="E12" s="725">
        <f>'Depistage TB'!E13</f>
        <v>0</v>
      </c>
      <c r="F12" s="725">
        <f>'Depistage TB'!F13</f>
        <v>0</v>
      </c>
      <c r="G12" s="725">
        <f>'Depistage TB'!G13</f>
        <v>0</v>
      </c>
      <c r="H12" s="725">
        <f>'Depistage TB'!H13</f>
        <v>0</v>
      </c>
      <c r="I12" s="725">
        <f t="shared" si="0"/>
        <v>0</v>
      </c>
      <c r="J12" s="723" t="str">
        <f>IF(Population!F11="","",I12/Population!F11*100000)</f>
        <v/>
      </c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</row>
    <row r="13" spans="1:27" ht="15" customHeight="1">
      <c r="A13" s="727"/>
      <c r="B13" s="728" t="s">
        <v>507</v>
      </c>
      <c r="C13" s="725">
        <f>'Depistage TB'!C14</f>
        <v>0</v>
      </c>
      <c r="D13" s="725">
        <f>'Depistage TB'!D14</f>
        <v>0</v>
      </c>
      <c r="E13" s="725">
        <f>'Depistage TB'!E14</f>
        <v>0</v>
      </c>
      <c r="F13" s="725">
        <f>'Depistage TB'!F14</f>
        <v>0</v>
      </c>
      <c r="G13" s="725">
        <f>'Depistage TB'!G14</f>
        <v>0</v>
      </c>
      <c r="H13" s="725">
        <f>'Depistage TB'!H14</f>
        <v>0</v>
      </c>
      <c r="I13" s="725">
        <f t="shared" si="0"/>
        <v>0</v>
      </c>
      <c r="J13" s="723" t="str">
        <f>IF(Population!F12="","",I13/Population!F12*100000)</f>
        <v/>
      </c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</row>
    <row r="14" spans="1:27" ht="15" customHeight="1">
      <c r="A14" s="727"/>
      <c r="B14" s="728" t="s">
        <v>508</v>
      </c>
      <c r="C14" s="725">
        <f>'Depistage TB'!C15</f>
        <v>0</v>
      </c>
      <c r="D14" s="725">
        <f>'Depistage TB'!D15</f>
        <v>0</v>
      </c>
      <c r="E14" s="725">
        <f>'Depistage TB'!E15</f>
        <v>0</v>
      </c>
      <c r="F14" s="725">
        <f>'Depistage TB'!F15</f>
        <v>0</v>
      </c>
      <c r="G14" s="725">
        <f>'Depistage TB'!G15</f>
        <v>0</v>
      </c>
      <c r="H14" s="725">
        <f>'Depistage TB'!H15</f>
        <v>0</v>
      </c>
      <c r="I14" s="725">
        <f t="shared" si="0"/>
        <v>0</v>
      </c>
      <c r="J14" s="723" t="str">
        <f>IF(Population!F13="","",I14/Population!F13*100000)</f>
        <v/>
      </c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</row>
    <row r="15" spans="1:27" ht="15" customHeight="1">
      <c r="A15" s="727"/>
      <c r="B15" s="728" t="s">
        <v>509</v>
      </c>
      <c r="C15" s="725">
        <f>'Depistage TB'!C16</f>
        <v>0</v>
      </c>
      <c r="D15" s="725">
        <f>'Depistage TB'!D16</f>
        <v>0</v>
      </c>
      <c r="E15" s="725">
        <f>'Depistage TB'!E16</f>
        <v>0</v>
      </c>
      <c r="F15" s="725">
        <f>'Depistage TB'!F16</f>
        <v>0</v>
      </c>
      <c r="G15" s="725">
        <f>'Depistage TB'!G16</f>
        <v>0</v>
      </c>
      <c r="H15" s="725">
        <f>'Depistage TB'!H16</f>
        <v>0</v>
      </c>
      <c r="I15" s="725">
        <f t="shared" si="0"/>
        <v>0</v>
      </c>
      <c r="J15" s="723" t="str">
        <f>IF(Population!F14="","",I15/Population!F14*100000)</f>
        <v/>
      </c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</row>
    <row r="16" spans="1:27" ht="15" customHeight="1">
      <c r="A16" s="2" t="s">
        <v>510</v>
      </c>
      <c r="B16" s="2"/>
      <c r="C16" s="25">
        <f>'Depistage TB'!C17</f>
        <v>0</v>
      </c>
      <c r="D16" s="25">
        <f>'Depistage TB'!D17</f>
        <v>0</v>
      </c>
      <c r="E16" s="25">
        <f>'Depistage TB'!E17</f>
        <v>0</v>
      </c>
      <c r="F16" s="25">
        <f>'Depistage TB'!F17</f>
        <v>0</v>
      </c>
      <c r="G16" s="25">
        <f>'Depistage TB'!G17</f>
        <v>0</v>
      </c>
      <c r="H16" s="25">
        <f>'Depistage TB'!H17</f>
        <v>0</v>
      </c>
      <c r="I16" s="25">
        <f t="shared" si="0"/>
        <v>0</v>
      </c>
      <c r="J16" s="103" t="str">
        <f>IF(Population!F15="","",I16/Population!F15*100000)</f>
        <v/>
      </c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</row>
    <row r="17" spans="1:10" s="124" customFormat="1" ht="15" customHeight="1">
      <c r="A17" s="728"/>
      <c r="B17" s="728" t="s">
        <v>511</v>
      </c>
      <c r="C17" s="725">
        <f>'Depistage TB'!C18</f>
        <v>0</v>
      </c>
      <c r="D17" s="725">
        <f>'Depistage TB'!D18</f>
        <v>0</v>
      </c>
      <c r="E17" s="725">
        <f>'Depistage TB'!E18</f>
        <v>0</v>
      </c>
      <c r="F17" s="725">
        <f>'Depistage TB'!F18</f>
        <v>0</v>
      </c>
      <c r="G17" s="725">
        <f>'Depistage TB'!G18</f>
        <v>0</v>
      </c>
      <c r="H17" s="725">
        <f>'Depistage TB'!H18</f>
        <v>0</v>
      </c>
      <c r="I17" s="725">
        <f t="shared" si="0"/>
        <v>0</v>
      </c>
      <c r="J17" s="723" t="str">
        <f>IF(Population!F16="","",I17/Population!F16*100000)</f>
        <v/>
      </c>
    </row>
    <row r="18" spans="1:10" ht="15" customHeight="1">
      <c r="A18" s="727"/>
      <c r="B18" s="728" t="s">
        <v>512</v>
      </c>
      <c r="C18" s="725">
        <f>'Depistage TB'!C19</f>
        <v>0</v>
      </c>
      <c r="D18" s="725">
        <f>'Depistage TB'!D19</f>
        <v>0</v>
      </c>
      <c r="E18" s="725">
        <f>'Depistage TB'!E19</f>
        <v>0</v>
      </c>
      <c r="F18" s="725">
        <f>'Depistage TB'!F19</f>
        <v>0</v>
      </c>
      <c r="G18" s="725">
        <f>'Depistage TB'!G19</f>
        <v>0</v>
      </c>
      <c r="H18" s="725">
        <f>'Depistage TB'!H19</f>
        <v>0</v>
      </c>
      <c r="I18" s="725">
        <f t="shared" si="0"/>
        <v>0</v>
      </c>
      <c r="J18" s="723" t="str">
        <f>IF(Population!F17="","",I18/Population!F17*100000)</f>
        <v/>
      </c>
    </row>
    <row r="19" spans="1:10" ht="15" customHeight="1">
      <c r="A19" s="727"/>
      <c r="B19" s="728" t="s">
        <v>513</v>
      </c>
      <c r="C19" s="725">
        <f>'Depistage TB'!C20</f>
        <v>0</v>
      </c>
      <c r="D19" s="725">
        <f>'Depistage TB'!D20</f>
        <v>0</v>
      </c>
      <c r="E19" s="725">
        <f>'Depistage TB'!E20</f>
        <v>0</v>
      </c>
      <c r="F19" s="725">
        <f>'Depistage TB'!F20</f>
        <v>0</v>
      </c>
      <c r="G19" s="725">
        <f>'Depistage TB'!G20</f>
        <v>0</v>
      </c>
      <c r="H19" s="725">
        <f>'Depistage TB'!H20</f>
        <v>0</v>
      </c>
      <c r="I19" s="725">
        <f t="shared" si="0"/>
        <v>0</v>
      </c>
      <c r="J19" s="723" t="str">
        <f>IF(Population!F18="","",I19/Population!F18*100000)</f>
        <v/>
      </c>
    </row>
    <row r="20" spans="1:10" ht="15" customHeight="1">
      <c r="A20" s="2" t="s">
        <v>514</v>
      </c>
      <c r="B20" s="6"/>
      <c r="C20" s="49">
        <f>'Depistage TB'!C21</f>
        <v>0</v>
      </c>
      <c r="D20" s="49">
        <f>'Depistage TB'!D21</f>
        <v>0</v>
      </c>
      <c r="E20" s="49">
        <f>'Depistage TB'!E21</f>
        <v>0</v>
      </c>
      <c r="F20" s="49">
        <f>'Depistage TB'!F21</f>
        <v>0</v>
      </c>
      <c r="G20" s="49">
        <f>'Depistage TB'!G21</f>
        <v>0</v>
      </c>
      <c r="H20" s="49">
        <f>'Depistage TB'!H21</f>
        <v>0</v>
      </c>
      <c r="I20" s="49">
        <f t="shared" si="0"/>
        <v>0</v>
      </c>
      <c r="J20" s="686" t="str">
        <f>IF(Population!F19="","",I20/Population!F19*100000)</f>
        <v/>
      </c>
    </row>
    <row r="21" spans="1:10" ht="15" customHeight="1">
      <c r="A21" s="728"/>
      <c r="B21" s="729" t="s">
        <v>515</v>
      </c>
      <c r="C21" s="724">
        <f>'Depistage TB'!C22</f>
        <v>0</v>
      </c>
      <c r="D21" s="724">
        <f>'Depistage TB'!D22</f>
        <v>0</v>
      </c>
      <c r="E21" s="724">
        <f>'Depistage TB'!E22</f>
        <v>0</v>
      </c>
      <c r="F21" s="724">
        <f>'Depistage TB'!F22</f>
        <v>0</v>
      </c>
      <c r="G21" s="724">
        <f>'Depistage TB'!G22</f>
        <v>0</v>
      </c>
      <c r="H21" s="724">
        <f>'Depistage TB'!H22</f>
        <v>0</v>
      </c>
      <c r="I21" s="724">
        <f t="shared" si="0"/>
        <v>0</v>
      </c>
      <c r="J21" s="722" t="str">
        <f>IF(Population!F20="","",I21/Population!F20*100000)</f>
        <v/>
      </c>
    </row>
    <row r="22" spans="1:10" ht="15" customHeight="1">
      <c r="A22" s="727"/>
      <c r="B22" s="728" t="s">
        <v>516</v>
      </c>
      <c r="C22" s="725">
        <f>'Depistage TB'!C23</f>
        <v>0</v>
      </c>
      <c r="D22" s="725">
        <f>'Depistage TB'!D23</f>
        <v>0</v>
      </c>
      <c r="E22" s="725">
        <f>'Depistage TB'!E23</f>
        <v>0</v>
      </c>
      <c r="F22" s="725">
        <f>'Depistage TB'!F23</f>
        <v>0</v>
      </c>
      <c r="G22" s="725">
        <f>'Depistage TB'!G23</f>
        <v>0</v>
      </c>
      <c r="H22" s="725">
        <f>'Depistage TB'!H23</f>
        <v>0</v>
      </c>
      <c r="I22" s="725">
        <f t="shared" si="0"/>
        <v>0</v>
      </c>
      <c r="J22" s="723" t="str">
        <f>IF(Population!F21="","",I22/Population!F21*100000)</f>
        <v/>
      </c>
    </row>
    <row r="23" spans="1:10" ht="15" customHeight="1">
      <c r="A23" s="727"/>
      <c r="B23" s="728" t="s">
        <v>517</v>
      </c>
      <c r="C23" s="725">
        <f>'Depistage TB'!C24</f>
        <v>0</v>
      </c>
      <c r="D23" s="725">
        <f>'Depistage TB'!D24</f>
        <v>0</v>
      </c>
      <c r="E23" s="725">
        <f>'Depistage TB'!E24</f>
        <v>0</v>
      </c>
      <c r="F23" s="725">
        <f>'Depistage TB'!F24</f>
        <v>0</v>
      </c>
      <c r="G23" s="725">
        <f>'Depistage TB'!G24</f>
        <v>0</v>
      </c>
      <c r="H23" s="725">
        <f>'Depistage TB'!H24</f>
        <v>0</v>
      </c>
      <c r="I23" s="725">
        <f t="shared" si="0"/>
        <v>0</v>
      </c>
      <c r="J23" s="723" t="str">
        <f>IF(Population!F22="","",I23/Population!F22*100000)</f>
        <v/>
      </c>
    </row>
    <row r="24" spans="1:10" ht="15" customHeight="1">
      <c r="A24" s="727"/>
      <c r="B24" s="728" t="s">
        <v>518</v>
      </c>
      <c r="C24" s="725">
        <f>'Depistage TB'!C25</f>
        <v>0</v>
      </c>
      <c r="D24" s="725">
        <f>'Depistage TB'!D25</f>
        <v>0</v>
      </c>
      <c r="E24" s="725">
        <f>'Depistage TB'!E25</f>
        <v>0</v>
      </c>
      <c r="F24" s="725">
        <f>'Depistage TB'!F25</f>
        <v>0</v>
      </c>
      <c r="G24" s="725">
        <f>'Depistage TB'!G25</f>
        <v>0</v>
      </c>
      <c r="H24" s="725">
        <f>'Depistage TB'!H25</f>
        <v>0</v>
      </c>
      <c r="I24" s="725">
        <f t="shared" si="0"/>
        <v>0</v>
      </c>
      <c r="J24" s="723" t="str">
        <f>IF(Population!F23="","",I24/Population!F23*100000)</f>
        <v/>
      </c>
    </row>
    <row r="25" spans="1:10" ht="15" customHeight="1">
      <c r="A25" s="727"/>
      <c r="B25" s="728" t="s">
        <v>519</v>
      </c>
      <c r="C25" s="725">
        <f>'Depistage TB'!C26</f>
        <v>0</v>
      </c>
      <c r="D25" s="725">
        <f>'Depistage TB'!D26</f>
        <v>0</v>
      </c>
      <c r="E25" s="725">
        <f>'Depistage TB'!E26</f>
        <v>0</v>
      </c>
      <c r="F25" s="725">
        <f>'Depistage TB'!F26</f>
        <v>0</v>
      </c>
      <c r="G25" s="725">
        <f>'Depistage TB'!G26</f>
        <v>0</v>
      </c>
      <c r="H25" s="725">
        <f>'Depistage TB'!H26</f>
        <v>0</v>
      </c>
      <c r="I25" s="725">
        <f t="shared" si="0"/>
        <v>0</v>
      </c>
      <c r="J25" s="723" t="str">
        <f>IF(Population!F24="","",I25/Population!F24*100000)</f>
        <v/>
      </c>
    </row>
    <row r="26" spans="1:10" ht="15" customHeight="1">
      <c r="A26" s="727"/>
      <c r="B26" s="728" t="s">
        <v>520</v>
      </c>
      <c r="C26" s="725">
        <f>'Depistage TB'!C27</f>
        <v>0</v>
      </c>
      <c r="D26" s="725">
        <f>'Depistage TB'!D27</f>
        <v>0</v>
      </c>
      <c r="E26" s="725">
        <f>'Depistage TB'!E27</f>
        <v>0</v>
      </c>
      <c r="F26" s="725">
        <f>'Depistage TB'!F27</f>
        <v>0</v>
      </c>
      <c r="G26" s="725">
        <f>'Depistage TB'!G27</f>
        <v>0</v>
      </c>
      <c r="H26" s="725">
        <f>'Depistage TB'!H27</f>
        <v>0</v>
      </c>
      <c r="I26" s="725">
        <f t="shared" si="0"/>
        <v>0</v>
      </c>
      <c r="J26" s="723" t="str">
        <f>IF(Population!F25="","",I26/Population!F25*100000)</f>
        <v/>
      </c>
    </row>
    <row r="27" spans="1:10" ht="15" customHeight="1">
      <c r="A27" s="727"/>
      <c r="B27" s="728" t="s">
        <v>521</v>
      </c>
      <c r="C27" s="725">
        <f>'Depistage TB'!C28</f>
        <v>0</v>
      </c>
      <c r="D27" s="725">
        <f>'Depistage TB'!D28</f>
        <v>0</v>
      </c>
      <c r="E27" s="725">
        <f>'Depistage TB'!E28</f>
        <v>0</v>
      </c>
      <c r="F27" s="725">
        <f>'Depistage TB'!F28</f>
        <v>0</v>
      </c>
      <c r="G27" s="725">
        <f>'Depistage TB'!G28</f>
        <v>0</v>
      </c>
      <c r="H27" s="725">
        <f>'Depistage TB'!H28</f>
        <v>0</v>
      </c>
      <c r="I27" s="725">
        <f t="shared" si="0"/>
        <v>0</v>
      </c>
      <c r="J27" s="723" t="str">
        <f>IF(Population!F26="","",I27/Population!F26*100000)</f>
        <v/>
      </c>
    </row>
    <row r="28" spans="1:10" ht="15" customHeight="1">
      <c r="A28" s="727"/>
      <c r="B28" s="728" t="s">
        <v>522</v>
      </c>
      <c r="C28" s="725">
        <f>'Depistage TB'!C29</f>
        <v>0</v>
      </c>
      <c r="D28" s="725">
        <f>'Depistage TB'!D29</f>
        <v>0</v>
      </c>
      <c r="E28" s="725">
        <f>'Depistage TB'!E29</f>
        <v>0</v>
      </c>
      <c r="F28" s="725">
        <f>'Depistage TB'!F29</f>
        <v>0</v>
      </c>
      <c r="G28" s="725">
        <f>'Depistage TB'!G29</f>
        <v>0</v>
      </c>
      <c r="H28" s="725">
        <f>'Depistage TB'!H29</f>
        <v>0</v>
      </c>
      <c r="I28" s="725">
        <f t="shared" si="0"/>
        <v>0</v>
      </c>
      <c r="J28" s="723" t="str">
        <f>IF(Population!F27="","",I28/Population!F27*100000)</f>
        <v/>
      </c>
    </row>
    <row r="29" spans="1:10" s="124" customFormat="1" ht="15" customHeight="1">
      <c r="A29" s="727"/>
      <c r="B29" s="728" t="s">
        <v>523</v>
      </c>
      <c r="C29" s="725">
        <f>'Depistage TB'!C30</f>
        <v>0</v>
      </c>
      <c r="D29" s="725">
        <f>'Depistage TB'!D30</f>
        <v>0</v>
      </c>
      <c r="E29" s="725">
        <f>'Depistage TB'!E30</f>
        <v>0</v>
      </c>
      <c r="F29" s="725">
        <f>'Depistage TB'!F30</f>
        <v>0</v>
      </c>
      <c r="G29" s="725">
        <f>'Depistage TB'!G30</f>
        <v>0</v>
      </c>
      <c r="H29" s="725">
        <f>'Depistage TB'!H30</f>
        <v>0</v>
      </c>
      <c r="I29" s="725">
        <f t="shared" si="0"/>
        <v>0</v>
      </c>
      <c r="J29" s="723" t="str">
        <f>IF(Population!F28="","",I29/Population!F28*100000)</f>
        <v/>
      </c>
    </row>
    <row r="30" spans="1:10" ht="15" customHeight="1">
      <c r="A30" s="2" t="s">
        <v>524</v>
      </c>
      <c r="B30" s="2"/>
      <c r="C30" s="25">
        <f>'Depistage TB'!C31</f>
        <v>0</v>
      </c>
      <c r="D30" s="25">
        <f>'Depistage TB'!D31</f>
        <v>0</v>
      </c>
      <c r="E30" s="25">
        <f>'Depistage TB'!E31</f>
        <v>0</v>
      </c>
      <c r="F30" s="25">
        <f>'Depistage TB'!F31</f>
        <v>0</v>
      </c>
      <c r="G30" s="25">
        <f>'Depistage TB'!G31</f>
        <v>0</v>
      </c>
      <c r="H30" s="25">
        <f>'Depistage TB'!H31</f>
        <v>0</v>
      </c>
      <c r="I30" s="25">
        <f t="shared" si="0"/>
        <v>0</v>
      </c>
      <c r="J30" s="103" t="str">
        <f>IF(Population!F29="","",I30/Population!F29*100000)</f>
        <v/>
      </c>
    </row>
    <row r="31" spans="1:10" ht="15" customHeight="1">
      <c r="A31" s="728"/>
      <c r="B31" s="728" t="s">
        <v>525</v>
      </c>
      <c r="C31" s="724">
        <f>'Depistage TB'!C32</f>
        <v>0</v>
      </c>
      <c r="D31" s="724">
        <f>'Depistage TB'!D32</f>
        <v>0</v>
      </c>
      <c r="E31" s="724">
        <f>'Depistage TB'!E32</f>
        <v>0</v>
      </c>
      <c r="F31" s="724">
        <f>'Depistage TB'!F32</f>
        <v>0</v>
      </c>
      <c r="G31" s="724">
        <f>'Depistage TB'!G32</f>
        <v>0</v>
      </c>
      <c r="H31" s="724">
        <f>'Depistage TB'!H32</f>
        <v>0</v>
      </c>
      <c r="I31" s="724">
        <f t="shared" si="0"/>
        <v>0</v>
      </c>
      <c r="J31" s="722" t="str">
        <f>IF(Population!F30="","",I31/Population!F30*100000)</f>
        <v/>
      </c>
    </row>
    <row r="32" spans="1:10" ht="15" customHeight="1">
      <c r="A32" s="728"/>
      <c r="B32" s="728" t="s">
        <v>526</v>
      </c>
      <c r="C32" s="725">
        <f>'Depistage TB'!C33</f>
        <v>0</v>
      </c>
      <c r="D32" s="725">
        <f>'Depistage TB'!D33</f>
        <v>0</v>
      </c>
      <c r="E32" s="725">
        <f>'Depistage TB'!E33</f>
        <v>0</v>
      </c>
      <c r="F32" s="725">
        <f>'Depistage TB'!F33</f>
        <v>0</v>
      </c>
      <c r="G32" s="725">
        <f>'Depistage TB'!G33</f>
        <v>0</v>
      </c>
      <c r="H32" s="725">
        <f>'Depistage TB'!H33</f>
        <v>0</v>
      </c>
      <c r="I32" s="725">
        <f t="shared" si="0"/>
        <v>0</v>
      </c>
      <c r="J32" s="723" t="str">
        <f>IF(Population!F31="","",I32/Population!F31*100000)</f>
        <v/>
      </c>
    </row>
    <row r="33" spans="1:10" ht="15" customHeight="1">
      <c r="A33" s="728"/>
      <c r="B33" s="728" t="s">
        <v>527</v>
      </c>
      <c r="C33" s="725">
        <f>'Depistage TB'!C34</f>
        <v>0</v>
      </c>
      <c r="D33" s="725">
        <f>'Depistage TB'!D34</f>
        <v>0</v>
      </c>
      <c r="E33" s="725">
        <f>'Depistage TB'!E34</f>
        <v>0</v>
      </c>
      <c r="F33" s="725">
        <f>'Depistage TB'!F34</f>
        <v>0</v>
      </c>
      <c r="G33" s="725">
        <f>'Depistage TB'!G34</f>
        <v>0</v>
      </c>
      <c r="H33" s="725">
        <f>'Depistage TB'!H34</f>
        <v>0</v>
      </c>
      <c r="I33" s="725">
        <f t="shared" si="0"/>
        <v>0</v>
      </c>
      <c r="J33" s="723" t="str">
        <f>IF(Population!F32="","",I33/Population!F32*100000)</f>
        <v/>
      </c>
    </row>
    <row r="34" spans="1:10" ht="15" customHeight="1">
      <c r="A34" s="728"/>
      <c r="B34" s="728" t="s">
        <v>528</v>
      </c>
      <c r="C34" s="725">
        <f>'Depistage TB'!C35</f>
        <v>0</v>
      </c>
      <c r="D34" s="725">
        <f>'Depistage TB'!D35</f>
        <v>0</v>
      </c>
      <c r="E34" s="725">
        <f>'Depistage TB'!E35</f>
        <v>0</v>
      </c>
      <c r="F34" s="725">
        <f>'Depistage TB'!F35</f>
        <v>0</v>
      </c>
      <c r="G34" s="725">
        <f>'Depistage TB'!G35</f>
        <v>0</v>
      </c>
      <c r="H34" s="725">
        <f>'Depistage TB'!H35</f>
        <v>0</v>
      </c>
      <c r="I34" s="725">
        <f t="shared" si="0"/>
        <v>0</v>
      </c>
      <c r="J34" s="723" t="str">
        <f>IF(Population!F33="","",I34/Population!F33*100000)</f>
        <v/>
      </c>
    </row>
    <row r="35" spans="1:10" ht="15" customHeight="1">
      <c r="A35" s="728"/>
      <c r="B35" s="728" t="s">
        <v>529</v>
      </c>
      <c r="C35" s="725">
        <f>'Depistage TB'!C36</f>
        <v>0</v>
      </c>
      <c r="D35" s="725">
        <f>'Depistage TB'!D36</f>
        <v>0</v>
      </c>
      <c r="E35" s="725">
        <f>'Depistage TB'!E36</f>
        <v>0</v>
      </c>
      <c r="F35" s="725">
        <f>'Depistage TB'!F36</f>
        <v>0</v>
      </c>
      <c r="G35" s="725">
        <f>'Depistage TB'!G36</f>
        <v>0</v>
      </c>
      <c r="H35" s="725">
        <f>'Depistage TB'!H36</f>
        <v>0</v>
      </c>
      <c r="I35" s="725">
        <f t="shared" si="0"/>
        <v>0</v>
      </c>
      <c r="J35" s="723" t="str">
        <f>IF(Population!F34="","",I35/Population!F34*100000)</f>
        <v/>
      </c>
    </row>
    <row r="36" spans="1:10" ht="15" customHeight="1">
      <c r="A36" s="728"/>
      <c r="B36" s="728" t="s">
        <v>530</v>
      </c>
      <c r="C36" s="725">
        <f>'Depistage TB'!C37</f>
        <v>0</v>
      </c>
      <c r="D36" s="725">
        <f>'Depistage TB'!D37</f>
        <v>0</v>
      </c>
      <c r="E36" s="725">
        <f>'Depistage TB'!E37</f>
        <v>0</v>
      </c>
      <c r="F36" s="725">
        <f>'Depistage TB'!F37</f>
        <v>0</v>
      </c>
      <c r="G36" s="725">
        <f>'Depistage TB'!G37</f>
        <v>0</v>
      </c>
      <c r="H36" s="725">
        <f>'Depistage TB'!H37</f>
        <v>0</v>
      </c>
      <c r="I36" s="725">
        <f t="shared" ref="I36:I67" si="1">SUM(C36:H36)</f>
        <v>0</v>
      </c>
      <c r="J36" s="723" t="str">
        <f>IF(Population!F35="","",I36/Population!F35*100000)</f>
        <v/>
      </c>
    </row>
    <row r="37" spans="1:10" ht="15" customHeight="1">
      <c r="A37" s="728"/>
      <c r="B37" s="728" t="s">
        <v>531</v>
      </c>
      <c r="C37" s="725">
        <f>'Depistage TB'!C38</f>
        <v>0</v>
      </c>
      <c r="D37" s="725">
        <f>'Depistage TB'!D38</f>
        <v>0</v>
      </c>
      <c r="E37" s="725">
        <f>'Depistage TB'!E38</f>
        <v>0</v>
      </c>
      <c r="F37" s="725">
        <f>'Depistage TB'!F38</f>
        <v>0</v>
      </c>
      <c r="G37" s="725">
        <f>'Depistage TB'!G38</f>
        <v>0</v>
      </c>
      <c r="H37" s="725">
        <f>'Depistage TB'!H38</f>
        <v>0</v>
      </c>
      <c r="I37" s="725">
        <f t="shared" si="1"/>
        <v>0</v>
      </c>
      <c r="J37" s="723" t="str">
        <f>IF(Population!F36="","",I37/Population!F36*100000)</f>
        <v/>
      </c>
    </row>
    <row r="38" spans="1:10" s="124" customFormat="1" ht="15" customHeight="1">
      <c r="A38" s="727"/>
      <c r="B38" s="728" t="s">
        <v>532</v>
      </c>
      <c r="C38" s="725">
        <f>'Depistage TB'!C39</f>
        <v>0</v>
      </c>
      <c r="D38" s="725">
        <f>'Depistage TB'!D39</f>
        <v>0</v>
      </c>
      <c r="E38" s="725">
        <f>'Depistage TB'!E39</f>
        <v>0</v>
      </c>
      <c r="F38" s="725">
        <f>'Depistage TB'!F39</f>
        <v>0</v>
      </c>
      <c r="G38" s="725">
        <f>'Depistage TB'!G39</f>
        <v>0</v>
      </c>
      <c r="H38" s="725">
        <f>'Depistage TB'!H39</f>
        <v>0</v>
      </c>
      <c r="I38" s="725">
        <f t="shared" si="1"/>
        <v>0</v>
      </c>
      <c r="J38" s="723" t="str">
        <f>IF(Population!F37="","",I38/Population!F37*100000)</f>
        <v/>
      </c>
    </row>
    <row r="39" spans="1:10" ht="15" customHeight="1">
      <c r="A39" s="727"/>
      <c r="B39" s="728" t="s">
        <v>533</v>
      </c>
      <c r="C39" s="725">
        <f>'Depistage TB'!C40</f>
        <v>0</v>
      </c>
      <c r="D39" s="725">
        <f>'Depistage TB'!D40</f>
        <v>0</v>
      </c>
      <c r="E39" s="725">
        <f>'Depistage TB'!E40</f>
        <v>0</v>
      </c>
      <c r="F39" s="725">
        <f>'Depistage TB'!F40</f>
        <v>0</v>
      </c>
      <c r="G39" s="725">
        <f>'Depistage TB'!G40</f>
        <v>0</v>
      </c>
      <c r="H39" s="725">
        <f>'Depistage TB'!H40</f>
        <v>0</v>
      </c>
      <c r="I39" s="725">
        <f t="shared" si="1"/>
        <v>0</v>
      </c>
      <c r="J39" s="723" t="str">
        <f>IF(Population!F38="","",I39/Population!F38*100000)</f>
        <v/>
      </c>
    </row>
    <row r="40" spans="1:10" ht="15" customHeight="1">
      <c r="A40" s="727"/>
      <c r="B40" s="728" t="s">
        <v>534</v>
      </c>
      <c r="C40" s="725">
        <f>'Depistage TB'!C41</f>
        <v>0</v>
      </c>
      <c r="D40" s="725">
        <f>'Depistage TB'!D41</f>
        <v>0</v>
      </c>
      <c r="E40" s="725">
        <f>'Depistage TB'!E41</f>
        <v>0</v>
      </c>
      <c r="F40" s="725">
        <f>'Depistage TB'!F41</f>
        <v>0</v>
      </c>
      <c r="G40" s="725">
        <f>'Depistage TB'!G41</f>
        <v>0</v>
      </c>
      <c r="H40" s="725">
        <f>'Depistage TB'!H41</f>
        <v>0</v>
      </c>
      <c r="I40" s="725">
        <f t="shared" si="1"/>
        <v>0</v>
      </c>
      <c r="J40" s="723" t="str">
        <f>IF(Population!F39="","",I40/Population!F39*100000)</f>
        <v/>
      </c>
    </row>
    <row r="41" spans="1:10" ht="15" customHeight="1">
      <c r="A41" s="727"/>
      <c r="B41" s="728" t="s">
        <v>535</v>
      </c>
      <c r="C41" s="725">
        <f>'Depistage TB'!C42</f>
        <v>0</v>
      </c>
      <c r="D41" s="725">
        <f>'Depistage TB'!D42</f>
        <v>0</v>
      </c>
      <c r="E41" s="725">
        <f>'Depistage TB'!E42</f>
        <v>0</v>
      </c>
      <c r="F41" s="725">
        <f>'Depistage TB'!F42</f>
        <v>0</v>
      </c>
      <c r="G41" s="725">
        <f>'Depistage TB'!G42</f>
        <v>0</v>
      </c>
      <c r="H41" s="725">
        <f>'Depistage TB'!H42</f>
        <v>0</v>
      </c>
      <c r="I41" s="725">
        <f t="shared" si="1"/>
        <v>0</v>
      </c>
      <c r="J41" s="723" t="str">
        <f>IF(Population!F40="","",I41/Population!F40*100000)</f>
        <v/>
      </c>
    </row>
    <row r="42" spans="1:10" ht="15" customHeight="1">
      <c r="A42" s="727"/>
      <c r="B42" s="728" t="s">
        <v>536</v>
      </c>
      <c r="C42" s="725">
        <f>'Depistage TB'!C43</f>
        <v>0</v>
      </c>
      <c r="D42" s="725">
        <f>'Depistage TB'!D43</f>
        <v>0</v>
      </c>
      <c r="E42" s="725">
        <f>'Depistage TB'!E43</f>
        <v>0</v>
      </c>
      <c r="F42" s="725">
        <f>'Depistage TB'!F43</f>
        <v>0</v>
      </c>
      <c r="G42" s="725">
        <f>'Depistage TB'!G43</f>
        <v>0</v>
      </c>
      <c r="H42" s="725">
        <f>'Depistage TB'!H43</f>
        <v>0</v>
      </c>
      <c r="I42" s="725">
        <f t="shared" si="1"/>
        <v>0</v>
      </c>
      <c r="J42" s="723" t="str">
        <f>IF(Population!F41="","",I42/Population!F41*100000)</f>
        <v/>
      </c>
    </row>
    <row r="43" spans="1:10" ht="15" customHeight="1">
      <c r="A43" s="2" t="s">
        <v>537</v>
      </c>
      <c r="B43" s="2"/>
      <c r="C43" s="25">
        <f>'Depistage TB'!C44</f>
        <v>0</v>
      </c>
      <c r="D43" s="25">
        <f>'Depistage TB'!D44</f>
        <v>0</v>
      </c>
      <c r="E43" s="25">
        <f>'Depistage TB'!E44</f>
        <v>0</v>
      </c>
      <c r="F43" s="25">
        <f>'Depistage TB'!F44</f>
        <v>0</v>
      </c>
      <c r="G43" s="25">
        <f>'Depistage TB'!G44</f>
        <v>0</v>
      </c>
      <c r="H43" s="25">
        <f>'Depistage TB'!H44</f>
        <v>0</v>
      </c>
      <c r="I43" s="25">
        <f t="shared" si="1"/>
        <v>0</v>
      </c>
      <c r="J43" s="103" t="str">
        <f>IF(Population!F42="","",I43/Population!F42*100000)</f>
        <v/>
      </c>
    </row>
    <row r="44" spans="1:10" ht="15" customHeight="1">
      <c r="A44" s="728"/>
      <c r="B44" s="728" t="s">
        <v>538</v>
      </c>
      <c r="C44" s="725">
        <f>'Depistage TB'!C45</f>
        <v>0</v>
      </c>
      <c r="D44" s="725">
        <f>'Depistage TB'!D45</f>
        <v>0</v>
      </c>
      <c r="E44" s="725">
        <f>'Depistage TB'!E45</f>
        <v>0</v>
      </c>
      <c r="F44" s="725">
        <f>'Depistage TB'!F45</f>
        <v>0</v>
      </c>
      <c r="G44" s="725">
        <f>'Depistage TB'!G45</f>
        <v>0</v>
      </c>
      <c r="H44" s="725">
        <f>'Depistage TB'!H45</f>
        <v>0</v>
      </c>
      <c r="I44" s="725">
        <f t="shared" si="1"/>
        <v>0</v>
      </c>
      <c r="J44" s="723" t="str">
        <f>IF(Population!F43="","",I44/Population!F43*100000)</f>
        <v/>
      </c>
    </row>
    <row r="45" spans="1:10" ht="15" customHeight="1">
      <c r="A45" s="727"/>
      <c r="B45" s="728" t="s">
        <v>539</v>
      </c>
      <c r="C45" s="725">
        <f>'Depistage TB'!C46</f>
        <v>0</v>
      </c>
      <c r="D45" s="725">
        <f>'Depistage TB'!D46</f>
        <v>0</v>
      </c>
      <c r="E45" s="725">
        <f>'Depistage TB'!E46</f>
        <v>0</v>
      </c>
      <c r="F45" s="725">
        <f>'Depistage TB'!F46</f>
        <v>0</v>
      </c>
      <c r="G45" s="725">
        <f>'Depistage TB'!G46</f>
        <v>0</v>
      </c>
      <c r="H45" s="725">
        <f>'Depistage TB'!H46</f>
        <v>0</v>
      </c>
      <c r="I45" s="725">
        <f t="shared" si="1"/>
        <v>0</v>
      </c>
      <c r="J45" s="723" t="str">
        <f>IF(Population!F44="","",I45/Population!F44*100000)</f>
        <v/>
      </c>
    </row>
    <row r="46" spans="1:10" s="124" customFormat="1" ht="15" customHeight="1">
      <c r="A46" s="727"/>
      <c r="B46" s="728" t="s">
        <v>540</v>
      </c>
      <c r="C46" s="725">
        <f>'Depistage TB'!C47</f>
        <v>0</v>
      </c>
      <c r="D46" s="725">
        <f>'Depistage TB'!D47</f>
        <v>0</v>
      </c>
      <c r="E46" s="725">
        <f>'Depistage TB'!E47</f>
        <v>0</v>
      </c>
      <c r="F46" s="725">
        <f>'Depistage TB'!F47</f>
        <v>0</v>
      </c>
      <c r="G46" s="725">
        <f>'Depistage TB'!G47</f>
        <v>0</v>
      </c>
      <c r="H46" s="725">
        <f>'Depistage TB'!H47</f>
        <v>0</v>
      </c>
      <c r="I46" s="725">
        <f t="shared" si="1"/>
        <v>0</v>
      </c>
      <c r="J46" s="723" t="str">
        <f>IF(Population!F45="","",I46/Population!F45*100000)</f>
        <v/>
      </c>
    </row>
    <row r="47" spans="1:10" ht="15" customHeight="1">
      <c r="A47" s="727"/>
      <c r="B47" s="728" t="s">
        <v>541</v>
      </c>
      <c r="C47" s="725">
        <f>'Depistage TB'!C48</f>
        <v>0</v>
      </c>
      <c r="D47" s="725">
        <f>'Depistage TB'!D48</f>
        <v>0</v>
      </c>
      <c r="E47" s="725">
        <f>'Depistage TB'!E48</f>
        <v>0</v>
      </c>
      <c r="F47" s="725">
        <f>'Depistage TB'!F48</f>
        <v>0</v>
      </c>
      <c r="G47" s="725">
        <f>'Depistage TB'!G48</f>
        <v>0</v>
      </c>
      <c r="H47" s="725">
        <f>'Depistage TB'!H48</f>
        <v>0</v>
      </c>
      <c r="I47" s="725">
        <f t="shared" si="1"/>
        <v>0</v>
      </c>
      <c r="J47" s="723" t="str">
        <f>IF(Population!F46="","",I47/Population!F46*100000)</f>
        <v/>
      </c>
    </row>
    <row r="48" spans="1:10" ht="15" customHeight="1">
      <c r="A48" s="727"/>
      <c r="B48" s="728" t="s">
        <v>542</v>
      </c>
      <c r="C48" s="725">
        <f>'Depistage TB'!C49</f>
        <v>0</v>
      </c>
      <c r="D48" s="725">
        <f>'Depistage TB'!D49</f>
        <v>0</v>
      </c>
      <c r="E48" s="725">
        <f>'Depistage TB'!E49</f>
        <v>0</v>
      </c>
      <c r="F48" s="725">
        <f>'Depistage TB'!F49</f>
        <v>0</v>
      </c>
      <c r="G48" s="725">
        <f>'Depistage TB'!G49</f>
        <v>0</v>
      </c>
      <c r="H48" s="725">
        <f>'Depistage TB'!H49</f>
        <v>0</v>
      </c>
      <c r="I48" s="725">
        <f t="shared" si="1"/>
        <v>0</v>
      </c>
      <c r="J48" s="723" t="str">
        <f>IF(Population!F47="","",I48/Population!F47*100000)</f>
        <v/>
      </c>
    </row>
    <row r="49" spans="1:10" ht="15" customHeight="1">
      <c r="A49" s="727"/>
      <c r="B49" s="728" t="s">
        <v>543</v>
      </c>
      <c r="C49" s="725">
        <f>'Depistage TB'!C50</f>
        <v>0</v>
      </c>
      <c r="D49" s="725">
        <f>'Depistage TB'!D50</f>
        <v>0</v>
      </c>
      <c r="E49" s="725">
        <f>'Depistage TB'!E50</f>
        <v>0</v>
      </c>
      <c r="F49" s="725">
        <f>'Depistage TB'!F50</f>
        <v>0</v>
      </c>
      <c r="G49" s="725">
        <f>'Depistage TB'!G50</f>
        <v>0</v>
      </c>
      <c r="H49" s="725">
        <f>'Depistage TB'!H50</f>
        <v>0</v>
      </c>
      <c r="I49" s="725">
        <f t="shared" si="1"/>
        <v>0</v>
      </c>
      <c r="J49" s="723" t="str">
        <f>IF(Population!F48="","",I49/Population!F48*100000)</f>
        <v/>
      </c>
    </row>
    <row r="50" spans="1:10" ht="15" customHeight="1">
      <c r="A50" s="727"/>
      <c r="B50" s="728" t="s">
        <v>544</v>
      </c>
      <c r="C50" s="725">
        <f>'Depistage TB'!C51</f>
        <v>0</v>
      </c>
      <c r="D50" s="725">
        <f>'Depistage TB'!D51</f>
        <v>0</v>
      </c>
      <c r="E50" s="725">
        <f>'Depistage TB'!E51</f>
        <v>0</v>
      </c>
      <c r="F50" s="725">
        <f>'Depistage TB'!F51</f>
        <v>0</v>
      </c>
      <c r="G50" s="725">
        <f>'Depistage TB'!G51</f>
        <v>0</v>
      </c>
      <c r="H50" s="725">
        <f>'Depistage TB'!H51</f>
        <v>0</v>
      </c>
      <c r="I50" s="725">
        <f t="shared" si="1"/>
        <v>0</v>
      </c>
      <c r="J50" s="723" t="str">
        <f>IF(Population!F49="","",I50/Population!F49*100000)</f>
        <v/>
      </c>
    </row>
    <row r="51" spans="1:10" ht="15" customHeight="1">
      <c r="A51" s="2" t="s">
        <v>545</v>
      </c>
      <c r="B51" s="2"/>
      <c r="C51" s="25">
        <f>'Depistage TB'!C52</f>
        <v>0</v>
      </c>
      <c r="D51" s="25">
        <f>'Depistage TB'!D52</f>
        <v>0</v>
      </c>
      <c r="E51" s="25">
        <f>'Depistage TB'!E52</f>
        <v>0</v>
      </c>
      <c r="F51" s="25">
        <f>'Depistage TB'!F52</f>
        <v>0</v>
      </c>
      <c r="G51" s="25">
        <f>'Depistage TB'!G52</f>
        <v>0</v>
      </c>
      <c r="H51" s="25">
        <f>'Depistage TB'!H52</f>
        <v>0</v>
      </c>
      <c r="I51" s="25">
        <f t="shared" si="1"/>
        <v>0</v>
      </c>
      <c r="J51" s="103" t="str">
        <f>IF(Population!F50="","",I51/Population!F50*100000)</f>
        <v/>
      </c>
    </row>
    <row r="52" spans="1:10" ht="15" customHeight="1">
      <c r="A52" s="728"/>
      <c r="B52" s="728" t="s">
        <v>546</v>
      </c>
      <c r="C52" s="725">
        <f>'Depistage TB'!C53</f>
        <v>0</v>
      </c>
      <c r="D52" s="725">
        <f>'Depistage TB'!D53</f>
        <v>0</v>
      </c>
      <c r="E52" s="725">
        <f>'Depistage TB'!E53</f>
        <v>0</v>
      </c>
      <c r="F52" s="725">
        <f>'Depistage TB'!F53</f>
        <v>0</v>
      </c>
      <c r="G52" s="725">
        <f>'Depistage TB'!G53</f>
        <v>0</v>
      </c>
      <c r="H52" s="725">
        <f>'Depistage TB'!H53</f>
        <v>0</v>
      </c>
      <c r="I52" s="725">
        <f t="shared" si="1"/>
        <v>0</v>
      </c>
      <c r="J52" s="723" t="str">
        <f>IF(Population!F51="","",I52/Population!F51*100000)</f>
        <v/>
      </c>
    </row>
    <row r="53" spans="1:10" ht="15" customHeight="1">
      <c r="A53" s="727"/>
      <c r="B53" s="728" t="s">
        <v>547</v>
      </c>
      <c r="C53" s="725">
        <f>'Depistage TB'!C54</f>
        <v>0</v>
      </c>
      <c r="D53" s="725">
        <f>'Depistage TB'!D54</f>
        <v>0</v>
      </c>
      <c r="E53" s="725">
        <f>'Depistage TB'!E54</f>
        <v>0</v>
      </c>
      <c r="F53" s="725">
        <f>'Depistage TB'!F54</f>
        <v>0</v>
      </c>
      <c r="G53" s="725">
        <f>'Depistage TB'!G54</f>
        <v>0</v>
      </c>
      <c r="H53" s="725">
        <f>'Depistage TB'!H54</f>
        <v>0</v>
      </c>
      <c r="I53" s="725">
        <f t="shared" si="1"/>
        <v>0</v>
      </c>
      <c r="J53" s="723" t="str">
        <f>IF(Population!F52="","",I53/Population!F52*100000)</f>
        <v/>
      </c>
    </row>
    <row r="54" spans="1:10" ht="15" customHeight="1">
      <c r="A54" s="727"/>
      <c r="B54" s="728" t="s">
        <v>548</v>
      </c>
      <c r="C54" s="725">
        <f>'Depistage TB'!C55</f>
        <v>0</v>
      </c>
      <c r="D54" s="725">
        <f>'Depistage TB'!D55</f>
        <v>0</v>
      </c>
      <c r="E54" s="725">
        <f>'Depistage TB'!E55</f>
        <v>0</v>
      </c>
      <c r="F54" s="725">
        <f>'Depistage TB'!F55</f>
        <v>0</v>
      </c>
      <c r="G54" s="725">
        <f>'Depistage TB'!G55</f>
        <v>0</v>
      </c>
      <c r="H54" s="725">
        <f>'Depistage TB'!H55</f>
        <v>0</v>
      </c>
      <c r="I54" s="725">
        <f t="shared" si="1"/>
        <v>0</v>
      </c>
      <c r="J54" s="723" t="str">
        <f>IF(Population!F53="","",I54/Population!F53*100000)</f>
        <v/>
      </c>
    </row>
    <row r="55" spans="1:10" s="124" customFormat="1" ht="15" customHeight="1">
      <c r="A55" s="727"/>
      <c r="B55" s="728" t="s">
        <v>549</v>
      </c>
      <c r="C55" s="725">
        <f>'Depistage TB'!C56</f>
        <v>0</v>
      </c>
      <c r="D55" s="725">
        <f>'Depistage TB'!D56</f>
        <v>0</v>
      </c>
      <c r="E55" s="725">
        <f>'Depistage TB'!E56</f>
        <v>0</v>
      </c>
      <c r="F55" s="725">
        <f>'Depistage TB'!F56</f>
        <v>0</v>
      </c>
      <c r="G55" s="725">
        <f>'Depistage TB'!G56</f>
        <v>0</v>
      </c>
      <c r="H55" s="725">
        <f>'Depistage TB'!H56</f>
        <v>0</v>
      </c>
      <c r="I55" s="725">
        <f t="shared" si="1"/>
        <v>0</v>
      </c>
      <c r="J55" s="723" t="str">
        <f>IF(Population!F54="","",I55/Population!F54*100000)</f>
        <v/>
      </c>
    </row>
    <row r="56" spans="1:10" ht="15" customHeight="1">
      <c r="A56" s="2" t="s">
        <v>550</v>
      </c>
      <c r="B56" s="2"/>
      <c r="C56" s="49">
        <f>'Depistage TB'!C57</f>
        <v>0</v>
      </c>
      <c r="D56" s="49">
        <f>'Depistage TB'!D57</f>
        <v>0</v>
      </c>
      <c r="E56" s="49">
        <f>'Depistage TB'!E57</f>
        <v>0</v>
      </c>
      <c r="F56" s="49">
        <f>'Depistage TB'!F57</f>
        <v>0</v>
      </c>
      <c r="G56" s="49">
        <f>'Depistage TB'!G57</f>
        <v>0</v>
      </c>
      <c r="H56" s="49">
        <f>'Depistage TB'!H57</f>
        <v>0</v>
      </c>
      <c r="I56" s="49">
        <f t="shared" si="1"/>
        <v>0</v>
      </c>
      <c r="J56" s="686" t="str">
        <f>IF(Population!F55="","",I56/Population!F55*100000)</f>
        <v/>
      </c>
    </row>
    <row r="57" spans="1:10" ht="15" customHeight="1">
      <c r="A57" s="728"/>
      <c r="B57" s="728" t="s">
        <v>551</v>
      </c>
      <c r="C57" s="724">
        <f>'Depistage TB'!C58</f>
        <v>0</v>
      </c>
      <c r="D57" s="724">
        <f>'Depistage TB'!D58</f>
        <v>0</v>
      </c>
      <c r="E57" s="724">
        <f>'Depistage TB'!E58</f>
        <v>0</v>
      </c>
      <c r="F57" s="724">
        <f>'Depistage TB'!F58</f>
        <v>0</v>
      </c>
      <c r="G57" s="724">
        <f>'Depistage TB'!G58</f>
        <v>0</v>
      </c>
      <c r="H57" s="724">
        <f>'Depistage TB'!H58</f>
        <v>0</v>
      </c>
      <c r="I57" s="724">
        <f t="shared" si="1"/>
        <v>0</v>
      </c>
      <c r="J57" s="722" t="str">
        <f>IF(Population!F56="","",I57/Population!F56*100000)</f>
        <v/>
      </c>
    </row>
    <row r="58" spans="1:10" ht="15" customHeight="1">
      <c r="A58" s="727"/>
      <c r="B58" s="728" t="s">
        <v>552</v>
      </c>
      <c r="C58" s="725">
        <f>'Depistage TB'!C59</f>
        <v>0</v>
      </c>
      <c r="D58" s="725">
        <f>'Depistage TB'!D59</f>
        <v>0</v>
      </c>
      <c r="E58" s="725">
        <f>'Depistage TB'!E59</f>
        <v>0</v>
      </c>
      <c r="F58" s="725">
        <f>'Depistage TB'!F59</f>
        <v>0</v>
      </c>
      <c r="G58" s="725">
        <f>'Depistage TB'!G59</f>
        <v>0</v>
      </c>
      <c r="H58" s="725">
        <f>'Depistage TB'!H59</f>
        <v>0</v>
      </c>
      <c r="I58" s="725">
        <f t="shared" si="1"/>
        <v>0</v>
      </c>
      <c r="J58" s="723" t="str">
        <f>IF(Population!F57="","",I58/Population!F57*100000)</f>
        <v/>
      </c>
    </row>
    <row r="59" spans="1:10" ht="15" customHeight="1">
      <c r="A59" s="727"/>
      <c r="B59" s="728" t="s">
        <v>553</v>
      </c>
      <c r="C59" s="725">
        <f>'Depistage TB'!C60</f>
        <v>0</v>
      </c>
      <c r="D59" s="725">
        <f>'Depistage TB'!D60</f>
        <v>0</v>
      </c>
      <c r="E59" s="725">
        <f>'Depistage TB'!E60</f>
        <v>0</v>
      </c>
      <c r="F59" s="725">
        <f>'Depistage TB'!F60</f>
        <v>0</v>
      </c>
      <c r="G59" s="725">
        <f>'Depistage TB'!G60</f>
        <v>0</v>
      </c>
      <c r="H59" s="725">
        <f>'Depistage TB'!H60</f>
        <v>0</v>
      </c>
      <c r="I59" s="725">
        <f t="shared" si="1"/>
        <v>0</v>
      </c>
      <c r="J59" s="723" t="str">
        <f>IF(Population!F58="","",I59/Population!F58*100000)</f>
        <v/>
      </c>
    </row>
    <row r="60" spans="1:10" s="124" customFormat="1" ht="15" customHeight="1">
      <c r="A60" s="727"/>
      <c r="B60" s="728" t="s">
        <v>554</v>
      </c>
      <c r="C60" s="725">
        <f>'Depistage TB'!C61</f>
        <v>0</v>
      </c>
      <c r="D60" s="725">
        <f>'Depistage TB'!D61</f>
        <v>0</v>
      </c>
      <c r="E60" s="725">
        <f>'Depistage TB'!E61</f>
        <v>0</v>
      </c>
      <c r="F60" s="725">
        <f>'Depistage TB'!F61</f>
        <v>0</v>
      </c>
      <c r="G60" s="725">
        <f>'Depistage TB'!G61</f>
        <v>0</v>
      </c>
      <c r="H60" s="725">
        <f>'Depistage TB'!H61</f>
        <v>0</v>
      </c>
      <c r="I60" s="725">
        <f t="shared" si="1"/>
        <v>0</v>
      </c>
      <c r="J60" s="723" t="str">
        <f>IF(Population!F59="","",I60/Population!F59*100000)</f>
        <v/>
      </c>
    </row>
    <row r="61" spans="1:10" ht="15" customHeight="1">
      <c r="A61" s="727"/>
      <c r="B61" s="728" t="s">
        <v>555</v>
      </c>
      <c r="C61" s="725">
        <f>'Depistage TB'!C62</f>
        <v>0</v>
      </c>
      <c r="D61" s="725">
        <f>'Depistage TB'!D62</f>
        <v>0</v>
      </c>
      <c r="E61" s="725">
        <f>'Depistage TB'!E62</f>
        <v>0</v>
      </c>
      <c r="F61" s="725">
        <f>'Depistage TB'!F62</f>
        <v>0</v>
      </c>
      <c r="G61" s="725">
        <f>'Depistage TB'!G62</f>
        <v>0</v>
      </c>
      <c r="H61" s="725">
        <f>'Depistage TB'!H62</f>
        <v>0</v>
      </c>
      <c r="I61" s="725">
        <f t="shared" si="1"/>
        <v>0</v>
      </c>
      <c r="J61" s="723" t="str">
        <f>IF(Population!F60="","",I61/Population!F60*100000)</f>
        <v/>
      </c>
    </row>
    <row r="62" spans="1:10" ht="15" customHeight="1">
      <c r="A62" s="727"/>
      <c r="B62" s="728" t="s">
        <v>556</v>
      </c>
      <c r="C62" s="725">
        <f>'Depistage TB'!C63</f>
        <v>0</v>
      </c>
      <c r="D62" s="725">
        <f>'Depistage TB'!D63</f>
        <v>0</v>
      </c>
      <c r="E62" s="725">
        <f>'Depistage TB'!E63</f>
        <v>0</v>
      </c>
      <c r="F62" s="725">
        <f>'Depistage TB'!F63</f>
        <v>0</v>
      </c>
      <c r="G62" s="725">
        <f>'Depistage TB'!G63</f>
        <v>0</v>
      </c>
      <c r="H62" s="725">
        <f>'Depistage TB'!H63</f>
        <v>0</v>
      </c>
      <c r="I62" s="725">
        <f t="shared" si="1"/>
        <v>0</v>
      </c>
      <c r="J62" s="723" t="str">
        <f>IF(Population!F61="","",I62/Population!F61*100000)</f>
        <v/>
      </c>
    </row>
    <row r="63" spans="1:10" ht="15" customHeight="1">
      <c r="A63" s="727"/>
      <c r="B63" s="728" t="s">
        <v>557</v>
      </c>
      <c r="C63" s="725">
        <f>'Depistage TB'!C64</f>
        <v>0</v>
      </c>
      <c r="D63" s="725">
        <f>'Depistage TB'!D64</f>
        <v>0</v>
      </c>
      <c r="E63" s="725">
        <f>'Depistage TB'!E64</f>
        <v>0</v>
      </c>
      <c r="F63" s="725">
        <f>'Depistage TB'!F64</f>
        <v>0</v>
      </c>
      <c r="G63" s="725">
        <f>'Depistage TB'!G64</f>
        <v>0</v>
      </c>
      <c r="H63" s="725">
        <f>'Depistage TB'!H64</f>
        <v>0</v>
      </c>
      <c r="I63" s="725">
        <f t="shared" si="1"/>
        <v>0</v>
      </c>
      <c r="J63" s="723" t="str">
        <f>IF(Population!F62="","",I63/Population!F62*100000)</f>
        <v/>
      </c>
    </row>
    <row r="64" spans="1:10" ht="15" customHeight="1">
      <c r="A64" s="727"/>
      <c r="B64" s="728" t="s">
        <v>558</v>
      </c>
      <c r="C64" s="725">
        <f>'Depistage TB'!C65</f>
        <v>0</v>
      </c>
      <c r="D64" s="725">
        <f>'Depistage TB'!D65</f>
        <v>0</v>
      </c>
      <c r="E64" s="725">
        <f>'Depistage TB'!E65</f>
        <v>0</v>
      </c>
      <c r="F64" s="725">
        <f>'Depistage TB'!F65</f>
        <v>0</v>
      </c>
      <c r="G64" s="725">
        <f>'Depistage TB'!G65</f>
        <v>0</v>
      </c>
      <c r="H64" s="725">
        <f>'Depistage TB'!H65</f>
        <v>0</v>
      </c>
      <c r="I64" s="725">
        <f t="shared" si="1"/>
        <v>0</v>
      </c>
      <c r="J64" s="723" t="str">
        <f>IF(Population!F63="","",I64/Population!F63*100000)</f>
        <v/>
      </c>
    </row>
    <row r="65" spans="1:10" ht="15" customHeight="1">
      <c r="A65" s="2" t="s">
        <v>559</v>
      </c>
      <c r="B65" s="2"/>
      <c r="C65" s="25">
        <f>'Depistage TB'!C66</f>
        <v>0</v>
      </c>
      <c r="D65" s="25">
        <f>'Depistage TB'!D66</f>
        <v>0</v>
      </c>
      <c r="E65" s="25">
        <f>'Depistage TB'!E66</f>
        <v>0</v>
      </c>
      <c r="F65" s="25">
        <f>'Depistage TB'!F66</f>
        <v>0</v>
      </c>
      <c r="G65" s="25">
        <f>'Depistage TB'!G66</f>
        <v>0</v>
      </c>
      <c r="H65" s="25">
        <f>'Depistage TB'!H66</f>
        <v>0</v>
      </c>
      <c r="I65" s="25">
        <f t="shared" si="1"/>
        <v>0</v>
      </c>
      <c r="J65" s="103" t="str">
        <f>IF(Population!F64="","",I65/Population!F64*100000)</f>
        <v/>
      </c>
    </row>
    <row r="66" spans="1:10" ht="15" customHeight="1">
      <c r="A66" s="728"/>
      <c r="B66" s="728" t="s">
        <v>560</v>
      </c>
      <c r="C66" s="725">
        <f>'Depistage TB'!C67</f>
        <v>0</v>
      </c>
      <c r="D66" s="725">
        <f>'Depistage TB'!D67</f>
        <v>0</v>
      </c>
      <c r="E66" s="725">
        <f>'Depistage TB'!E67</f>
        <v>0</v>
      </c>
      <c r="F66" s="725">
        <f>'Depistage TB'!F67</f>
        <v>0</v>
      </c>
      <c r="G66" s="725">
        <f>'Depistage TB'!G67</f>
        <v>0</v>
      </c>
      <c r="H66" s="725">
        <f>'Depistage TB'!H67</f>
        <v>0</v>
      </c>
      <c r="I66" s="725">
        <f t="shared" si="1"/>
        <v>0</v>
      </c>
      <c r="J66" s="723" t="str">
        <f>IF(Population!F65="","",I66/Population!F65*100000)</f>
        <v/>
      </c>
    </row>
    <row r="67" spans="1:10" ht="15" customHeight="1">
      <c r="A67" s="727"/>
      <c r="B67" s="728" t="s">
        <v>561</v>
      </c>
      <c r="C67" s="725">
        <f>'Depistage TB'!C68</f>
        <v>0</v>
      </c>
      <c r="D67" s="725">
        <f>'Depistage TB'!D68</f>
        <v>0</v>
      </c>
      <c r="E67" s="725">
        <f>'Depistage TB'!E68</f>
        <v>0</v>
      </c>
      <c r="F67" s="725">
        <f>'Depistage TB'!F68</f>
        <v>0</v>
      </c>
      <c r="G67" s="725">
        <f>'Depistage TB'!G68</f>
        <v>0</v>
      </c>
      <c r="H67" s="725">
        <f>'Depistage TB'!H68</f>
        <v>0</v>
      </c>
      <c r="I67" s="725">
        <f t="shared" si="1"/>
        <v>0</v>
      </c>
      <c r="J67" s="723" t="str">
        <f>IF(Population!F66="","",I67/Population!F66*100000)</f>
        <v/>
      </c>
    </row>
    <row r="68" spans="1:10" s="124" customFormat="1" ht="15" customHeight="1">
      <c r="A68" s="727"/>
      <c r="B68" s="728" t="s">
        <v>562</v>
      </c>
      <c r="C68" s="725">
        <f>'Depistage TB'!C69</f>
        <v>0</v>
      </c>
      <c r="D68" s="725">
        <f>'Depistage TB'!D69</f>
        <v>0</v>
      </c>
      <c r="E68" s="725">
        <f>'Depistage TB'!E69</f>
        <v>0</v>
      </c>
      <c r="F68" s="725">
        <f>'Depistage TB'!F69</f>
        <v>0</v>
      </c>
      <c r="G68" s="725">
        <f>'Depistage TB'!G69</f>
        <v>0</v>
      </c>
      <c r="H68" s="725">
        <f>'Depistage TB'!H69</f>
        <v>0</v>
      </c>
      <c r="I68" s="725">
        <f t="shared" ref="I68:I99" si="2">SUM(C68:H68)</f>
        <v>0</v>
      </c>
      <c r="J68" s="723" t="str">
        <f>IF(Population!F67="","",I68/Population!F67*100000)</f>
        <v/>
      </c>
    </row>
    <row r="69" spans="1:10" ht="15" customHeight="1">
      <c r="A69" s="727"/>
      <c r="B69" s="728" t="s">
        <v>563</v>
      </c>
      <c r="C69" s="725">
        <f>'Depistage TB'!C70</f>
        <v>0</v>
      </c>
      <c r="D69" s="725">
        <f>'Depistage TB'!D70</f>
        <v>0</v>
      </c>
      <c r="E69" s="725">
        <f>'Depistage TB'!E70</f>
        <v>0</v>
      </c>
      <c r="F69" s="725">
        <f>'Depistage TB'!F70</f>
        <v>0</v>
      </c>
      <c r="G69" s="725">
        <f>'Depistage TB'!G70</f>
        <v>0</v>
      </c>
      <c r="H69" s="725">
        <f>'Depistage TB'!H70</f>
        <v>0</v>
      </c>
      <c r="I69" s="725">
        <f t="shared" si="2"/>
        <v>0</v>
      </c>
      <c r="J69" s="723" t="str">
        <f>IF(Population!F68="","",I69/Population!F68*100000)</f>
        <v/>
      </c>
    </row>
    <row r="70" spans="1:10" ht="15" customHeight="1">
      <c r="A70" s="727"/>
      <c r="B70" s="728" t="s">
        <v>564</v>
      </c>
      <c r="C70" s="725">
        <f>'Depistage TB'!C71</f>
        <v>0</v>
      </c>
      <c r="D70" s="725">
        <f>'Depistage TB'!D71</f>
        <v>0</v>
      </c>
      <c r="E70" s="725">
        <f>'Depistage TB'!E71</f>
        <v>0</v>
      </c>
      <c r="F70" s="725">
        <f>'Depistage TB'!F71</f>
        <v>0</v>
      </c>
      <c r="G70" s="725">
        <f>'Depistage TB'!G71</f>
        <v>0</v>
      </c>
      <c r="H70" s="725">
        <f>'Depistage TB'!H71</f>
        <v>0</v>
      </c>
      <c r="I70" s="725">
        <f t="shared" si="2"/>
        <v>0</v>
      </c>
      <c r="J70" s="723" t="str">
        <f>IF(Population!F69="","",I70/Population!F69*100000)</f>
        <v/>
      </c>
    </row>
    <row r="71" spans="1:10" ht="15" customHeight="1">
      <c r="A71" s="727"/>
      <c r="B71" s="728" t="s">
        <v>565</v>
      </c>
      <c r="C71" s="725">
        <f>'Depistage TB'!C72</f>
        <v>0</v>
      </c>
      <c r="D71" s="725">
        <f>'Depistage TB'!D72</f>
        <v>0</v>
      </c>
      <c r="E71" s="725">
        <f>'Depistage TB'!E72</f>
        <v>0</v>
      </c>
      <c r="F71" s="725">
        <f>'Depistage TB'!F72</f>
        <v>0</v>
      </c>
      <c r="G71" s="725">
        <f>'Depistage TB'!G72</f>
        <v>0</v>
      </c>
      <c r="H71" s="725">
        <f>'Depistage TB'!H72</f>
        <v>0</v>
      </c>
      <c r="I71" s="725">
        <f t="shared" si="2"/>
        <v>0</v>
      </c>
      <c r="J71" s="723" t="str">
        <f>IF(Population!F70="","",I71/Population!F70*100000)</f>
        <v/>
      </c>
    </row>
    <row r="72" spans="1:10" ht="15" customHeight="1">
      <c r="A72" s="727"/>
      <c r="B72" s="728" t="s">
        <v>566</v>
      </c>
      <c r="C72" s="725">
        <f>'Depistage TB'!C73</f>
        <v>0</v>
      </c>
      <c r="D72" s="725">
        <f>'Depistage TB'!D73</f>
        <v>0</v>
      </c>
      <c r="E72" s="725">
        <f>'Depistage TB'!E73</f>
        <v>0</v>
      </c>
      <c r="F72" s="725">
        <f>'Depistage TB'!F73</f>
        <v>0</v>
      </c>
      <c r="G72" s="725">
        <f>'Depistage TB'!G73</f>
        <v>0</v>
      </c>
      <c r="H72" s="725">
        <f>'Depistage TB'!H73</f>
        <v>0</v>
      </c>
      <c r="I72" s="725">
        <f t="shared" si="2"/>
        <v>0</v>
      </c>
      <c r="J72" s="723" t="str">
        <f>IF(Population!F71="","",I72/Population!F71*100000)</f>
        <v/>
      </c>
    </row>
    <row r="73" spans="1:10" ht="15" customHeight="1">
      <c r="A73" s="727"/>
      <c r="B73" s="728" t="s">
        <v>567</v>
      </c>
      <c r="C73" s="725">
        <f>'Depistage TB'!C74</f>
        <v>0</v>
      </c>
      <c r="D73" s="725">
        <f>'Depistage TB'!D74</f>
        <v>0</v>
      </c>
      <c r="E73" s="725">
        <f>'Depistage TB'!E74</f>
        <v>0</v>
      </c>
      <c r="F73" s="725">
        <f>'Depistage TB'!F74</f>
        <v>0</v>
      </c>
      <c r="G73" s="725">
        <f>'Depistage TB'!G74</f>
        <v>0</v>
      </c>
      <c r="H73" s="725">
        <f>'Depistage TB'!H74</f>
        <v>0</v>
      </c>
      <c r="I73" s="725">
        <f t="shared" si="2"/>
        <v>0</v>
      </c>
      <c r="J73" s="723" t="str">
        <f>IF(Population!F72="","",I73/Population!F72*100000)</f>
        <v/>
      </c>
    </row>
    <row r="74" spans="1:10" ht="15" customHeight="1">
      <c r="A74" s="2" t="s">
        <v>568</v>
      </c>
      <c r="B74" s="2"/>
      <c r="C74" s="25">
        <f>'Depistage TB'!C75</f>
        <v>0</v>
      </c>
      <c r="D74" s="25">
        <f>'Depistage TB'!D75</f>
        <v>0</v>
      </c>
      <c r="E74" s="25">
        <f>'Depistage TB'!E75</f>
        <v>0</v>
      </c>
      <c r="F74" s="25">
        <f>'Depistage TB'!F75</f>
        <v>0</v>
      </c>
      <c r="G74" s="25">
        <f>'Depistage TB'!G75</f>
        <v>0</v>
      </c>
      <c r="H74" s="25">
        <f>'Depistage TB'!H75</f>
        <v>0</v>
      </c>
      <c r="I74" s="25">
        <f t="shared" si="2"/>
        <v>0</v>
      </c>
      <c r="J74" s="103" t="str">
        <f>IF(Population!F73="","",I74/Population!F73*100000)</f>
        <v/>
      </c>
    </row>
    <row r="75" spans="1:10" ht="15" customHeight="1">
      <c r="A75" s="728"/>
      <c r="B75" s="728" t="s">
        <v>569</v>
      </c>
      <c r="C75" s="725">
        <f>'Depistage TB'!C76</f>
        <v>0</v>
      </c>
      <c r="D75" s="725">
        <f>'Depistage TB'!D76</f>
        <v>0</v>
      </c>
      <c r="E75" s="725">
        <f>'Depistage TB'!E76</f>
        <v>0</v>
      </c>
      <c r="F75" s="725">
        <f>'Depistage TB'!F76</f>
        <v>0</v>
      </c>
      <c r="G75" s="725">
        <f>'Depistage TB'!G76</f>
        <v>0</v>
      </c>
      <c r="H75" s="725">
        <f>'Depistage TB'!H76</f>
        <v>0</v>
      </c>
      <c r="I75" s="725">
        <f t="shared" si="2"/>
        <v>0</v>
      </c>
      <c r="J75" s="723" t="str">
        <f>IF(Population!F74="","",I75/Population!F74*100000)</f>
        <v/>
      </c>
    </row>
    <row r="76" spans="1:10" ht="15" customHeight="1">
      <c r="A76" s="727"/>
      <c r="B76" s="728" t="s">
        <v>570</v>
      </c>
      <c r="C76" s="725">
        <f>'Depistage TB'!C77</f>
        <v>0</v>
      </c>
      <c r="D76" s="725">
        <f>'Depistage TB'!D77</f>
        <v>0</v>
      </c>
      <c r="E76" s="725">
        <f>'Depistage TB'!E77</f>
        <v>0</v>
      </c>
      <c r="F76" s="725">
        <f>'Depistage TB'!F77</f>
        <v>0</v>
      </c>
      <c r="G76" s="725">
        <f>'Depistage TB'!G77</f>
        <v>0</v>
      </c>
      <c r="H76" s="725">
        <f>'Depistage TB'!H77</f>
        <v>0</v>
      </c>
      <c r="I76" s="725">
        <f t="shared" si="2"/>
        <v>0</v>
      </c>
      <c r="J76" s="723" t="str">
        <f>IF(Population!F75="","",I76/Population!F75*100000)</f>
        <v/>
      </c>
    </row>
    <row r="77" spans="1:10" ht="15" customHeight="1">
      <c r="A77" s="727"/>
      <c r="B77" s="728" t="s">
        <v>571</v>
      </c>
      <c r="C77" s="725">
        <f>'Depistage TB'!C78</f>
        <v>0</v>
      </c>
      <c r="D77" s="725">
        <f>'Depistage TB'!D78</f>
        <v>0</v>
      </c>
      <c r="E77" s="725">
        <f>'Depistage TB'!E78</f>
        <v>0</v>
      </c>
      <c r="F77" s="725">
        <f>'Depistage TB'!F78</f>
        <v>0</v>
      </c>
      <c r="G77" s="725">
        <f>'Depistage TB'!G78</f>
        <v>0</v>
      </c>
      <c r="H77" s="725">
        <f>'Depistage TB'!H78</f>
        <v>0</v>
      </c>
      <c r="I77" s="725">
        <f t="shared" si="2"/>
        <v>0</v>
      </c>
      <c r="J77" s="723" t="str">
        <f>IF(Population!F76="","",I77/Population!F76*100000)</f>
        <v/>
      </c>
    </row>
    <row r="78" spans="1:10" s="124" customFormat="1" ht="15" customHeight="1">
      <c r="A78" s="727"/>
      <c r="B78" s="728" t="s">
        <v>572</v>
      </c>
      <c r="C78" s="725">
        <f>'Depistage TB'!C79</f>
        <v>0</v>
      </c>
      <c r="D78" s="725">
        <f>'Depistage TB'!D79</f>
        <v>0</v>
      </c>
      <c r="E78" s="725">
        <f>'Depistage TB'!E79</f>
        <v>0</v>
      </c>
      <c r="F78" s="725">
        <f>'Depistage TB'!F79</f>
        <v>0</v>
      </c>
      <c r="G78" s="725">
        <f>'Depistage TB'!G79</f>
        <v>0</v>
      </c>
      <c r="H78" s="725">
        <f>'Depistage TB'!H79</f>
        <v>0</v>
      </c>
      <c r="I78" s="725">
        <f t="shared" si="2"/>
        <v>0</v>
      </c>
      <c r="J78" s="723" t="str">
        <f>IF(Population!F77="","",I78/Population!F77*100000)</f>
        <v/>
      </c>
    </row>
    <row r="79" spans="1:10" ht="15" customHeight="1">
      <c r="A79" s="727"/>
      <c r="B79" s="728" t="s">
        <v>573</v>
      </c>
      <c r="C79" s="725">
        <f>'Depistage TB'!C80</f>
        <v>0</v>
      </c>
      <c r="D79" s="725">
        <f>'Depistage TB'!D80</f>
        <v>0</v>
      </c>
      <c r="E79" s="725">
        <f>'Depistage TB'!E80</f>
        <v>0</v>
      </c>
      <c r="F79" s="725">
        <f>'Depistage TB'!F80</f>
        <v>0</v>
      </c>
      <c r="G79" s="725">
        <f>'Depistage TB'!G80</f>
        <v>0</v>
      </c>
      <c r="H79" s="725">
        <f>'Depistage TB'!H80</f>
        <v>0</v>
      </c>
      <c r="I79" s="725">
        <f t="shared" si="2"/>
        <v>0</v>
      </c>
      <c r="J79" s="723" t="str">
        <f>IF(Population!F78="","",I79/Population!F78*100000)</f>
        <v/>
      </c>
    </row>
    <row r="80" spans="1:10" ht="15" customHeight="1">
      <c r="A80" s="2" t="s">
        <v>574</v>
      </c>
      <c r="B80" s="2"/>
      <c r="C80" s="49">
        <f>'Depistage TB'!C81</f>
        <v>0</v>
      </c>
      <c r="D80" s="49">
        <f>'Depistage TB'!D81</f>
        <v>0</v>
      </c>
      <c r="E80" s="49">
        <f>'Depistage TB'!E81</f>
        <v>0</v>
      </c>
      <c r="F80" s="49">
        <f>'Depistage TB'!F81</f>
        <v>0</v>
      </c>
      <c r="G80" s="49">
        <f>'Depistage TB'!G81</f>
        <v>0</v>
      </c>
      <c r="H80" s="49">
        <f>'Depistage TB'!H81</f>
        <v>0</v>
      </c>
      <c r="I80" s="49">
        <f t="shared" si="2"/>
        <v>0</v>
      </c>
      <c r="J80" s="686" t="str">
        <f>IF(Population!F79="","",I80/Population!F79*100000)</f>
        <v/>
      </c>
    </row>
    <row r="81" spans="1:10" ht="15" customHeight="1">
      <c r="A81" s="728"/>
      <c r="B81" s="728" t="s">
        <v>575</v>
      </c>
      <c r="C81" s="724">
        <f>'Depistage TB'!C82</f>
        <v>0</v>
      </c>
      <c r="D81" s="724">
        <f>'Depistage TB'!D82</f>
        <v>0</v>
      </c>
      <c r="E81" s="724">
        <f>'Depistage TB'!E82</f>
        <v>0</v>
      </c>
      <c r="F81" s="724">
        <f>'Depistage TB'!F82</f>
        <v>0</v>
      </c>
      <c r="G81" s="724">
        <f>'Depistage TB'!G82</f>
        <v>0</v>
      </c>
      <c r="H81" s="724">
        <f>'Depistage TB'!H82</f>
        <v>0</v>
      </c>
      <c r="I81" s="724">
        <f t="shared" si="2"/>
        <v>0</v>
      </c>
      <c r="J81" s="722" t="str">
        <f>IF(Population!F80="","",I81/Population!F80*100000)</f>
        <v/>
      </c>
    </row>
    <row r="82" spans="1:10" ht="15" customHeight="1">
      <c r="A82" s="727"/>
      <c r="B82" s="728" t="s">
        <v>576</v>
      </c>
      <c r="C82" s="725">
        <f>'Depistage TB'!C83</f>
        <v>0</v>
      </c>
      <c r="D82" s="725">
        <f>'Depistage TB'!D83</f>
        <v>0</v>
      </c>
      <c r="E82" s="725">
        <f>'Depistage TB'!E83</f>
        <v>0</v>
      </c>
      <c r="F82" s="725">
        <f>'Depistage TB'!F83</f>
        <v>0</v>
      </c>
      <c r="G82" s="725">
        <f>'Depistage TB'!G83</f>
        <v>0</v>
      </c>
      <c r="H82" s="725">
        <f>'Depistage TB'!H83</f>
        <v>0</v>
      </c>
      <c r="I82" s="725">
        <f t="shared" si="2"/>
        <v>0</v>
      </c>
      <c r="J82" s="723" t="str">
        <f>IF(Population!F81="","",I82/Population!F81*100000)</f>
        <v/>
      </c>
    </row>
    <row r="83" spans="1:10" ht="15" customHeight="1">
      <c r="A83" s="727"/>
      <c r="B83" s="728" t="s">
        <v>577</v>
      </c>
      <c r="C83" s="725">
        <f>'Depistage TB'!C84</f>
        <v>0</v>
      </c>
      <c r="D83" s="725">
        <f>'Depistage TB'!D84</f>
        <v>0</v>
      </c>
      <c r="E83" s="725">
        <f>'Depistage TB'!E84</f>
        <v>0</v>
      </c>
      <c r="F83" s="725">
        <f>'Depistage TB'!F84</f>
        <v>0</v>
      </c>
      <c r="G83" s="725">
        <f>'Depistage TB'!G84</f>
        <v>0</v>
      </c>
      <c r="H83" s="725">
        <f>'Depistage TB'!H84</f>
        <v>0</v>
      </c>
      <c r="I83" s="725">
        <f t="shared" si="2"/>
        <v>0</v>
      </c>
      <c r="J83" s="723" t="str">
        <f>IF(Population!F82="","",I83/Population!F82*100000)</f>
        <v/>
      </c>
    </row>
    <row r="84" spans="1:10" ht="15" customHeight="1">
      <c r="A84" s="727"/>
      <c r="B84" s="728" t="s">
        <v>578</v>
      </c>
      <c r="C84" s="725">
        <f>'Depistage TB'!C85</f>
        <v>0</v>
      </c>
      <c r="D84" s="725">
        <f>'Depistage TB'!D85</f>
        <v>0</v>
      </c>
      <c r="E84" s="725">
        <f>'Depistage TB'!E85</f>
        <v>0</v>
      </c>
      <c r="F84" s="725">
        <f>'Depistage TB'!F85</f>
        <v>0</v>
      </c>
      <c r="G84" s="725">
        <f>'Depistage TB'!G85</f>
        <v>0</v>
      </c>
      <c r="H84" s="725">
        <f>'Depistage TB'!H85</f>
        <v>0</v>
      </c>
      <c r="I84" s="725">
        <f t="shared" si="2"/>
        <v>0</v>
      </c>
      <c r="J84" s="723" t="str">
        <f>IF(Population!F83="","",I84/Population!F83*100000)</f>
        <v/>
      </c>
    </row>
    <row r="85" spans="1:10" ht="15" customHeight="1">
      <c r="A85" s="2" t="s">
        <v>579</v>
      </c>
      <c r="B85" s="2"/>
      <c r="C85" s="25">
        <f>'Depistage TB'!C86</f>
        <v>0</v>
      </c>
      <c r="D85" s="25">
        <f>'Depistage TB'!D86</f>
        <v>0</v>
      </c>
      <c r="E85" s="25">
        <f>'Depistage TB'!E86</f>
        <v>0</v>
      </c>
      <c r="F85" s="25">
        <f>'Depistage TB'!F86</f>
        <v>0</v>
      </c>
      <c r="G85" s="25">
        <f>'Depistage TB'!G86</f>
        <v>0</v>
      </c>
      <c r="H85" s="25">
        <f>'Depistage TB'!H86</f>
        <v>0</v>
      </c>
      <c r="I85" s="25">
        <f t="shared" si="2"/>
        <v>0</v>
      </c>
      <c r="J85" s="103" t="str">
        <f>IF(Population!F84="","",I85/Population!F84*100000)</f>
        <v/>
      </c>
    </row>
    <row r="86" spans="1:10" s="124" customFormat="1" ht="15" customHeight="1">
      <c r="A86" s="727"/>
      <c r="B86" s="728" t="s">
        <v>580</v>
      </c>
      <c r="C86" s="725">
        <f>'Depistage TB'!C87</f>
        <v>0</v>
      </c>
      <c r="D86" s="725">
        <f>'Depistage TB'!D87</f>
        <v>0</v>
      </c>
      <c r="E86" s="725">
        <f>'Depistage TB'!E87</f>
        <v>0</v>
      </c>
      <c r="F86" s="725">
        <f>'Depistage TB'!F87</f>
        <v>0</v>
      </c>
      <c r="G86" s="725">
        <f>'Depistage TB'!G87</f>
        <v>0</v>
      </c>
      <c r="H86" s="725">
        <f>'Depistage TB'!H87</f>
        <v>0</v>
      </c>
      <c r="I86" s="725">
        <f t="shared" si="2"/>
        <v>0</v>
      </c>
      <c r="J86" s="723" t="str">
        <f>IF(Population!F85="","",I86/Population!F85*100000)</f>
        <v/>
      </c>
    </row>
    <row r="87" spans="1:10" ht="15" customHeight="1">
      <c r="A87" s="727"/>
      <c r="B87" s="728" t="s">
        <v>581</v>
      </c>
      <c r="C87" s="725">
        <f>'Depistage TB'!C88</f>
        <v>0</v>
      </c>
      <c r="D87" s="725">
        <f>'Depistage TB'!D88</f>
        <v>0</v>
      </c>
      <c r="E87" s="725">
        <f>'Depistage TB'!E88</f>
        <v>0</v>
      </c>
      <c r="F87" s="725">
        <f>'Depistage TB'!F88</f>
        <v>0</v>
      </c>
      <c r="G87" s="725">
        <f>'Depistage TB'!G88</f>
        <v>0</v>
      </c>
      <c r="H87" s="725">
        <f>'Depistage TB'!H88</f>
        <v>0</v>
      </c>
      <c r="I87" s="725">
        <f t="shared" si="2"/>
        <v>0</v>
      </c>
      <c r="J87" s="723" t="str">
        <f>IF(Population!F86="","",I87/Population!F86*100000)</f>
        <v/>
      </c>
    </row>
    <row r="88" spans="1:10" ht="15" customHeight="1">
      <c r="A88" s="727"/>
      <c r="B88" s="728" t="s">
        <v>582</v>
      </c>
      <c r="C88" s="725">
        <f>'Depistage TB'!C89</f>
        <v>0</v>
      </c>
      <c r="D88" s="725">
        <f>'Depistage TB'!D89</f>
        <v>0</v>
      </c>
      <c r="E88" s="725">
        <f>'Depistage TB'!E89</f>
        <v>0</v>
      </c>
      <c r="F88" s="725">
        <f>'Depistage TB'!F89</f>
        <v>0</v>
      </c>
      <c r="G88" s="725">
        <f>'Depistage TB'!G89</f>
        <v>0</v>
      </c>
      <c r="H88" s="725">
        <f>'Depistage TB'!H89</f>
        <v>0</v>
      </c>
      <c r="I88" s="725">
        <f t="shared" si="2"/>
        <v>0</v>
      </c>
      <c r="J88" s="723" t="str">
        <f>IF(Population!F87="","",I88/Population!F87*100000)</f>
        <v/>
      </c>
    </row>
    <row r="89" spans="1:10" ht="15" customHeight="1">
      <c r="A89" s="2" t="s">
        <v>583</v>
      </c>
      <c r="B89" s="2"/>
      <c r="C89" s="49">
        <f>'Depistage TB'!C90</f>
        <v>0</v>
      </c>
      <c r="D89" s="49">
        <f>'Depistage TB'!D90</f>
        <v>0</v>
      </c>
      <c r="E89" s="49">
        <f>'Depistage TB'!E90</f>
        <v>0</v>
      </c>
      <c r="F89" s="49">
        <f>'Depistage TB'!F90</f>
        <v>0</v>
      </c>
      <c r="G89" s="49">
        <f>'Depistage TB'!G90</f>
        <v>0</v>
      </c>
      <c r="H89" s="49">
        <f>'Depistage TB'!H90</f>
        <v>0</v>
      </c>
      <c r="I89" s="49">
        <f t="shared" si="2"/>
        <v>0</v>
      </c>
      <c r="J89" s="686" t="str">
        <f>IF(Population!F88="","",I89/Population!F88*100000)</f>
        <v/>
      </c>
    </row>
    <row r="90" spans="1:10" ht="15" customHeight="1">
      <c r="A90" s="727"/>
      <c r="B90" s="728" t="s">
        <v>584</v>
      </c>
      <c r="C90" s="725">
        <f>'Depistage TB'!C91</f>
        <v>0</v>
      </c>
      <c r="D90" s="725">
        <f>'Depistage TB'!D91</f>
        <v>0</v>
      </c>
      <c r="E90" s="725">
        <f>'Depistage TB'!E91</f>
        <v>0</v>
      </c>
      <c r="F90" s="725">
        <f>'Depistage TB'!F91</f>
        <v>0</v>
      </c>
      <c r="G90" s="725">
        <f>'Depistage TB'!G91</f>
        <v>0</v>
      </c>
      <c r="H90" s="725">
        <f>'Depistage TB'!H91</f>
        <v>0</v>
      </c>
      <c r="I90" s="725">
        <f t="shared" si="2"/>
        <v>0</v>
      </c>
      <c r="J90" s="723" t="str">
        <f>IF(Population!F89="","",I90/Population!F89*100000)</f>
        <v/>
      </c>
    </row>
    <row r="91" spans="1:10" s="124" customFormat="1" ht="15" customHeight="1">
      <c r="A91" s="2" t="s">
        <v>585</v>
      </c>
      <c r="B91" s="2"/>
      <c r="C91" s="25">
        <f>'Depistage TB'!C92</f>
        <v>0</v>
      </c>
      <c r="D91" s="25">
        <f>'Depistage TB'!D92</f>
        <v>0</v>
      </c>
      <c r="E91" s="25">
        <f>'Depistage TB'!E92</f>
        <v>0</v>
      </c>
      <c r="F91" s="25">
        <f>'Depistage TB'!F92</f>
        <v>0</v>
      </c>
      <c r="G91" s="25">
        <f>'Depistage TB'!G92</f>
        <v>0</v>
      </c>
      <c r="H91" s="25">
        <f>'Depistage TB'!H92</f>
        <v>0</v>
      </c>
      <c r="I91" s="25">
        <f t="shared" si="2"/>
        <v>0</v>
      </c>
      <c r="J91" s="103" t="str">
        <f>IF(Population!F90="","",I91/Population!F90*100000)</f>
        <v/>
      </c>
    </row>
    <row r="92" spans="1:10" ht="15" customHeight="1">
      <c r="A92" s="727"/>
      <c r="B92" s="728" t="s">
        <v>586</v>
      </c>
      <c r="C92" s="725">
        <f>'Depistage TB'!C93</f>
        <v>0</v>
      </c>
      <c r="D92" s="725">
        <f>'Depistage TB'!D93</f>
        <v>0</v>
      </c>
      <c r="E92" s="725">
        <f>'Depistage TB'!E93</f>
        <v>0</v>
      </c>
      <c r="F92" s="725">
        <f>'Depistage TB'!F93</f>
        <v>0</v>
      </c>
      <c r="G92" s="725">
        <f>'Depistage TB'!G93</f>
        <v>0</v>
      </c>
      <c r="H92" s="725">
        <f>'Depistage TB'!H93</f>
        <v>0</v>
      </c>
      <c r="I92" s="725">
        <f t="shared" si="2"/>
        <v>0</v>
      </c>
      <c r="J92" s="723" t="str">
        <f>IF(Population!F91="","",I92/Population!F91*100000)</f>
        <v/>
      </c>
    </row>
    <row r="93" spans="1:10" ht="15" customHeight="1">
      <c r="A93" s="727"/>
      <c r="B93" s="728" t="s">
        <v>587</v>
      </c>
      <c r="C93" s="725">
        <f>'Depistage TB'!C94</f>
        <v>0</v>
      </c>
      <c r="D93" s="725">
        <f>'Depistage TB'!D94</f>
        <v>0</v>
      </c>
      <c r="E93" s="725">
        <f>'Depistage TB'!E94</f>
        <v>0</v>
      </c>
      <c r="F93" s="725">
        <f>'Depistage TB'!F94</f>
        <v>0</v>
      </c>
      <c r="G93" s="725">
        <f>'Depistage TB'!G94</f>
        <v>0</v>
      </c>
      <c r="H93" s="725">
        <f>'Depistage TB'!H94</f>
        <v>0</v>
      </c>
      <c r="I93" s="725">
        <f t="shared" si="2"/>
        <v>0</v>
      </c>
      <c r="J93" s="723" t="str">
        <f>IF(Population!F92="","",I93/Population!F92*100000)</f>
        <v/>
      </c>
    </row>
    <row r="94" spans="1:10" ht="15" customHeight="1">
      <c r="A94" s="727"/>
      <c r="B94" s="728" t="s">
        <v>588</v>
      </c>
      <c r="C94" s="725">
        <f>'Depistage TB'!C95</f>
        <v>0</v>
      </c>
      <c r="D94" s="725">
        <f>'Depistage TB'!D95</f>
        <v>0</v>
      </c>
      <c r="E94" s="725">
        <f>'Depistage TB'!E95</f>
        <v>0</v>
      </c>
      <c r="F94" s="725">
        <f>'Depistage TB'!F95</f>
        <v>0</v>
      </c>
      <c r="G94" s="725">
        <f>'Depistage TB'!G95</f>
        <v>0</v>
      </c>
      <c r="H94" s="725">
        <f>'Depistage TB'!H95</f>
        <v>0</v>
      </c>
      <c r="I94" s="725">
        <f t="shared" si="2"/>
        <v>0</v>
      </c>
      <c r="J94" s="723" t="str">
        <f>IF(Population!F93="","",I94/Population!F93*100000)</f>
        <v/>
      </c>
    </row>
    <row r="95" spans="1:10" ht="15" customHeight="1">
      <c r="A95" s="2" t="s">
        <v>589</v>
      </c>
      <c r="B95" s="2"/>
      <c r="C95" s="25">
        <f>'Depistage TB'!C96</f>
        <v>0</v>
      </c>
      <c r="D95" s="25">
        <f>'Depistage TB'!D96</f>
        <v>0</v>
      </c>
      <c r="E95" s="25">
        <f>'Depistage TB'!E96</f>
        <v>0</v>
      </c>
      <c r="F95" s="25">
        <f>'Depistage TB'!F96</f>
        <v>0</v>
      </c>
      <c r="G95" s="25">
        <f>'Depistage TB'!G96</f>
        <v>0</v>
      </c>
      <c r="H95" s="25">
        <f>'Depistage TB'!H96</f>
        <v>0</v>
      </c>
      <c r="I95" s="25">
        <f t="shared" si="2"/>
        <v>0</v>
      </c>
      <c r="J95" s="103" t="str">
        <f>IF(Population!F94="","",I95/Population!F94*100000)</f>
        <v/>
      </c>
    </row>
    <row r="96" spans="1:10" ht="15" customHeight="1">
      <c r="A96" s="728"/>
      <c r="B96" s="728" t="s">
        <v>590</v>
      </c>
      <c r="C96" s="725">
        <f>'Depistage TB'!C97</f>
        <v>0</v>
      </c>
      <c r="D96" s="725">
        <f>'Depistage TB'!D97</f>
        <v>0</v>
      </c>
      <c r="E96" s="725">
        <f>'Depistage TB'!E97</f>
        <v>0</v>
      </c>
      <c r="F96" s="725">
        <f>'Depistage TB'!F97</f>
        <v>0</v>
      </c>
      <c r="G96" s="725">
        <f>'Depistage TB'!G97</f>
        <v>0</v>
      </c>
      <c r="H96" s="725">
        <f>'Depistage TB'!H97</f>
        <v>0</v>
      </c>
      <c r="I96" s="725">
        <f t="shared" si="2"/>
        <v>0</v>
      </c>
      <c r="J96" s="723" t="str">
        <f>IF(Population!F95="","",I96/Population!F95*100000)</f>
        <v/>
      </c>
    </row>
    <row r="97" spans="1:10" s="124" customFormat="1" ht="15" customHeight="1">
      <c r="A97" s="728"/>
      <c r="B97" s="728" t="s">
        <v>591</v>
      </c>
      <c r="C97" s="725">
        <f>'Depistage TB'!C98</f>
        <v>0</v>
      </c>
      <c r="D97" s="725">
        <f>'Depistage TB'!D98</f>
        <v>0</v>
      </c>
      <c r="E97" s="725">
        <f>'Depistage TB'!E98</f>
        <v>0</v>
      </c>
      <c r="F97" s="725">
        <f>'Depistage TB'!F98</f>
        <v>0</v>
      </c>
      <c r="G97" s="725">
        <f>'Depistage TB'!G98</f>
        <v>0</v>
      </c>
      <c r="H97" s="725">
        <f>'Depistage TB'!H98</f>
        <v>0</v>
      </c>
      <c r="I97" s="725">
        <f t="shared" si="2"/>
        <v>0</v>
      </c>
      <c r="J97" s="723" t="str">
        <f>IF(Population!F96="","",I97/Population!F96*100000)</f>
        <v/>
      </c>
    </row>
    <row r="98" spans="1:10" ht="15" customHeight="1">
      <c r="A98" s="728"/>
      <c r="B98" s="728" t="s">
        <v>592</v>
      </c>
      <c r="C98" s="725">
        <f>'Depistage TB'!C99</f>
        <v>0</v>
      </c>
      <c r="D98" s="725">
        <f>'Depistage TB'!D99</f>
        <v>0</v>
      </c>
      <c r="E98" s="725">
        <f>'Depistage TB'!E99</f>
        <v>0</v>
      </c>
      <c r="F98" s="725">
        <f>'Depistage TB'!F99</f>
        <v>0</v>
      </c>
      <c r="G98" s="725">
        <f>'Depistage TB'!G99</f>
        <v>0</v>
      </c>
      <c r="H98" s="725">
        <f>'Depistage TB'!H99</f>
        <v>0</v>
      </c>
      <c r="I98" s="725">
        <f t="shared" si="2"/>
        <v>0</v>
      </c>
      <c r="J98" s="723" t="str">
        <f>IF(Population!F97="","",I98/Population!F97*100000)</f>
        <v/>
      </c>
    </row>
    <row r="99" spans="1:10" ht="15" customHeight="1">
      <c r="A99" s="728"/>
      <c r="B99" s="728" t="s">
        <v>593</v>
      </c>
      <c r="C99" s="725">
        <f>'Depistage TB'!C100</f>
        <v>0</v>
      </c>
      <c r="D99" s="725">
        <f>'Depistage TB'!D100</f>
        <v>0</v>
      </c>
      <c r="E99" s="725">
        <f>'Depistage TB'!E100</f>
        <v>0</v>
      </c>
      <c r="F99" s="725">
        <f>'Depistage TB'!F100</f>
        <v>0</v>
      </c>
      <c r="G99" s="725">
        <f>'Depistage TB'!G100</f>
        <v>0</v>
      </c>
      <c r="H99" s="725">
        <f>'Depistage TB'!H100</f>
        <v>0</v>
      </c>
      <c r="I99" s="725">
        <f t="shared" si="2"/>
        <v>0</v>
      </c>
      <c r="J99" s="723" t="str">
        <f>IF(Population!F98="","",I99/Population!F98*100000)</f>
        <v/>
      </c>
    </row>
    <row r="100" spans="1:10" ht="15" customHeight="1">
      <c r="A100" s="2" t="s">
        <v>594</v>
      </c>
      <c r="B100" s="2"/>
      <c r="C100" s="49">
        <f>'Depistage TB'!C101</f>
        <v>0</v>
      </c>
      <c r="D100" s="49">
        <f>'Depistage TB'!D101</f>
        <v>0</v>
      </c>
      <c r="E100" s="49">
        <f>'Depistage TB'!E101</f>
        <v>0</v>
      </c>
      <c r="F100" s="49">
        <f>'Depistage TB'!F101</f>
        <v>0</v>
      </c>
      <c r="G100" s="49">
        <f>'Depistage TB'!G101</f>
        <v>0</v>
      </c>
      <c r="H100" s="49">
        <f>'Depistage TB'!H101</f>
        <v>0</v>
      </c>
      <c r="I100" s="49">
        <f t="shared" ref="I100:I112" si="3">SUM(C100:H100)</f>
        <v>0</v>
      </c>
      <c r="J100" s="686" t="str">
        <f>IF(Population!F99="","",I100/Population!F99*100000)</f>
        <v/>
      </c>
    </row>
    <row r="101" spans="1:10" ht="15" customHeight="1">
      <c r="A101" s="727"/>
      <c r="B101" s="728" t="s">
        <v>595</v>
      </c>
      <c r="C101" s="725">
        <f>'Depistage TB'!C102</f>
        <v>0</v>
      </c>
      <c r="D101" s="725">
        <f>'Depistage TB'!D102</f>
        <v>0</v>
      </c>
      <c r="E101" s="725">
        <f>'Depistage TB'!E102</f>
        <v>0</v>
      </c>
      <c r="F101" s="725">
        <f>'Depistage TB'!F102</f>
        <v>0</v>
      </c>
      <c r="G101" s="725">
        <f>'Depistage TB'!G102</f>
        <v>0</v>
      </c>
      <c r="H101" s="725">
        <f>'Depistage TB'!H102</f>
        <v>0</v>
      </c>
      <c r="I101" s="725">
        <f t="shared" si="3"/>
        <v>0</v>
      </c>
      <c r="J101" s="723" t="str">
        <f>IF(Population!F100="","",I101/Population!F100*100000)</f>
        <v/>
      </c>
    </row>
    <row r="102" spans="1:10" ht="15" customHeight="1">
      <c r="A102" s="2" t="s">
        <v>596</v>
      </c>
      <c r="B102" s="2"/>
      <c r="C102" s="25">
        <f>'Depistage TB'!C103</f>
        <v>0</v>
      </c>
      <c r="D102" s="25">
        <f>'Depistage TB'!D103</f>
        <v>0</v>
      </c>
      <c r="E102" s="25">
        <f>'Depistage TB'!E103</f>
        <v>0</v>
      </c>
      <c r="F102" s="25">
        <f>'Depistage TB'!F103</f>
        <v>0</v>
      </c>
      <c r="G102" s="25">
        <f>'Depistage TB'!G103</f>
        <v>0</v>
      </c>
      <c r="H102" s="25">
        <f>'Depistage TB'!H103</f>
        <v>0</v>
      </c>
      <c r="I102" s="25">
        <f t="shared" si="3"/>
        <v>0</v>
      </c>
      <c r="J102" s="103" t="str">
        <f>IF(Population!F101="","",I102/Population!F101*100000)</f>
        <v/>
      </c>
    </row>
    <row r="103" spans="1:10" ht="15" customHeight="1">
      <c r="A103" s="728"/>
      <c r="B103" s="728" t="s">
        <v>597</v>
      </c>
      <c r="C103" s="725">
        <f>'Depistage TB'!C104</f>
        <v>0</v>
      </c>
      <c r="D103" s="725">
        <f>'Depistage TB'!D104</f>
        <v>0</v>
      </c>
      <c r="E103" s="725">
        <f>'Depistage TB'!E104</f>
        <v>0</v>
      </c>
      <c r="F103" s="725">
        <f>'Depistage TB'!F104</f>
        <v>0</v>
      </c>
      <c r="G103" s="725">
        <f>'Depistage TB'!G104</f>
        <v>0</v>
      </c>
      <c r="H103" s="725">
        <f>'Depistage TB'!H104</f>
        <v>0</v>
      </c>
      <c r="I103" s="725">
        <f t="shared" si="3"/>
        <v>0</v>
      </c>
      <c r="J103" s="723" t="str">
        <f>IF(Population!F102="","",I103/Population!F102*100000)</f>
        <v/>
      </c>
    </row>
    <row r="104" spans="1:10" ht="15" customHeight="1">
      <c r="A104" s="727"/>
      <c r="B104" s="728" t="s">
        <v>598</v>
      </c>
      <c r="C104" s="725">
        <f>'Depistage TB'!C105</f>
        <v>0</v>
      </c>
      <c r="D104" s="725">
        <f>'Depistage TB'!D105</f>
        <v>0</v>
      </c>
      <c r="E104" s="725">
        <f>'Depistage TB'!E105</f>
        <v>0</v>
      </c>
      <c r="F104" s="725">
        <f>'Depistage TB'!F105</f>
        <v>0</v>
      </c>
      <c r="G104" s="725">
        <f>'Depistage TB'!G105</f>
        <v>0</v>
      </c>
      <c r="H104" s="725">
        <f>'Depistage TB'!H105</f>
        <v>0</v>
      </c>
      <c r="I104" s="725">
        <f t="shared" si="3"/>
        <v>0</v>
      </c>
      <c r="J104" s="723" t="str">
        <f>IF(Population!F103="","",I104/Population!F103*100000)</f>
        <v/>
      </c>
    </row>
    <row r="105" spans="1:10" ht="15" customHeight="1">
      <c r="A105" s="727"/>
      <c r="B105" s="728" t="s">
        <v>599</v>
      </c>
      <c r="C105" s="725">
        <f>'Depistage TB'!C106</f>
        <v>0</v>
      </c>
      <c r="D105" s="725">
        <f>'Depistage TB'!D106</f>
        <v>0</v>
      </c>
      <c r="E105" s="725">
        <f>'Depistage TB'!E106</f>
        <v>0</v>
      </c>
      <c r="F105" s="725">
        <f>'Depistage TB'!F106</f>
        <v>0</v>
      </c>
      <c r="G105" s="725">
        <f>'Depistage TB'!G106</f>
        <v>0</v>
      </c>
      <c r="H105" s="725">
        <f>'Depistage TB'!H106</f>
        <v>0</v>
      </c>
      <c r="I105" s="725">
        <f t="shared" si="3"/>
        <v>0</v>
      </c>
      <c r="J105" s="723" t="str">
        <f>IF(Population!F104="","",I105/Population!F104*100000)</f>
        <v/>
      </c>
    </row>
    <row r="106" spans="1:10" ht="15" customHeight="1">
      <c r="A106" s="727"/>
      <c r="B106" s="728" t="s">
        <v>600</v>
      </c>
      <c r="C106" s="725">
        <f>'Depistage TB'!C107</f>
        <v>0</v>
      </c>
      <c r="D106" s="725">
        <f>'Depistage TB'!D107</f>
        <v>0</v>
      </c>
      <c r="E106" s="725">
        <f>'Depistage TB'!E107</f>
        <v>0</v>
      </c>
      <c r="F106" s="725">
        <f>'Depistage TB'!F107</f>
        <v>0</v>
      </c>
      <c r="G106" s="725">
        <f>'Depistage TB'!G107</f>
        <v>0</v>
      </c>
      <c r="H106" s="725">
        <f>'Depistage TB'!H107</f>
        <v>0</v>
      </c>
      <c r="I106" s="725">
        <f t="shared" si="3"/>
        <v>0</v>
      </c>
      <c r="J106" s="723" t="str">
        <f>IF(Population!F105="","",I106/Population!F105*100000)</f>
        <v/>
      </c>
    </row>
    <row r="107" spans="1:10" ht="15" customHeight="1">
      <c r="A107" s="727"/>
      <c r="B107" s="728" t="s">
        <v>601</v>
      </c>
      <c r="C107" s="725">
        <f>'Depistage TB'!C108</f>
        <v>0</v>
      </c>
      <c r="D107" s="725">
        <f>'Depistage TB'!D108</f>
        <v>0</v>
      </c>
      <c r="E107" s="725">
        <f>'Depistage TB'!E108</f>
        <v>0</v>
      </c>
      <c r="F107" s="725">
        <f>'Depistage TB'!F108</f>
        <v>0</v>
      </c>
      <c r="G107" s="725">
        <f>'Depistage TB'!G108</f>
        <v>0</v>
      </c>
      <c r="H107" s="725">
        <f>'Depistage TB'!H108</f>
        <v>0</v>
      </c>
      <c r="I107" s="725">
        <f t="shared" si="3"/>
        <v>0</v>
      </c>
      <c r="J107" s="723" t="str">
        <f>IF(Population!F106="","",I107/Population!F106*100000)</f>
        <v/>
      </c>
    </row>
    <row r="108" spans="1:10" ht="15" customHeight="1">
      <c r="A108" s="727"/>
      <c r="B108" s="728" t="s">
        <v>602</v>
      </c>
      <c r="C108" s="725">
        <f>'Depistage TB'!C109</f>
        <v>0</v>
      </c>
      <c r="D108" s="725">
        <f>'Depistage TB'!D109</f>
        <v>0</v>
      </c>
      <c r="E108" s="725">
        <f>'Depistage TB'!E109</f>
        <v>0</v>
      </c>
      <c r="F108" s="725">
        <f>'Depistage TB'!F109</f>
        <v>0</v>
      </c>
      <c r="G108" s="725">
        <f>'Depistage TB'!G109</f>
        <v>0</v>
      </c>
      <c r="H108" s="725">
        <f>'Depistage TB'!H109</f>
        <v>0</v>
      </c>
      <c r="I108" s="725">
        <f t="shared" si="3"/>
        <v>0</v>
      </c>
      <c r="J108" s="723" t="str">
        <f>IF(Population!F107="","",I108/Population!F107*100000)</f>
        <v/>
      </c>
    </row>
    <row r="109" spans="1:10" ht="15" customHeight="1">
      <c r="A109" s="727"/>
      <c r="B109" s="728" t="s">
        <v>603</v>
      </c>
      <c r="C109" s="725">
        <f>'Depistage TB'!C110</f>
        <v>0</v>
      </c>
      <c r="D109" s="725">
        <f>'Depistage TB'!D110</f>
        <v>0</v>
      </c>
      <c r="E109" s="725">
        <f>'Depistage TB'!E110</f>
        <v>0</v>
      </c>
      <c r="F109" s="725">
        <f>'Depistage TB'!F110</f>
        <v>0</v>
      </c>
      <c r="G109" s="725">
        <f>'Depistage TB'!G110</f>
        <v>0</v>
      </c>
      <c r="H109" s="725">
        <f>'Depistage TB'!H110</f>
        <v>0</v>
      </c>
      <c r="I109" s="725">
        <f t="shared" si="3"/>
        <v>0</v>
      </c>
      <c r="J109" s="723" t="str">
        <f>IF(Population!F108="","",I109/Population!F108*100000)</f>
        <v/>
      </c>
    </row>
    <row r="110" spans="1:10" ht="15" customHeight="1">
      <c r="A110" s="2" t="s">
        <v>604</v>
      </c>
      <c r="B110" s="2"/>
      <c r="C110" s="683">
        <f>'Depistage TB'!C111</f>
        <v>0</v>
      </c>
      <c r="D110" s="683">
        <f>'Depistage TB'!D111</f>
        <v>0</v>
      </c>
      <c r="E110" s="683">
        <f>'Depistage TB'!E111</f>
        <v>0</v>
      </c>
      <c r="F110" s="683">
        <f>'Depistage TB'!F111</f>
        <v>0</v>
      </c>
      <c r="G110" s="683">
        <f>'Depistage TB'!G111</f>
        <v>0</v>
      </c>
      <c r="H110" s="683">
        <f>'Depistage TB'!H111</f>
        <v>0</v>
      </c>
      <c r="I110" s="683">
        <f t="shared" si="3"/>
        <v>0</v>
      </c>
      <c r="J110" s="103" t="str">
        <f>IF(Population!F109="","",I110/Population!F109*100000)</f>
        <v/>
      </c>
    </row>
    <row r="111" spans="1:10" ht="15" customHeight="1">
      <c r="A111" s="2" t="s">
        <v>605</v>
      </c>
      <c r="B111" s="2"/>
      <c r="C111" s="25">
        <f>'Depistage TB'!C112</f>
        <v>0</v>
      </c>
      <c r="D111" s="25">
        <f>'Depistage TB'!D112</f>
        <v>0</v>
      </c>
      <c r="E111" s="25">
        <f>'Depistage TB'!E112</f>
        <v>0</v>
      </c>
      <c r="F111" s="25">
        <f>'Depistage TB'!F112</f>
        <v>0</v>
      </c>
      <c r="G111" s="25">
        <f>'Depistage TB'!G112</f>
        <v>0</v>
      </c>
      <c r="H111" s="25">
        <f>'Depistage TB'!H112</f>
        <v>0</v>
      </c>
      <c r="I111" s="25">
        <f t="shared" si="3"/>
        <v>0</v>
      </c>
      <c r="J111" s="103" t="str">
        <f>IF(Population!F110="","",I111/Population!F110*100000)</f>
        <v/>
      </c>
    </row>
    <row r="112" spans="1:10" ht="15" customHeight="1" thickBot="1">
      <c r="A112" s="282" t="s">
        <v>606</v>
      </c>
      <c r="B112" s="282"/>
      <c r="C112" s="206">
        <f>'Depistage TB'!C113</f>
        <v>0</v>
      </c>
      <c r="D112" s="206">
        <f>'Depistage TB'!D113</f>
        <v>0</v>
      </c>
      <c r="E112" s="206">
        <f>'Depistage TB'!E113</f>
        <v>0</v>
      </c>
      <c r="F112" s="206">
        <f>'Depistage TB'!F113</f>
        <v>0</v>
      </c>
      <c r="G112" s="206">
        <f>'Depistage TB'!G113</f>
        <v>0</v>
      </c>
      <c r="H112" s="206">
        <f>'Depistage TB'!H113</f>
        <v>0</v>
      </c>
      <c r="I112" s="206">
        <f t="shared" si="3"/>
        <v>0</v>
      </c>
      <c r="J112" s="103" t="str">
        <f>IF(Population!F111="","",I112/Population!F111*100000)</f>
        <v/>
      </c>
    </row>
  </sheetData>
  <mergeCells count="6">
    <mergeCell ref="C2:D2"/>
    <mergeCell ref="G2:H2"/>
    <mergeCell ref="E2:F2"/>
    <mergeCell ref="B2:B3"/>
    <mergeCell ref="J2:J3"/>
    <mergeCell ref="I2:I3"/>
  </mergeCells>
  <conditionalFormatting sqref="C4:I109">
    <cfRule type="containsBlanks" dxfId="326" priority="6">
      <formula>LEN(TRIM(C4))=0</formula>
    </cfRule>
  </conditionalFormatting>
  <conditionalFormatting sqref="C111:I111">
    <cfRule type="containsBlanks" dxfId="325" priority="5">
      <formula>LEN(TRIM(C111))=0</formula>
    </cfRule>
  </conditionalFormatting>
  <conditionalFormatting sqref="C99:J99">
    <cfRule type="containsBlanks" dxfId="324" priority="4" stopIfTrue="1">
      <formula>LEN(TRIM(C99))=0</formula>
    </cfRule>
  </conditionalFormatting>
  <conditionalFormatting sqref="J4:J112">
    <cfRule type="containsBlanks" dxfId="323" priority="1">
      <formula>LEN(TRIM(J4))=0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Statistique&amp;CMinistère de la Santé&amp;R&amp;P</oddFooter>
  </headerFooter>
  <rowBreaks count="2" manualBreakCount="2">
    <brk id="50" max="9" man="1"/>
    <brk id="94" max="9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Feuil111">
    <tabColor rgb="FFF9FBFA"/>
  </sheetPr>
  <dimension ref="A1:J42"/>
  <sheetViews>
    <sheetView view="pageBreakPreview" topLeftCell="A24" zoomScale="115" zoomScaleNormal="100" zoomScaleSheetLayoutView="115" workbookViewId="0">
      <selection activeCell="C35" sqref="C35"/>
    </sheetView>
  </sheetViews>
  <sheetFormatPr baseColWidth="10" defaultColWidth="14.3984375" defaultRowHeight="15" customHeight="1"/>
  <cols>
    <col min="1" max="1" width="19.796875" style="414" customWidth="1"/>
    <col min="2" max="2" width="11" style="414" customWidth="1"/>
    <col min="3" max="3" width="14.19921875" style="414" customWidth="1"/>
    <col min="4" max="4" width="9" style="414" customWidth="1"/>
    <col min="5" max="5" width="10.06640625" style="414" customWidth="1"/>
    <col min="6" max="6" width="10" style="414" customWidth="1"/>
    <col min="7" max="7" width="6.19921875" style="414" customWidth="1"/>
    <col min="8" max="8" width="7.06640625" style="414" customWidth="1"/>
    <col min="9" max="9" width="4.796875" style="414" customWidth="1"/>
    <col min="10" max="10" width="7.06640625" style="414" customWidth="1"/>
    <col min="11" max="25" width="12.06640625" style="414" customWidth="1"/>
    <col min="26" max="27" width="14.3984375" style="414" customWidth="1"/>
    <col min="28" max="16384" width="14.3984375" style="414"/>
  </cols>
  <sheetData>
    <row r="1" spans="1:10" s="410" customFormat="1" ht="13.5" customHeight="1">
      <c r="A1" s="1061" t="s">
        <v>2010</v>
      </c>
      <c r="B1" s="1062"/>
      <c r="C1" s="1062"/>
      <c r="D1" s="1062"/>
      <c r="E1" s="1062"/>
      <c r="F1" s="1062"/>
      <c r="G1" s="1062"/>
      <c r="H1" s="1062"/>
      <c r="I1" s="1062"/>
    </row>
    <row r="2" spans="1:10" ht="39" customHeight="1" thickBot="1">
      <c r="A2" s="411" t="s">
        <v>766</v>
      </c>
      <c r="B2" s="412" t="s">
        <v>2011</v>
      </c>
      <c r="C2" s="412" t="s">
        <v>2012</v>
      </c>
      <c r="D2" s="413" t="s">
        <v>2013</v>
      </c>
      <c r="E2" s="412" t="s">
        <v>2014</v>
      </c>
      <c r="F2" s="412" t="s">
        <v>2015</v>
      </c>
      <c r="G2" s="412" t="s">
        <v>2016</v>
      </c>
      <c r="H2" s="413" t="s">
        <v>2017</v>
      </c>
      <c r="I2" s="413" t="s">
        <v>2018</v>
      </c>
      <c r="J2" s="413" t="s">
        <v>2019</v>
      </c>
    </row>
    <row r="3" spans="1:10" ht="15" customHeight="1">
      <c r="A3" s="728" t="s">
        <v>498</v>
      </c>
      <c r="B3" s="725"/>
      <c r="C3" s="725"/>
      <c r="D3" s="723" t="str">
        <f t="shared" ref="D3:D20" si="0">IFERROR(C3*100/B3,"")</f>
        <v/>
      </c>
      <c r="E3" s="725"/>
      <c r="F3" s="723" t="str">
        <f t="shared" ref="F3:F20" si="1">IFERROR(E3*100/C3,"")</f>
        <v/>
      </c>
      <c r="G3" s="725"/>
      <c r="H3" s="723" t="str">
        <f t="shared" ref="H3:H20" si="2">IFERROR(G3*100/E3,"")</f>
        <v/>
      </c>
      <c r="I3" s="725"/>
      <c r="J3" s="723" t="str">
        <f t="shared" ref="J3:J20" si="3">IFERROR(I3*100/E3,"")</f>
        <v/>
      </c>
    </row>
    <row r="4" spans="1:10" ht="15" customHeight="1">
      <c r="A4" s="728" t="s">
        <v>503</v>
      </c>
      <c r="B4" s="725"/>
      <c r="C4" s="725"/>
      <c r="D4" s="723" t="str">
        <f t="shared" si="0"/>
        <v/>
      </c>
      <c r="E4" s="725"/>
      <c r="F4" s="723" t="str">
        <f t="shared" si="1"/>
        <v/>
      </c>
      <c r="G4" s="725"/>
      <c r="H4" s="723" t="str">
        <f t="shared" si="2"/>
        <v/>
      </c>
      <c r="I4" s="725"/>
      <c r="J4" s="723" t="str">
        <f t="shared" si="3"/>
        <v/>
      </c>
    </row>
    <row r="5" spans="1:10" ht="15" customHeight="1">
      <c r="A5" s="728" t="s">
        <v>510</v>
      </c>
      <c r="B5" s="725"/>
      <c r="C5" s="725"/>
      <c r="D5" s="723" t="str">
        <f t="shared" si="0"/>
        <v/>
      </c>
      <c r="E5" s="725"/>
      <c r="F5" s="723" t="str">
        <f t="shared" si="1"/>
        <v/>
      </c>
      <c r="G5" s="725"/>
      <c r="H5" s="723" t="str">
        <f t="shared" si="2"/>
        <v/>
      </c>
      <c r="I5" s="725"/>
      <c r="J5" s="723" t="str">
        <f t="shared" si="3"/>
        <v/>
      </c>
    </row>
    <row r="6" spans="1:10" ht="15" customHeight="1">
      <c r="A6" s="728" t="s">
        <v>514</v>
      </c>
      <c r="B6" s="725"/>
      <c r="C6" s="725"/>
      <c r="D6" s="723" t="str">
        <f t="shared" si="0"/>
        <v/>
      </c>
      <c r="E6" s="725"/>
      <c r="F6" s="723" t="str">
        <f t="shared" si="1"/>
        <v/>
      </c>
      <c r="G6" s="725"/>
      <c r="H6" s="723" t="str">
        <f t="shared" si="2"/>
        <v/>
      </c>
      <c r="I6" s="725"/>
      <c r="J6" s="723" t="str">
        <f t="shared" si="3"/>
        <v/>
      </c>
    </row>
    <row r="7" spans="1:10" ht="15" customHeight="1">
      <c r="A7" s="728" t="s">
        <v>524</v>
      </c>
      <c r="B7" s="725"/>
      <c r="C7" s="725"/>
      <c r="D7" s="723" t="str">
        <f t="shared" si="0"/>
        <v/>
      </c>
      <c r="E7" s="725"/>
      <c r="F7" s="723" t="str">
        <f t="shared" si="1"/>
        <v/>
      </c>
      <c r="G7" s="725"/>
      <c r="H7" s="723" t="str">
        <f t="shared" si="2"/>
        <v/>
      </c>
      <c r="I7" s="725"/>
      <c r="J7" s="723" t="str">
        <f t="shared" si="3"/>
        <v/>
      </c>
    </row>
    <row r="8" spans="1:10" ht="15" customHeight="1">
      <c r="A8" s="728" t="s">
        <v>537</v>
      </c>
      <c r="B8" s="725"/>
      <c r="C8" s="725"/>
      <c r="D8" s="723" t="str">
        <f t="shared" si="0"/>
        <v/>
      </c>
      <c r="E8" s="725"/>
      <c r="F8" s="723" t="str">
        <f t="shared" si="1"/>
        <v/>
      </c>
      <c r="G8" s="725"/>
      <c r="H8" s="723" t="str">
        <f t="shared" si="2"/>
        <v/>
      </c>
      <c r="I8" s="725"/>
      <c r="J8" s="723" t="str">
        <f t="shared" si="3"/>
        <v/>
      </c>
    </row>
    <row r="9" spans="1:10" ht="15" customHeight="1">
      <c r="A9" s="728" t="s">
        <v>545</v>
      </c>
      <c r="B9" s="725"/>
      <c r="C9" s="725"/>
      <c r="D9" s="723" t="str">
        <f t="shared" si="0"/>
        <v/>
      </c>
      <c r="E9" s="725"/>
      <c r="F9" s="723" t="str">
        <f t="shared" si="1"/>
        <v/>
      </c>
      <c r="G9" s="725"/>
      <c r="H9" s="723" t="str">
        <f t="shared" si="2"/>
        <v/>
      </c>
      <c r="I9" s="725"/>
      <c r="J9" s="723" t="str">
        <f t="shared" si="3"/>
        <v/>
      </c>
    </row>
    <row r="10" spans="1:10" ht="15" customHeight="1">
      <c r="A10" s="728" t="s">
        <v>550</v>
      </c>
      <c r="B10" s="725"/>
      <c r="C10" s="725"/>
      <c r="D10" s="723" t="str">
        <f t="shared" si="0"/>
        <v/>
      </c>
      <c r="E10" s="725"/>
      <c r="F10" s="723" t="str">
        <f t="shared" si="1"/>
        <v/>
      </c>
      <c r="G10" s="725"/>
      <c r="H10" s="723" t="str">
        <f t="shared" si="2"/>
        <v/>
      </c>
      <c r="I10" s="725"/>
      <c r="J10" s="723" t="str">
        <f t="shared" si="3"/>
        <v/>
      </c>
    </row>
    <row r="11" spans="1:10" ht="15" customHeight="1">
      <c r="A11" s="728" t="s">
        <v>559</v>
      </c>
      <c r="B11" s="725"/>
      <c r="C11" s="725"/>
      <c r="D11" s="723" t="str">
        <f t="shared" si="0"/>
        <v/>
      </c>
      <c r="E11" s="725"/>
      <c r="F11" s="723" t="str">
        <f t="shared" si="1"/>
        <v/>
      </c>
      <c r="G11" s="725"/>
      <c r="H11" s="723" t="str">
        <f t="shared" si="2"/>
        <v/>
      </c>
      <c r="I11" s="725"/>
      <c r="J11" s="723" t="str">
        <f t="shared" si="3"/>
        <v/>
      </c>
    </row>
    <row r="12" spans="1:10" ht="15" customHeight="1">
      <c r="A12" s="728" t="s">
        <v>568</v>
      </c>
      <c r="B12" s="725"/>
      <c r="C12" s="725"/>
      <c r="D12" s="723" t="str">
        <f t="shared" si="0"/>
        <v/>
      </c>
      <c r="E12" s="725"/>
      <c r="F12" s="723" t="str">
        <f t="shared" si="1"/>
        <v/>
      </c>
      <c r="G12" s="725"/>
      <c r="H12" s="723" t="str">
        <f t="shared" si="2"/>
        <v/>
      </c>
      <c r="I12" s="725"/>
      <c r="J12" s="723" t="str">
        <f t="shared" si="3"/>
        <v/>
      </c>
    </row>
    <row r="13" spans="1:10" ht="15" customHeight="1">
      <c r="A13" s="728" t="s">
        <v>574</v>
      </c>
      <c r="B13" s="725"/>
      <c r="C13" s="725"/>
      <c r="D13" s="723" t="str">
        <f t="shared" si="0"/>
        <v/>
      </c>
      <c r="E13" s="725"/>
      <c r="F13" s="723" t="str">
        <f t="shared" si="1"/>
        <v/>
      </c>
      <c r="G13" s="725"/>
      <c r="H13" s="723" t="str">
        <f t="shared" si="2"/>
        <v/>
      </c>
      <c r="I13" s="725"/>
      <c r="J13" s="723" t="str">
        <f t="shared" si="3"/>
        <v/>
      </c>
    </row>
    <row r="14" spans="1:10" ht="15" customHeight="1">
      <c r="A14" s="728" t="s">
        <v>579</v>
      </c>
      <c r="B14" s="725"/>
      <c r="C14" s="725"/>
      <c r="D14" s="723" t="str">
        <f t="shared" si="0"/>
        <v/>
      </c>
      <c r="E14" s="725"/>
      <c r="F14" s="723" t="str">
        <f t="shared" si="1"/>
        <v/>
      </c>
      <c r="G14" s="725"/>
      <c r="H14" s="723" t="str">
        <f t="shared" si="2"/>
        <v/>
      </c>
      <c r="I14" s="725"/>
      <c r="J14" s="723" t="str">
        <f t="shared" si="3"/>
        <v/>
      </c>
    </row>
    <row r="15" spans="1:10" ht="15" customHeight="1">
      <c r="A15" s="728" t="s">
        <v>583</v>
      </c>
      <c r="B15" s="725"/>
      <c r="C15" s="725"/>
      <c r="D15" s="723" t="str">
        <f t="shared" si="0"/>
        <v/>
      </c>
      <c r="E15" s="725"/>
      <c r="F15" s="723" t="str">
        <f t="shared" si="1"/>
        <v/>
      </c>
      <c r="G15" s="725"/>
      <c r="H15" s="723" t="str">
        <f t="shared" si="2"/>
        <v/>
      </c>
      <c r="I15" s="725"/>
      <c r="J15" s="723" t="str">
        <f t="shared" si="3"/>
        <v/>
      </c>
    </row>
    <row r="16" spans="1:10" ht="15" customHeight="1">
      <c r="A16" s="728" t="s">
        <v>585</v>
      </c>
      <c r="B16" s="725"/>
      <c r="C16" s="725"/>
      <c r="D16" s="723" t="str">
        <f t="shared" si="0"/>
        <v/>
      </c>
      <c r="E16" s="725"/>
      <c r="F16" s="723" t="str">
        <f t="shared" si="1"/>
        <v/>
      </c>
      <c r="G16" s="725"/>
      <c r="H16" s="723" t="str">
        <f t="shared" si="2"/>
        <v/>
      </c>
      <c r="I16" s="725"/>
      <c r="J16" s="723" t="str">
        <f t="shared" si="3"/>
        <v/>
      </c>
    </row>
    <row r="17" spans="1:10" ht="15" customHeight="1">
      <c r="A17" s="728" t="s">
        <v>589</v>
      </c>
      <c r="B17" s="725"/>
      <c r="C17" s="725"/>
      <c r="D17" s="723" t="str">
        <f t="shared" si="0"/>
        <v/>
      </c>
      <c r="E17" s="725"/>
      <c r="F17" s="723" t="str">
        <f t="shared" si="1"/>
        <v/>
      </c>
      <c r="G17" s="725"/>
      <c r="H17" s="723" t="str">
        <f t="shared" si="2"/>
        <v/>
      </c>
      <c r="I17" s="725"/>
      <c r="J17" s="723" t="str">
        <f t="shared" si="3"/>
        <v/>
      </c>
    </row>
    <row r="18" spans="1:10" ht="15" customHeight="1">
      <c r="A18" s="728" t="s">
        <v>594</v>
      </c>
      <c r="B18" s="725"/>
      <c r="C18" s="725"/>
      <c r="D18" s="723" t="str">
        <f t="shared" si="0"/>
        <v/>
      </c>
      <c r="E18" s="725"/>
      <c r="F18" s="723" t="str">
        <f t="shared" si="1"/>
        <v/>
      </c>
      <c r="G18" s="725"/>
      <c r="H18" s="723" t="str">
        <f t="shared" si="2"/>
        <v/>
      </c>
      <c r="I18" s="725"/>
      <c r="J18" s="723" t="str">
        <f t="shared" si="3"/>
        <v/>
      </c>
    </row>
    <row r="19" spans="1:10" ht="15" customHeight="1">
      <c r="A19" s="728" t="s">
        <v>596</v>
      </c>
      <c r="B19" s="725"/>
      <c r="C19" s="725"/>
      <c r="D19" s="723" t="str">
        <f t="shared" si="0"/>
        <v/>
      </c>
      <c r="E19" s="725"/>
      <c r="F19" s="723" t="str">
        <f t="shared" si="1"/>
        <v/>
      </c>
      <c r="G19" s="725"/>
      <c r="H19" s="723" t="str">
        <f t="shared" si="2"/>
        <v/>
      </c>
      <c r="I19" s="725"/>
      <c r="J19" s="723" t="str">
        <f t="shared" si="3"/>
        <v/>
      </c>
    </row>
    <row r="20" spans="1:10" ht="15" customHeight="1">
      <c r="A20" s="749" t="s">
        <v>606</v>
      </c>
      <c r="B20" s="750"/>
      <c r="C20" s="750"/>
      <c r="D20" s="607" t="str">
        <f t="shared" si="0"/>
        <v/>
      </c>
      <c r="E20" s="750"/>
      <c r="F20" s="607" t="str">
        <f t="shared" si="1"/>
        <v/>
      </c>
      <c r="G20" s="750"/>
      <c r="H20" s="607" t="str">
        <f t="shared" si="2"/>
        <v/>
      </c>
      <c r="I20" s="750"/>
      <c r="J20" s="607" t="str">
        <f t="shared" si="3"/>
        <v/>
      </c>
    </row>
    <row r="23" spans="1:10" ht="28.5" customHeight="1">
      <c r="A23" s="1063" t="s">
        <v>2020</v>
      </c>
      <c r="B23" s="1064"/>
      <c r="C23" s="1064"/>
      <c r="D23" s="1064"/>
      <c r="E23" s="1064"/>
      <c r="F23" s="1064"/>
      <c r="G23" s="1064"/>
      <c r="H23" s="1064"/>
      <c r="I23" s="1064"/>
      <c r="J23" s="1064"/>
    </row>
    <row r="24" spans="1:10" s="651" customFormat="1" ht="40.9" thickBot="1">
      <c r="A24" s="411" t="s">
        <v>766</v>
      </c>
      <c r="B24" s="754" t="s">
        <v>2012</v>
      </c>
      <c r="C24" s="754" t="s">
        <v>2014</v>
      </c>
      <c r="D24" s="754" t="s">
        <v>354</v>
      </c>
      <c r="E24" s="754" t="s">
        <v>2016</v>
      </c>
      <c r="F24" s="754" t="s">
        <v>2017</v>
      </c>
      <c r="G24" s="754" t="s">
        <v>2018</v>
      </c>
      <c r="H24" s="754" t="s">
        <v>2019</v>
      </c>
    </row>
    <row r="25" spans="1:10" ht="15" customHeight="1">
      <c r="A25" s="728" t="s">
        <v>498</v>
      </c>
      <c r="B25" s="725"/>
      <c r="C25" s="725"/>
      <c r="D25" s="723" t="str">
        <f t="shared" ref="D25:D42" si="4">IFERROR(C25*100/B25,"")</f>
        <v/>
      </c>
      <c r="E25" s="725"/>
      <c r="F25" s="723" t="str">
        <f t="shared" ref="F25:F42" si="5">IFERROR(E25*100/C25,"")</f>
        <v/>
      </c>
      <c r="G25" s="725"/>
      <c r="H25" s="723" t="str">
        <f t="shared" ref="H25:H42" si="6">IFERROR(G25*100/C25,"")</f>
        <v/>
      </c>
      <c r="J25" s="416"/>
    </row>
    <row r="26" spans="1:10" ht="15" customHeight="1">
      <c r="A26" s="728" t="s">
        <v>503</v>
      </c>
      <c r="B26" s="725"/>
      <c r="C26" s="725"/>
      <c r="D26" s="723" t="str">
        <f t="shared" si="4"/>
        <v/>
      </c>
      <c r="E26" s="725"/>
      <c r="F26" s="723" t="str">
        <f t="shared" si="5"/>
        <v/>
      </c>
      <c r="G26" s="725"/>
      <c r="H26" s="723" t="str">
        <f t="shared" si="6"/>
        <v/>
      </c>
      <c r="J26" s="416"/>
    </row>
    <row r="27" spans="1:10" ht="15" customHeight="1">
      <c r="A27" s="728" t="s">
        <v>510</v>
      </c>
      <c r="B27" s="725"/>
      <c r="C27" s="725"/>
      <c r="D27" s="723" t="str">
        <f t="shared" si="4"/>
        <v/>
      </c>
      <c r="E27" s="725"/>
      <c r="F27" s="723" t="str">
        <f t="shared" si="5"/>
        <v/>
      </c>
      <c r="G27" s="725"/>
      <c r="H27" s="723" t="str">
        <f t="shared" si="6"/>
        <v/>
      </c>
      <c r="J27" s="416"/>
    </row>
    <row r="28" spans="1:10" ht="15" customHeight="1">
      <c r="A28" s="728" t="s">
        <v>514</v>
      </c>
      <c r="B28" s="725"/>
      <c r="C28" s="725"/>
      <c r="D28" s="723" t="str">
        <f t="shared" si="4"/>
        <v/>
      </c>
      <c r="E28" s="725"/>
      <c r="F28" s="723" t="str">
        <f t="shared" si="5"/>
        <v/>
      </c>
      <c r="G28" s="725"/>
      <c r="H28" s="723" t="str">
        <f t="shared" si="6"/>
        <v/>
      </c>
      <c r="J28" s="136"/>
    </row>
    <row r="29" spans="1:10" ht="15" customHeight="1">
      <c r="A29" s="728" t="s">
        <v>524</v>
      </c>
      <c r="B29" s="725"/>
      <c r="C29" s="725"/>
      <c r="D29" s="723" t="str">
        <f t="shared" si="4"/>
        <v/>
      </c>
      <c r="E29" s="725"/>
      <c r="F29" s="723" t="str">
        <f t="shared" si="5"/>
        <v/>
      </c>
      <c r="G29" s="725"/>
      <c r="H29" s="723" t="str">
        <f t="shared" si="6"/>
        <v/>
      </c>
      <c r="J29" s="416"/>
    </row>
    <row r="30" spans="1:10" ht="15" customHeight="1">
      <c r="A30" s="728" t="s">
        <v>537</v>
      </c>
      <c r="B30" s="725"/>
      <c r="C30" s="725"/>
      <c r="D30" s="723" t="str">
        <f t="shared" si="4"/>
        <v/>
      </c>
      <c r="E30" s="725"/>
      <c r="F30" s="723" t="str">
        <f t="shared" si="5"/>
        <v/>
      </c>
      <c r="G30" s="725"/>
      <c r="H30" s="723" t="str">
        <f t="shared" si="6"/>
        <v/>
      </c>
      <c r="J30" s="416"/>
    </row>
    <row r="31" spans="1:10" ht="15" customHeight="1">
      <c r="A31" s="728" t="s">
        <v>545</v>
      </c>
      <c r="B31" s="725"/>
      <c r="C31" s="725"/>
      <c r="D31" s="723" t="str">
        <f t="shared" si="4"/>
        <v/>
      </c>
      <c r="E31" s="725"/>
      <c r="F31" s="723" t="str">
        <f t="shared" si="5"/>
        <v/>
      </c>
      <c r="G31" s="725"/>
      <c r="H31" s="723" t="str">
        <f t="shared" si="6"/>
        <v/>
      </c>
      <c r="J31" s="416"/>
    </row>
    <row r="32" spans="1:10" ht="15" customHeight="1">
      <c r="A32" s="728" t="s">
        <v>550</v>
      </c>
      <c r="B32" s="725"/>
      <c r="C32" s="725"/>
      <c r="D32" s="723" t="str">
        <f t="shared" si="4"/>
        <v/>
      </c>
      <c r="E32" s="725"/>
      <c r="F32" s="723" t="str">
        <f t="shared" si="5"/>
        <v/>
      </c>
      <c r="G32" s="725"/>
      <c r="H32" s="723" t="str">
        <f t="shared" si="6"/>
        <v/>
      </c>
      <c r="J32" s="416"/>
    </row>
    <row r="33" spans="1:10" ht="15" customHeight="1">
      <c r="A33" s="728" t="s">
        <v>559</v>
      </c>
      <c r="B33" s="725"/>
      <c r="C33" s="725"/>
      <c r="D33" s="723" t="str">
        <f t="shared" si="4"/>
        <v/>
      </c>
      <c r="E33" s="725"/>
      <c r="F33" s="723" t="str">
        <f t="shared" si="5"/>
        <v/>
      </c>
      <c r="G33" s="725"/>
      <c r="H33" s="723" t="str">
        <f t="shared" si="6"/>
        <v/>
      </c>
      <c r="J33" s="416"/>
    </row>
    <row r="34" spans="1:10" ht="15" customHeight="1">
      <c r="A34" s="728" t="s">
        <v>568</v>
      </c>
      <c r="B34" s="725"/>
      <c r="C34" s="725"/>
      <c r="D34" s="723" t="str">
        <f t="shared" si="4"/>
        <v/>
      </c>
      <c r="E34" s="725"/>
      <c r="F34" s="723" t="str">
        <f t="shared" si="5"/>
        <v/>
      </c>
      <c r="G34" s="725"/>
      <c r="H34" s="723" t="str">
        <f t="shared" si="6"/>
        <v/>
      </c>
      <c r="J34" s="416"/>
    </row>
    <row r="35" spans="1:10" ht="15" customHeight="1">
      <c r="A35" s="728" t="s">
        <v>574</v>
      </c>
      <c r="B35" s="725"/>
      <c r="C35" s="725"/>
      <c r="D35" s="723" t="str">
        <f t="shared" si="4"/>
        <v/>
      </c>
      <c r="E35" s="725"/>
      <c r="F35" s="723" t="str">
        <f t="shared" si="5"/>
        <v/>
      </c>
      <c r="G35" s="725"/>
      <c r="H35" s="723" t="str">
        <f t="shared" si="6"/>
        <v/>
      </c>
      <c r="J35" s="416"/>
    </row>
    <row r="36" spans="1:10" ht="15" customHeight="1">
      <c r="A36" s="728" t="s">
        <v>579</v>
      </c>
      <c r="B36" s="725"/>
      <c r="C36" s="725"/>
      <c r="D36" s="723" t="str">
        <f t="shared" si="4"/>
        <v/>
      </c>
      <c r="E36" s="725"/>
      <c r="F36" s="723" t="str">
        <f t="shared" si="5"/>
        <v/>
      </c>
      <c r="G36" s="725"/>
      <c r="H36" s="723" t="str">
        <f t="shared" si="6"/>
        <v/>
      </c>
      <c r="I36" s="417"/>
      <c r="J36" s="416"/>
    </row>
    <row r="37" spans="1:10" ht="15" customHeight="1">
      <c r="A37" s="728" t="s">
        <v>583</v>
      </c>
      <c r="B37" s="725"/>
      <c r="C37" s="725"/>
      <c r="D37" s="723" t="str">
        <f t="shared" si="4"/>
        <v/>
      </c>
      <c r="E37" s="725"/>
      <c r="F37" s="723" t="str">
        <f t="shared" si="5"/>
        <v/>
      </c>
      <c r="G37" s="725"/>
      <c r="H37" s="723" t="str">
        <f t="shared" si="6"/>
        <v/>
      </c>
      <c r="J37" s="416"/>
    </row>
    <row r="38" spans="1:10" ht="15" customHeight="1">
      <c r="A38" s="728" t="s">
        <v>585</v>
      </c>
      <c r="B38" s="725"/>
      <c r="C38" s="725"/>
      <c r="D38" s="723" t="str">
        <f t="shared" si="4"/>
        <v/>
      </c>
      <c r="E38" s="725"/>
      <c r="F38" s="723" t="str">
        <f t="shared" si="5"/>
        <v/>
      </c>
      <c r="G38" s="725"/>
      <c r="H38" s="723" t="str">
        <f t="shared" si="6"/>
        <v/>
      </c>
      <c r="I38" s="415"/>
      <c r="J38" s="415"/>
    </row>
    <row r="39" spans="1:10" ht="15" customHeight="1">
      <c r="A39" s="728" t="s">
        <v>589</v>
      </c>
      <c r="B39" s="725"/>
      <c r="C39" s="725"/>
      <c r="D39" s="723" t="str">
        <f t="shared" si="4"/>
        <v/>
      </c>
      <c r="E39" s="725"/>
      <c r="F39" s="723" t="str">
        <f t="shared" si="5"/>
        <v/>
      </c>
      <c r="G39" s="725"/>
      <c r="H39" s="723" t="str">
        <f t="shared" si="6"/>
        <v/>
      </c>
      <c r="I39" s="415"/>
      <c r="J39" s="415"/>
    </row>
    <row r="40" spans="1:10" ht="15" customHeight="1">
      <c r="A40" s="728" t="s">
        <v>594</v>
      </c>
      <c r="B40" s="725"/>
      <c r="C40" s="725"/>
      <c r="D40" s="723" t="str">
        <f t="shared" si="4"/>
        <v/>
      </c>
      <c r="E40" s="725"/>
      <c r="F40" s="723" t="str">
        <f t="shared" si="5"/>
        <v/>
      </c>
      <c r="G40" s="725"/>
      <c r="H40" s="723" t="str">
        <f t="shared" si="6"/>
        <v/>
      </c>
      <c r="I40" s="415"/>
      <c r="J40" s="415"/>
    </row>
    <row r="41" spans="1:10" ht="15" customHeight="1">
      <c r="A41" s="728" t="s">
        <v>596</v>
      </c>
      <c r="B41" s="725"/>
      <c r="C41" s="725"/>
      <c r="D41" s="723" t="str">
        <f t="shared" si="4"/>
        <v/>
      </c>
      <c r="E41" s="725"/>
      <c r="F41" s="723" t="str">
        <f t="shared" si="5"/>
        <v/>
      </c>
      <c r="G41" s="725"/>
      <c r="H41" s="723" t="str">
        <f t="shared" si="6"/>
        <v/>
      </c>
      <c r="I41" s="415"/>
      <c r="J41" s="415"/>
    </row>
    <row r="42" spans="1:10" ht="15" customHeight="1">
      <c r="A42" s="749" t="s">
        <v>606</v>
      </c>
      <c r="B42" s="750"/>
      <c r="C42" s="750"/>
      <c r="D42" s="607" t="str">
        <f t="shared" si="4"/>
        <v/>
      </c>
      <c r="E42" s="750"/>
      <c r="F42" s="607" t="str">
        <f t="shared" si="5"/>
        <v/>
      </c>
      <c r="G42" s="750"/>
      <c r="H42" s="607" t="str">
        <f t="shared" si="6"/>
        <v/>
      </c>
      <c r="I42" s="135"/>
      <c r="J42" s="135"/>
    </row>
  </sheetData>
  <mergeCells count="2">
    <mergeCell ref="A1:I1"/>
    <mergeCell ref="A23:J23"/>
  </mergeCells>
  <conditionalFormatting sqref="B25:H42">
    <cfRule type="containsBlanks" dxfId="322" priority="1">
      <formula>LEN(TRIM(B25))=0</formula>
    </cfRule>
  </conditionalFormatting>
  <conditionalFormatting sqref="B3:J20">
    <cfRule type="containsBlanks" dxfId="321" priority="4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Feuil112">
    <tabColor rgb="FFF9FBFA"/>
  </sheetPr>
  <dimension ref="A1:U112"/>
  <sheetViews>
    <sheetView view="pageBreakPreview" zoomScaleNormal="100" zoomScaleSheetLayoutView="100" workbookViewId="0">
      <pane ySplit="3" topLeftCell="A96" activePane="bottomLeft" state="frozen"/>
      <selection activeCell="A28" sqref="A28"/>
      <selection pane="bottomLeft" activeCell="C4" sqref="C4:I112"/>
    </sheetView>
  </sheetViews>
  <sheetFormatPr baseColWidth="10" defaultColWidth="14.3984375" defaultRowHeight="15" customHeight="1"/>
  <cols>
    <col min="1" max="1" width="0.796875" style="125" customWidth="1"/>
    <col min="2" max="2" width="18.53125" style="125" customWidth="1"/>
    <col min="3" max="3" width="8.796875" style="125" customWidth="1"/>
    <col min="4" max="5" width="7" style="125" customWidth="1"/>
    <col min="6" max="6" width="4.796875" style="125" customWidth="1"/>
    <col min="7" max="7" width="5.6640625" style="125" customWidth="1"/>
    <col min="8" max="8" width="5.19921875" style="125" customWidth="1"/>
    <col min="9" max="9" width="5" style="125" customWidth="1"/>
    <col min="10" max="10" width="9.796875" style="125" customWidth="1"/>
    <col min="11" max="11" width="7.53125" style="125" customWidth="1"/>
    <col min="12" max="12" width="6.19921875" style="125" customWidth="1"/>
    <col min="13" max="13" width="8.6640625" style="125" customWidth="1"/>
    <col min="14" max="14" width="6.796875" style="125" customWidth="1"/>
    <col min="15" max="21" width="9.53125" style="125" customWidth="1"/>
    <col min="22" max="23" width="14.3984375" style="125" customWidth="1"/>
    <col min="24" max="16384" width="14.3984375" style="125"/>
  </cols>
  <sheetData>
    <row r="1" spans="1:21" s="123" customFormat="1" ht="20.25" customHeight="1">
      <c r="A1" s="126" t="s">
        <v>2021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</row>
    <row r="2" spans="1:21" ht="27.75" customHeight="1">
      <c r="A2" s="128"/>
      <c r="B2" s="128"/>
      <c r="C2" s="1038" t="s">
        <v>2022</v>
      </c>
      <c r="D2" s="1038" t="s">
        <v>2023</v>
      </c>
      <c r="E2" s="1038" t="s">
        <v>2024</v>
      </c>
      <c r="F2" s="1038" t="s">
        <v>2025</v>
      </c>
      <c r="G2" s="1038" t="s">
        <v>2026</v>
      </c>
      <c r="H2" s="1038" t="s">
        <v>2027</v>
      </c>
      <c r="I2" s="1038" t="s">
        <v>2028</v>
      </c>
      <c r="J2" s="1056" t="s">
        <v>2029</v>
      </c>
      <c r="K2" s="910"/>
      <c r="L2" s="910"/>
      <c r="M2" s="910"/>
      <c r="N2" s="910"/>
      <c r="O2" s="133"/>
      <c r="P2" s="133"/>
      <c r="Q2" s="133"/>
      <c r="R2" s="133"/>
      <c r="S2" s="133"/>
      <c r="T2" s="133"/>
      <c r="U2" s="133"/>
    </row>
    <row r="3" spans="1:21" ht="47.25" customHeight="1" thickBot="1">
      <c r="A3" s="130" t="s">
        <v>624</v>
      </c>
      <c r="B3" s="131"/>
      <c r="C3" s="901"/>
      <c r="D3" s="901"/>
      <c r="E3" s="901"/>
      <c r="F3" s="901"/>
      <c r="G3" s="901"/>
      <c r="H3" s="901"/>
      <c r="I3" s="901"/>
      <c r="J3" s="134" t="s">
        <v>2030</v>
      </c>
      <c r="K3" s="132" t="s">
        <v>2031</v>
      </c>
      <c r="L3" s="132" t="s">
        <v>2032</v>
      </c>
      <c r="M3" s="132" t="s">
        <v>2033</v>
      </c>
      <c r="N3" s="132" t="s">
        <v>2034</v>
      </c>
      <c r="O3" s="133"/>
      <c r="P3" s="133"/>
      <c r="Q3" s="133"/>
      <c r="R3" s="133"/>
      <c r="S3" s="133"/>
      <c r="T3" s="133"/>
      <c r="U3" s="133"/>
    </row>
    <row r="4" spans="1:21" s="124" customFormat="1" ht="15" customHeight="1">
      <c r="A4" s="2" t="s">
        <v>498</v>
      </c>
      <c r="B4" s="2"/>
      <c r="C4" s="25"/>
      <c r="D4" s="25"/>
      <c r="E4" s="25"/>
      <c r="F4" s="25"/>
      <c r="G4" s="25"/>
      <c r="H4" s="25"/>
      <c r="I4" s="25"/>
      <c r="J4" s="103" t="str">
        <f t="shared" ref="J4:J17" si="0">IF(C4=0,"",(D4+E4)*100/C4)</f>
        <v/>
      </c>
      <c r="K4" s="103" t="str">
        <f t="shared" ref="K4:K17" si="1">IF(C4=0,"",F4*100/C4)</f>
        <v/>
      </c>
      <c r="L4" s="103" t="str">
        <f t="shared" ref="L4:L17" si="2">IF(C4=0,"",G4*100/C4)</f>
        <v/>
      </c>
      <c r="M4" s="103" t="str">
        <f t="shared" ref="M4:M17" si="3">IF(C4=0,"",H4*100/C4)</f>
        <v/>
      </c>
      <c r="N4" s="103" t="str">
        <f t="shared" ref="N4:N17" si="4">IF(C4=0,"",I4*100/C4)</f>
        <v/>
      </c>
      <c r="O4" s="135"/>
      <c r="P4" s="135"/>
      <c r="Q4" s="135"/>
      <c r="R4" s="135"/>
      <c r="S4" s="135"/>
      <c r="T4" s="135"/>
      <c r="U4" s="135"/>
    </row>
    <row r="5" spans="1:21" ht="15" customHeight="1">
      <c r="A5" s="727"/>
      <c r="B5" s="728" t="s">
        <v>499</v>
      </c>
      <c r="C5" s="724"/>
      <c r="D5" s="724"/>
      <c r="E5" s="724"/>
      <c r="F5" s="724"/>
      <c r="G5" s="724"/>
      <c r="H5" s="724"/>
      <c r="I5" s="724"/>
      <c r="J5" s="722" t="str">
        <f t="shared" si="0"/>
        <v/>
      </c>
      <c r="K5" s="722" t="str">
        <f t="shared" si="1"/>
        <v/>
      </c>
      <c r="L5" s="722" t="str">
        <f t="shared" si="2"/>
        <v/>
      </c>
      <c r="M5" s="722" t="str">
        <f t="shared" si="3"/>
        <v/>
      </c>
      <c r="N5" s="722" t="str">
        <f t="shared" si="4"/>
        <v/>
      </c>
      <c r="O5" s="133"/>
      <c r="P5" s="133"/>
      <c r="Q5" s="133"/>
      <c r="R5" s="133"/>
      <c r="S5" s="133"/>
      <c r="T5" s="133"/>
      <c r="U5" s="133"/>
    </row>
    <row r="6" spans="1:21" ht="15" customHeight="1">
      <c r="A6" s="727"/>
      <c r="B6" s="728" t="s">
        <v>500</v>
      </c>
      <c r="C6" s="725"/>
      <c r="D6" s="725"/>
      <c r="E6" s="725"/>
      <c r="F6" s="725"/>
      <c r="G6" s="725"/>
      <c r="H6" s="725"/>
      <c r="I6" s="725"/>
      <c r="J6" s="723" t="str">
        <f t="shared" si="0"/>
        <v/>
      </c>
      <c r="K6" s="723" t="str">
        <f t="shared" si="1"/>
        <v/>
      </c>
      <c r="L6" s="723" t="str">
        <f t="shared" si="2"/>
        <v/>
      </c>
      <c r="M6" s="723" t="str">
        <f t="shared" si="3"/>
        <v/>
      </c>
      <c r="N6" s="723" t="str">
        <f t="shared" si="4"/>
        <v/>
      </c>
      <c r="O6" s="133"/>
      <c r="P6" s="133"/>
      <c r="Q6" s="133"/>
      <c r="R6" s="133"/>
      <c r="S6" s="133"/>
      <c r="T6" s="133"/>
      <c r="U6" s="133"/>
    </row>
    <row r="7" spans="1:21" ht="15" customHeight="1">
      <c r="A7" s="727"/>
      <c r="B7" s="728" t="s">
        <v>501</v>
      </c>
      <c r="C7" s="725"/>
      <c r="D7" s="725"/>
      <c r="E7" s="725"/>
      <c r="F7" s="725"/>
      <c r="G7" s="725"/>
      <c r="H7" s="725"/>
      <c r="I7" s="725"/>
      <c r="J7" s="723" t="str">
        <f t="shared" si="0"/>
        <v/>
      </c>
      <c r="K7" s="723" t="str">
        <f t="shared" si="1"/>
        <v/>
      </c>
      <c r="L7" s="723" t="str">
        <f t="shared" si="2"/>
        <v/>
      </c>
      <c r="M7" s="723" t="str">
        <f t="shared" si="3"/>
        <v/>
      </c>
      <c r="N7" s="723" t="str">
        <f t="shared" si="4"/>
        <v/>
      </c>
      <c r="O7" s="133"/>
      <c r="P7" s="133"/>
      <c r="Q7" s="133"/>
      <c r="R7" s="133"/>
      <c r="S7" s="133"/>
      <c r="T7" s="133"/>
      <c r="U7" s="133"/>
    </row>
    <row r="8" spans="1:21" ht="15" customHeight="1">
      <c r="A8" s="727"/>
      <c r="B8" s="728" t="s">
        <v>502</v>
      </c>
      <c r="C8" s="725"/>
      <c r="D8" s="725"/>
      <c r="E8" s="725"/>
      <c r="F8" s="725"/>
      <c r="G8" s="725"/>
      <c r="H8" s="725"/>
      <c r="I8" s="725"/>
      <c r="J8" s="723" t="str">
        <f t="shared" si="0"/>
        <v/>
      </c>
      <c r="K8" s="723" t="str">
        <f t="shared" si="1"/>
        <v/>
      </c>
      <c r="L8" s="723" t="str">
        <f t="shared" si="2"/>
        <v/>
      </c>
      <c r="M8" s="723" t="str">
        <f t="shared" si="3"/>
        <v/>
      </c>
      <c r="N8" s="723" t="str">
        <f t="shared" si="4"/>
        <v/>
      </c>
      <c r="O8" s="133"/>
      <c r="P8" s="133"/>
      <c r="Q8" s="133"/>
      <c r="R8" s="133"/>
      <c r="S8" s="133"/>
      <c r="T8" s="133"/>
      <c r="U8" s="133"/>
    </row>
    <row r="9" spans="1:21" ht="15" customHeight="1">
      <c r="A9" s="2" t="s">
        <v>503</v>
      </c>
      <c r="B9" s="2"/>
      <c r="C9" s="25"/>
      <c r="D9" s="25"/>
      <c r="E9" s="25"/>
      <c r="F9" s="25"/>
      <c r="G9" s="25"/>
      <c r="H9" s="25"/>
      <c r="I9" s="25"/>
      <c r="J9" s="103" t="str">
        <f t="shared" si="0"/>
        <v/>
      </c>
      <c r="K9" s="103" t="str">
        <f t="shared" si="1"/>
        <v/>
      </c>
      <c r="L9" s="103" t="str">
        <f t="shared" si="2"/>
        <v/>
      </c>
      <c r="M9" s="103" t="str">
        <f t="shared" si="3"/>
        <v/>
      </c>
      <c r="N9" s="103" t="str">
        <f t="shared" si="4"/>
        <v/>
      </c>
      <c r="O9" s="133"/>
      <c r="P9" s="133"/>
      <c r="Q9" s="133"/>
      <c r="R9" s="133"/>
      <c r="S9" s="133"/>
      <c r="T9" s="133"/>
      <c r="U9" s="133"/>
    </row>
    <row r="10" spans="1:21" ht="15" customHeight="1">
      <c r="A10" s="727"/>
      <c r="B10" s="728" t="s">
        <v>504</v>
      </c>
      <c r="C10" s="725"/>
      <c r="D10" s="725"/>
      <c r="E10" s="725"/>
      <c r="F10" s="725"/>
      <c r="G10" s="725"/>
      <c r="H10" s="725"/>
      <c r="I10" s="725"/>
      <c r="J10" s="723" t="str">
        <f t="shared" si="0"/>
        <v/>
      </c>
      <c r="K10" s="723" t="str">
        <f t="shared" si="1"/>
        <v/>
      </c>
      <c r="L10" s="723" t="str">
        <f t="shared" si="2"/>
        <v/>
      </c>
      <c r="M10" s="723" t="str">
        <f t="shared" si="3"/>
        <v/>
      </c>
      <c r="N10" s="723" t="str">
        <f t="shared" si="4"/>
        <v/>
      </c>
      <c r="O10" s="133"/>
      <c r="P10" s="133"/>
      <c r="Q10" s="133"/>
      <c r="R10" s="133"/>
      <c r="S10" s="133"/>
      <c r="T10" s="133"/>
      <c r="U10" s="133"/>
    </row>
    <row r="11" spans="1:21" ht="15" customHeight="1">
      <c r="A11" s="727"/>
      <c r="B11" s="728" t="s">
        <v>505</v>
      </c>
      <c r="C11" s="725"/>
      <c r="D11" s="725"/>
      <c r="E11" s="725"/>
      <c r="F11" s="725"/>
      <c r="G11" s="725"/>
      <c r="H11" s="725"/>
      <c r="I11" s="725"/>
      <c r="J11" s="723" t="str">
        <f t="shared" si="0"/>
        <v/>
      </c>
      <c r="K11" s="723" t="str">
        <f t="shared" si="1"/>
        <v/>
      </c>
      <c r="L11" s="723" t="str">
        <f t="shared" si="2"/>
        <v/>
      </c>
      <c r="M11" s="723" t="str">
        <f t="shared" si="3"/>
        <v/>
      </c>
      <c r="N11" s="723" t="str">
        <f t="shared" si="4"/>
        <v/>
      </c>
      <c r="O11" s="133"/>
      <c r="P11" s="133"/>
      <c r="Q11" s="133"/>
      <c r="R11" s="133"/>
      <c r="S11" s="133"/>
      <c r="T11" s="133"/>
      <c r="U11" s="133"/>
    </row>
    <row r="12" spans="1:21" s="124" customFormat="1" ht="15" customHeight="1">
      <c r="A12" s="727"/>
      <c r="B12" s="728" t="s">
        <v>506</v>
      </c>
      <c r="C12" s="725"/>
      <c r="D12" s="725"/>
      <c r="E12" s="725"/>
      <c r="F12" s="725"/>
      <c r="G12" s="725"/>
      <c r="H12" s="725"/>
      <c r="I12" s="725"/>
      <c r="J12" s="723" t="str">
        <f t="shared" si="0"/>
        <v/>
      </c>
      <c r="K12" s="723" t="str">
        <f t="shared" si="1"/>
        <v/>
      </c>
      <c r="L12" s="723" t="str">
        <f t="shared" si="2"/>
        <v/>
      </c>
      <c r="M12" s="723" t="str">
        <f t="shared" si="3"/>
        <v/>
      </c>
      <c r="N12" s="723" t="str">
        <f t="shared" si="4"/>
        <v/>
      </c>
      <c r="O12" s="135"/>
      <c r="P12" s="135"/>
      <c r="Q12" s="135"/>
      <c r="R12" s="135"/>
      <c r="S12" s="135"/>
      <c r="T12" s="135"/>
      <c r="U12" s="135"/>
    </row>
    <row r="13" spans="1:21" ht="15" customHeight="1">
      <c r="A13" s="727"/>
      <c r="B13" s="728" t="s">
        <v>507</v>
      </c>
      <c r="C13" s="725"/>
      <c r="D13" s="725"/>
      <c r="E13" s="725"/>
      <c r="F13" s="725"/>
      <c r="G13" s="725"/>
      <c r="H13" s="725"/>
      <c r="I13" s="725"/>
      <c r="J13" s="723" t="str">
        <f t="shared" si="0"/>
        <v/>
      </c>
      <c r="K13" s="723" t="str">
        <f t="shared" si="1"/>
        <v/>
      </c>
      <c r="L13" s="723" t="str">
        <f t="shared" si="2"/>
        <v/>
      </c>
      <c r="M13" s="723" t="str">
        <f t="shared" si="3"/>
        <v/>
      </c>
      <c r="N13" s="723" t="str">
        <f t="shared" si="4"/>
        <v/>
      </c>
      <c r="O13" s="133"/>
      <c r="P13" s="133"/>
      <c r="Q13" s="133"/>
      <c r="R13" s="133"/>
      <c r="S13" s="133"/>
      <c r="T13" s="133"/>
      <c r="U13" s="133"/>
    </row>
    <row r="14" spans="1:21" ht="15" customHeight="1">
      <c r="A14" s="727"/>
      <c r="B14" s="728" t="s">
        <v>508</v>
      </c>
      <c r="C14" s="725"/>
      <c r="D14" s="725"/>
      <c r="E14" s="725"/>
      <c r="F14" s="725"/>
      <c r="G14" s="725"/>
      <c r="H14" s="725"/>
      <c r="I14" s="725"/>
      <c r="J14" s="723" t="str">
        <f t="shared" si="0"/>
        <v/>
      </c>
      <c r="K14" s="723" t="str">
        <f t="shared" si="1"/>
        <v/>
      </c>
      <c r="L14" s="723" t="str">
        <f t="shared" si="2"/>
        <v/>
      </c>
      <c r="M14" s="723" t="str">
        <f t="shared" si="3"/>
        <v/>
      </c>
      <c r="N14" s="723" t="str">
        <f t="shared" si="4"/>
        <v/>
      </c>
      <c r="O14" s="133"/>
      <c r="P14" s="133"/>
      <c r="Q14" s="133"/>
      <c r="R14" s="133"/>
      <c r="S14" s="133"/>
      <c r="T14" s="133"/>
      <c r="U14" s="133"/>
    </row>
    <row r="15" spans="1:21" ht="15" customHeight="1">
      <c r="A15" s="727"/>
      <c r="B15" s="728" t="s">
        <v>509</v>
      </c>
      <c r="C15" s="725"/>
      <c r="D15" s="725"/>
      <c r="E15" s="725"/>
      <c r="F15" s="725"/>
      <c r="G15" s="725"/>
      <c r="H15" s="725"/>
      <c r="I15" s="725"/>
      <c r="J15" s="723" t="str">
        <f t="shared" si="0"/>
        <v/>
      </c>
      <c r="K15" s="723" t="str">
        <f t="shared" si="1"/>
        <v/>
      </c>
      <c r="L15" s="723" t="str">
        <f t="shared" si="2"/>
        <v/>
      </c>
      <c r="M15" s="723" t="str">
        <f t="shared" si="3"/>
        <v/>
      </c>
      <c r="N15" s="723" t="str">
        <f t="shared" si="4"/>
        <v/>
      </c>
      <c r="O15" s="133"/>
      <c r="P15" s="133"/>
      <c r="Q15" s="133"/>
      <c r="R15" s="133"/>
      <c r="S15" s="133"/>
      <c r="T15" s="133"/>
      <c r="U15" s="133"/>
    </row>
    <row r="16" spans="1:21" ht="15" customHeight="1">
      <c r="A16" s="2" t="s">
        <v>510</v>
      </c>
      <c r="B16" s="2"/>
      <c r="C16" s="25"/>
      <c r="D16" s="25"/>
      <c r="E16" s="25"/>
      <c r="F16" s="25"/>
      <c r="G16" s="25"/>
      <c r="H16" s="25"/>
      <c r="I16" s="25"/>
      <c r="J16" s="103" t="str">
        <f t="shared" si="0"/>
        <v/>
      </c>
      <c r="K16" s="103" t="str">
        <f t="shared" si="1"/>
        <v/>
      </c>
      <c r="L16" s="103" t="str">
        <f t="shared" si="2"/>
        <v/>
      </c>
      <c r="M16" s="103" t="str">
        <f t="shared" si="3"/>
        <v/>
      </c>
      <c r="N16" s="103" t="str">
        <f t="shared" si="4"/>
        <v/>
      </c>
      <c r="O16" s="133"/>
      <c r="P16" s="133"/>
      <c r="Q16" s="133"/>
      <c r="R16" s="133"/>
      <c r="S16" s="133"/>
      <c r="T16" s="133"/>
      <c r="U16" s="133"/>
    </row>
    <row r="17" spans="1:14" s="124" customFormat="1" ht="15" customHeight="1">
      <c r="A17" s="728"/>
      <c r="B17" s="728" t="s">
        <v>511</v>
      </c>
      <c r="C17" s="725"/>
      <c r="D17" s="725"/>
      <c r="E17" s="725"/>
      <c r="F17" s="725"/>
      <c r="G17" s="725"/>
      <c r="H17" s="725"/>
      <c r="I17" s="725"/>
      <c r="J17" s="723" t="str">
        <f t="shared" si="0"/>
        <v/>
      </c>
      <c r="K17" s="723" t="str">
        <f t="shared" si="1"/>
        <v/>
      </c>
      <c r="L17" s="723" t="str">
        <f t="shared" si="2"/>
        <v/>
      </c>
      <c r="M17" s="723" t="str">
        <f t="shared" si="3"/>
        <v/>
      </c>
      <c r="N17" s="723" t="str">
        <f t="shared" si="4"/>
        <v/>
      </c>
    </row>
    <row r="18" spans="1:14" ht="15" customHeight="1">
      <c r="A18" s="727"/>
      <c r="B18" s="728" t="s">
        <v>512</v>
      </c>
      <c r="C18" s="725"/>
      <c r="D18" s="725"/>
      <c r="E18" s="725"/>
      <c r="F18" s="725"/>
      <c r="G18" s="725"/>
      <c r="H18" s="725"/>
      <c r="I18" s="725"/>
      <c r="J18" s="723"/>
      <c r="K18" s="723"/>
      <c r="L18" s="723"/>
      <c r="M18" s="723"/>
      <c r="N18" s="723"/>
    </row>
    <row r="19" spans="1:14" ht="15" customHeight="1">
      <c r="A19" s="727"/>
      <c r="B19" s="728" t="s">
        <v>513</v>
      </c>
      <c r="C19" s="725"/>
      <c r="D19" s="725"/>
      <c r="E19" s="725"/>
      <c r="F19" s="725"/>
      <c r="G19" s="725"/>
      <c r="H19" s="725"/>
      <c r="I19" s="725"/>
      <c r="J19" s="723" t="str">
        <f>IF(C19=0,"",(D19+E19)*100/C19)</f>
        <v/>
      </c>
      <c r="K19" s="723" t="str">
        <f>IF(C19=0,"",F19*100/C19)</f>
        <v/>
      </c>
      <c r="L19" s="723" t="str">
        <f>IF(C19=0,"",G19*100/C19)</f>
        <v/>
      </c>
      <c r="M19" s="723" t="str">
        <f>IF(C19=0,"",H19*100/C19)</f>
        <v/>
      </c>
      <c r="N19" s="723" t="str">
        <f>IF(C19=0,"",I19*100/C19)</f>
        <v/>
      </c>
    </row>
    <row r="20" spans="1:14" ht="15" customHeight="1">
      <c r="A20" s="2" t="s">
        <v>514</v>
      </c>
      <c r="B20" s="6"/>
      <c r="C20" s="49"/>
      <c r="D20" s="49"/>
      <c r="E20" s="49"/>
      <c r="F20" s="49"/>
      <c r="G20" s="49"/>
      <c r="H20" s="49"/>
      <c r="I20" s="49"/>
      <c r="J20" s="686"/>
      <c r="K20" s="686"/>
      <c r="L20" s="686"/>
      <c r="M20" s="686"/>
      <c r="N20" s="686"/>
    </row>
    <row r="21" spans="1:14" ht="15" customHeight="1">
      <c r="A21" s="728"/>
      <c r="B21" s="729" t="s">
        <v>515</v>
      </c>
      <c r="C21" s="724"/>
      <c r="D21" s="724"/>
      <c r="E21" s="724"/>
      <c r="F21" s="724"/>
      <c r="G21" s="724"/>
      <c r="H21" s="724"/>
      <c r="I21" s="724"/>
      <c r="J21" s="722" t="str">
        <f>IF(C21=0,"",(D21+E21)*100/C21)</f>
        <v/>
      </c>
      <c r="K21" s="722" t="str">
        <f>IF(C21=0,"",F21*100/C21)</f>
        <v/>
      </c>
      <c r="L21" s="722" t="str">
        <f>IF(C21=0,"",G21*100/C21)</f>
        <v/>
      </c>
      <c r="M21" s="722" t="str">
        <f>IF(C21=0,"",H21*100/C21)</f>
        <v/>
      </c>
      <c r="N21" s="722" t="str">
        <f>IF(C21=0,"",I21*100/C21)</f>
        <v/>
      </c>
    </row>
    <row r="22" spans="1:14" ht="15" customHeight="1">
      <c r="A22" s="727"/>
      <c r="B22" s="728" t="s">
        <v>516</v>
      </c>
      <c r="C22" s="725"/>
      <c r="D22" s="725"/>
      <c r="E22" s="725"/>
      <c r="F22" s="725"/>
      <c r="G22" s="725"/>
      <c r="H22" s="725"/>
      <c r="I22" s="725"/>
      <c r="J22" s="723" t="str">
        <f>IF(C22=0,"",(D22+E22)*100/C22)</f>
        <v/>
      </c>
      <c r="K22" s="723" t="str">
        <f>IF(C22=0,"",F22*100/C22)</f>
        <v/>
      </c>
      <c r="L22" s="723" t="str">
        <f>IF(C22=0,"",G22*100/C22)</f>
        <v/>
      </c>
      <c r="M22" s="723" t="str">
        <f>IF(C22=0,"",H22*100/C22)</f>
        <v/>
      </c>
      <c r="N22" s="723" t="str">
        <f>IF(C22=0,"",I22*100/C22)</f>
        <v/>
      </c>
    </row>
    <row r="23" spans="1:14" ht="15" customHeight="1">
      <c r="A23" s="727"/>
      <c r="B23" s="728" t="s">
        <v>517</v>
      </c>
      <c r="C23" s="725"/>
      <c r="D23" s="725"/>
      <c r="E23" s="725"/>
      <c r="F23" s="725"/>
      <c r="G23" s="725"/>
      <c r="H23" s="725"/>
      <c r="I23" s="725"/>
      <c r="J23" s="723"/>
      <c r="K23" s="723"/>
      <c r="L23" s="723"/>
      <c r="M23" s="723"/>
      <c r="N23" s="723"/>
    </row>
    <row r="24" spans="1:14" ht="15" customHeight="1">
      <c r="A24" s="727"/>
      <c r="B24" s="728" t="s">
        <v>518</v>
      </c>
      <c r="C24" s="725"/>
      <c r="D24" s="725"/>
      <c r="E24" s="725"/>
      <c r="F24" s="725"/>
      <c r="G24" s="725"/>
      <c r="H24" s="725"/>
      <c r="I24" s="725"/>
      <c r="J24" s="723" t="str">
        <f t="shared" ref="J24:J56" si="5">IF(C24=0,"",(D24+E24)*100/C24)</f>
        <v/>
      </c>
      <c r="K24" s="723" t="str">
        <f t="shared" ref="K24:K56" si="6">IF(C24=0,"",F24*100/C24)</f>
        <v/>
      </c>
      <c r="L24" s="723" t="str">
        <f t="shared" ref="L24:L56" si="7">IF(C24=0,"",G24*100/C24)</f>
        <v/>
      </c>
      <c r="M24" s="723" t="str">
        <f t="shared" ref="M24:M56" si="8">IF(C24=0,"",H24*100/C24)</f>
        <v/>
      </c>
      <c r="N24" s="723" t="str">
        <f t="shared" ref="N24:N56" si="9">IF(C24=0,"",I24*100/C24)</f>
        <v/>
      </c>
    </row>
    <row r="25" spans="1:14" ht="15" customHeight="1">
      <c r="A25" s="727"/>
      <c r="B25" s="728" t="s">
        <v>519</v>
      </c>
      <c r="C25" s="725"/>
      <c r="D25" s="725"/>
      <c r="E25" s="725"/>
      <c r="F25" s="725"/>
      <c r="G25" s="725"/>
      <c r="H25" s="725"/>
      <c r="I25" s="725"/>
      <c r="J25" s="723" t="str">
        <f t="shared" si="5"/>
        <v/>
      </c>
      <c r="K25" s="723" t="str">
        <f t="shared" si="6"/>
        <v/>
      </c>
      <c r="L25" s="723" t="str">
        <f t="shared" si="7"/>
        <v/>
      </c>
      <c r="M25" s="723" t="str">
        <f t="shared" si="8"/>
        <v/>
      </c>
      <c r="N25" s="723" t="str">
        <f t="shared" si="9"/>
        <v/>
      </c>
    </row>
    <row r="26" spans="1:14" ht="15" customHeight="1">
      <c r="A26" s="727"/>
      <c r="B26" s="728" t="s">
        <v>520</v>
      </c>
      <c r="C26" s="725"/>
      <c r="D26" s="725"/>
      <c r="E26" s="725"/>
      <c r="F26" s="725"/>
      <c r="G26" s="725"/>
      <c r="H26" s="725"/>
      <c r="I26" s="725"/>
      <c r="J26" s="723" t="str">
        <f t="shared" si="5"/>
        <v/>
      </c>
      <c r="K26" s="723" t="str">
        <f t="shared" si="6"/>
        <v/>
      </c>
      <c r="L26" s="723" t="str">
        <f t="shared" si="7"/>
        <v/>
      </c>
      <c r="M26" s="723" t="str">
        <f t="shared" si="8"/>
        <v/>
      </c>
      <c r="N26" s="723" t="str">
        <f t="shared" si="9"/>
        <v/>
      </c>
    </row>
    <row r="27" spans="1:14" ht="15" customHeight="1">
      <c r="A27" s="727"/>
      <c r="B27" s="728" t="s">
        <v>521</v>
      </c>
      <c r="C27" s="725"/>
      <c r="D27" s="725"/>
      <c r="E27" s="725"/>
      <c r="F27" s="725"/>
      <c r="G27" s="725"/>
      <c r="H27" s="725"/>
      <c r="I27" s="725"/>
      <c r="J27" s="723" t="str">
        <f t="shared" si="5"/>
        <v/>
      </c>
      <c r="K27" s="723" t="str">
        <f t="shared" si="6"/>
        <v/>
      </c>
      <c r="L27" s="723" t="str">
        <f t="shared" si="7"/>
        <v/>
      </c>
      <c r="M27" s="723" t="str">
        <f t="shared" si="8"/>
        <v/>
      </c>
      <c r="N27" s="723" t="str">
        <f t="shared" si="9"/>
        <v/>
      </c>
    </row>
    <row r="28" spans="1:14" ht="15" customHeight="1">
      <c r="A28" s="727"/>
      <c r="B28" s="728" t="s">
        <v>522</v>
      </c>
      <c r="C28" s="725"/>
      <c r="D28" s="725"/>
      <c r="E28" s="725"/>
      <c r="F28" s="725"/>
      <c r="G28" s="725"/>
      <c r="H28" s="725"/>
      <c r="I28" s="725"/>
      <c r="J28" s="723" t="str">
        <f t="shared" si="5"/>
        <v/>
      </c>
      <c r="K28" s="723" t="str">
        <f t="shared" si="6"/>
        <v/>
      </c>
      <c r="L28" s="723" t="str">
        <f t="shared" si="7"/>
        <v/>
      </c>
      <c r="M28" s="723" t="str">
        <f t="shared" si="8"/>
        <v/>
      </c>
      <c r="N28" s="723" t="str">
        <f t="shared" si="9"/>
        <v/>
      </c>
    </row>
    <row r="29" spans="1:14" ht="15" customHeight="1">
      <c r="A29" s="727"/>
      <c r="B29" s="728" t="s">
        <v>523</v>
      </c>
      <c r="C29" s="725"/>
      <c r="D29" s="725"/>
      <c r="E29" s="725"/>
      <c r="F29" s="725"/>
      <c r="G29" s="725"/>
      <c r="H29" s="725"/>
      <c r="I29" s="725"/>
      <c r="J29" s="723" t="str">
        <f t="shared" si="5"/>
        <v/>
      </c>
      <c r="K29" s="723" t="str">
        <f t="shared" si="6"/>
        <v/>
      </c>
      <c r="L29" s="723" t="str">
        <f t="shared" si="7"/>
        <v/>
      </c>
      <c r="M29" s="723" t="str">
        <f t="shared" si="8"/>
        <v/>
      </c>
      <c r="N29" s="723" t="str">
        <f t="shared" si="9"/>
        <v/>
      </c>
    </row>
    <row r="30" spans="1:14" s="124" customFormat="1" ht="15" customHeight="1">
      <c r="A30" s="2" t="s">
        <v>524</v>
      </c>
      <c r="B30" s="2"/>
      <c r="C30" s="25"/>
      <c r="D30" s="25"/>
      <c r="E30" s="25"/>
      <c r="F30" s="25"/>
      <c r="G30" s="25"/>
      <c r="H30" s="25"/>
      <c r="I30" s="25"/>
      <c r="J30" s="103" t="str">
        <f t="shared" si="5"/>
        <v/>
      </c>
      <c r="K30" s="103" t="str">
        <f t="shared" si="6"/>
        <v/>
      </c>
      <c r="L30" s="103" t="str">
        <f t="shared" si="7"/>
        <v/>
      </c>
      <c r="M30" s="103" t="str">
        <f t="shared" si="8"/>
        <v/>
      </c>
      <c r="N30" s="103" t="str">
        <f t="shared" si="9"/>
        <v/>
      </c>
    </row>
    <row r="31" spans="1:14" ht="15" customHeight="1">
      <c r="A31" s="728"/>
      <c r="B31" s="728" t="s">
        <v>525</v>
      </c>
      <c r="C31" s="724"/>
      <c r="D31" s="724"/>
      <c r="E31" s="724"/>
      <c r="F31" s="724"/>
      <c r="G31" s="724"/>
      <c r="H31" s="724"/>
      <c r="I31" s="724"/>
      <c r="J31" s="722" t="str">
        <f t="shared" si="5"/>
        <v/>
      </c>
      <c r="K31" s="722" t="str">
        <f t="shared" si="6"/>
        <v/>
      </c>
      <c r="L31" s="722" t="str">
        <f t="shared" si="7"/>
        <v/>
      </c>
      <c r="M31" s="722" t="str">
        <f t="shared" si="8"/>
        <v/>
      </c>
      <c r="N31" s="722" t="str">
        <f t="shared" si="9"/>
        <v/>
      </c>
    </row>
    <row r="32" spans="1:14" ht="15" customHeight="1">
      <c r="A32" s="728"/>
      <c r="B32" s="728" t="s">
        <v>526</v>
      </c>
      <c r="C32" s="725"/>
      <c r="D32" s="725"/>
      <c r="E32" s="725"/>
      <c r="F32" s="725"/>
      <c r="G32" s="725"/>
      <c r="H32" s="725"/>
      <c r="I32" s="725"/>
      <c r="J32" s="723" t="str">
        <f t="shared" si="5"/>
        <v/>
      </c>
      <c r="K32" s="723" t="str">
        <f t="shared" si="6"/>
        <v/>
      </c>
      <c r="L32" s="723" t="str">
        <f t="shared" si="7"/>
        <v/>
      </c>
      <c r="M32" s="723" t="str">
        <f t="shared" si="8"/>
        <v/>
      </c>
      <c r="N32" s="723" t="str">
        <f t="shared" si="9"/>
        <v/>
      </c>
    </row>
    <row r="33" spans="1:14" ht="15" customHeight="1">
      <c r="A33" s="728"/>
      <c r="B33" s="728" t="s">
        <v>527</v>
      </c>
      <c r="C33" s="725"/>
      <c r="D33" s="725"/>
      <c r="E33" s="725"/>
      <c r="F33" s="725"/>
      <c r="G33" s="725"/>
      <c r="H33" s="725"/>
      <c r="I33" s="725"/>
      <c r="J33" s="723" t="str">
        <f t="shared" si="5"/>
        <v/>
      </c>
      <c r="K33" s="723" t="str">
        <f t="shared" si="6"/>
        <v/>
      </c>
      <c r="L33" s="723" t="str">
        <f t="shared" si="7"/>
        <v/>
      </c>
      <c r="M33" s="723" t="str">
        <f t="shared" si="8"/>
        <v/>
      </c>
      <c r="N33" s="723" t="str">
        <f t="shared" si="9"/>
        <v/>
      </c>
    </row>
    <row r="34" spans="1:14" ht="15" customHeight="1">
      <c r="A34" s="728"/>
      <c r="B34" s="728" t="s">
        <v>528</v>
      </c>
      <c r="C34" s="725"/>
      <c r="D34" s="725"/>
      <c r="E34" s="725"/>
      <c r="F34" s="725"/>
      <c r="G34" s="725"/>
      <c r="H34" s="725"/>
      <c r="I34" s="725"/>
      <c r="J34" s="723" t="str">
        <f t="shared" si="5"/>
        <v/>
      </c>
      <c r="K34" s="723" t="str">
        <f t="shared" si="6"/>
        <v/>
      </c>
      <c r="L34" s="723" t="str">
        <f t="shared" si="7"/>
        <v/>
      </c>
      <c r="M34" s="723" t="str">
        <f t="shared" si="8"/>
        <v/>
      </c>
      <c r="N34" s="723" t="str">
        <f t="shared" si="9"/>
        <v/>
      </c>
    </row>
    <row r="35" spans="1:14" ht="15" customHeight="1">
      <c r="A35" s="728"/>
      <c r="B35" s="728" t="s">
        <v>529</v>
      </c>
      <c r="C35" s="725"/>
      <c r="D35" s="725"/>
      <c r="E35" s="725"/>
      <c r="F35" s="725"/>
      <c r="G35" s="725"/>
      <c r="H35" s="725"/>
      <c r="I35" s="725"/>
      <c r="J35" s="723" t="str">
        <f t="shared" si="5"/>
        <v/>
      </c>
      <c r="K35" s="723" t="str">
        <f t="shared" si="6"/>
        <v/>
      </c>
      <c r="L35" s="723" t="str">
        <f t="shared" si="7"/>
        <v/>
      </c>
      <c r="M35" s="723" t="str">
        <f t="shared" si="8"/>
        <v/>
      </c>
      <c r="N35" s="723" t="str">
        <f t="shared" si="9"/>
        <v/>
      </c>
    </row>
    <row r="36" spans="1:14" ht="15" customHeight="1">
      <c r="A36" s="728"/>
      <c r="B36" s="728" t="s">
        <v>530</v>
      </c>
      <c r="C36" s="725"/>
      <c r="D36" s="725"/>
      <c r="E36" s="725"/>
      <c r="F36" s="725"/>
      <c r="G36" s="725"/>
      <c r="H36" s="725"/>
      <c r="I36" s="725"/>
      <c r="J36" s="723" t="str">
        <f t="shared" si="5"/>
        <v/>
      </c>
      <c r="K36" s="723" t="str">
        <f t="shared" si="6"/>
        <v/>
      </c>
      <c r="L36" s="723" t="str">
        <f t="shared" si="7"/>
        <v/>
      </c>
      <c r="M36" s="723" t="str">
        <f t="shared" si="8"/>
        <v/>
      </c>
      <c r="N36" s="723" t="str">
        <f t="shared" si="9"/>
        <v/>
      </c>
    </row>
    <row r="37" spans="1:14" ht="15" customHeight="1">
      <c r="A37" s="728"/>
      <c r="B37" s="728" t="s">
        <v>531</v>
      </c>
      <c r="C37" s="725"/>
      <c r="D37" s="725"/>
      <c r="E37" s="725"/>
      <c r="F37" s="725"/>
      <c r="G37" s="725"/>
      <c r="H37" s="725"/>
      <c r="I37" s="725"/>
      <c r="J37" s="723" t="str">
        <f t="shared" si="5"/>
        <v/>
      </c>
      <c r="K37" s="723" t="str">
        <f t="shared" si="6"/>
        <v/>
      </c>
      <c r="L37" s="723" t="str">
        <f t="shared" si="7"/>
        <v/>
      </c>
      <c r="M37" s="723" t="str">
        <f t="shared" si="8"/>
        <v/>
      </c>
      <c r="N37" s="723" t="str">
        <f t="shared" si="9"/>
        <v/>
      </c>
    </row>
    <row r="38" spans="1:14" ht="15" customHeight="1">
      <c r="A38" s="727"/>
      <c r="B38" s="728" t="s">
        <v>532</v>
      </c>
      <c r="C38" s="725"/>
      <c r="D38" s="725"/>
      <c r="E38" s="725"/>
      <c r="F38" s="725"/>
      <c r="G38" s="725"/>
      <c r="H38" s="725"/>
      <c r="I38" s="725"/>
      <c r="J38" s="723" t="str">
        <f t="shared" si="5"/>
        <v/>
      </c>
      <c r="K38" s="723" t="str">
        <f t="shared" si="6"/>
        <v/>
      </c>
      <c r="L38" s="723" t="str">
        <f t="shared" si="7"/>
        <v/>
      </c>
      <c r="M38" s="723" t="str">
        <f t="shared" si="8"/>
        <v/>
      </c>
      <c r="N38" s="723" t="str">
        <f t="shared" si="9"/>
        <v/>
      </c>
    </row>
    <row r="39" spans="1:14" s="124" customFormat="1" ht="15" customHeight="1">
      <c r="A39" s="727"/>
      <c r="B39" s="728" t="s">
        <v>533</v>
      </c>
      <c r="C39" s="725"/>
      <c r="D39" s="725"/>
      <c r="E39" s="725"/>
      <c r="F39" s="725"/>
      <c r="G39" s="725"/>
      <c r="H39" s="725"/>
      <c r="I39" s="725"/>
      <c r="J39" s="723" t="str">
        <f t="shared" si="5"/>
        <v/>
      </c>
      <c r="K39" s="723" t="str">
        <f t="shared" si="6"/>
        <v/>
      </c>
      <c r="L39" s="723" t="str">
        <f t="shared" si="7"/>
        <v/>
      </c>
      <c r="M39" s="723" t="str">
        <f t="shared" si="8"/>
        <v/>
      </c>
      <c r="N39" s="723" t="str">
        <f t="shared" si="9"/>
        <v/>
      </c>
    </row>
    <row r="40" spans="1:14" ht="15" customHeight="1">
      <c r="A40" s="727"/>
      <c r="B40" s="728" t="s">
        <v>534</v>
      </c>
      <c r="C40" s="725"/>
      <c r="D40" s="725"/>
      <c r="E40" s="725"/>
      <c r="F40" s="725"/>
      <c r="G40" s="725"/>
      <c r="H40" s="725"/>
      <c r="I40" s="725"/>
      <c r="J40" s="723" t="str">
        <f t="shared" si="5"/>
        <v/>
      </c>
      <c r="K40" s="723" t="str">
        <f t="shared" si="6"/>
        <v/>
      </c>
      <c r="L40" s="723" t="str">
        <f t="shared" si="7"/>
        <v/>
      </c>
      <c r="M40" s="723" t="str">
        <f t="shared" si="8"/>
        <v/>
      </c>
      <c r="N40" s="723" t="str">
        <f t="shared" si="9"/>
        <v/>
      </c>
    </row>
    <row r="41" spans="1:14" ht="15" customHeight="1">
      <c r="A41" s="727"/>
      <c r="B41" s="728" t="s">
        <v>535</v>
      </c>
      <c r="C41" s="725"/>
      <c r="D41" s="725"/>
      <c r="E41" s="725"/>
      <c r="F41" s="725"/>
      <c r="G41" s="725"/>
      <c r="H41" s="725"/>
      <c r="I41" s="725"/>
      <c r="J41" s="723" t="str">
        <f t="shared" si="5"/>
        <v/>
      </c>
      <c r="K41" s="723" t="str">
        <f t="shared" si="6"/>
        <v/>
      </c>
      <c r="L41" s="723" t="str">
        <f t="shared" si="7"/>
        <v/>
      </c>
      <c r="M41" s="723" t="str">
        <f t="shared" si="8"/>
        <v/>
      </c>
      <c r="N41" s="723" t="str">
        <f t="shared" si="9"/>
        <v/>
      </c>
    </row>
    <row r="42" spans="1:14" ht="15" customHeight="1">
      <c r="A42" s="727"/>
      <c r="B42" s="728" t="s">
        <v>536</v>
      </c>
      <c r="C42" s="725"/>
      <c r="D42" s="725"/>
      <c r="E42" s="725"/>
      <c r="F42" s="725"/>
      <c r="G42" s="725"/>
      <c r="H42" s="725"/>
      <c r="I42" s="725"/>
      <c r="J42" s="723" t="str">
        <f t="shared" si="5"/>
        <v/>
      </c>
      <c r="K42" s="723" t="str">
        <f t="shared" si="6"/>
        <v/>
      </c>
      <c r="L42" s="723" t="str">
        <f t="shared" si="7"/>
        <v/>
      </c>
      <c r="M42" s="723" t="str">
        <f t="shared" si="8"/>
        <v/>
      </c>
      <c r="N42" s="723" t="str">
        <f t="shared" si="9"/>
        <v/>
      </c>
    </row>
    <row r="43" spans="1:14" ht="15" customHeight="1">
      <c r="A43" s="2" t="s">
        <v>537</v>
      </c>
      <c r="B43" s="2"/>
      <c r="C43" s="25"/>
      <c r="D43" s="25"/>
      <c r="E43" s="25"/>
      <c r="F43" s="25"/>
      <c r="G43" s="25"/>
      <c r="H43" s="25"/>
      <c r="I43" s="25"/>
      <c r="J43" s="103" t="str">
        <f t="shared" si="5"/>
        <v/>
      </c>
      <c r="K43" s="103" t="str">
        <f t="shared" si="6"/>
        <v/>
      </c>
      <c r="L43" s="103" t="str">
        <f t="shared" si="7"/>
        <v/>
      </c>
      <c r="M43" s="103" t="str">
        <f t="shared" si="8"/>
        <v/>
      </c>
      <c r="N43" s="103" t="str">
        <f t="shared" si="9"/>
        <v/>
      </c>
    </row>
    <row r="44" spans="1:14" ht="15" customHeight="1">
      <c r="A44" s="728"/>
      <c r="B44" s="728" t="s">
        <v>538</v>
      </c>
      <c r="C44" s="725"/>
      <c r="D44" s="725"/>
      <c r="E44" s="725"/>
      <c r="F44" s="725"/>
      <c r="G44" s="725"/>
      <c r="H44" s="725"/>
      <c r="I44" s="725"/>
      <c r="J44" s="723" t="str">
        <f t="shared" si="5"/>
        <v/>
      </c>
      <c r="K44" s="723" t="str">
        <f t="shared" si="6"/>
        <v/>
      </c>
      <c r="L44" s="723" t="str">
        <f t="shared" si="7"/>
        <v/>
      </c>
      <c r="M44" s="723" t="str">
        <f t="shared" si="8"/>
        <v/>
      </c>
      <c r="N44" s="723" t="str">
        <f t="shared" si="9"/>
        <v/>
      </c>
    </row>
    <row r="45" spans="1:14" ht="15" customHeight="1">
      <c r="A45" s="727"/>
      <c r="B45" s="728" t="s">
        <v>539</v>
      </c>
      <c r="C45" s="725"/>
      <c r="D45" s="725"/>
      <c r="E45" s="725"/>
      <c r="F45" s="725"/>
      <c r="G45" s="725"/>
      <c r="H45" s="725"/>
      <c r="I45" s="725"/>
      <c r="J45" s="723" t="str">
        <f t="shared" si="5"/>
        <v/>
      </c>
      <c r="K45" s="723" t="str">
        <f t="shared" si="6"/>
        <v/>
      </c>
      <c r="L45" s="723" t="str">
        <f t="shared" si="7"/>
        <v/>
      </c>
      <c r="M45" s="723" t="str">
        <f t="shared" si="8"/>
        <v/>
      </c>
      <c r="N45" s="723" t="str">
        <f t="shared" si="9"/>
        <v/>
      </c>
    </row>
    <row r="46" spans="1:14" ht="15" customHeight="1">
      <c r="A46" s="727"/>
      <c r="B46" s="728" t="s">
        <v>540</v>
      </c>
      <c r="C46" s="725"/>
      <c r="D46" s="725"/>
      <c r="E46" s="725"/>
      <c r="F46" s="725"/>
      <c r="G46" s="725"/>
      <c r="H46" s="725"/>
      <c r="I46" s="725"/>
      <c r="J46" s="723" t="str">
        <f t="shared" si="5"/>
        <v/>
      </c>
      <c r="K46" s="723" t="str">
        <f t="shared" si="6"/>
        <v/>
      </c>
      <c r="L46" s="723" t="str">
        <f t="shared" si="7"/>
        <v/>
      </c>
      <c r="M46" s="723" t="str">
        <f t="shared" si="8"/>
        <v/>
      </c>
      <c r="N46" s="723" t="str">
        <f t="shared" si="9"/>
        <v/>
      </c>
    </row>
    <row r="47" spans="1:14" s="124" customFormat="1" ht="15" customHeight="1">
      <c r="A47" s="727"/>
      <c r="B47" s="728" t="s">
        <v>541</v>
      </c>
      <c r="C47" s="725"/>
      <c r="D47" s="725"/>
      <c r="E47" s="725"/>
      <c r="F47" s="725"/>
      <c r="G47" s="725"/>
      <c r="H47" s="725"/>
      <c r="I47" s="725"/>
      <c r="J47" s="723" t="str">
        <f t="shared" si="5"/>
        <v/>
      </c>
      <c r="K47" s="723" t="str">
        <f t="shared" si="6"/>
        <v/>
      </c>
      <c r="L47" s="723" t="str">
        <f t="shared" si="7"/>
        <v/>
      </c>
      <c r="M47" s="723" t="str">
        <f t="shared" si="8"/>
        <v/>
      </c>
      <c r="N47" s="723" t="str">
        <f t="shared" si="9"/>
        <v/>
      </c>
    </row>
    <row r="48" spans="1:14" ht="15" customHeight="1">
      <c r="A48" s="727"/>
      <c r="B48" s="728" t="s">
        <v>542</v>
      </c>
      <c r="C48" s="725"/>
      <c r="D48" s="725"/>
      <c r="E48" s="725"/>
      <c r="F48" s="725"/>
      <c r="G48" s="725"/>
      <c r="H48" s="725"/>
      <c r="I48" s="725"/>
      <c r="J48" s="723" t="str">
        <f t="shared" si="5"/>
        <v/>
      </c>
      <c r="K48" s="723" t="str">
        <f t="shared" si="6"/>
        <v/>
      </c>
      <c r="L48" s="723" t="str">
        <f t="shared" si="7"/>
        <v/>
      </c>
      <c r="M48" s="723" t="str">
        <f t="shared" si="8"/>
        <v/>
      </c>
      <c r="N48" s="723" t="str">
        <f t="shared" si="9"/>
        <v/>
      </c>
    </row>
    <row r="49" spans="1:14" ht="15" customHeight="1">
      <c r="A49" s="727"/>
      <c r="B49" s="728" t="s">
        <v>543</v>
      </c>
      <c r="C49" s="725"/>
      <c r="D49" s="725"/>
      <c r="E49" s="725"/>
      <c r="F49" s="725"/>
      <c r="G49" s="725"/>
      <c r="H49" s="725"/>
      <c r="I49" s="725"/>
      <c r="J49" s="723" t="str">
        <f t="shared" si="5"/>
        <v/>
      </c>
      <c r="K49" s="723" t="str">
        <f t="shared" si="6"/>
        <v/>
      </c>
      <c r="L49" s="723" t="str">
        <f t="shared" si="7"/>
        <v/>
      </c>
      <c r="M49" s="723" t="str">
        <f t="shared" si="8"/>
        <v/>
      </c>
      <c r="N49" s="723" t="str">
        <f t="shared" si="9"/>
        <v/>
      </c>
    </row>
    <row r="50" spans="1:14" ht="15" customHeight="1">
      <c r="A50" s="727"/>
      <c r="B50" s="728" t="s">
        <v>544</v>
      </c>
      <c r="C50" s="725"/>
      <c r="D50" s="725"/>
      <c r="E50" s="725"/>
      <c r="F50" s="725"/>
      <c r="G50" s="725"/>
      <c r="H50" s="725"/>
      <c r="I50" s="725"/>
      <c r="J50" s="723" t="str">
        <f t="shared" si="5"/>
        <v/>
      </c>
      <c r="K50" s="723" t="str">
        <f t="shared" si="6"/>
        <v/>
      </c>
      <c r="L50" s="723" t="str">
        <f t="shared" si="7"/>
        <v/>
      </c>
      <c r="M50" s="723" t="str">
        <f t="shared" si="8"/>
        <v/>
      </c>
      <c r="N50" s="723" t="str">
        <f t="shared" si="9"/>
        <v/>
      </c>
    </row>
    <row r="51" spans="1:14" ht="15" customHeight="1">
      <c r="A51" s="2" t="s">
        <v>545</v>
      </c>
      <c r="B51" s="2"/>
      <c r="C51" s="25"/>
      <c r="D51" s="25"/>
      <c r="E51" s="25"/>
      <c r="F51" s="25"/>
      <c r="G51" s="25"/>
      <c r="H51" s="25"/>
      <c r="I51" s="25"/>
      <c r="J51" s="103" t="str">
        <f t="shared" si="5"/>
        <v/>
      </c>
      <c r="K51" s="103" t="str">
        <f t="shared" si="6"/>
        <v/>
      </c>
      <c r="L51" s="103" t="str">
        <f t="shared" si="7"/>
        <v/>
      </c>
      <c r="M51" s="103" t="str">
        <f t="shared" si="8"/>
        <v/>
      </c>
      <c r="N51" s="103" t="str">
        <f t="shared" si="9"/>
        <v/>
      </c>
    </row>
    <row r="52" spans="1:14" ht="15" customHeight="1">
      <c r="A52" s="728"/>
      <c r="B52" s="728" t="s">
        <v>546</v>
      </c>
      <c r="C52" s="725"/>
      <c r="D52" s="725"/>
      <c r="E52" s="725"/>
      <c r="F52" s="725"/>
      <c r="G52" s="725"/>
      <c r="H52" s="725"/>
      <c r="I52" s="725"/>
      <c r="J52" s="723" t="str">
        <f t="shared" si="5"/>
        <v/>
      </c>
      <c r="K52" s="723" t="str">
        <f t="shared" si="6"/>
        <v/>
      </c>
      <c r="L52" s="723" t="str">
        <f t="shared" si="7"/>
        <v/>
      </c>
      <c r="M52" s="723" t="str">
        <f t="shared" si="8"/>
        <v/>
      </c>
      <c r="N52" s="723" t="str">
        <f t="shared" si="9"/>
        <v/>
      </c>
    </row>
    <row r="53" spans="1:14" ht="15" customHeight="1">
      <c r="A53" s="727"/>
      <c r="B53" s="728" t="s">
        <v>547</v>
      </c>
      <c r="C53" s="725"/>
      <c r="D53" s="725"/>
      <c r="E53" s="725"/>
      <c r="F53" s="725"/>
      <c r="G53" s="725"/>
      <c r="H53" s="725"/>
      <c r="I53" s="725"/>
      <c r="J53" s="723" t="str">
        <f t="shared" si="5"/>
        <v/>
      </c>
      <c r="K53" s="723" t="str">
        <f t="shared" si="6"/>
        <v/>
      </c>
      <c r="L53" s="723" t="str">
        <f t="shared" si="7"/>
        <v/>
      </c>
      <c r="M53" s="723" t="str">
        <f t="shared" si="8"/>
        <v/>
      </c>
      <c r="N53" s="723" t="str">
        <f t="shared" si="9"/>
        <v/>
      </c>
    </row>
    <row r="54" spans="1:14" ht="15" customHeight="1">
      <c r="A54" s="727"/>
      <c r="B54" s="728" t="s">
        <v>548</v>
      </c>
      <c r="C54" s="725"/>
      <c r="D54" s="725"/>
      <c r="E54" s="725"/>
      <c r="F54" s="725"/>
      <c r="G54" s="725"/>
      <c r="H54" s="725"/>
      <c r="I54" s="725"/>
      <c r="J54" s="723" t="str">
        <f t="shared" si="5"/>
        <v/>
      </c>
      <c r="K54" s="723" t="str">
        <f t="shared" si="6"/>
        <v/>
      </c>
      <c r="L54" s="723" t="str">
        <f t="shared" si="7"/>
        <v/>
      </c>
      <c r="M54" s="723" t="str">
        <f t="shared" si="8"/>
        <v/>
      </c>
      <c r="N54" s="723" t="str">
        <f t="shared" si="9"/>
        <v/>
      </c>
    </row>
    <row r="55" spans="1:14" ht="15" customHeight="1">
      <c r="A55" s="727"/>
      <c r="B55" s="728" t="s">
        <v>549</v>
      </c>
      <c r="C55" s="725"/>
      <c r="D55" s="725"/>
      <c r="E55" s="725"/>
      <c r="F55" s="725"/>
      <c r="G55" s="725"/>
      <c r="H55" s="725"/>
      <c r="I55" s="725"/>
      <c r="J55" s="723" t="str">
        <f t="shared" si="5"/>
        <v/>
      </c>
      <c r="K55" s="723" t="str">
        <f t="shared" si="6"/>
        <v/>
      </c>
      <c r="L55" s="723" t="str">
        <f t="shared" si="7"/>
        <v/>
      </c>
      <c r="M55" s="723" t="str">
        <f t="shared" si="8"/>
        <v/>
      </c>
      <c r="N55" s="723" t="str">
        <f t="shared" si="9"/>
        <v/>
      </c>
    </row>
    <row r="56" spans="1:14" s="124" customFormat="1" ht="15" customHeight="1">
      <c r="A56" s="2" t="s">
        <v>550</v>
      </c>
      <c r="B56" s="2"/>
      <c r="C56" s="49"/>
      <c r="D56" s="49"/>
      <c r="E56" s="49"/>
      <c r="F56" s="49"/>
      <c r="G56" s="49"/>
      <c r="H56" s="49"/>
      <c r="I56" s="49"/>
      <c r="J56" s="686" t="str">
        <f t="shared" si="5"/>
        <v/>
      </c>
      <c r="K56" s="686" t="str">
        <f t="shared" si="6"/>
        <v/>
      </c>
      <c r="L56" s="686" t="str">
        <f t="shared" si="7"/>
        <v/>
      </c>
      <c r="M56" s="686" t="str">
        <f t="shared" si="8"/>
        <v/>
      </c>
      <c r="N56" s="686" t="str">
        <f t="shared" si="9"/>
        <v/>
      </c>
    </row>
    <row r="57" spans="1:14" ht="15" customHeight="1">
      <c r="A57" s="728"/>
      <c r="B57" s="728" t="s">
        <v>551</v>
      </c>
      <c r="C57" s="724"/>
      <c r="D57" s="724"/>
      <c r="E57" s="724"/>
      <c r="F57" s="724"/>
      <c r="G57" s="724"/>
      <c r="H57" s="724"/>
      <c r="I57" s="724"/>
      <c r="J57" s="722"/>
      <c r="K57" s="722"/>
      <c r="L57" s="722"/>
      <c r="M57" s="722"/>
      <c r="N57" s="722"/>
    </row>
    <row r="58" spans="1:14" ht="15" customHeight="1">
      <c r="A58" s="727"/>
      <c r="B58" s="728" t="s">
        <v>552</v>
      </c>
      <c r="C58" s="725"/>
      <c r="D58" s="725"/>
      <c r="E58" s="725"/>
      <c r="F58" s="725"/>
      <c r="G58" s="725"/>
      <c r="H58" s="725"/>
      <c r="I58" s="725"/>
      <c r="J58" s="723" t="str">
        <f t="shared" ref="J58:J68" si="10">IF(C58=0,"",(D58+E58)*100/C58)</f>
        <v/>
      </c>
      <c r="K58" s="723" t="str">
        <f t="shared" ref="K58:K68" si="11">IF(C58=0,"",F58*100/C58)</f>
        <v/>
      </c>
      <c r="L58" s="723" t="str">
        <f t="shared" ref="L58:L68" si="12">IF(C58=0,"",G58*100/C58)</f>
        <v/>
      </c>
      <c r="M58" s="723" t="str">
        <f t="shared" ref="M58:M68" si="13">IF(C58=0,"",H58*100/C58)</f>
        <v/>
      </c>
      <c r="N58" s="723" t="str">
        <f t="shared" ref="N58:N68" si="14">IF(C58=0,"",I58*100/C58)</f>
        <v/>
      </c>
    </row>
    <row r="59" spans="1:14" ht="15" customHeight="1">
      <c r="A59" s="727"/>
      <c r="B59" s="728" t="s">
        <v>553</v>
      </c>
      <c r="C59" s="725"/>
      <c r="D59" s="725"/>
      <c r="E59" s="725"/>
      <c r="F59" s="725"/>
      <c r="G59" s="725"/>
      <c r="H59" s="725"/>
      <c r="I59" s="725"/>
      <c r="J59" s="723" t="str">
        <f t="shared" si="10"/>
        <v/>
      </c>
      <c r="K59" s="723" t="str">
        <f t="shared" si="11"/>
        <v/>
      </c>
      <c r="L59" s="723" t="str">
        <f t="shared" si="12"/>
        <v/>
      </c>
      <c r="M59" s="723" t="str">
        <f t="shared" si="13"/>
        <v/>
      </c>
      <c r="N59" s="723" t="str">
        <f t="shared" si="14"/>
        <v/>
      </c>
    </row>
    <row r="60" spans="1:14" ht="15" customHeight="1">
      <c r="A60" s="727"/>
      <c r="B60" s="728" t="s">
        <v>554</v>
      </c>
      <c r="C60" s="725"/>
      <c r="D60" s="725"/>
      <c r="E60" s="725"/>
      <c r="F60" s="725"/>
      <c r="G60" s="725"/>
      <c r="H60" s="725"/>
      <c r="I60" s="725"/>
      <c r="J60" s="723" t="str">
        <f t="shared" si="10"/>
        <v/>
      </c>
      <c r="K60" s="723" t="str">
        <f t="shared" si="11"/>
        <v/>
      </c>
      <c r="L60" s="723" t="str">
        <f t="shared" si="12"/>
        <v/>
      </c>
      <c r="M60" s="723" t="str">
        <f t="shared" si="13"/>
        <v/>
      </c>
      <c r="N60" s="723" t="str">
        <f t="shared" si="14"/>
        <v/>
      </c>
    </row>
    <row r="61" spans="1:14" ht="15" customHeight="1">
      <c r="A61" s="727"/>
      <c r="B61" s="728" t="s">
        <v>555</v>
      </c>
      <c r="C61" s="725"/>
      <c r="D61" s="725"/>
      <c r="E61" s="725"/>
      <c r="F61" s="725"/>
      <c r="G61" s="725"/>
      <c r="H61" s="725"/>
      <c r="I61" s="725"/>
      <c r="J61" s="723" t="str">
        <f t="shared" si="10"/>
        <v/>
      </c>
      <c r="K61" s="723" t="str">
        <f t="shared" si="11"/>
        <v/>
      </c>
      <c r="L61" s="723" t="str">
        <f t="shared" si="12"/>
        <v/>
      </c>
      <c r="M61" s="723" t="str">
        <f t="shared" si="13"/>
        <v/>
      </c>
      <c r="N61" s="723" t="str">
        <f t="shared" si="14"/>
        <v/>
      </c>
    </row>
    <row r="62" spans="1:14" s="124" customFormat="1" ht="15" customHeight="1">
      <c r="A62" s="727"/>
      <c r="B62" s="728" t="s">
        <v>556</v>
      </c>
      <c r="C62" s="725"/>
      <c r="D62" s="725"/>
      <c r="E62" s="725"/>
      <c r="F62" s="725"/>
      <c r="G62" s="725"/>
      <c r="H62" s="725"/>
      <c r="I62" s="725"/>
      <c r="J62" s="723" t="str">
        <f t="shared" si="10"/>
        <v/>
      </c>
      <c r="K62" s="723" t="str">
        <f t="shared" si="11"/>
        <v/>
      </c>
      <c r="L62" s="723" t="str">
        <f t="shared" si="12"/>
        <v/>
      </c>
      <c r="M62" s="723" t="str">
        <f t="shared" si="13"/>
        <v/>
      </c>
      <c r="N62" s="723" t="str">
        <f t="shared" si="14"/>
        <v/>
      </c>
    </row>
    <row r="63" spans="1:14" ht="15" customHeight="1">
      <c r="A63" s="727"/>
      <c r="B63" s="728" t="s">
        <v>557</v>
      </c>
      <c r="C63" s="725"/>
      <c r="D63" s="725"/>
      <c r="E63" s="725"/>
      <c r="F63" s="725"/>
      <c r="G63" s="725"/>
      <c r="H63" s="725"/>
      <c r="I63" s="725"/>
      <c r="J63" s="723" t="str">
        <f t="shared" si="10"/>
        <v/>
      </c>
      <c r="K63" s="723" t="str">
        <f t="shared" si="11"/>
        <v/>
      </c>
      <c r="L63" s="723" t="str">
        <f t="shared" si="12"/>
        <v/>
      </c>
      <c r="M63" s="723" t="str">
        <f t="shared" si="13"/>
        <v/>
      </c>
      <c r="N63" s="723" t="str">
        <f t="shared" si="14"/>
        <v/>
      </c>
    </row>
    <row r="64" spans="1:14" ht="15" customHeight="1">
      <c r="A64" s="727"/>
      <c r="B64" s="728" t="s">
        <v>558</v>
      </c>
      <c r="C64" s="725"/>
      <c r="D64" s="725"/>
      <c r="E64" s="725"/>
      <c r="F64" s="725"/>
      <c r="G64" s="725"/>
      <c r="H64" s="725"/>
      <c r="I64" s="725"/>
      <c r="J64" s="723" t="str">
        <f t="shared" si="10"/>
        <v/>
      </c>
      <c r="K64" s="723" t="str">
        <f t="shared" si="11"/>
        <v/>
      </c>
      <c r="L64" s="723" t="str">
        <f t="shared" si="12"/>
        <v/>
      </c>
      <c r="M64" s="723" t="str">
        <f t="shared" si="13"/>
        <v/>
      </c>
      <c r="N64" s="723" t="str">
        <f t="shared" si="14"/>
        <v/>
      </c>
    </row>
    <row r="65" spans="1:14" ht="15" customHeight="1">
      <c r="A65" s="2" t="s">
        <v>559</v>
      </c>
      <c r="B65" s="2"/>
      <c r="C65" s="25"/>
      <c r="D65" s="25"/>
      <c r="E65" s="25"/>
      <c r="F65" s="25"/>
      <c r="G65" s="25"/>
      <c r="H65" s="25"/>
      <c r="I65" s="25"/>
      <c r="J65" s="103" t="str">
        <f t="shared" si="10"/>
        <v/>
      </c>
      <c r="K65" s="103" t="str">
        <f t="shared" si="11"/>
        <v/>
      </c>
      <c r="L65" s="103" t="str">
        <f t="shared" si="12"/>
        <v/>
      </c>
      <c r="M65" s="103" t="str">
        <f t="shared" si="13"/>
        <v/>
      </c>
      <c r="N65" s="103" t="str">
        <f t="shared" si="14"/>
        <v/>
      </c>
    </row>
    <row r="66" spans="1:14" ht="15" customHeight="1">
      <c r="A66" s="728"/>
      <c r="B66" s="728" t="s">
        <v>560</v>
      </c>
      <c r="C66" s="725"/>
      <c r="D66" s="725"/>
      <c r="E66" s="725"/>
      <c r="F66" s="725"/>
      <c r="G66" s="725"/>
      <c r="H66" s="725"/>
      <c r="I66" s="725"/>
      <c r="J66" s="723" t="str">
        <f t="shared" si="10"/>
        <v/>
      </c>
      <c r="K66" s="723" t="str">
        <f t="shared" si="11"/>
        <v/>
      </c>
      <c r="L66" s="723" t="str">
        <f t="shared" si="12"/>
        <v/>
      </c>
      <c r="M66" s="723" t="str">
        <f t="shared" si="13"/>
        <v/>
      </c>
      <c r="N66" s="723" t="str">
        <f t="shared" si="14"/>
        <v/>
      </c>
    </row>
    <row r="67" spans="1:14" ht="15" customHeight="1">
      <c r="A67" s="727"/>
      <c r="B67" s="728" t="s">
        <v>561</v>
      </c>
      <c r="C67" s="725"/>
      <c r="D67" s="725"/>
      <c r="E67" s="725"/>
      <c r="F67" s="725"/>
      <c r="G67" s="725"/>
      <c r="H67" s="725"/>
      <c r="I67" s="725"/>
      <c r="J67" s="723" t="str">
        <f t="shared" si="10"/>
        <v/>
      </c>
      <c r="K67" s="723" t="str">
        <f t="shared" si="11"/>
        <v/>
      </c>
      <c r="L67" s="723" t="str">
        <f t="shared" si="12"/>
        <v/>
      </c>
      <c r="M67" s="723" t="str">
        <f t="shared" si="13"/>
        <v/>
      </c>
      <c r="N67" s="723" t="str">
        <f t="shared" si="14"/>
        <v/>
      </c>
    </row>
    <row r="68" spans="1:14" ht="15" customHeight="1">
      <c r="A68" s="727"/>
      <c r="B68" s="728" t="s">
        <v>562</v>
      </c>
      <c r="C68" s="725"/>
      <c r="D68" s="725"/>
      <c r="E68" s="725"/>
      <c r="F68" s="725"/>
      <c r="G68" s="725"/>
      <c r="H68" s="725"/>
      <c r="I68" s="725"/>
      <c r="J68" s="723" t="str">
        <f t="shared" si="10"/>
        <v/>
      </c>
      <c r="K68" s="723" t="str">
        <f t="shared" si="11"/>
        <v/>
      </c>
      <c r="L68" s="723" t="str">
        <f t="shared" si="12"/>
        <v/>
      </c>
      <c r="M68" s="723" t="str">
        <f t="shared" si="13"/>
        <v/>
      </c>
      <c r="N68" s="723" t="str">
        <f t="shared" si="14"/>
        <v/>
      </c>
    </row>
    <row r="69" spans="1:14" ht="15" customHeight="1">
      <c r="A69" s="727"/>
      <c r="B69" s="728" t="s">
        <v>563</v>
      </c>
      <c r="C69" s="725"/>
      <c r="D69" s="725"/>
      <c r="E69" s="725"/>
      <c r="F69" s="725"/>
      <c r="G69" s="725"/>
      <c r="H69" s="725"/>
      <c r="I69" s="725"/>
      <c r="J69" s="723"/>
      <c r="K69" s="723"/>
      <c r="L69" s="723"/>
      <c r="M69" s="723"/>
      <c r="N69" s="723"/>
    </row>
    <row r="70" spans="1:14" s="124" customFormat="1" ht="15" customHeight="1">
      <c r="A70" s="727"/>
      <c r="B70" s="728" t="s">
        <v>564</v>
      </c>
      <c r="C70" s="725"/>
      <c r="D70" s="725"/>
      <c r="E70" s="725"/>
      <c r="F70" s="725"/>
      <c r="G70" s="725"/>
      <c r="H70" s="725"/>
      <c r="I70" s="725"/>
      <c r="J70" s="723" t="str">
        <f t="shared" ref="J70:J76" si="15">IF(C70=0,"",(D70+E70)*100/C70)</f>
        <v/>
      </c>
      <c r="K70" s="723" t="str">
        <f t="shared" ref="K70:K76" si="16">IF(C70=0,"",F70*100/C70)</f>
        <v/>
      </c>
      <c r="L70" s="723" t="str">
        <f t="shared" ref="L70:L76" si="17">IF(C70=0,"",G70*100/C70)</f>
        <v/>
      </c>
      <c r="M70" s="723" t="str">
        <f t="shared" ref="M70:M76" si="18">IF(C70=0,"",H70*100/C70)</f>
        <v/>
      </c>
      <c r="N70" s="723" t="str">
        <f t="shared" ref="N70:N76" si="19">IF(C70=0,"",I70*100/C70)</f>
        <v/>
      </c>
    </row>
    <row r="71" spans="1:14" ht="15" customHeight="1">
      <c r="A71" s="727"/>
      <c r="B71" s="728" t="s">
        <v>565</v>
      </c>
      <c r="C71" s="725"/>
      <c r="D71" s="725"/>
      <c r="E71" s="725"/>
      <c r="F71" s="725"/>
      <c r="G71" s="725"/>
      <c r="H71" s="725"/>
      <c r="I71" s="725"/>
      <c r="J71" s="723" t="str">
        <f t="shared" si="15"/>
        <v/>
      </c>
      <c r="K71" s="723" t="str">
        <f t="shared" si="16"/>
        <v/>
      </c>
      <c r="L71" s="723" t="str">
        <f t="shared" si="17"/>
        <v/>
      </c>
      <c r="M71" s="723" t="str">
        <f t="shared" si="18"/>
        <v/>
      </c>
      <c r="N71" s="723" t="str">
        <f t="shared" si="19"/>
        <v/>
      </c>
    </row>
    <row r="72" spans="1:14" ht="15" customHeight="1">
      <c r="A72" s="727"/>
      <c r="B72" s="728" t="s">
        <v>566</v>
      </c>
      <c r="C72" s="725"/>
      <c r="D72" s="725"/>
      <c r="E72" s="725"/>
      <c r="F72" s="725"/>
      <c r="G72" s="725"/>
      <c r="H72" s="725"/>
      <c r="I72" s="725"/>
      <c r="J72" s="723" t="str">
        <f t="shared" si="15"/>
        <v/>
      </c>
      <c r="K72" s="723" t="str">
        <f t="shared" si="16"/>
        <v/>
      </c>
      <c r="L72" s="723" t="str">
        <f t="shared" si="17"/>
        <v/>
      </c>
      <c r="M72" s="723" t="str">
        <f t="shared" si="18"/>
        <v/>
      </c>
      <c r="N72" s="723" t="str">
        <f t="shared" si="19"/>
        <v/>
      </c>
    </row>
    <row r="73" spans="1:14" ht="15" customHeight="1">
      <c r="A73" s="727"/>
      <c r="B73" s="728" t="s">
        <v>567</v>
      </c>
      <c r="C73" s="725"/>
      <c r="D73" s="725"/>
      <c r="E73" s="725"/>
      <c r="F73" s="725"/>
      <c r="G73" s="725"/>
      <c r="H73" s="725"/>
      <c r="I73" s="725"/>
      <c r="J73" s="723" t="str">
        <f t="shared" si="15"/>
        <v/>
      </c>
      <c r="K73" s="723" t="str">
        <f t="shared" si="16"/>
        <v/>
      </c>
      <c r="L73" s="723" t="str">
        <f t="shared" si="17"/>
        <v/>
      </c>
      <c r="M73" s="723" t="str">
        <f t="shared" si="18"/>
        <v/>
      </c>
      <c r="N73" s="723" t="str">
        <f t="shared" si="19"/>
        <v/>
      </c>
    </row>
    <row r="74" spans="1:14" ht="15" customHeight="1">
      <c r="A74" s="2" t="s">
        <v>568</v>
      </c>
      <c r="B74" s="2"/>
      <c r="C74" s="25"/>
      <c r="D74" s="25"/>
      <c r="E74" s="25"/>
      <c r="F74" s="25"/>
      <c r="G74" s="25"/>
      <c r="H74" s="25"/>
      <c r="I74" s="25"/>
      <c r="J74" s="103" t="str">
        <f t="shared" si="15"/>
        <v/>
      </c>
      <c r="K74" s="103" t="str">
        <f t="shared" si="16"/>
        <v/>
      </c>
      <c r="L74" s="103" t="str">
        <f t="shared" si="17"/>
        <v/>
      </c>
      <c r="M74" s="103" t="str">
        <f t="shared" si="18"/>
        <v/>
      </c>
      <c r="N74" s="103" t="str">
        <f t="shared" si="19"/>
        <v/>
      </c>
    </row>
    <row r="75" spans="1:14" ht="15" customHeight="1">
      <c r="A75" s="728"/>
      <c r="B75" s="728" t="s">
        <v>569</v>
      </c>
      <c r="C75" s="725"/>
      <c r="D75" s="725"/>
      <c r="E75" s="725"/>
      <c r="F75" s="725"/>
      <c r="G75" s="725"/>
      <c r="H75" s="725"/>
      <c r="I75" s="725"/>
      <c r="J75" s="723" t="str">
        <f t="shared" si="15"/>
        <v/>
      </c>
      <c r="K75" s="723" t="str">
        <f t="shared" si="16"/>
        <v/>
      </c>
      <c r="L75" s="723" t="str">
        <f t="shared" si="17"/>
        <v/>
      </c>
      <c r="M75" s="723" t="str">
        <f t="shared" si="18"/>
        <v/>
      </c>
      <c r="N75" s="723" t="str">
        <f t="shared" si="19"/>
        <v/>
      </c>
    </row>
    <row r="76" spans="1:14" ht="15" customHeight="1">
      <c r="A76" s="727"/>
      <c r="B76" s="728" t="s">
        <v>570</v>
      </c>
      <c r="C76" s="725"/>
      <c r="D76" s="725"/>
      <c r="E76" s="725"/>
      <c r="F76" s="725"/>
      <c r="G76" s="725"/>
      <c r="H76" s="725"/>
      <c r="I76" s="725"/>
      <c r="J76" s="723" t="str">
        <f t="shared" si="15"/>
        <v/>
      </c>
      <c r="K76" s="723" t="str">
        <f t="shared" si="16"/>
        <v/>
      </c>
      <c r="L76" s="723" t="str">
        <f t="shared" si="17"/>
        <v/>
      </c>
      <c r="M76" s="723" t="str">
        <f t="shared" si="18"/>
        <v/>
      </c>
      <c r="N76" s="723" t="str">
        <f t="shared" si="19"/>
        <v/>
      </c>
    </row>
    <row r="77" spans="1:14" ht="15" customHeight="1">
      <c r="A77" s="727"/>
      <c r="B77" s="728" t="s">
        <v>571</v>
      </c>
      <c r="C77" s="725"/>
      <c r="D77" s="725"/>
      <c r="E77" s="725"/>
      <c r="F77" s="725"/>
      <c r="G77" s="725"/>
      <c r="H77" s="725"/>
      <c r="I77" s="725"/>
      <c r="J77" s="723"/>
      <c r="K77" s="723"/>
      <c r="L77" s="723"/>
      <c r="M77" s="723"/>
      <c r="N77" s="723"/>
    </row>
    <row r="78" spans="1:14" ht="15" customHeight="1">
      <c r="A78" s="727"/>
      <c r="B78" s="728" t="s">
        <v>572</v>
      </c>
      <c r="C78" s="725"/>
      <c r="D78" s="725"/>
      <c r="E78" s="725"/>
      <c r="F78" s="725"/>
      <c r="G78" s="725"/>
      <c r="H78" s="725"/>
      <c r="I78" s="725"/>
      <c r="J78" s="723" t="str">
        <f t="shared" ref="J78:J95" si="20">IF(C78=0,"",(D78+E78)*100/C78)</f>
        <v/>
      </c>
      <c r="K78" s="723" t="str">
        <f t="shared" ref="K78:K95" si="21">IF(C78=0,"",F78*100/C78)</f>
        <v/>
      </c>
      <c r="L78" s="723" t="str">
        <f t="shared" ref="L78:L95" si="22">IF(C78=0,"",G78*100/C78)</f>
        <v/>
      </c>
      <c r="M78" s="723" t="str">
        <f t="shared" ref="M78:M95" si="23">IF(C78=0,"",H78*100/C78)</f>
        <v/>
      </c>
      <c r="N78" s="723" t="str">
        <f t="shared" ref="N78:N95" si="24">IF(C78=0,"",I78*100/C78)</f>
        <v/>
      </c>
    </row>
    <row r="79" spans="1:14" ht="15" customHeight="1">
      <c r="A79" s="727"/>
      <c r="B79" s="728" t="s">
        <v>573</v>
      </c>
      <c r="C79" s="725"/>
      <c r="D79" s="725"/>
      <c r="E79" s="725"/>
      <c r="F79" s="725"/>
      <c r="G79" s="725"/>
      <c r="H79" s="725"/>
      <c r="I79" s="725"/>
      <c r="J79" s="723" t="str">
        <f t="shared" si="20"/>
        <v/>
      </c>
      <c r="K79" s="723" t="str">
        <f t="shared" si="21"/>
        <v/>
      </c>
      <c r="L79" s="723" t="str">
        <f t="shared" si="22"/>
        <v/>
      </c>
      <c r="M79" s="723" t="str">
        <f t="shared" si="23"/>
        <v/>
      </c>
      <c r="N79" s="723" t="str">
        <f t="shared" si="24"/>
        <v/>
      </c>
    </row>
    <row r="80" spans="1:14" s="124" customFormat="1" ht="15" customHeight="1">
      <c r="A80" s="2" t="s">
        <v>574</v>
      </c>
      <c r="B80" s="2"/>
      <c r="C80" s="49"/>
      <c r="D80" s="49"/>
      <c r="E80" s="49"/>
      <c r="F80" s="49"/>
      <c r="G80" s="49"/>
      <c r="H80" s="49"/>
      <c r="I80" s="49"/>
      <c r="J80" s="686" t="str">
        <f t="shared" si="20"/>
        <v/>
      </c>
      <c r="K80" s="686" t="str">
        <f t="shared" si="21"/>
        <v/>
      </c>
      <c r="L80" s="686" t="str">
        <f t="shared" si="22"/>
        <v/>
      </c>
      <c r="M80" s="686" t="str">
        <f t="shared" si="23"/>
        <v/>
      </c>
      <c r="N80" s="686" t="str">
        <f t="shared" si="24"/>
        <v/>
      </c>
    </row>
    <row r="81" spans="1:14" ht="15" customHeight="1">
      <c r="A81" s="728"/>
      <c r="B81" s="728" t="s">
        <v>575</v>
      </c>
      <c r="C81" s="724"/>
      <c r="D81" s="724"/>
      <c r="E81" s="724"/>
      <c r="F81" s="724"/>
      <c r="G81" s="724"/>
      <c r="H81" s="724"/>
      <c r="I81" s="724"/>
      <c r="J81" s="722" t="str">
        <f t="shared" si="20"/>
        <v/>
      </c>
      <c r="K81" s="722" t="str">
        <f t="shared" si="21"/>
        <v/>
      </c>
      <c r="L81" s="722" t="str">
        <f t="shared" si="22"/>
        <v/>
      </c>
      <c r="M81" s="722" t="str">
        <f t="shared" si="23"/>
        <v/>
      </c>
      <c r="N81" s="722" t="str">
        <f t="shared" si="24"/>
        <v/>
      </c>
    </row>
    <row r="82" spans="1:14" ht="15" customHeight="1">
      <c r="A82" s="727"/>
      <c r="B82" s="728" t="s">
        <v>576</v>
      </c>
      <c r="C82" s="725"/>
      <c r="D82" s="725"/>
      <c r="E82" s="725"/>
      <c r="F82" s="725"/>
      <c r="G82" s="725"/>
      <c r="H82" s="725"/>
      <c r="I82" s="725"/>
      <c r="J82" s="723" t="str">
        <f t="shared" si="20"/>
        <v/>
      </c>
      <c r="K82" s="723" t="str">
        <f t="shared" si="21"/>
        <v/>
      </c>
      <c r="L82" s="723" t="str">
        <f t="shared" si="22"/>
        <v/>
      </c>
      <c r="M82" s="723" t="str">
        <f t="shared" si="23"/>
        <v/>
      </c>
      <c r="N82" s="723" t="str">
        <f t="shared" si="24"/>
        <v/>
      </c>
    </row>
    <row r="83" spans="1:14" ht="15" customHeight="1">
      <c r="A83" s="727"/>
      <c r="B83" s="728" t="s">
        <v>577</v>
      </c>
      <c r="C83" s="725"/>
      <c r="D83" s="725"/>
      <c r="E83" s="725"/>
      <c r="F83" s="725"/>
      <c r="G83" s="725"/>
      <c r="H83" s="725"/>
      <c r="I83" s="725"/>
      <c r="J83" s="723" t="str">
        <f t="shared" si="20"/>
        <v/>
      </c>
      <c r="K83" s="723" t="str">
        <f t="shared" si="21"/>
        <v/>
      </c>
      <c r="L83" s="723" t="str">
        <f t="shared" si="22"/>
        <v/>
      </c>
      <c r="M83" s="723" t="str">
        <f t="shared" si="23"/>
        <v/>
      </c>
      <c r="N83" s="723" t="str">
        <f t="shared" si="24"/>
        <v/>
      </c>
    </row>
    <row r="84" spans="1:14" ht="15" customHeight="1">
      <c r="A84" s="727"/>
      <c r="B84" s="728" t="s">
        <v>578</v>
      </c>
      <c r="C84" s="725"/>
      <c r="D84" s="725"/>
      <c r="E84" s="725"/>
      <c r="F84" s="725"/>
      <c r="G84" s="725"/>
      <c r="H84" s="725"/>
      <c r="I84" s="725"/>
      <c r="J84" s="723" t="str">
        <f t="shared" si="20"/>
        <v/>
      </c>
      <c r="K84" s="723" t="str">
        <f t="shared" si="21"/>
        <v/>
      </c>
      <c r="L84" s="723" t="str">
        <f t="shared" si="22"/>
        <v/>
      </c>
      <c r="M84" s="723" t="str">
        <f t="shared" si="23"/>
        <v/>
      </c>
      <c r="N84" s="723" t="str">
        <f t="shared" si="24"/>
        <v/>
      </c>
    </row>
    <row r="85" spans="1:14" ht="15" customHeight="1">
      <c r="A85" s="2" t="s">
        <v>579</v>
      </c>
      <c r="B85" s="2"/>
      <c r="C85" s="25"/>
      <c r="D85" s="25"/>
      <c r="E85" s="25"/>
      <c r="F85" s="25"/>
      <c r="G85" s="25"/>
      <c r="H85" s="25"/>
      <c r="I85" s="25"/>
      <c r="J85" s="103" t="str">
        <f t="shared" si="20"/>
        <v/>
      </c>
      <c r="K85" s="103" t="str">
        <f t="shared" si="21"/>
        <v/>
      </c>
      <c r="L85" s="103" t="str">
        <f t="shared" si="22"/>
        <v/>
      </c>
      <c r="M85" s="103" t="str">
        <f t="shared" si="23"/>
        <v/>
      </c>
      <c r="N85" s="103" t="str">
        <f t="shared" si="24"/>
        <v/>
      </c>
    </row>
    <row r="86" spans="1:14" ht="15" customHeight="1">
      <c r="A86" s="727"/>
      <c r="B86" s="728" t="s">
        <v>580</v>
      </c>
      <c r="C86" s="725"/>
      <c r="D86" s="725"/>
      <c r="E86" s="725"/>
      <c r="F86" s="725"/>
      <c r="G86" s="725"/>
      <c r="H86" s="725"/>
      <c r="I86" s="725"/>
      <c r="J86" s="723" t="str">
        <f t="shared" si="20"/>
        <v/>
      </c>
      <c r="K86" s="723" t="str">
        <f t="shared" si="21"/>
        <v/>
      </c>
      <c r="L86" s="723" t="str">
        <f t="shared" si="22"/>
        <v/>
      </c>
      <c r="M86" s="723" t="str">
        <f t="shared" si="23"/>
        <v/>
      </c>
      <c r="N86" s="723" t="str">
        <f t="shared" si="24"/>
        <v/>
      </c>
    </row>
    <row r="87" spans="1:14" ht="15" customHeight="1">
      <c r="A87" s="727"/>
      <c r="B87" s="728" t="s">
        <v>581</v>
      </c>
      <c r="C87" s="725"/>
      <c r="D87" s="725"/>
      <c r="E87" s="725"/>
      <c r="F87" s="725"/>
      <c r="G87" s="725"/>
      <c r="H87" s="725"/>
      <c r="I87" s="725"/>
      <c r="J87" s="723" t="str">
        <f t="shared" si="20"/>
        <v/>
      </c>
      <c r="K87" s="723" t="str">
        <f t="shared" si="21"/>
        <v/>
      </c>
      <c r="L87" s="723" t="str">
        <f t="shared" si="22"/>
        <v/>
      </c>
      <c r="M87" s="723" t="str">
        <f t="shared" si="23"/>
        <v/>
      </c>
      <c r="N87" s="723" t="str">
        <f t="shared" si="24"/>
        <v/>
      </c>
    </row>
    <row r="88" spans="1:14" s="124" customFormat="1" ht="15" customHeight="1">
      <c r="A88" s="727"/>
      <c r="B88" s="728" t="s">
        <v>582</v>
      </c>
      <c r="C88" s="725"/>
      <c r="D88" s="725"/>
      <c r="E88" s="725"/>
      <c r="F88" s="725"/>
      <c r="G88" s="725"/>
      <c r="H88" s="725"/>
      <c r="I88" s="725"/>
      <c r="J88" s="723" t="str">
        <f t="shared" si="20"/>
        <v/>
      </c>
      <c r="K88" s="723" t="str">
        <f t="shared" si="21"/>
        <v/>
      </c>
      <c r="L88" s="723" t="str">
        <f t="shared" si="22"/>
        <v/>
      </c>
      <c r="M88" s="723" t="str">
        <f t="shared" si="23"/>
        <v/>
      </c>
      <c r="N88" s="723" t="str">
        <f t="shared" si="24"/>
        <v/>
      </c>
    </row>
    <row r="89" spans="1:14" ht="15" customHeight="1">
      <c r="A89" s="2" t="s">
        <v>583</v>
      </c>
      <c r="B89" s="2"/>
      <c r="C89" s="49"/>
      <c r="D89" s="49"/>
      <c r="E89" s="49"/>
      <c r="F89" s="49"/>
      <c r="G89" s="49"/>
      <c r="H89" s="49"/>
      <c r="I89" s="49"/>
      <c r="J89" s="686" t="str">
        <f t="shared" si="20"/>
        <v/>
      </c>
      <c r="K89" s="686" t="str">
        <f t="shared" si="21"/>
        <v/>
      </c>
      <c r="L89" s="686" t="str">
        <f t="shared" si="22"/>
        <v/>
      </c>
      <c r="M89" s="686" t="str">
        <f t="shared" si="23"/>
        <v/>
      </c>
      <c r="N89" s="686" t="str">
        <f t="shared" si="24"/>
        <v/>
      </c>
    </row>
    <row r="90" spans="1:14" ht="15" customHeight="1">
      <c r="A90" s="727"/>
      <c r="B90" s="728" t="s">
        <v>584</v>
      </c>
      <c r="C90" s="725"/>
      <c r="D90" s="725"/>
      <c r="E90" s="725"/>
      <c r="F90" s="725"/>
      <c r="G90" s="725"/>
      <c r="H90" s="725"/>
      <c r="I90" s="725"/>
      <c r="J90" s="723" t="str">
        <f t="shared" si="20"/>
        <v/>
      </c>
      <c r="K90" s="723" t="str">
        <f t="shared" si="21"/>
        <v/>
      </c>
      <c r="L90" s="723" t="str">
        <f t="shared" si="22"/>
        <v/>
      </c>
      <c r="M90" s="723" t="str">
        <f t="shared" si="23"/>
        <v/>
      </c>
      <c r="N90" s="723" t="str">
        <f t="shared" si="24"/>
        <v/>
      </c>
    </row>
    <row r="91" spans="1:14" ht="15" customHeight="1">
      <c r="A91" s="2" t="s">
        <v>585</v>
      </c>
      <c r="B91" s="2"/>
      <c r="C91" s="25"/>
      <c r="D91" s="25"/>
      <c r="E91" s="25"/>
      <c r="F91" s="25"/>
      <c r="G91" s="25"/>
      <c r="H91" s="25"/>
      <c r="I91" s="25"/>
      <c r="J91" s="103" t="str">
        <f t="shared" si="20"/>
        <v/>
      </c>
      <c r="K91" s="103" t="str">
        <f t="shared" si="21"/>
        <v/>
      </c>
      <c r="L91" s="103" t="str">
        <f t="shared" si="22"/>
        <v/>
      </c>
      <c r="M91" s="103" t="str">
        <f t="shared" si="23"/>
        <v/>
      </c>
      <c r="N91" s="103" t="str">
        <f t="shared" si="24"/>
        <v/>
      </c>
    </row>
    <row r="92" spans="1:14" ht="15" customHeight="1">
      <c r="A92" s="727"/>
      <c r="B92" s="728" t="s">
        <v>586</v>
      </c>
      <c r="C92" s="725"/>
      <c r="D92" s="725"/>
      <c r="E92" s="725"/>
      <c r="F92" s="725"/>
      <c r="G92" s="725"/>
      <c r="H92" s="725"/>
      <c r="I92" s="725"/>
      <c r="J92" s="723" t="str">
        <f t="shared" si="20"/>
        <v/>
      </c>
      <c r="K92" s="723" t="str">
        <f t="shared" si="21"/>
        <v/>
      </c>
      <c r="L92" s="723" t="str">
        <f t="shared" si="22"/>
        <v/>
      </c>
      <c r="M92" s="723" t="str">
        <f t="shared" si="23"/>
        <v/>
      </c>
      <c r="N92" s="723" t="str">
        <f t="shared" si="24"/>
        <v/>
      </c>
    </row>
    <row r="93" spans="1:14" s="124" customFormat="1" ht="15" customHeight="1">
      <c r="A93" s="727"/>
      <c r="B93" s="728" t="s">
        <v>587</v>
      </c>
      <c r="C93" s="725"/>
      <c r="D93" s="725"/>
      <c r="E93" s="725"/>
      <c r="F93" s="725"/>
      <c r="G93" s="725"/>
      <c r="H93" s="725"/>
      <c r="I93" s="725"/>
      <c r="J93" s="723" t="str">
        <f t="shared" si="20"/>
        <v/>
      </c>
      <c r="K93" s="723" t="str">
        <f t="shared" si="21"/>
        <v/>
      </c>
      <c r="L93" s="723" t="str">
        <f t="shared" si="22"/>
        <v/>
      </c>
      <c r="M93" s="723" t="str">
        <f t="shared" si="23"/>
        <v/>
      </c>
      <c r="N93" s="723" t="str">
        <f t="shared" si="24"/>
        <v/>
      </c>
    </row>
    <row r="94" spans="1:14" ht="15" customHeight="1">
      <c r="A94" s="727"/>
      <c r="B94" s="728" t="s">
        <v>588</v>
      </c>
      <c r="C94" s="725"/>
      <c r="D94" s="725"/>
      <c r="E94" s="725"/>
      <c r="F94" s="725"/>
      <c r="G94" s="725"/>
      <c r="H94" s="725"/>
      <c r="I94" s="725"/>
      <c r="J94" s="723" t="str">
        <f t="shared" si="20"/>
        <v/>
      </c>
      <c r="K94" s="723" t="str">
        <f t="shared" si="21"/>
        <v/>
      </c>
      <c r="L94" s="723" t="str">
        <f t="shared" si="22"/>
        <v/>
      </c>
      <c r="M94" s="723" t="str">
        <f t="shared" si="23"/>
        <v/>
      </c>
      <c r="N94" s="723" t="str">
        <f t="shared" si="24"/>
        <v/>
      </c>
    </row>
    <row r="95" spans="1:14" ht="15" customHeight="1">
      <c r="A95" s="2" t="s">
        <v>589</v>
      </c>
      <c r="B95" s="2"/>
      <c r="C95" s="25"/>
      <c r="D95" s="25"/>
      <c r="E95" s="25"/>
      <c r="F95" s="25"/>
      <c r="G95" s="25"/>
      <c r="H95" s="25"/>
      <c r="I95" s="25"/>
      <c r="J95" s="103" t="str">
        <f t="shared" si="20"/>
        <v/>
      </c>
      <c r="K95" s="103" t="str">
        <f t="shared" si="21"/>
        <v/>
      </c>
      <c r="L95" s="103" t="str">
        <f t="shared" si="22"/>
        <v/>
      </c>
      <c r="M95" s="103" t="str">
        <f t="shared" si="23"/>
        <v/>
      </c>
      <c r="N95" s="103" t="str">
        <f t="shared" si="24"/>
        <v/>
      </c>
    </row>
    <row r="96" spans="1:14" ht="15" customHeight="1">
      <c r="A96" s="728"/>
      <c r="B96" s="728" t="s">
        <v>590</v>
      </c>
      <c r="C96" s="725"/>
      <c r="D96" s="725"/>
      <c r="E96" s="725"/>
      <c r="F96" s="725"/>
      <c r="G96" s="725"/>
      <c r="H96" s="725"/>
      <c r="I96" s="725"/>
      <c r="J96" s="723"/>
      <c r="K96" s="723"/>
      <c r="L96" s="723"/>
      <c r="M96" s="723"/>
      <c r="N96" s="723"/>
    </row>
    <row r="97" spans="1:14" ht="15" customHeight="1">
      <c r="A97" s="728"/>
      <c r="B97" s="728" t="s">
        <v>591</v>
      </c>
      <c r="C97" s="725"/>
      <c r="D97" s="725"/>
      <c r="E97" s="725"/>
      <c r="F97" s="725"/>
      <c r="G97" s="725"/>
      <c r="H97" s="725"/>
      <c r="I97" s="725"/>
      <c r="J97" s="723" t="str">
        <f t="shared" ref="J97:J112" si="25">IF(C97=0,"",(D97+E97)*100/C97)</f>
        <v/>
      </c>
      <c r="K97" s="723" t="str">
        <f t="shared" ref="K97:K112" si="26">IF(C97=0,"",F97*100/C97)</f>
        <v/>
      </c>
      <c r="L97" s="723" t="str">
        <f t="shared" ref="L97:L112" si="27">IF(C97=0,"",G97*100/C97)</f>
        <v/>
      </c>
      <c r="M97" s="723" t="str">
        <f t="shared" ref="M97:M112" si="28">IF(C97=0,"",H97*100/C97)</f>
        <v/>
      </c>
      <c r="N97" s="723" t="str">
        <f t="shared" ref="N97:N112" si="29">IF(C97=0,"",I97*100/C97)</f>
        <v/>
      </c>
    </row>
    <row r="98" spans="1:14" ht="15" customHeight="1">
      <c r="A98" s="728"/>
      <c r="B98" s="728" t="s">
        <v>592</v>
      </c>
      <c r="C98" s="725"/>
      <c r="D98" s="725"/>
      <c r="E98" s="725"/>
      <c r="F98" s="725"/>
      <c r="G98" s="725"/>
      <c r="H98" s="725"/>
      <c r="I98" s="725"/>
      <c r="J98" s="723" t="str">
        <f t="shared" si="25"/>
        <v/>
      </c>
      <c r="K98" s="723" t="str">
        <f t="shared" si="26"/>
        <v/>
      </c>
      <c r="L98" s="723" t="str">
        <f t="shared" si="27"/>
        <v/>
      </c>
      <c r="M98" s="723" t="str">
        <f t="shared" si="28"/>
        <v/>
      </c>
      <c r="N98" s="723" t="str">
        <f t="shared" si="29"/>
        <v/>
      </c>
    </row>
    <row r="99" spans="1:14" s="124" customFormat="1" ht="15" customHeight="1">
      <c r="A99" s="728"/>
      <c r="B99" s="728" t="s">
        <v>593</v>
      </c>
      <c r="C99" s="725"/>
      <c r="D99" s="725"/>
      <c r="E99" s="725"/>
      <c r="F99" s="725"/>
      <c r="G99" s="725"/>
      <c r="H99" s="725"/>
      <c r="I99" s="725"/>
      <c r="J99" s="723" t="str">
        <f t="shared" si="25"/>
        <v/>
      </c>
      <c r="K99" s="723" t="str">
        <f t="shared" si="26"/>
        <v/>
      </c>
      <c r="L99" s="723" t="str">
        <f t="shared" si="27"/>
        <v/>
      </c>
      <c r="M99" s="723" t="str">
        <f t="shared" si="28"/>
        <v/>
      </c>
      <c r="N99" s="723" t="str">
        <f t="shared" si="29"/>
        <v/>
      </c>
    </row>
    <row r="100" spans="1:14" ht="15" customHeight="1">
      <c r="A100" s="2" t="s">
        <v>594</v>
      </c>
      <c r="B100" s="2"/>
      <c r="C100" s="49"/>
      <c r="D100" s="49"/>
      <c r="E100" s="49"/>
      <c r="F100" s="49"/>
      <c r="G100" s="49"/>
      <c r="H100" s="49"/>
      <c r="I100" s="49"/>
      <c r="J100" s="686" t="str">
        <f t="shared" si="25"/>
        <v/>
      </c>
      <c r="K100" s="686" t="str">
        <f t="shared" si="26"/>
        <v/>
      </c>
      <c r="L100" s="686" t="str">
        <f t="shared" si="27"/>
        <v/>
      </c>
      <c r="M100" s="686" t="str">
        <f t="shared" si="28"/>
        <v/>
      </c>
      <c r="N100" s="686" t="str">
        <f t="shared" si="29"/>
        <v/>
      </c>
    </row>
    <row r="101" spans="1:14" ht="15" customHeight="1">
      <c r="A101" s="727"/>
      <c r="B101" s="728" t="s">
        <v>595</v>
      </c>
      <c r="C101" s="725"/>
      <c r="D101" s="725"/>
      <c r="E101" s="725"/>
      <c r="F101" s="725"/>
      <c r="G101" s="725"/>
      <c r="H101" s="725"/>
      <c r="I101" s="725"/>
      <c r="J101" s="723" t="str">
        <f t="shared" si="25"/>
        <v/>
      </c>
      <c r="K101" s="723" t="str">
        <f t="shared" si="26"/>
        <v/>
      </c>
      <c r="L101" s="723" t="str">
        <f t="shared" si="27"/>
        <v/>
      </c>
      <c r="M101" s="723" t="str">
        <f t="shared" si="28"/>
        <v/>
      </c>
      <c r="N101" s="723" t="str">
        <f t="shared" si="29"/>
        <v/>
      </c>
    </row>
    <row r="102" spans="1:14" ht="15" customHeight="1">
      <c r="A102" s="2" t="s">
        <v>596</v>
      </c>
      <c r="B102" s="2"/>
      <c r="C102" s="25"/>
      <c r="D102" s="25"/>
      <c r="E102" s="25"/>
      <c r="F102" s="25"/>
      <c r="G102" s="25"/>
      <c r="H102" s="25"/>
      <c r="I102" s="25"/>
      <c r="J102" s="103" t="str">
        <f t="shared" si="25"/>
        <v/>
      </c>
      <c r="K102" s="103" t="str">
        <f t="shared" si="26"/>
        <v/>
      </c>
      <c r="L102" s="103" t="str">
        <f t="shared" si="27"/>
        <v/>
      </c>
      <c r="M102" s="103" t="str">
        <f t="shared" si="28"/>
        <v/>
      </c>
      <c r="N102" s="103" t="str">
        <f t="shared" si="29"/>
        <v/>
      </c>
    </row>
    <row r="103" spans="1:14" ht="15" customHeight="1">
      <c r="A103" s="728"/>
      <c r="B103" s="728" t="s">
        <v>597</v>
      </c>
      <c r="C103" s="725"/>
      <c r="D103" s="725"/>
      <c r="E103" s="725"/>
      <c r="F103" s="725"/>
      <c r="G103" s="725"/>
      <c r="H103" s="725"/>
      <c r="I103" s="725"/>
      <c r="J103" s="723" t="str">
        <f t="shared" si="25"/>
        <v/>
      </c>
      <c r="K103" s="723" t="str">
        <f t="shared" si="26"/>
        <v/>
      </c>
      <c r="L103" s="723" t="str">
        <f t="shared" si="27"/>
        <v/>
      </c>
      <c r="M103" s="723" t="str">
        <f t="shared" si="28"/>
        <v/>
      </c>
      <c r="N103" s="723" t="str">
        <f t="shared" si="29"/>
        <v/>
      </c>
    </row>
    <row r="104" spans="1:14" ht="15" customHeight="1">
      <c r="A104" s="727"/>
      <c r="B104" s="728" t="s">
        <v>598</v>
      </c>
      <c r="C104" s="725"/>
      <c r="D104" s="725"/>
      <c r="E104" s="725"/>
      <c r="F104" s="725"/>
      <c r="G104" s="725"/>
      <c r="H104" s="725"/>
      <c r="I104" s="725"/>
      <c r="J104" s="723" t="str">
        <f t="shared" si="25"/>
        <v/>
      </c>
      <c r="K104" s="723" t="str">
        <f t="shared" si="26"/>
        <v/>
      </c>
      <c r="L104" s="723" t="str">
        <f t="shared" si="27"/>
        <v/>
      </c>
      <c r="M104" s="723" t="str">
        <f t="shared" si="28"/>
        <v/>
      </c>
      <c r="N104" s="723" t="str">
        <f t="shared" si="29"/>
        <v/>
      </c>
    </row>
    <row r="105" spans="1:14" ht="15" customHeight="1">
      <c r="A105" s="727"/>
      <c r="B105" s="728" t="s">
        <v>599</v>
      </c>
      <c r="C105" s="725"/>
      <c r="D105" s="725"/>
      <c r="E105" s="725"/>
      <c r="F105" s="725"/>
      <c r="G105" s="725"/>
      <c r="H105" s="725"/>
      <c r="I105" s="725"/>
      <c r="J105" s="723" t="str">
        <f t="shared" si="25"/>
        <v/>
      </c>
      <c r="K105" s="723" t="str">
        <f t="shared" si="26"/>
        <v/>
      </c>
      <c r="L105" s="723" t="str">
        <f t="shared" si="27"/>
        <v/>
      </c>
      <c r="M105" s="723" t="str">
        <f t="shared" si="28"/>
        <v/>
      </c>
      <c r="N105" s="723" t="str">
        <f t="shared" si="29"/>
        <v/>
      </c>
    </row>
    <row r="106" spans="1:14" ht="15" customHeight="1">
      <c r="A106" s="727"/>
      <c r="B106" s="728" t="s">
        <v>600</v>
      </c>
      <c r="C106" s="725"/>
      <c r="D106" s="725"/>
      <c r="E106" s="725"/>
      <c r="F106" s="725"/>
      <c r="G106" s="725"/>
      <c r="H106" s="725"/>
      <c r="I106" s="725"/>
      <c r="J106" s="723" t="str">
        <f t="shared" si="25"/>
        <v/>
      </c>
      <c r="K106" s="723" t="str">
        <f t="shared" si="26"/>
        <v/>
      </c>
      <c r="L106" s="723" t="str">
        <f t="shared" si="27"/>
        <v/>
      </c>
      <c r="M106" s="723" t="str">
        <f t="shared" si="28"/>
        <v/>
      </c>
      <c r="N106" s="723" t="str">
        <f t="shared" si="29"/>
        <v/>
      </c>
    </row>
    <row r="107" spans="1:14" ht="15" customHeight="1">
      <c r="A107" s="727"/>
      <c r="B107" s="728" t="s">
        <v>601</v>
      </c>
      <c r="C107" s="725"/>
      <c r="D107" s="725"/>
      <c r="E107" s="725"/>
      <c r="F107" s="725"/>
      <c r="G107" s="725"/>
      <c r="H107" s="725"/>
      <c r="I107" s="725"/>
      <c r="J107" s="723" t="str">
        <f t="shared" si="25"/>
        <v/>
      </c>
      <c r="K107" s="723" t="str">
        <f t="shared" si="26"/>
        <v/>
      </c>
      <c r="L107" s="723" t="str">
        <f t="shared" si="27"/>
        <v/>
      </c>
      <c r="M107" s="723" t="str">
        <f t="shared" si="28"/>
        <v/>
      </c>
      <c r="N107" s="723" t="str">
        <f t="shared" si="29"/>
        <v/>
      </c>
    </row>
    <row r="108" spans="1:14" ht="15" customHeight="1">
      <c r="A108" s="727"/>
      <c r="B108" s="728" t="s">
        <v>602</v>
      </c>
      <c r="C108" s="725"/>
      <c r="D108" s="725"/>
      <c r="E108" s="725"/>
      <c r="F108" s="725"/>
      <c r="G108" s="725"/>
      <c r="H108" s="725"/>
      <c r="I108" s="725"/>
      <c r="J108" s="723" t="str">
        <f t="shared" si="25"/>
        <v/>
      </c>
      <c r="K108" s="723" t="str">
        <f t="shared" si="26"/>
        <v/>
      </c>
      <c r="L108" s="723" t="str">
        <f t="shared" si="27"/>
        <v/>
      </c>
      <c r="M108" s="723" t="str">
        <f t="shared" si="28"/>
        <v/>
      </c>
      <c r="N108" s="723" t="str">
        <f t="shared" si="29"/>
        <v/>
      </c>
    </row>
    <row r="109" spans="1:14" ht="15" customHeight="1">
      <c r="A109" s="727"/>
      <c r="B109" s="728" t="s">
        <v>603</v>
      </c>
      <c r="C109" s="725"/>
      <c r="D109" s="725"/>
      <c r="E109" s="725"/>
      <c r="F109" s="725"/>
      <c r="G109" s="725"/>
      <c r="H109" s="725"/>
      <c r="I109" s="725"/>
      <c r="J109" s="723" t="str">
        <f t="shared" si="25"/>
        <v/>
      </c>
      <c r="K109" s="723" t="str">
        <f t="shared" si="26"/>
        <v/>
      </c>
      <c r="L109" s="723" t="str">
        <f t="shared" si="27"/>
        <v/>
      </c>
      <c r="M109" s="723" t="str">
        <f t="shared" si="28"/>
        <v/>
      </c>
      <c r="N109" s="723" t="str">
        <f t="shared" si="29"/>
        <v/>
      </c>
    </row>
    <row r="110" spans="1:14" ht="15" customHeight="1">
      <c r="A110" s="2" t="s">
        <v>604</v>
      </c>
      <c r="B110" s="2"/>
      <c r="C110" s="683"/>
      <c r="D110" s="683"/>
      <c r="E110" s="683"/>
      <c r="F110" s="683"/>
      <c r="G110" s="683"/>
      <c r="H110" s="683"/>
      <c r="I110" s="683"/>
      <c r="J110" s="103" t="str">
        <f t="shared" si="25"/>
        <v/>
      </c>
      <c r="K110" s="103" t="str">
        <f t="shared" si="26"/>
        <v/>
      </c>
      <c r="L110" s="103" t="str">
        <f t="shared" si="27"/>
        <v/>
      </c>
      <c r="M110" s="103" t="str">
        <f t="shared" si="28"/>
        <v/>
      </c>
      <c r="N110" s="103" t="str">
        <f t="shared" si="29"/>
        <v/>
      </c>
    </row>
    <row r="111" spans="1:14" ht="15" customHeight="1">
      <c r="A111" s="2" t="s">
        <v>605</v>
      </c>
      <c r="B111" s="2"/>
      <c r="C111" s="25"/>
      <c r="D111" s="25"/>
      <c r="E111" s="25"/>
      <c r="F111" s="25"/>
      <c r="G111" s="25"/>
      <c r="H111" s="25"/>
      <c r="I111" s="25"/>
      <c r="J111" s="103" t="str">
        <f t="shared" si="25"/>
        <v/>
      </c>
      <c r="K111" s="103" t="str">
        <f t="shared" si="26"/>
        <v/>
      </c>
      <c r="L111" s="103" t="str">
        <f t="shared" si="27"/>
        <v/>
      </c>
      <c r="M111" s="103" t="str">
        <f t="shared" si="28"/>
        <v/>
      </c>
      <c r="N111" s="103" t="str">
        <f t="shared" si="29"/>
        <v/>
      </c>
    </row>
    <row r="112" spans="1:14" ht="15" customHeight="1" thickBot="1">
      <c r="A112" s="282" t="s">
        <v>606</v>
      </c>
      <c r="B112" s="282"/>
      <c r="C112" s="206"/>
      <c r="D112" s="206"/>
      <c r="E112" s="206"/>
      <c r="F112" s="206"/>
      <c r="G112" s="206"/>
      <c r="H112" s="206"/>
      <c r="I112" s="206"/>
      <c r="J112" s="103" t="str">
        <f t="shared" si="25"/>
        <v/>
      </c>
      <c r="K112" s="103" t="str">
        <f t="shared" si="26"/>
        <v/>
      </c>
      <c r="L112" s="103" t="str">
        <f t="shared" si="27"/>
        <v/>
      </c>
      <c r="M112" s="103" t="str">
        <f t="shared" si="28"/>
        <v/>
      </c>
      <c r="N112" s="103" t="str">
        <f t="shared" si="29"/>
        <v/>
      </c>
    </row>
  </sheetData>
  <mergeCells count="8">
    <mergeCell ref="H2:H3"/>
    <mergeCell ref="C2:C3"/>
    <mergeCell ref="J2:N2"/>
    <mergeCell ref="D2:D3"/>
    <mergeCell ref="F2:F3"/>
    <mergeCell ref="E2:E3"/>
    <mergeCell ref="I2:I3"/>
    <mergeCell ref="G2:G3"/>
  </mergeCells>
  <conditionalFormatting sqref="C4:I109">
    <cfRule type="containsBlanks" dxfId="320" priority="22">
      <formula>LEN(TRIM(C4))=0</formula>
    </cfRule>
  </conditionalFormatting>
  <conditionalFormatting sqref="C111:I111">
    <cfRule type="containsBlanks" dxfId="319" priority="21">
      <formula>LEN(TRIM(C111))=0</formula>
    </cfRule>
  </conditionalFormatting>
  <conditionalFormatting sqref="C99:N99">
    <cfRule type="containsBlanks" dxfId="318" priority="4" stopIfTrue="1">
      <formula>LEN(TRIM(C99))=0</formula>
    </cfRule>
  </conditionalFormatting>
  <conditionalFormatting sqref="J4:N112">
    <cfRule type="containsBlanks" dxfId="317" priority="1">
      <formula>LEN(TRIM(J4))=0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Statistique&amp;CMinistère de la Santé&amp;R&amp;P</oddFooter>
  </headerFooter>
  <rowBreaks count="2" manualBreakCount="2">
    <brk id="50" max="13" man="1"/>
    <brk id="94" max="13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Feuil113">
    <tabColor rgb="FFF9FBFA"/>
  </sheetPr>
  <dimension ref="A1:Y113"/>
  <sheetViews>
    <sheetView view="pageBreakPreview" zoomScaleNormal="160" zoomScaleSheetLayoutView="100" workbookViewId="0">
      <pane xSplit="2" ySplit="4" topLeftCell="C5" activePane="bottomRight" state="frozen"/>
      <selection activeCell="A28" sqref="A28"/>
      <selection pane="topRight" activeCell="A28" sqref="A28"/>
      <selection pane="bottomLeft" activeCell="A28" sqref="A28"/>
      <selection pane="bottomRight" activeCell="T113" sqref="C5:T113"/>
    </sheetView>
  </sheetViews>
  <sheetFormatPr baseColWidth="10" defaultColWidth="14.3984375" defaultRowHeight="15" customHeight="1"/>
  <cols>
    <col min="1" max="1" width="1.3984375" style="418" customWidth="1"/>
    <col min="2" max="2" width="23" style="418" customWidth="1"/>
    <col min="3" max="6" width="7.19921875" style="418" customWidth="1"/>
    <col min="7" max="8" width="5.06640625" style="418" customWidth="1"/>
    <col min="9" max="20" width="7.19921875" style="418" customWidth="1"/>
    <col min="21" max="25" width="10.53125" style="418" customWidth="1"/>
    <col min="26" max="27" width="14.3984375" style="418" customWidth="1"/>
    <col min="28" max="16384" width="14.3984375" style="418"/>
  </cols>
  <sheetData>
    <row r="1" spans="1:25" ht="14" customHeight="1">
      <c r="A1" s="119" t="s">
        <v>2035</v>
      </c>
    </row>
    <row r="2" spans="1:25" ht="17.25" customHeight="1">
      <c r="A2" s="1065" t="s">
        <v>761</v>
      </c>
      <c r="B2" s="910"/>
      <c r="C2" s="1068" t="s">
        <v>2036</v>
      </c>
      <c r="D2" s="910"/>
      <c r="E2" s="910"/>
      <c r="F2" s="910"/>
      <c r="G2" s="910"/>
      <c r="H2" s="910"/>
      <c r="I2" s="1070" t="s">
        <v>2037</v>
      </c>
      <c r="J2" s="961"/>
      <c r="K2" s="961"/>
      <c r="L2" s="961"/>
      <c r="M2" s="961"/>
      <c r="N2" s="961"/>
      <c r="O2" s="1069" t="s">
        <v>2038</v>
      </c>
      <c r="P2" s="910"/>
      <c r="Q2" s="910"/>
      <c r="R2" s="910"/>
      <c r="S2" s="910"/>
      <c r="T2" s="910"/>
    </row>
    <row r="3" spans="1:25" ht="13.5" customHeight="1">
      <c r="A3" s="1066"/>
      <c r="B3" s="1066"/>
      <c r="C3" s="1067" t="s">
        <v>2039</v>
      </c>
      <c r="D3" s="1066"/>
      <c r="E3" s="1067" t="s">
        <v>2040</v>
      </c>
      <c r="F3" s="1066"/>
      <c r="G3" s="1067" t="s">
        <v>445</v>
      </c>
      <c r="H3" s="1066"/>
      <c r="I3" s="1067" t="s">
        <v>2039</v>
      </c>
      <c r="J3" s="1066"/>
      <c r="K3" s="1067" t="s">
        <v>2040</v>
      </c>
      <c r="L3" s="1066"/>
      <c r="M3" s="1067" t="s">
        <v>445</v>
      </c>
      <c r="N3" s="1066"/>
      <c r="O3" s="1067" t="s">
        <v>2039</v>
      </c>
      <c r="P3" s="1066"/>
      <c r="Q3" s="1067" t="s">
        <v>2040</v>
      </c>
      <c r="R3" s="1066"/>
      <c r="S3" s="1067" t="s">
        <v>445</v>
      </c>
      <c r="T3" s="1066"/>
    </row>
    <row r="4" spans="1:25" ht="13.5" customHeight="1" thickBot="1">
      <c r="A4" s="901"/>
      <c r="B4" s="901"/>
      <c r="C4" s="419" t="s">
        <v>2041</v>
      </c>
      <c r="D4" s="419" t="s">
        <v>2042</v>
      </c>
      <c r="E4" s="419" t="s">
        <v>2041</v>
      </c>
      <c r="F4" s="419" t="s">
        <v>2042</v>
      </c>
      <c r="G4" s="419" t="s">
        <v>2041</v>
      </c>
      <c r="H4" s="419" t="s">
        <v>2042</v>
      </c>
      <c r="I4" s="419" t="s">
        <v>2041</v>
      </c>
      <c r="J4" s="419" t="s">
        <v>2042</v>
      </c>
      <c r="K4" s="419" t="s">
        <v>2041</v>
      </c>
      <c r="L4" s="419" t="s">
        <v>2042</v>
      </c>
      <c r="M4" s="419" t="s">
        <v>2041</v>
      </c>
      <c r="N4" s="419" t="s">
        <v>2042</v>
      </c>
      <c r="O4" s="419" t="s">
        <v>2041</v>
      </c>
      <c r="P4" s="419" t="s">
        <v>2042</v>
      </c>
      <c r="Q4" s="419" t="s">
        <v>2041</v>
      </c>
      <c r="R4" s="419" t="s">
        <v>2042</v>
      </c>
      <c r="S4" s="419" t="s">
        <v>2041</v>
      </c>
      <c r="T4" s="420" t="s">
        <v>2042</v>
      </c>
    </row>
    <row r="5" spans="1:25" ht="15" customHeight="1">
      <c r="A5" s="2" t="s">
        <v>498</v>
      </c>
      <c r="B5" s="2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122"/>
      <c r="V5" s="122"/>
      <c r="W5" s="122"/>
      <c r="X5" s="122"/>
      <c r="Y5" s="122"/>
    </row>
    <row r="6" spans="1:25" ht="15" customHeight="1">
      <c r="A6" s="727"/>
      <c r="B6" s="728" t="s">
        <v>499</v>
      </c>
      <c r="C6" s="724"/>
      <c r="D6" s="724"/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724"/>
      <c r="P6" s="724"/>
      <c r="Q6" s="724"/>
      <c r="R6" s="724"/>
      <c r="S6" s="724"/>
      <c r="T6" s="724"/>
      <c r="U6" s="122"/>
      <c r="V6" s="122"/>
      <c r="W6" s="122"/>
      <c r="X6" s="122"/>
      <c r="Y6" s="122"/>
    </row>
    <row r="7" spans="1:25" ht="15" customHeight="1">
      <c r="A7" s="727"/>
      <c r="B7" s="728" t="s">
        <v>500</v>
      </c>
      <c r="C7" s="725"/>
      <c r="D7" s="725"/>
      <c r="E7" s="725"/>
      <c r="F7" s="725"/>
      <c r="G7" s="725"/>
      <c r="H7" s="725"/>
      <c r="I7" s="725"/>
      <c r="J7" s="725"/>
      <c r="K7" s="725"/>
      <c r="L7" s="725"/>
      <c r="M7" s="725"/>
      <c r="N7" s="725"/>
      <c r="O7" s="725"/>
      <c r="P7" s="725"/>
      <c r="Q7" s="725"/>
      <c r="R7" s="725"/>
      <c r="S7" s="725"/>
      <c r="T7" s="725"/>
    </row>
    <row r="8" spans="1:25" ht="15" customHeight="1">
      <c r="A8" s="727"/>
      <c r="B8" s="728" t="s">
        <v>501</v>
      </c>
      <c r="C8" s="725"/>
      <c r="D8" s="725"/>
      <c r="E8" s="725"/>
      <c r="F8" s="725"/>
      <c r="G8" s="725"/>
      <c r="H8" s="725"/>
      <c r="I8" s="725"/>
      <c r="J8" s="725"/>
      <c r="K8" s="725"/>
      <c r="L8" s="725"/>
      <c r="M8" s="725"/>
      <c r="N8" s="725"/>
      <c r="O8" s="725"/>
      <c r="P8" s="725"/>
      <c r="Q8" s="725"/>
      <c r="R8" s="725"/>
      <c r="S8" s="725"/>
      <c r="T8" s="725"/>
    </row>
    <row r="9" spans="1:25" ht="15" customHeight="1">
      <c r="A9" s="727"/>
      <c r="B9" s="728" t="s">
        <v>502</v>
      </c>
      <c r="C9" s="725"/>
      <c r="D9" s="725"/>
      <c r="E9" s="725"/>
      <c r="F9" s="725"/>
      <c r="G9" s="725"/>
      <c r="H9" s="725"/>
      <c r="I9" s="725"/>
      <c r="J9" s="725"/>
      <c r="K9" s="725"/>
      <c r="L9" s="725"/>
      <c r="M9" s="725"/>
      <c r="N9" s="725"/>
      <c r="O9" s="725"/>
      <c r="P9" s="725"/>
      <c r="Q9" s="725"/>
      <c r="R9" s="725"/>
      <c r="S9" s="725"/>
      <c r="T9" s="725"/>
    </row>
    <row r="10" spans="1:25" ht="15" customHeight="1">
      <c r="A10" s="2" t="s">
        <v>503</v>
      </c>
      <c r="B10" s="2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5" ht="15" customHeight="1">
      <c r="A11" s="727"/>
      <c r="B11" s="728" t="s">
        <v>504</v>
      </c>
      <c r="C11" s="725"/>
      <c r="D11" s="725"/>
      <c r="E11" s="725"/>
      <c r="F11" s="725"/>
      <c r="G11" s="725"/>
      <c r="H11" s="725"/>
      <c r="I11" s="725"/>
      <c r="J11" s="725"/>
      <c r="K11" s="725"/>
      <c r="L11" s="725"/>
      <c r="M11" s="725"/>
      <c r="N11" s="725"/>
      <c r="O11" s="725"/>
      <c r="P11" s="725"/>
      <c r="Q11" s="725"/>
      <c r="R11" s="725"/>
      <c r="S11" s="725"/>
      <c r="T11" s="725"/>
    </row>
    <row r="12" spans="1:25" ht="15" customHeight="1">
      <c r="A12" s="727"/>
      <c r="B12" s="728" t="s">
        <v>505</v>
      </c>
      <c r="C12" s="725"/>
      <c r="D12" s="725"/>
      <c r="E12" s="725"/>
      <c r="F12" s="725"/>
      <c r="G12" s="725"/>
      <c r="H12" s="725"/>
      <c r="I12" s="725"/>
      <c r="J12" s="725"/>
      <c r="K12" s="725"/>
      <c r="L12" s="725"/>
      <c r="M12" s="725"/>
      <c r="N12" s="725"/>
      <c r="O12" s="725"/>
      <c r="P12" s="725"/>
      <c r="Q12" s="725"/>
      <c r="R12" s="725"/>
      <c r="S12" s="725"/>
      <c r="T12" s="725"/>
    </row>
    <row r="13" spans="1:25" ht="15" customHeight="1">
      <c r="A13" s="727"/>
      <c r="B13" s="728" t="s">
        <v>506</v>
      </c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725"/>
      <c r="O13" s="725"/>
      <c r="P13" s="725"/>
      <c r="Q13" s="725"/>
      <c r="R13" s="725"/>
      <c r="S13" s="725"/>
      <c r="T13" s="725"/>
      <c r="U13" s="119"/>
      <c r="V13" s="119"/>
      <c r="W13" s="119"/>
      <c r="X13" s="119"/>
      <c r="Y13" s="119"/>
    </row>
    <row r="14" spans="1:25" ht="15" customHeight="1">
      <c r="A14" s="727"/>
      <c r="B14" s="728" t="s">
        <v>507</v>
      </c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25"/>
      <c r="O14" s="725"/>
      <c r="P14" s="725"/>
      <c r="Q14" s="725"/>
      <c r="R14" s="725"/>
      <c r="S14" s="725"/>
      <c r="T14" s="725"/>
      <c r="U14" s="119"/>
      <c r="V14" s="119"/>
      <c r="W14" s="119"/>
      <c r="X14" s="119"/>
      <c r="Y14" s="119"/>
    </row>
    <row r="15" spans="1:25" ht="15" customHeight="1">
      <c r="A15" s="727"/>
      <c r="B15" s="728" t="s">
        <v>508</v>
      </c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  <c r="N15" s="725"/>
      <c r="O15" s="725"/>
      <c r="P15" s="725"/>
      <c r="Q15" s="725"/>
      <c r="R15" s="725"/>
      <c r="S15" s="725"/>
      <c r="T15" s="725"/>
    </row>
    <row r="16" spans="1:25" ht="15" customHeight="1">
      <c r="A16" s="727"/>
      <c r="B16" s="728" t="s">
        <v>509</v>
      </c>
      <c r="C16" s="725"/>
      <c r="D16" s="725"/>
      <c r="E16" s="725"/>
      <c r="F16" s="725"/>
      <c r="G16" s="725"/>
      <c r="H16" s="725"/>
      <c r="I16" s="725"/>
      <c r="J16" s="725"/>
      <c r="K16" s="725"/>
      <c r="L16" s="725"/>
      <c r="M16" s="725"/>
      <c r="N16" s="725"/>
      <c r="O16" s="725"/>
      <c r="P16" s="725"/>
      <c r="Q16" s="725"/>
      <c r="R16" s="725"/>
      <c r="S16" s="725"/>
      <c r="T16" s="725"/>
    </row>
    <row r="17" spans="1:20" ht="15" customHeight="1">
      <c r="A17" s="2" t="s">
        <v>510</v>
      </c>
      <c r="B17" s="2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ht="15" customHeight="1">
      <c r="A18" s="728"/>
      <c r="B18" s="728" t="s">
        <v>511</v>
      </c>
      <c r="C18" s="725"/>
      <c r="D18" s="725"/>
      <c r="E18" s="725"/>
      <c r="F18" s="725"/>
      <c r="G18" s="725"/>
      <c r="H18" s="725"/>
      <c r="I18" s="725"/>
      <c r="J18" s="725"/>
      <c r="K18" s="725"/>
      <c r="L18" s="725"/>
      <c r="M18" s="725"/>
      <c r="N18" s="725"/>
      <c r="O18" s="725"/>
      <c r="P18" s="725"/>
      <c r="Q18" s="725"/>
      <c r="R18" s="725"/>
      <c r="S18" s="725"/>
      <c r="T18" s="725"/>
    </row>
    <row r="19" spans="1:20" ht="15" customHeight="1">
      <c r="A19" s="727"/>
      <c r="B19" s="728" t="s">
        <v>512</v>
      </c>
      <c r="C19" s="725"/>
      <c r="D19" s="725"/>
      <c r="E19" s="725"/>
      <c r="F19" s="725"/>
      <c r="G19" s="725"/>
      <c r="H19" s="725"/>
      <c r="I19" s="725"/>
      <c r="J19" s="725"/>
      <c r="K19" s="725"/>
      <c r="L19" s="725"/>
      <c r="M19" s="725"/>
      <c r="N19" s="725"/>
      <c r="O19" s="725"/>
      <c r="P19" s="725"/>
      <c r="Q19" s="725"/>
      <c r="R19" s="725"/>
      <c r="S19" s="725"/>
      <c r="T19" s="725"/>
    </row>
    <row r="20" spans="1:20" ht="15" customHeight="1">
      <c r="A20" s="727"/>
      <c r="B20" s="728" t="s">
        <v>513</v>
      </c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</row>
    <row r="21" spans="1:20" ht="15" customHeight="1">
      <c r="A21" s="2" t="s">
        <v>514</v>
      </c>
      <c r="B21" s="6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</row>
    <row r="22" spans="1:20" ht="15" customHeight="1">
      <c r="A22" s="728"/>
      <c r="B22" s="729" t="s">
        <v>515</v>
      </c>
      <c r="C22" s="724"/>
      <c r="D22" s="724"/>
      <c r="E22" s="724"/>
      <c r="F22" s="724"/>
      <c r="G22" s="724"/>
      <c r="H22" s="724"/>
      <c r="I22" s="724"/>
      <c r="J22" s="724"/>
      <c r="K22" s="724"/>
      <c r="L22" s="724"/>
      <c r="M22" s="724"/>
      <c r="N22" s="724"/>
      <c r="O22" s="724"/>
      <c r="P22" s="724"/>
      <c r="Q22" s="724"/>
      <c r="R22" s="724"/>
      <c r="S22" s="724"/>
      <c r="T22" s="724"/>
    </row>
    <row r="23" spans="1:20" ht="15" customHeight="1">
      <c r="A23" s="727"/>
      <c r="B23" s="728" t="s">
        <v>516</v>
      </c>
      <c r="C23" s="725"/>
      <c r="D23" s="725"/>
      <c r="E23" s="725"/>
      <c r="F23" s="725"/>
      <c r="G23" s="725"/>
      <c r="H23" s="725"/>
      <c r="I23" s="725"/>
      <c r="J23" s="725"/>
      <c r="K23" s="725"/>
      <c r="L23" s="725"/>
      <c r="M23" s="725"/>
      <c r="N23" s="725"/>
      <c r="O23" s="725"/>
      <c r="P23" s="725"/>
      <c r="Q23" s="725"/>
      <c r="R23" s="725"/>
      <c r="S23" s="725"/>
      <c r="T23" s="725"/>
    </row>
    <row r="24" spans="1:20" ht="15" customHeight="1">
      <c r="A24" s="727"/>
      <c r="B24" s="728" t="s">
        <v>517</v>
      </c>
      <c r="C24" s="725"/>
      <c r="D24" s="725"/>
      <c r="E24" s="725"/>
      <c r="F24" s="725"/>
      <c r="G24" s="725"/>
      <c r="H24" s="725"/>
      <c r="I24" s="725"/>
      <c r="J24" s="725"/>
      <c r="K24" s="725"/>
      <c r="L24" s="725"/>
      <c r="M24" s="725"/>
      <c r="N24" s="725"/>
      <c r="O24" s="725"/>
      <c r="P24" s="725"/>
      <c r="Q24" s="725"/>
      <c r="R24" s="725"/>
      <c r="S24" s="725"/>
      <c r="T24" s="725"/>
    </row>
    <row r="25" spans="1:20" ht="15" customHeight="1">
      <c r="A25" s="727"/>
      <c r="B25" s="728" t="s">
        <v>518</v>
      </c>
      <c r="C25" s="725"/>
      <c r="D25" s="725"/>
      <c r="E25" s="725"/>
      <c r="F25" s="725"/>
      <c r="G25" s="725"/>
      <c r="H25" s="725"/>
      <c r="I25" s="725"/>
      <c r="J25" s="725"/>
      <c r="K25" s="725"/>
      <c r="L25" s="725"/>
      <c r="M25" s="725"/>
      <c r="N25" s="725"/>
      <c r="O25" s="725"/>
      <c r="P25" s="725"/>
      <c r="Q25" s="725"/>
      <c r="R25" s="725"/>
      <c r="S25" s="725"/>
      <c r="T25" s="725"/>
    </row>
    <row r="26" spans="1:20" ht="15" customHeight="1">
      <c r="A26" s="727"/>
      <c r="B26" s="728" t="s">
        <v>519</v>
      </c>
      <c r="C26" s="725"/>
      <c r="D26" s="725"/>
      <c r="E26" s="725"/>
      <c r="F26" s="725"/>
      <c r="G26" s="725"/>
      <c r="H26" s="725"/>
      <c r="I26" s="725"/>
      <c r="J26" s="725"/>
      <c r="K26" s="725"/>
      <c r="L26" s="725"/>
      <c r="M26" s="725"/>
      <c r="N26" s="725"/>
      <c r="O26" s="725"/>
      <c r="P26" s="725"/>
      <c r="Q26" s="725"/>
      <c r="R26" s="725"/>
      <c r="S26" s="725"/>
      <c r="T26" s="725"/>
    </row>
    <row r="27" spans="1:20" ht="15" customHeight="1">
      <c r="A27" s="727"/>
      <c r="B27" s="728" t="s">
        <v>520</v>
      </c>
      <c r="C27" s="725"/>
      <c r="D27" s="725"/>
      <c r="E27" s="725"/>
      <c r="F27" s="725"/>
      <c r="G27" s="725"/>
      <c r="H27" s="725"/>
      <c r="I27" s="725"/>
      <c r="J27" s="725"/>
      <c r="K27" s="725"/>
      <c r="L27" s="725"/>
      <c r="M27" s="725"/>
      <c r="N27" s="725"/>
      <c r="O27" s="725"/>
      <c r="P27" s="725"/>
      <c r="Q27" s="725"/>
      <c r="R27" s="725"/>
      <c r="S27" s="725"/>
      <c r="T27" s="725"/>
    </row>
    <row r="28" spans="1:20" ht="15" customHeight="1">
      <c r="A28" s="727"/>
      <c r="B28" s="728" t="s">
        <v>521</v>
      </c>
      <c r="C28" s="725"/>
      <c r="D28" s="725"/>
      <c r="E28" s="725"/>
      <c r="F28" s="725"/>
      <c r="G28" s="725"/>
      <c r="H28" s="725"/>
      <c r="I28" s="725"/>
      <c r="J28" s="725"/>
      <c r="K28" s="725"/>
      <c r="L28" s="725"/>
      <c r="M28" s="725"/>
      <c r="N28" s="725"/>
      <c r="O28" s="725"/>
      <c r="P28" s="725"/>
      <c r="Q28" s="725"/>
      <c r="R28" s="725"/>
      <c r="S28" s="725"/>
      <c r="T28" s="725"/>
    </row>
    <row r="29" spans="1:20" ht="15" customHeight="1">
      <c r="A29" s="727"/>
      <c r="B29" s="728" t="s">
        <v>522</v>
      </c>
      <c r="C29" s="725"/>
      <c r="D29" s="725"/>
      <c r="E29" s="725"/>
      <c r="F29" s="725"/>
      <c r="G29" s="725"/>
      <c r="H29" s="725"/>
      <c r="I29" s="725"/>
      <c r="J29" s="725"/>
      <c r="K29" s="725"/>
      <c r="L29" s="725"/>
      <c r="M29" s="725"/>
      <c r="N29" s="725"/>
      <c r="O29" s="725"/>
      <c r="P29" s="725"/>
      <c r="Q29" s="725"/>
      <c r="R29" s="725"/>
      <c r="S29" s="725"/>
      <c r="T29" s="725"/>
    </row>
    <row r="30" spans="1:20" ht="15" customHeight="1">
      <c r="A30" s="727"/>
      <c r="B30" s="728" t="s">
        <v>523</v>
      </c>
      <c r="C30" s="725"/>
      <c r="D30" s="725"/>
      <c r="E30" s="725"/>
      <c r="F30" s="725"/>
      <c r="G30" s="725"/>
      <c r="H30" s="725"/>
      <c r="I30" s="725"/>
      <c r="J30" s="725"/>
      <c r="K30" s="725"/>
      <c r="L30" s="725"/>
      <c r="M30" s="725"/>
      <c r="N30" s="725"/>
      <c r="O30" s="725"/>
      <c r="P30" s="725"/>
      <c r="Q30" s="725"/>
      <c r="R30" s="725"/>
      <c r="S30" s="725"/>
      <c r="T30" s="725"/>
    </row>
    <row r="31" spans="1:20" ht="15" customHeight="1">
      <c r="A31" s="2" t="s">
        <v>524</v>
      </c>
      <c r="B31" s="2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ht="15" customHeight="1">
      <c r="A32" s="728"/>
      <c r="B32" s="728" t="s">
        <v>525</v>
      </c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4"/>
      <c r="P32" s="724"/>
      <c r="Q32" s="724"/>
      <c r="R32" s="724"/>
      <c r="S32" s="724"/>
      <c r="T32" s="724"/>
    </row>
    <row r="33" spans="1:20" ht="15" customHeight="1">
      <c r="A33" s="728"/>
      <c r="B33" s="728" t="s">
        <v>526</v>
      </c>
      <c r="C33" s="725"/>
      <c r="D33" s="725"/>
      <c r="E33" s="725"/>
      <c r="F33" s="725"/>
      <c r="G33" s="725"/>
      <c r="H33" s="725"/>
      <c r="I33" s="725"/>
      <c r="J33" s="725"/>
      <c r="K33" s="725"/>
      <c r="L33" s="725"/>
      <c r="M33" s="725"/>
      <c r="N33" s="725"/>
      <c r="O33" s="725"/>
      <c r="P33" s="725"/>
      <c r="Q33" s="725"/>
      <c r="R33" s="725"/>
      <c r="S33" s="725"/>
      <c r="T33" s="725"/>
    </row>
    <row r="34" spans="1:20" ht="15" customHeight="1">
      <c r="A34" s="728"/>
      <c r="B34" s="728" t="s">
        <v>527</v>
      </c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  <c r="N34" s="725"/>
      <c r="O34" s="725"/>
      <c r="P34" s="725"/>
      <c r="Q34" s="725"/>
      <c r="R34" s="725"/>
      <c r="S34" s="725"/>
      <c r="T34" s="725"/>
    </row>
    <row r="35" spans="1:20" ht="15" customHeight="1">
      <c r="A35" s="728"/>
      <c r="B35" s="728" t="s">
        <v>528</v>
      </c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</row>
    <row r="36" spans="1:20" ht="15" customHeight="1">
      <c r="A36" s="728"/>
      <c r="B36" s="728" t="s">
        <v>529</v>
      </c>
      <c r="C36" s="725"/>
      <c r="D36" s="725"/>
      <c r="E36" s="725"/>
      <c r="F36" s="725"/>
      <c r="G36" s="725"/>
      <c r="H36" s="725"/>
      <c r="I36" s="725"/>
      <c r="J36" s="725"/>
      <c r="K36" s="725"/>
      <c r="L36" s="725"/>
      <c r="M36" s="725"/>
      <c r="N36" s="725"/>
      <c r="O36" s="725"/>
      <c r="P36" s="725"/>
      <c r="Q36" s="725"/>
      <c r="R36" s="725"/>
      <c r="S36" s="725"/>
      <c r="T36" s="725"/>
    </row>
    <row r="37" spans="1:20" ht="15" customHeight="1">
      <c r="A37" s="728"/>
      <c r="B37" s="728" t="s">
        <v>530</v>
      </c>
      <c r="C37" s="725"/>
      <c r="D37" s="725"/>
      <c r="E37" s="725"/>
      <c r="F37" s="725"/>
      <c r="G37" s="725"/>
      <c r="H37" s="725"/>
      <c r="I37" s="725"/>
      <c r="J37" s="725"/>
      <c r="K37" s="725"/>
      <c r="L37" s="725"/>
      <c r="M37" s="725"/>
      <c r="N37" s="725"/>
      <c r="O37" s="725"/>
      <c r="P37" s="725"/>
      <c r="Q37" s="725"/>
      <c r="R37" s="725"/>
      <c r="S37" s="725"/>
      <c r="T37" s="725"/>
    </row>
    <row r="38" spans="1:20" ht="15" customHeight="1">
      <c r="A38" s="728"/>
      <c r="B38" s="728" t="s">
        <v>531</v>
      </c>
      <c r="C38" s="725"/>
      <c r="D38" s="725"/>
      <c r="E38" s="725"/>
      <c r="F38" s="725"/>
      <c r="G38" s="725"/>
      <c r="H38" s="725"/>
      <c r="I38" s="725"/>
      <c r="J38" s="725"/>
      <c r="K38" s="725"/>
      <c r="L38" s="725"/>
      <c r="M38" s="725"/>
      <c r="N38" s="725"/>
      <c r="O38" s="725"/>
      <c r="P38" s="725"/>
      <c r="Q38" s="725"/>
      <c r="R38" s="725"/>
      <c r="S38" s="725"/>
      <c r="T38" s="725"/>
    </row>
    <row r="39" spans="1:20" ht="15" customHeight="1">
      <c r="A39" s="727"/>
      <c r="B39" s="728" t="s">
        <v>532</v>
      </c>
      <c r="C39" s="725"/>
      <c r="D39" s="725"/>
      <c r="E39" s="725"/>
      <c r="F39" s="725"/>
      <c r="G39" s="725"/>
      <c r="H39" s="725"/>
      <c r="I39" s="725"/>
      <c r="J39" s="725"/>
      <c r="K39" s="725"/>
      <c r="L39" s="725"/>
      <c r="M39" s="725"/>
      <c r="N39" s="725"/>
      <c r="O39" s="725"/>
      <c r="P39" s="725"/>
      <c r="Q39" s="725"/>
      <c r="R39" s="725"/>
      <c r="S39" s="725"/>
      <c r="T39" s="725"/>
    </row>
    <row r="40" spans="1:20" ht="15" customHeight="1">
      <c r="A40" s="727"/>
      <c r="B40" s="728" t="s">
        <v>533</v>
      </c>
      <c r="C40" s="725"/>
      <c r="D40" s="725"/>
      <c r="E40" s="725"/>
      <c r="F40" s="725"/>
      <c r="G40" s="725"/>
      <c r="H40" s="725"/>
      <c r="I40" s="725"/>
      <c r="J40" s="725"/>
      <c r="K40" s="725"/>
      <c r="L40" s="725"/>
      <c r="M40" s="725"/>
      <c r="N40" s="725"/>
      <c r="O40" s="725"/>
      <c r="P40" s="725"/>
      <c r="Q40" s="725"/>
      <c r="R40" s="725"/>
      <c r="S40" s="725"/>
      <c r="T40" s="725"/>
    </row>
    <row r="41" spans="1:20" ht="15" customHeight="1">
      <c r="A41" s="727"/>
      <c r="B41" s="728" t="s">
        <v>534</v>
      </c>
      <c r="C41" s="725"/>
      <c r="D41" s="725"/>
      <c r="E41" s="725"/>
      <c r="F41" s="725"/>
      <c r="G41" s="725"/>
      <c r="H41" s="725"/>
      <c r="I41" s="725"/>
      <c r="J41" s="725"/>
      <c r="K41" s="725"/>
      <c r="L41" s="725"/>
      <c r="M41" s="725"/>
      <c r="N41" s="725"/>
      <c r="O41" s="725"/>
      <c r="P41" s="725"/>
      <c r="Q41" s="725"/>
      <c r="R41" s="725"/>
      <c r="S41" s="725"/>
      <c r="T41" s="725"/>
    </row>
    <row r="42" spans="1:20" ht="15" customHeight="1">
      <c r="A42" s="727"/>
      <c r="B42" s="728" t="s">
        <v>535</v>
      </c>
      <c r="C42" s="725"/>
      <c r="D42" s="725"/>
      <c r="E42" s="725"/>
      <c r="F42" s="725"/>
      <c r="G42" s="725"/>
      <c r="H42" s="725"/>
      <c r="I42" s="725"/>
      <c r="J42" s="725"/>
      <c r="K42" s="725"/>
      <c r="L42" s="725"/>
      <c r="M42" s="725"/>
      <c r="N42" s="725"/>
      <c r="O42" s="725"/>
      <c r="P42" s="725"/>
      <c r="Q42" s="725"/>
      <c r="R42" s="725"/>
      <c r="S42" s="725"/>
      <c r="T42" s="725"/>
    </row>
    <row r="43" spans="1:20" ht="15" customHeight="1">
      <c r="A43" s="727"/>
      <c r="B43" s="728" t="s">
        <v>536</v>
      </c>
      <c r="C43" s="725"/>
      <c r="D43" s="725"/>
      <c r="E43" s="725"/>
      <c r="F43" s="725"/>
      <c r="G43" s="725"/>
      <c r="H43" s="725"/>
      <c r="I43" s="725"/>
      <c r="J43" s="725"/>
      <c r="K43" s="725"/>
      <c r="L43" s="725"/>
      <c r="M43" s="725"/>
      <c r="N43" s="725"/>
      <c r="O43" s="725"/>
      <c r="P43" s="725"/>
      <c r="Q43" s="725"/>
      <c r="R43" s="725"/>
      <c r="S43" s="725"/>
      <c r="T43" s="725"/>
    </row>
    <row r="44" spans="1:20" ht="15" customHeight="1">
      <c r="A44" s="2" t="s">
        <v>537</v>
      </c>
      <c r="B44" s="2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ht="15" customHeight="1">
      <c r="A45" s="728"/>
      <c r="B45" s="728" t="s">
        <v>538</v>
      </c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</row>
    <row r="46" spans="1:20" ht="15" customHeight="1">
      <c r="A46" s="727"/>
      <c r="B46" s="728" t="s">
        <v>539</v>
      </c>
      <c r="C46" s="725"/>
      <c r="D46" s="725"/>
      <c r="E46" s="725"/>
      <c r="F46" s="725"/>
      <c r="G46" s="725"/>
      <c r="H46" s="725"/>
      <c r="I46" s="725"/>
      <c r="J46" s="725"/>
      <c r="K46" s="725"/>
      <c r="L46" s="725"/>
      <c r="M46" s="725"/>
      <c r="N46" s="725"/>
      <c r="O46" s="725"/>
      <c r="P46" s="725"/>
      <c r="Q46" s="725"/>
      <c r="R46" s="725"/>
      <c r="S46" s="725"/>
      <c r="T46" s="725"/>
    </row>
    <row r="47" spans="1:20" ht="15" customHeight="1">
      <c r="A47" s="727"/>
      <c r="B47" s="728" t="s">
        <v>540</v>
      </c>
      <c r="C47" s="725"/>
      <c r="D47" s="725"/>
      <c r="E47" s="725"/>
      <c r="F47" s="725"/>
      <c r="G47" s="725"/>
      <c r="H47" s="725"/>
      <c r="I47" s="725"/>
      <c r="J47" s="725"/>
      <c r="K47" s="725"/>
      <c r="L47" s="725"/>
      <c r="M47" s="725"/>
      <c r="N47" s="725"/>
      <c r="O47" s="725"/>
      <c r="P47" s="725"/>
      <c r="Q47" s="725"/>
      <c r="R47" s="725"/>
      <c r="S47" s="725"/>
      <c r="T47" s="725"/>
    </row>
    <row r="48" spans="1:20" ht="15" customHeight="1">
      <c r="A48" s="727"/>
      <c r="B48" s="728" t="s">
        <v>541</v>
      </c>
      <c r="C48" s="725"/>
      <c r="D48" s="725"/>
      <c r="E48" s="725"/>
      <c r="F48" s="725"/>
      <c r="G48" s="725"/>
      <c r="H48" s="725"/>
      <c r="I48" s="725"/>
      <c r="J48" s="725"/>
      <c r="K48" s="725"/>
      <c r="L48" s="725"/>
      <c r="M48" s="725"/>
      <c r="N48" s="725"/>
      <c r="O48" s="725"/>
      <c r="P48" s="725"/>
      <c r="Q48" s="725"/>
      <c r="R48" s="725"/>
      <c r="S48" s="725"/>
      <c r="T48" s="725"/>
    </row>
    <row r="49" spans="1:20" ht="15" customHeight="1">
      <c r="A49" s="727"/>
      <c r="B49" s="728" t="s">
        <v>542</v>
      </c>
      <c r="C49" s="725"/>
      <c r="D49" s="725"/>
      <c r="E49" s="725"/>
      <c r="F49" s="725"/>
      <c r="G49" s="725"/>
      <c r="H49" s="725"/>
      <c r="I49" s="725"/>
      <c r="J49" s="725"/>
      <c r="K49" s="725"/>
      <c r="L49" s="725"/>
      <c r="M49" s="725"/>
      <c r="N49" s="725"/>
      <c r="O49" s="725"/>
      <c r="P49" s="725"/>
      <c r="Q49" s="725"/>
      <c r="R49" s="725"/>
      <c r="S49" s="725"/>
      <c r="T49" s="725"/>
    </row>
    <row r="50" spans="1:20" ht="15" customHeight="1">
      <c r="A50" s="727"/>
      <c r="B50" s="728" t="s">
        <v>543</v>
      </c>
      <c r="C50" s="725"/>
      <c r="D50" s="725"/>
      <c r="E50" s="725"/>
      <c r="F50" s="725"/>
      <c r="G50" s="725"/>
      <c r="H50" s="725"/>
      <c r="I50" s="725"/>
      <c r="J50" s="725"/>
      <c r="K50" s="725"/>
      <c r="L50" s="725"/>
      <c r="M50" s="725"/>
      <c r="N50" s="725"/>
      <c r="O50" s="725"/>
      <c r="P50" s="725"/>
      <c r="Q50" s="725"/>
      <c r="R50" s="725"/>
      <c r="S50" s="725"/>
      <c r="T50" s="725"/>
    </row>
    <row r="51" spans="1:20" ht="15" customHeight="1">
      <c r="A51" s="727"/>
      <c r="B51" s="728" t="s">
        <v>544</v>
      </c>
      <c r="C51" s="725"/>
      <c r="D51" s="725"/>
      <c r="E51" s="725"/>
      <c r="F51" s="725"/>
      <c r="G51" s="725"/>
      <c r="H51" s="725"/>
      <c r="I51" s="725"/>
      <c r="J51" s="725"/>
      <c r="K51" s="725"/>
      <c r="L51" s="725"/>
      <c r="M51" s="725"/>
      <c r="N51" s="725"/>
      <c r="O51" s="725"/>
      <c r="P51" s="725"/>
      <c r="Q51" s="725"/>
      <c r="R51" s="725"/>
      <c r="S51" s="725"/>
      <c r="T51" s="725"/>
    </row>
    <row r="52" spans="1:20" ht="15" customHeight="1">
      <c r="A52" s="2" t="s">
        <v>545</v>
      </c>
      <c r="B52" s="2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ht="15" customHeight="1">
      <c r="A53" s="728"/>
      <c r="B53" s="728" t="s">
        <v>546</v>
      </c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</row>
    <row r="54" spans="1:20" ht="15" customHeight="1">
      <c r="A54" s="727"/>
      <c r="B54" s="728" t="s">
        <v>547</v>
      </c>
      <c r="C54" s="725"/>
      <c r="D54" s="725"/>
      <c r="E54" s="725"/>
      <c r="F54" s="725"/>
      <c r="G54" s="725"/>
      <c r="H54" s="725"/>
      <c r="I54" s="725"/>
      <c r="J54" s="725"/>
      <c r="K54" s="725"/>
      <c r="L54" s="725"/>
      <c r="M54" s="725"/>
      <c r="N54" s="725"/>
      <c r="O54" s="725"/>
      <c r="P54" s="725"/>
      <c r="Q54" s="725"/>
      <c r="R54" s="725"/>
      <c r="S54" s="725"/>
      <c r="T54" s="725"/>
    </row>
    <row r="55" spans="1:20" ht="15" customHeight="1">
      <c r="A55" s="727"/>
      <c r="B55" s="728" t="s">
        <v>548</v>
      </c>
      <c r="C55" s="725"/>
      <c r="D55" s="725"/>
      <c r="E55" s="725"/>
      <c r="F55" s="725"/>
      <c r="G55" s="725"/>
      <c r="H55" s="725"/>
      <c r="I55" s="725"/>
      <c r="J55" s="725"/>
      <c r="K55" s="725"/>
      <c r="L55" s="725"/>
      <c r="M55" s="725"/>
      <c r="N55" s="725"/>
      <c r="O55" s="725"/>
      <c r="P55" s="725"/>
      <c r="Q55" s="725"/>
      <c r="R55" s="725"/>
      <c r="S55" s="725"/>
      <c r="T55" s="725"/>
    </row>
    <row r="56" spans="1:20" ht="15" customHeight="1">
      <c r="A56" s="727"/>
      <c r="B56" s="728" t="s">
        <v>549</v>
      </c>
      <c r="C56" s="725"/>
      <c r="D56" s="725"/>
      <c r="E56" s="725"/>
      <c r="F56" s="725"/>
      <c r="G56" s="725"/>
      <c r="H56" s="725"/>
      <c r="I56" s="725"/>
      <c r="J56" s="725"/>
      <c r="K56" s="725"/>
      <c r="L56" s="725"/>
      <c r="M56" s="725"/>
      <c r="N56" s="725"/>
      <c r="O56" s="725"/>
      <c r="P56" s="725"/>
      <c r="Q56" s="725"/>
      <c r="R56" s="725"/>
      <c r="S56" s="725"/>
      <c r="T56" s="725"/>
    </row>
    <row r="57" spans="1:20" ht="15" customHeight="1">
      <c r="A57" s="2" t="s">
        <v>550</v>
      </c>
      <c r="B57" s="2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</row>
    <row r="58" spans="1:20" ht="15" customHeight="1">
      <c r="A58" s="728"/>
      <c r="B58" s="728" t="s">
        <v>551</v>
      </c>
      <c r="C58" s="724"/>
      <c r="D58" s="724"/>
      <c r="E58" s="724"/>
      <c r="F58" s="724"/>
      <c r="G58" s="724"/>
      <c r="H58" s="724"/>
      <c r="I58" s="724"/>
      <c r="J58" s="724"/>
      <c r="K58" s="724"/>
      <c r="L58" s="724"/>
      <c r="M58" s="724"/>
      <c r="N58" s="724"/>
      <c r="O58" s="724"/>
      <c r="P58" s="724"/>
      <c r="Q58" s="724"/>
      <c r="R58" s="724"/>
      <c r="S58" s="724"/>
      <c r="T58" s="724"/>
    </row>
    <row r="59" spans="1:20" ht="15" customHeight="1">
      <c r="A59" s="727"/>
      <c r="B59" s="728" t="s">
        <v>552</v>
      </c>
      <c r="C59" s="725"/>
      <c r="D59" s="725"/>
      <c r="E59" s="725"/>
      <c r="F59" s="725"/>
      <c r="G59" s="725"/>
      <c r="H59" s="725"/>
      <c r="I59" s="725"/>
      <c r="J59" s="725"/>
      <c r="K59" s="725"/>
      <c r="L59" s="725"/>
      <c r="M59" s="725"/>
      <c r="N59" s="725"/>
      <c r="O59" s="725"/>
      <c r="P59" s="725"/>
      <c r="Q59" s="725"/>
      <c r="R59" s="725"/>
      <c r="S59" s="725"/>
      <c r="T59" s="725"/>
    </row>
    <row r="60" spans="1:20" ht="15" customHeight="1">
      <c r="A60" s="727"/>
      <c r="B60" s="728" t="s">
        <v>553</v>
      </c>
      <c r="C60" s="725"/>
      <c r="D60" s="725"/>
      <c r="E60" s="725"/>
      <c r="F60" s="725"/>
      <c r="G60" s="725"/>
      <c r="H60" s="725"/>
      <c r="I60" s="725"/>
      <c r="J60" s="725"/>
      <c r="K60" s="725"/>
      <c r="L60" s="725"/>
      <c r="M60" s="725"/>
      <c r="N60" s="725"/>
      <c r="O60" s="725"/>
      <c r="P60" s="725"/>
      <c r="Q60" s="725"/>
      <c r="R60" s="725"/>
      <c r="S60" s="725"/>
      <c r="T60" s="725"/>
    </row>
    <row r="61" spans="1:20" ht="15" customHeight="1">
      <c r="A61" s="727"/>
      <c r="B61" s="728" t="s">
        <v>554</v>
      </c>
      <c r="C61" s="725"/>
      <c r="D61" s="725"/>
      <c r="E61" s="725"/>
      <c r="F61" s="725"/>
      <c r="G61" s="725"/>
      <c r="H61" s="725"/>
      <c r="I61" s="725"/>
      <c r="J61" s="725"/>
      <c r="K61" s="725"/>
      <c r="L61" s="725"/>
      <c r="M61" s="725"/>
      <c r="N61" s="725"/>
      <c r="O61" s="725"/>
      <c r="P61" s="725"/>
      <c r="Q61" s="725"/>
      <c r="R61" s="725"/>
      <c r="S61" s="725"/>
      <c r="T61" s="725"/>
    </row>
    <row r="62" spans="1:20" ht="15" customHeight="1">
      <c r="A62" s="727"/>
      <c r="B62" s="728" t="s">
        <v>555</v>
      </c>
      <c r="C62" s="725"/>
      <c r="D62" s="725"/>
      <c r="E62" s="725"/>
      <c r="F62" s="725"/>
      <c r="G62" s="725"/>
      <c r="H62" s="725"/>
      <c r="I62" s="725"/>
      <c r="J62" s="725"/>
      <c r="K62" s="725"/>
      <c r="L62" s="725"/>
      <c r="M62" s="725"/>
      <c r="N62" s="725"/>
      <c r="O62" s="725"/>
      <c r="P62" s="725"/>
      <c r="Q62" s="725"/>
      <c r="R62" s="725"/>
      <c r="S62" s="725"/>
      <c r="T62" s="725"/>
    </row>
    <row r="63" spans="1:20" ht="15" customHeight="1">
      <c r="A63" s="727"/>
      <c r="B63" s="728" t="s">
        <v>556</v>
      </c>
      <c r="C63" s="725"/>
      <c r="D63" s="725"/>
      <c r="E63" s="725"/>
      <c r="F63" s="725"/>
      <c r="G63" s="725"/>
      <c r="H63" s="725"/>
      <c r="I63" s="725"/>
      <c r="J63" s="725"/>
      <c r="K63" s="725"/>
      <c r="L63" s="725"/>
      <c r="M63" s="725"/>
      <c r="N63" s="725"/>
      <c r="O63" s="725"/>
      <c r="P63" s="725"/>
      <c r="Q63" s="725"/>
      <c r="R63" s="725"/>
      <c r="S63" s="725"/>
      <c r="T63" s="725"/>
    </row>
    <row r="64" spans="1:20" ht="15" customHeight="1">
      <c r="A64" s="727"/>
      <c r="B64" s="728" t="s">
        <v>557</v>
      </c>
      <c r="C64" s="725"/>
      <c r="D64" s="725"/>
      <c r="E64" s="725"/>
      <c r="F64" s="725"/>
      <c r="G64" s="725"/>
      <c r="H64" s="725"/>
      <c r="I64" s="725"/>
      <c r="J64" s="725"/>
      <c r="K64" s="725"/>
      <c r="L64" s="725"/>
      <c r="M64" s="725"/>
      <c r="N64" s="725"/>
      <c r="O64" s="725"/>
      <c r="P64" s="725"/>
      <c r="Q64" s="725"/>
      <c r="R64" s="725"/>
      <c r="S64" s="725"/>
      <c r="T64" s="725"/>
    </row>
    <row r="65" spans="1:20" ht="15" customHeight="1">
      <c r="A65" s="727"/>
      <c r="B65" s="728" t="s">
        <v>558</v>
      </c>
      <c r="C65" s="725"/>
      <c r="D65" s="725"/>
      <c r="E65" s="725"/>
      <c r="F65" s="725"/>
      <c r="G65" s="725"/>
      <c r="H65" s="725"/>
      <c r="I65" s="725"/>
      <c r="J65" s="725"/>
      <c r="K65" s="725"/>
      <c r="L65" s="725"/>
      <c r="M65" s="725"/>
      <c r="N65" s="725"/>
      <c r="O65" s="725"/>
      <c r="P65" s="725"/>
      <c r="Q65" s="725"/>
      <c r="R65" s="725"/>
      <c r="S65" s="725"/>
      <c r="T65" s="725"/>
    </row>
    <row r="66" spans="1:20" ht="15" customHeight="1">
      <c r="A66" s="2" t="s">
        <v>559</v>
      </c>
      <c r="B66" s="2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ht="15" customHeight="1">
      <c r="A67" s="728"/>
      <c r="B67" s="728" t="s">
        <v>560</v>
      </c>
      <c r="C67" s="725"/>
      <c r="D67" s="725"/>
      <c r="E67" s="725"/>
      <c r="F67" s="725"/>
      <c r="G67" s="725"/>
      <c r="H67" s="725"/>
      <c r="I67" s="725"/>
      <c r="J67" s="725"/>
      <c r="K67" s="725"/>
      <c r="L67" s="725"/>
      <c r="M67" s="725"/>
      <c r="N67" s="725"/>
      <c r="O67" s="725"/>
      <c r="P67" s="725"/>
      <c r="Q67" s="725"/>
      <c r="R67" s="725"/>
      <c r="S67" s="725"/>
      <c r="T67" s="725"/>
    </row>
    <row r="68" spans="1:20" ht="15" customHeight="1">
      <c r="A68" s="727"/>
      <c r="B68" s="728" t="s">
        <v>561</v>
      </c>
      <c r="C68" s="725"/>
      <c r="D68" s="725"/>
      <c r="E68" s="725"/>
      <c r="F68" s="725"/>
      <c r="G68" s="725"/>
      <c r="H68" s="725"/>
      <c r="I68" s="725"/>
      <c r="J68" s="725"/>
      <c r="K68" s="725"/>
      <c r="L68" s="725"/>
      <c r="M68" s="725"/>
      <c r="N68" s="725"/>
      <c r="O68" s="725"/>
      <c r="P68" s="725"/>
      <c r="Q68" s="725"/>
      <c r="R68" s="725"/>
      <c r="S68" s="725"/>
      <c r="T68" s="725"/>
    </row>
    <row r="69" spans="1:20" ht="15" customHeight="1">
      <c r="A69" s="727"/>
      <c r="B69" s="728" t="s">
        <v>562</v>
      </c>
      <c r="C69" s="725"/>
      <c r="D69" s="725"/>
      <c r="E69" s="725"/>
      <c r="F69" s="725"/>
      <c r="G69" s="725"/>
      <c r="H69" s="725"/>
      <c r="I69" s="725"/>
      <c r="J69" s="725"/>
      <c r="K69" s="725"/>
      <c r="L69" s="725"/>
      <c r="M69" s="725"/>
      <c r="N69" s="725"/>
      <c r="O69" s="725"/>
      <c r="P69" s="725"/>
      <c r="Q69" s="725"/>
      <c r="R69" s="725"/>
      <c r="S69" s="725"/>
      <c r="T69" s="725"/>
    </row>
    <row r="70" spans="1:20" ht="15" customHeight="1">
      <c r="A70" s="727"/>
      <c r="B70" s="728" t="s">
        <v>563</v>
      </c>
      <c r="C70" s="725"/>
      <c r="D70" s="725"/>
      <c r="E70" s="725"/>
      <c r="F70" s="725"/>
      <c r="G70" s="725"/>
      <c r="H70" s="725"/>
      <c r="I70" s="725"/>
      <c r="J70" s="725"/>
      <c r="K70" s="725"/>
      <c r="L70" s="725"/>
      <c r="M70" s="725"/>
      <c r="N70" s="725"/>
      <c r="O70" s="725"/>
      <c r="P70" s="725"/>
      <c r="Q70" s="725"/>
      <c r="R70" s="725"/>
      <c r="S70" s="725"/>
      <c r="T70" s="725"/>
    </row>
    <row r="71" spans="1:20" ht="15" customHeight="1">
      <c r="A71" s="727"/>
      <c r="B71" s="728" t="s">
        <v>564</v>
      </c>
      <c r="C71" s="725"/>
      <c r="D71" s="725"/>
      <c r="E71" s="725"/>
      <c r="F71" s="725"/>
      <c r="G71" s="725"/>
      <c r="H71" s="725"/>
      <c r="I71" s="725"/>
      <c r="J71" s="725"/>
      <c r="K71" s="725"/>
      <c r="L71" s="725"/>
      <c r="M71" s="725"/>
      <c r="N71" s="725"/>
      <c r="O71" s="725"/>
      <c r="P71" s="725"/>
      <c r="Q71" s="725"/>
      <c r="R71" s="725"/>
      <c r="S71" s="725"/>
      <c r="T71" s="725"/>
    </row>
    <row r="72" spans="1:20" ht="15" customHeight="1">
      <c r="A72" s="727"/>
      <c r="B72" s="728" t="s">
        <v>565</v>
      </c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5"/>
      <c r="Q72" s="725"/>
      <c r="R72" s="725"/>
      <c r="S72" s="725"/>
      <c r="T72" s="725"/>
    </row>
    <row r="73" spans="1:20" ht="15" customHeight="1">
      <c r="A73" s="727"/>
      <c r="B73" s="728" t="s">
        <v>566</v>
      </c>
      <c r="C73" s="725"/>
      <c r="D73" s="725"/>
      <c r="E73" s="725"/>
      <c r="F73" s="725"/>
      <c r="G73" s="725"/>
      <c r="H73" s="725"/>
      <c r="I73" s="725"/>
      <c r="J73" s="725"/>
      <c r="K73" s="725"/>
      <c r="L73" s="725"/>
      <c r="M73" s="725"/>
      <c r="N73" s="725"/>
      <c r="O73" s="725"/>
      <c r="P73" s="725"/>
      <c r="Q73" s="725"/>
      <c r="R73" s="725"/>
      <c r="S73" s="725"/>
      <c r="T73" s="725"/>
    </row>
    <row r="74" spans="1:20" ht="15" customHeight="1">
      <c r="A74" s="727"/>
      <c r="B74" s="728" t="s">
        <v>567</v>
      </c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5"/>
      <c r="Q74" s="725"/>
      <c r="R74" s="725"/>
      <c r="S74" s="725"/>
      <c r="T74" s="725"/>
    </row>
    <row r="75" spans="1:20" ht="15" customHeight="1">
      <c r="A75" s="2" t="s">
        <v>568</v>
      </c>
      <c r="B75" s="2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ht="15" customHeight="1">
      <c r="A76" s="728"/>
      <c r="B76" s="728" t="s">
        <v>569</v>
      </c>
      <c r="C76" s="725"/>
      <c r="D76" s="725"/>
      <c r="E76" s="725"/>
      <c r="F76" s="725"/>
      <c r="G76" s="725"/>
      <c r="H76" s="725"/>
      <c r="I76" s="725"/>
      <c r="J76" s="725"/>
      <c r="K76" s="725"/>
      <c r="L76" s="725"/>
      <c r="M76" s="725"/>
      <c r="N76" s="725"/>
      <c r="O76" s="725"/>
      <c r="P76" s="725"/>
      <c r="Q76" s="725"/>
      <c r="R76" s="725"/>
      <c r="S76" s="725"/>
      <c r="T76" s="725"/>
    </row>
    <row r="77" spans="1:20" ht="15" customHeight="1">
      <c r="A77" s="727"/>
      <c r="B77" s="728" t="s">
        <v>570</v>
      </c>
      <c r="C77" s="725"/>
      <c r="D77" s="725"/>
      <c r="E77" s="725"/>
      <c r="F77" s="725"/>
      <c r="G77" s="725"/>
      <c r="H77" s="725"/>
      <c r="I77" s="725"/>
      <c r="J77" s="725"/>
      <c r="K77" s="725"/>
      <c r="L77" s="725"/>
      <c r="M77" s="725"/>
      <c r="N77" s="725"/>
      <c r="O77" s="725"/>
      <c r="P77" s="725"/>
      <c r="Q77" s="725"/>
      <c r="R77" s="725"/>
      <c r="S77" s="725"/>
      <c r="T77" s="725"/>
    </row>
    <row r="78" spans="1:20" ht="15" customHeight="1">
      <c r="A78" s="727"/>
      <c r="B78" s="728" t="s">
        <v>571</v>
      </c>
      <c r="C78" s="725"/>
      <c r="D78" s="725"/>
      <c r="E78" s="725"/>
      <c r="F78" s="725"/>
      <c r="G78" s="725"/>
      <c r="H78" s="725"/>
      <c r="I78" s="725"/>
      <c r="J78" s="725"/>
      <c r="K78" s="725"/>
      <c r="L78" s="725"/>
      <c r="M78" s="725"/>
      <c r="N78" s="725"/>
      <c r="O78" s="725"/>
      <c r="P78" s="725"/>
      <c r="Q78" s="725"/>
      <c r="R78" s="725"/>
      <c r="S78" s="725"/>
      <c r="T78" s="725"/>
    </row>
    <row r="79" spans="1:20" ht="15" customHeight="1">
      <c r="A79" s="727"/>
      <c r="B79" s="728" t="s">
        <v>572</v>
      </c>
      <c r="C79" s="725"/>
      <c r="D79" s="725"/>
      <c r="E79" s="725"/>
      <c r="F79" s="725"/>
      <c r="G79" s="725"/>
      <c r="H79" s="725"/>
      <c r="I79" s="725"/>
      <c r="J79" s="725"/>
      <c r="K79" s="725"/>
      <c r="L79" s="725"/>
      <c r="M79" s="725"/>
      <c r="N79" s="725"/>
      <c r="O79" s="725"/>
      <c r="P79" s="725"/>
      <c r="Q79" s="725"/>
      <c r="R79" s="725"/>
      <c r="S79" s="725"/>
      <c r="T79" s="725"/>
    </row>
    <row r="80" spans="1:20" ht="15" customHeight="1">
      <c r="A80" s="727"/>
      <c r="B80" s="728" t="s">
        <v>573</v>
      </c>
      <c r="C80" s="725"/>
      <c r="D80" s="725"/>
      <c r="E80" s="725"/>
      <c r="F80" s="725"/>
      <c r="G80" s="725"/>
      <c r="H80" s="725"/>
      <c r="I80" s="725"/>
      <c r="J80" s="725"/>
      <c r="K80" s="725"/>
      <c r="L80" s="725"/>
      <c r="M80" s="725"/>
      <c r="N80" s="725"/>
      <c r="O80" s="725"/>
      <c r="P80" s="725"/>
      <c r="Q80" s="725"/>
      <c r="R80" s="725"/>
      <c r="S80" s="725"/>
      <c r="T80" s="725"/>
    </row>
    <row r="81" spans="1:20" ht="15" customHeight="1">
      <c r="A81" s="2" t="s">
        <v>574</v>
      </c>
      <c r="B81" s="2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</row>
    <row r="82" spans="1:20" ht="15" customHeight="1">
      <c r="A82" s="728"/>
      <c r="B82" s="728" t="s">
        <v>575</v>
      </c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4"/>
      <c r="P82" s="724"/>
      <c r="Q82" s="724"/>
      <c r="R82" s="724"/>
      <c r="S82" s="724"/>
      <c r="T82" s="724"/>
    </row>
    <row r="83" spans="1:20" ht="15" customHeight="1">
      <c r="A83" s="727"/>
      <c r="B83" s="728" t="s">
        <v>576</v>
      </c>
      <c r="C83" s="725"/>
      <c r="D83" s="725"/>
      <c r="E83" s="725"/>
      <c r="F83" s="725"/>
      <c r="G83" s="725"/>
      <c r="H83" s="725"/>
      <c r="I83" s="725"/>
      <c r="J83" s="725"/>
      <c r="K83" s="725"/>
      <c r="L83" s="725"/>
      <c r="M83" s="725"/>
      <c r="N83" s="725"/>
      <c r="O83" s="725"/>
      <c r="P83" s="725"/>
      <c r="Q83" s="725"/>
      <c r="R83" s="725"/>
      <c r="S83" s="725"/>
      <c r="T83" s="725"/>
    </row>
    <row r="84" spans="1:20" ht="15" customHeight="1">
      <c r="A84" s="727"/>
      <c r="B84" s="728" t="s">
        <v>577</v>
      </c>
      <c r="C84" s="725"/>
      <c r="D84" s="725"/>
      <c r="E84" s="725"/>
      <c r="F84" s="725"/>
      <c r="G84" s="725"/>
      <c r="H84" s="725"/>
      <c r="I84" s="725"/>
      <c r="J84" s="725"/>
      <c r="K84" s="725"/>
      <c r="L84" s="725"/>
      <c r="M84" s="725"/>
      <c r="N84" s="725"/>
      <c r="O84" s="725"/>
      <c r="P84" s="725"/>
      <c r="Q84" s="725"/>
      <c r="R84" s="725"/>
      <c r="S84" s="725"/>
      <c r="T84" s="725"/>
    </row>
    <row r="85" spans="1:20" ht="15" customHeight="1">
      <c r="A85" s="727"/>
      <c r="B85" s="728" t="s">
        <v>578</v>
      </c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</row>
    <row r="86" spans="1:20" ht="15" customHeight="1">
      <c r="A86" s="2" t="s">
        <v>579</v>
      </c>
      <c r="B86" s="2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ht="15" customHeight="1">
      <c r="A87" s="727"/>
      <c r="B87" s="728" t="s">
        <v>580</v>
      </c>
      <c r="C87" s="725"/>
      <c r="D87" s="725"/>
      <c r="E87" s="725"/>
      <c r="F87" s="725"/>
      <c r="G87" s="725"/>
      <c r="H87" s="725"/>
      <c r="I87" s="725"/>
      <c r="J87" s="725"/>
      <c r="K87" s="725"/>
      <c r="L87" s="725"/>
      <c r="M87" s="725"/>
      <c r="N87" s="725"/>
      <c r="O87" s="725"/>
      <c r="P87" s="725"/>
      <c r="Q87" s="725"/>
      <c r="R87" s="725"/>
      <c r="S87" s="725"/>
      <c r="T87" s="725"/>
    </row>
    <row r="88" spans="1:20" ht="15" customHeight="1">
      <c r="A88" s="727"/>
      <c r="B88" s="728" t="s">
        <v>581</v>
      </c>
      <c r="C88" s="725"/>
      <c r="D88" s="725"/>
      <c r="E88" s="725"/>
      <c r="F88" s="725"/>
      <c r="G88" s="725"/>
      <c r="H88" s="725"/>
      <c r="I88" s="725"/>
      <c r="J88" s="725"/>
      <c r="K88" s="725"/>
      <c r="L88" s="725"/>
      <c r="M88" s="725"/>
      <c r="N88" s="725"/>
      <c r="O88" s="725"/>
      <c r="P88" s="725"/>
      <c r="Q88" s="725"/>
      <c r="R88" s="725"/>
      <c r="S88" s="725"/>
      <c r="T88" s="725"/>
    </row>
    <row r="89" spans="1:20" ht="15" customHeight="1">
      <c r="A89" s="727"/>
      <c r="B89" s="728" t="s">
        <v>582</v>
      </c>
      <c r="C89" s="725"/>
      <c r="D89" s="725"/>
      <c r="E89" s="725"/>
      <c r="F89" s="725"/>
      <c r="G89" s="725"/>
      <c r="H89" s="725"/>
      <c r="I89" s="725"/>
      <c r="J89" s="725"/>
      <c r="K89" s="725"/>
      <c r="L89" s="725"/>
      <c r="M89" s="725"/>
      <c r="N89" s="725"/>
      <c r="O89" s="725"/>
      <c r="P89" s="725"/>
      <c r="Q89" s="725"/>
      <c r="R89" s="725"/>
      <c r="S89" s="725"/>
      <c r="T89" s="725"/>
    </row>
    <row r="90" spans="1:20" ht="15" customHeight="1">
      <c r="A90" s="2" t="s">
        <v>583</v>
      </c>
      <c r="B90" s="2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</row>
    <row r="91" spans="1:20" ht="15" customHeight="1">
      <c r="A91" s="727"/>
      <c r="B91" s="728" t="s">
        <v>584</v>
      </c>
      <c r="C91" s="725"/>
      <c r="D91" s="725"/>
      <c r="E91" s="725"/>
      <c r="F91" s="725"/>
      <c r="G91" s="725"/>
      <c r="H91" s="725"/>
      <c r="I91" s="725"/>
      <c r="J91" s="725"/>
      <c r="K91" s="725"/>
      <c r="L91" s="725"/>
      <c r="M91" s="725"/>
      <c r="N91" s="725"/>
      <c r="O91" s="725"/>
      <c r="P91" s="725"/>
      <c r="Q91" s="725"/>
      <c r="R91" s="725"/>
      <c r="S91" s="725"/>
      <c r="T91" s="725"/>
    </row>
    <row r="92" spans="1:20" ht="15" customHeight="1">
      <c r="A92" s="2" t="s">
        <v>585</v>
      </c>
      <c r="B92" s="2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ht="15" customHeight="1">
      <c r="A93" s="727"/>
      <c r="B93" s="728" t="s">
        <v>586</v>
      </c>
      <c r="C93" s="725"/>
      <c r="D93" s="725"/>
      <c r="E93" s="725"/>
      <c r="F93" s="725"/>
      <c r="G93" s="725"/>
      <c r="H93" s="725"/>
      <c r="I93" s="725"/>
      <c r="J93" s="725"/>
      <c r="K93" s="725"/>
      <c r="L93" s="725"/>
      <c r="M93" s="725"/>
      <c r="N93" s="725"/>
      <c r="O93" s="725"/>
      <c r="P93" s="725"/>
      <c r="Q93" s="725"/>
      <c r="R93" s="725"/>
      <c r="S93" s="725"/>
      <c r="T93" s="725"/>
    </row>
    <row r="94" spans="1:20" ht="15" customHeight="1">
      <c r="A94" s="727"/>
      <c r="B94" s="728" t="s">
        <v>587</v>
      </c>
      <c r="C94" s="725"/>
      <c r="D94" s="725"/>
      <c r="E94" s="725"/>
      <c r="F94" s="725"/>
      <c r="G94" s="725"/>
      <c r="H94" s="725"/>
      <c r="I94" s="725"/>
      <c r="J94" s="725"/>
      <c r="K94" s="725"/>
      <c r="L94" s="725"/>
      <c r="M94" s="725"/>
      <c r="N94" s="725"/>
      <c r="O94" s="725"/>
      <c r="P94" s="725"/>
      <c r="Q94" s="725"/>
      <c r="R94" s="725"/>
      <c r="S94" s="725"/>
      <c r="T94" s="725"/>
    </row>
    <row r="95" spans="1:20" ht="15" customHeight="1">
      <c r="A95" s="727"/>
      <c r="B95" s="728" t="s">
        <v>588</v>
      </c>
      <c r="C95" s="725"/>
      <c r="D95" s="725"/>
      <c r="E95" s="725"/>
      <c r="F95" s="725"/>
      <c r="G95" s="725"/>
      <c r="H95" s="725"/>
      <c r="I95" s="725"/>
      <c r="J95" s="725"/>
      <c r="K95" s="725"/>
      <c r="L95" s="725"/>
      <c r="M95" s="725"/>
      <c r="N95" s="725"/>
      <c r="O95" s="725"/>
      <c r="P95" s="725"/>
      <c r="Q95" s="725"/>
      <c r="R95" s="725"/>
      <c r="S95" s="725"/>
      <c r="T95" s="725"/>
    </row>
    <row r="96" spans="1:20" ht="15" customHeight="1">
      <c r="A96" s="2" t="s">
        <v>589</v>
      </c>
      <c r="B96" s="2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ht="15" customHeight="1">
      <c r="A97" s="728"/>
      <c r="B97" s="728" t="s">
        <v>590</v>
      </c>
      <c r="C97" s="725"/>
      <c r="D97" s="725"/>
      <c r="E97" s="725"/>
      <c r="F97" s="725"/>
      <c r="G97" s="725"/>
      <c r="H97" s="725"/>
      <c r="I97" s="725"/>
      <c r="J97" s="725"/>
      <c r="K97" s="725"/>
      <c r="L97" s="725"/>
      <c r="M97" s="725"/>
      <c r="N97" s="725"/>
      <c r="O97" s="725"/>
      <c r="P97" s="725"/>
      <c r="Q97" s="725"/>
      <c r="R97" s="725"/>
      <c r="S97" s="725"/>
      <c r="T97" s="725"/>
    </row>
    <row r="98" spans="1:20" ht="15" customHeight="1">
      <c r="A98" s="728"/>
      <c r="B98" s="728" t="s">
        <v>591</v>
      </c>
      <c r="C98" s="725"/>
      <c r="D98" s="725"/>
      <c r="E98" s="725"/>
      <c r="F98" s="725"/>
      <c r="G98" s="725"/>
      <c r="H98" s="725"/>
      <c r="I98" s="725"/>
      <c r="J98" s="725"/>
      <c r="K98" s="725"/>
      <c r="L98" s="725"/>
      <c r="M98" s="725"/>
      <c r="N98" s="725"/>
      <c r="O98" s="725"/>
      <c r="P98" s="725"/>
      <c r="Q98" s="725"/>
      <c r="R98" s="725"/>
      <c r="S98" s="725"/>
      <c r="T98" s="725"/>
    </row>
    <row r="99" spans="1:20" ht="15" customHeight="1">
      <c r="A99" s="728"/>
      <c r="B99" s="728" t="s">
        <v>592</v>
      </c>
      <c r="C99" s="725"/>
      <c r="D99" s="725"/>
      <c r="E99" s="725"/>
      <c r="F99" s="725"/>
      <c r="G99" s="725"/>
      <c r="H99" s="725"/>
      <c r="I99" s="725"/>
      <c r="J99" s="725"/>
      <c r="K99" s="725"/>
      <c r="L99" s="725"/>
      <c r="M99" s="725"/>
      <c r="N99" s="725"/>
      <c r="O99" s="725"/>
      <c r="P99" s="725"/>
      <c r="Q99" s="725"/>
      <c r="R99" s="725"/>
      <c r="S99" s="725"/>
      <c r="T99" s="725"/>
    </row>
    <row r="100" spans="1:20" ht="15" customHeight="1">
      <c r="A100" s="728"/>
      <c r="B100" s="728" t="s">
        <v>593</v>
      </c>
      <c r="C100" s="725"/>
      <c r="D100" s="725"/>
      <c r="E100" s="725"/>
      <c r="F100" s="725"/>
      <c r="G100" s="725"/>
      <c r="H100" s="725"/>
      <c r="I100" s="725"/>
      <c r="J100" s="725"/>
      <c r="K100" s="725"/>
      <c r="L100" s="725"/>
      <c r="M100" s="725"/>
      <c r="N100" s="725"/>
      <c r="O100" s="725"/>
      <c r="P100" s="725"/>
      <c r="Q100" s="725"/>
      <c r="R100" s="725"/>
      <c r="S100" s="725"/>
      <c r="T100" s="725"/>
    </row>
    <row r="101" spans="1:20" ht="15" customHeight="1">
      <c r="A101" s="2" t="s">
        <v>594</v>
      </c>
      <c r="B101" s="2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</row>
    <row r="102" spans="1:20" ht="15" customHeight="1">
      <c r="A102" s="727"/>
      <c r="B102" s="728" t="s">
        <v>595</v>
      </c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</row>
    <row r="103" spans="1:20" ht="15" customHeight="1">
      <c r="A103" s="2" t="s">
        <v>596</v>
      </c>
      <c r="B103" s="2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ht="15" customHeight="1">
      <c r="A104" s="728"/>
      <c r="B104" s="728" t="s">
        <v>597</v>
      </c>
      <c r="C104" s="725"/>
      <c r="D104" s="725"/>
      <c r="E104" s="725"/>
      <c r="F104" s="725"/>
      <c r="G104" s="725"/>
      <c r="H104" s="725"/>
      <c r="I104" s="725"/>
      <c r="J104" s="725"/>
      <c r="K104" s="725"/>
      <c r="L104" s="725"/>
      <c r="M104" s="725"/>
      <c r="N104" s="725"/>
      <c r="O104" s="725"/>
      <c r="P104" s="725"/>
      <c r="Q104" s="725"/>
      <c r="R104" s="725"/>
      <c r="S104" s="725"/>
      <c r="T104" s="725"/>
    </row>
    <row r="105" spans="1:20" ht="15" customHeight="1">
      <c r="A105" s="727"/>
      <c r="B105" s="728" t="s">
        <v>598</v>
      </c>
      <c r="C105" s="725"/>
      <c r="D105" s="725"/>
      <c r="E105" s="725"/>
      <c r="F105" s="725"/>
      <c r="G105" s="725"/>
      <c r="H105" s="725"/>
      <c r="I105" s="725"/>
      <c r="J105" s="725"/>
      <c r="K105" s="725"/>
      <c r="L105" s="725"/>
      <c r="M105" s="725"/>
      <c r="N105" s="725"/>
      <c r="O105" s="725"/>
      <c r="P105" s="725"/>
      <c r="Q105" s="725"/>
      <c r="R105" s="725"/>
      <c r="S105" s="725"/>
      <c r="T105" s="725"/>
    </row>
    <row r="106" spans="1:20" ht="15" customHeight="1">
      <c r="A106" s="727"/>
      <c r="B106" s="728" t="s">
        <v>599</v>
      </c>
      <c r="C106" s="725"/>
      <c r="D106" s="725"/>
      <c r="E106" s="725"/>
      <c r="F106" s="725"/>
      <c r="G106" s="725"/>
      <c r="H106" s="725"/>
      <c r="I106" s="725"/>
      <c r="J106" s="725"/>
      <c r="K106" s="725"/>
      <c r="L106" s="725"/>
      <c r="M106" s="725"/>
      <c r="N106" s="725"/>
      <c r="O106" s="725"/>
      <c r="P106" s="725"/>
      <c r="Q106" s="725"/>
      <c r="R106" s="725"/>
      <c r="S106" s="725"/>
      <c r="T106" s="725"/>
    </row>
    <row r="107" spans="1:20" ht="15" customHeight="1">
      <c r="A107" s="727"/>
      <c r="B107" s="728" t="s">
        <v>600</v>
      </c>
      <c r="C107" s="725"/>
      <c r="D107" s="725"/>
      <c r="E107" s="725"/>
      <c r="F107" s="725"/>
      <c r="G107" s="725"/>
      <c r="H107" s="725"/>
      <c r="I107" s="725"/>
      <c r="J107" s="725"/>
      <c r="K107" s="725"/>
      <c r="L107" s="725"/>
      <c r="M107" s="725"/>
      <c r="N107" s="725"/>
      <c r="O107" s="725"/>
      <c r="P107" s="725"/>
      <c r="Q107" s="725"/>
      <c r="R107" s="725"/>
      <c r="S107" s="725"/>
      <c r="T107" s="725"/>
    </row>
    <row r="108" spans="1:20" ht="15" customHeight="1">
      <c r="A108" s="727"/>
      <c r="B108" s="728" t="s">
        <v>601</v>
      </c>
      <c r="C108" s="725"/>
      <c r="D108" s="725"/>
      <c r="E108" s="725"/>
      <c r="F108" s="725"/>
      <c r="G108" s="725"/>
      <c r="H108" s="725"/>
      <c r="I108" s="725"/>
      <c r="J108" s="725"/>
      <c r="K108" s="725"/>
      <c r="L108" s="725"/>
      <c r="M108" s="725"/>
      <c r="N108" s="725"/>
      <c r="O108" s="725"/>
      <c r="P108" s="725"/>
      <c r="Q108" s="725"/>
      <c r="R108" s="725"/>
      <c r="S108" s="725"/>
      <c r="T108" s="725"/>
    </row>
    <row r="109" spans="1:20" ht="15" customHeight="1">
      <c r="A109" s="727"/>
      <c r="B109" s="728" t="s">
        <v>602</v>
      </c>
      <c r="C109" s="725"/>
      <c r="D109" s="725"/>
      <c r="E109" s="725"/>
      <c r="F109" s="725"/>
      <c r="G109" s="725"/>
      <c r="H109" s="725"/>
      <c r="I109" s="725"/>
      <c r="J109" s="725"/>
      <c r="K109" s="725"/>
      <c r="L109" s="725"/>
      <c r="M109" s="725"/>
      <c r="N109" s="725"/>
      <c r="O109" s="725"/>
      <c r="P109" s="725"/>
      <c r="Q109" s="725"/>
      <c r="R109" s="725"/>
      <c r="S109" s="725"/>
      <c r="T109" s="725"/>
    </row>
    <row r="110" spans="1:20" ht="15" customHeight="1">
      <c r="A110" s="727"/>
      <c r="B110" s="728" t="s">
        <v>603</v>
      </c>
      <c r="C110" s="725"/>
      <c r="D110" s="725"/>
      <c r="E110" s="725"/>
      <c r="F110" s="725"/>
      <c r="G110" s="725"/>
      <c r="H110" s="725"/>
      <c r="I110" s="725"/>
      <c r="J110" s="725"/>
      <c r="K110" s="725"/>
      <c r="L110" s="725"/>
      <c r="M110" s="725"/>
      <c r="N110" s="725"/>
      <c r="O110" s="725"/>
      <c r="P110" s="725"/>
      <c r="Q110" s="725"/>
      <c r="R110" s="725"/>
      <c r="S110" s="725"/>
      <c r="T110" s="725"/>
    </row>
    <row r="111" spans="1:20" ht="15" customHeight="1">
      <c r="A111" s="2" t="s">
        <v>604</v>
      </c>
      <c r="B111" s="2"/>
      <c r="C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  <c r="P111" s="683"/>
      <c r="Q111" s="683"/>
      <c r="R111" s="683"/>
      <c r="S111" s="683"/>
      <c r="T111" s="683"/>
    </row>
    <row r="112" spans="1:20" ht="15" customHeight="1">
      <c r="A112" s="2" t="s">
        <v>605</v>
      </c>
      <c r="B112" s="2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ht="15" customHeight="1" thickBot="1">
      <c r="A113" s="282" t="s">
        <v>606</v>
      </c>
      <c r="B113" s="282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</row>
  </sheetData>
  <mergeCells count="13">
    <mergeCell ref="A2:B4"/>
    <mergeCell ref="O3:P3"/>
    <mergeCell ref="C2:H2"/>
    <mergeCell ref="O2:T2"/>
    <mergeCell ref="Q3:R3"/>
    <mergeCell ref="I2:N2"/>
    <mergeCell ref="M3:N3"/>
    <mergeCell ref="C3:D3"/>
    <mergeCell ref="S3:T3"/>
    <mergeCell ref="G3:H3"/>
    <mergeCell ref="E3:F3"/>
    <mergeCell ref="K3:L3"/>
    <mergeCell ref="I3:J3"/>
  </mergeCells>
  <conditionalFormatting sqref="C5:T95">
    <cfRule type="containsBlanks" dxfId="316" priority="3">
      <formula>LEN(TRIM(C5))=0</formula>
    </cfRule>
  </conditionalFormatting>
  <conditionalFormatting sqref="C96:T101">
    <cfRule type="containsBlanks" dxfId="315" priority="5">
      <formula>LEN(TRIM(C96))=0</formula>
    </cfRule>
  </conditionalFormatting>
  <conditionalFormatting sqref="C100:T100">
    <cfRule type="containsBlanks" dxfId="314" priority="4" stopIfTrue="1">
      <formula>LEN(TRIM(C100))=0</formula>
    </cfRule>
  </conditionalFormatting>
  <conditionalFormatting sqref="C102:T110">
    <cfRule type="containsBlanks" dxfId="313" priority="2">
      <formula>LEN(TRIM(C102))=0</formula>
    </cfRule>
  </conditionalFormatting>
  <conditionalFormatting sqref="C112:T112">
    <cfRule type="containsBlanks" dxfId="312" priority="1">
      <formula>LEN(TRIM(C112))=0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30" max="19" man="1"/>
    <brk id="56" max="19" man="1"/>
    <brk id="89" max="19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Feuil114">
    <tabColor rgb="FFF9FBFA"/>
  </sheetPr>
  <dimension ref="A1:X113"/>
  <sheetViews>
    <sheetView view="pageBreakPreview" zoomScale="90" zoomScaleNormal="170" workbookViewId="0">
      <pane ySplit="4" topLeftCell="A5" activePane="bottomLeft" state="frozen"/>
      <selection activeCell="A28" sqref="A28"/>
      <selection pane="bottomLeft" activeCell="K8" sqref="K8"/>
    </sheetView>
  </sheetViews>
  <sheetFormatPr baseColWidth="10" defaultColWidth="14.3984375" defaultRowHeight="15" customHeight="1"/>
  <cols>
    <col min="1" max="1" width="1.796875" style="108" customWidth="1"/>
    <col min="2" max="2" width="22.3984375" style="108" customWidth="1"/>
    <col min="3" max="3" width="11.796875" style="108" customWidth="1"/>
    <col min="4" max="10" width="11.19921875" style="108" customWidth="1"/>
    <col min="11" max="11" width="11.796875" style="108" customWidth="1"/>
    <col min="12" max="12" width="11.19921875" style="108" customWidth="1"/>
    <col min="13" max="13" width="15" style="108" customWidth="1"/>
    <col min="14" max="24" width="10.53125" style="108" customWidth="1"/>
    <col min="25" max="26" width="14.3984375" style="108" customWidth="1"/>
    <col min="27" max="16384" width="14.3984375" style="108"/>
  </cols>
  <sheetData>
    <row r="1" spans="1:24" ht="14" customHeight="1">
      <c r="A1" s="119" t="s">
        <v>2043</v>
      </c>
      <c r="C1" s="120"/>
    </row>
    <row r="2" spans="1:24" ht="15" customHeight="1">
      <c r="A2" s="1071" t="s">
        <v>761</v>
      </c>
      <c r="B2" s="910"/>
      <c r="C2" s="1074" t="s">
        <v>2044</v>
      </c>
      <c r="D2" s="1073" t="s">
        <v>2045</v>
      </c>
      <c r="E2" s="961"/>
      <c r="F2" s="961"/>
      <c r="G2" s="961"/>
      <c r="H2" s="961"/>
      <c r="I2" s="961"/>
      <c r="J2" s="1075" t="s">
        <v>2046</v>
      </c>
      <c r="K2" s="1075" t="s">
        <v>2047</v>
      </c>
      <c r="L2" s="1075" t="s">
        <v>2048</v>
      </c>
      <c r="M2" s="1075" t="s">
        <v>2049</v>
      </c>
    </row>
    <row r="3" spans="1:24" ht="13.5" customHeight="1">
      <c r="A3" s="1072"/>
      <c r="B3" s="1072"/>
      <c r="C3" s="1072"/>
      <c r="D3" s="1076" t="s">
        <v>2039</v>
      </c>
      <c r="E3" s="1072"/>
      <c r="F3" s="1076" t="s">
        <v>2040</v>
      </c>
      <c r="G3" s="1072"/>
      <c r="H3" s="1076" t="s">
        <v>445</v>
      </c>
      <c r="I3" s="1072"/>
      <c r="J3" s="1072"/>
      <c r="K3" s="1072"/>
      <c r="L3" s="1072"/>
      <c r="M3" s="1072"/>
    </row>
    <row r="4" spans="1:24" ht="14" customHeight="1" thickBot="1">
      <c r="A4" s="901"/>
      <c r="B4" s="901"/>
      <c r="C4" s="901"/>
      <c r="D4" s="121" t="s">
        <v>2041</v>
      </c>
      <c r="E4" s="121" t="s">
        <v>2042</v>
      </c>
      <c r="F4" s="121" t="s">
        <v>2041</v>
      </c>
      <c r="G4" s="121" t="s">
        <v>2042</v>
      </c>
      <c r="H4" s="121" t="s">
        <v>2041</v>
      </c>
      <c r="I4" s="121" t="s">
        <v>2042</v>
      </c>
      <c r="J4" s="901"/>
      <c r="K4" s="901"/>
      <c r="L4" s="901"/>
      <c r="M4" s="901"/>
    </row>
    <row r="5" spans="1:24" ht="14" customHeight="1">
      <c r="A5" s="2" t="s">
        <v>498</v>
      </c>
      <c r="B5" s="2"/>
      <c r="C5" s="25" t="str">
        <f>IF(SUM(Population!F3)=0,"",Population!F3)</f>
        <v/>
      </c>
      <c r="D5" s="25"/>
      <c r="E5" s="25"/>
      <c r="F5" s="25"/>
      <c r="G5" s="25"/>
      <c r="H5" s="25"/>
      <c r="I5" s="25"/>
      <c r="J5" s="103" t="str">
        <f t="shared" ref="J5:J36" si="0">+IF(OR(H5+I5=0)=TRUE,"",(H5+I5)*10000/C5)</f>
        <v/>
      </c>
      <c r="K5" s="103" t="str">
        <f>+IF(OR(Lèpre1!G5+Lèpre1!H5=0)=TRUE,"",(Lèpre1!G5+Lèpre1!H5)*100000/C5)</f>
        <v/>
      </c>
      <c r="L5" s="103" t="str">
        <f>+IF(OR(Lèpre1!G5+Lèpre1!H5=0)=TRUE,"",(Lèpre1!S5+Lèpre1!T5)/(Lèpre1!G5+Lèpre1!H5)*100)</f>
        <v/>
      </c>
      <c r="M5" s="103" t="str">
        <f>+IF(OR(Lèpre1!G5+Lèpre1!H5=0)=TRUE,"",(Lèpre1!S5+Lèpre1!T5)/C5*1000000)</f>
        <v/>
      </c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</row>
    <row r="6" spans="1:24" ht="14" customHeight="1">
      <c r="A6" s="727"/>
      <c r="B6" s="728" t="s">
        <v>499</v>
      </c>
      <c r="C6" s="724" t="str">
        <f>IF(SUM(Population!F4)=0,"",Population!F4)</f>
        <v/>
      </c>
      <c r="D6" s="724"/>
      <c r="E6" s="724"/>
      <c r="F6" s="724"/>
      <c r="G6" s="724"/>
      <c r="H6" s="724"/>
      <c r="I6" s="724"/>
      <c r="J6" s="722" t="str">
        <f t="shared" si="0"/>
        <v/>
      </c>
      <c r="K6" s="722" t="str">
        <f>+IF(OR(Lèpre1!G6+Lèpre1!H6=0)=TRUE,"",(Lèpre1!G6+Lèpre1!H6)*100000/C6)</f>
        <v/>
      </c>
      <c r="L6" s="722" t="str">
        <f>+IF(OR(Lèpre1!G6+Lèpre1!H6=0)=TRUE,"",(Lèpre1!S6+Lèpre1!T6)/(Lèpre1!G6+Lèpre1!H6)*100)</f>
        <v/>
      </c>
      <c r="M6" s="722" t="str">
        <f>+IF(OR(Lèpre1!G6+Lèpre1!H6=0)=TRUE,"",(Lèpre1!S6+Lèpre1!T6)/C6*1000000)</f>
        <v/>
      </c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</row>
    <row r="7" spans="1:24" ht="13.5" customHeight="1">
      <c r="A7" s="727"/>
      <c r="B7" s="728" t="s">
        <v>500</v>
      </c>
      <c r="C7" s="725" t="str">
        <f>IF(SUM(Population!F5)=0,"",Population!F5)</f>
        <v/>
      </c>
      <c r="D7" s="725"/>
      <c r="E7" s="725"/>
      <c r="F7" s="725"/>
      <c r="G7" s="725"/>
      <c r="H7" s="725"/>
      <c r="I7" s="725"/>
      <c r="J7" s="723" t="str">
        <f t="shared" si="0"/>
        <v/>
      </c>
      <c r="K7" s="723" t="str">
        <f>+IF(OR(Lèpre1!G7+Lèpre1!H7=0)=TRUE,"",(Lèpre1!G7+Lèpre1!H7)*100000/C7)</f>
        <v/>
      </c>
      <c r="L7" s="723" t="str">
        <f>+IF(OR(Lèpre1!G7+Lèpre1!H7=0)=TRUE,"",(Lèpre1!S7+Lèpre1!T7)/(Lèpre1!G7+Lèpre1!H7)*100)</f>
        <v/>
      </c>
      <c r="M7" s="723" t="str">
        <f>+IF(OR(Lèpre1!G7+Lèpre1!H7=0)=TRUE,"",(Lèpre1!S7+Lèpre1!T7)/C7*1000000)</f>
        <v/>
      </c>
    </row>
    <row r="8" spans="1:24" ht="13.5" customHeight="1">
      <c r="A8" s="727"/>
      <c r="B8" s="728" t="s">
        <v>501</v>
      </c>
      <c r="C8" s="725" t="str">
        <f>IF(SUM(Population!F6)=0,"",Population!F6)</f>
        <v/>
      </c>
      <c r="D8" s="725"/>
      <c r="E8" s="725"/>
      <c r="F8" s="725"/>
      <c r="G8" s="725"/>
      <c r="H8" s="725"/>
      <c r="I8" s="725"/>
      <c r="J8" s="723" t="str">
        <f t="shared" si="0"/>
        <v/>
      </c>
      <c r="K8" s="723" t="str">
        <f>+IF(OR(Lèpre1!G8+Lèpre1!H8=0)=TRUE,"",(Lèpre1!G8+Lèpre1!H8)*100000/C8)</f>
        <v/>
      </c>
      <c r="L8" s="723" t="str">
        <f>+IF(OR(Lèpre1!G8+Lèpre1!H8=0)=TRUE,"",(Lèpre1!S8+Lèpre1!T8)/(Lèpre1!G8+Lèpre1!H8)*100)</f>
        <v/>
      </c>
      <c r="M8" s="723" t="str">
        <f>+IF(OR(Lèpre1!G8+Lèpre1!H8=0)=TRUE,"",(Lèpre1!S8+Lèpre1!T8)/C8*1000000)</f>
        <v/>
      </c>
    </row>
    <row r="9" spans="1:24" ht="13.5" customHeight="1">
      <c r="A9" s="727"/>
      <c r="B9" s="728" t="s">
        <v>502</v>
      </c>
      <c r="C9" s="725" t="str">
        <f>IF(SUM(Population!F7)=0,"",Population!F7)</f>
        <v/>
      </c>
      <c r="D9" s="725"/>
      <c r="E9" s="725"/>
      <c r="F9" s="725"/>
      <c r="G9" s="725"/>
      <c r="H9" s="725"/>
      <c r="I9" s="725"/>
      <c r="J9" s="723" t="str">
        <f t="shared" si="0"/>
        <v/>
      </c>
      <c r="K9" s="723" t="str">
        <f>+IF(OR(Lèpre1!G9+Lèpre1!H9=0)=TRUE,"",(Lèpre1!G9+Lèpre1!H9)*100000/C9)</f>
        <v/>
      </c>
      <c r="L9" s="723" t="str">
        <f>+IF(OR(Lèpre1!G9+Lèpre1!H9=0)=TRUE,"",(Lèpre1!S9+Lèpre1!T9)/(Lèpre1!G9+Lèpre1!H9)*100)</f>
        <v/>
      </c>
      <c r="M9" s="723" t="str">
        <f>+IF(OR(Lèpre1!G9+Lèpre1!H9=0)=TRUE,"",(Lèpre1!S9+Lèpre1!T9)/C9*1000000)</f>
        <v/>
      </c>
    </row>
    <row r="10" spans="1:24" ht="13.5" customHeight="1">
      <c r="A10" s="2" t="s">
        <v>503</v>
      </c>
      <c r="B10" s="2"/>
      <c r="C10" s="25" t="str">
        <f>IF(SUM(Population!F8)=0,"",Population!F8)</f>
        <v/>
      </c>
      <c r="D10" s="25"/>
      <c r="E10" s="25"/>
      <c r="F10" s="25"/>
      <c r="G10" s="25"/>
      <c r="H10" s="25"/>
      <c r="I10" s="25"/>
      <c r="J10" s="103" t="str">
        <f t="shared" si="0"/>
        <v/>
      </c>
      <c r="K10" s="103" t="str">
        <f>+IF(OR(Lèpre1!G10+Lèpre1!H10=0)=TRUE,"",(Lèpre1!G10+Lèpre1!H10)*100000/C10)</f>
        <v/>
      </c>
      <c r="L10" s="103" t="str">
        <f>+IF(OR(Lèpre1!G10+Lèpre1!H10=0)=TRUE,"",(Lèpre1!S10+Lèpre1!T10)/(Lèpre1!G10+Lèpre1!H10)*100)</f>
        <v/>
      </c>
      <c r="M10" s="103" t="str">
        <f>+IF(OR(Lèpre1!G10+Lèpre1!H10=0)=TRUE,"",(Lèpre1!S10+Lèpre1!T10)/C10*1000000)</f>
        <v/>
      </c>
    </row>
    <row r="11" spans="1:24" ht="13.5" customHeight="1">
      <c r="A11" s="727"/>
      <c r="B11" s="728" t="s">
        <v>504</v>
      </c>
      <c r="C11" s="725" t="str">
        <f>IF(SUM(Population!F9)=0,"",Population!F9)</f>
        <v/>
      </c>
      <c r="D11" s="725"/>
      <c r="E11" s="725"/>
      <c r="F11" s="725"/>
      <c r="G11" s="725"/>
      <c r="H11" s="725"/>
      <c r="I11" s="725"/>
      <c r="J11" s="723" t="str">
        <f t="shared" si="0"/>
        <v/>
      </c>
      <c r="K11" s="723" t="str">
        <f>+IF(OR(Lèpre1!G11+Lèpre1!H11=0)=TRUE,"",(Lèpre1!G11+Lèpre1!H11)*100000/C11)</f>
        <v/>
      </c>
      <c r="L11" s="723" t="str">
        <f>+IF(OR(Lèpre1!G11+Lèpre1!H11=0)=TRUE,"",(Lèpre1!S11+Lèpre1!T11)/(Lèpre1!G11+Lèpre1!H11)*100)</f>
        <v/>
      </c>
      <c r="M11" s="723" t="str">
        <f>+IF(OR(Lèpre1!G11+Lèpre1!H11=0)=TRUE,"",(Lèpre1!S11+Lèpre1!T11)/C11*1000000)</f>
        <v/>
      </c>
    </row>
    <row r="12" spans="1:24" ht="13.5" customHeight="1">
      <c r="A12" s="727"/>
      <c r="B12" s="728" t="s">
        <v>505</v>
      </c>
      <c r="C12" s="725" t="str">
        <f>IF(SUM(Population!F10)=0,"",Population!F10)</f>
        <v/>
      </c>
      <c r="D12" s="725"/>
      <c r="E12" s="725"/>
      <c r="F12" s="725"/>
      <c r="G12" s="725"/>
      <c r="H12" s="725"/>
      <c r="I12" s="725"/>
      <c r="J12" s="723" t="str">
        <f t="shared" si="0"/>
        <v/>
      </c>
      <c r="K12" s="723" t="str">
        <f>+IF(OR(Lèpre1!G12+Lèpre1!H12=0)=TRUE,"",(Lèpre1!G12+Lèpre1!H12)*100000/C12)</f>
        <v/>
      </c>
      <c r="L12" s="723" t="str">
        <f>+IF(OR(Lèpre1!G12+Lèpre1!H12=0)=TRUE,"",(Lèpre1!S12+Lèpre1!T12)/(Lèpre1!G12+Lèpre1!H12)*100)</f>
        <v/>
      </c>
      <c r="M12" s="723" t="str">
        <f>+IF(OR(Lèpre1!G12+Lèpre1!H12=0)=TRUE,"",(Lèpre1!S12+Lèpre1!T12)/C12*1000000)</f>
        <v/>
      </c>
    </row>
    <row r="13" spans="1:24" ht="14" customHeight="1">
      <c r="A13" s="727"/>
      <c r="B13" s="728" t="s">
        <v>506</v>
      </c>
      <c r="C13" s="725" t="str">
        <f>IF(SUM(Population!F11)=0,"",Population!F11)</f>
        <v/>
      </c>
      <c r="D13" s="725"/>
      <c r="E13" s="725"/>
      <c r="F13" s="725"/>
      <c r="G13" s="725"/>
      <c r="H13" s="725"/>
      <c r="I13" s="725"/>
      <c r="J13" s="723" t="str">
        <f t="shared" si="0"/>
        <v/>
      </c>
      <c r="K13" s="723" t="str">
        <f>+IF(OR(Lèpre1!G13+Lèpre1!H13=0)=TRUE,"",(Lèpre1!G13+Lèpre1!H13)*100000/C13)</f>
        <v/>
      </c>
      <c r="L13" s="723" t="str">
        <f>+IF(OR(Lèpre1!G13+Lèpre1!H13=0)=TRUE,"",(Lèpre1!S13+Lèpre1!T13)/(Lèpre1!G13+Lèpre1!H13)*100)</f>
        <v/>
      </c>
      <c r="M13" s="723" t="str">
        <f>+IF(OR(Lèpre1!G13+Lèpre1!H13=0)=TRUE,"",(Lèpre1!S13+Lèpre1!T13)/C13*1000000)</f>
        <v/>
      </c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</row>
    <row r="14" spans="1:24" ht="13.5" customHeight="1">
      <c r="A14" s="727"/>
      <c r="B14" s="728" t="s">
        <v>507</v>
      </c>
      <c r="C14" s="725" t="str">
        <f>IF(SUM(Population!F12)=0,"",Population!F12)</f>
        <v/>
      </c>
      <c r="D14" s="725"/>
      <c r="E14" s="725"/>
      <c r="F14" s="725"/>
      <c r="G14" s="725"/>
      <c r="H14" s="725"/>
      <c r="I14" s="725"/>
      <c r="J14" s="723" t="str">
        <f t="shared" si="0"/>
        <v/>
      </c>
      <c r="K14" s="723" t="str">
        <f>+IF(OR(Lèpre1!G14+Lèpre1!H14=0)=TRUE,"",(Lèpre1!G14+Lèpre1!H14)*100000/C14)</f>
        <v/>
      </c>
      <c r="L14" s="723" t="str">
        <f>+IF(OR(Lèpre1!G14+Lèpre1!H14=0)=TRUE,"",(Lèpre1!S14+Lèpre1!T14)/(Lèpre1!G14+Lèpre1!H14)*100)</f>
        <v/>
      </c>
      <c r="M14" s="723" t="str">
        <f>+IF(OR(Lèpre1!G14+Lèpre1!H14=0)=TRUE,"",(Lèpre1!S14+Lèpre1!T14)/C14*1000000)</f>
        <v/>
      </c>
    </row>
    <row r="15" spans="1:24" ht="13.5" customHeight="1">
      <c r="A15" s="727"/>
      <c r="B15" s="728" t="s">
        <v>508</v>
      </c>
      <c r="C15" s="725" t="str">
        <f>IF(SUM(Population!F13)=0,"",Population!F13)</f>
        <v/>
      </c>
      <c r="D15" s="725"/>
      <c r="E15" s="725"/>
      <c r="F15" s="725"/>
      <c r="G15" s="725"/>
      <c r="H15" s="725"/>
      <c r="I15" s="725"/>
      <c r="J15" s="723" t="str">
        <f t="shared" si="0"/>
        <v/>
      </c>
      <c r="K15" s="723" t="str">
        <f>+IF(OR(Lèpre1!G15+Lèpre1!H15=0)=TRUE,"",(Lèpre1!G15+Lèpre1!H15)*100000/C15)</f>
        <v/>
      </c>
      <c r="L15" s="723" t="str">
        <f>+IF(OR(Lèpre1!G15+Lèpre1!H15=0)=TRUE,"",(Lèpre1!S15+Lèpre1!T15)/(Lèpre1!G15+Lèpre1!H15)*100)</f>
        <v/>
      </c>
      <c r="M15" s="723" t="str">
        <f>+IF(OR(Lèpre1!G15+Lèpre1!H15=0)=TRUE,"",(Lèpre1!S15+Lèpre1!T15)/C15*1000000)</f>
        <v/>
      </c>
    </row>
    <row r="16" spans="1:24" ht="13.5" customHeight="1">
      <c r="A16" s="727"/>
      <c r="B16" s="728" t="s">
        <v>509</v>
      </c>
      <c r="C16" s="725" t="str">
        <f>IF(SUM(Population!F14)=0,"",Population!F14)</f>
        <v/>
      </c>
      <c r="D16" s="725"/>
      <c r="E16" s="725"/>
      <c r="F16" s="725"/>
      <c r="G16" s="725"/>
      <c r="H16" s="725"/>
      <c r="I16" s="725"/>
      <c r="J16" s="723" t="str">
        <f t="shared" si="0"/>
        <v/>
      </c>
      <c r="K16" s="723" t="str">
        <f>+IF(OR(Lèpre1!G16+Lèpre1!H16=0)=TRUE,"",(Lèpre1!G16+Lèpre1!H16)*100000/C16)</f>
        <v/>
      </c>
      <c r="L16" s="723" t="str">
        <f>+IF(OR(Lèpre1!G16+Lèpre1!H16=0)=TRUE,"",(Lèpre1!S16+Lèpre1!T16)/(Lèpre1!G16+Lèpre1!H16)*100)</f>
        <v/>
      </c>
      <c r="M16" s="723" t="str">
        <f>+IF(OR(Lèpre1!G16+Lèpre1!H16=0)=TRUE,"",(Lèpre1!S16+Lèpre1!T16)/C16*1000000)</f>
        <v/>
      </c>
    </row>
    <row r="17" spans="1:13" ht="13.5" customHeight="1">
      <c r="A17" s="2" t="s">
        <v>510</v>
      </c>
      <c r="B17" s="2"/>
      <c r="C17" s="25" t="str">
        <f>IF(SUM(Population!F15)=0,"",Population!F15)</f>
        <v/>
      </c>
      <c r="D17" s="25"/>
      <c r="E17" s="25"/>
      <c r="F17" s="25"/>
      <c r="G17" s="25"/>
      <c r="H17" s="25"/>
      <c r="I17" s="25"/>
      <c r="J17" s="103" t="str">
        <f t="shared" si="0"/>
        <v/>
      </c>
      <c r="K17" s="103" t="str">
        <f>+IF(OR(Lèpre1!G17+Lèpre1!H17=0)=TRUE,"",(Lèpre1!G17+Lèpre1!H17)*100000/C17)</f>
        <v/>
      </c>
      <c r="L17" s="103" t="str">
        <f>+IF(OR(Lèpre1!G17+Lèpre1!H17=0)=TRUE,"",(Lèpre1!S17+Lèpre1!T17)/(Lèpre1!G17+Lèpre1!H17)*100)</f>
        <v/>
      </c>
      <c r="M17" s="103" t="str">
        <f>+IF(OR(Lèpre1!G17+Lèpre1!H17=0)=TRUE,"",(Lèpre1!S17+Lèpre1!T17)/C17*1000000)</f>
        <v/>
      </c>
    </row>
    <row r="18" spans="1:13" ht="14" customHeight="1">
      <c r="A18" s="728"/>
      <c r="B18" s="728" t="s">
        <v>511</v>
      </c>
      <c r="C18" s="725" t="str">
        <f>IF(SUM(Population!F16)=0,"",Population!F16)</f>
        <v/>
      </c>
      <c r="D18" s="725"/>
      <c r="E18" s="725"/>
      <c r="F18" s="725"/>
      <c r="G18" s="725"/>
      <c r="H18" s="725"/>
      <c r="I18" s="725"/>
      <c r="J18" s="723" t="str">
        <f t="shared" si="0"/>
        <v/>
      </c>
      <c r="K18" s="723" t="str">
        <f>+IF(OR(Lèpre1!G18+Lèpre1!H18=0)=TRUE,"",(Lèpre1!G18+Lèpre1!H18)*100000/C18)</f>
        <v/>
      </c>
      <c r="L18" s="723" t="str">
        <f>+IF(OR(Lèpre1!G18+Lèpre1!H18=0)=TRUE,"",(Lèpre1!S18+Lèpre1!T18)/(Lèpre1!G18+Lèpre1!H18)*100)</f>
        <v/>
      </c>
      <c r="M18" s="723" t="str">
        <f>+IF(OR(Lèpre1!G18+Lèpre1!H18=0)=TRUE,"",(Lèpre1!S18+Lèpre1!T18)/C18*1000000)</f>
        <v/>
      </c>
    </row>
    <row r="19" spans="1:13" ht="13.5" customHeight="1">
      <c r="A19" s="727"/>
      <c r="B19" s="728" t="s">
        <v>512</v>
      </c>
      <c r="C19" s="725" t="str">
        <f>IF(SUM(Population!F17)=0,"",Population!F17)</f>
        <v/>
      </c>
      <c r="D19" s="725"/>
      <c r="E19" s="725"/>
      <c r="F19" s="725"/>
      <c r="G19" s="725"/>
      <c r="H19" s="725"/>
      <c r="I19" s="725"/>
      <c r="J19" s="723" t="str">
        <f t="shared" si="0"/>
        <v/>
      </c>
      <c r="K19" s="723" t="str">
        <f>+IF(OR(Lèpre1!G19+Lèpre1!H19=0)=TRUE,"",(Lèpre1!G19+Lèpre1!H19)*100000/C19)</f>
        <v/>
      </c>
      <c r="L19" s="723" t="str">
        <f>+IF(OR(Lèpre1!G19+Lèpre1!H19=0)=TRUE,"",(Lèpre1!S19+Lèpre1!T19)/(Lèpre1!G19+Lèpre1!H19)*100)</f>
        <v/>
      </c>
      <c r="M19" s="723" t="str">
        <f>+IF(OR(Lèpre1!G19+Lèpre1!H19=0)=TRUE,"",(Lèpre1!S19+Lèpre1!T19)/C19*1000000)</f>
        <v/>
      </c>
    </row>
    <row r="20" spans="1:13" ht="13.5" customHeight="1">
      <c r="A20" s="727"/>
      <c r="B20" s="728" t="s">
        <v>513</v>
      </c>
      <c r="C20" s="725" t="str">
        <f>IF(SUM(Population!F18)=0,"",Population!F18)</f>
        <v/>
      </c>
      <c r="D20" s="725"/>
      <c r="E20" s="725"/>
      <c r="F20" s="725"/>
      <c r="G20" s="725"/>
      <c r="H20" s="725"/>
      <c r="I20" s="725"/>
      <c r="J20" s="723" t="str">
        <f t="shared" si="0"/>
        <v/>
      </c>
      <c r="K20" s="723" t="str">
        <f>+IF(OR(Lèpre1!G20+Lèpre1!H20=0)=TRUE,"",(Lèpre1!G20+Lèpre1!H20)*100000/C20)</f>
        <v/>
      </c>
      <c r="L20" s="723" t="str">
        <f>+IF(OR(Lèpre1!G20+Lèpre1!H20=0)=TRUE,"",(Lèpre1!S20+Lèpre1!T20)/(Lèpre1!G20+Lèpre1!H20)*100)</f>
        <v/>
      </c>
      <c r="M20" s="723" t="str">
        <f>+IF(OR(Lèpre1!G20+Lèpre1!H20=0)=TRUE,"",(Lèpre1!S20+Lèpre1!T20)/C20*1000000)</f>
        <v/>
      </c>
    </row>
    <row r="21" spans="1:13" ht="15.75" customHeight="1">
      <c r="A21" s="2" t="s">
        <v>514</v>
      </c>
      <c r="B21" s="6"/>
      <c r="C21" s="49" t="str">
        <f>IF(SUM(Population!F19)=0,"",Population!F19)</f>
        <v/>
      </c>
      <c r="D21" s="49"/>
      <c r="E21" s="49"/>
      <c r="F21" s="49"/>
      <c r="G21" s="49"/>
      <c r="H21" s="49"/>
      <c r="I21" s="49"/>
      <c r="J21" s="686" t="str">
        <f t="shared" si="0"/>
        <v/>
      </c>
      <c r="K21" s="686" t="str">
        <f>+IF(OR(Lèpre1!G21+Lèpre1!H21=0)=TRUE,"",(Lèpre1!G21+Lèpre1!H21)*100000/C21)</f>
        <v/>
      </c>
      <c r="L21" s="686" t="str">
        <f>+IF(OR(Lèpre1!G21+Lèpre1!H21=0)=TRUE,"",(Lèpre1!S21+Lèpre1!T21)/(Lèpre1!G21+Lèpre1!H21)*100)</f>
        <v/>
      </c>
      <c r="M21" s="686" t="str">
        <f>+IF(OR(Lèpre1!G21+Lèpre1!H21=0)=TRUE,"",(Lèpre1!S21+Lèpre1!T21)/C21*1000000)</f>
        <v/>
      </c>
    </row>
    <row r="22" spans="1:13" ht="15.75" customHeight="1">
      <c r="A22" s="728"/>
      <c r="B22" s="729" t="s">
        <v>515</v>
      </c>
      <c r="C22" s="724" t="str">
        <f>IF(SUM(Population!F20)=0,"",Population!F20)</f>
        <v/>
      </c>
      <c r="D22" s="724"/>
      <c r="E22" s="724"/>
      <c r="F22" s="724"/>
      <c r="G22" s="724"/>
      <c r="H22" s="724"/>
      <c r="I22" s="724"/>
      <c r="J22" s="722" t="str">
        <f t="shared" si="0"/>
        <v/>
      </c>
      <c r="K22" s="722" t="str">
        <f>+IF(OR(Lèpre1!G22+Lèpre1!H22=0)=TRUE,"",(Lèpre1!G22+Lèpre1!H22)*100000/C22)</f>
        <v/>
      </c>
      <c r="L22" s="722" t="str">
        <f>+IF(OR(Lèpre1!G22+Lèpre1!H22=0)=TRUE,"",(Lèpre1!S22+Lèpre1!T22)/(Lèpre1!G22+Lèpre1!H22)*100)</f>
        <v/>
      </c>
      <c r="M22" s="722" t="str">
        <f>+IF(OR(Lèpre1!G22+Lèpre1!H22=0)=TRUE,"",(Lèpre1!S22+Lèpre1!T22)/C22*1000000)</f>
        <v/>
      </c>
    </row>
    <row r="23" spans="1:13" ht="15.75" customHeight="1">
      <c r="A23" s="727"/>
      <c r="B23" s="728" t="s">
        <v>516</v>
      </c>
      <c r="C23" s="725" t="str">
        <f>IF(SUM(Population!F21)=0,"",Population!F21)</f>
        <v/>
      </c>
      <c r="D23" s="725"/>
      <c r="E23" s="725"/>
      <c r="F23" s="725"/>
      <c r="G23" s="725"/>
      <c r="H23" s="725"/>
      <c r="I23" s="725"/>
      <c r="J23" s="723" t="str">
        <f t="shared" si="0"/>
        <v/>
      </c>
      <c r="K23" s="723" t="str">
        <f>+IF(OR(Lèpre1!G23+Lèpre1!H23=0)=TRUE,"",(Lèpre1!G23+Lèpre1!H23)*100000/C23)</f>
        <v/>
      </c>
      <c r="L23" s="723" t="str">
        <f>+IF(OR(Lèpre1!G23+Lèpre1!H23=0)=TRUE,"",(Lèpre1!S23+Lèpre1!T23)/(Lèpre1!G23+Lèpre1!H23)*100)</f>
        <v/>
      </c>
      <c r="M23" s="723" t="str">
        <f>+IF(OR(Lèpre1!G23+Lèpre1!H23=0)=TRUE,"",(Lèpre1!S23+Lèpre1!T23)/C23*1000000)</f>
        <v/>
      </c>
    </row>
    <row r="24" spans="1:13" ht="15.75" customHeight="1">
      <c r="A24" s="727"/>
      <c r="B24" s="728" t="s">
        <v>517</v>
      </c>
      <c r="C24" s="725" t="str">
        <f>IF(SUM(Population!F22)=0,"",Population!F22)</f>
        <v/>
      </c>
      <c r="D24" s="725"/>
      <c r="E24" s="725"/>
      <c r="F24" s="725"/>
      <c r="G24" s="725"/>
      <c r="H24" s="725"/>
      <c r="I24" s="725"/>
      <c r="J24" s="723" t="str">
        <f t="shared" si="0"/>
        <v/>
      </c>
      <c r="K24" s="723" t="str">
        <f>+IF(OR(Lèpre1!G24+Lèpre1!H24=0)=TRUE,"",(Lèpre1!G24+Lèpre1!H24)*100000/C24)</f>
        <v/>
      </c>
      <c r="L24" s="723" t="str">
        <f>+IF(OR(Lèpre1!G24+Lèpre1!H24=0)=TRUE,"",(Lèpre1!S24+Lèpre1!T24)/(Lèpre1!G24+Lèpre1!H24)*100)</f>
        <v/>
      </c>
      <c r="M24" s="723" t="str">
        <f>+IF(OR(Lèpre1!G24+Lèpre1!H24=0)=TRUE,"",(Lèpre1!S24+Lèpre1!T24)/C24*1000000)</f>
        <v/>
      </c>
    </row>
    <row r="25" spans="1:13" ht="15.75" customHeight="1">
      <c r="A25" s="727"/>
      <c r="B25" s="728" t="s">
        <v>518</v>
      </c>
      <c r="C25" s="725" t="str">
        <f>IF(SUM(Population!F23)=0,"",Population!F23)</f>
        <v/>
      </c>
      <c r="D25" s="725"/>
      <c r="E25" s="725"/>
      <c r="F25" s="725"/>
      <c r="G25" s="725"/>
      <c r="H25" s="725"/>
      <c r="I25" s="725"/>
      <c r="J25" s="723" t="str">
        <f t="shared" si="0"/>
        <v/>
      </c>
      <c r="K25" s="723" t="str">
        <f>+IF(OR(Lèpre1!G25+Lèpre1!H25=0)=TRUE,"",(Lèpre1!G25+Lèpre1!H25)*100000/C25)</f>
        <v/>
      </c>
      <c r="L25" s="723" t="str">
        <f>+IF(OR(Lèpre1!G25+Lèpre1!H25=0)=TRUE,"",(Lèpre1!S25+Lèpre1!T25)/(Lèpre1!G25+Lèpre1!H25)*100)</f>
        <v/>
      </c>
      <c r="M25" s="723" t="str">
        <f>+IF(OR(Lèpre1!G25+Lèpre1!H25=0)=TRUE,"",(Lèpre1!S25+Lèpre1!T25)/C25*1000000)</f>
        <v/>
      </c>
    </row>
    <row r="26" spans="1:13" ht="15.75" customHeight="1">
      <c r="A26" s="727"/>
      <c r="B26" s="728" t="s">
        <v>519</v>
      </c>
      <c r="C26" s="725" t="str">
        <f>IF(SUM(Population!F24)=0,"",Population!F24)</f>
        <v/>
      </c>
      <c r="D26" s="725"/>
      <c r="E26" s="725"/>
      <c r="F26" s="725"/>
      <c r="G26" s="725"/>
      <c r="H26" s="725"/>
      <c r="I26" s="725"/>
      <c r="J26" s="723" t="str">
        <f t="shared" si="0"/>
        <v/>
      </c>
      <c r="K26" s="723" t="str">
        <f>+IF(OR(Lèpre1!G26+Lèpre1!H26=0)=TRUE,"",(Lèpre1!G26+Lèpre1!H26)*100000/C26)</f>
        <v/>
      </c>
      <c r="L26" s="723" t="str">
        <f>+IF(OR(Lèpre1!G26+Lèpre1!H26=0)=TRUE,"",(Lèpre1!S26+Lèpre1!T26)/(Lèpre1!G26+Lèpre1!H26)*100)</f>
        <v/>
      </c>
      <c r="M26" s="723" t="str">
        <f>+IF(OR(Lèpre1!G26+Lèpre1!H26=0)=TRUE,"",(Lèpre1!S26+Lèpre1!T26)/C26*1000000)</f>
        <v/>
      </c>
    </row>
    <row r="27" spans="1:13" ht="15.75" customHeight="1">
      <c r="A27" s="727"/>
      <c r="B27" s="728" t="s">
        <v>520</v>
      </c>
      <c r="C27" s="725" t="str">
        <f>IF(SUM(Population!F25)=0,"",Population!F25)</f>
        <v/>
      </c>
      <c r="D27" s="725"/>
      <c r="E27" s="725"/>
      <c r="F27" s="725"/>
      <c r="G27" s="725"/>
      <c r="H27" s="725"/>
      <c r="I27" s="725"/>
      <c r="J27" s="723" t="str">
        <f t="shared" si="0"/>
        <v/>
      </c>
      <c r="K27" s="723" t="str">
        <f>+IF(OR(Lèpre1!G27+Lèpre1!H27=0)=TRUE,"",(Lèpre1!G27+Lèpre1!H27)*100000/C27)</f>
        <v/>
      </c>
      <c r="L27" s="723" t="str">
        <f>+IF(OR(Lèpre1!G27+Lèpre1!H27=0)=TRUE,"",(Lèpre1!S27+Lèpre1!T27)/(Lèpre1!G27+Lèpre1!H27)*100)</f>
        <v/>
      </c>
      <c r="M27" s="723" t="str">
        <f>+IF(OR(Lèpre1!G27+Lèpre1!H27=0)=TRUE,"",(Lèpre1!S27+Lèpre1!T27)/C27*1000000)</f>
        <v/>
      </c>
    </row>
    <row r="28" spans="1:13" ht="15.75" customHeight="1">
      <c r="A28" s="727"/>
      <c r="B28" s="728" t="s">
        <v>521</v>
      </c>
      <c r="C28" s="725" t="str">
        <f>IF(SUM(Population!F26)=0,"",Population!F26)</f>
        <v/>
      </c>
      <c r="D28" s="725"/>
      <c r="E28" s="725"/>
      <c r="F28" s="725"/>
      <c r="G28" s="725"/>
      <c r="H28" s="725"/>
      <c r="I28" s="725"/>
      <c r="J28" s="723" t="str">
        <f t="shared" si="0"/>
        <v/>
      </c>
      <c r="K28" s="723" t="str">
        <f>+IF(OR(Lèpre1!G28+Lèpre1!H28=0)=TRUE,"",(Lèpre1!G28+Lèpre1!H28)*100000/C28)</f>
        <v/>
      </c>
      <c r="L28" s="723" t="str">
        <f>+IF(OR(Lèpre1!G28+Lèpre1!H28=0)=TRUE,"",(Lèpre1!S28+Lèpre1!T28)/(Lèpre1!G28+Lèpre1!H28)*100)</f>
        <v/>
      </c>
      <c r="M28" s="723" t="str">
        <f>+IF(OR(Lèpre1!G28+Lèpre1!H28=0)=TRUE,"",(Lèpre1!S28+Lèpre1!T28)/C28*1000000)</f>
        <v/>
      </c>
    </row>
    <row r="29" spans="1:13" ht="15.75" customHeight="1">
      <c r="A29" s="727"/>
      <c r="B29" s="728" t="s">
        <v>522</v>
      </c>
      <c r="C29" s="725" t="str">
        <f>IF(SUM(Population!F27)=0,"",Population!F27)</f>
        <v/>
      </c>
      <c r="D29" s="725"/>
      <c r="E29" s="725"/>
      <c r="F29" s="725"/>
      <c r="G29" s="725"/>
      <c r="H29" s="725"/>
      <c r="I29" s="725"/>
      <c r="J29" s="723" t="str">
        <f t="shared" si="0"/>
        <v/>
      </c>
      <c r="K29" s="723" t="str">
        <f>+IF(OR(Lèpre1!G29+Lèpre1!H29=0)=TRUE,"",(Lèpre1!G29+Lèpre1!H29)*100000/C29)</f>
        <v/>
      </c>
      <c r="L29" s="723" t="str">
        <f>+IF(OR(Lèpre1!G29+Lèpre1!H29=0)=TRUE,"",(Lèpre1!S29+Lèpre1!T29)/(Lèpre1!G29+Lèpre1!H29)*100)</f>
        <v/>
      </c>
      <c r="M29" s="723" t="str">
        <f>+IF(OR(Lèpre1!G29+Lèpre1!H29=0)=TRUE,"",(Lèpre1!S29+Lèpre1!T29)/C29*1000000)</f>
        <v/>
      </c>
    </row>
    <row r="30" spans="1:13" ht="15.75" customHeight="1">
      <c r="A30" s="727"/>
      <c r="B30" s="728" t="s">
        <v>523</v>
      </c>
      <c r="C30" s="725" t="str">
        <f>IF(SUM(Population!F28)=0,"",Population!F28)</f>
        <v/>
      </c>
      <c r="D30" s="725"/>
      <c r="E30" s="725"/>
      <c r="F30" s="725"/>
      <c r="G30" s="725"/>
      <c r="H30" s="725"/>
      <c r="I30" s="725"/>
      <c r="J30" s="723" t="str">
        <f t="shared" si="0"/>
        <v/>
      </c>
      <c r="K30" s="723" t="str">
        <f>+IF(OR(Lèpre1!G30+Lèpre1!H30=0)=TRUE,"",(Lèpre1!G30+Lèpre1!H30)*100000/C30)</f>
        <v/>
      </c>
      <c r="L30" s="723" t="str">
        <f>+IF(OR(Lèpre1!G30+Lèpre1!H30=0)=TRUE,"",(Lèpre1!S30+Lèpre1!T30)/(Lèpre1!G30+Lèpre1!H30)*100)</f>
        <v/>
      </c>
      <c r="M30" s="723" t="str">
        <f>+IF(OR(Lèpre1!G30+Lèpre1!H30=0)=TRUE,"",(Lèpre1!S30+Lèpre1!T30)/C30*1000000)</f>
        <v/>
      </c>
    </row>
    <row r="31" spans="1:13" ht="15.75" customHeight="1">
      <c r="A31" s="2" t="s">
        <v>524</v>
      </c>
      <c r="B31" s="2"/>
      <c r="C31" s="25" t="str">
        <f>IF(SUM(Population!F29)=0,"",Population!F29)</f>
        <v/>
      </c>
      <c r="D31" s="25"/>
      <c r="E31" s="25"/>
      <c r="F31" s="25"/>
      <c r="G31" s="25"/>
      <c r="H31" s="25"/>
      <c r="I31" s="25"/>
      <c r="J31" s="103" t="str">
        <f t="shared" si="0"/>
        <v/>
      </c>
      <c r="K31" s="103" t="str">
        <f>+IF(OR(Lèpre1!G31+Lèpre1!H31=0)=TRUE,"",(Lèpre1!G31+Lèpre1!H31)*100000/C31)</f>
        <v/>
      </c>
      <c r="L31" s="103" t="str">
        <f>+IF(OR(Lèpre1!G31+Lèpre1!H31=0)=TRUE,"",(Lèpre1!S31+Lèpre1!T31)/(Lèpre1!G31+Lèpre1!H31)*100)</f>
        <v/>
      </c>
      <c r="M31" s="103" t="str">
        <f>+IF(OR(Lèpre1!G31+Lèpre1!H31=0)=TRUE,"",(Lèpre1!S31+Lèpre1!T31)/C31*1000000)</f>
        <v/>
      </c>
    </row>
    <row r="32" spans="1:13" ht="15.75" customHeight="1">
      <c r="A32" s="728"/>
      <c r="B32" s="728" t="s">
        <v>525</v>
      </c>
      <c r="C32" s="724" t="str">
        <f>IF(SUM(Population!F30)=0,"",Population!F30)</f>
        <v/>
      </c>
      <c r="D32" s="724"/>
      <c r="E32" s="724"/>
      <c r="F32" s="724"/>
      <c r="G32" s="724"/>
      <c r="H32" s="724"/>
      <c r="I32" s="724"/>
      <c r="J32" s="722" t="str">
        <f t="shared" si="0"/>
        <v/>
      </c>
      <c r="K32" s="722" t="str">
        <f>+IF(OR(Lèpre1!G32+Lèpre1!H32=0)=TRUE,"",(Lèpre1!G32+Lèpre1!H32)*100000/C32)</f>
        <v/>
      </c>
      <c r="L32" s="722" t="str">
        <f>+IF(OR(Lèpre1!G32+Lèpre1!H32=0)=TRUE,"",(Lèpre1!S32+Lèpre1!T32)/(Lèpre1!G32+Lèpre1!H32)*100)</f>
        <v/>
      </c>
      <c r="M32" s="722" t="str">
        <f>+IF(OR(Lèpre1!G32+Lèpre1!H32=0)=TRUE,"",(Lèpre1!S32+Lèpre1!T32)/C32*1000000)</f>
        <v/>
      </c>
    </row>
    <row r="33" spans="1:13" ht="15.75" customHeight="1">
      <c r="A33" s="728"/>
      <c r="B33" s="728" t="s">
        <v>526</v>
      </c>
      <c r="C33" s="725" t="str">
        <f>IF(SUM(Population!F31)=0,"",Population!F31)</f>
        <v/>
      </c>
      <c r="D33" s="725"/>
      <c r="E33" s="725"/>
      <c r="F33" s="725"/>
      <c r="G33" s="725"/>
      <c r="H33" s="725"/>
      <c r="I33" s="725"/>
      <c r="J33" s="723" t="str">
        <f t="shared" si="0"/>
        <v/>
      </c>
      <c r="K33" s="723" t="str">
        <f>+IF(OR(Lèpre1!G33+Lèpre1!H33=0)=TRUE,"",(Lèpre1!G33+Lèpre1!H33)*100000/C33)</f>
        <v/>
      </c>
      <c r="L33" s="723" t="str">
        <f>+IF(OR(Lèpre1!G33+Lèpre1!H33=0)=TRUE,"",(Lèpre1!S33+Lèpre1!T33)/(Lèpre1!G33+Lèpre1!H33)*100)</f>
        <v/>
      </c>
      <c r="M33" s="723" t="str">
        <f>+IF(OR(Lèpre1!G33+Lèpre1!H33=0)=TRUE,"",(Lèpre1!S33+Lèpre1!T33)/C33*1000000)</f>
        <v/>
      </c>
    </row>
    <row r="34" spans="1:13" ht="15.75" customHeight="1">
      <c r="A34" s="728"/>
      <c r="B34" s="728" t="s">
        <v>527</v>
      </c>
      <c r="C34" s="725" t="str">
        <f>IF(SUM(Population!F32)=0,"",Population!F32)</f>
        <v/>
      </c>
      <c r="D34" s="725"/>
      <c r="E34" s="725"/>
      <c r="F34" s="725"/>
      <c r="G34" s="725"/>
      <c r="H34" s="725"/>
      <c r="I34" s="725"/>
      <c r="J34" s="723" t="str">
        <f t="shared" si="0"/>
        <v/>
      </c>
      <c r="K34" s="723" t="str">
        <f>+IF(OR(Lèpre1!G34+Lèpre1!H34=0)=TRUE,"",(Lèpre1!G34+Lèpre1!H34)*100000/C34)</f>
        <v/>
      </c>
      <c r="L34" s="723" t="str">
        <f>+IF(OR(Lèpre1!G34+Lèpre1!H34=0)=TRUE,"",(Lèpre1!S34+Lèpre1!T34)/(Lèpre1!G34+Lèpre1!H34)*100)</f>
        <v/>
      </c>
      <c r="M34" s="723" t="str">
        <f>+IF(OR(Lèpre1!G34+Lèpre1!H34=0)=TRUE,"",(Lèpre1!S34+Lèpre1!T34)/C34*1000000)</f>
        <v/>
      </c>
    </row>
    <row r="35" spans="1:13" ht="15.75" customHeight="1">
      <c r="A35" s="728"/>
      <c r="B35" s="728" t="s">
        <v>528</v>
      </c>
      <c r="C35" s="725" t="str">
        <f>IF(SUM(Population!F33)=0,"",Population!F33)</f>
        <v/>
      </c>
      <c r="D35" s="725"/>
      <c r="E35" s="725"/>
      <c r="F35" s="725"/>
      <c r="G35" s="725"/>
      <c r="H35" s="725"/>
      <c r="I35" s="725"/>
      <c r="J35" s="723" t="str">
        <f t="shared" si="0"/>
        <v/>
      </c>
      <c r="K35" s="723" t="str">
        <f>+IF(OR(Lèpre1!G35+Lèpre1!H35=0)=TRUE,"",(Lèpre1!G35+Lèpre1!H35)*100000/C35)</f>
        <v/>
      </c>
      <c r="L35" s="723" t="str">
        <f>+IF(OR(Lèpre1!G35+Lèpre1!H35=0)=TRUE,"",(Lèpre1!S35+Lèpre1!T35)/(Lèpre1!G35+Lèpre1!H35)*100)</f>
        <v/>
      </c>
      <c r="M35" s="723" t="str">
        <f>+IF(OR(Lèpre1!G35+Lèpre1!H35=0)=TRUE,"",(Lèpre1!S35+Lèpre1!T35)/C35*1000000)</f>
        <v/>
      </c>
    </row>
    <row r="36" spans="1:13" ht="15.75" customHeight="1">
      <c r="A36" s="728"/>
      <c r="B36" s="728" t="s">
        <v>529</v>
      </c>
      <c r="C36" s="725" t="str">
        <f>IF(SUM(Population!F34)=0,"",Population!F34)</f>
        <v/>
      </c>
      <c r="D36" s="725"/>
      <c r="E36" s="725"/>
      <c r="F36" s="725"/>
      <c r="G36" s="725"/>
      <c r="H36" s="725"/>
      <c r="I36" s="725"/>
      <c r="J36" s="723" t="str">
        <f t="shared" si="0"/>
        <v/>
      </c>
      <c r="K36" s="723" t="str">
        <f>+IF(OR(Lèpre1!G36+Lèpre1!H36=0)=TRUE,"",(Lèpre1!G36+Lèpre1!H36)*100000/C36)</f>
        <v/>
      </c>
      <c r="L36" s="723" t="str">
        <f>+IF(OR(Lèpre1!G36+Lèpre1!H36=0)=TRUE,"",(Lèpre1!S36+Lèpre1!T36)/(Lèpre1!G36+Lèpre1!H36)*100)</f>
        <v/>
      </c>
      <c r="M36" s="723" t="str">
        <f>+IF(OR(Lèpre1!G36+Lèpre1!H36=0)=TRUE,"",(Lèpre1!S36+Lèpre1!T36)/C36*1000000)</f>
        <v/>
      </c>
    </row>
    <row r="37" spans="1:13" ht="15.75" customHeight="1">
      <c r="A37" s="728"/>
      <c r="B37" s="728" t="s">
        <v>530</v>
      </c>
      <c r="C37" s="725" t="str">
        <f>IF(SUM(Population!F35)=0,"",Population!F35)</f>
        <v/>
      </c>
      <c r="D37" s="725"/>
      <c r="E37" s="725"/>
      <c r="F37" s="725"/>
      <c r="G37" s="725"/>
      <c r="H37" s="725"/>
      <c r="I37" s="725"/>
      <c r="J37" s="723" t="str">
        <f t="shared" ref="J37:J68" si="1">+IF(OR(H37+I37=0)=TRUE,"",(H37+I37)*10000/C37)</f>
        <v/>
      </c>
      <c r="K37" s="723" t="str">
        <f>+IF(OR(Lèpre1!G37+Lèpre1!H37=0)=TRUE,"",(Lèpre1!G37+Lèpre1!H37)*100000/C37)</f>
        <v/>
      </c>
      <c r="L37" s="723" t="str">
        <f>+IF(OR(Lèpre1!G37+Lèpre1!H37=0)=TRUE,"",(Lèpre1!S37+Lèpre1!T37)/(Lèpre1!G37+Lèpre1!H37)*100)</f>
        <v/>
      </c>
      <c r="M37" s="723" t="str">
        <f>+IF(OR(Lèpre1!G37+Lèpre1!H37=0)=TRUE,"",(Lèpre1!S37+Lèpre1!T37)/C37*1000000)</f>
        <v/>
      </c>
    </row>
    <row r="38" spans="1:13" ht="15.75" customHeight="1">
      <c r="A38" s="728"/>
      <c r="B38" s="728" t="s">
        <v>531</v>
      </c>
      <c r="C38" s="725" t="str">
        <f>IF(SUM(Population!F36)=0,"",Population!F36)</f>
        <v/>
      </c>
      <c r="D38" s="725"/>
      <c r="E38" s="725"/>
      <c r="F38" s="725"/>
      <c r="G38" s="725"/>
      <c r="H38" s="725"/>
      <c r="I38" s="725"/>
      <c r="J38" s="723" t="str">
        <f t="shared" si="1"/>
        <v/>
      </c>
      <c r="K38" s="723" t="str">
        <f>+IF(OR(Lèpre1!G38+Lèpre1!H38=0)=TRUE,"",(Lèpre1!G38+Lèpre1!H38)*100000/C38)</f>
        <v/>
      </c>
      <c r="L38" s="723" t="str">
        <f>+IF(OR(Lèpre1!G38+Lèpre1!H38=0)=TRUE,"",(Lèpre1!S38+Lèpre1!T38)/(Lèpre1!G38+Lèpre1!H38)*100)</f>
        <v/>
      </c>
      <c r="M38" s="723" t="str">
        <f>+IF(OR(Lèpre1!G38+Lèpre1!H38=0)=TRUE,"",(Lèpre1!S38+Lèpre1!T38)/C38*1000000)</f>
        <v/>
      </c>
    </row>
    <row r="39" spans="1:13" ht="15.75" customHeight="1">
      <c r="A39" s="727"/>
      <c r="B39" s="728" t="s">
        <v>532</v>
      </c>
      <c r="C39" s="725" t="str">
        <f>IF(SUM(Population!F37)=0,"",Population!F37)</f>
        <v/>
      </c>
      <c r="D39" s="725"/>
      <c r="E39" s="725"/>
      <c r="F39" s="725"/>
      <c r="G39" s="725"/>
      <c r="H39" s="725"/>
      <c r="I39" s="725"/>
      <c r="J39" s="723" t="str">
        <f t="shared" si="1"/>
        <v/>
      </c>
      <c r="K39" s="723" t="str">
        <f>+IF(OR(Lèpre1!G39+Lèpre1!H39=0)=TRUE,"",(Lèpre1!G39+Lèpre1!H39)*100000/C39)</f>
        <v/>
      </c>
      <c r="L39" s="723" t="str">
        <f>+IF(OR(Lèpre1!G39+Lèpre1!H39=0)=TRUE,"",(Lèpre1!S39+Lèpre1!T39)/(Lèpre1!G39+Lèpre1!H39)*100)</f>
        <v/>
      </c>
      <c r="M39" s="723" t="str">
        <f>+IF(OR(Lèpre1!G39+Lèpre1!H39=0)=TRUE,"",(Lèpre1!S39+Lèpre1!T39)/C39*1000000)</f>
        <v/>
      </c>
    </row>
    <row r="40" spans="1:13" ht="15.75" customHeight="1">
      <c r="A40" s="727"/>
      <c r="B40" s="728" t="s">
        <v>533</v>
      </c>
      <c r="C40" s="725" t="str">
        <f>IF(SUM(Population!F38)=0,"",Population!F38)</f>
        <v/>
      </c>
      <c r="D40" s="725"/>
      <c r="E40" s="725"/>
      <c r="F40" s="725"/>
      <c r="G40" s="725"/>
      <c r="H40" s="725"/>
      <c r="I40" s="725"/>
      <c r="J40" s="723" t="str">
        <f t="shared" si="1"/>
        <v/>
      </c>
      <c r="K40" s="723" t="str">
        <f>+IF(OR(Lèpre1!G40+Lèpre1!H40=0)=TRUE,"",(Lèpre1!G40+Lèpre1!H40)*100000/C40)</f>
        <v/>
      </c>
      <c r="L40" s="723" t="str">
        <f>+IF(OR(Lèpre1!G40+Lèpre1!H40=0)=TRUE,"",(Lèpre1!S40+Lèpre1!T40)/(Lèpre1!G40+Lèpre1!H40)*100)</f>
        <v/>
      </c>
      <c r="M40" s="723" t="str">
        <f>+IF(OR(Lèpre1!G40+Lèpre1!H40=0)=TRUE,"",(Lèpre1!S40+Lèpre1!T40)/C40*1000000)</f>
        <v/>
      </c>
    </row>
    <row r="41" spans="1:13" ht="15.75" customHeight="1">
      <c r="A41" s="727"/>
      <c r="B41" s="728" t="s">
        <v>534</v>
      </c>
      <c r="C41" s="725" t="str">
        <f>IF(SUM(Population!F39)=0,"",Population!F39)</f>
        <v/>
      </c>
      <c r="D41" s="725"/>
      <c r="E41" s="725"/>
      <c r="F41" s="725"/>
      <c r="G41" s="725"/>
      <c r="H41" s="725"/>
      <c r="I41" s="725"/>
      <c r="J41" s="723" t="str">
        <f t="shared" si="1"/>
        <v/>
      </c>
      <c r="K41" s="723" t="str">
        <f>+IF(OR(Lèpre1!G41+Lèpre1!H41=0)=TRUE,"",(Lèpre1!G41+Lèpre1!H41)*100000/C41)</f>
        <v/>
      </c>
      <c r="L41" s="723" t="str">
        <f>+IF(OR(Lèpre1!G41+Lèpre1!H41=0)=TRUE,"",(Lèpre1!S41+Lèpre1!T41)/(Lèpre1!G41+Lèpre1!H41)*100)</f>
        <v/>
      </c>
      <c r="M41" s="723" t="str">
        <f>+IF(OR(Lèpre1!G41+Lèpre1!H41=0)=TRUE,"",(Lèpre1!S41+Lèpre1!T41)/C41*1000000)</f>
        <v/>
      </c>
    </row>
    <row r="42" spans="1:13" ht="15.75" customHeight="1">
      <c r="A42" s="727"/>
      <c r="B42" s="728" t="s">
        <v>535</v>
      </c>
      <c r="C42" s="725" t="str">
        <f>IF(SUM(Population!F40)=0,"",Population!F40)</f>
        <v/>
      </c>
      <c r="D42" s="725"/>
      <c r="E42" s="725"/>
      <c r="F42" s="725"/>
      <c r="G42" s="725"/>
      <c r="H42" s="725"/>
      <c r="I42" s="725"/>
      <c r="J42" s="723" t="str">
        <f t="shared" si="1"/>
        <v/>
      </c>
      <c r="K42" s="723" t="str">
        <f>+IF(OR(Lèpre1!G42+Lèpre1!H42=0)=TRUE,"",(Lèpre1!G42+Lèpre1!H42)*100000/C42)</f>
        <v/>
      </c>
      <c r="L42" s="723" t="str">
        <f>+IF(OR(Lèpre1!G42+Lèpre1!H42=0)=TRUE,"",(Lèpre1!S42+Lèpre1!T42)/(Lèpre1!G42+Lèpre1!H42)*100)</f>
        <v/>
      </c>
      <c r="M42" s="723" t="str">
        <f>+IF(OR(Lèpre1!G42+Lèpre1!H42=0)=TRUE,"",(Lèpre1!S42+Lèpre1!T42)/C42*1000000)</f>
        <v/>
      </c>
    </row>
    <row r="43" spans="1:13" ht="15.75" customHeight="1">
      <c r="A43" s="727"/>
      <c r="B43" s="728" t="s">
        <v>536</v>
      </c>
      <c r="C43" s="725" t="str">
        <f>IF(SUM(Population!F41)=0,"",Population!F41)</f>
        <v/>
      </c>
      <c r="D43" s="725"/>
      <c r="E43" s="725"/>
      <c r="F43" s="725"/>
      <c r="G43" s="725"/>
      <c r="H43" s="725"/>
      <c r="I43" s="725"/>
      <c r="J43" s="723" t="str">
        <f t="shared" si="1"/>
        <v/>
      </c>
      <c r="K43" s="723" t="str">
        <f>+IF(OR(Lèpre1!G43+Lèpre1!H43=0)=TRUE,"",(Lèpre1!G43+Lèpre1!H43)*100000/C43)</f>
        <v/>
      </c>
      <c r="L43" s="723" t="str">
        <f>+IF(OR(Lèpre1!G43+Lèpre1!H43=0)=TRUE,"",(Lèpre1!S43+Lèpre1!T43)/(Lèpre1!G43+Lèpre1!H43)*100)</f>
        <v/>
      </c>
      <c r="M43" s="723" t="str">
        <f>+IF(OR(Lèpre1!G43+Lèpre1!H43=0)=TRUE,"",(Lèpre1!S43+Lèpre1!T43)/C43*1000000)</f>
        <v/>
      </c>
    </row>
    <row r="44" spans="1:13" ht="15.75" customHeight="1">
      <c r="A44" s="2" t="s">
        <v>537</v>
      </c>
      <c r="B44" s="2"/>
      <c r="C44" s="25" t="str">
        <f>IF(SUM(Population!F42)=0,"",Population!F42)</f>
        <v/>
      </c>
      <c r="D44" s="25"/>
      <c r="E44" s="25"/>
      <c r="F44" s="25"/>
      <c r="G44" s="25"/>
      <c r="H44" s="25"/>
      <c r="I44" s="25"/>
      <c r="J44" s="103" t="str">
        <f t="shared" si="1"/>
        <v/>
      </c>
      <c r="K44" s="103" t="str">
        <f>+IF(OR(Lèpre1!G44+Lèpre1!H44=0)=TRUE,"",(Lèpre1!G44+Lèpre1!H44)*100000/C44)</f>
        <v/>
      </c>
      <c r="L44" s="103" t="str">
        <f>+IF(OR(Lèpre1!G44+Lèpre1!H44=0)=TRUE,"",(Lèpre1!S44+Lèpre1!T44)/(Lèpre1!G44+Lèpre1!H44)*100)</f>
        <v/>
      </c>
      <c r="M44" s="103" t="str">
        <f>+IF(OR(Lèpre1!G44+Lèpre1!H44=0)=TRUE,"",(Lèpre1!S44+Lèpre1!T44)/C44*1000000)</f>
        <v/>
      </c>
    </row>
    <row r="45" spans="1:13" ht="15.75" customHeight="1">
      <c r="A45" s="728"/>
      <c r="B45" s="728" t="s">
        <v>538</v>
      </c>
      <c r="C45" s="725" t="str">
        <f>IF(SUM(Population!F43)=0,"",Population!F43)</f>
        <v/>
      </c>
      <c r="D45" s="725"/>
      <c r="E45" s="725"/>
      <c r="F45" s="725"/>
      <c r="G45" s="725"/>
      <c r="H45" s="725"/>
      <c r="I45" s="725"/>
      <c r="J45" s="723" t="str">
        <f t="shared" si="1"/>
        <v/>
      </c>
      <c r="K45" s="723" t="str">
        <f>+IF(OR(Lèpre1!G45+Lèpre1!H45=0)=TRUE,"",(Lèpre1!G45+Lèpre1!H45)*100000/C45)</f>
        <v/>
      </c>
      <c r="L45" s="723" t="str">
        <f>+IF(OR(Lèpre1!G45+Lèpre1!H45=0)=TRUE,"",(Lèpre1!S45+Lèpre1!T45)/(Lèpre1!G45+Lèpre1!H45)*100)</f>
        <v/>
      </c>
      <c r="M45" s="723" t="str">
        <f>+IF(OR(Lèpre1!G45+Lèpre1!H45=0)=TRUE,"",(Lèpre1!S45+Lèpre1!T45)/C45*1000000)</f>
        <v/>
      </c>
    </row>
    <row r="46" spans="1:13" ht="15.75" customHeight="1">
      <c r="A46" s="727"/>
      <c r="B46" s="728" t="s">
        <v>539</v>
      </c>
      <c r="C46" s="725" t="str">
        <f>IF(SUM(Population!F44)=0,"",Population!F44)</f>
        <v/>
      </c>
      <c r="D46" s="725"/>
      <c r="E46" s="725"/>
      <c r="F46" s="725"/>
      <c r="G46" s="725"/>
      <c r="H46" s="725"/>
      <c r="I46" s="725"/>
      <c r="J46" s="723" t="str">
        <f t="shared" si="1"/>
        <v/>
      </c>
      <c r="K46" s="723" t="str">
        <f>+IF(OR(Lèpre1!G46+Lèpre1!H46=0)=TRUE,"",(Lèpre1!G46+Lèpre1!H46)*100000/C46)</f>
        <v/>
      </c>
      <c r="L46" s="723" t="str">
        <f>+IF(OR(Lèpre1!G46+Lèpre1!H46=0)=TRUE,"",(Lèpre1!S46+Lèpre1!T46)/(Lèpre1!G46+Lèpre1!H46)*100)</f>
        <v/>
      </c>
      <c r="M46" s="723" t="str">
        <f>+IF(OR(Lèpre1!G46+Lèpre1!H46=0)=TRUE,"",(Lèpre1!S46+Lèpre1!T46)/C46*1000000)</f>
        <v/>
      </c>
    </row>
    <row r="47" spans="1:13" ht="15.75" customHeight="1">
      <c r="A47" s="727"/>
      <c r="B47" s="728" t="s">
        <v>540</v>
      </c>
      <c r="C47" s="725" t="str">
        <f>IF(SUM(Population!F45)=0,"",Population!F45)</f>
        <v/>
      </c>
      <c r="D47" s="725"/>
      <c r="E47" s="725"/>
      <c r="F47" s="725"/>
      <c r="G47" s="725"/>
      <c r="H47" s="725"/>
      <c r="I47" s="725"/>
      <c r="J47" s="723" t="str">
        <f t="shared" si="1"/>
        <v/>
      </c>
      <c r="K47" s="723" t="str">
        <f>+IF(OR(Lèpre1!G47+Lèpre1!H47=0)=TRUE,"",(Lèpre1!G47+Lèpre1!H47)*100000/C47)</f>
        <v/>
      </c>
      <c r="L47" s="723" t="str">
        <f>+IF(OR(Lèpre1!G47+Lèpre1!H47=0)=TRUE,"",(Lèpre1!S47+Lèpre1!T47)/(Lèpre1!G47+Lèpre1!H47)*100)</f>
        <v/>
      </c>
      <c r="M47" s="723" t="str">
        <f>+IF(OR(Lèpre1!G47+Lèpre1!H47=0)=TRUE,"",(Lèpre1!S47+Lèpre1!T47)/C47*1000000)</f>
        <v/>
      </c>
    </row>
    <row r="48" spans="1:13" ht="15.75" customHeight="1">
      <c r="A48" s="727"/>
      <c r="B48" s="728" t="s">
        <v>541</v>
      </c>
      <c r="C48" s="725" t="str">
        <f>IF(SUM(Population!F46)=0,"",Population!F46)</f>
        <v/>
      </c>
      <c r="D48" s="725"/>
      <c r="E48" s="725"/>
      <c r="F48" s="725"/>
      <c r="G48" s="725"/>
      <c r="H48" s="725"/>
      <c r="I48" s="725"/>
      <c r="J48" s="723" t="str">
        <f t="shared" si="1"/>
        <v/>
      </c>
      <c r="K48" s="723" t="str">
        <f>+IF(OR(Lèpre1!G48+Lèpre1!H48=0)=TRUE,"",(Lèpre1!G48+Lèpre1!H48)*100000/C48)</f>
        <v/>
      </c>
      <c r="L48" s="723" t="str">
        <f>+IF(OR(Lèpre1!G48+Lèpre1!H48=0)=TRUE,"",(Lèpre1!S48+Lèpre1!T48)/(Lèpre1!G48+Lèpre1!H48)*100)</f>
        <v/>
      </c>
      <c r="M48" s="723" t="str">
        <f>+IF(OR(Lèpre1!G48+Lèpre1!H48=0)=TRUE,"",(Lèpre1!S48+Lèpre1!T48)/C48*1000000)</f>
        <v/>
      </c>
    </row>
    <row r="49" spans="1:13" ht="15.75" customHeight="1">
      <c r="A49" s="727"/>
      <c r="B49" s="728" t="s">
        <v>542</v>
      </c>
      <c r="C49" s="725" t="str">
        <f>IF(SUM(Population!F47)=0,"",Population!F47)</f>
        <v/>
      </c>
      <c r="D49" s="725"/>
      <c r="E49" s="725"/>
      <c r="F49" s="725"/>
      <c r="G49" s="725"/>
      <c r="H49" s="725"/>
      <c r="I49" s="725"/>
      <c r="J49" s="723" t="str">
        <f t="shared" si="1"/>
        <v/>
      </c>
      <c r="K49" s="723" t="str">
        <f>+IF(OR(Lèpre1!G49+Lèpre1!H49=0)=TRUE,"",(Lèpre1!G49+Lèpre1!H49)*100000/C49)</f>
        <v/>
      </c>
      <c r="L49" s="723" t="str">
        <f>+IF(OR(Lèpre1!G49+Lèpre1!H49=0)=TRUE,"",(Lèpre1!S49+Lèpre1!T49)/(Lèpre1!G49+Lèpre1!H49)*100)</f>
        <v/>
      </c>
      <c r="M49" s="723" t="str">
        <f>+IF(OR(Lèpre1!G49+Lèpre1!H49=0)=TRUE,"",(Lèpre1!S49+Lèpre1!T49)/C49*1000000)</f>
        <v/>
      </c>
    </row>
    <row r="50" spans="1:13" ht="15.75" customHeight="1">
      <c r="A50" s="727"/>
      <c r="B50" s="728" t="s">
        <v>543</v>
      </c>
      <c r="C50" s="725" t="str">
        <f>IF(SUM(Population!F48)=0,"",Population!F48)</f>
        <v/>
      </c>
      <c r="D50" s="725"/>
      <c r="E50" s="725"/>
      <c r="F50" s="725"/>
      <c r="G50" s="725"/>
      <c r="H50" s="725"/>
      <c r="I50" s="725"/>
      <c r="J50" s="723" t="str">
        <f t="shared" si="1"/>
        <v/>
      </c>
      <c r="K50" s="723" t="str">
        <f>+IF(OR(Lèpre1!G50+Lèpre1!H50=0)=TRUE,"",(Lèpre1!G50+Lèpre1!H50)*100000/C50)</f>
        <v/>
      </c>
      <c r="L50" s="723" t="str">
        <f>+IF(OR(Lèpre1!G50+Lèpre1!H50=0)=TRUE,"",(Lèpre1!S50+Lèpre1!T50)/(Lèpre1!G50+Lèpre1!H50)*100)</f>
        <v/>
      </c>
      <c r="M50" s="723" t="str">
        <f>+IF(OR(Lèpre1!G50+Lèpre1!H50=0)=TRUE,"",(Lèpre1!S50+Lèpre1!T50)/C50*1000000)</f>
        <v/>
      </c>
    </row>
    <row r="51" spans="1:13" ht="15.75" customHeight="1">
      <c r="A51" s="727"/>
      <c r="B51" s="728" t="s">
        <v>544</v>
      </c>
      <c r="C51" s="725" t="str">
        <f>IF(SUM(Population!F49)=0,"",Population!F49)</f>
        <v/>
      </c>
      <c r="D51" s="725"/>
      <c r="E51" s="725"/>
      <c r="F51" s="725"/>
      <c r="G51" s="725"/>
      <c r="H51" s="725"/>
      <c r="I51" s="725"/>
      <c r="J51" s="723" t="str">
        <f t="shared" si="1"/>
        <v/>
      </c>
      <c r="K51" s="723" t="str">
        <f>+IF(OR(Lèpre1!G51+Lèpre1!H51=0)=TRUE,"",(Lèpre1!G51+Lèpre1!H51)*100000/C51)</f>
        <v/>
      </c>
      <c r="L51" s="723" t="str">
        <f>+IF(OR(Lèpre1!G51+Lèpre1!H51=0)=TRUE,"",(Lèpre1!S51+Lèpre1!T51)/(Lèpre1!G51+Lèpre1!H51)*100)</f>
        <v/>
      </c>
      <c r="M51" s="723" t="str">
        <f>+IF(OR(Lèpre1!G51+Lèpre1!H51=0)=TRUE,"",(Lèpre1!S51+Lèpre1!T51)/C51*1000000)</f>
        <v/>
      </c>
    </row>
    <row r="52" spans="1:13" ht="15.75" customHeight="1">
      <c r="A52" s="2" t="s">
        <v>545</v>
      </c>
      <c r="B52" s="2"/>
      <c r="C52" s="25" t="str">
        <f>IF(SUM(Population!F50)=0,"",Population!F50)</f>
        <v/>
      </c>
      <c r="D52" s="25"/>
      <c r="E52" s="25"/>
      <c r="F52" s="25"/>
      <c r="G52" s="25"/>
      <c r="H52" s="25"/>
      <c r="I52" s="25"/>
      <c r="J52" s="103" t="str">
        <f t="shared" si="1"/>
        <v/>
      </c>
      <c r="K52" s="103" t="str">
        <f>+IF(OR(Lèpre1!G52+Lèpre1!H52=0)=TRUE,"",(Lèpre1!G52+Lèpre1!H52)*100000/C52)</f>
        <v/>
      </c>
      <c r="L52" s="103" t="str">
        <f>+IF(OR(Lèpre1!G52+Lèpre1!H52=0)=TRUE,"",(Lèpre1!S52+Lèpre1!T52)/(Lèpre1!G52+Lèpre1!H52)*100)</f>
        <v/>
      </c>
      <c r="M52" s="103" t="str">
        <f>+IF(OR(Lèpre1!G52+Lèpre1!H52=0)=TRUE,"",(Lèpre1!S52+Lèpre1!T52)/C52*1000000)</f>
        <v/>
      </c>
    </row>
    <row r="53" spans="1:13" ht="15.75" customHeight="1">
      <c r="A53" s="728"/>
      <c r="B53" s="728" t="s">
        <v>546</v>
      </c>
      <c r="C53" s="725" t="str">
        <f>IF(SUM(Population!F51)=0,"",Population!F51)</f>
        <v/>
      </c>
      <c r="D53" s="725"/>
      <c r="E53" s="725"/>
      <c r="F53" s="725"/>
      <c r="G53" s="725"/>
      <c r="H53" s="725"/>
      <c r="I53" s="725"/>
      <c r="J53" s="723" t="str">
        <f t="shared" si="1"/>
        <v/>
      </c>
      <c r="K53" s="723" t="str">
        <f>+IF(OR(Lèpre1!G53+Lèpre1!H53=0)=TRUE,"",(Lèpre1!G53+Lèpre1!H53)*100000/C53)</f>
        <v/>
      </c>
      <c r="L53" s="723" t="str">
        <f>+IF(OR(Lèpre1!G53+Lèpre1!H53=0)=TRUE,"",(Lèpre1!S53+Lèpre1!T53)/(Lèpre1!G53+Lèpre1!H53)*100)</f>
        <v/>
      </c>
      <c r="M53" s="723" t="str">
        <f>+IF(OR(Lèpre1!G53+Lèpre1!H53=0)=TRUE,"",(Lèpre1!S53+Lèpre1!T53)/C53*1000000)</f>
        <v/>
      </c>
    </row>
    <row r="54" spans="1:13" ht="15.75" customHeight="1">
      <c r="A54" s="727"/>
      <c r="B54" s="728" t="s">
        <v>547</v>
      </c>
      <c r="C54" s="725" t="str">
        <f>IF(SUM(Population!F52)=0,"",Population!F52)</f>
        <v/>
      </c>
      <c r="D54" s="725"/>
      <c r="E54" s="725"/>
      <c r="F54" s="725"/>
      <c r="G54" s="725"/>
      <c r="H54" s="725"/>
      <c r="I54" s="725"/>
      <c r="J54" s="723" t="str">
        <f t="shared" si="1"/>
        <v/>
      </c>
      <c r="K54" s="723" t="str">
        <f>+IF(OR(Lèpre1!G54+Lèpre1!H54=0)=TRUE,"",(Lèpre1!G54+Lèpre1!H54)*100000/C54)</f>
        <v/>
      </c>
      <c r="L54" s="723" t="str">
        <f>+IF(OR(Lèpre1!G54+Lèpre1!H54=0)=TRUE,"",(Lèpre1!S54+Lèpre1!T54)/(Lèpre1!G54+Lèpre1!H54)*100)</f>
        <v/>
      </c>
      <c r="M54" s="723" t="str">
        <f>+IF(OR(Lèpre1!G54+Lèpre1!H54=0)=TRUE,"",(Lèpre1!S54+Lèpre1!T54)/C54*1000000)</f>
        <v/>
      </c>
    </row>
    <row r="55" spans="1:13" ht="15.75" customHeight="1">
      <c r="A55" s="727"/>
      <c r="B55" s="728" t="s">
        <v>548</v>
      </c>
      <c r="C55" s="725" t="str">
        <f>IF(SUM(Population!F53)=0,"",Population!F53)</f>
        <v/>
      </c>
      <c r="D55" s="725"/>
      <c r="E55" s="725"/>
      <c r="F55" s="725"/>
      <c r="G55" s="725"/>
      <c r="H55" s="725"/>
      <c r="I55" s="725"/>
      <c r="J55" s="723" t="str">
        <f t="shared" si="1"/>
        <v/>
      </c>
      <c r="K55" s="723" t="str">
        <f>+IF(OR(Lèpre1!G55+Lèpre1!H55=0)=TRUE,"",(Lèpre1!G55+Lèpre1!H55)*100000/C55)</f>
        <v/>
      </c>
      <c r="L55" s="723" t="str">
        <f>+IF(OR(Lèpre1!G55+Lèpre1!H55=0)=TRUE,"",(Lèpre1!S55+Lèpre1!T55)/(Lèpre1!G55+Lèpre1!H55)*100)</f>
        <v/>
      </c>
      <c r="M55" s="723" t="str">
        <f>+IF(OR(Lèpre1!G55+Lèpre1!H55=0)=TRUE,"",(Lèpre1!S55+Lèpre1!T55)/C55*1000000)</f>
        <v/>
      </c>
    </row>
    <row r="56" spans="1:13" ht="15.75" customHeight="1">
      <c r="A56" s="727"/>
      <c r="B56" s="728" t="s">
        <v>549</v>
      </c>
      <c r="C56" s="725" t="str">
        <f>IF(SUM(Population!F54)=0,"",Population!F54)</f>
        <v/>
      </c>
      <c r="D56" s="725"/>
      <c r="E56" s="725"/>
      <c r="F56" s="725"/>
      <c r="G56" s="725"/>
      <c r="H56" s="725"/>
      <c r="I56" s="725"/>
      <c r="J56" s="723" t="str">
        <f t="shared" si="1"/>
        <v/>
      </c>
      <c r="K56" s="723" t="str">
        <f>+IF(OR(Lèpre1!G56+Lèpre1!H56=0)=TRUE,"",(Lèpre1!G56+Lèpre1!H56)*100000/C56)</f>
        <v/>
      </c>
      <c r="L56" s="723" t="str">
        <f>+IF(OR(Lèpre1!G56+Lèpre1!H56=0)=TRUE,"",(Lèpre1!S56+Lèpre1!T56)/(Lèpre1!G56+Lèpre1!H56)*100)</f>
        <v/>
      </c>
      <c r="M56" s="723" t="str">
        <f>+IF(OR(Lèpre1!G56+Lèpre1!H56=0)=TRUE,"",(Lèpre1!S56+Lèpre1!T56)/C56*1000000)</f>
        <v/>
      </c>
    </row>
    <row r="57" spans="1:13" ht="15.75" customHeight="1">
      <c r="A57" s="2" t="s">
        <v>550</v>
      </c>
      <c r="B57" s="2"/>
      <c r="C57" s="49" t="str">
        <f>IF(SUM(Population!F55)=0,"",Population!F55)</f>
        <v/>
      </c>
      <c r="D57" s="49"/>
      <c r="E57" s="49"/>
      <c r="F57" s="49"/>
      <c r="G57" s="49"/>
      <c r="H57" s="49"/>
      <c r="I57" s="49"/>
      <c r="J57" s="686" t="str">
        <f t="shared" si="1"/>
        <v/>
      </c>
      <c r="K57" s="686" t="str">
        <f>+IF(OR(Lèpre1!G57+Lèpre1!H57=0)=TRUE,"",(Lèpre1!G57+Lèpre1!H57)*100000/C57)</f>
        <v/>
      </c>
      <c r="L57" s="686" t="str">
        <f>+IF(OR(Lèpre1!G57+Lèpre1!H57=0)=TRUE,"",(Lèpre1!S57+Lèpre1!T57)/(Lèpre1!G57+Lèpre1!H57)*100)</f>
        <v/>
      </c>
      <c r="M57" s="686" t="str">
        <f>+IF(OR(Lèpre1!G57+Lèpre1!H57=0)=TRUE,"",(Lèpre1!S57+Lèpre1!T57)/C57*1000000)</f>
        <v/>
      </c>
    </row>
    <row r="58" spans="1:13" ht="15.75" customHeight="1">
      <c r="A58" s="728"/>
      <c r="B58" s="728" t="s">
        <v>551</v>
      </c>
      <c r="C58" s="724" t="str">
        <f>IF(SUM(Population!F56)=0,"",Population!F56)</f>
        <v/>
      </c>
      <c r="D58" s="724"/>
      <c r="E58" s="724"/>
      <c r="F58" s="724"/>
      <c r="G58" s="724"/>
      <c r="H58" s="724"/>
      <c r="I58" s="724"/>
      <c r="J58" s="722" t="str">
        <f t="shared" si="1"/>
        <v/>
      </c>
      <c r="K58" s="722" t="str">
        <f>+IF(OR(Lèpre1!G58+Lèpre1!H58=0)=TRUE,"",(Lèpre1!G58+Lèpre1!H58)*100000/C58)</f>
        <v/>
      </c>
      <c r="L58" s="722" t="str">
        <f>+IF(OR(Lèpre1!G58+Lèpre1!H58=0)=TRUE,"",(Lèpre1!S58+Lèpre1!T58)/(Lèpre1!G58+Lèpre1!H58)*100)</f>
        <v/>
      </c>
      <c r="M58" s="722" t="str">
        <f>+IF(OR(Lèpre1!G58+Lèpre1!H58=0)=TRUE,"",(Lèpre1!S58+Lèpre1!T58)/C58*1000000)</f>
        <v/>
      </c>
    </row>
    <row r="59" spans="1:13" ht="15.75" customHeight="1">
      <c r="A59" s="727"/>
      <c r="B59" s="728" t="s">
        <v>552</v>
      </c>
      <c r="C59" s="725" t="str">
        <f>IF(SUM(Population!F57)=0,"",Population!F57)</f>
        <v/>
      </c>
      <c r="D59" s="725"/>
      <c r="E59" s="725"/>
      <c r="F59" s="725"/>
      <c r="G59" s="725"/>
      <c r="H59" s="725"/>
      <c r="I59" s="725"/>
      <c r="J59" s="723" t="str">
        <f t="shared" si="1"/>
        <v/>
      </c>
      <c r="K59" s="723" t="str">
        <f>+IF(OR(Lèpre1!G59+Lèpre1!H59=0)=TRUE,"",(Lèpre1!G59+Lèpre1!H59)*100000/C59)</f>
        <v/>
      </c>
      <c r="L59" s="723" t="str">
        <f>+IF(OR(Lèpre1!G59+Lèpre1!H59=0)=TRUE,"",(Lèpre1!S59+Lèpre1!T59)/(Lèpre1!G59+Lèpre1!H59)*100)</f>
        <v/>
      </c>
      <c r="M59" s="723" t="str">
        <f>+IF(OR(Lèpre1!G59+Lèpre1!H59=0)=TRUE,"",(Lèpre1!S59+Lèpre1!T59)/C59*1000000)</f>
        <v/>
      </c>
    </row>
    <row r="60" spans="1:13" ht="15.75" customHeight="1">
      <c r="A60" s="727"/>
      <c r="B60" s="728" t="s">
        <v>553</v>
      </c>
      <c r="C60" s="725" t="str">
        <f>IF(SUM(Population!F58)=0,"",Population!F58)</f>
        <v/>
      </c>
      <c r="D60" s="725"/>
      <c r="E60" s="725"/>
      <c r="F60" s="725"/>
      <c r="G60" s="725"/>
      <c r="H60" s="725"/>
      <c r="I60" s="725"/>
      <c r="J60" s="723" t="str">
        <f t="shared" si="1"/>
        <v/>
      </c>
      <c r="K60" s="723" t="str">
        <f>+IF(OR(Lèpre1!G60+Lèpre1!H60=0)=TRUE,"",(Lèpre1!G60+Lèpre1!H60)*100000/C60)</f>
        <v/>
      </c>
      <c r="L60" s="723" t="str">
        <f>+IF(OR(Lèpre1!G60+Lèpre1!H60=0)=TRUE,"",(Lèpre1!S60+Lèpre1!T60)/(Lèpre1!G60+Lèpre1!H60)*100)</f>
        <v/>
      </c>
      <c r="M60" s="723" t="str">
        <f>+IF(OR(Lèpre1!G60+Lèpre1!H60=0)=TRUE,"",(Lèpre1!S60+Lèpre1!T60)/C60*1000000)</f>
        <v/>
      </c>
    </row>
    <row r="61" spans="1:13" ht="15.75" customHeight="1">
      <c r="A61" s="727"/>
      <c r="B61" s="728" t="s">
        <v>554</v>
      </c>
      <c r="C61" s="725" t="str">
        <f>IF(SUM(Population!F59)=0,"",Population!F59)</f>
        <v/>
      </c>
      <c r="D61" s="725"/>
      <c r="E61" s="725"/>
      <c r="F61" s="725"/>
      <c r="G61" s="725"/>
      <c r="H61" s="725"/>
      <c r="I61" s="725"/>
      <c r="J61" s="723" t="str">
        <f t="shared" si="1"/>
        <v/>
      </c>
      <c r="K61" s="723" t="str">
        <f>+IF(OR(Lèpre1!G61+Lèpre1!H61=0)=TRUE,"",(Lèpre1!G61+Lèpre1!H61)*100000/C61)</f>
        <v/>
      </c>
      <c r="L61" s="723" t="str">
        <f>+IF(OR(Lèpre1!G61+Lèpre1!H61=0)=TRUE,"",(Lèpre1!S61+Lèpre1!T61)/(Lèpre1!G61+Lèpre1!H61)*100)</f>
        <v/>
      </c>
      <c r="M61" s="723" t="str">
        <f>+IF(OR(Lèpre1!G61+Lèpre1!H61=0)=TRUE,"",(Lèpre1!S61+Lèpre1!T61)/C61*1000000)</f>
        <v/>
      </c>
    </row>
    <row r="62" spans="1:13" ht="15.75" customHeight="1">
      <c r="A62" s="727"/>
      <c r="B62" s="728" t="s">
        <v>555</v>
      </c>
      <c r="C62" s="725" t="str">
        <f>IF(SUM(Population!F60)=0,"",Population!F60)</f>
        <v/>
      </c>
      <c r="D62" s="725"/>
      <c r="E62" s="725"/>
      <c r="F62" s="725"/>
      <c r="G62" s="725"/>
      <c r="H62" s="725"/>
      <c r="I62" s="725"/>
      <c r="J62" s="723" t="str">
        <f t="shared" si="1"/>
        <v/>
      </c>
      <c r="K62" s="723" t="str">
        <f>+IF(OR(Lèpre1!G62+Lèpre1!H62=0)=TRUE,"",(Lèpre1!G62+Lèpre1!H62)*100000/C62)</f>
        <v/>
      </c>
      <c r="L62" s="723" t="str">
        <f>+IF(OR(Lèpre1!G62+Lèpre1!H62=0)=TRUE,"",(Lèpre1!S62+Lèpre1!T62)/(Lèpre1!G62+Lèpre1!H62)*100)</f>
        <v/>
      </c>
      <c r="M62" s="723" t="str">
        <f>+IF(OR(Lèpre1!G62+Lèpre1!H62=0)=TRUE,"",(Lèpre1!S62+Lèpre1!T62)/C62*1000000)</f>
        <v/>
      </c>
    </row>
    <row r="63" spans="1:13" ht="15.75" customHeight="1">
      <c r="A63" s="727"/>
      <c r="B63" s="728" t="s">
        <v>556</v>
      </c>
      <c r="C63" s="725" t="str">
        <f>IF(SUM(Population!F61)=0,"",Population!F61)</f>
        <v/>
      </c>
      <c r="D63" s="725"/>
      <c r="E63" s="725"/>
      <c r="F63" s="725"/>
      <c r="G63" s="725"/>
      <c r="H63" s="725"/>
      <c r="I63" s="725"/>
      <c r="J63" s="723" t="str">
        <f t="shared" si="1"/>
        <v/>
      </c>
      <c r="K63" s="723" t="str">
        <f>+IF(OR(Lèpre1!G63+Lèpre1!H63=0)=TRUE,"",(Lèpre1!G63+Lèpre1!H63)*100000/C63)</f>
        <v/>
      </c>
      <c r="L63" s="723" t="str">
        <f>+IF(OR(Lèpre1!G63+Lèpre1!H63=0)=TRUE,"",(Lèpre1!S63+Lèpre1!T63)/(Lèpre1!G63+Lèpre1!H63)*100)</f>
        <v/>
      </c>
      <c r="M63" s="723" t="str">
        <f>+IF(OR(Lèpre1!G63+Lèpre1!H63=0)=TRUE,"",(Lèpre1!S63+Lèpre1!T63)/C63*1000000)</f>
        <v/>
      </c>
    </row>
    <row r="64" spans="1:13" ht="15.75" customHeight="1">
      <c r="A64" s="727"/>
      <c r="B64" s="728" t="s">
        <v>557</v>
      </c>
      <c r="C64" s="725" t="str">
        <f>IF(SUM(Population!F62)=0,"",Population!F62)</f>
        <v/>
      </c>
      <c r="D64" s="725"/>
      <c r="E64" s="725"/>
      <c r="F64" s="725"/>
      <c r="G64" s="725"/>
      <c r="H64" s="725"/>
      <c r="I64" s="725"/>
      <c r="J64" s="723" t="str">
        <f t="shared" si="1"/>
        <v/>
      </c>
      <c r="K64" s="723" t="str">
        <f>+IF(OR(Lèpre1!G64+Lèpre1!H64=0)=TRUE,"",(Lèpre1!G64+Lèpre1!H64)*100000/C64)</f>
        <v/>
      </c>
      <c r="L64" s="723" t="str">
        <f>+IF(OR(Lèpre1!G64+Lèpre1!H64=0)=TRUE,"",(Lèpre1!S64+Lèpre1!T64)/(Lèpre1!G64+Lèpre1!H64)*100)</f>
        <v/>
      </c>
      <c r="M64" s="723" t="str">
        <f>+IF(OR(Lèpre1!G64+Lèpre1!H64=0)=TRUE,"",(Lèpre1!S64+Lèpre1!T64)/C64*1000000)</f>
        <v/>
      </c>
    </row>
    <row r="65" spans="1:13" ht="15.75" customHeight="1">
      <c r="A65" s="727"/>
      <c r="B65" s="728" t="s">
        <v>558</v>
      </c>
      <c r="C65" s="725" t="str">
        <f>IF(SUM(Population!F63)=0,"",Population!F63)</f>
        <v/>
      </c>
      <c r="D65" s="725"/>
      <c r="E65" s="725"/>
      <c r="F65" s="725"/>
      <c r="G65" s="725"/>
      <c r="H65" s="725"/>
      <c r="I65" s="725"/>
      <c r="J65" s="723" t="str">
        <f t="shared" si="1"/>
        <v/>
      </c>
      <c r="K65" s="723" t="str">
        <f>+IF(OR(Lèpre1!G65+Lèpre1!H65=0)=TRUE,"",(Lèpre1!G65+Lèpre1!H65)*100000/C65)</f>
        <v/>
      </c>
      <c r="L65" s="723" t="str">
        <f>+IF(OR(Lèpre1!G65+Lèpre1!H65=0)=TRUE,"",(Lèpre1!S65+Lèpre1!T65)/(Lèpre1!G65+Lèpre1!H65)*100)</f>
        <v/>
      </c>
      <c r="M65" s="723" t="str">
        <f>+IF(OR(Lèpre1!G65+Lèpre1!H65=0)=TRUE,"",(Lèpre1!S65+Lèpre1!T65)/C65*1000000)</f>
        <v/>
      </c>
    </row>
    <row r="66" spans="1:13" ht="15.75" customHeight="1">
      <c r="A66" s="2" t="s">
        <v>559</v>
      </c>
      <c r="B66" s="2"/>
      <c r="C66" s="25" t="str">
        <f>IF(SUM(Population!F64)=0,"",Population!F64)</f>
        <v/>
      </c>
      <c r="D66" s="25"/>
      <c r="E66" s="25"/>
      <c r="F66" s="25"/>
      <c r="G66" s="25"/>
      <c r="H66" s="25"/>
      <c r="I66" s="25"/>
      <c r="J66" s="103" t="str">
        <f t="shared" si="1"/>
        <v/>
      </c>
      <c r="K66" s="103" t="str">
        <f>+IF(OR(Lèpre1!G66+Lèpre1!H66=0)=TRUE,"",(Lèpre1!G66+Lèpre1!H66)*100000/C66)</f>
        <v/>
      </c>
      <c r="L66" s="103" t="str">
        <f>+IF(OR(Lèpre1!G66+Lèpre1!H66=0)=TRUE,"",(Lèpre1!S66+Lèpre1!T66)/(Lèpre1!G66+Lèpre1!H66)*100)</f>
        <v/>
      </c>
      <c r="M66" s="103" t="str">
        <f>+IF(OR(Lèpre1!G66+Lèpre1!H66=0)=TRUE,"",(Lèpre1!S66+Lèpre1!T66)/C66*1000000)</f>
        <v/>
      </c>
    </row>
    <row r="67" spans="1:13" ht="15.75" customHeight="1">
      <c r="A67" s="728"/>
      <c r="B67" s="728" t="s">
        <v>560</v>
      </c>
      <c r="C67" s="725" t="str">
        <f>IF(SUM(Population!F65)=0,"",Population!F65)</f>
        <v/>
      </c>
      <c r="D67" s="725"/>
      <c r="E67" s="725"/>
      <c r="F67" s="725"/>
      <c r="G67" s="725"/>
      <c r="H67" s="725"/>
      <c r="I67" s="725"/>
      <c r="J67" s="723" t="str">
        <f t="shared" si="1"/>
        <v/>
      </c>
      <c r="K67" s="723" t="str">
        <f>+IF(OR(Lèpre1!G67+Lèpre1!H67=0)=TRUE,"",(Lèpre1!G67+Lèpre1!H67)*100000/C67)</f>
        <v/>
      </c>
      <c r="L67" s="723" t="str">
        <f>+IF(OR(Lèpre1!G67+Lèpre1!H67=0)=TRUE,"",(Lèpre1!S67+Lèpre1!T67)/(Lèpre1!G67+Lèpre1!H67)*100)</f>
        <v/>
      </c>
      <c r="M67" s="723" t="str">
        <f>+IF(OR(Lèpre1!G67+Lèpre1!H67=0)=TRUE,"",(Lèpre1!S67+Lèpre1!T67)/C67*1000000)</f>
        <v/>
      </c>
    </row>
    <row r="68" spans="1:13" ht="15.75" customHeight="1">
      <c r="A68" s="727"/>
      <c r="B68" s="728" t="s">
        <v>561</v>
      </c>
      <c r="C68" s="725" t="str">
        <f>IF(SUM(Population!F66)=0,"",Population!F66)</f>
        <v/>
      </c>
      <c r="D68" s="725"/>
      <c r="E68" s="725"/>
      <c r="F68" s="725"/>
      <c r="G68" s="725"/>
      <c r="H68" s="725"/>
      <c r="I68" s="725"/>
      <c r="J68" s="723" t="str">
        <f t="shared" si="1"/>
        <v/>
      </c>
      <c r="K68" s="723" t="str">
        <f>+IF(OR(Lèpre1!G68+Lèpre1!H68=0)=TRUE,"",(Lèpre1!G68+Lèpre1!H68)*100000/C68)</f>
        <v/>
      </c>
      <c r="L68" s="723" t="str">
        <f>+IF(OR(Lèpre1!G68+Lèpre1!H68=0)=TRUE,"",(Lèpre1!S68+Lèpre1!T68)/(Lèpre1!G68+Lèpre1!H68)*100)</f>
        <v/>
      </c>
      <c r="M68" s="723" t="str">
        <f>+IF(OR(Lèpre1!G68+Lèpre1!H68=0)=TRUE,"",(Lèpre1!S68+Lèpre1!T68)/C68*1000000)</f>
        <v/>
      </c>
    </row>
    <row r="69" spans="1:13" ht="15.75" customHeight="1">
      <c r="A69" s="727"/>
      <c r="B69" s="728" t="s">
        <v>562</v>
      </c>
      <c r="C69" s="725" t="str">
        <f>IF(SUM(Population!F67)=0,"",Population!F67)</f>
        <v/>
      </c>
      <c r="D69" s="725"/>
      <c r="E69" s="725"/>
      <c r="F69" s="725"/>
      <c r="G69" s="725"/>
      <c r="H69" s="725"/>
      <c r="I69" s="725"/>
      <c r="J69" s="723" t="str">
        <f t="shared" ref="J69:J100" si="2">+IF(OR(H69+I69=0)=TRUE,"",(H69+I69)*10000/C69)</f>
        <v/>
      </c>
      <c r="K69" s="723" t="str">
        <f>+IF(OR(Lèpre1!G69+Lèpre1!H69=0)=TRUE,"",(Lèpre1!G69+Lèpre1!H69)*100000/C69)</f>
        <v/>
      </c>
      <c r="L69" s="723" t="str">
        <f>+IF(OR(Lèpre1!G69+Lèpre1!H69=0)=TRUE,"",(Lèpre1!S69+Lèpre1!T69)/(Lèpre1!G69+Lèpre1!H69)*100)</f>
        <v/>
      </c>
      <c r="M69" s="723" t="str">
        <f>+IF(OR(Lèpre1!G69+Lèpre1!H69=0)=TRUE,"",(Lèpre1!S69+Lèpre1!T69)/C69*1000000)</f>
        <v/>
      </c>
    </row>
    <row r="70" spans="1:13" ht="15.75" customHeight="1">
      <c r="A70" s="727"/>
      <c r="B70" s="728" t="s">
        <v>563</v>
      </c>
      <c r="C70" s="725" t="str">
        <f>IF(SUM(Population!F68)=0,"",Population!F68)</f>
        <v/>
      </c>
      <c r="D70" s="725"/>
      <c r="E70" s="725"/>
      <c r="F70" s="725"/>
      <c r="G70" s="725"/>
      <c r="H70" s="725"/>
      <c r="I70" s="725"/>
      <c r="J70" s="723" t="str">
        <f t="shared" si="2"/>
        <v/>
      </c>
      <c r="K70" s="723" t="str">
        <f>+IF(OR(Lèpre1!G70+Lèpre1!H70=0)=TRUE,"",(Lèpre1!G70+Lèpre1!H70)*100000/C70)</f>
        <v/>
      </c>
      <c r="L70" s="723" t="str">
        <f>+IF(OR(Lèpre1!G70+Lèpre1!H70=0)=TRUE,"",(Lèpre1!S70+Lèpre1!T70)/(Lèpre1!G70+Lèpre1!H70)*100)</f>
        <v/>
      </c>
      <c r="M70" s="723" t="str">
        <f>+IF(OR(Lèpre1!G70+Lèpre1!H70=0)=TRUE,"",(Lèpre1!S70+Lèpre1!T70)/C70*1000000)</f>
        <v/>
      </c>
    </row>
    <row r="71" spans="1:13" ht="15.75" customHeight="1">
      <c r="A71" s="727"/>
      <c r="B71" s="728" t="s">
        <v>564</v>
      </c>
      <c r="C71" s="725" t="str">
        <f>IF(SUM(Population!F69)=0,"",Population!F69)</f>
        <v/>
      </c>
      <c r="D71" s="725"/>
      <c r="E71" s="725"/>
      <c r="F71" s="725"/>
      <c r="G71" s="725"/>
      <c r="H71" s="725"/>
      <c r="I71" s="725"/>
      <c r="J71" s="723" t="str">
        <f t="shared" si="2"/>
        <v/>
      </c>
      <c r="K71" s="723" t="str">
        <f>+IF(OR(Lèpre1!G71+Lèpre1!H71=0)=TRUE,"",(Lèpre1!G71+Lèpre1!H71)*100000/C71)</f>
        <v/>
      </c>
      <c r="L71" s="723" t="str">
        <f>+IF(OR(Lèpre1!G71+Lèpre1!H71=0)=TRUE,"",(Lèpre1!S71+Lèpre1!T71)/(Lèpre1!G71+Lèpre1!H71)*100)</f>
        <v/>
      </c>
      <c r="M71" s="723" t="str">
        <f>+IF(OR(Lèpre1!G71+Lèpre1!H71=0)=TRUE,"",(Lèpre1!S71+Lèpre1!T71)/C71*1000000)</f>
        <v/>
      </c>
    </row>
    <row r="72" spans="1:13" ht="15.75" customHeight="1">
      <c r="A72" s="727"/>
      <c r="B72" s="728" t="s">
        <v>565</v>
      </c>
      <c r="C72" s="725" t="str">
        <f>IF(SUM(Population!F70)=0,"",Population!F70)</f>
        <v/>
      </c>
      <c r="D72" s="725"/>
      <c r="E72" s="725"/>
      <c r="F72" s="725"/>
      <c r="G72" s="725"/>
      <c r="H72" s="725"/>
      <c r="I72" s="725"/>
      <c r="J72" s="723" t="str">
        <f t="shared" si="2"/>
        <v/>
      </c>
      <c r="K72" s="723" t="str">
        <f>+IF(OR(Lèpre1!G72+Lèpre1!H72=0)=TRUE,"",(Lèpre1!G72+Lèpre1!H72)*100000/C72)</f>
        <v/>
      </c>
      <c r="L72" s="723" t="str">
        <f>+IF(OR(Lèpre1!G72+Lèpre1!H72=0)=TRUE,"",(Lèpre1!S72+Lèpre1!T72)/(Lèpre1!G72+Lèpre1!H72)*100)</f>
        <v/>
      </c>
      <c r="M72" s="723" t="str">
        <f>+IF(OR(Lèpre1!G72+Lèpre1!H72=0)=TRUE,"",(Lèpre1!S72+Lèpre1!T72)/C72*1000000)</f>
        <v/>
      </c>
    </row>
    <row r="73" spans="1:13" ht="15.75" customHeight="1">
      <c r="A73" s="727"/>
      <c r="B73" s="728" t="s">
        <v>566</v>
      </c>
      <c r="C73" s="725" t="str">
        <f>IF(SUM(Population!F71)=0,"",Population!F71)</f>
        <v/>
      </c>
      <c r="D73" s="725"/>
      <c r="E73" s="725"/>
      <c r="F73" s="725"/>
      <c r="G73" s="725"/>
      <c r="H73" s="725"/>
      <c r="I73" s="725"/>
      <c r="J73" s="723" t="str">
        <f t="shared" si="2"/>
        <v/>
      </c>
      <c r="K73" s="723" t="str">
        <f>+IF(OR(Lèpre1!G73+Lèpre1!H73=0)=TRUE,"",(Lèpre1!G73+Lèpre1!H73)*100000/C73)</f>
        <v/>
      </c>
      <c r="L73" s="723" t="str">
        <f>+IF(OR(Lèpre1!G73+Lèpre1!H73=0)=TRUE,"",(Lèpre1!S73+Lèpre1!T73)/(Lèpre1!G73+Lèpre1!H73)*100)</f>
        <v/>
      </c>
      <c r="M73" s="723" t="str">
        <f>+IF(OR(Lèpre1!G73+Lèpre1!H73=0)=TRUE,"",(Lèpre1!S73+Lèpre1!T73)/C73*1000000)</f>
        <v/>
      </c>
    </row>
    <row r="74" spans="1:13" ht="15.75" customHeight="1">
      <c r="A74" s="727"/>
      <c r="B74" s="728" t="s">
        <v>567</v>
      </c>
      <c r="C74" s="725" t="str">
        <f>IF(SUM(Population!F72)=0,"",Population!F72)</f>
        <v/>
      </c>
      <c r="D74" s="725"/>
      <c r="E74" s="725"/>
      <c r="F74" s="725"/>
      <c r="G74" s="725"/>
      <c r="H74" s="725"/>
      <c r="I74" s="725"/>
      <c r="J74" s="723" t="str">
        <f t="shared" si="2"/>
        <v/>
      </c>
      <c r="K74" s="723" t="str">
        <f>+IF(OR(Lèpre1!G74+Lèpre1!H74=0)=TRUE,"",(Lèpre1!G74+Lèpre1!H74)*100000/C74)</f>
        <v/>
      </c>
      <c r="L74" s="723" t="str">
        <f>+IF(OR(Lèpre1!G74+Lèpre1!H74=0)=TRUE,"",(Lèpre1!S74+Lèpre1!T74)/(Lèpre1!G74+Lèpre1!H74)*100)</f>
        <v/>
      </c>
      <c r="M74" s="723" t="str">
        <f>+IF(OR(Lèpre1!G74+Lèpre1!H74=0)=TRUE,"",(Lèpre1!S74+Lèpre1!T74)/C74*1000000)</f>
        <v/>
      </c>
    </row>
    <row r="75" spans="1:13" ht="15.75" customHeight="1">
      <c r="A75" s="2" t="s">
        <v>568</v>
      </c>
      <c r="B75" s="2"/>
      <c r="C75" s="25" t="str">
        <f>IF(SUM(Population!F73)=0,"",Population!F73)</f>
        <v/>
      </c>
      <c r="D75" s="25"/>
      <c r="E75" s="25"/>
      <c r="F75" s="25"/>
      <c r="G75" s="25"/>
      <c r="H75" s="25"/>
      <c r="I75" s="25"/>
      <c r="J75" s="103" t="str">
        <f t="shared" si="2"/>
        <v/>
      </c>
      <c r="K75" s="103" t="str">
        <f>+IF(OR(Lèpre1!G75+Lèpre1!H75=0)=TRUE,"",(Lèpre1!G75+Lèpre1!H75)*100000/C75)</f>
        <v/>
      </c>
      <c r="L75" s="103" t="str">
        <f>+IF(OR(Lèpre1!G75+Lèpre1!H75=0)=TRUE,"",(Lèpre1!S75+Lèpre1!T75)/(Lèpre1!G75+Lèpre1!H75)*100)</f>
        <v/>
      </c>
      <c r="M75" s="103" t="str">
        <f>+IF(OR(Lèpre1!G75+Lèpre1!H75=0)=TRUE,"",(Lèpre1!S75+Lèpre1!T75)/C75*1000000)</f>
        <v/>
      </c>
    </row>
    <row r="76" spans="1:13" ht="15.75" customHeight="1">
      <c r="A76" s="728"/>
      <c r="B76" s="728" t="s">
        <v>569</v>
      </c>
      <c r="C76" s="725" t="str">
        <f>IF(SUM(Population!F74)=0,"",Population!F74)</f>
        <v/>
      </c>
      <c r="D76" s="725"/>
      <c r="E76" s="725"/>
      <c r="F76" s="725"/>
      <c r="G76" s="725"/>
      <c r="H76" s="725"/>
      <c r="I76" s="725"/>
      <c r="J76" s="723" t="str">
        <f t="shared" si="2"/>
        <v/>
      </c>
      <c r="K76" s="723" t="str">
        <f>+IF(OR(Lèpre1!G76+Lèpre1!H76=0)=TRUE,"",(Lèpre1!G76+Lèpre1!H76)*100000/C76)</f>
        <v/>
      </c>
      <c r="L76" s="723" t="str">
        <f>+IF(OR(Lèpre1!G76+Lèpre1!H76=0)=TRUE,"",(Lèpre1!S76+Lèpre1!T76)/(Lèpre1!G76+Lèpre1!H76)*100)</f>
        <v/>
      </c>
      <c r="M76" s="723" t="str">
        <f>+IF(OR(Lèpre1!G76+Lèpre1!H76=0)=TRUE,"",(Lèpre1!S76+Lèpre1!T76)/C76*1000000)</f>
        <v/>
      </c>
    </row>
    <row r="77" spans="1:13" ht="15.75" customHeight="1">
      <c r="A77" s="727"/>
      <c r="B77" s="728" t="s">
        <v>570</v>
      </c>
      <c r="C77" s="725" t="str">
        <f>IF(SUM(Population!F75)=0,"",Population!F75)</f>
        <v/>
      </c>
      <c r="D77" s="725"/>
      <c r="E77" s="725"/>
      <c r="F77" s="725"/>
      <c r="G77" s="725"/>
      <c r="H77" s="725"/>
      <c r="I77" s="725"/>
      <c r="J77" s="723" t="str">
        <f t="shared" si="2"/>
        <v/>
      </c>
      <c r="K77" s="723" t="str">
        <f>+IF(OR(Lèpre1!G77+Lèpre1!H77=0)=TRUE,"",(Lèpre1!G77+Lèpre1!H77)*100000/C77)</f>
        <v/>
      </c>
      <c r="L77" s="723" t="str">
        <f>+IF(OR(Lèpre1!G77+Lèpre1!H77=0)=TRUE,"",(Lèpre1!S77+Lèpre1!T77)/(Lèpre1!G77+Lèpre1!H77)*100)</f>
        <v/>
      </c>
      <c r="M77" s="723" t="str">
        <f>+IF(OR(Lèpre1!G77+Lèpre1!H77=0)=TRUE,"",(Lèpre1!S77+Lèpre1!T77)/C77*1000000)</f>
        <v/>
      </c>
    </row>
    <row r="78" spans="1:13" ht="15.75" customHeight="1">
      <c r="A78" s="727"/>
      <c r="B78" s="728" t="s">
        <v>571</v>
      </c>
      <c r="C78" s="725" t="str">
        <f>IF(SUM(Population!F76)=0,"",Population!F76)</f>
        <v/>
      </c>
      <c r="D78" s="725"/>
      <c r="E78" s="725"/>
      <c r="F78" s="725"/>
      <c r="G78" s="725"/>
      <c r="H78" s="725"/>
      <c r="I78" s="725"/>
      <c r="J78" s="723" t="str">
        <f t="shared" si="2"/>
        <v/>
      </c>
      <c r="K78" s="723" t="str">
        <f>+IF(OR(Lèpre1!G78+Lèpre1!H78=0)=TRUE,"",(Lèpre1!G78+Lèpre1!H78)*100000/C78)</f>
        <v/>
      </c>
      <c r="L78" s="723" t="str">
        <f>+IF(OR(Lèpre1!G78+Lèpre1!H78=0)=TRUE,"",(Lèpre1!S78+Lèpre1!T78)/(Lèpre1!G78+Lèpre1!H78)*100)</f>
        <v/>
      </c>
      <c r="M78" s="723" t="str">
        <f>+IF(OR(Lèpre1!G78+Lèpre1!H78=0)=TRUE,"",(Lèpre1!S78+Lèpre1!T78)/C78*1000000)</f>
        <v/>
      </c>
    </row>
    <row r="79" spans="1:13" ht="15.75" customHeight="1">
      <c r="A79" s="727"/>
      <c r="B79" s="728" t="s">
        <v>572</v>
      </c>
      <c r="C79" s="725" t="str">
        <f>IF(SUM(Population!F77)=0,"",Population!F77)</f>
        <v/>
      </c>
      <c r="D79" s="725"/>
      <c r="E79" s="725"/>
      <c r="F79" s="725"/>
      <c r="G79" s="725"/>
      <c r="H79" s="725"/>
      <c r="I79" s="725"/>
      <c r="J79" s="723" t="str">
        <f t="shared" si="2"/>
        <v/>
      </c>
      <c r="K79" s="723" t="str">
        <f>+IF(OR(Lèpre1!G79+Lèpre1!H79=0)=TRUE,"",(Lèpre1!G79+Lèpre1!H79)*100000/C79)</f>
        <v/>
      </c>
      <c r="L79" s="723" t="str">
        <f>+IF(OR(Lèpre1!G79+Lèpre1!H79=0)=TRUE,"",(Lèpre1!S79+Lèpre1!T79)/(Lèpre1!G79+Lèpre1!H79)*100)</f>
        <v/>
      </c>
      <c r="M79" s="723" t="str">
        <f>+IF(OR(Lèpre1!G79+Lèpre1!H79=0)=TRUE,"",(Lèpre1!S79+Lèpre1!T79)/C79*1000000)</f>
        <v/>
      </c>
    </row>
    <row r="80" spans="1:13" ht="15.75" customHeight="1">
      <c r="A80" s="727"/>
      <c r="B80" s="728" t="s">
        <v>573</v>
      </c>
      <c r="C80" s="725" t="str">
        <f>IF(SUM(Population!F78)=0,"",Population!F78)</f>
        <v/>
      </c>
      <c r="D80" s="725"/>
      <c r="E80" s="725"/>
      <c r="F80" s="725"/>
      <c r="G80" s="725"/>
      <c r="H80" s="725"/>
      <c r="I80" s="725"/>
      <c r="J80" s="723" t="str">
        <f t="shared" si="2"/>
        <v/>
      </c>
      <c r="K80" s="723" t="str">
        <f>+IF(OR(Lèpre1!G80+Lèpre1!H80=0)=TRUE,"",(Lèpre1!G80+Lèpre1!H80)*100000/C80)</f>
        <v/>
      </c>
      <c r="L80" s="723" t="str">
        <f>+IF(OR(Lèpre1!G80+Lèpre1!H80=0)=TRUE,"",(Lèpre1!S80+Lèpre1!T80)/(Lèpre1!G80+Lèpre1!H80)*100)</f>
        <v/>
      </c>
      <c r="M80" s="723" t="str">
        <f>+IF(OR(Lèpre1!G80+Lèpre1!H80=0)=TRUE,"",(Lèpre1!S80+Lèpre1!T80)/C80*1000000)</f>
        <v/>
      </c>
    </row>
    <row r="81" spans="1:13" ht="15.75" customHeight="1">
      <c r="A81" s="2" t="s">
        <v>574</v>
      </c>
      <c r="B81" s="2"/>
      <c r="C81" s="49" t="str">
        <f>IF(SUM(Population!F79)=0,"",Population!F79)</f>
        <v/>
      </c>
      <c r="D81" s="49"/>
      <c r="E81" s="49"/>
      <c r="F81" s="49"/>
      <c r="G81" s="49"/>
      <c r="H81" s="49"/>
      <c r="I81" s="49"/>
      <c r="J81" s="686" t="str">
        <f t="shared" si="2"/>
        <v/>
      </c>
      <c r="K81" s="686" t="str">
        <f>+IF(OR(Lèpre1!G81+Lèpre1!H81=0)=TRUE,"",(Lèpre1!G81+Lèpre1!H81)*100000/C81)</f>
        <v/>
      </c>
      <c r="L81" s="686" t="str">
        <f>+IF(OR(Lèpre1!G81+Lèpre1!H81=0)=TRUE,"",(Lèpre1!S81+Lèpre1!T81)/(Lèpre1!G81+Lèpre1!H81)*100)</f>
        <v/>
      </c>
      <c r="M81" s="686" t="str">
        <f>+IF(OR(Lèpre1!G81+Lèpre1!H81=0)=TRUE,"",(Lèpre1!S81+Lèpre1!T81)/C81*1000000)</f>
        <v/>
      </c>
    </row>
    <row r="82" spans="1:13" ht="15.75" customHeight="1">
      <c r="A82" s="728"/>
      <c r="B82" s="728" t="s">
        <v>575</v>
      </c>
      <c r="C82" s="724" t="str">
        <f>IF(SUM(Population!F80)=0,"",Population!F80)</f>
        <v/>
      </c>
      <c r="D82" s="724"/>
      <c r="E82" s="724"/>
      <c r="F82" s="724"/>
      <c r="G82" s="724"/>
      <c r="H82" s="724"/>
      <c r="I82" s="724"/>
      <c r="J82" s="722" t="str">
        <f t="shared" si="2"/>
        <v/>
      </c>
      <c r="K82" s="722" t="str">
        <f>+IF(OR(Lèpre1!G82+Lèpre1!H82=0)=TRUE,"",(Lèpre1!G82+Lèpre1!H82)*100000/C82)</f>
        <v/>
      </c>
      <c r="L82" s="722" t="str">
        <f>+IF(OR(Lèpre1!G82+Lèpre1!H82=0)=TRUE,"",(Lèpre1!S82+Lèpre1!T82)/(Lèpre1!G82+Lèpre1!H82)*100)</f>
        <v/>
      </c>
      <c r="M82" s="722" t="str">
        <f>+IF(OR(Lèpre1!G82+Lèpre1!H82=0)=TRUE,"",(Lèpre1!S82+Lèpre1!T82)/C82*1000000)</f>
        <v/>
      </c>
    </row>
    <row r="83" spans="1:13" ht="15.75" customHeight="1">
      <c r="A83" s="727"/>
      <c r="B83" s="728" t="s">
        <v>576</v>
      </c>
      <c r="C83" s="725" t="str">
        <f>IF(SUM(Population!F81)=0,"",Population!F81)</f>
        <v/>
      </c>
      <c r="D83" s="725"/>
      <c r="E83" s="725"/>
      <c r="F83" s="725"/>
      <c r="G83" s="725"/>
      <c r="H83" s="725"/>
      <c r="I83" s="725"/>
      <c r="J83" s="723" t="str">
        <f t="shared" si="2"/>
        <v/>
      </c>
      <c r="K83" s="723" t="str">
        <f>+IF(OR(Lèpre1!G83+Lèpre1!H83=0)=TRUE,"",(Lèpre1!G83+Lèpre1!H83)*100000/C83)</f>
        <v/>
      </c>
      <c r="L83" s="723" t="str">
        <f>+IF(OR(Lèpre1!G83+Lèpre1!H83=0)=TRUE,"",(Lèpre1!S83+Lèpre1!T83)/(Lèpre1!G83+Lèpre1!H83)*100)</f>
        <v/>
      </c>
      <c r="M83" s="723" t="str">
        <f>+IF(OR(Lèpre1!G83+Lèpre1!H83=0)=TRUE,"",(Lèpre1!S83+Lèpre1!T83)/C83*1000000)</f>
        <v/>
      </c>
    </row>
    <row r="84" spans="1:13" ht="15.75" customHeight="1">
      <c r="A84" s="727"/>
      <c r="B84" s="728" t="s">
        <v>577</v>
      </c>
      <c r="C84" s="725" t="str">
        <f>IF(SUM(Population!F82)=0,"",Population!F82)</f>
        <v/>
      </c>
      <c r="D84" s="725"/>
      <c r="E84" s="725"/>
      <c r="F84" s="725"/>
      <c r="G84" s="725"/>
      <c r="H84" s="725"/>
      <c r="I84" s="725"/>
      <c r="J84" s="723" t="str">
        <f t="shared" si="2"/>
        <v/>
      </c>
      <c r="K84" s="723" t="str">
        <f>+IF(OR(Lèpre1!G84+Lèpre1!H84=0)=TRUE,"",(Lèpre1!G84+Lèpre1!H84)*100000/C84)</f>
        <v/>
      </c>
      <c r="L84" s="723" t="str">
        <f>+IF(OR(Lèpre1!G84+Lèpre1!H84=0)=TRUE,"",(Lèpre1!S84+Lèpre1!T84)/(Lèpre1!G84+Lèpre1!H84)*100)</f>
        <v/>
      </c>
      <c r="M84" s="723" t="str">
        <f>+IF(OR(Lèpre1!G84+Lèpre1!H84=0)=TRUE,"",(Lèpre1!S84+Lèpre1!T84)/C84*1000000)</f>
        <v/>
      </c>
    </row>
    <row r="85" spans="1:13" ht="15.75" customHeight="1">
      <c r="A85" s="727"/>
      <c r="B85" s="728" t="s">
        <v>578</v>
      </c>
      <c r="C85" s="725" t="str">
        <f>IF(SUM(Population!F83)=0,"",Population!F83)</f>
        <v/>
      </c>
      <c r="D85" s="725"/>
      <c r="E85" s="725"/>
      <c r="F85" s="725"/>
      <c r="G85" s="725"/>
      <c r="H85" s="725"/>
      <c r="I85" s="725"/>
      <c r="J85" s="723" t="str">
        <f t="shared" si="2"/>
        <v/>
      </c>
      <c r="K85" s="723" t="str">
        <f>+IF(OR(Lèpre1!G85+Lèpre1!H85=0)=TRUE,"",(Lèpre1!G85+Lèpre1!H85)*100000/C85)</f>
        <v/>
      </c>
      <c r="L85" s="723" t="str">
        <f>+IF(OR(Lèpre1!G85+Lèpre1!H85=0)=TRUE,"",(Lèpre1!S85+Lèpre1!T85)/(Lèpre1!G85+Lèpre1!H85)*100)</f>
        <v/>
      </c>
      <c r="M85" s="723" t="str">
        <f>+IF(OR(Lèpre1!G85+Lèpre1!H85=0)=TRUE,"",(Lèpre1!S85+Lèpre1!T85)/C85*1000000)</f>
        <v/>
      </c>
    </row>
    <row r="86" spans="1:13" ht="15.75" customHeight="1">
      <c r="A86" s="2" t="s">
        <v>579</v>
      </c>
      <c r="B86" s="2"/>
      <c r="C86" s="25" t="str">
        <f>IF(SUM(Population!F84)=0,"",Population!F84)</f>
        <v/>
      </c>
      <c r="D86" s="25"/>
      <c r="E86" s="25"/>
      <c r="F86" s="25"/>
      <c r="G86" s="25"/>
      <c r="H86" s="25"/>
      <c r="I86" s="25"/>
      <c r="J86" s="103" t="str">
        <f t="shared" si="2"/>
        <v/>
      </c>
      <c r="K86" s="103" t="str">
        <f>+IF(OR(Lèpre1!G86+Lèpre1!H86=0)=TRUE,"",(Lèpre1!G86+Lèpre1!H86)*100000/C86)</f>
        <v/>
      </c>
      <c r="L86" s="103" t="str">
        <f>+IF(OR(Lèpre1!G86+Lèpre1!H86=0)=TRUE,"",(Lèpre1!S86+Lèpre1!T86)/(Lèpre1!G86+Lèpre1!H86)*100)</f>
        <v/>
      </c>
      <c r="M86" s="103" t="str">
        <f>+IF(OR(Lèpre1!G86+Lèpre1!H86=0)=TRUE,"",(Lèpre1!S86+Lèpre1!T86)/C86*1000000)</f>
        <v/>
      </c>
    </row>
    <row r="87" spans="1:13" ht="15.75" customHeight="1">
      <c r="A87" s="727"/>
      <c r="B87" s="728" t="s">
        <v>580</v>
      </c>
      <c r="C87" s="725" t="str">
        <f>IF(SUM(Population!F85)=0,"",Population!F85)</f>
        <v/>
      </c>
      <c r="D87" s="725"/>
      <c r="E87" s="725"/>
      <c r="F87" s="725"/>
      <c r="G87" s="725"/>
      <c r="H87" s="725"/>
      <c r="I87" s="725"/>
      <c r="J87" s="723" t="str">
        <f t="shared" si="2"/>
        <v/>
      </c>
      <c r="K87" s="723" t="str">
        <f>+IF(OR(Lèpre1!G87+Lèpre1!H87=0)=TRUE,"",(Lèpre1!G87+Lèpre1!H87)*100000/C87)</f>
        <v/>
      </c>
      <c r="L87" s="723" t="str">
        <f>+IF(OR(Lèpre1!G87+Lèpre1!H87=0)=TRUE,"",(Lèpre1!S87+Lèpre1!T87)/(Lèpre1!G87+Lèpre1!H87)*100)</f>
        <v/>
      </c>
      <c r="M87" s="723" t="str">
        <f>+IF(OR(Lèpre1!G87+Lèpre1!H87=0)=TRUE,"",(Lèpre1!S87+Lèpre1!T87)/C87*1000000)</f>
        <v/>
      </c>
    </row>
    <row r="88" spans="1:13" ht="15.75" customHeight="1">
      <c r="A88" s="727"/>
      <c r="B88" s="728" t="s">
        <v>581</v>
      </c>
      <c r="C88" s="725" t="str">
        <f>IF(SUM(Population!F86)=0,"",Population!F86)</f>
        <v/>
      </c>
      <c r="D88" s="725"/>
      <c r="E88" s="725"/>
      <c r="F88" s="725"/>
      <c r="G88" s="725"/>
      <c r="H88" s="725"/>
      <c r="I88" s="725"/>
      <c r="J88" s="723" t="str">
        <f t="shared" si="2"/>
        <v/>
      </c>
      <c r="K88" s="723" t="str">
        <f>+IF(OR(Lèpre1!G88+Lèpre1!H88=0)=TRUE,"",(Lèpre1!G88+Lèpre1!H88)*100000/C88)</f>
        <v/>
      </c>
      <c r="L88" s="723" t="str">
        <f>+IF(OR(Lèpre1!G88+Lèpre1!H88=0)=TRUE,"",(Lèpre1!S88+Lèpre1!T88)/(Lèpre1!G88+Lèpre1!H88)*100)</f>
        <v/>
      </c>
      <c r="M88" s="723" t="str">
        <f>+IF(OR(Lèpre1!G88+Lèpre1!H88=0)=TRUE,"",(Lèpre1!S88+Lèpre1!T88)/C88*1000000)</f>
        <v/>
      </c>
    </row>
    <row r="89" spans="1:13" ht="15.75" customHeight="1">
      <c r="A89" s="727"/>
      <c r="B89" s="728" t="s">
        <v>582</v>
      </c>
      <c r="C89" s="725" t="str">
        <f>IF(SUM(Population!F87)=0,"",Population!F87)</f>
        <v/>
      </c>
      <c r="D89" s="725"/>
      <c r="E89" s="725"/>
      <c r="F89" s="725"/>
      <c r="G89" s="725"/>
      <c r="H89" s="725"/>
      <c r="I89" s="725"/>
      <c r="J89" s="723" t="str">
        <f t="shared" si="2"/>
        <v/>
      </c>
      <c r="K89" s="723" t="str">
        <f>+IF(OR(Lèpre1!G89+Lèpre1!H89=0)=TRUE,"",(Lèpre1!G89+Lèpre1!H89)*100000/C89)</f>
        <v/>
      </c>
      <c r="L89" s="723" t="str">
        <f>+IF(OR(Lèpre1!G89+Lèpre1!H89=0)=TRUE,"",(Lèpre1!S89+Lèpre1!T89)/(Lèpre1!G89+Lèpre1!H89)*100)</f>
        <v/>
      </c>
      <c r="M89" s="723" t="str">
        <f>+IF(OR(Lèpre1!G89+Lèpre1!H89=0)=TRUE,"",(Lèpre1!S89+Lèpre1!T89)/C89*1000000)</f>
        <v/>
      </c>
    </row>
    <row r="90" spans="1:13" ht="15.75" customHeight="1">
      <c r="A90" s="2" t="s">
        <v>583</v>
      </c>
      <c r="B90" s="2"/>
      <c r="C90" s="49" t="str">
        <f>IF(SUM(Population!F88)=0,"",Population!F88)</f>
        <v/>
      </c>
      <c r="D90" s="49"/>
      <c r="E90" s="49"/>
      <c r="F90" s="49"/>
      <c r="G90" s="49"/>
      <c r="H90" s="49"/>
      <c r="I90" s="49"/>
      <c r="J90" s="686" t="str">
        <f t="shared" si="2"/>
        <v/>
      </c>
      <c r="K90" s="686" t="str">
        <f>+IF(OR(Lèpre1!G90+Lèpre1!H90=0)=TRUE,"",(Lèpre1!G90+Lèpre1!H90)*100000/C90)</f>
        <v/>
      </c>
      <c r="L90" s="686" t="str">
        <f>+IF(OR(Lèpre1!G90+Lèpre1!H90=0)=TRUE,"",(Lèpre1!S90+Lèpre1!T90)/(Lèpre1!G90+Lèpre1!H90)*100)</f>
        <v/>
      </c>
      <c r="M90" s="686" t="str">
        <f>+IF(OR(Lèpre1!G90+Lèpre1!H90=0)=TRUE,"",(Lèpre1!S90+Lèpre1!T90)/C90*1000000)</f>
        <v/>
      </c>
    </row>
    <row r="91" spans="1:13" ht="15.75" customHeight="1">
      <c r="A91" s="727"/>
      <c r="B91" s="728" t="s">
        <v>584</v>
      </c>
      <c r="C91" s="725" t="str">
        <f>IF(SUM(Population!F89)=0,"",Population!F89)</f>
        <v/>
      </c>
      <c r="D91" s="725"/>
      <c r="E91" s="725"/>
      <c r="F91" s="725"/>
      <c r="G91" s="725"/>
      <c r="H91" s="725"/>
      <c r="I91" s="725"/>
      <c r="J91" s="723" t="str">
        <f t="shared" si="2"/>
        <v/>
      </c>
      <c r="K91" s="723" t="str">
        <f>+IF(OR(Lèpre1!G91+Lèpre1!H91=0)=TRUE,"",(Lèpre1!G91+Lèpre1!H91)*100000/C91)</f>
        <v/>
      </c>
      <c r="L91" s="723" t="str">
        <f>+IF(OR(Lèpre1!G91+Lèpre1!H91=0)=TRUE,"",(Lèpre1!S91+Lèpre1!T91)/(Lèpre1!G91+Lèpre1!H91)*100)</f>
        <v/>
      </c>
      <c r="M91" s="723" t="str">
        <f>+IF(OR(Lèpre1!G91+Lèpre1!H91=0)=TRUE,"",(Lèpre1!S91+Lèpre1!T91)/C91*1000000)</f>
        <v/>
      </c>
    </row>
    <row r="92" spans="1:13" ht="15.75" customHeight="1">
      <c r="A92" s="2" t="s">
        <v>585</v>
      </c>
      <c r="B92" s="2"/>
      <c r="C92" s="25" t="str">
        <f>IF(SUM(Population!F90)=0,"",Population!F90)</f>
        <v/>
      </c>
      <c r="D92" s="25"/>
      <c r="E92" s="25"/>
      <c r="F92" s="25"/>
      <c r="G92" s="25"/>
      <c r="H92" s="25"/>
      <c r="I92" s="25"/>
      <c r="J92" s="103" t="str">
        <f t="shared" si="2"/>
        <v/>
      </c>
      <c r="K92" s="103" t="str">
        <f>+IF(OR(Lèpre1!G92+Lèpre1!H92=0)=TRUE,"",(Lèpre1!G92+Lèpre1!H92)*100000/C92)</f>
        <v/>
      </c>
      <c r="L92" s="103" t="str">
        <f>+IF(OR(Lèpre1!G92+Lèpre1!H92=0)=TRUE,"",(Lèpre1!S92+Lèpre1!T92)/(Lèpre1!G92+Lèpre1!H92)*100)</f>
        <v/>
      </c>
      <c r="M92" s="103" t="str">
        <f>+IF(OR(Lèpre1!G92+Lèpre1!H92=0)=TRUE,"",(Lèpre1!S92+Lèpre1!T92)/C92*1000000)</f>
        <v/>
      </c>
    </row>
    <row r="93" spans="1:13" ht="15.75" customHeight="1">
      <c r="A93" s="727"/>
      <c r="B93" s="728" t="s">
        <v>586</v>
      </c>
      <c r="C93" s="725" t="str">
        <f>IF(SUM(Population!F91)=0,"",Population!F91)</f>
        <v/>
      </c>
      <c r="D93" s="725"/>
      <c r="E93" s="725"/>
      <c r="F93" s="725"/>
      <c r="G93" s="725"/>
      <c r="H93" s="725"/>
      <c r="I93" s="725"/>
      <c r="J93" s="723" t="str">
        <f t="shared" si="2"/>
        <v/>
      </c>
      <c r="K93" s="723" t="str">
        <f>+IF(OR(Lèpre1!G93+Lèpre1!H93=0)=TRUE,"",(Lèpre1!G93+Lèpre1!H93)*100000/C93)</f>
        <v/>
      </c>
      <c r="L93" s="723" t="str">
        <f>+IF(OR(Lèpre1!G93+Lèpre1!H93=0)=TRUE,"",(Lèpre1!S93+Lèpre1!T93)/(Lèpre1!G93+Lèpre1!H93)*100)</f>
        <v/>
      </c>
      <c r="M93" s="723" t="str">
        <f>+IF(OR(Lèpre1!G93+Lèpre1!H93=0)=TRUE,"",(Lèpre1!S93+Lèpre1!T93)/C93*1000000)</f>
        <v/>
      </c>
    </row>
    <row r="94" spans="1:13" ht="15.75" customHeight="1">
      <c r="A94" s="727"/>
      <c r="B94" s="728" t="s">
        <v>587</v>
      </c>
      <c r="C94" s="725" t="str">
        <f>IF(SUM(Population!F92)=0,"",Population!F92)</f>
        <v/>
      </c>
      <c r="D94" s="725"/>
      <c r="E94" s="725"/>
      <c r="F94" s="725"/>
      <c r="G94" s="725"/>
      <c r="H94" s="725"/>
      <c r="I94" s="725"/>
      <c r="J94" s="723" t="str">
        <f t="shared" si="2"/>
        <v/>
      </c>
      <c r="K94" s="723" t="str">
        <f>+IF(OR(Lèpre1!G94+Lèpre1!H94=0)=TRUE,"",(Lèpre1!G94+Lèpre1!H94)*100000/C94)</f>
        <v/>
      </c>
      <c r="L94" s="723" t="str">
        <f>+IF(OR(Lèpre1!G94+Lèpre1!H94=0)=TRUE,"",(Lèpre1!S94+Lèpre1!T94)/(Lèpre1!G94+Lèpre1!H94)*100)</f>
        <v/>
      </c>
      <c r="M94" s="723" t="str">
        <f>+IF(OR(Lèpre1!G94+Lèpre1!H94=0)=TRUE,"",(Lèpre1!S94+Lèpre1!T94)/C94*1000000)</f>
        <v/>
      </c>
    </row>
    <row r="95" spans="1:13" ht="15.75" customHeight="1">
      <c r="A95" s="727"/>
      <c r="B95" s="728" t="s">
        <v>588</v>
      </c>
      <c r="C95" s="725" t="str">
        <f>IF(SUM(Population!F93)=0,"",Population!F93)</f>
        <v/>
      </c>
      <c r="D95" s="725"/>
      <c r="E95" s="725"/>
      <c r="F95" s="725"/>
      <c r="G95" s="725"/>
      <c r="H95" s="725"/>
      <c r="I95" s="725"/>
      <c r="J95" s="723" t="str">
        <f t="shared" si="2"/>
        <v/>
      </c>
      <c r="K95" s="723" t="str">
        <f>+IF(OR(Lèpre1!G95+Lèpre1!H95=0)=TRUE,"",(Lèpre1!G95+Lèpre1!H95)*100000/C95)</f>
        <v/>
      </c>
      <c r="L95" s="723" t="str">
        <f>+IF(OR(Lèpre1!G95+Lèpre1!H95=0)=TRUE,"",(Lèpre1!S95+Lèpre1!T95)/(Lèpre1!G95+Lèpre1!H95)*100)</f>
        <v/>
      </c>
      <c r="M95" s="723" t="str">
        <f>+IF(OR(Lèpre1!G95+Lèpre1!H95=0)=TRUE,"",(Lèpre1!S95+Lèpre1!T95)/C95*1000000)</f>
        <v/>
      </c>
    </row>
    <row r="96" spans="1:13" ht="15.75" customHeight="1">
      <c r="A96" s="2" t="s">
        <v>589</v>
      </c>
      <c r="B96" s="2"/>
      <c r="C96" s="25" t="str">
        <f>IF(SUM(Population!F94)=0,"",Population!F94)</f>
        <v/>
      </c>
      <c r="D96" s="25"/>
      <c r="E96" s="25"/>
      <c r="F96" s="25"/>
      <c r="G96" s="25"/>
      <c r="H96" s="25"/>
      <c r="I96" s="25"/>
      <c r="J96" s="103" t="str">
        <f t="shared" si="2"/>
        <v/>
      </c>
      <c r="K96" s="103" t="str">
        <f>+IF(OR(Lèpre1!G96+Lèpre1!H96=0)=TRUE,"",(Lèpre1!G96+Lèpre1!H96)*100000/C96)</f>
        <v/>
      </c>
      <c r="L96" s="103" t="str">
        <f>+IF(OR(Lèpre1!G96+Lèpre1!H96=0)=TRUE,"",(Lèpre1!S96+Lèpre1!T96)/(Lèpre1!G96+Lèpre1!H96)*100)</f>
        <v/>
      </c>
      <c r="M96" s="103" t="str">
        <f>+IF(OR(Lèpre1!G96+Lèpre1!H96=0)=TRUE,"",(Lèpre1!S96+Lèpre1!T96)/C96*1000000)</f>
        <v/>
      </c>
    </row>
    <row r="97" spans="1:13" ht="15.75" customHeight="1">
      <c r="A97" s="728"/>
      <c r="B97" s="728" t="s">
        <v>590</v>
      </c>
      <c r="C97" s="725" t="str">
        <f>IF(SUM(Population!F95)=0,"",Population!F95)</f>
        <v/>
      </c>
      <c r="D97" s="725"/>
      <c r="E97" s="725"/>
      <c r="F97" s="725"/>
      <c r="G97" s="725"/>
      <c r="H97" s="725"/>
      <c r="I97" s="725"/>
      <c r="J97" s="723" t="str">
        <f t="shared" si="2"/>
        <v/>
      </c>
      <c r="K97" s="723" t="str">
        <f>+IF(OR(Lèpre1!G97+Lèpre1!H97=0)=TRUE,"",(Lèpre1!G97+Lèpre1!H97)*100000/C97)</f>
        <v/>
      </c>
      <c r="L97" s="723" t="str">
        <f>+IF(OR(Lèpre1!G97+Lèpre1!H97=0)=TRUE,"",(Lèpre1!S97+Lèpre1!T97)/(Lèpre1!G97+Lèpre1!H97)*100)</f>
        <v/>
      </c>
      <c r="M97" s="723" t="str">
        <f>+IF(OR(Lèpre1!G97+Lèpre1!H97=0)=TRUE,"",(Lèpre1!S97+Lèpre1!T97)/C97*1000000)</f>
        <v/>
      </c>
    </row>
    <row r="98" spans="1:13" ht="15.75" customHeight="1">
      <c r="A98" s="728"/>
      <c r="B98" s="728" t="s">
        <v>591</v>
      </c>
      <c r="C98" s="725" t="str">
        <f>IF(SUM(Population!F96)=0,"",Population!F96)</f>
        <v/>
      </c>
      <c r="D98" s="725"/>
      <c r="E98" s="725"/>
      <c r="F98" s="725"/>
      <c r="G98" s="725"/>
      <c r="H98" s="725"/>
      <c r="I98" s="725"/>
      <c r="J98" s="723" t="str">
        <f t="shared" si="2"/>
        <v/>
      </c>
      <c r="K98" s="723" t="str">
        <f>+IF(OR(Lèpre1!G98+Lèpre1!H98=0)=TRUE,"",(Lèpre1!G98+Lèpre1!H98)*100000/C98)</f>
        <v/>
      </c>
      <c r="L98" s="723" t="str">
        <f>+IF(OR(Lèpre1!G98+Lèpre1!H98=0)=TRUE,"",(Lèpre1!S98+Lèpre1!T98)/(Lèpre1!G98+Lèpre1!H98)*100)</f>
        <v/>
      </c>
      <c r="M98" s="723" t="str">
        <f>+IF(OR(Lèpre1!G98+Lèpre1!H98=0)=TRUE,"",(Lèpre1!S98+Lèpre1!T98)/C98*1000000)</f>
        <v/>
      </c>
    </row>
    <row r="99" spans="1:13" ht="15.75" customHeight="1">
      <c r="A99" s="728"/>
      <c r="B99" s="728" t="s">
        <v>592</v>
      </c>
      <c r="C99" s="725" t="str">
        <f>IF(SUM(Population!F97)=0,"",Population!F97)</f>
        <v/>
      </c>
      <c r="D99" s="725"/>
      <c r="E99" s="725"/>
      <c r="F99" s="725"/>
      <c r="G99" s="725"/>
      <c r="H99" s="725"/>
      <c r="I99" s="725"/>
      <c r="J99" s="723" t="str">
        <f t="shared" si="2"/>
        <v/>
      </c>
      <c r="K99" s="723" t="str">
        <f>+IF(OR(Lèpre1!G99+Lèpre1!H99=0)=TRUE,"",(Lèpre1!G99+Lèpre1!H99)*100000/C99)</f>
        <v/>
      </c>
      <c r="L99" s="723" t="str">
        <f>+IF(OR(Lèpre1!G99+Lèpre1!H99=0)=TRUE,"",(Lèpre1!S99+Lèpre1!T99)/(Lèpre1!G99+Lèpre1!H99)*100)</f>
        <v/>
      </c>
      <c r="M99" s="723" t="str">
        <f>+IF(OR(Lèpre1!G99+Lèpre1!H99=0)=TRUE,"",(Lèpre1!S99+Lèpre1!T99)/C99*1000000)</f>
        <v/>
      </c>
    </row>
    <row r="100" spans="1:13" ht="15.75" customHeight="1">
      <c r="A100" s="728"/>
      <c r="B100" s="728" t="s">
        <v>593</v>
      </c>
      <c r="C100" s="725" t="str">
        <f>IF(SUM(Population!F98)=0,"",Population!F98)</f>
        <v/>
      </c>
      <c r="D100" s="725"/>
      <c r="E100" s="725"/>
      <c r="F100" s="725"/>
      <c r="G100" s="725"/>
      <c r="H100" s="725"/>
      <c r="I100" s="725"/>
      <c r="J100" s="723" t="str">
        <f t="shared" si="2"/>
        <v/>
      </c>
      <c r="K100" s="723" t="str">
        <f>+IF(OR(Lèpre1!G100+Lèpre1!H100=0)=TRUE,"",(Lèpre1!G100+Lèpre1!H100)*100000/C100)</f>
        <v/>
      </c>
      <c r="L100" s="723" t="str">
        <f>+IF(OR(Lèpre1!G100+Lèpre1!H100=0)=TRUE,"",(Lèpre1!S100+Lèpre1!T100)/(Lèpre1!G100+Lèpre1!H100)*100)</f>
        <v/>
      </c>
      <c r="M100" s="723" t="str">
        <f>+IF(OR(Lèpre1!G100+Lèpre1!H100=0)=TRUE,"",(Lèpre1!S100+Lèpre1!T100)/C100*1000000)</f>
        <v/>
      </c>
    </row>
    <row r="101" spans="1:13" ht="15.75" customHeight="1">
      <c r="A101" s="2" t="s">
        <v>594</v>
      </c>
      <c r="B101" s="2"/>
      <c r="C101" s="49" t="str">
        <f>IF(SUM(Population!F99)=0,"",Population!F99)</f>
        <v/>
      </c>
      <c r="D101" s="49"/>
      <c r="E101" s="49"/>
      <c r="F101" s="49"/>
      <c r="G101" s="49"/>
      <c r="H101" s="49"/>
      <c r="I101" s="49"/>
      <c r="J101" s="686" t="str">
        <f t="shared" ref="J101:J113" si="3">+IF(OR(H101+I101=0)=TRUE,"",(H101+I101)*10000/C101)</f>
        <v/>
      </c>
      <c r="K101" s="686" t="str">
        <f>+IF(OR(Lèpre1!G101+Lèpre1!H101=0)=TRUE,"",(Lèpre1!G101+Lèpre1!H101)*100000/C101)</f>
        <v/>
      </c>
      <c r="L101" s="686" t="str">
        <f>+IF(OR(Lèpre1!G101+Lèpre1!H101=0)=TRUE,"",(Lèpre1!S101+Lèpre1!T101)/(Lèpre1!G101+Lèpre1!H101)*100)</f>
        <v/>
      </c>
      <c r="M101" s="686" t="str">
        <f>+IF(OR(Lèpre1!G101+Lèpre1!H101=0)=TRUE,"",(Lèpre1!S101+Lèpre1!T101)/C101*1000000)</f>
        <v/>
      </c>
    </row>
    <row r="102" spans="1:13" ht="15.75" customHeight="1">
      <c r="A102" s="727"/>
      <c r="B102" s="728" t="s">
        <v>595</v>
      </c>
      <c r="C102" s="725" t="str">
        <f>IF(SUM(Population!F100)=0,"",Population!F100)</f>
        <v/>
      </c>
      <c r="D102" s="725"/>
      <c r="E102" s="725"/>
      <c r="F102" s="725"/>
      <c r="G102" s="725"/>
      <c r="H102" s="725"/>
      <c r="I102" s="725"/>
      <c r="J102" s="723" t="str">
        <f t="shared" si="3"/>
        <v/>
      </c>
      <c r="K102" s="723" t="str">
        <f>+IF(OR(Lèpre1!G102+Lèpre1!H102=0)=TRUE,"",(Lèpre1!G102+Lèpre1!H102)*100000/C102)</f>
        <v/>
      </c>
      <c r="L102" s="723" t="str">
        <f>+IF(OR(Lèpre1!G102+Lèpre1!H102=0)=TRUE,"",(Lèpre1!S102+Lèpre1!T102)/(Lèpre1!G102+Lèpre1!H102)*100)</f>
        <v/>
      </c>
      <c r="M102" s="723" t="str">
        <f>+IF(OR(Lèpre1!G102+Lèpre1!H102=0)=TRUE,"",(Lèpre1!S102+Lèpre1!T102)/C102*1000000)</f>
        <v/>
      </c>
    </row>
    <row r="103" spans="1:13" ht="15.75" customHeight="1">
      <c r="A103" s="2" t="s">
        <v>596</v>
      </c>
      <c r="B103" s="2"/>
      <c r="C103" s="25" t="str">
        <f>IF(SUM(Population!F101)=0,"",Population!F101)</f>
        <v/>
      </c>
      <c r="D103" s="25"/>
      <c r="E103" s="25"/>
      <c r="F103" s="25"/>
      <c r="G103" s="25"/>
      <c r="H103" s="25"/>
      <c r="I103" s="25"/>
      <c r="J103" s="103" t="str">
        <f t="shared" si="3"/>
        <v/>
      </c>
      <c r="K103" s="103" t="str">
        <f>+IF(OR(Lèpre1!G103+Lèpre1!H103=0)=TRUE,"",(Lèpre1!G103+Lèpre1!H103)*100000/C103)</f>
        <v/>
      </c>
      <c r="L103" s="103" t="str">
        <f>+IF(OR(Lèpre1!G103+Lèpre1!H103=0)=TRUE,"",(Lèpre1!S103+Lèpre1!T103)/(Lèpre1!G103+Lèpre1!H103)*100)</f>
        <v/>
      </c>
      <c r="M103" s="103" t="str">
        <f>+IF(OR(Lèpre1!G103+Lèpre1!H103=0)=TRUE,"",(Lèpre1!S103+Lèpre1!T103)/C103*1000000)</f>
        <v/>
      </c>
    </row>
    <row r="104" spans="1:13" ht="15.75" customHeight="1">
      <c r="A104" s="728"/>
      <c r="B104" s="728" t="s">
        <v>597</v>
      </c>
      <c r="C104" s="725" t="str">
        <f>IF(SUM(Population!F102)=0,"",Population!F102)</f>
        <v/>
      </c>
      <c r="D104" s="725"/>
      <c r="E104" s="725"/>
      <c r="F104" s="725"/>
      <c r="G104" s="725"/>
      <c r="H104" s="725"/>
      <c r="I104" s="725"/>
      <c r="J104" s="723" t="str">
        <f t="shared" si="3"/>
        <v/>
      </c>
      <c r="K104" s="723" t="str">
        <f>+IF(OR(Lèpre1!G104+Lèpre1!H104=0)=TRUE,"",(Lèpre1!G104+Lèpre1!H104)*100000/C104)</f>
        <v/>
      </c>
      <c r="L104" s="723" t="str">
        <f>+IF(OR(Lèpre1!G104+Lèpre1!H104=0)=TRUE,"",(Lèpre1!S104+Lèpre1!T104)/(Lèpre1!G104+Lèpre1!H104)*100)</f>
        <v/>
      </c>
      <c r="M104" s="723" t="str">
        <f>+IF(OR(Lèpre1!G104+Lèpre1!H104=0)=TRUE,"",(Lèpre1!S104+Lèpre1!T104)/C104*1000000)</f>
        <v/>
      </c>
    </row>
    <row r="105" spans="1:13" ht="15.75" customHeight="1">
      <c r="A105" s="727"/>
      <c r="B105" s="728" t="s">
        <v>598</v>
      </c>
      <c r="C105" s="725" t="str">
        <f>IF(SUM(Population!F103)=0,"",Population!F103)</f>
        <v/>
      </c>
      <c r="D105" s="725"/>
      <c r="E105" s="725"/>
      <c r="F105" s="725"/>
      <c r="G105" s="725"/>
      <c r="H105" s="725"/>
      <c r="I105" s="725"/>
      <c r="J105" s="723" t="str">
        <f t="shared" si="3"/>
        <v/>
      </c>
      <c r="K105" s="723" t="str">
        <f>+IF(OR(Lèpre1!G105+Lèpre1!H105=0)=TRUE,"",(Lèpre1!G105+Lèpre1!H105)*100000/C105)</f>
        <v/>
      </c>
      <c r="L105" s="723" t="str">
        <f>+IF(OR(Lèpre1!G105+Lèpre1!H105=0)=TRUE,"",(Lèpre1!S105+Lèpre1!T105)/(Lèpre1!G105+Lèpre1!H105)*100)</f>
        <v/>
      </c>
      <c r="M105" s="723" t="str">
        <f>+IF(OR(Lèpre1!G105+Lèpre1!H105=0)=TRUE,"",(Lèpre1!S105+Lèpre1!T105)/C105*1000000)</f>
        <v/>
      </c>
    </row>
    <row r="106" spans="1:13" ht="15.75" customHeight="1">
      <c r="A106" s="727"/>
      <c r="B106" s="728" t="s">
        <v>599</v>
      </c>
      <c r="C106" s="725" t="str">
        <f>IF(SUM(Population!F104)=0,"",Population!F104)</f>
        <v/>
      </c>
      <c r="D106" s="725"/>
      <c r="E106" s="725"/>
      <c r="F106" s="725"/>
      <c r="G106" s="725"/>
      <c r="H106" s="725"/>
      <c r="I106" s="725"/>
      <c r="J106" s="723" t="str">
        <f t="shared" si="3"/>
        <v/>
      </c>
      <c r="K106" s="723" t="str">
        <f>+IF(OR(Lèpre1!G106+Lèpre1!H106=0)=TRUE,"",(Lèpre1!G106+Lèpre1!H106)*100000/C106)</f>
        <v/>
      </c>
      <c r="L106" s="723" t="str">
        <f>+IF(OR(Lèpre1!G106+Lèpre1!H106=0)=TRUE,"",(Lèpre1!S106+Lèpre1!T106)/(Lèpre1!G106+Lèpre1!H106)*100)</f>
        <v/>
      </c>
      <c r="M106" s="723" t="str">
        <f>+IF(OR(Lèpre1!G106+Lèpre1!H106=0)=TRUE,"",(Lèpre1!S106+Lèpre1!T106)/C106*1000000)</f>
        <v/>
      </c>
    </row>
    <row r="107" spans="1:13" ht="15.75" customHeight="1">
      <c r="A107" s="727"/>
      <c r="B107" s="728" t="s">
        <v>600</v>
      </c>
      <c r="C107" s="725" t="str">
        <f>IF(SUM(Population!F105)=0,"",Population!F105)</f>
        <v/>
      </c>
      <c r="D107" s="725"/>
      <c r="E107" s="725"/>
      <c r="F107" s="725"/>
      <c r="G107" s="725"/>
      <c r="H107" s="725"/>
      <c r="I107" s="725"/>
      <c r="J107" s="723" t="str">
        <f t="shared" si="3"/>
        <v/>
      </c>
      <c r="K107" s="723" t="str">
        <f>+IF(OR(Lèpre1!G107+Lèpre1!H107=0)=TRUE,"",(Lèpre1!G107+Lèpre1!H107)*100000/C107)</f>
        <v/>
      </c>
      <c r="L107" s="723" t="str">
        <f>+IF(OR(Lèpre1!G107+Lèpre1!H107=0)=TRUE,"",(Lèpre1!S107+Lèpre1!T107)/(Lèpre1!G107+Lèpre1!H107)*100)</f>
        <v/>
      </c>
      <c r="M107" s="723" t="str">
        <f>+IF(OR(Lèpre1!G107+Lèpre1!H107=0)=TRUE,"",(Lèpre1!S107+Lèpre1!T107)/C107*1000000)</f>
        <v/>
      </c>
    </row>
    <row r="108" spans="1:13" ht="15.75" customHeight="1">
      <c r="A108" s="727"/>
      <c r="B108" s="728" t="s">
        <v>601</v>
      </c>
      <c r="C108" s="725" t="str">
        <f>IF(SUM(Population!F106)=0,"",Population!F106)</f>
        <v/>
      </c>
      <c r="D108" s="725"/>
      <c r="E108" s="725"/>
      <c r="F108" s="725"/>
      <c r="G108" s="725"/>
      <c r="H108" s="725"/>
      <c r="I108" s="725"/>
      <c r="J108" s="723" t="str">
        <f t="shared" si="3"/>
        <v/>
      </c>
      <c r="K108" s="723" t="str">
        <f>+IF(OR(Lèpre1!G108+Lèpre1!H108=0)=TRUE,"",(Lèpre1!G108+Lèpre1!H108)*100000/C108)</f>
        <v/>
      </c>
      <c r="L108" s="723" t="str">
        <f>+IF(OR(Lèpre1!G108+Lèpre1!H108=0)=TRUE,"",(Lèpre1!S108+Lèpre1!T108)/(Lèpre1!G108+Lèpre1!H108)*100)</f>
        <v/>
      </c>
      <c r="M108" s="723" t="str">
        <f>+IF(OR(Lèpre1!G108+Lèpre1!H108=0)=TRUE,"",(Lèpre1!S108+Lèpre1!T108)/C108*1000000)</f>
        <v/>
      </c>
    </row>
    <row r="109" spans="1:13" ht="15" customHeight="1">
      <c r="A109" s="727"/>
      <c r="B109" s="728" t="s">
        <v>602</v>
      </c>
      <c r="C109" s="725" t="str">
        <f>IF(SUM(Population!F107)=0,"",Population!F107)</f>
        <v/>
      </c>
      <c r="D109" s="725"/>
      <c r="E109" s="725"/>
      <c r="F109" s="725"/>
      <c r="G109" s="725"/>
      <c r="H109" s="725"/>
      <c r="I109" s="725"/>
      <c r="J109" s="723" t="str">
        <f t="shared" si="3"/>
        <v/>
      </c>
      <c r="K109" s="723" t="str">
        <f>+IF(OR(Lèpre1!G109+Lèpre1!H109=0)=TRUE,"",(Lèpre1!G109+Lèpre1!H109)*100000/C109)</f>
        <v/>
      </c>
      <c r="L109" s="723" t="str">
        <f>+IF(OR(Lèpre1!G109+Lèpre1!H109=0)=TRUE,"",(Lèpre1!S109+Lèpre1!T109)/(Lèpre1!G109+Lèpre1!H109)*100)</f>
        <v/>
      </c>
      <c r="M109" s="723" t="str">
        <f>+IF(OR(Lèpre1!G109+Lèpre1!H109=0)=TRUE,"",(Lèpre1!S109+Lèpre1!T109)/C109*1000000)</f>
        <v/>
      </c>
    </row>
    <row r="110" spans="1:13" ht="15" customHeight="1">
      <c r="A110" s="727"/>
      <c r="B110" s="728" t="s">
        <v>603</v>
      </c>
      <c r="C110" s="725" t="str">
        <f>IF(SUM(Population!F108)=0,"",Population!F108)</f>
        <v/>
      </c>
      <c r="D110" s="725"/>
      <c r="E110" s="725"/>
      <c r="F110" s="725"/>
      <c r="G110" s="725"/>
      <c r="H110" s="725"/>
      <c r="I110" s="725"/>
      <c r="J110" s="723" t="str">
        <f t="shared" si="3"/>
        <v/>
      </c>
      <c r="K110" s="723" t="str">
        <f>+IF(OR(Lèpre1!G110+Lèpre1!H110=0)=TRUE,"",(Lèpre1!G110+Lèpre1!H110)*100000/C110)</f>
        <v/>
      </c>
      <c r="L110" s="723" t="str">
        <f>+IF(OR(Lèpre1!G110+Lèpre1!H110=0)=TRUE,"",(Lèpre1!S110+Lèpre1!T110)/(Lèpre1!G110+Lèpre1!H110)*100)</f>
        <v/>
      </c>
      <c r="M110" s="723" t="str">
        <f>+IF(OR(Lèpre1!G110+Lèpre1!H110=0)=TRUE,"",(Lèpre1!S110+Lèpre1!T110)/C110*1000000)</f>
        <v/>
      </c>
    </row>
    <row r="111" spans="1:13" ht="15" customHeight="1">
      <c r="A111" s="2" t="s">
        <v>604</v>
      </c>
      <c r="B111" s="2"/>
      <c r="C111" s="683" t="str">
        <f>IF(SUM(Population!F109)=0,"",Population!F109)</f>
        <v/>
      </c>
      <c r="D111" s="683"/>
      <c r="E111" s="683"/>
      <c r="F111" s="683"/>
      <c r="G111" s="683"/>
      <c r="H111" s="683"/>
      <c r="I111" s="683"/>
      <c r="J111" s="723" t="str">
        <f t="shared" si="3"/>
        <v/>
      </c>
      <c r="K111" s="723" t="str">
        <f>+IF(OR(Lèpre1!G111+Lèpre1!H111=0)=TRUE,"",(Lèpre1!G111+Lèpre1!H111)*100000/C111)</f>
        <v/>
      </c>
      <c r="L111" s="723" t="str">
        <f>+IF(OR(Lèpre1!G111+Lèpre1!H111=0)=TRUE,"",(Lèpre1!S111+Lèpre1!T111)/(Lèpre1!G111+Lèpre1!H111)*100)</f>
        <v/>
      </c>
      <c r="M111" s="723" t="str">
        <f>+IF(OR(Lèpre1!G111+Lèpre1!H111=0)=TRUE,"",(Lèpre1!S111+Lèpre1!T111)/C111*1000000)</f>
        <v/>
      </c>
    </row>
    <row r="112" spans="1:13" ht="15" customHeight="1">
      <c r="A112" s="2" t="s">
        <v>605</v>
      </c>
      <c r="B112" s="2"/>
      <c r="C112" s="25" t="str">
        <f>IF(SUM(Population!F110)=0,"",Population!F110)</f>
        <v/>
      </c>
      <c r="D112" s="25"/>
      <c r="E112" s="25"/>
      <c r="F112" s="25"/>
      <c r="G112" s="25"/>
      <c r="H112" s="25"/>
      <c r="I112" s="25"/>
      <c r="J112" s="723" t="str">
        <f t="shared" si="3"/>
        <v/>
      </c>
      <c r="K112" s="723" t="str">
        <f>+IF(OR(Lèpre1!G112+Lèpre1!H112=0)=TRUE,"",(Lèpre1!G112+Lèpre1!H112)*100000/C112)</f>
        <v/>
      </c>
      <c r="L112" s="723" t="str">
        <f>+IF(OR(Lèpre1!G112+Lèpre1!H112=0)=TRUE,"",(Lèpre1!S112+Lèpre1!T112)/(Lèpre1!G112+Lèpre1!H112)*100)</f>
        <v/>
      </c>
      <c r="M112" s="723" t="str">
        <f>+IF(OR(Lèpre1!G112+Lèpre1!H112=0)=TRUE,"",(Lèpre1!S112+Lèpre1!T112)/C112*1000000)</f>
        <v/>
      </c>
    </row>
    <row r="113" spans="1:13" ht="15" customHeight="1" thickBot="1">
      <c r="A113" s="282" t="s">
        <v>606</v>
      </c>
      <c r="B113" s="282"/>
      <c r="C113" s="206" t="str">
        <f>IF(SUM(Population!F111)=0,"",Population!F111)</f>
        <v/>
      </c>
      <c r="D113" s="206"/>
      <c r="E113" s="206"/>
      <c r="F113" s="206"/>
      <c r="G113" s="206"/>
      <c r="H113" s="206"/>
      <c r="I113" s="206"/>
      <c r="J113" s="723" t="str">
        <f t="shared" si="3"/>
        <v/>
      </c>
      <c r="K113" s="723" t="str">
        <f>+IF(OR(Lèpre1!G113+Lèpre1!H113=0)=TRUE,"",(Lèpre1!G113+Lèpre1!H113)*100000/C113)</f>
        <v/>
      </c>
      <c r="L113" s="723" t="str">
        <f>+IF(OR(Lèpre1!G113+Lèpre1!H113=0)=TRUE,"",(Lèpre1!S113+Lèpre1!T113)/(Lèpre1!G113+Lèpre1!H113)*100)</f>
        <v/>
      </c>
      <c r="M113" s="723" t="str">
        <f>+IF(OR(Lèpre1!G113+Lèpre1!H113=0)=TRUE,"",(Lèpre1!S113+Lèpre1!T113)/C113*1000000)</f>
        <v/>
      </c>
    </row>
  </sheetData>
  <mergeCells count="10">
    <mergeCell ref="L2:L4"/>
    <mergeCell ref="M2:M4"/>
    <mergeCell ref="D3:E3"/>
    <mergeCell ref="H3:I3"/>
    <mergeCell ref="F3:G3"/>
    <mergeCell ref="A2:B4"/>
    <mergeCell ref="D2:I2"/>
    <mergeCell ref="C2:C4"/>
    <mergeCell ref="J2:J4"/>
    <mergeCell ref="K2:K4"/>
  </mergeCells>
  <conditionalFormatting sqref="C5:I110">
    <cfRule type="containsBlanks" dxfId="311" priority="18">
      <formula>LEN(TRIM(C5))=0</formula>
    </cfRule>
  </conditionalFormatting>
  <conditionalFormatting sqref="C112:I112">
    <cfRule type="containsBlanks" dxfId="310" priority="17">
      <formula>LEN(TRIM(C112))=0</formula>
    </cfRule>
  </conditionalFormatting>
  <conditionalFormatting sqref="C100:M100">
    <cfRule type="containsBlanks" dxfId="309" priority="4" stopIfTrue="1">
      <formula>LEN(TRIM(C100))=0</formula>
    </cfRule>
  </conditionalFormatting>
  <conditionalFormatting sqref="J5:M113">
    <cfRule type="containsBlanks" dxfId="308" priority="1">
      <formula>LEN(TRIM(J5))=0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3" orientation="landscape" r:id="rId1"/>
  <headerFooter>
    <oddFooter>&amp;LAnnuaire Statistique&amp;CMinistère de la Santé&amp;R&amp;P</oddFooter>
  </headerFooter>
  <rowBreaks count="3" manualBreakCount="3">
    <brk id="30" max="12" man="1"/>
    <brk id="56" max="12" man="1"/>
    <brk id="89" max="12" man="1"/>
  </row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Feuil176">
    <tabColor rgb="FFFFC000"/>
  </sheetPr>
  <dimension ref="A1:H91"/>
  <sheetViews>
    <sheetView view="pageBreakPreview" zoomScale="117" zoomScaleNormal="100" zoomScaleSheetLayoutView="117" workbookViewId="0">
      <selection activeCell="D4" sqref="D4"/>
    </sheetView>
  </sheetViews>
  <sheetFormatPr baseColWidth="10" defaultRowHeight="14.25"/>
  <cols>
    <col min="1" max="1" width="1.1328125" customWidth="1"/>
    <col min="2" max="2" width="21.53125" customWidth="1"/>
    <col min="3" max="3" width="21.46484375" customWidth="1"/>
    <col min="4" max="4" width="14.796875" customWidth="1"/>
  </cols>
  <sheetData>
    <row r="1" spans="1:8">
      <c r="A1" s="423" t="s">
        <v>2050</v>
      </c>
      <c r="B1" s="424"/>
      <c r="C1" s="424"/>
      <c r="D1" s="424"/>
      <c r="E1" s="424"/>
      <c r="F1" s="424"/>
      <c r="G1" s="424"/>
      <c r="H1" s="424"/>
    </row>
    <row r="2" spans="1:8" ht="14.65" customHeight="1" thickBot="1">
      <c r="A2" s="1079" t="s">
        <v>761</v>
      </c>
      <c r="B2" s="910"/>
      <c r="C2" s="1077" t="s">
        <v>2051</v>
      </c>
      <c r="D2" s="1077" t="s">
        <v>2052</v>
      </c>
      <c r="E2" s="1078" t="s">
        <v>2053</v>
      </c>
      <c r="F2" s="961"/>
      <c r="G2" s="961"/>
      <c r="H2" s="961"/>
    </row>
    <row r="3" spans="1:8" ht="38.75" customHeight="1" thickBot="1">
      <c r="A3" s="901"/>
      <c r="B3" s="901"/>
      <c r="C3" s="901"/>
      <c r="D3" s="901"/>
      <c r="E3" s="116" t="s">
        <v>2054</v>
      </c>
      <c r="F3" s="116" t="s">
        <v>2055</v>
      </c>
      <c r="G3" s="117" t="s">
        <v>2056</v>
      </c>
      <c r="H3" s="118" t="s">
        <v>2057</v>
      </c>
    </row>
    <row r="4" spans="1:8">
      <c r="A4" s="2" t="s">
        <v>498</v>
      </c>
      <c r="B4" s="758"/>
      <c r="C4" s="25"/>
      <c r="D4" s="25"/>
      <c r="E4" s="25"/>
      <c r="F4" s="25"/>
      <c r="G4" s="25">
        <f t="shared" ref="G4:G35" si="0">SUM(E4:F4)</f>
        <v>0</v>
      </c>
      <c r="H4" s="103" t="str">
        <f t="shared" ref="H4:H35" si="1">IFERROR(G4/C4*100,"")</f>
        <v/>
      </c>
    </row>
    <row r="5" spans="1:8">
      <c r="A5" s="2"/>
      <c r="B5" s="758" t="s">
        <v>500</v>
      </c>
      <c r="C5" s="755"/>
      <c r="D5" s="755"/>
      <c r="E5" s="755"/>
      <c r="F5" s="755"/>
      <c r="G5" s="755">
        <f t="shared" si="0"/>
        <v>0</v>
      </c>
      <c r="H5" s="756" t="str">
        <f t="shared" si="1"/>
        <v/>
      </c>
    </row>
    <row r="6" spans="1:8">
      <c r="A6" s="2"/>
      <c r="B6" s="758" t="s">
        <v>501</v>
      </c>
      <c r="C6" s="751"/>
      <c r="D6" s="751"/>
      <c r="E6" s="751"/>
      <c r="F6" s="751"/>
      <c r="G6" s="751">
        <f t="shared" si="0"/>
        <v>0</v>
      </c>
      <c r="H6" s="757" t="str">
        <f t="shared" si="1"/>
        <v/>
      </c>
    </row>
    <row r="7" spans="1:8">
      <c r="A7" s="2"/>
      <c r="B7" s="758" t="s">
        <v>502</v>
      </c>
      <c r="C7" s="751"/>
      <c r="D7" s="751"/>
      <c r="E7" s="751"/>
      <c r="F7" s="751"/>
      <c r="G7" s="751">
        <f t="shared" si="0"/>
        <v>0</v>
      </c>
      <c r="H7" s="757" t="str">
        <f t="shared" si="1"/>
        <v/>
      </c>
    </row>
    <row r="8" spans="1:8">
      <c r="A8" s="2" t="s">
        <v>503</v>
      </c>
      <c r="B8" s="758"/>
      <c r="C8" s="25"/>
      <c r="D8" s="25"/>
      <c r="E8" s="25"/>
      <c r="F8" s="25"/>
      <c r="G8" s="25">
        <f t="shared" si="0"/>
        <v>0</v>
      </c>
      <c r="H8" s="103" t="str">
        <f t="shared" si="1"/>
        <v/>
      </c>
    </row>
    <row r="9" spans="1:8">
      <c r="A9" s="2"/>
      <c r="B9" s="758" t="s">
        <v>505</v>
      </c>
      <c r="C9" s="751"/>
      <c r="D9" s="751"/>
      <c r="E9" s="751"/>
      <c r="F9" s="751"/>
      <c r="G9" s="751">
        <f t="shared" si="0"/>
        <v>0</v>
      </c>
      <c r="H9" s="757" t="str">
        <f t="shared" si="1"/>
        <v/>
      </c>
    </row>
    <row r="10" spans="1:8">
      <c r="A10" s="2"/>
      <c r="B10" s="758" t="s">
        <v>506</v>
      </c>
      <c r="C10" s="751"/>
      <c r="D10" s="751"/>
      <c r="E10" s="751"/>
      <c r="F10" s="751"/>
      <c r="G10" s="751">
        <f t="shared" si="0"/>
        <v>0</v>
      </c>
      <c r="H10" s="757" t="str">
        <f t="shared" si="1"/>
        <v/>
      </c>
    </row>
    <row r="11" spans="1:8">
      <c r="A11" s="2"/>
      <c r="B11" s="758" t="s">
        <v>507</v>
      </c>
      <c r="C11" s="751"/>
      <c r="D11" s="751"/>
      <c r="E11" s="751"/>
      <c r="F11" s="751"/>
      <c r="G11" s="751">
        <f t="shared" si="0"/>
        <v>0</v>
      </c>
      <c r="H11" s="757" t="str">
        <f t="shared" si="1"/>
        <v/>
      </c>
    </row>
    <row r="12" spans="1:8">
      <c r="A12" s="2"/>
      <c r="B12" s="758" t="s">
        <v>508</v>
      </c>
      <c r="C12" s="751"/>
      <c r="D12" s="751"/>
      <c r="E12" s="751"/>
      <c r="F12" s="751"/>
      <c r="G12" s="751">
        <f t="shared" si="0"/>
        <v>0</v>
      </c>
      <c r="H12" s="757" t="str">
        <f t="shared" si="1"/>
        <v/>
      </c>
    </row>
    <row r="13" spans="1:8">
      <c r="A13" s="2"/>
      <c r="B13" s="758" t="s">
        <v>509</v>
      </c>
      <c r="C13" s="751"/>
      <c r="D13" s="751"/>
      <c r="E13" s="751"/>
      <c r="F13" s="751"/>
      <c r="G13" s="751">
        <f t="shared" si="0"/>
        <v>0</v>
      </c>
      <c r="H13" s="757" t="str">
        <f t="shared" si="1"/>
        <v/>
      </c>
    </row>
    <row r="14" spans="1:8">
      <c r="A14" s="2" t="s">
        <v>510</v>
      </c>
      <c r="B14" s="758"/>
      <c r="C14" s="25"/>
      <c r="D14" s="25"/>
      <c r="E14" s="25"/>
      <c r="F14" s="25"/>
      <c r="G14" s="25">
        <f t="shared" si="0"/>
        <v>0</v>
      </c>
      <c r="H14" s="103" t="str">
        <f t="shared" si="1"/>
        <v/>
      </c>
    </row>
    <row r="15" spans="1:8">
      <c r="A15" s="2"/>
      <c r="B15" s="758" t="s">
        <v>512</v>
      </c>
      <c r="C15" s="751"/>
      <c r="D15" s="751"/>
      <c r="E15" s="751"/>
      <c r="F15" s="751"/>
      <c r="G15" s="751">
        <f t="shared" si="0"/>
        <v>0</v>
      </c>
      <c r="H15" s="757" t="str">
        <f t="shared" si="1"/>
        <v/>
      </c>
    </row>
    <row r="16" spans="1:8">
      <c r="A16" s="2"/>
      <c r="B16" s="758" t="s">
        <v>513</v>
      </c>
      <c r="C16" s="751"/>
      <c r="D16" s="751"/>
      <c r="E16" s="751"/>
      <c r="F16" s="751"/>
      <c r="G16" s="751">
        <f t="shared" si="0"/>
        <v>0</v>
      </c>
      <c r="H16" s="757" t="str">
        <f t="shared" si="1"/>
        <v/>
      </c>
    </row>
    <row r="17" spans="1:8">
      <c r="A17" s="2" t="s">
        <v>514</v>
      </c>
      <c r="B17" s="758"/>
      <c r="C17" s="25"/>
      <c r="D17" s="25"/>
      <c r="E17" s="25"/>
      <c r="F17" s="25"/>
      <c r="G17" s="25">
        <f t="shared" si="0"/>
        <v>0</v>
      </c>
      <c r="H17" s="103" t="str">
        <f t="shared" si="1"/>
        <v/>
      </c>
    </row>
    <row r="18" spans="1:8">
      <c r="A18" s="2"/>
      <c r="B18" s="758" t="s">
        <v>516</v>
      </c>
      <c r="C18" s="751"/>
      <c r="D18" s="751"/>
      <c r="E18" s="751"/>
      <c r="F18" s="751"/>
      <c r="G18" s="751">
        <f t="shared" si="0"/>
        <v>0</v>
      </c>
      <c r="H18" s="757" t="str">
        <f t="shared" si="1"/>
        <v/>
      </c>
    </row>
    <row r="19" spans="1:8">
      <c r="A19" s="2"/>
      <c r="B19" s="758" t="s">
        <v>517</v>
      </c>
      <c r="C19" s="751"/>
      <c r="D19" s="751"/>
      <c r="E19" s="751"/>
      <c r="F19" s="751"/>
      <c r="G19" s="751">
        <f t="shared" si="0"/>
        <v>0</v>
      </c>
      <c r="H19" s="757" t="str">
        <f t="shared" si="1"/>
        <v/>
      </c>
    </row>
    <row r="20" spans="1:8">
      <c r="A20" s="2"/>
      <c r="B20" s="748" t="s">
        <v>518</v>
      </c>
      <c r="C20" s="755"/>
      <c r="D20" s="755"/>
      <c r="E20" s="755"/>
      <c r="F20" s="755"/>
      <c r="G20" s="755">
        <f t="shared" si="0"/>
        <v>0</v>
      </c>
      <c r="H20" s="756" t="str">
        <f t="shared" si="1"/>
        <v/>
      </c>
    </row>
    <row r="21" spans="1:8">
      <c r="A21" s="2"/>
      <c r="B21" s="748" t="s">
        <v>519</v>
      </c>
      <c r="C21" s="755"/>
      <c r="D21" s="755"/>
      <c r="E21" s="755"/>
      <c r="F21" s="755"/>
      <c r="G21" s="755">
        <f t="shared" si="0"/>
        <v>0</v>
      </c>
      <c r="H21" s="756" t="str">
        <f t="shared" si="1"/>
        <v/>
      </c>
    </row>
    <row r="22" spans="1:8">
      <c r="A22" s="2"/>
      <c r="B22" s="758" t="s">
        <v>520</v>
      </c>
      <c r="C22" s="751"/>
      <c r="D22" s="751"/>
      <c r="E22" s="751"/>
      <c r="F22" s="751"/>
      <c r="G22" s="751">
        <f t="shared" si="0"/>
        <v>0</v>
      </c>
      <c r="H22" s="757" t="str">
        <f t="shared" si="1"/>
        <v/>
      </c>
    </row>
    <row r="23" spans="1:8">
      <c r="A23" s="2"/>
      <c r="B23" s="758" t="s">
        <v>521</v>
      </c>
      <c r="C23" s="751"/>
      <c r="D23" s="751"/>
      <c r="E23" s="751"/>
      <c r="F23" s="751"/>
      <c r="G23" s="751">
        <f t="shared" si="0"/>
        <v>0</v>
      </c>
      <c r="H23" s="757" t="str">
        <f t="shared" si="1"/>
        <v/>
      </c>
    </row>
    <row r="24" spans="1:8">
      <c r="A24" s="2"/>
      <c r="B24" s="758" t="s">
        <v>522</v>
      </c>
      <c r="C24" s="751"/>
      <c r="D24" s="751"/>
      <c r="E24" s="751"/>
      <c r="F24" s="751"/>
      <c r="G24" s="751">
        <f t="shared" si="0"/>
        <v>0</v>
      </c>
      <c r="H24" s="757" t="str">
        <f t="shared" si="1"/>
        <v/>
      </c>
    </row>
    <row r="25" spans="1:8">
      <c r="A25" s="2"/>
      <c r="B25" s="758" t="s">
        <v>523</v>
      </c>
      <c r="C25" s="751"/>
      <c r="D25" s="751"/>
      <c r="E25" s="751"/>
      <c r="F25" s="751"/>
      <c r="G25" s="751">
        <f t="shared" si="0"/>
        <v>0</v>
      </c>
      <c r="H25" s="757" t="str">
        <f t="shared" si="1"/>
        <v/>
      </c>
    </row>
    <row r="26" spans="1:8">
      <c r="A26" s="2" t="s">
        <v>524</v>
      </c>
      <c r="B26" s="758"/>
      <c r="C26" s="25"/>
      <c r="D26" s="25"/>
      <c r="E26" s="25"/>
      <c r="F26" s="25"/>
      <c r="G26" s="25">
        <f t="shared" si="0"/>
        <v>0</v>
      </c>
      <c r="H26" s="103" t="str">
        <f t="shared" si="1"/>
        <v/>
      </c>
    </row>
    <row r="27" spans="1:8">
      <c r="A27" s="2"/>
      <c r="B27" s="758" t="s">
        <v>532</v>
      </c>
      <c r="C27" s="751"/>
      <c r="D27" s="751"/>
      <c r="E27" s="751"/>
      <c r="F27" s="751"/>
      <c r="G27" s="751">
        <f t="shared" si="0"/>
        <v>0</v>
      </c>
      <c r="H27" s="757" t="str">
        <f t="shared" si="1"/>
        <v/>
      </c>
    </row>
    <row r="28" spans="1:8">
      <c r="A28" s="2"/>
      <c r="B28" s="758" t="s">
        <v>533</v>
      </c>
      <c r="C28" s="751"/>
      <c r="D28" s="751"/>
      <c r="E28" s="751"/>
      <c r="F28" s="751"/>
      <c r="G28" s="751">
        <f t="shared" si="0"/>
        <v>0</v>
      </c>
      <c r="H28" s="757" t="str">
        <f t="shared" si="1"/>
        <v/>
      </c>
    </row>
    <row r="29" spans="1:8">
      <c r="A29" s="2"/>
      <c r="B29" s="758" t="s">
        <v>534</v>
      </c>
      <c r="C29" s="751"/>
      <c r="D29" s="751"/>
      <c r="E29" s="751"/>
      <c r="F29" s="751"/>
      <c r="G29" s="751">
        <f t="shared" si="0"/>
        <v>0</v>
      </c>
      <c r="H29" s="757" t="str">
        <f t="shared" si="1"/>
        <v/>
      </c>
    </row>
    <row r="30" spans="1:8">
      <c r="A30" s="2"/>
      <c r="B30" s="758" t="s">
        <v>535</v>
      </c>
      <c r="C30" s="751"/>
      <c r="D30" s="751"/>
      <c r="E30" s="751"/>
      <c r="F30" s="751"/>
      <c r="G30" s="751">
        <f t="shared" si="0"/>
        <v>0</v>
      </c>
      <c r="H30" s="757" t="str">
        <f t="shared" si="1"/>
        <v/>
      </c>
    </row>
    <row r="31" spans="1:8">
      <c r="A31" s="2"/>
      <c r="B31" s="758" t="s">
        <v>536</v>
      </c>
      <c r="C31" s="755"/>
      <c r="D31" s="755"/>
      <c r="E31" s="755"/>
      <c r="F31" s="755"/>
      <c r="G31" s="755">
        <f t="shared" si="0"/>
        <v>0</v>
      </c>
      <c r="H31" s="756" t="str">
        <f t="shared" si="1"/>
        <v/>
      </c>
    </row>
    <row r="32" spans="1:8">
      <c r="A32" s="2" t="s">
        <v>537</v>
      </c>
      <c r="B32" s="758"/>
      <c r="C32" s="25"/>
      <c r="D32" s="25"/>
      <c r="E32" s="25"/>
      <c r="F32" s="25"/>
      <c r="G32" s="25">
        <f t="shared" si="0"/>
        <v>0</v>
      </c>
      <c r="H32" s="103" t="str">
        <f t="shared" si="1"/>
        <v/>
      </c>
    </row>
    <row r="33" spans="1:8">
      <c r="A33" s="2"/>
      <c r="B33" s="758" t="s">
        <v>539</v>
      </c>
      <c r="C33" s="751"/>
      <c r="D33" s="751"/>
      <c r="E33" s="751"/>
      <c r="F33" s="751"/>
      <c r="G33" s="751">
        <f t="shared" si="0"/>
        <v>0</v>
      </c>
      <c r="H33" s="757" t="str">
        <f t="shared" si="1"/>
        <v/>
      </c>
    </row>
    <row r="34" spans="1:8">
      <c r="A34" s="2"/>
      <c r="B34" s="758" t="s">
        <v>540</v>
      </c>
      <c r="C34" s="751"/>
      <c r="D34" s="751"/>
      <c r="E34" s="751"/>
      <c r="F34" s="751"/>
      <c r="G34" s="751">
        <f t="shared" si="0"/>
        <v>0</v>
      </c>
      <c r="H34" s="757" t="str">
        <f t="shared" si="1"/>
        <v/>
      </c>
    </row>
    <row r="35" spans="1:8">
      <c r="A35" s="2"/>
      <c r="B35" s="758" t="s">
        <v>541</v>
      </c>
      <c r="C35" s="751"/>
      <c r="D35" s="751"/>
      <c r="E35" s="751"/>
      <c r="F35" s="751"/>
      <c r="G35" s="751">
        <f t="shared" si="0"/>
        <v>0</v>
      </c>
      <c r="H35" s="757" t="str">
        <f t="shared" si="1"/>
        <v/>
      </c>
    </row>
    <row r="36" spans="1:8">
      <c r="A36" s="2"/>
      <c r="B36" s="758" t="s">
        <v>542</v>
      </c>
      <c r="C36" s="751"/>
      <c r="D36" s="751"/>
      <c r="E36" s="751"/>
      <c r="F36" s="751"/>
      <c r="G36" s="751">
        <f t="shared" ref="G36:G67" si="2">SUM(E36:F36)</f>
        <v>0</v>
      </c>
      <c r="H36" s="757" t="str">
        <f t="shared" ref="H36:H67" si="3">IFERROR(G36/C36*100,"")</f>
        <v/>
      </c>
    </row>
    <row r="37" spans="1:8">
      <c r="A37" s="2"/>
      <c r="B37" s="758" t="s">
        <v>543</v>
      </c>
      <c r="C37" s="751"/>
      <c r="D37" s="751"/>
      <c r="E37" s="751"/>
      <c r="F37" s="751"/>
      <c r="G37" s="751">
        <f t="shared" si="2"/>
        <v>0</v>
      </c>
      <c r="H37" s="757" t="str">
        <f t="shared" si="3"/>
        <v/>
      </c>
    </row>
    <row r="38" spans="1:8">
      <c r="A38" s="2"/>
      <c r="B38" s="758" t="s">
        <v>544</v>
      </c>
      <c r="C38" s="751"/>
      <c r="D38" s="751"/>
      <c r="E38" s="751"/>
      <c r="F38" s="751"/>
      <c r="G38" s="751">
        <f t="shared" si="2"/>
        <v>0</v>
      </c>
      <c r="H38" s="757" t="str">
        <f t="shared" si="3"/>
        <v/>
      </c>
    </row>
    <row r="39" spans="1:8">
      <c r="A39" s="2" t="s">
        <v>545</v>
      </c>
      <c r="B39" s="758"/>
      <c r="C39" s="25"/>
      <c r="D39" s="25"/>
      <c r="E39" s="25"/>
      <c r="F39" s="25"/>
      <c r="G39" s="25">
        <f t="shared" si="2"/>
        <v>0</v>
      </c>
      <c r="H39" s="103" t="str">
        <f t="shared" si="3"/>
        <v/>
      </c>
    </row>
    <row r="40" spans="1:8">
      <c r="A40" s="2"/>
      <c r="B40" s="758" t="s">
        <v>547</v>
      </c>
      <c r="C40" s="751"/>
      <c r="D40" s="751"/>
      <c r="E40" s="751"/>
      <c r="F40" s="751"/>
      <c r="G40" s="751">
        <f t="shared" si="2"/>
        <v>0</v>
      </c>
      <c r="H40" s="757" t="str">
        <f t="shared" si="3"/>
        <v/>
      </c>
    </row>
    <row r="41" spans="1:8">
      <c r="A41" s="2"/>
      <c r="B41" s="758" t="s">
        <v>548</v>
      </c>
      <c r="C41" s="751"/>
      <c r="D41" s="751"/>
      <c r="E41" s="751"/>
      <c r="F41" s="751"/>
      <c r="G41" s="751">
        <f t="shared" si="2"/>
        <v>0</v>
      </c>
      <c r="H41" s="757" t="str">
        <f t="shared" si="3"/>
        <v/>
      </c>
    </row>
    <row r="42" spans="1:8">
      <c r="A42" s="2"/>
      <c r="B42" s="758" t="s">
        <v>549</v>
      </c>
      <c r="C42" s="751"/>
      <c r="D42" s="751"/>
      <c r="E42" s="751"/>
      <c r="F42" s="751"/>
      <c r="G42" s="751">
        <f t="shared" si="2"/>
        <v>0</v>
      </c>
      <c r="H42" s="757" t="str">
        <f t="shared" si="3"/>
        <v/>
      </c>
    </row>
    <row r="43" spans="1:8">
      <c r="A43" s="2" t="s">
        <v>550</v>
      </c>
      <c r="B43" s="758"/>
      <c r="C43" s="25"/>
      <c r="D43" s="25"/>
      <c r="E43" s="25"/>
      <c r="F43" s="25"/>
      <c r="G43" s="25">
        <f t="shared" si="2"/>
        <v>0</v>
      </c>
      <c r="H43" s="103" t="str">
        <f t="shared" si="3"/>
        <v/>
      </c>
    </row>
    <row r="44" spans="1:8">
      <c r="A44" s="2"/>
      <c r="B44" s="758" t="s">
        <v>552</v>
      </c>
      <c r="C44" s="751"/>
      <c r="D44" s="751"/>
      <c r="E44" s="751"/>
      <c r="F44" s="751"/>
      <c r="G44" s="751">
        <f t="shared" si="2"/>
        <v>0</v>
      </c>
      <c r="H44" s="757" t="str">
        <f t="shared" si="3"/>
        <v/>
      </c>
    </row>
    <row r="45" spans="1:8">
      <c r="A45" s="2"/>
      <c r="B45" s="758" t="s">
        <v>553</v>
      </c>
      <c r="C45" s="751"/>
      <c r="D45" s="751"/>
      <c r="E45" s="751"/>
      <c r="F45" s="751"/>
      <c r="G45" s="751">
        <f t="shared" si="2"/>
        <v>0</v>
      </c>
      <c r="H45" s="757" t="str">
        <f t="shared" si="3"/>
        <v/>
      </c>
    </row>
    <row r="46" spans="1:8">
      <c r="A46" s="2"/>
      <c r="B46" s="758" t="s">
        <v>554</v>
      </c>
      <c r="C46" s="751"/>
      <c r="D46" s="751"/>
      <c r="E46" s="751"/>
      <c r="F46" s="751"/>
      <c r="G46" s="751">
        <f t="shared" si="2"/>
        <v>0</v>
      </c>
      <c r="H46" s="757" t="str">
        <f t="shared" si="3"/>
        <v/>
      </c>
    </row>
    <row r="47" spans="1:8">
      <c r="A47" s="2"/>
      <c r="B47" s="758" t="s">
        <v>555</v>
      </c>
      <c r="C47" s="751"/>
      <c r="D47" s="751"/>
      <c r="E47" s="751"/>
      <c r="F47" s="751"/>
      <c r="G47" s="751">
        <f t="shared" si="2"/>
        <v>0</v>
      </c>
      <c r="H47" s="757" t="str">
        <f t="shared" si="3"/>
        <v/>
      </c>
    </row>
    <row r="48" spans="1:8">
      <c r="A48" s="2"/>
      <c r="B48" s="758" t="s">
        <v>556</v>
      </c>
      <c r="C48" s="751"/>
      <c r="D48" s="751"/>
      <c r="E48" s="751"/>
      <c r="F48" s="751"/>
      <c r="G48" s="751">
        <f t="shared" si="2"/>
        <v>0</v>
      </c>
      <c r="H48" s="757" t="str">
        <f t="shared" si="3"/>
        <v/>
      </c>
    </row>
    <row r="49" spans="1:8">
      <c r="A49" s="2"/>
      <c r="B49" s="758" t="s">
        <v>557</v>
      </c>
      <c r="C49" s="751"/>
      <c r="D49" s="751"/>
      <c r="E49" s="751"/>
      <c r="F49" s="751"/>
      <c r="G49" s="751">
        <f t="shared" si="2"/>
        <v>0</v>
      </c>
      <c r="H49" s="757" t="str">
        <f t="shared" si="3"/>
        <v/>
      </c>
    </row>
    <row r="50" spans="1:8">
      <c r="A50" s="2"/>
      <c r="B50" s="758" t="s">
        <v>558</v>
      </c>
      <c r="C50" s="751"/>
      <c r="D50" s="751"/>
      <c r="E50" s="751"/>
      <c r="F50" s="751"/>
      <c r="G50" s="751">
        <f t="shared" si="2"/>
        <v>0</v>
      </c>
      <c r="H50" s="757" t="str">
        <f t="shared" si="3"/>
        <v/>
      </c>
    </row>
    <row r="51" spans="1:8">
      <c r="A51" s="2" t="s">
        <v>559</v>
      </c>
      <c r="B51" s="758"/>
      <c r="C51" s="25"/>
      <c r="D51" s="25"/>
      <c r="E51" s="25"/>
      <c r="F51" s="25"/>
      <c r="G51" s="25">
        <f t="shared" si="2"/>
        <v>0</v>
      </c>
      <c r="H51" s="103" t="str">
        <f t="shared" si="3"/>
        <v/>
      </c>
    </row>
    <row r="52" spans="1:8">
      <c r="A52" s="2"/>
      <c r="B52" s="758" t="s">
        <v>561</v>
      </c>
      <c r="C52" s="751"/>
      <c r="D52" s="751"/>
      <c r="E52" s="751"/>
      <c r="F52" s="751"/>
      <c r="G52" s="751">
        <f t="shared" si="2"/>
        <v>0</v>
      </c>
      <c r="H52" s="757" t="str">
        <f t="shared" si="3"/>
        <v/>
      </c>
    </row>
    <row r="53" spans="1:8">
      <c r="A53" s="2"/>
      <c r="B53" s="758" t="s">
        <v>562</v>
      </c>
      <c r="C53" s="751"/>
      <c r="D53" s="751"/>
      <c r="E53" s="751"/>
      <c r="F53" s="751"/>
      <c r="G53" s="751">
        <f t="shared" si="2"/>
        <v>0</v>
      </c>
      <c r="H53" s="757" t="str">
        <f t="shared" si="3"/>
        <v/>
      </c>
    </row>
    <row r="54" spans="1:8">
      <c r="A54" s="2"/>
      <c r="B54" s="758" t="s">
        <v>563</v>
      </c>
      <c r="C54" s="751"/>
      <c r="D54" s="751"/>
      <c r="E54" s="751"/>
      <c r="F54" s="751"/>
      <c r="G54" s="751">
        <f t="shared" si="2"/>
        <v>0</v>
      </c>
      <c r="H54" s="757" t="str">
        <f t="shared" si="3"/>
        <v/>
      </c>
    </row>
    <row r="55" spans="1:8">
      <c r="A55" s="2"/>
      <c r="B55" s="758" t="s">
        <v>564</v>
      </c>
      <c r="C55" s="751"/>
      <c r="D55" s="751"/>
      <c r="E55" s="751"/>
      <c r="F55" s="751"/>
      <c r="G55" s="751">
        <f t="shared" si="2"/>
        <v>0</v>
      </c>
      <c r="H55" s="757" t="str">
        <f t="shared" si="3"/>
        <v/>
      </c>
    </row>
    <row r="56" spans="1:8">
      <c r="A56" s="2"/>
      <c r="B56" s="758" t="s">
        <v>565</v>
      </c>
      <c r="C56" s="755"/>
      <c r="D56" s="755"/>
      <c r="E56" s="755"/>
      <c r="F56" s="755"/>
      <c r="G56" s="755">
        <f t="shared" si="2"/>
        <v>0</v>
      </c>
      <c r="H56" s="756" t="str">
        <f t="shared" si="3"/>
        <v/>
      </c>
    </row>
    <row r="57" spans="1:8">
      <c r="A57" s="2"/>
      <c r="B57" s="758" t="s">
        <v>566</v>
      </c>
      <c r="C57" s="755"/>
      <c r="D57" s="755"/>
      <c r="E57" s="755"/>
      <c r="F57" s="755"/>
      <c r="G57" s="755">
        <f t="shared" si="2"/>
        <v>0</v>
      </c>
      <c r="H57" s="756" t="str">
        <f t="shared" si="3"/>
        <v/>
      </c>
    </row>
    <row r="58" spans="1:8">
      <c r="A58" s="2"/>
      <c r="B58" s="758" t="s">
        <v>567</v>
      </c>
      <c r="C58" s="751"/>
      <c r="D58" s="751"/>
      <c r="E58" s="751"/>
      <c r="F58" s="751"/>
      <c r="G58" s="751">
        <f t="shared" si="2"/>
        <v>0</v>
      </c>
      <c r="H58" s="757" t="str">
        <f t="shared" si="3"/>
        <v/>
      </c>
    </row>
    <row r="59" spans="1:8">
      <c r="A59" s="2" t="s">
        <v>568</v>
      </c>
      <c r="B59" s="758"/>
      <c r="C59" s="25"/>
      <c r="D59" s="25"/>
      <c r="E59" s="25"/>
      <c r="F59" s="25"/>
      <c r="G59" s="25">
        <f t="shared" si="2"/>
        <v>0</v>
      </c>
      <c r="H59" s="103" t="str">
        <f t="shared" si="3"/>
        <v/>
      </c>
    </row>
    <row r="60" spans="1:8">
      <c r="A60" s="2"/>
      <c r="B60" s="758" t="s">
        <v>570</v>
      </c>
      <c r="C60" s="751"/>
      <c r="D60" s="751"/>
      <c r="E60" s="751"/>
      <c r="F60" s="751"/>
      <c r="G60" s="751">
        <f t="shared" si="2"/>
        <v>0</v>
      </c>
      <c r="H60" s="757" t="str">
        <f t="shared" si="3"/>
        <v/>
      </c>
    </row>
    <row r="61" spans="1:8">
      <c r="A61" s="2"/>
      <c r="B61" s="758" t="s">
        <v>571</v>
      </c>
      <c r="C61" s="751"/>
      <c r="D61" s="751"/>
      <c r="E61" s="751"/>
      <c r="F61" s="751"/>
      <c r="G61" s="751">
        <f t="shared" si="2"/>
        <v>0</v>
      </c>
      <c r="H61" s="757" t="str">
        <f t="shared" si="3"/>
        <v/>
      </c>
    </row>
    <row r="62" spans="1:8">
      <c r="A62" s="2"/>
      <c r="B62" s="758" t="s">
        <v>572</v>
      </c>
      <c r="C62" s="751"/>
      <c r="D62" s="751"/>
      <c r="E62" s="751"/>
      <c r="F62" s="751"/>
      <c r="G62" s="751">
        <f t="shared" si="2"/>
        <v>0</v>
      </c>
      <c r="H62" s="757" t="str">
        <f t="shared" si="3"/>
        <v/>
      </c>
    </row>
    <row r="63" spans="1:8">
      <c r="A63" s="2"/>
      <c r="B63" s="758" t="s">
        <v>573</v>
      </c>
      <c r="C63" s="751"/>
      <c r="D63" s="751"/>
      <c r="E63" s="751"/>
      <c r="F63" s="751"/>
      <c r="G63" s="751">
        <f t="shared" si="2"/>
        <v>0</v>
      </c>
      <c r="H63" s="757" t="str">
        <f t="shared" si="3"/>
        <v/>
      </c>
    </row>
    <row r="64" spans="1:8">
      <c r="A64" s="2" t="s">
        <v>574</v>
      </c>
      <c r="B64" s="758"/>
      <c r="C64" s="25"/>
      <c r="D64" s="25"/>
      <c r="E64" s="25"/>
      <c r="F64" s="25"/>
      <c r="G64" s="25">
        <f t="shared" si="2"/>
        <v>0</v>
      </c>
      <c r="H64" s="103" t="str">
        <f t="shared" si="3"/>
        <v/>
      </c>
    </row>
    <row r="65" spans="1:8">
      <c r="A65" s="2"/>
      <c r="B65" s="758" t="s">
        <v>576</v>
      </c>
      <c r="C65" s="751"/>
      <c r="D65" s="751"/>
      <c r="E65" s="751"/>
      <c r="F65" s="751"/>
      <c r="G65" s="751">
        <f t="shared" si="2"/>
        <v>0</v>
      </c>
      <c r="H65" s="757" t="str">
        <f t="shared" si="3"/>
        <v/>
      </c>
    </row>
    <row r="66" spans="1:8">
      <c r="A66" s="2"/>
      <c r="B66" s="758" t="s">
        <v>577</v>
      </c>
      <c r="C66" s="751"/>
      <c r="D66" s="751"/>
      <c r="E66" s="751"/>
      <c r="F66" s="751"/>
      <c r="G66" s="751">
        <f t="shared" si="2"/>
        <v>0</v>
      </c>
      <c r="H66" s="757" t="str">
        <f t="shared" si="3"/>
        <v/>
      </c>
    </row>
    <row r="67" spans="1:8">
      <c r="A67" s="2"/>
      <c r="B67" s="758" t="s">
        <v>578</v>
      </c>
      <c r="C67" s="751"/>
      <c r="D67" s="751"/>
      <c r="E67" s="751"/>
      <c r="F67" s="751"/>
      <c r="G67" s="751">
        <f t="shared" si="2"/>
        <v>0</v>
      </c>
      <c r="H67" s="757" t="str">
        <f t="shared" si="3"/>
        <v/>
      </c>
    </row>
    <row r="68" spans="1:8">
      <c r="A68" s="2" t="s">
        <v>579</v>
      </c>
      <c r="B68" s="758"/>
      <c r="C68" s="25"/>
      <c r="D68" s="25"/>
      <c r="E68" s="25"/>
      <c r="F68" s="25"/>
      <c r="G68" s="25">
        <f t="shared" ref="G68:G91" si="4">SUM(E68:F68)</f>
        <v>0</v>
      </c>
      <c r="H68" s="103" t="str">
        <f t="shared" ref="H68:H91" si="5">IFERROR(G68/C68*100,"")</f>
        <v/>
      </c>
    </row>
    <row r="69" spans="1:8">
      <c r="A69" s="2"/>
      <c r="B69" s="758" t="s">
        <v>580</v>
      </c>
      <c r="C69" s="751"/>
      <c r="D69" s="751"/>
      <c r="E69" s="751"/>
      <c r="F69" s="751"/>
      <c r="G69" s="751">
        <f t="shared" si="4"/>
        <v>0</v>
      </c>
      <c r="H69" s="757" t="str">
        <f t="shared" si="5"/>
        <v/>
      </c>
    </row>
    <row r="70" spans="1:8">
      <c r="A70" s="2"/>
      <c r="B70" s="758" t="s">
        <v>581</v>
      </c>
      <c r="C70" s="751"/>
      <c r="D70" s="751"/>
      <c r="E70" s="751"/>
      <c r="F70" s="751"/>
      <c r="G70" s="751">
        <f t="shared" si="4"/>
        <v>0</v>
      </c>
      <c r="H70" s="757" t="str">
        <f t="shared" si="5"/>
        <v/>
      </c>
    </row>
    <row r="71" spans="1:8">
      <c r="A71" s="2"/>
      <c r="B71" s="758" t="s">
        <v>582</v>
      </c>
      <c r="C71" s="751"/>
      <c r="D71" s="751"/>
      <c r="E71" s="751"/>
      <c r="F71" s="751"/>
      <c r="G71" s="751">
        <f t="shared" si="4"/>
        <v>0</v>
      </c>
      <c r="H71" s="757" t="str">
        <f t="shared" si="5"/>
        <v/>
      </c>
    </row>
    <row r="72" spans="1:8">
      <c r="A72" s="2" t="s">
        <v>583</v>
      </c>
      <c r="B72" s="758"/>
      <c r="C72" s="25"/>
      <c r="D72" s="25"/>
      <c r="E72" s="25"/>
      <c r="F72" s="25"/>
      <c r="G72" s="25">
        <f t="shared" si="4"/>
        <v>0</v>
      </c>
      <c r="H72" s="103" t="str">
        <f t="shared" si="5"/>
        <v/>
      </c>
    </row>
    <row r="73" spans="1:8">
      <c r="A73" s="2"/>
      <c r="B73" s="758" t="s">
        <v>584</v>
      </c>
      <c r="C73" s="751"/>
      <c r="D73" s="751"/>
      <c r="E73" s="751"/>
      <c r="F73" s="751"/>
      <c r="G73" s="751">
        <f t="shared" si="4"/>
        <v>0</v>
      </c>
      <c r="H73" s="757" t="str">
        <f t="shared" si="5"/>
        <v/>
      </c>
    </row>
    <row r="74" spans="1:8">
      <c r="A74" s="2" t="s">
        <v>585</v>
      </c>
      <c r="B74" s="758"/>
      <c r="C74" s="25"/>
      <c r="D74" s="25"/>
      <c r="E74" s="25"/>
      <c r="F74" s="25"/>
      <c r="G74" s="25">
        <f t="shared" si="4"/>
        <v>0</v>
      </c>
      <c r="H74" s="103" t="str">
        <f t="shared" si="5"/>
        <v/>
      </c>
    </row>
    <row r="75" spans="1:8">
      <c r="A75" s="2"/>
      <c r="B75" s="758" t="s">
        <v>586</v>
      </c>
      <c r="C75" s="751"/>
      <c r="D75" s="751"/>
      <c r="E75" s="751"/>
      <c r="F75" s="751"/>
      <c r="G75" s="751">
        <f t="shared" si="4"/>
        <v>0</v>
      </c>
      <c r="H75" s="757" t="str">
        <f t="shared" si="5"/>
        <v/>
      </c>
    </row>
    <row r="76" spans="1:8">
      <c r="A76" s="2"/>
      <c r="B76" s="758" t="s">
        <v>587</v>
      </c>
      <c r="C76" s="751"/>
      <c r="D76" s="751"/>
      <c r="E76" s="751"/>
      <c r="F76" s="751"/>
      <c r="G76" s="751">
        <f t="shared" si="4"/>
        <v>0</v>
      </c>
      <c r="H76" s="757" t="str">
        <f t="shared" si="5"/>
        <v/>
      </c>
    </row>
    <row r="77" spans="1:8">
      <c r="A77" s="2"/>
      <c r="B77" s="758" t="s">
        <v>588</v>
      </c>
      <c r="C77" s="751"/>
      <c r="D77" s="751"/>
      <c r="E77" s="751"/>
      <c r="F77" s="751"/>
      <c r="G77" s="751">
        <f t="shared" si="4"/>
        <v>0</v>
      </c>
      <c r="H77" s="757" t="str">
        <f t="shared" si="5"/>
        <v/>
      </c>
    </row>
    <row r="78" spans="1:8">
      <c r="A78" s="2" t="s">
        <v>589</v>
      </c>
      <c r="B78" s="758"/>
      <c r="C78" s="25"/>
      <c r="D78" s="25"/>
      <c r="E78" s="25"/>
      <c r="F78" s="25"/>
      <c r="G78" s="25">
        <f t="shared" si="4"/>
        <v>0</v>
      </c>
      <c r="H78" s="103" t="str">
        <f t="shared" si="5"/>
        <v/>
      </c>
    </row>
    <row r="79" spans="1:8">
      <c r="A79" s="2"/>
      <c r="B79" s="758" t="s">
        <v>591</v>
      </c>
      <c r="C79" s="751"/>
      <c r="D79" s="751"/>
      <c r="E79" s="751"/>
      <c r="F79" s="751"/>
      <c r="G79" s="751">
        <f t="shared" si="4"/>
        <v>0</v>
      </c>
      <c r="H79" s="757" t="str">
        <f t="shared" si="5"/>
        <v/>
      </c>
    </row>
    <row r="80" spans="1:8">
      <c r="A80" s="2"/>
      <c r="B80" s="758" t="s">
        <v>592</v>
      </c>
      <c r="C80" s="755"/>
      <c r="D80" s="755"/>
      <c r="E80" s="755"/>
      <c r="F80" s="755"/>
      <c r="G80" s="755">
        <f t="shared" si="4"/>
        <v>0</v>
      </c>
      <c r="H80" s="756" t="str">
        <f t="shared" si="5"/>
        <v/>
      </c>
    </row>
    <row r="81" spans="1:8">
      <c r="A81" s="2"/>
      <c r="B81" s="758" t="s">
        <v>593</v>
      </c>
      <c r="C81" s="755"/>
      <c r="D81" s="755"/>
      <c r="E81" s="755"/>
      <c r="F81" s="755"/>
      <c r="G81" s="755">
        <f t="shared" si="4"/>
        <v>0</v>
      </c>
      <c r="H81" s="756" t="str">
        <f t="shared" si="5"/>
        <v/>
      </c>
    </row>
    <row r="82" spans="1:8">
      <c r="A82" s="2" t="s">
        <v>594</v>
      </c>
      <c r="B82" s="758"/>
      <c r="C82" s="25"/>
      <c r="D82" s="25"/>
      <c r="E82" s="25"/>
      <c r="F82" s="25"/>
      <c r="G82" s="25">
        <f t="shared" si="4"/>
        <v>0</v>
      </c>
      <c r="H82" s="103" t="str">
        <f t="shared" si="5"/>
        <v/>
      </c>
    </row>
    <row r="83" spans="1:8">
      <c r="A83" s="2"/>
      <c r="B83" s="758" t="s">
        <v>595</v>
      </c>
      <c r="C83" s="751"/>
      <c r="D83" s="751"/>
      <c r="E83" s="751"/>
      <c r="F83" s="751"/>
      <c r="G83" s="751">
        <f t="shared" si="4"/>
        <v>0</v>
      </c>
      <c r="H83" s="757" t="str">
        <f t="shared" si="5"/>
        <v/>
      </c>
    </row>
    <row r="84" spans="1:8">
      <c r="A84" s="2" t="s">
        <v>596</v>
      </c>
      <c r="B84" s="758"/>
      <c r="C84" s="25"/>
      <c r="D84" s="25"/>
      <c r="E84" s="25"/>
      <c r="F84" s="25"/>
      <c r="G84" s="25">
        <f t="shared" si="4"/>
        <v>0</v>
      </c>
      <c r="H84" s="103" t="str">
        <f t="shared" si="5"/>
        <v/>
      </c>
    </row>
    <row r="85" spans="1:8">
      <c r="A85" s="2"/>
      <c r="B85" s="758" t="s">
        <v>598</v>
      </c>
      <c r="C85" s="751"/>
      <c r="D85" s="751"/>
      <c r="E85" s="751"/>
      <c r="F85" s="751"/>
      <c r="G85" s="751">
        <f t="shared" si="4"/>
        <v>0</v>
      </c>
      <c r="H85" s="757" t="str">
        <f t="shared" si="5"/>
        <v/>
      </c>
    </row>
    <row r="86" spans="1:8">
      <c r="A86" s="2"/>
      <c r="B86" s="758" t="s">
        <v>599</v>
      </c>
      <c r="C86" s="751"/>
      <c r="D86" s="751"/>
      <c r="E86" s="751"/>
      <c r="F86" s="751"/>
      <c r="G86" s="751">
        <f t="shared" si="4"/>
        <v>0</v>
      </c>
      <c r="H86" s="757" t="str">
        <f t="shared" si="5"/>
        <v/>
      </c>
    </row>
    <row r="87" spans="1:8">
      <c r="A87" s="2"/>
      <c r="B87" s="758" t="s">
        <v>600</v>
      </c>
      <c r="C87" s="751"/>
      <c r="D87" s="751"/>
      <c r="E87" s="751"/>
      <c r="F87" s="751"/>
      <c r="G87" s="751">
        <f t="shared" si="4"/>
        <v>0</v>
      </c>
      <c r="H87" s="757" t="str">
        <f t="shared" si="5"/>
        <v/>
      </c>
    </row>
    <row r="88" spans="1:8">
      <c r="A88" s="2"/>
      <c r="B88" s="758" t="s">
        <v>601</v>
      </c>
      <c r="C88" s="751"/>
      <c r="D88" s="751"/>
      <c r="E88" s="751"/>
      <c r="F88" s="751"/>
      <c r="G88" s="751">
        <f t="shared" si="4"/>
        <v>0</v>
      </c>
      <c r="H88" s="757" t="str">
        <f t="shared" si="5"/>
        <v/>
      </c>
    </row>
    <row r="89" spans="1:8">
      <c r="A89" s="2"/>
      <c r="B89" s="758" t="s">
        <v>602</v>
      </c>
      <c r="C89" s="755"/>
      <c r="D89" s="755"/>
      <c r="E89" s="755"/>
      <c r="F89" s="755"/>
      <c r="G89" s="755">
        <f t="shared" si="4"/>
        <v>0</v>
      </c>
      <c r="H89" s="756" t="str">
        <f t="shared" si="5"/>
        <v/>
      </c>
    </row>
    <row r="90" spans="1:8">
      <c r="A90" s="2"/>
      <c r="B90" s="758" t="s">
        <v>603</v>
      </c>
      <c r="C90" s="751"/>
      <c r="D90" s="751"/>
      <c r="E90" s="751"/>
      <c r="F90" s="751"/>
      <c r="G90" s="751">
        <f t="shared" si="4"/>
        <v>0</v>
      </c>
      <c r="H90" s="757" t="str">
        <f t="shared" si="5"/>
        <v/>
      </c>
    </row>
    <row r="91" spans="1:8" ht="14.65" customHeight="1" thickBot="1">
      <c r="A91" s="282" t="s">
        <v>606</v>
      </c>
      <c r="B91" s="759"/>
      <c r="C91" s="19"/>
      <c r="D91" s="19"/>
      <c r="E91" s="19"/>
      <c r="F91" s="19"/>
      <c r="G91" s="19">
        <f t="shared" si="4"/>
        <v>0</v>
      </c>
      <c r="H91" s="704" t="str">
        <f t="shared" si="5"/>
        <v/>
      </c>
    </row>
  </sheetData>
  <mergeCells count="4">
    <mergeCell ref="C2:C3"/>
    <mergeCell ref="D2:D3"/>
    <mergeCell ref="E2:H2"/>
    <mergeCell ref="A2:B3"/>
  </mergeCells>
  <conditionalFormatting sqref="C4:H91">
    <cfRule type="containsBlanks" dxfId="307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0" max="16383" man="1"/>
  </row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Feuil119">
    <tabColor rgb="FFFFC000"/>
  </sheetPr>
  <dimension ref="A1:XFD91"/>
  <sheetViews>
    <sheetView view="pageBreakPreview" zoomScaleNormal="170" zoomScaleSheetLayoutView="100" workbookViewId="0">
      <pane xSplit="2" ySplit="3" topLeftCell="C4" activePane="bottomRight" state="frozen"/>
      <selection activeCell="A28" sqref="A28"/>
      <selection pane="topRight" activeCell="A28" sqref="A28"/>
      <selection pane="bottomLeft" activeCell="A28" sqref="A28"/>
      <selection pane="bottomRight"/>
    </sheetView>
  </sheetViews>
  <sheetFormatPr baseColWidth="10" defaultColWidth="14.33203125" defaultRowHeight="15" customHeight="1"/>
  <cols>
    <col min="1" max="1" width="1.33203125" style="418" customWidth="1"/>
    <col min="2" max="2" width="19.19921875" style="418" customWidth="1"/>
    <col min="3" max="3" width="17.6640625" style="418" customWidth="1"/>
    <col min="4" max="7" width="15.796875" style="418" customWidth="1"/>
    <col min="8" max="9" width="14.33203125" style="418" customWidth="1"/>
    <col min="10" max="16384" width="14.33203125" style="418"/>
  </cols>
  <sheetData>
    <row r="1" spans="1:16384" ht="21" customHeight="1">
      <c r="A1" s="114" t="s">
        <v>2058</v>
      </c>
      <c r="B1" s="425"/>
      <c r="C1" s="425"/>
      <c r="D1" s="425"/>
      <c r="E1" s="425"/>
      <c r="F1" s="425"/>
      <c r="G1" s="425"/>
    </row>
    <row r="2" spans="1:16384" ht="14.75" customHeight="1">
      <c r="A2" s="1082" t="s">
        <v>761</v>
      </c>
      <c r="B2" s="1066"/>
      <c r="C2" s="1080" t="s">
        <v>2059</v>
      </c>
      <c r="D2" s="1081" t="s">
        <v>2060</v>
      </c>
      <c r="E2" s="898"/>
      <c r="F2" s="898"/>
      <c r="G2" s="898"/>
      <c r="H2" s="113"/>
      <c r="I2" s="113"/>
      <c r="J2" s="113"/>
      <c r="K2" s="113"/>
      <c r="L2" s="113"/>
      <c r="M2" s="113"/>
      <c r="N2" s="113"/>
    </row>
    <row r="3" spans="1:16384" ht="17" customHeight="1" thickBot="1">
      <c r="A3" s="898"/>
      <c r="B3" s="898"/>
      <c r="C3" s="898"/>
      <c r="D3" s="426" t="s">
        <v>2054</v>
      </c>
      <c r="E3" s="426" t="s">
        <v>2055</v>
      </c>
      <c r="F3" s="426" t="s">
        <v>2056</v>
      </c>
      <c r="G3" s="426" t="s">
        <v>2061</v>
      </c>
    </row>
    <row r="4" spans="1:16384" s="113" customFormat="1" ht="15" customHeight="1">
      <c r="A4" s="2" t="s">
        <v>498</v>
      </c>
      <c r="B4" s="758"/>
      <c r="C4" s="25"/>
      <c r="D4" s="25"/>
      <c r="E4" s="25"/>
      <c r="F4" s="25">
        <f t="shared" ref="F4:F35" si="0">SUM(D4:E4)</f>
        <v>0</v>
      </c>
      <c r="G4" s="103" t="str">
        <f t="shared" ref="G4:G35" si="1">IFERROR(F4/C4*100,"")</f>
        <v/>
      </c>
      <c r="H4" s="418"/>
      <c r="I4" s="418"/>
      <c r="J4" s="418"/>
      <c r="K4" s="418"/>
      <c r="L4" s="418"/>
      <c r="M4" s="418"/>
      <c r="N4" s="418"/>
      <c r="O4" s="418"/>
    </row>
    <row r="5" spans="1:16384" s="427" customFormat="1" ht="15" customHeight="1">
      <c r="A5" s="2"/>
      <c r="B5" s="758" t="s">
        <v>500</v>
      </c>
      <c r="C5" s="755"/>
      <c r="D5" s="755"/>
      <c r="E5" s="755"/>
      <c r="F5" s="755">
        <f t="shared" si="0"/>
        <v>0</v>
      </c>
      <c r="G5" s="756" t="str">
        <f t="shared" si="1"/>
        <v/>
      </c>
      <c r="H5" s="418"/>
      <c r="I5" s="418"/>
      <c r="J5" s="418"/>
      <c r="K5" s="418"/>
      <c r="L5" s="418"/>
      <c r="M5" s="418"/>
      <c r="N5" s="418"/>
      <c r="O5" s="418"/>
    </row>
    <row r="6" spans="1:16384" s="427" customFormat="1" ht="15" customHeight="1">
      <c r="A6" s="2"/>
      <c r="B6" s="758" t="s">
        <v>501</v>
      </c>
      <c r="C6" s="751"/>
      <c r="D6" s="751"/>
      <c r="E6" s="751"/>
      <c r="F6" s="751">
        <f t="shared" si="0"/>
        <v>0</v>
      </c>
      <c r="G6" s="757" t="str">
        <f t="shared" si="1"/>
        <v/>
      </c>
      <c r="H6" s="113"/>
      <c r="I6" s="113"/>
      <c r="J6" s="428"/>
      <c r="K6" s="112"/>
      <c r="L6" s="112"/>
      <c r="M6" s="112"/>
      <c r="N6" s="115"/>
      <c r="O6" s="113"/>
      <c r="P6" s="113"/>
      <c r="Q6" s="428"/>
      <c r="R6" s="112"/>
      <c r="S6" s="112"/>
      <c r="T6" s="112"/>
      <c r="U6" s="115"/>
      <c r="V6" s="113"/>
      <c r="W6" s="113"/>
      <c r="X6" s="428"/>
      <c r="Y6" s="112"/>
      <c r="Z6" s="112"/>
      <c r="AA6" s="112"/>
      <c r="AB6" s="115"/>
      <c r="AC6" s="113"/>
      <c r="AD6" s="113"/>
      <c r="AE6" s="428"/>
      <c r="AF6" s="112"/>
      <c r="AG6" s="112"/>
      <c r="AH6" s="112"/>
      <c r="AI6" s="115"/>
      <c r="AJ6" s="113"/>
      <c r="AK6" s="113"/>
      <c r="AL6" s="428"/>
      <c r="AM6" s="112"/>
      <c r="AN6" s="112"/>
      <c r="AO6" s="112"/>
      <c r="AP6" s="115"/>
      <c r="AQ6" s="113"/>
      <c r="AR6" s="113"/>
      <c r="AS6" s="428"/>
      <c r="AT6" s="112"/>
      <c r="AU6" s="112"/>
      <c r="AV6" s="112"/>
      <c r="AW6" s="115"/>
      <c r="AX6" s="113"/>
      <c r="AY6" s="113"/>
      <c r="AZ6" s="428"/>
      <c r="BA6" s="112"/>
      <c r="BB6" s="112"/>
      <c r="BC6" s="112"/>
      <c r="BD6" s="115"/>
      <c r="BE6" s="113"/>
      <c r="BF6" s="113"/>
      <c r="BG6" s="428"/>
      <c r="BH6" s="112"/>
      <c r="BI6" s="112"/>
      <c r="BJ6" s="112"/>
      <c r="BK6" s="115"/>
      <c r="BL6" s="113"/>
      <c r="BM6" s="113"/>
      <c r="BN6" s="428"/>
      <c r="BO6" s="112"/>
      <c r="BP6" s="112"/>
      <c r="BQ6" s="112"/>
      <c r="BR6" s="115"/>
      <c r="BS6" s="113"/>
      <c r="BT6" s="113"/>
      <c r="BU6" s="428"/>
      <c r="BV6" s="112"/>
      <c r="BW6" s="112"/>
      <c r="BX6" s="112"/>
      <c r="BY6" s="115"/>
      <c r="BZ6" s="113"/>
      <c r="CA6" s="113"/>
      <c r="CB6" s="428"/>
      <c r="CC6" s="112"/>
      <c r="CD6" s="112"/>
      <c r="CE6" s="112"/>
      <c r="CF6" s="115"/>
      <c r="CG6" s="113"/>
      <c r="CH6" s="113"/>
      <c r="CI6" s="428"/>
      <c r="CJ6" s="112"/>
      <c r="CK6" s="112"/>
      <c r="CL6" s="112"/>
      <c r="CM6" s="115"/>
      <c r="CN6" s="113"/>
      <c r="CO6" s="113"/>
      <c r="CP6" s="428"/>
      <c r="CQ6" s="112"/>
      <c r="CR6" s="112"/>
      <c r="CS6" s="112"/>
      <c r="CT6" s="115"/>
      <c r="CU6" s="113"/>
      <c r="CV6" s="113"/>
      <c r="CW6" s="428"/>
      <c r="CX6" s="112"/>
      <c r="CY6" s="112"/>
      <c r="CZ6" s="112"/>
      <c r="DA6" s="115"/>
      <c r="DB6" s="113"/>
      <c r="DC6" s="113"/>
      <c r="DD6" s="428"/>
      <c r="DE6" s="112"/>
      <c r="DF6" s="112"/>
      <c r="DG6" s="112"/>
      <c r="DH6" s="115"/>
      <c r="DI6" s="113"/>
      <c r="DJ6" s="113"/>
      <c r="DK6" s="428"/>
      <c r="DL6" s="112"/>
      <c r="DM6" s="112"/>
      <c r="DN6" s="112"/>
      <c r="DO6" s="115"/>
      <c r="DP6" s="113"/>
      <c r="DQ6" s="113"/>
      <c r="DR6" s="428"/>
      <c r="DS6" s="112"/>
      <c r="DT6" s="112"/>
      <c r="DU6" s="112"/>
      <c r="DV6" s="115"/>
      <c r="DW6" s="113"/>
      <c r="DX6" s="113"/>
      <c r="DY6" s="428"/>
      <c r="DZ6" s="112"/>
      <c r="EA6" s="112"/>
      <c r="EB6" s="112"/>
      <c r="EC6" s="115"/>
      <c r="ED6" s="113"/>
      <c r="EE6" s="113"/>
      <c r="EF6" s="428"/>
      <c r="EG6" s="112"/>
      <c r="EH6" s="112"/>
      <c r="EI6" s="112"/>
      <c r="EJ6" s="115"/>
      <c r="EK6" s="113"/>
      <c r="EL6" s="113"/>
      <c r="EM6" s="428"/>
      <c r="EN6" s="112"/>
      <c r="EO6" s="112"/>
      <c r="EP6" s="112"/>
      <c r="EQ6" s="115"/>
      <c r="ER6" s="113"/>
      <c r="ES6" s="113"/>
      <c r="ET6" s="428"/>
      <c r="EU6" s="112"/>
      <c r="EV6" s="112"/>
      <c r="EW6" s="112"/>
      <c r="EX6" s="115"/>
      <c r="EY6" s="113"/>
      <c r="EZ6" s="113"/>
      <c r="FA6" s="428"/>
      <c r="FB6" s="112"/>
      <c r="FC6" s="112"/>
      <c r="FD6" s="112"/>
      <c r="FE6" s="115"/>
      <c r="FF6" s="113"/>
      <c r="FG6" s="113"/>
      <c r="FH6" s="428"/>
      <c r="FI6" s="112"/>
      <c r="FJ6" s="112"/>
      <c r="FK6" s="112"/>
      <c r="FL6" s="115"/>
      <c r="FM6" s="113"/>
      <c r="FN6" s="113"/>
      <c r="FO6" s="428"/>
      <c r="FP6" s="112"/>
      <c r="FQ6" s="112"/>
      <c r="FR6" s="112"/>
      <c r="FS6" s="115"/>
      <c r="FT6" s="113"/>
      <c r="FU6" s="113"/>
      <c r="FV6" s="428"/>
      <c r="FW6" s="112"/>
      <c r="FX6" s="112"/>
      <c r="FY6" s="112"/>
      <c r="FZ6" s="115"/>
      <c r="GA6" s="113"/>
      <c r="GB6" s="113"/>
      <c r="GC6" s="428"/>
      <c r="GD6" s="112"/>
      <c r="GE6" s="112"/>
      <c r="GF6" s="112"/>
      <c r="GG6" s="115"/>
      <c r="GH6" s="113"/>
      <c r="GI6" s="113"/>
      <c r="GJ6" s="428"/>
      <c r="GK6" s="112"/>
      <c r="GL6" s="112"/>
      <c r="GM6" s="112"/>
      <c r="GN6" s="115"/>
      <c r="GO6" s="113"/>
      <c r="GP6" s="113"/>
      <c r="GQ6" s="428"/>
      <c r="GR6" s="112"/>
      <c r="GS6" s="112"/>
      <c r="GT6" s="112"/>
      <c r="GU6" s="115"/>
      <c r="GV6" s="113"/>
      <c r="GW6" s="113"/>
      <c r="GX6" s="428"/>
      <c r="GY6" s="112"/>
      <c r="GZ6" s="112"/>
      <c r="HA6" s="112"/>
      <c r="HB6" s="115"/>
      <c r="HC6" s="113"/>
      <c r="HD6" s="113"/>
      <c r="HE6" s="428"/>
      <c r="HF6" s="112"/>
      <c r="HG6" s="112"/>
      <c r="HH6" s="112"/>
      <c r="HI6" s="115"/>
      <c r="HJ6" s="113"/>
      <c r="HK6" s="113"/>
      <c r="HL6" s="428"/>
      <c r="HM6" s="112"/>
      <c r="HN6" s="112"/>
      <c r="HO6" s="112"/>
      <c r="HP6" s="115"/>
      <c r="HQ6" s="113"/>
      <c r="HR6" s="113"/>
      <c r="HS6" s="428"/>
      <c r="HT6" s="112"/>
      <c r="HU6" s="112"/>
      <c r="HV6" s="112"/>
      <c r="HW6" s="115"/>
      <c r="HX6" s="113"/>
      <c r="HY6" s="113"/>
      <c r="HZ6" s="428"/>
      <c r="IA6" s="112"/>
      <c r="IB6" s="112"/>
      <c r="IC6" s="112"/>
      <c r="ID6" s="115"/>
      <c r="IE6" s="113"/>
      <c r="IF6" s="113"/>
      <c r="IG6" s="428"/>
      <c r="IH6" s="112"/>
      <c r="II6" s="112"/>
      <c r="IJ6" s="112"/>
      <c r="IK6" s="115"/>
      <c r="IL6" s="113"/>
      <c r="IM6" s="113"/>
      <c r="IN6" s="428"/>
      <c r="IO6" s="112"/>
      <c r="IP6" s="112"/>
      <c r="IQ6" s="112"/>
      <c r="IR6" s="115"/>
      <c r="IS6" s="113"/>
      <c r="IT6" s="113"/>
      <c r="IU6" s="428"/>
      <c r="IV6" s="112"/>
      <c r="IW6" s="112"/>
      <c r="IX6" s="112"/>
      <c r="IY6" s="115"/>
      <c r="IZ6" s="113"/>
      <c r="JA6" s="113"/>
      <c r="JB6" s="428"/>
      <c r="JC6" s="112"/>
      <c r="JD6" s="112"/>
      <c r="JE6" s="112"/>
      <c r="JF6" s="115"/>
      <c r="JG6" s="113"/>
      <c r="JH6" s="113"/>
      <c r="JI6" s="428"/>
      <c r="JJ6" s="112"/>
      <c r="JK6" s="112"/>
      <c r="JL6" s="112"/>
      <c r="JM6" s="115"/>
      <c r="JN6" s="113"/>
      <c r="JO6" s="113"/>
      <c r="JP6" s="428"/>
      <c r="JQ6" s="112"/>
      <c r="JR6" s="112"/>
      <c r="JS6" s="112"/>
      <c r="JT6" s="115"/>
      <c r="JU6" s="113"/>
      <c r="JV6" s="113"/>
      <c r="JW6" s="428"/>
      <c r="JX6" s="112"/>
      <c r="JY6" s="112"/>
      <c r="JZ6" s="112"/>
      <c r="KA6" s="115"/>
      <c r="KB6" s="113"/>
      <c r="KC6" s="113"/>
      <c r="KD6" s="428"/>
      <c r="KE6" s="112"/>
      <c r="KF6" s="112"/>
      <c r="KG6" s="112"/>
      <c r="KH6" s="115"/>
      <c r="KI6" s="113"/>
      <c r="KJ6" s="113"/>
      <c r="KK6" s="428"/>
      <c r="KL6" s="112"/>
      <c r="KM6" s="112"/>
      <c r="KN6" s="112"/>
      <c r="KO6" s="115"/>
      <c r="KP6" s="113"/>
      <c r="KQ6" s="113"/>
      <c r="KR6" s="428"/>
      <c r="KS6" s="112"/>
      <c r="KT6" s="112"/>
      <c r="KU6" s="112"/>
      <c r="KV6" s="115"/>
      <c r="KW6" s="113"/>
      <c r="KX6" s="113"/>
      <c r="KY6" s="428"/>
      <c r="KZ6" s="112"/>
      <c r="LA6" s="112"/>
      <c r="LB6" s="112"/>
      <c r="LC6" s="115"/>
      <c r="LD6" s="113"/>
      <c r="LE6" s="113"/>
      <c r="LF6" s="428"/>
      <c r="LG6" s="112"/>
      <c r="LH6" s="112"/>
      <c r="LI6" s="112"/>
      <c r="LJ6" s="115"/>
      <c r="LK6" s="113"/>
      <c r="LL6" s="113"/>
      <c r="LM6" s="428"/>
      <c r="LN6" s="112"/>
      <c r="LO6" s="112"/>
      <c r="LP6" s="112"/>
      <c r="LQ6" s="115"/>
      <c r="LR6" s="113"/>
      <c r="LS6" s="113"/>
      <c r="LT6" s="428"/>
      <c r="LU6" s="112"/>
      <c r="LV6" s="112"/>
      <c r="LW6" s="112"/>
      <c r="LX6" s="115"/>
      <c r="LY6" s="113"/>
      <c r="LZ6" s="113"/>
      <c r="MA6" s="428"/>
      <c r="MB6" s="112"/>
      <c r="MC6" s="112"/>
      <c r="MD6" s="112"/>
      <c r="ME6" s="115"/>
      <c r="MF6" s="113"/>
      <c r="MG6" s="113"/>
      <c r="MH6" s="428"/>
      <c r="MI6" s="112"/>
      <c r="MJ6" s="112"/>
      <c r="MK6" s="112"/>
      <c r="ML6" s="115"/>
      <c r="MM6" s="113"/>
      <c r="MN6" s="113"/>
      <c r="MO6" s="428"/>
      <c r="MP6" s="112"/>
      <c r="MQ6" s="112"/>
      <c r="MR6" s="112"/>
      <c r="MS6" s="115"/>
      <c r="MT6" s="113"/>
      <c r="MU6" s="113"/>
      <c r="MV6" s="428"/>
      <c r="MW6" s="112"/>
      <c r="MX6" s="112"/>
      <c r="MY6" s="112"/>
      <c r="MZ6" s="115"/>
      <c r="NA6" s="113"/>
      <c r="NB6" s="113"/>
      <c r="NC6" s="428"/>
      <c r="ND6" s="112"/>
      <c r="NE6" s="112"/>
      <c r="NF6" s="112"/>
      <c r="NG6" s="115"/>
      <c r="NH6" s="113"/>
      <c r="NI6" s="113"/>
      <c r="NJ6" s="428"/>
      <c r="NK6" s="112"/>
      <c r="NL6" s="112"/>
      <c r="NM6" s="112"/>
      <c r="NN6" s="115"/>
      <c r="NO6" s="113"/>
      <c r="NP6" s="113"/>
      <c r="NQ6" s="428"/>
      <c r="NR6" s="112"/>
      <c r="NS6" s="112"/>
      <c r="NT6" s="112"/>
      <c r="NU6" s="115"/>
      <c r="NV6" s="113"/>
      <c r="NW6" s="113"/>
      <c r="NX6" s="428"/>
      <c r="NY6" s="112"/>
      <c r="NZ6" s="112"/>
      <c r="OA6" s="112"/>
      <c r="OB6" s="115"/>
      <c r="OC6" s="113"/>
      <c r="OD6" s="113"/>
      <c r="OE6" s="428"/>
      <c r="OF6" s="112"/>
      <c r="OG6" s="112"/>
      <c r="OH6" s="112"/>
      <c r="OI6" s="115"/>
      <c r="OJ6" s="113"/>
      <c r="OK6" s="113"/>
      <c r="OL6" s="428"/>
      <c r="OM6" s="112"/>
      <c r="ON6" s="112"/>
      <c r="OO6" s="112"/>
      <c r="OP6" s="115"/>
      <c r="OQ6" s="113"/>
      <c r="OR6" s="113"/>
      <c r="OS6" s="428"/>
      <c r="OT6" s="112"/>
      <c r="OU6" s="112"/>
      <c r="OV6" s="112"/>
      <c r="OW6" s="115"/>
      <c r="OX6" s="113"/>
      <c r="OY6" s="113"/>
      <c r="OZ6" s="428"/>
      <c r="PA6" s="112"/>
      <c r="PB6" s="112"/>
      <c r="PC6" s="112"/>
      <c r="PD6" s="115"/>
      <c r="PE6" s="113"/>
      <c r="PF6" s="113"/>
      <c r="PG6" s="428"/>
      <c r="PH6" s="112"/>
      <c r="PI6" s="112"/>
      <c r="PJ6" s="112"/>
      <c r="PK6" s="115"/>
      <c r="PL6" s="113"/>
      <c r="PM6" s="113"/>
      <c r="PN6" s="428"/>
      <c r="PO6" s="112"/>
      <c r="PP6" s="112"/>
      <c r="PQ6" s="112"/>
      <c r="PR6" s="115"/>
      <c r="PS6" s="113"/>
      <c r="PT6" s="113"/>
      <c r="PU6" s="428"/>
      <c r="PV6" s="112"/>
      <c r="PW6" s="112"/>
      <c r="PX6" s="112"/>
      <c r="PY6" s="115"/>
      <c r="PZ6" s="113"/>
      <c r="QA6" s="113"/>
      <c r="QB6" s="428"/>
      <c r="QC6" s="112"/>
      <c r="QD6" s="112"/>
      <c r="QE6" s="112"/>
      <c r="QF6" s="115"/>
      <c r="QG6" s="113"/>
      <c r="QH6" s="113"/>
      <c r="QI6" s="428"/>
      <c r="QJ6" s="112"/>
      <c r="QK6" s="112"/>
      <c r="QL6" s="112"/>
      <c r="QM6" s="115"/>
      <c r="QN6" s="113"/>
      <c r="QO6" s="113"/>
      <c r="QP6" s="428"/>
      <c r="QQ6" s="112"/>
      <c r="QR6" s="112"/>
      <c r="QS6" s="112"/>
      <c r="QT6" s="115"/>
      <c r="QU6" s="113"/>
      <c r="QV6" s="113"/>
      <c r="QW6" s="428"/>
      <c r="QX6" s="112"/>
      <c r="QY6" s="112"/>
      <c r="QZ6" s="112"/>
      <c r="RA6" s="115"/>
      <c r="RB6" s="113"/>
      <c r="RC6" s="113"/>
      <c r="RD6" s="428"/>
      <c r="RE6" s="112"/>
      <c r="RF6" s="112"/>
      <c r="RG6" s="112"/>
      <c r="RH6" s="115"/>
      <c r="RI6" s="113"/>
      <c r="RJ6" s="113"/>
      <c r="RK6" s="428"/>
      <c r="RL6" s="112"/>
      <c r="RM6" s="112"/>
      <c r="RN6" s="112"/>
      <c r="RO6" s="115"/>
      <c r="RP6" s="113"/>
      <c r="RQ6" s="113"/>
      <c r="RR6" s="428"/>
      <c r="RS6" s="112"/>
      <c r="RT6" s="112"/>
      <c r="RU6" s="112"/>
      <c r="RV6" s="115"/>
      <c r="RW6" s="113"/>
      <c r="RX6" s="113"/>
      <c r="RY6" s="428"/>
      <c r="RZ6" s="112"/>
      <c r="SA6" s="112"/>
      <c r="SB6" s="112"/>
      <c r="SC6" s="115"/>
      <c r="SD6" s="113"/>
      <c r="SE6" s="113"/>
      <c r="SF6" s="428"/>
      <c r="SG6" s="112"/>
      <c r="SH6" s="112"/>
      <c r="SI6" s="112"/>
      <c r="SJ6" s="115"/>
      <c r="SK6" s="113"/>
      <c r="SL6" s="113"/>
      <c r="SM6" s="428"/>
      <c r="SN6" s="112"/>
      <c r="SO6" s="112"/>
      <c r="SP6" s="112"/>
      <c r="SQ6" s="115"/>
      <c r="SR6" s="113"/>
      <c r="SS6" s="113"/>
      <c r="ST6" s="428"/>
      <c r="SU6" s="112"/>
      <c r="SV6" s="112"/>
      <c r="SW6" s="112"/>
      <c r="SX6" s="115"/>
      <c r="SY6" s="113"/>
      <c r="SZ6" s="113"/>
      <c r="TA6" s="428"/>
      <c r="TB6" s="112"/>
      <c r="TC6" s="112"/>
      <c r="TD6" s="112"/>
      <c r="TE6" s="115"/>
      <c r="TF6" s="113"/>
      <c r="TG6" s="113"/>
      <c r="TH6" s="428"/>
      <c r="TI6" s="112"/>
      <c r="TJ6" s="112"/>
      <c r="TK6" s="112"/>
      <c r="TL6" s="115"/>
      <c r="TM6" s="113"/>
      <c r="TN6" s="113"/>
      <c r="TO6" s="428"/>
      <c r="TP6" s="112"/>
      <c r="TQ6" s="112"/>
      <c r="TR6" s="112"/>
      <c r="TS6" s="115"/>
      <c r="TT6" s="113"/>
      <c r="TU6" s="113"/>
      <c r="TV6" s="428"/>
      <c r="TW6" s="112"/>
      <c r="TX6" s="112"/>
      <c r="TY6" s="112"/>
      <c r="TZ6" s="115"/>
      <c r="UA6" s="113"/>
      <c r="UB6" s="113"/>
      <c r="UC6" s="428"/>
      <c r="UD6" s="112"/>
      <c r="UE6" s="112"/>
      <c r="UF6" s="112"/>
      <c r="UG6" s="115"/>
      <c r="UH6" s="113"/>
      <c r="UI6" s="113"/>
      <c r="UJ6" s="428"/>
      <c r="UK6" s="112"/>
      <c r="UL6" s="112"/>
      <c r="UM6" s="112"/>
      <c r="UN6" s="115"/>
      <c r="UO6" s="113"/>
      <c r="UP6" s="113"/>
      <c r="UQ6" s="428"/>
      <c r="UR6" s="112"/>
      <c r="US6" s="112"/>
      <c r="UT6" s="112"/>
      <c r="UU6" s="115"/>
      <c r="UV6" s="113"/>
      <c r="UW6" s="113"/>
      <c r="UX6" s="428"/>
      <c r="UY6" s="112"/>
      <c r="UZ6" s="112"/>
      <c r="VA6" s="112"/>
      <c r="VB6" s="115"/>
      <c r="VC6" s="113"/>
      <c r="VD6" s="113"/>
      <c r="VE6" s="428"/>
      <c r="VF6" s="112"/>
      <c r="VG6" s="112"/>
      <c r="VH6" s="112"/>
      <c r="VI6" s="115"/>
      <c r="VJ6" s="113"/>
      <c r="VK6" s="113"/>
      <c r="VL6" s="428"/>
      <c r="VM6" s="112"/>
      <c r="VN6" s="112"/>
      <c r="VO6" s="112"/>
      <c r="VP6" s="115"/>
      <c r="VQ6" s="113"/>
      <c r="VR6" s="113"/>
      <c r="VS6" s="428"/>
      <c r="VT6" s="112"/>
      <c r="VU6" s="112"/>
      <c r="VV6" s="112"/>
      <c r="VW6" s="115"/>
      <c r="VX6" s="113"/>
      <c r="VY6" s="113"/>
      <c r="VZ6" s="428"/>
      <c r="WA6" s="112"/>
      <c r="WB6" s="112"/>
      <c r="WC6" s="112"/>
      <c r="WD6" s="115"/>
      <c r="WE6" s="113"/>
      <c r="WF6" s="113"/>
      <c r="WG6" s="428"/>
      <c r="WH6" s="112"/>
      <c r="WI6" s="112"/>
      <c r="WJ6" s="112"/>
      <c r="WK6" s="115"/>
      <c r="WL6" s="113"/>
      <c r="WM6" s="113"/>
      <c r="WN6" s="428"/>
      <c r="WO6" s="112"/>
      <c r="WP6" s="112"/>
      <c r="WQ6" s="112"/>
      <c r="WR6" s="115"/>
      <c r="WS6" s="113"/>
      <c r="WT6" s="113"/>
      <c r="WU6" s="428"/>
      <c r="WV6" s="112"/>
      <c r="WW6" s="112"/>
      <c r="WX6" s="112"/>
      <c r="WY6" s="115"/>
      <c r="WZ6" s="113"/>
      <c r="XA6" s="113"/>
      <c r="XB6" s="428"/>
      <c r="XC6" s="112"/>
      <c r="XD6" s="112"/>
      <c r="XE6" s="112"/>
      <c r="XF6" s="115"/>
      <c r="XG6" s="113"/>
      <c r="XH6" s="113"/>
      <c r="XI6" s="428"/>
      <c r="XJ6" s="112"/>
      <c r="XK6" s="112"/>
      <c r="XL6" s="112"/>
      <c r="XM6" s="115"/>
      <c r="XN6" s="113"/>
      <c r="XO6" s="113"/>
      <c r="XP6" s="428"/>
      <c r="XQ6" s="112"/>
      <c r="XR6" s="112"/>
      <c r="XS6" s="112"/>
      <c r="XT6" s="115"/>
      <c r="XU6" s="113"/>
      <c r="XV6" s="113"/>
      <c r="XW6" s="428"/>
      <c r="XX6" s="112"/>
      <c r="XY6" s="112"/>
      <c r="XZ6" s="112"/>
      <c r="YA6" s="115"/>
      <c r="YB6" s="113"/>
      <c r="YC6" s="113"/>
      <c r="YD6" s="428"/>
      <c r="YE6" s="112"/>
      <c r="YF6" s="112"/>
      <c r="YG6" s="112"/>
      <c r="YH6" s="115"/>
      <c r="YI6" s="113"/>
      <c r="YJ6" s="113"/>
      <c r="YK6" s="428"/>
      <c r="YL6" s="112"/>
      <c r="YM6" s="112"/>
      <c r="YN6" s="112"/>
      <c r="YO6" s="115"/>
      <c r="YP6" s="113"/>
      <c r="YQ6" s="113"/>
      <c r="YR6" s="428"/>
      <c r="YS6" s="112"/>
      <c r="YT6" s="112"/>
      <c r="YU6" s="112"/>
      <c r="YV6" s="115"/>
      <c r="YW6" s="113"/>
      <c r="YX6" s="113"/>
      <c r="YY6" s="428"/>
      <c r="YZ6" s="112"/>
      <c r="ZA6" s="112"/>
      <c r="ZB6" s="112"/>
      <c r="ZC6" s="115"/>
      <c r="ZD6" s="113"/>
      <c r="ZE6" s="113"/>
      <c r="ZF6" s="428"/>
      <c r="ZG6" s="112"/>
      <c r="ZH6" s="112"/>
      <c r="ZI6" s="112"/>
      <c r="ZJ6" s="115"/>
      <c r="ZK6" s="113"/>
      <c r="ZL6" s="113"/>
      <c r="ZM6" s="428"/>
      <c r="ZN6" s="112"/>
      <c r="ZO6" s="112"/>
      <c r="ZP6" s="112"/>
      <c r="ZQ6" s="115"/>
      <c r="ZR6" s="113"/>
      <c r="ZS6" s="113"/>
      <c r="ZT6" s="428"/>
      <c r="ZU6" s="112"/>
      <c r="ZV6" s="112"/>
      <c r="ZW6" s="112"/>
      <c r="ZX6" s="115"/>
      <c r="ZY6" s="113"/>
      <c r="ZZ6" s="113"/>
      <c r="AAA6" s="428"/>
      <c r="AAB6" s="112"/>
      <c r="AAC6" s="112"/>
      <c r="AAD6" s="112"/>
      <c r="AAE6" s="115"/>
      <c r="AAF6" s="113"/>
      <c r="AAG6" s="113"/>
      <c r="AAH6" s="428"/>
      <c r="AAI6" s="112"/>
      <c r="AAJ6" s="112"/>
      <c r="AAK6" s="112"/>
      <c r="AAL6" s="115"/>
      <c r="AAM6" s="113"/>
      <c r="AAN6" s="113"/>
      <c r="AAO6" s="428"/>
      <c r="AAP6" s="112"/>
      <c r="AAQ6" s="112"/>
      <c r="AAR6" s="112"/>
      <c r="AAS6" s="115"/>
      <c r="AAT6" s="113"/>
      <c r="AAU6" s="113"/>
      <c r="AAV6" s="428"/>
      <c r="AAW6" s="112"/>
      <c r="AAX6" s="112"/>
      <c r="AAY6" s="112"/>
      <c r="AAZ6" s="115"/>
      <c r="ABA6" s="113"/>
      <c r="ABB6" s="113"/>
      <c r="ABC6" s="428"/>
      <c r="ABD6" s="112"/>
      <c r="ABE6" s="112"/>
      <c r="ABF6" s="112"/>
      <c r="ABG6" s="115"/>
      <c r="ABH6" s="113"/>
      <c r="ABI6" s="113"/>
      <c r="ABJ6" s="428"/>
      <c r="ABK6" s="112"/>
      <c r="ABL6" s="112"/>
      <c r="ABM6" s="112"/>
      <c r="ABN6" s="115"/>
      <c r="ABO6" s="113"/>
      <c r="ABP6" s="113"/>
      <c r="ABQ6" s="428"/>
      <c r="ABR6" s="112"/>
      <c r="ABS6" s="112"/>
      <c r="ABT6" s="112"/>
      <c r="ABU6" s="115"/>
      <c r="ABV6" s="113"/>
      <c r="ABW6" s="113"/>
      <c r="ABX6" s="428"/>
      <c r="ABY6" s="112"/>
      <c r="ABZ6" s="112"/>
      <c r="ACA6" s="112"/>
      <c r="ACB6" s="115"/>
      <c r="ACC6" s="113"/>
      <c r="ACD6" s="113"/>
      <c r="ACE6" s="428"/>
      <c r="ACF6" s="112"/>
      <c r="ACG6" s="112"/>
      <c r="ACH6" s="112"/>
      <c r="ACI6" s="115"/>
      <c r="ACJ6" s="113"/>
      <c r="ACK6" s="113"/>
      <c r="ACL6" s="428"/>
      <c r="ACM6" s="112"/>
      <c r="ACN6" s="112"/>
      <c r="ACO6" s="112"/>
      <c r="ACP6" s="115"/>
      <c r="ACQ6" s="113"/>
      <c r="ACR6" s="113"/>
      <c r="ACS6" s="428"/>
      <c r="ACT6" s="112"/>
      <c r="ACU6" s="112"/>
      <c r="ACV6" s="112"/>
      <c r="ACW6" s="115"/>
      <c r="ACX6" s="113"/>
      <c r="ACY6" s="113"/>
      <c r="ACZ6" s="428"/>
      <c r="ADA6" s="112"/>
      <c r="ADB6" s="112"/>
      <c r="ADC6" s="112"/>
      <c r="ADD6" s="115"/>
      <c r="ADE6" s="113"/>
      <c r="ADF6" s="113"/>
      <c r="ADG6" s="428"/>
      <c r="ADH6" s="112"/>
      <c r="ADI6" s="112"/>
      <c r="ADJ6" s="112"/>
      <c r="ADK6" s="115"/>
      <c r="ADL6" s="113"/>
      <c r="ADM6" s="113"/>
      <c r="ADN6" s="428"/>
      <c r="ADO6" s="112"/>
      <c r="ADP6" s="112"/>
      <c r="ADQ6" s="112"/>
      <c r="ADR6" s="115"/>
      <c r="ADS6" s="113"/>
      <c r="ADT6" s="113"/>
      <c r="ADU6" s="428"/>
      <c r="ADV6" s="112"/>
      <c r="ADW6" s="112"/>
      <c r="ADX6" s="112"/>
      <c r="ADY6" s="115"/>
      <c r="ADZ6" s="113"/>
      <c r="AEA6" s="113"/>
      <c r="AEB6" s="428"/>
      <c r="AEC6" s="112"/>
      <c r="AED6" s="112"/>
      <c r="AEE6" s="112"/>
      <c r="AEF6" s="115"/>
      <c r="AEG6" s="113"/>
      <c r="AEH6" s="113"/>
      <c r="AEI6" s="428"/>
      <c r="AEJ6" s="112"/>
      <c r="AEK6" s="112"/>
      <c r="AEL6" s="112"/>
      <c r="AEM6" s="115"/>
      <c r="AEN6" s="113"/>
      <c r="AEO6" s="113"/>
      <c r="AEP6" s="428"/>
      <c r="AEQ6" s="112"/>
      <c r="AER6" s="112"/>
      <c r="AES6" s="112"/>
      <c r="AET6" s="115"/>
      <c r="AEU6" s="113"/>
      <c r="AEV6" s="113"/>
      <c r="AEW6" s="428"/>
      <c r="AEX6" s="112"/>
      <c r="AEY6" s="112"/>
      <c r="AEZ6" s="112"/>
      <c r="AFA6" s="115"/>
      <c r="AFB6" s="113"/>
      <c r="AFC6" s="113"/>
      <c r="AFD6" s="428"/>
      <c r="AFE6" s="112"/>
      <c r="AFF6" s="112"/>
      <c r="AFG6" s="112"/>
      <c r="AFH6" s="115"/>
      <c r="AFI6" s="113"/>
      <c r="AFJ6" s="113"/>
      <c r="AFK6" s="428"/>
      <c r="AFL6" s="112"/>
      <c r="AFM6" s="112"/>
      <c r="AFN6" s="112"/>
      <c r="AFO6" s="115"/>
      <c r="AFP6" s="113"/>
      <c r="AFQ6" s="113"/>
      <c r="AFR6" s="428"/>
      <c r="AFS6" s="112"/>
      <c r="AFT6" s="112"/>
      <c r="AFU6" s="112"/>
      <c r="AFV6" s="115"/>
      <c r="AFW6" s="113"/>
      <c r="AFX6" s="113"/>
      <c r="AFY6" s="428"/>
      <c r="AFZ6" s="112"/>
      <c r="AGA6" s="112"/>
      <c r="AGB6" s="112"/>
      <c r="AGC6" s="115"/>
      <c r="AGD6" s="113"/>
      <c r="AGE6" s="113"/>
      <c r="AGF6" s="428"/>
      <c r="AGG6" s="112"/>
      <c r="AGH6" s="112"/>
      <c r="AGI6" s="112"/>
      <c r="AGJ6" s="115"/>
      <c r="AGK6" s="113"/>
      <c r="AGL6" s="113"/>
      <c r="AGM6" s="428"/>
      <c r="AGN6" s="112"/>
      <c r="AGO6" s="112"/>
      <c r="AGP6" s="112"/>
      <c r="AGQ6" s="115"/>
      <c r="AGR6" s="113"/>
      <c r="AGS6" s="113"/>
      <c r="AGT6" s="428"/>
      <c r="AGU6" s="112"/>
      <c r="AGV6" s="112"/>
      <c r="AGW6" s="112"/>
      <c r="AGX6" s="115"/>
      <c r="AGY6" s="113"/>
      <c r="AGZ6" s="113"/>
      <c r="AHA6" s="428"/>
      <c r="AHB6" s="112"/>
      <c r="AHC6" s="112"/>
      <c r="AHD6" s="112"/>
      <c r="AHE6" s="115"/>
      <c r="AHF6" s="113"/>
      <c r="AHG6" s="113"/>
      <c r="AHH6" s="428"/>
      <c r="AHI6" s="112"/>
      <c r="AHJ6" s="112"/>
      <c r="AHK6" s="112"/>
      <c r="AHL6" s="115"/>
      <c r="AHM6" s="113"/>
      <c r="AHN6" s="113"/>
      <c r="AHO6" s="428"/>
      <c r="AHP6" s="112"/>
      <c r="AHQ6" s="112"/>
      <c r="AHR6" s="112"/>
      <c r="AHS6" s="115"/>
      <c r="AHT6" s="113"/>
      <c r="AHU6" s="113"/>
      <c r="AHV6" s="428"/>
      <c r="AHW6" s="112"/>
      <c r="AHX6" s="112"/>
      <c r="AHY6" s="112"/>
      <c r="AHZ6" s="115"/>
      <c r="AIA6" s="113"/>
      <c r="AIB6" s="113"/>
      <c r="AIC6" s="428"/>
      <c r="AID6" s="112"/>
      <c r="AIE6" s="112"/>
      <c r="AIF6" s="112"/>
      <c r="AIG6" s="115"/>
      <c r="AIH6" s="113"/>
      <c r="AII6" s="113"/>
      <c r="AIJ6" s="428"/>
      <c r="AIK6" s="112"/>
      <c r="AIL6" s="112"/>
      <c r="AIM6" s="112"/>
      <c r="AIN6" s="115"/>
      <c r="AIO6" s="113"/>
      <c r="AIP6" s="113"/>
      <c r="AIQ6" s="428"/>
      <c r="AIR6" s="112"/>
      <c r="AIS6" s="112"/>
      <c r="AIT6" s="112"/>
      <c r="AIU6" s="115"/>
      <c r="AIV6" s="113"/>
      <c r="AIW6" s="113"/>
      <c r="AIX6" s="428"/>
      <c r="AIY6" s="112"/>
      <c r="AIZ6" s="112"/>
      <c r="AJA6" s="112"/>
      <c r="AJB6" s="115"/>
      <c r="AJC6" s="113"/>
      <c r="AJD6" s="113"/>
      <c r="AJE6" s="428"/>
      <c r="AJF6" s="112"/>
      <c r="AJG6" s="112"/>
      <c r="AJH6" s="112"/>
      <c r="AJI6" s="115"/>
      <c r="AJJ6" s="113"/>
      <c r="AJK6" s="113"/>
      <c r="AJL6" s="428"/>
      <c r="AJM6" s="112"/>
      <c r="AJN6" s="112"/>
      <c r="AJO6" s="112"/>
      <c r="AJP6" s="115"/>
      <c r="AJQ6" s="113"/>
      <c r="AJR6" s="113"/>
      <c r="AJS6" s="428"/>
      <c r="AJT6" s="112"/>
      <c r="AJU6" s="112"/>
      <c r="AJV6" s="112"/>
      <c r="AJW6" s="115"/>
      <c r="AJX6" s="113"/>
      <c r="AJY6" s="113"/>
      <c r="AJZ6" s="428"/>
      <c r="AKA6" s="112"/>
      <c r="AKB6" s="112"/>
      <c r="AKC6" s="112"/>
      <c r="AKD6" s="115"/>
      <c r="AKE6" s="113"/>
      <c r="AKF6" s="113"/>
      <c r="AKG6" s="428"/>
      <c r="AKH6" s="112"/>
      <c r="AKI6" s="112"/>
      <c r="AKJ6" s="112"/>
      <c r="AKK6" s="115"/>
      <c r="AKL6" s="113"/>
      <c r="AKM6" s="113"/>
      <c r="AKN6" s="428"/>
      <c r="AKO6" s="112"/>
      <c r="AKP6" s="112"/>
      <c r="AKQ6" s="112"/>
      <c r="AKR6" s="115"/>
      <c r="AKS6" s="113"/>
      <c r="AKT6" s="113"/>
      <c r="AKU6" s="428"/>
      <c r="AKV6" s="112"/>
      <c r="AKW6" s="112"/>
      <c r="AKX6" s="112"/>
      <c r="AKY6" s="115"/>
      <c r="AKZ6" s="113"/>
      <c r="ALA6" s="113"/>
      <c r="ALB6" s="428"/>
      <c r="ALC6" s="112"/>
      <c r="ALD6" s="112"/>
      <c r="ALE6" s="112"/>
      <c r="ALF6" s="115"/>
      <c r="ALG6" s="113"/>
      <c r="ALH6" s="113"/>
      <c r="ALI6" s="428"/>
      <c r="ALJ6" s="112"/>
      <c r="ALK6" s="112"/>
      <c r="ALL6" s="112"/>
      <c r="ALM6" s="115"/>
      <c r="ALN6" s="113"/>
      <c r="ALO6" s="113"/>
      <c r="ALP6" s="428"/>
      <c r="ALQ6" s="112"/>
      <c r="ALR6" s="112"/>
      <c r="ALS6" s="112"/>
      <c r="ALT6" s="115"/>
      <c r="ALU6" s="113"/>
      <c r="ALV6" s="113"/>
      <c r="ALW6" s="428"/>
      <c r="ALX6" s="112"/>
      <c r="ALY6" s="112"/>
      <c r="ALZ6" s="112"/>
      <c r="AMA6" s="115"/>
      <c r="AMB6" s="113"/>
      <c r="AMC6" s="113"/>
      <c r="AMD6" s="428"/>
      <c r="AME6" s="112"/>
      <c r="AMF6" s="112"/>
      <c r="AMG6" s="112"/>
      <c r="AMH6" s="115"/>
      <c r="AMI6" s="113"/>
      <c r="AMJ6" s="113"/>
      <c r="AMK6" s="428"/>
      <c r="AML6" s="112"/>
      <c r="AMM6" s="112"/>
      <c r="AMN6" s="112"/>
      <c r="AMO6" s="115"/>
      <c r="AMP6" s="113"/>
      <c r="AMQ6" s="113"/>
      <c r="AMR6" s="428"/>
      <c r="AMS6" s="112"/>
      <c r="AMT6" s="112"/>
      <c r="AMU6" s="112"/>
      <c r="AMV6" s="115"/>
      <c r="AMW6" s="113"/>
      <c r="AMX6" s="113"/>
      <c r="AMY6" s="428"/>
      <c r="AMZ6" s="112"/>
      <c r="ANA6" s="112"/>
      <c r="ANB6" s="112"/>
      <c r="ANC6" s="115"/>
      <c r="AND6" s="113"/>
      <c r="ANE6" s="113"/>
      <c r="ANF6" s="428"/>
      <c r="ANG6" s="112"/>
      <c r="ANH6" s="112"/>
      <c r="ANI6" s="112"/>
      <c r="ANJ6" s="115"/>
      <c r="ANK6" s="113"/>
      <c r="ANL6" s="113"/>
      <c r="ANM6" s="428"/>
      <c r="ANN6" s="112"/>
      <c r="ANO6" s="112"/>
      <c r="ANP6" s="112"/>
      <c r="ANQ6" s="115"/>
      <c r="ANR6" s="113"/>
      <c r="ANS6" s="113"/>
      <c r="ANT6" s="428"/>
      <c r="ANU6" s="112"/>
      <c r="ANV6" s="112"/>
      <c r="ANW6" s="112"/>
      <c r="ANX6" s="115"/>
      <c r="ANY6" s="113"/>
      <c r="ANZ6" s="113"/>
      <c r="AOA6" s="428"/>
      <c r="AOB6" s="112"/>
      <c r="AOC6" s="112"/>
      <c r="AOD6" s="112"/>
      <c r="AOE6" s="115"/>
      <c r="AOF6" s="113"/>
      <c r="AOG6" s="113"/>
      <c r="AOH6" s="428"/>
      <c r="AOI6" s="112"/>
      <c r="AOJ6" s="112"/>
      <c r="AOK6" s="112"/>
      <c r="AOL6" s="115"/>
      <c r="AOM6" s="113"/>
      <c r="AON6" s="113"/>
      <c r="AOO6" s="428"/>
      <c r="AOP6" s="112"/>
      <c r="AOQ6" s="112"/>
      <c r="AOR6" s="112"/>
      <c r="AOS6" s="115"/>
      <c r="AOT6" s="113"/>
      <c r="AOU6" s="113"/>
      <c r="AOV6" s="428"/>
      <c r="AOW6" s="112"/>
      <c r="AOX6" s="112"/>
      <c r="AOY6" s="112"/>
      <c r="AOZ6" s="115"/>
      <c r="APA6" s="113"/>
      <c r="APB6" s="113"/>
      <c r="APC6" s="428"/>
      <c r="APD6" s="112"/>
      <c r="APE6" s="112"/>
      <c r="APF6" s="112"/>
      <c r="APG6" s="115"/>
      <c r="APH6" s="113"/>
      <c r="API6" s="113"/>
      <c r="APJ6" s="428"/>
      <c r="APK6" s="112"/>
      <c r="APL6" s="112"/>
      <c r="APM6" s="112"/>
      <c r="APN6" s="115"/>
      <c r="APO6" s="113"/>
      <c r="APP6" s="113"/>
      <c r="APQ6" s="428"/>
      <c r="APR6" s="112"/>
      <c r="APS6" s="112"/>
      <c r="APT6" s="112"/>
      <c r="APU6" s="115"/>
      <c r="APV6" s="113"/>
      <c r="APW6" s="113"/>
      <c r="APX6" s="428"/>
      <c r="APY6" s="112"/>
      <c r="APZ6" s="112"/>
      <c r="AQA6" s="112"/>
      <c r="AQB6" s="115"/>
      <c r="AQC6" s="113"/>
      <c r="AQD6" s="113"/>
      <c r="AQE6" s="428"/>
      <c r="AQF6" s="112"/>
      <c r="AQG6" s="112"/>
      <c r="AQH6" s="112"/>
      <c r="AQI6" s="115"/>
      <c r="AQJ6" s="113"/>
      <c r="AQK6" s="113"/>
      <c r="AQL6" s="428"/>
      <c r="AQM6" s="112"/>
      <c r="AQN6" s="112"/>
      <c r="AQO6" s="112"/>
      <c r="AQP6" s="115"/>
      <c r="AQQ6" s="113"/>
      <c r="AQR6" s="113"/>
      <c r="AQS6" s="428"/>
      <c r="AQT6" s="112"/>
      <c r="AQU6" s="112"/>
      <c r="AQV6" s="112"/>
      <c r="AQW6" s="115"/>
      <c r="AQX6" s="113"/>
      <c r="AQY6" s="113"/>
      <c r="AQZ6" s="428"/>
      <c r="ARA6" s="112"/>
      <c r="ARB6" s="112"/>
      <c r="ARC6" s="112"/>
      <c r="ARD6" s="115"/>
      <c r="ARE6" s="113"/>
      <c r="ARF6" s="113"/>
      <c r="ARG6" s="428"/>
      <c r="ARH6" s="112"/>
      <c r="ARI6" s="112"/>
      <c r="ARJ6" s="112"/>
      <c r="ARK6" s="115"/>
      <c r="ARL6" s="113"/>
      <c r="ARM6" s="113"/>
      <c r="ARN6" s="428"/>
      <c r="ARO6" s="112"/>
      <c r="ARP6" s="112"/>
      <c r="ARQ6" s="112"/>
      <c r="ARR6" s="115"/>
      <c r="ARS6" s="113"/>
      <c r="ART6" s="113"/>
      <c r="ARU6" s="428"/>
      <c r="ARV6" s="112"/>
      <c r="ARW6" s="112"/>
      <c r="ARX6" s="112"/>
      <c r="ARY6" s="115"/>
      <c r="ARZ6" s="113"/>
      <c r="ASA6" s="113"/>
      <c r="ASB6" s="428"/>
      <c r="ASC6" s="112"/>
      <c r="ASD6" s="112"/>
      <c r="ASE6" s="112"/>
      <c r="ASF6" s="115"/>
      <c r="ASG6" s="113"/>
      <c r="ASH6" s="113"/>
      <c r="ASI6" s="428"/>
      <c r="ASJ6" s="112"/>
      <c r="ASK6" s="112"/>
      <c r="ASL6" s="112"/>
      <c r="ASM6" s="115"/>
      <c r="ASN6" s="113"/>
      <c r="ASO6" s="113"/>
      <c r="ASP6" s="428"/>
      <c r="ASQ6" s="112"/>
      <c r="ASR6" s="112"/>
      <c r="ASS6" s="112"/>
      <c r="AST6" s="115"/>
      <c r="ASU6" s="113"/>
      <c r="ASV6" s="113"/>
      <c r="ASW6" s="428"/>
      <c r="ASX6" s="112"/>
      <c r="ASY6" s="112"/>
      <c r="ASZ6" s="112"/>
      <c r="ATA6" s="115"/>
      <c r="ATB6" s="113"/>
      <c r="ATC6" s="113"/>
      <c r="ATD6" s="428"/>
      <c r="ATE6" s="112"/>
      <c r="ATF6" s="112"/>
      <c r="ATG6" s="112"/>
      <c r="ATH6" s="115"/>
      <c r="ATI6" s="113"/>
      <c r="ATJ6" s="113"/>
      <c r="ATK6" s="428"/>
      <c r="ATL6" s="112"/>
      <c r="ATM6" s="112"/>
      <c r="ATN6" s="112"/>
      <c r="ATO6" s="115"/>
      <c r="ATP6" s="113"/>
      <c r="ATQ6" s="113"/>
      <c r="ATR6" s="428"/>
      <c r="ATS6" s="112"/>
      <c r="ATT6" s="112"/>
      <c r="ATU6" s="112"/>
      <c r="ATV6" s="115"/>
      <c r="ATW6" s="113"/>
      <c r="ATX6" s="113"/>
      <c r="ATY6" s="428"/>
      <c r="ATZ6" s="112"/>
      <c r="AUA6" s="112"/>
      <c r="AUB6" s="112"/>
      <c r="AUC6" s="115"/>
      <c r="AUD6" s="113"/>
      <c r="AUE6" s="113"/>
      <c r="AUF6" s="428"/>
      <c r="AUG6" s="112"/>
      <c r="AUH6" s="112"/>
      <c r="AUI6" s="112"/>
      <c r="AUJ6" s="115"/>
      <c r="AUK6" s="113"/>
      <c r="AUL6" s="113"/>
      <c r="AUM6" s="428"/>
      <c r="AUN6" s="112"/>
      <c r="AUO6" s="112"/>
      <c r="AUP6" s="112"/>
      <c r="AUQ6" s="115"/>
      <c r="AUR6" s="113"/>
      <c r="AUS6" s="113"/>
      <c r="AUT6" s="428"/>
      <c r="AUU6" s="112"/>
      <c r="AUV6" s="112"/>
      <c r="AUW6" s="112"/>
      <c r="AUX6" s="115"/>
      <c r="AUY6" s="113"/>
      <c r="AUZ6" s="113"/>
      <c r="AVA6" s="428"/>
      <c r="AVB6" s="112"/>
      <c r="AVC6" s="112"/>
      <c r="AVD6" s="112"/>
      <c r="AVE6" s="115"/>
      <c r="AVF6" s="113"/>
      <c r="AVG6" s="113"/>
      <c r="AVH6" s="428"/>
      <c r="AVI6" s="112"/>
      <c r="AVJ6" s="112"/>
      <c r="AVK6" s="112"/>
      <c r="AVL6" s="115"/>
      <c r="AVM6" s="113"/>
      <c r="AVN6" s="113"/>
      <c r="AVO6" s="428"/>
      <c r="AVP6" s="112"/>
      <c r="AVQ6" s="112"/>
      <c r="AVR6" s="112"/>
      <c r="AVS6" s="115"/>
      <c r="AVT6" s="113"/>
      <c r="AVU6" s="113"/>
      <c r="AVV6" s="428"/>
      <c r="AVW6" s="112"/>
      <c r="AVX6" s="112"/>
      <c r="AVY6" s="112"/>
      <c r="AVZ6" s="115"/>
      <c r="AWA6" s="113"/>
      <c r="AWB6" s="113"/>
      <c r="AWC6" s="428"/>
      <c r="AWD6" s="112"/>
      <c r="AWE6" s="112"/>
      <c r="AWF6" s="112"/>
      <c r="AWG6" s="115"/>
      <c r="AWH6" s="113"/>
      <c r="AWI6" s="113"/>
      <c r="AWJ6" s="428"/>
      <c r="AWK6" s="112"/>
      <c r="AWL6" s="112"/>
      <c r="AWM6" s="112"/>
      <c r="AWN6" s="115"/>
      <c r="AWO6" s="113"/>
      <c r="AWP6" s="113"/>
      <c r="AWQ6" s="428"/>
      <c r="AWR6" s="112"/>
      <c r="AWS6" s="112"/>
      <c r="AWT6" s="112"/>
      <c r="AWU6" s="115"/>
      <c r="AWV6" s="113"/>
      <c r="AWW6" s="113"/>
      <c r="AWX6" s="428"/>
      <c r="AWY6" s="112"/>
      <c r="AWZ6" s="112"/>
      <c r="AXA6" s="112"/>
      <c r="AXB6" s="115"/>
      <c r="AXC6" s="113"/>
      <c r="AXD6" s="113"/>
      <c r="AXE6" s="428"/>
      <c r="AXF6" s="112"/>
      <c r="AXG6" s="112"/>
      <c r="AXH6" s="112"/>
      <c r="AXI6" s="115"/>
      <c r="AXJ6" s="113"/>
      <c r="AXK6" s="113"/>
      <c r="AXL6" s="428"/>
      <c r="AXM6" s="112"/>
      <c r="AXN6" s="112"/>
      <c r="AXO6" s="112"/>
      <c r="AXP6" s="115"/>
      <c r="AXQ6" s="113"/>
      <c r="AXR6" s="113"/>
      <c r="AXS6" s="428"/>
      <c r="AXT6" s="112"/>
      <c r="AXU6" s="112"/>
      <c r="AXV6" s="112"/>
      <c r="AXW6" s="115"/>
      <c r="AXX6" s="113"/>
      <c r="AXY6" s="113"/>
      <c r="AXZ6" s="428"/>
      <c r="AYA6" s="112"/>
      <c r="AYB6" s="112"/>
      <c r="AYC6" s="112"/>
      <c r="AYD6" s="115"/>
      <c r="AYE6" s="113"/>
      <c r="AYF6" s="113"/>
      <c r="AYG6" s="428"/>
      <c r="AYH6" s="112"/>
      <c r="AYI6" s="112"/>
      <c r="AYJ6" s="112"/>
      <c r="AYK6" s="115"/>
      <c r="AYL6" s="113"/>
      <c r="AYM6" s="113"/>
      <c r="AYN6" s="428"/>
      <c r="AYO6" s="112"/>
      <c r="AYP6" s="112"/>
      <c r="AYQ6" s="112"/>
      <c r="AYR6" s="115"/>
      <c r="AYS6" s="113"/>
      <c r="AYT6" s="113"/>
      <c r="AYU6" s="428"/>
      <c r="AYV6" s="112"/>
      <c r="AYW6" s="112"/>
      <c r="AYX6" s="112"/>
      <c r="AYY6" s="115"/>
      <c r="AYZ6" s="113"/>
      <c r="AZA6" s="113"/>
      <c r="AZB6" s="428"/>
      <c r="AZC6" s="112"/>
      <c r="AZD6" s="112"/>
      <c r="AZE6" s="112"/>
      <c r="AZF6" s="115"/>
      <c r="AZG6" s="113"/>
      <c r="AZH6" s="113"/>
      <c r="AZI6" s="428"/>
      <c r="AZJ6" s="112"/>
      <c r="AZK6" s="112"/>
      <c r="AZL6" s="112"/>
      <c r="AZM6" s="115"/>
      <c r="AZN6" s="113"/>
      <c r="AZO6" s="113"/>
      <c r="AZP6" s="428"/>
      <c r="AZQ6" s="112"/>
      <c r="AZR6" s="112"/>
      <c r="AZS6" s="112"/>
      <c r="AZT6" s="115"/>
      <c r="AZU6" s="113"/>
      <c r="AZV6" s="113"/>
      <c r="AZW6" s="428"/>
      <c r="AZX6" s="112"/>
      <c r="AZY6" s="112"/>
      <c r="AZZ6" s="112"/>
      <c r="BAA6" s="115"/>
      <c r="BAB6" s="113"/>
      <c r="BAC6" s="113"/>
      <c r="BAD6" s="428"/>
      <c r="BAE6" s="112"/>
      <c r="BAF6" s="112"/>
      <c r="BAG6" s="112"/>
      <c r="BAH6" s="115"/>
      <c r="BAI6" s="113"/>
      <c r="BAJ6" s="113"/>
      <c r="BAK6" s="428"/>
      <c r="BAL6" s="112"/>
      <c r="BAM6" s="112"/>
      <c r="BAN6" s="112"/>
      <c r="BAO6" s="115"/>
      <c r="BAP6" s="113"/>
      <c r="BAQ6" s="113"/>
      <c r="BAR6" s="428"/>
      <c r="BAS6" s="112"/>
      <c r="BAT6" s="112"/>
      <c r="BAU6" s="112"/>
      <c r="BAV6" s="115"/>
      <c r="BAW6" s="113"/>
      <c r="BAX6" s="113"/>
      <c r="BAY6" s="428"/>
      <c r="BAZ6" s="112"/>
      <c r="BBA6" s="112"/>
      <c r="BBB6" s="112"/>
      <c r="BBC6" s="115"/>
      <c r="BBD6" s="113"/>
      <c r="BBE6" s="113"/>
      <c r="BBF6" s="428"/>
      <c r="BBG6" s="112"/>
      <c r="BBH6" s="112"/>
      <c r="BBI6" s="112"/>
      <c r="BBJ6" s="115"/>
      <c r="BBK6" s="113"/>
      <c r="BBL6" s="113"/>
      <c r="BBM6" s="428"/>
      <c r="BBN6" s="112"/>
      <c r="BBO6" s="112"/>
      <c r="BBP6" s="112"/>
      <c r="BBQ6" s="115"/>
      <c r="BBR6" s="113"/>
      <c r="BBS6" s="113"/>
      <c r="BBT6" s="428"/>
      <c r="BBU6" s="112"/>
      <c r="BBV6" s="112"/>
      <c r="BBW6" s="112"/>
      <c r="BBX6" s="115"/>
      <c r="BBY6" s="113"/>
      <c r="BBZ6" s="113"/>
      <c r="BCA6" s="428"/>
      <c r="BCB6" s="112"/>
      <c r="BCC6" s="112"/>
      <c r="BCD6" s="112"/>
      <c r="BCE6" s="115"/>
      <c r="BCF6" s="113"/>
      <c r="BCG6" s="113"/>
      <c r="BCH6" s="428"/>
      <c r="BCI6" s="112"/>
      <c r="BCJ6" s="112"/>
      <c r="BCK6" s="112"/>
      <c r="BCL6" s="115"/>
      <c r="BCM6" s="113"/>
      <c r="BCN6" s="113"/>
      <c r="BCO6" s="428"/>
      <c r="BCP6" s="112"/>
      <c r="BCQ6" s="112"/>
      <c r="BCR6" s="112"/>
      <c r="BCS6" s="115"/>
      <c r="BCT6" s="113"/>
      <c r="BCU6" s="113"/>
      <c r="BCV6" s="428"/>
      <c r="BCW6" s="112"/>
      <c r="BCX6" s="112"/>
      <c r="BCY6" s="112"/>
      <c r="BCZ6" s="115"/>
      <c r="BDA6" s="113"/>
      <c r="BDB6" s="113"/>
      <c r="BDC6" s="428"/>
      <c r="BDD6" s="112"/>
      <c r="BDE6" s="112"/>
      <c r="BDF6" s="112"/>
      <c r="BDG6" s="115"/>
      <c r="BDH6" s="113"/>
      <c r="BDI6" s="113"/>
      <c r="BDJ6" s="428"/>
      <c r="BDK6" s="112"/>
      <c r="BDL6" s="112"/>
      <c r="BDM6" s="112"/>
      <c r="BDN6" s="115"/>
      <c r="BDO6" s="113"/>
      <c r="BDP6" s="113"/>
      <c r="BDQ6" s="428"/>
      <c r="BDR6" s="112"/>
      <c r="BDS6" s="112"/>
      <c r="BDT6" s="112"/>
      <c r="BDU6" s="115"/>
      <c r="BDV6" s="113"/>
      <c r="BDW6" s="113"/>
      <c r="BDX6" s="428"/>
      <c r="BDY6" s="112"/>
      <c r="BDZ6" s="112"/>
      <c r="BEA6" s="112"/>
      <c r="BEB6" s="115"/>
      <c r="BEC6" s="113"/>
      <c r="BED6" s="113"/>
      <c r="BEE6" s="428"/>
      <c r="BEF6" s="112"/>
      <c r="BEG6" s="112"/>
      <c r="BEH6" s="112"/>
      <c r="BEI6" s="115"/>
      <c r="BEJ6" s="113"/>
      <c r="BEK6" s="113"/>
      <c r="BEL6" s="428"/>
      <c r="BEM6" s="112"/>
      <c r="BEN6" s="112"/>
      <c r="BEO6" s="112"/>
      <c r="BEP6" s="115"/>
      <c r="BEQ6" s="113"/>
      <c r="BER6" s="113"/>
      <c r="BES6" s="428"/>
      <c r="BET6" s="112"/>
      <c r="BEU6" s="112"/>
      <c r="BEV6" s="112"/>
      <c r="BEW6" s="115"/>
      <c r="BEX6" s="113"/>
      <c r="BEY6" s="113"/>
      <c r="BEZ6" s="428"/>
      <c r="BFA6" s="112"/>
      <c r="BFB6" s="112"/>
      <c r="BFC6" s="112"/>
      <c r="BFD6" s="115"/>
      <c r="BFE6" s="113"/>
      <c r="BFF6" s="113"/>
      <c r="BFG6" s="428"/>
      <c r="BFH6" s="112"/>
      <c r="BFI6" s="112"/>
      <c r="BFJ6" s="112"/>
      <c r="BFK6" s="115"/>
      <c r="BFL6" s="113"/>
      <c r="BFM6" s="113"/>
      <c r="BFN6" s="428"/>
      <c r="BFO6" s="112"/>
      <c r="BFP6" s="112"/>
      <c r="BFQ6" s="112"/>
      <c r="BFR6" s="115"/>
      <c r="BFS6" s="113"/>
      <c r="BFT6" s="113"/>
      <c r="BFU6" s="428"/>
      <c r="BFV6" s="112"/>
      <c r="BFW6" s="112"/>
      <c r="BFX6" s="112"/>
      <c r="BFY6" s="115"/>
      <c r="BFZ6" s="113"/>
      <c r="BGA6" s="113"/>
      <c r="BGB6" s="428"/>
      <c r="BGC6" s="112"/>
      <c r="BGD6" s="112"/>
      <c r="BGE6" s="112"/>
      <c r="BGF6" s="115"/>
      <c r="BGG6" s="113"/>
      <c r="BGH6" s="113"/>
      <c r="BGI6" s="428"/>
      <c r="BGJ6" s="112"/>
      <c r="BGK6" s="112"/>
      <c r="BGL6" s="112"/>
      <c r="BGM6" s="115"/>
      <c r="BGN6" s="113"/>
      <c r="BGO6" s="113"/>
      <c r="BGP6" s="428"/>
      <c r="BGQ6" s="112"/>
      <c r="BGR6" s="112"/>
      <c r="BGS6" s="112"/>
      <c r="BGT6" s="115"/>
      <c r="BGU6" s="113"/>
      <c r="BGV6" s="113"/>
      <c r="BGW6" s="428"/>
      <c r="BGX6" s="112"/>
      <c r="BGY6" s="112"/>
      <c r="BGZ6" s="112"/>
      <c r="BHA6" s="115"/>
      <c r="BHB6" s="113"/>
      <c r="BHC6" s="113"/>
      <c r="BHD6" s="428"/>
      <c r="BHE6" s="112"/>
      <c r="BHF6" s="112"/>
      <c r="BHG6" s="112"/>
      <c r="BHH6" s="115"/>
      <c r="BHI6" s="113"/>
      <c r="BHJ6" s="113"/>
      <c r="BHK6" s="428"/>
      <c r="BHL6" s="112"/>
      <c r="BHM6" s="112"/>
      <c r="BHN6" s="112"/>
      <c r="BHO6" s="115"/>
      <c r="BHP6" s="113"/>
      <c r="BHQ6" s="113"/>
      <c r="BHR6" s="428"/>
      <c r="BHS6" s="112"/>
      <c r="BHT6" s="112"/>
      <c r="BHU6" s="112"/>
      <c r="BHV6" s="115"/>
      <c r="BHW6" s="113"/>
      <c r="BHX6" s="113"/>
      <c r="BHY6" s="428"/>
      <c r="BHZ6" s="112"/>
      <c r="BIA6" s="112"/>
      <c r="BIB6" s="112"/>
      <c r="BIC6" s="115"/>
      <c r="BID6" s="113"/>
      <c r="BIE6" s="113"/>
      <c r="BIF6" s="428"/>
      <c r="BIG6" s="112"/>
      <c r="BIH6" s="112"/>
      <c r="BII6" s="112"/>
      <c r="BIJ6" s="115"/>
      <c r="BIK6" s="113"/>
      <c r="BIL6" s="113"/>
      <c r="BIM6" s="428"/>
      <c r="BIN6" s="112"/>
      <c r="BIO6" s="112"/>
      <c r="BIP6" s="112"/>
      <c r="BIQ6" s="115"/>
      <c r="BIR6" s="113"/>
      <c r="BIS6" s="113"/>
      <c r="BIT6" s="428"/>
      <c r="BIU6" s="112"/>
      <c r="BIV6" s="112"/>
      <c r="BIW6" s="112"/>
      <c r="BIX6" s="115"/>
      <c r="BIY6" s="113"/>
      <c r="BIZ6" s="113"/>
      <c r="BJA6" s="428"/>
      <c r="BJB6" s="112"/>
      <c r="BJC6" s="112"/>
      <c r="BJD6" s="112"/>
      <c r="BJE6" s="115"/>
      <c r="BJF6" s="113"/>
      <c r="BJG6" s="113"/>
      <c r="BJH6" s="428"/>
      <c r="BJI6" s="112"/>
      <c r="BJJ6" s="112"/>
      <c r="BJK6" s="112"/>
      <c r="BJL6" s="115"/>
      <c r="BJM6" s="113"/>
      <c r="BJN6" s="113"/>
      <c r="BJO6" s="428"/>
      <c r="BJP6" s="112"/>
      <c r="BJQ6" s="112"/>
      <c r="BJR6" s="112"/>
      <c r="BJS6" s="115"/>
      <c r="BJT6" s="113"/>
      <c r="BJU6" s="113"/>
      <c r="BJV6" s="428"/>
      <c r="BJW6" s="112"/>
      <c r="BJX6" s="112"/>
      <c r="BJY6" s="112"/>
      <c r="BJZ6" s="115"/>
      <c r="BKA6" s="113"/>
      <c r="BKB6" s="113"/>
      <c r="BKC6" s="428"/>
      <c r="BKD6" s="112"/>
      <c r="BKE6" s="112"/>
      <c r="BKF6" s="112"/>
      <c r="BKG6" s="115"/>
      <c r="BKH6" s="113"/>
      <c r="BKI6" s="113"/>
      <c r="BKJ6" s="428"/>
      <c r="BKK6" s="112"/>
      <c r="BKL6" s="112"/>
      <c r="BKM6" s="112"/>
      <c r="BKN6" s="115"/>
      <c r="BKO6" s="113"/>
      <c r="BKP6" s="113"/>
      <c r="BKQ6" s="428"/>
      <c r="BKR6" s="112"/>
      <c r="BKS6" s="112"/>
      <c r="BKT6" s="112"/>
      <c r="BKU6" s="115"/>
      <c r="BKV6" s="113"/>
      <c r="BKW6" s="113"/>
      <c r="BKX6" s="428"/>
      <c r="BKY6" s="112"/>
      <c r="BKZ6" s="112"/>
      <c r="BLA6" s="112"/>
      <c r="BLB6" s="115"/>
      <c r="BLC6" s="113"/>
      <c r="BLD6" s="113"/>
      <c r="BLE6" s="428"/>
      <c r="BLF6" s="112"/>
      <c r="BLG6" s="112"/>
      <c r="BLH6" s="112"/>
      <c r="BLI6" s="115"/>
      <c r="BLJ6" s="113"/>
      <c r="BLK6" s="113"/>
      <c r="BLL6" s="428"/>
      <c r="BLM6" s="112"/>
      <c r="BLN6" s="112"/>
      <c r="BLO6" s="112"/>
      <c r="BLP6" s="115"/>
      <c r="BLQ6" s="113"/>
      <c r="BLR6" s="113"/>
      <c r="BLS6" s="428"/>
      <c r="BLT6" s="112"/>
      <c r="BLU6" s="112"/>
      <c r="BLV6" s="112"/>
      <c r="BLW6" s="115"/>
      <c r="BLX6" s="113"/>
      <c r="BLY6" s="113"/>
      <c r="BLZ6" s="428"/>
      <c r="BMA6" s="112"/>
      <c r="BMB6" s="112"/>
      <c r="BMC6" s="112"/>
      <c r="BMD6" s="115"/>
      <c r="BME6" s="113"/>
      <c r="BMF6" s="113"/>
      <c r="BMG6" s="428"/>
      <c r="BMH6" s="112"/>
      <c r="BMI6" s="112"/>
      <c r="BMJ6" s="112"/>
      <c r="BMK6" s="115"/>
      <c r="BML6" s="113"/>
      <c r="BMM6" s="113"/>
      <c r="BMN6" s="428"/>
      <c r="BMO6" s="112"/>
      <c r="BMP6" s="112"/>
      <c r="BMQ6" s="112"/>
      <c r="BMR6" s="115"/>
      <c r="BMS6" s="113"/>
      <c r="BMT6" s="113"/>
      <c r="BMU6" s="428"/>
      <c r="BMV6" s="112"/>
      <c r="BMW6" s="112"/>
      <c r="BMX6" s="112"/>
      <c r="BMY6" s="115"/>
      <c r="BMZ6" s="113"/>
      <c r="BNA6" s="113"/>
      <c r="BNB6" s="428"/>
      <c r="BNC6" s="112"/>
      <c r="BND6" s="112"/>
      <c r="BNE6" s="112"/>
      <c r="BNF6" s="115"/>
      <c r="BNG6" s="113"/>
      <c r="BNH6" s="113"/>
      <c r="BNI6" s="428"/>
      <c r="BNJ6" s="112"/>
      <c r="BNK6" s="112"/>
      <c r="BNL6" s="112"/>
      <c r="BNM6" s="115"/>
      <c r="BNN6" s="113"/>
      <c r="BNO6" s="113"/>
      <c r="BNP6" s="428"/>
      <c r="BNQ6" s="112"/>
      <c r="BNR6" s="112"/>
      <c r="BNS6" s="112"/>
      <c r="BNT6" s="115"/>
      <c r="BNU6" s="113"/>
      <c r="BNV6" s="113"/>
      <c r="BNW6" s="428"/>
      <c r="BNX6" s="112"/>
      <c r="BNY6" s="112"/>
      <c r="BNZ6" s="112"/>
      <c r="BOA6" s="115"/>
      <c r="BOB6" s="113"/>
      <c r="BOC6" s="113"/>
      <c r="BOD6" s="428"/>
      <c r="BOE6" s="112"/>
      <c r="BOF6" s="112"/>
      <c r="BOG6" s="112"/>
      <c r="BOH6" s="115"/>
      <c r="BOI6" s="113"/>
      <c r="BOJ6" s="113"/>
      <c r="BOK6" s="428"/>
      <c r="BOL6" s="112"/>
      <c r="BOM6" s="112"/>
      <c r="BON6" s="112"/>
      <c r="BOO6" s="115"/>
      <c r="BOP6" s="113"/>
      <c r="BOQ6" s="113"/>
      <c r="BOR6" s="428"/>
      <c r="BOS6" s="112"/>
      <c r="BOT6" s="112"/>
      <c r="BOU6" s="112"/>
      <c r="BOV6" s="115"/>
      <c r="BOW6" s="113"/>
      <c r="BOX6" s="113"/>
      <c r="BOY6" s="428"/>
      <c r="BOZ6" s="112"/>
      <c r="BPA6" s="112"/>
      <c r="BPB6" s="112"/>
      <c r="BPC6" s="115"/>
      <c r="BPD6" s="113"/>
      <c r="BPE6" s="113"/>
      <c r="BPF6" s="428"/>
      <c r="BPG6" s="112"/>
      <c r="BPH6" s="112"/>
      <c r="BPI6" s="112"/>
      <c r="BPJ6" s="115"/>
      <c r="BPK6" s="113"/>
      <c r="BPL6" s="113"/>
      <c r="BPM6" s="428"/>
      <c r="BPN6" s="112"/>
      <c r="BPO6" s="112"/>
      <c r="BPP6" s="112"/>
      <c r="BPQ6" s="115"/>
      <c r="BPR6" s="113"/>
      <c r="BPS6" s="113"/>
      <c r="BPT6" s="428"/>
      <c r="BPU6" s="112"/>
      <c r="BPV6" s="112"/>
      <c r="BPW6" s="112"/>
      <c r="BPX6" s="115"/>
      <c r="BPY6" s="113"/>
      <c r="BPZ6" s="113"/>
      <c r="BQA6" s="428"/>
      <c r="BQB6" s="112"/>
      <c r="BQC6" s="112"/>
      <c r="BQD6" s="112"/>
      <c r="BQE6" s="115"/>
      <c r="BQF6" s="113"/>
      <c r="BQG6" s="113"/>
      <c r="BQH6" s="428"/>
      <c r="BQI6" s="112"/>
      <c r="BQJ6" s="112"/>
      <c r="BQK6" s="112"/>
      <c r="BQL6" s="115"/>
      <c r="BQM6" s="113"/>
      <c r="BQN6" s="113"/>
      <c r="BQO6" s="428"/>
      <c r="BQP6" s="112"/>
      <c r="BQQ6" s="112"/>
      <c r="BQR6" s="112"/>
      <c r="BQS6" s="115"/>
      <c r="BQT6" s="113"/>
      <c r="BQU6" s="113"/>
      <c r="BQV6" s="428"/>
      <c r="BQW6" s="112"/>
      <c r="BQX6" s="112"/>
      <c r="BQY6" s="112"/>
      <c r="BQZ6" s="115"/>
      <c r="BRA6" s="113"/>
      <c r="BRB6" s="113"/>
      <c r="BRC6" s="428"/>
      <c r="BRD6" s="112"/>
      <c r="BRE6" s="112"/>
      <c r="BRF6" s="112"/>
      <c r="BRG6" s="115"/>
      <c r="BRH6" s="113"/>
      <c r="BRI6" s="113"/>
      <c r="BRJ6" s="428"/>
      <c r="BRK6" s="112"/>
      <c r="BRL6" s="112"/>
      <c r="BRM6" s="112"/>
      <c r="BRN6" s="115"/>
      <c r="BRO6" s="113"/>
      <c r="BRP6" s="113"/>
      <c r="BRQ6" s="428"/>
      <c r="BRR6" s="112"/>
      <c r="BRS6" s="112"/>
      <c r="BRT6" s="112"/>
      <c r="BRU6" s="115"/>
      <c r="BRV6" s="113"/>
      <c r="BRW6" s="113"/>
      <c r="BRX6" s="428"/>
      <c r="BRY6" s="112"/>
      <c r="BRZ6" s="112"/>
      <c r="BSA6" s="112"/>
      <c r="BSB6" s="115"/>
      <c r="BSC6" s="113"/>
      <c r="BSD6" s="113"/>
      <c r="BSE6" s="428"/>
      <c r="BSF6" s="112"/>
      <c r="BSG6" s="112"/>
      <c r="BSH6" s="112"/>
      <c r="BSI6" s="115"/>
      <c r="BSJ6" s="113"/>
      <c r="BSK6" s="113"/>
      <c r="BSL6" s="428"/>
      <c r="BSM6" s="112"/>
      <c r="BSN6" s="112"/>
      <c r="BSO6" s="112"/>
      <c r="BSP6" s="115"/>
      <c r="BSQ6" s="113"/>
      <c r="BSR6" s="113"/>
      <c r="BSS6" s="428"/>
      <c r="BST6" s="112"/>
      <c r="BSU6" s="112"/>
      <c r="BSV6" s="112"/>
      <c r="BSW6" s="115"/>
      <c r="BSX6" s="113"/>
      <c r="BSY6" s="113"/>
      <c r="BSZ6" s="428"/>
      <c r="BTA6" s="112"/>
      <c r="BTB6" s="112"/>
      <c r="BTC6" s="112"/>
      <c r="BTD6" s="115"/>
      <c r="BTE6" s="113"/>
      <c r="BTF6" s="113"/>
      <c r="BTG6" s="428"/>
      <c r="BTH6" s="112"/>
      <c r="BTI6" s="112"/>
      <c r="BTJ6" s="112"/>
      <c r="BTK6" s="115"/>
      <c r="BTL6" s="113"/>
      <c r="BTM6" s="113"/>
      <c r="BTN6" s="428"/>
      <c r="BTO6" s="112"/>
      <c r="BTP6" s="112"/>
      <c r="BTQ6" s="112"/>
      <c r="BTR6" s="115"/>
      <c r="BTS6" s="113"/>
      <c r="BTT6" s="113"/>
      <c r="BTU6" s="428"/>
      <c r="BTV6" s="112"/>
      <c r="BTW6" s="112"/>
      <c r="BTX6" s="112"/>
      <c r="BTY6" s="115"/>
      <c r="BTZ6" s="113"/>
      <c r="BUA6" s="113"/>
      <c r="BUB6" s="428"/>
      <c r="BUC6" s="112"/>
      <c r="BUD6" s="112"/>
      <c r="BUE6" s="112"/>
      <c r="BUF6" s="115"/>
      <c r="BUG6" s="113"/>
      <c r="BUH6" s="113"/>
      <c r="BUI6" s="428"/>
      <c r="BUJ6" s="112"/>
      <c r="BUK6" s="112"/>
      <c r="BUL6" s="112"/>
      <c r="BUM6" s="115"/>
      <c r="BUN6" s="113"/>
      <c r="BUO6" s="113"/>
      <c r="BUP6" s="428"/>
      <c r="BUQ6" s="112"/>
      <c r="BUR6" s="112"/>
      <c r="BUS6" s="112"/>
      <c r="BUT6" s="115"/>
      <c r="BUU6" s="113"/>
      <c r="BUV6" s="113"/>
      <c r="BUW6" s="428"/>
      <c r="BUX6" s="112"/>
      <c r="BUY6" s="112"/>
      <c r="BUZ6" s="112"/>
      <c r="BVA6" s="115"/>
      <c r="BVB6" s="113"/>
      <c r="BVC6" s="113"/>
      <c r="BVD6" s="428"/>
      <c r="BVE6" s="112"/>
      <c r="BVF6" s="112"/>
      <c r="BVG6" s="112"/>
      <c r="BVH6" s="115"/>
      <c r="BVI6" s="113"/>
      <c r="BVJ6" s="113"/>
      <c r="BVK6" s="428"/>
      <c r="BVL6" s="112"/>
      <c r="BVM6" s="112"/>
      <c r="BVN6" s="112"/>
      <c r="BVO6" s="115"/>
      <c r="BVP6" s="113"/>
      <c r="BVQ6" s="113"/>
      <c r="BVR6" s="428"/>
      <c r="BVS6" s="112"/>
      <c r="BVT6" s="112"/>
      <c r="BVU6" s="112"/>
      <c r="BVV6" s="115"/>
      <c r="BVW6" s="113"/>
      <c r="BVX6" s="113"/>
      <c r="BVY6" s="428"/>
      <c r="BVZ6" s="112"/>
      <c r="BWA6" s="112"/>
      <c r="BWB6" s="112"/>
      <c r="BWC6" s="115"/>
      <c r="BWD6" s="113"/>
      <c r="BWE6" s="113"/>
      <c r="BWF6" s="428"/>
      <c r="BWG6" s="112"/>
      <c r="BWH6" s="112"/>
      <c r="BWI6" s="112"/>
      <c r="BWJ6" s="115"/>
      <c r="BWK6" s="113"/>
      <c r="BWL6" s="113"/>
      <c r="BWM6" s="428"/>
      <c r="BWN6" s="112"/>
      <c r="BWO6" s="112"/>
      <c r="BWP6" s="112"/>
      <c r="BWQ6" s="115"/>
      <c r="BWR6" s="113"/>
      <c r="BWS6" s="113"/>
      <c r="BWT6" s="428"/>
      <c r="BWU6" s="112"/>
      <c r="BWV6" s="112"/>
      <c r="BWW6" s="112"/>
      <c r="BWX6" s="115"/>
      <c r="BWY6" s="113"/>
      <c r="BWZ6" s="113"/>
      <c r="BXA6" s="428"/>
      <c r="BXB6" s="112"/>
      <c r="BXC6" s="112"/>
      <c r="BXD6" s="112"/>
      <c r="BXE6" s="115"/>
      <c r="BXF6" s="113"/>
      <c r="BXG6" s="113"/>
      <c r="BXH6" s="428"/>
      <c r="BXI6" s="112"/>
      <c r="BXJ6" s="112"/>
      <c r="BXK6" s="112"/>
      <c r="BXL6" s="115"/>
      <c r="BXM6" s="113"/>
      <c r="BXN6" s="113"/>
      <c r="BXO6" s="428"/>
      <c r="BXP6" s="112"/>
      <c r="BXQ6" s="112"/>
      <c r="BXR6" s="112"/>
      <c r="BXS6" s="115"/>
      <c r="BXT6" s="113"/>
      <c r="BXU6" s="113"/>
      <c r="BXV6" s="428"/>
      <c r="BXW6" s="112"/>
      <c r="BXX6" s="112"/>
      <c r="BXY6" s="112"/>
      <c r="BXZ6" s="115"/>
      <c r="BYA6" s="113"/>
      <c r="BYB6" s="113"/>
      <c r="BYC6" s="428"/>
      <c r="BYD6" s="112"/>
      <c r="BYE6" s="112"/>
      <c r="BYF6" s="112"/>
      <c r="BYG6" s="115"/>
      <c r="BYH6" s="113"/>
      <c r="BYI6" s="113"/>
      <c r="BYJ6" s="428"/>
      <c r="BYK6" s="112"/>
      <c r="BYL6" s="112"/>
      <c r="BYM6" s="112"/>
      <c r="BYN6" s="115"/>
      <c r="BYO6" s="113"/>
      <c r="BYP6" s="113"/>
      <c r="BYQ6" s="428"/>
      <c r="BYR6" s="112"/>
      <c r="BYS6" s="112"/>
      <c r="BYT6" s="112"/>
      <c r="BYU6" s="115"/>
      <c r="BYV6" s="113"/>
      <c r="BYW6" s="113"/>
      <c r="BYX6" s="428"/>
      <c r="BYY6" s="112"/>
      <c r="BYZ6" s="112"/>
      <c r="BZA6" s="112"/>
      <c r="BZB6" s="115"/>
      <c r="BZC6" s="113"/>
      <c r="BZD6" s="113"/>
      <c r="BZE6" s="428"/>
      <c r="BZF6" s="112"/>
      <c r="BZG6" s="112"/>
      <c r="BZH6" s="112"/>
      <c r="BZI6" s="115"/>
      <c r="BZJ6" s="113"/>
      <c r="BZK6" s="113"/>
      <c r="BZL6" s="428"/>
      <c r="BZM6" s="112"/>
      <c r="BZN6" s="112"/>
      <c r="BZO6" s="112"/>
      <c r="BZP6" s="115"/>
      <c r="BZQ6" s="113"/>
      <c r="BZR6" s="113"/>
      <c r="BZS6" s="428"/>
      <c r="BZT6" s="112"/>
      <c r="BZU6" s="112"/>
      <c r="BZV6" s="112"/>
      <c r="BZW6" s="115"/>
      <c r="BZX6" s="113"/>
      <c r="BZY6" s="113"/>
      <c r="BZZ6" s="428"/>
      <c r="CAA6" s="112"/>
      <c r="CAB6" s="112"/>
      <c r="CAC6" s="112"/>
      <c r="CAD6" s="115"/>
      <c r="CAE6" s="113"/>
      <c r="CAF6" s="113"/>
      <c r="CAG6" s="428"/>
      <c r="CAH6" s="112"/>
      <c r="CAI6" s="112"/>
      <c r="CAJ6" s="112"/>
      <c r="CAK6" s="115"/>
      <c r="CAL6" s="113"/>
      <c r="CAM6" s="113"/>
      <c r="CAN6" s="428"/>
      <c r="CAO6" s="112"/>
      <c r="CAP6" s="112"/>
      <c r="CAQ6" s="112"/>
      <c r="CAR6" s="115"/>
      <c r="CAS6" s="113"/>
      <c r="CAT6" s="113"/>
      <c r="CAU6" s="428"/>
      <c r="CAV6" s="112"/>
      <c r="CAW6" s="112"/>
      <c r="CAX6" s="112"/>
      <c r="CAY6" s="115"/>
      <c r="CAZ6" s="113"/>
      <c r="CBA6" s="113"/>
      <c r="CBB6" s="428"/>
      <c r="CBC6" s="112"/>
      <c r="CBD6" s="112"/>
      <c r="CBE6" s="112"/>
      <c r="CBF6" s="115"/>
      <c r="CBG6" s="113"/>
      <c r="CBH6" s="113"/>
      <c r="CBI6" s="428"/>
      <c r="CBJ6" s="112"/>
      <c r="CBK6" s="112"/>
      <c r="CBL6" s="112"/>
      <c r="CBM6" s="115"/>
      <c r="CBN6" s="113"/>
      <c r="CBO6" s="113"/>
      <c r="CBP6" s="428"/>
      <c r="CBQ6" s="112"/>
      <c r="CBR6" s="112"/>
      <c r="CBS6" s="112"/>
      <c r="CBT6" s="115"/>
      <c r="CBU6" s="113"/>
      <c r="CBV6" s="113"/>
      <c r="CBW6" s="428"/>
      <c r="CBX6" s="112"/>
      <c r="CBY6" s="112"/>
      <c r="CBZ6" s="112"/>
      <c r="CCA6" s="115"/>
      <c r="CCB6" s="113"/>
      <c r="CCC6" s="113"/>
      <c r="CCD6" s="428"/>
      <c r="CCE6" s="112"/>
      <c r="CCF6" s="112"/>
      <c r="CCG6" s="112"/>
      <c r="CCH6" s="115"/>
      <c r="CCI6" s="113"/>
      <c r="CCJ6" s="113"/>
      <c r="CCK6" s="428"/>
      <c r="CCL6" s="112"/>
      <c r="CCM6" s="112"/>
      <c r="CCN6" s="112"/>
      <c r="CCO6" s="115"/>
      <c r="CCP6" s="113"/>
      <c r="CCQ6" s="113"/>
      <c r="CCR6" s="428"/>
      <c r="CCS6" s="112"/>
      <c r="CCT6" s="112"/>
      <c r="CCU6" s="112"/>
      <c r="CCV6" s="115"/>
      <c r="CCW6" s="113"/>
      <c r="CCX6" s="113"/>
      <c r="CCY6" s="428"/>
      <c r="CCZ6" s="112"/>
      <c r="CDA6" s="112"/>
      <c r="CDB6" s="112"/>
      <c r="CDC6" s="115"/>
      <c r="CDD6" s="113"/>
      <c r="CDE6" s="113"/>
      <c r="CDF6" s="428"/>
      <c r="CDG6" s="112"/>
      <c r="CDH6" s="112"/>
      <c r="CDI6" s="112"/>
      <c r="CDJ6" s="115"/>
      <c r="CDK6" s="113"/>
      <c r="CDL6" s="113"/>
      <c r="CDM6" s="428"/>
      <c r="CDN6" s="112"/>
      <c r="CDO6" s="112"/>
      <c r="CDP6" s="112"/>
      <c r="CDQ6" s="115"/>
      <c r="CDR6" s="113"/>
      <c r="CDS6" s="113"/>
      <c r="CDT6" s="428"/>
      <c r="CDU6" s="112"/>
      <c r="CDV6" s="112"/>
      <c r="CDW6" s="112"/>
      <c r="CDX6" s="115"/>
      <c r="CDY6" s="113"/>
      <c r="CDZ6" s="113"/>
      <c r="CEA6" s="428"/>
      <c r="CEB6" s="112"/>
      <c r="CEC6" s="112"/>
      <c r="CED6" s="112"/>
      <c r="CEE6" s="115"/>
      <c r="CEF6" s="113"/>
      <c r="CEG6" s="113"/>
      <c r="CEH6" s="428"/>
      <c r="CEI6" s="112"/>
      <c r="CEJ6" s="112"/>
      <c r="CEK6" s="112"/>
      <c r="CEL6" s="115"/>
      <c r="CEM6" s="113"/>
      <c r="CEN6" s="113"/>
      <c r="CEO6" s="428"/>
      <c r="CEP6" s="112"/>
      <c r="CEQ6" s="112"/>
      <c r="CER6" s="112"/>
      <c r="CES6" s="115"/>
      <c r="CET6" s="113"/>
      <c r="CEU6" s="113"/>
      <c r="CEV6" s="428"/>
      <c r="CEW6" s="112"/>
      <c r="CEX6" s="112"/>
      <c r="CEY6" s="112"/>
      <c r="CEZ6" s="115"/>
      <c r="CFA6" s="113"/>
      <c r="CFB6" s="113"/>
      <c r="CFC6" s="428"/>
      <c r="CFD6" s="112"/>
      <c r="CFE6" s="112"/>
      <c r="CFF6" s="112"/>
      <c r="CFG6" s="115"/>
      <c r="CFH6" s="113"/>
      <c r="CFI6" s="113"/>
      <c r="CFJ6" s="428"/>
      <c r="CFK6" s="112"/>
      <c r="CFL6" s="112"/>
      <c r="CFM6" s="112"/>
      <c r="CFN6" s="115"/>
      <c r="CFO6" s="113"/>
      <c r="CFP6" s="113"/>
      <c r="CFQ6" s="428"/>
      <c r="CFR6" s="112"/>
      <c r="CFS6" s="112"/>
      <c r="CFT6" s="112"/>
      <c r="CFU6" s="115"/>
      <c r="CFV6" s="113"/>
      <c r="CFW6" s="113"/>
      <c r="CFX6" s="428"/>
      <c r="CFY6" s="112"/>
      <c r="CFZ6" s="112"/>
      <c r="CGA6" s="112"/>
      <c r="CGB6" s="115"/>
      <c r="CGC6" s="113"/>
      <c r="CGD6" s="113"/>
      <c r="CGE6" s="428"/>
      <c r="CGF6" s="112"/>
      <c r="CGG6" s="112"/>
      <c r="CGH6" s="112"/>
      <c r="CGI6" s="115"/>
      <c r="CGJ6" s="113"/>
      <c r="CGK6" s="113"/>
      <c r="CGL6" s="428"/>
      <c r="CGM6" s="112"/>
      <c r="CGN6" s="112"/>
      <c r="CGO6" s="112"/>
      <c r="CGP6" s="115"/>
      <c r="CGQ6" s="113"/>
      <c r="CGR6" s="113"/>
      <c r="CGS6" s="428"/>
      <c r="CGT6" s="112"/>
      <c r="CGU6" s="112"/>
      <c r="CGV6" s="112"/>
      <c r="CGW6" s="115"/>
      <c r="CGX6" s="113"/>
      <c r="CGY6" s="113"/>
      <c r="CGZ6" s="428"/>
      <c r="CHA6" s="112"/>
      <c r="CHB6" s="112"/>
      <c r="CHC6" s="112"/>
      <c r="CHD6" s="115"/>
      <c r="CHE6" s="113"/>
      <c r="CHF6" s="113"/>
      <c r="CHG6" s="428"/>
      <c r="CHH6" s="112"/>
      <c r="CHI6" s="112"/>
      <c r="CHJ6" s="112"/>
      <c r="CHK6" s="115"/>
      <c r="CHL6" s="113"/>
      <c r="CHM6" s="113"/>
      <c r="CHN6" s="428"/>
      <c r="CHO6" s="112"/>
      <c r="CHP6" s="112"/>
      <c r="CHQ6" s="112"/>
      <c r="CHR6" s="115"/>
      <c r="CHS6" s="113"/>
      <c r="CHT6" s="113"/>
      <c r="CHU6" s="428"/>
      <c r="CHV6" s="112"/>
      <c r="CHW6" s="112"/>
      <c r="CHX6" s="112"/>
      <c r="CHY6" s="115"/>
      <c r="CHZ6" s="113"/>
      <c r="CIA6" s="113"/>
      <c r="CIB6" s="428"/>
      <c r="CIC6" s="112"/>
      <c r="CID6" s="112"/>
      <c r="CIE6" s="112"/>
      <c r="CIF6" s="115"/>
      <c r="CIG6" s="113"/>
      <c r="CIH6" s="113"/>
      <c r="CII6" s="428"/>
      <c r="CIJ6" s="112"/>
      <c r="CIK6" s="112"/>
      <c r="CIL6" s="112"/>
      <c r="CIM6" s="115"/>
      <c r="CIN6" s="113"/>
      <c r="CIO6" s="113"/>
      <c r="CIP6" s="428"/>
      <c r="CIQ6" s="112"/>
      <c r="CIR6" s="112"/>
      <c r="CIS6" s="112"/>
      <c r="CIT6" s="115"/>
      <c r="CIU6" s="113"/>
      <c r="CIV6" s="113"/>
      <c r="CIW6" s="428"/>
      <c r="CIX6" s="112"/>
      <c r="CIY6" s="112"/>
      <c r="CIZ6" s="112"/>
      <c r="CJA6" s="115"/>
      <c r="CJB6" s="113"/>
      <c r="CJC6" s="113"/>
      <c r="CJD6" s="428"/>
      <c r="CJE6" s="112"/>
      <c r="CJF6" s="112"/>
      <c r="CJG6" s="112"/>
      <c r="CJH6" s="115"/>
      <c r="CJI6" s="113"/>
      <c r="CJJ6" s="113"/>
      <c r="CJK6" s="428"/>
      <c r="CJL6" s="112"/>
      <c r="CJM6" s="112"/>
      <c r="CJN6" s="112"/>
      <c r="CJO6" s="115"/>
      <c r="CJP6" s="113"/>
      <c r="CJQ6" s="113"/>
      <c r="CJR6" s="428"/>
      <c r="CJS6" s="112"/>
      <c r="CJT6" s="112"/>
      <c r="CJU6" s="112"/>
      <c r="CJV6" s="115"/>
      <c r="CJW6" s="113"/>
      <c r="CJX6" s="113"/>
      <c r="CJY6" s="428"/>
      <c r="CJZ6" s="112"/>
      <c r="CKA6" s="112"/>
      <c r="CKB6" s="112"/>
      <c r="CKC6" s="115"/>
      <c r="CKD6" s="113"/>
      <c r="CKE6" s="113"/>
      <c r="CKF6" s="428"/>
      <c r="CKG6" s="112"/>
      <c r="CKH6" s="112"/>
      <c r="CKI6" s="112"/>
      <c r="CKJ6" s="115"/>
      <c r="CKK6" s="113"/>
      <c r="CKL6" s="113"/>
      <c r="CKM6" s="428"/>
      <c r="CKN6" s="112"/>
      <c r="CKO6" s="112"/>
      <c r="CKP6" s="112"/>
      <c r="CKQ6" s="115"/>
      <c r="CKR6" s="113"/>
      <c r="CKS6" s="113"/>
      <c r="CKT6" s="428"/>
      <c r="CKU6" s="112"/>
      <c r="CKV6" s="112"/>
      <c r="CKW6" s="112"/>
      <c r="CKX6" s="115"/>
      <c r="CKY6" s="113"/>
      <c r="CKZ6" s="113"/>
      <c r="CLA6" s="428"/>
      <c r="CLB6" s="112"/>
      <c r="CLC6" s="112"/>
      <c r="CLD6" s="112"/>
      <c r="CLE6" s="115"/>
      <c r="CLF6" s="113"/>
      <c r="CLG6" s="113"/>
      <c r="CLH6" s="428"/>
      <c r="CLI6" s="112"/>
      <c r="CLJ6" s="112"/>
      <c r="CLK6" s="112"/>
      <c r="CLL6" s="115"/>
      <c r="CLM6" s="113"/>
      <c r="CLN6" s="113"/>
      <c r="CLO6" s="428"/>
      <c r="CLP6" s="112"/>
      <c r="CLQ6" s="112"/>
      <c r="CLR6" s="112"/>
      <c r="CLS6" s="115"/>
      <c r="CLT6" s="113"/>
      <c r="CLU6" s="113"/>
      <c r="CLV6" s="428"/>
      <c r="CLW6" s="112"/>
      <c r="CLX6" s="112"/>
      <c r="CLY6" s="112"/>
      <c r="CLZ6" s="115"/>
      <c r="CMA6" s="113"/>
      <c r="CMB6" s="113"/>
      <c r="CMC6" s="428"/>
      <c r="CMD6" s="112"/>
      <c r="CME6" s="112"/>
      <c r="CMF6" s="112"/>
      <c r="CMG6" s="115"/>
      <c r="CMH6" s="113"/>
      <c r="CMI6" s="113"/>
      <c r="CMJ6" s="428"/>
      <c r="CMK6" s="112"/>
      <c r="CML6" s="112"/>
      <c r="CMM6" s="112"/>
      <c r="CMN6" s="115"/>
      <c r="CMO6" s="113"/>
      <c r="CMP6" s="113"/>
      <c r="CMQ6" s="428"/>
      <c r="CMR6" s="112"/>
      <c r="CMS6" s="112"/>
      <c r="CMT6" s="112"/>
      <c r="CMU6" s="115"/>
      <c r="CMV6" s="113"/>
      <c r="CMW6" s="113"/>
      <c r="CMX6" s="428"/>
      <c r="CMY6" s="112"/>
      <c r="CMZ6" s="112"/>
      <c r="CNA6" s="112"/>
      <c r="CNB6" s="115"/>
      <c r="CNC6" s="113"/>
      <c r="CND6" s="113"/>
      <c r="CNE6" s="428"/>
      <c r="CNF6" s="112"/>
      <c r="CNG6" s="112"/>
      <c r="CNH6" s="112"/>
      <c r="CNI6" s="115"/>
      <c r="CNJ6" s="113"/>
      <c r="CNK6" s="113"/>
      <c r="CNL6" s="428"/>
      <c r="CNM6" s="112"/>
      <c r="CNN6" s="112"/>
      <c r="CNO6" s="112"/>
      <c r="CNP6" s="115"/>
      <c r="CNQ6" s="113"/>
      <c r="CNR6" s="113"/>
      <c r="CNS6" s="428"/>
      <c r="CNT6" s="112"/>
      <c r="CNU6" s="112"/>
      <c r="CNV6" s="112"/>
      <c r="CNW6" s="115"/>
      <c r="CNX6" s="113"/>
      <c r="CNY6" s="113"/>
      <c r="CNZ6" s="428"/>
      <c r="COA6" s="112"/>
      <c r="COB6" s="112"/>
      <c r="COC6" s="112"/>
      <c r="COD6" s="115"/>
      <c r="COE6" s="113"/>
      <c r="COF6" s="113"/>
      <c r="COG6" s="428"/>
      <c r="COH6" s="112"/>
      <c r="COI6" s="112"/>
      <c r="COJ6" s="112"/>
      <c r="COK6" s="115"/>
      <c r="COL6" s="113"/>
      <c r="COM6" s="113"/>
      <c r="CON6" s="428"/>
      <c r="COO6" s="112"/>
      <c r="COP6" s="112"/>
      <c r="COQ6" s="112"/>
      <c r="COR6" s="115"/>
      <c r="COS6" s="113"/>
      <c r="COT6" s="113"/>
      <c r="COU6" s="428"/>
      <c r="COV6" s="112"/>
      <c r="COW6" s="112"/>
      <c r="COX6" s="112"/>
      <c r="COY6" s="115"/>
      <c r="COZ6" s="113"/>
      <c r="CPA6" s="113"/>
      <c r="CPB6" s="428"/>
      <c r="CPC6" s="112"/>
      <c r="CPD6" s="112"/>
      <c r="CPE6" s="112"/>
      <c r="CPF6" s="115"/>
      <c r="CPG6" s="113"/>
      <c r="CPH6" s="113"/>
      <c r="CPI6" s="428"/>
      <c r="CPJ6" s="112"/>
      <c r="CPK6" s="112"/>
      <c r="CPL6" s="112"/>
      <c r="CPM6" s="115"/>
      <c r="CPN6" s="113"/>
      <c r="CPO6" s="113"/>
      <c r="CPP6" s="428"/>
      <c r="CPQ6" s="112"/>
      <c r="CPR6" s="112"/>
      <c r="CPS6" s="112"/>
      <c r="CPT6" s="115"/>
      <c r="CPU6" s="113"/>
      <c r="CPV6" s="113"/>
      <c r="CPW6" s="428"/>
      <c r="CPX6" s="112"/>
      <c r="CPY6" s="112"/>
      <c r="CPZ6" s="112"/>
      <c r="CQA6" s="115"/>
      <c r="CQB6" s="113"/>
      <c r="CQC6" s="113"/>
      <c r="CQD6" s="428"/>
      <c r="CQE6" s="112"/>
      <c r="CQF6" s="112"/>
      <c r="CQG6" s="112"/>
      <c r="CQH6" s="115"/>
      <c r="CQI6" s="113"/>
      <c r="CQJ6" s="113"/>
      <c r="CQK6" s="428"/>
      <c r="CQL6" s="112"/>
      <c r="CQM6" s="112"/>
      <c r="CQN6" s="112"/>
      <c r="CQO6" s="115"/>
      <c r="CQP6" s="113"/>
      <c r="CQQ6" s="113"/>
      <c r="CQR6" s="428"/>
      <c r="CQS6" s="112"/>
      <c r="CQT6" s="112"/>
      <c r="CQU6" s="112"/>
      <c r="CQV6" s="115"/>
      <c r="CQW6" s="113"/>
      <c r="CQX6" s="113"/>
      <c r="CQY6" s="428"/>
      <c r="CQZ6" s="112"/>
      <c r="CRA6" s="112"/>
      <c r="CRB6" s="112"/>
      <c r="CRC6" s="115"/>
      <c r="CRD6" s="113"/>
      <c r="CRE6" s="113"/>
      <c r="CRF6" s="428"/>
      <c r="CRG6" s="112"/>
      <c r="CRH6" s="112"/>
      <c r="CRI6" s="112"/>
      <c r="CRJ6" s="115"/>
      <c r="CRK6" s="113"/>
      <c r="CRL6" s="113"/>
      <c r="CRM6" s="428"/>
      <c r="CRN6" s="112"/>
      <c r="CRO6" s="112"/>
      <c r="CRP6" s="112"/>
      <c r="CRQ6" s="115"/>
      <c r="CRR6" s="113"/>
      <c r="CRS6" s="113"/>
      <c r="CRT6" s="428"/>
      <c r="CRU6" s="112"/>
      <c r="CRV6" s="112"/>
      <c r="CRW6" s="112"/>
      <c r="CRX6" s="115"/>
      <c r="CRY6" s="113"/>
      <c r="CRZ6" s="113"/>
      <c r="CSA6" s="428"/>
      <c r="CSB6" s="112"/>
      <c r="CSC6" s="112"/>
      <c r="CSD6" s="112"/>
      <c r="CSE6" s="115"/>
      <c r="CSF6" s="113"/>
      <c r="CSG6" s="113"/>
      <c r="CSH6" s="428"/>
      <c r="CSI6" s="112"/>
      <c r="CSJ6" s="112"/>
      <c r="CSK6" s="112"/>
      <c r="CSL6" s="115"/>
      <c r="CSM6" s="113"/>
      <c r="CSN6" s="113"/>
      <c r="CSO6" s="428"/>
      <c r="CSP6" s="112"/>
      <c r="CSQ6" s="112"/>
      <c r="CSR6" s="112"/>
      <c r="CSS6" s="115"/>
      <c r="CST6" s="113"/>
      <c r="CSU6" s="113"/>
      <c r="CSV6" s="428"/>
      <c r="CSW6" s="112"/>
      <c r="CSX6" s="112"/>
      <c r="CSY6" s="112"/>
      <c r="CSZ6" s="115"/>
      <c r="CTA6" s="113"/>
      <c r="CTB6" s="113"/>
      <c r="CTC6" s="428"/>
      <c r="CTD6" s="112"/>
      <c r="CTE6" s="112"/>
      <c r="CTF6" s="112"/>
      <c r="CTG6" s="115"/>
      <c r="CTH6" s="113"/>
      <c r="CTI6" s="113"/>
      <c r="CTJ6" s="428"/>
      <c r="CTK6" s="112"/>
      <c r="CTL6" s="112"/>
      <c r="CTM6" s="112"/>
      <c r="CTN6" s="115"/>
      <c r="CTO6" s="113"/>
      <c r="CTP6" s="113"/>
      <c r="CTQ6" s="428"/>
      <c r="CTR6" s="112"/>
      <c r="CTS6" s="112"/>
      <c r="CTT6" s="112"/>
      <c r="CTU6" s="115"/>
      <c r="CTV6" s="113"/>
      <c r="CTW6" s="113"/>
      <c r="CTX6" s="428"/>
      <c r="CTY6" s="112"/>
      <c r="CTZ6" s="112"/>
      <c r="CUA6" s="112"/>
      <c r="CUB6" s="115"/>
      <c r="CUC6" s="113"/>
      <c r="CUD6" s="113"/>
      <c r="CUE6" s="428"/>
      <c r="CUF6" s="112"/>
      <c r="CUG6" s="112"/>
      <c r="CUH6" s="112"/>
      <c r="CUI6" s="115"/>
      <c r="CUJ6" s="113"/>
      <c r="CUK6" s="113"/>
      <c r="CUL6" s="428"/>
      <c r="CUM6" s="112"/>
      <c r="CUN6" s="112"/>
      <c r="CUO6" s="112"/>
      <c r="CUP6" s="115"/>
      <c r="CUQ6" s="113"/>
      <c r="CUR6" s="113"/>
      <c r="CUS6" s="428"/>
      <c r="CUT6" s="112"/>
      <c r="CUU6" s="112"/>
      <c r="CUV6" s="112"/>
      <c r="CUW6" s="115"/>
      <c r="CUX6" s="113"/>
      <c r="CUY6" s="113"/>
      <c r="CUZ6" s="428"/>
      <c r="CVA6" s="112"/>
      <c r="CVB6" s="112"/>
      <c r="CVC6" s="112"/>
      <c r="CVD6" s="115"/>
      <c r="CVE6" s="113"/>
      <c r="CVF6" s="113"/>
      <c r="CVG6" s="428"/>
      <c r="CVH6" s="112"/>
      <c r="CVI6" s="112"/>
      <c r="CVJ6" s="112"/>
      <c r="CVK6" s="115"/>
      <c r="CVL6" s="113"/>
      <c r="CVM6" s="113"/>
      <c r="CVN6" s="428"/>
      <c r="CVO6" s="112"/>
      <c r="CVP6" s="112"/>
      <c r="CVQ6" s="112"/>
      <c r="CVR6" s="115"/>
      <c r="CVS6" s="113"/>
      <c r="CVT6" s="113"/>
      <c r="CVU6" s="428"/>
      <c r="CVV6" s="112"/>
      <c r="CVW6" s="112"/>
      <c r="CVX6" s="112"/>
      <c r="CVY6" s="115"/>
      <c r="CVZ6" s="113"/>
      <c r="CWA6" s="113"/>
      <c r="CWB6" s="428"/>
      <c r="CWC6" s="112"/>
      <c r="CWD6" s="112"/>
      <c r="CWE6" s="112"/>
      <c r="CWF6" s="115"/>
      <c r="CWG6" s="113"/>
      <c r="CWH6" s="113"/>
      <c r="CWI6" s="428"/>
      <c r="CWJ6" s="112"/>
      <c r="CWK6" s="112"/>
      <c r="CWL6" s="112"/>
      <c r="CWM6" s="115"/>
      <c r="CWN6" s="113"/>
      <c r="CWO6" s="113"/>
      <c r="CWP6" s="428"/>
      <c r="CWQ6" s="112"/>
      <c r="CWR6" s="112"/>
      <c r="CWS6" s="112"/>
      <c r="CWT6" s="115"/>
      <c r="CWU6" s="113"/>
      <c r="CWV6" s="113"/>
      <c r="CWW6" s="428"/>
      <c r="CWX6" s="112"/>
      <c r="CWY6" s="112"/>
      <c r="CWZ6" s="112"/>
      <c r="CXA6" s="115"/>
      <c r="CXB6" s="113"/>
      <c r="CXC6" s="113"/>
      <c r="CXD6" s="428"/>
      <c r="CXE6" s="112"/>
      <c r="CXF6" s="112"/>
      <c r="CXG6" s="112"/>
      <c r="CXH6" s="115"/>
      <c r="CXI6" s="113"/>
      <c r="CXJ6" s="113"/>
      <c r="CXK6" s="428"/>
      <c r="CXL6" s="112"/>
      <c r="CXM6" s="112"/>
      <c r="CXN6" s="112"/>
      <c r="CXO6" s="115"/>
      <c r="CXP6" s="113"/>
      <c r="CXQ6" s="113"/>
      <c r="CXR6" s="428"/>
      <c r="CXS6" s="112"/>
      <c r="CXT6" s="112"/>
      <c r="CXU6" s="112"/>
      <c r="CXV6" s="115"/>
      <c r="CXW6" s="113"/>
      <c r="CXX6" s="113"/>
      <c r="CXY6" s="428"/>
      <c r="CXZ6" s="112"/>
      <c r="CYA6" s="112"/>
      <c r="CYB6" s="112"/>
      <c r="CYC6" s="115"/>
      <c r="CYD6" s="113"/>
      <c r="CYE6" s="113"/>
      <c r="CYF6" s="428"/>
      <c r="CYG6" s="112"/>
      <c r="CYH6" s="112"/>
      <c r="CYI6" s="112"/>
      <c r="CYJ6" s="115"/>
      <c r="CYK6" s="113"/>
      <c r="CYL6" s="113"/>
      <c r="CYM6" s="428"/>
      <c r="CYN6" s="112"/>
      <c r="CYO6" s="112"/>
      <c r="CYP6" s="112"/>
      <c r="CYQ6" s="115"/>
      <c r="CYR6" s="113"/>
      <c r="CYS6" s="113"/>
      <c r="CYT6" s="428"/>
      <c r="CYU6" s="112"/>
      <c r="CYV6" s="112"/>
      <c r="CYW6" s="112"/>
      <c r="CYX6" s="115"/>
      <c r="CYY6" s="113"/>
      <c r="CYZ6" s="113"/>
      <c r="CZA6" s="428"/>
      <c r="CZB6" s="112"/>
      <c r="CZC6" s="112"/>
      <c r="CZD6" s="112"/>
      <c r="CZE6" s="115"/>
      <c r="CZF6" s="113"/>
      <c r="CZG6" s="113"/>
      <c r="CZH6" s="428"/>
      <c r="CZI6" s="112"/>
      <c r="CZJ6" s="112"/>
      <c r="CZK6" s="112"/>
      <c r="CZL6" s="115"/>
      <c r="CZM6" s="113"/>
      <c r="CZN6" s="113"/>
      <c r="CZO6" s="428"/>
      <c r="CZP6" s="112"/>
      <c r="CZQ6" s="112"/>
      <c r="CZR6" s="112"/>
      <c r="CZS6" s="115"/>
      <c r="CZT6" s="113"/>
      <c r="CZU6" s="113"/>
      <c r="CZV6" s="428"/>
      <c r="CZW6" s="112"/>
      <c r="CZX6" s="112"/>
      <c r="CZY6" s="112"/>
      <c r="CZZ6" s="115"/>
      <c r="DAA6" s="113"/>
      <c r="DAB6" s="113"/>
      <c r="DAC6" s="428"/>
      <c r="DAD6" s="112"/>
      <c r="DAE6" s="112"/>
      <c r="DAF6" s="112"/>
      <c r="DAG6" s="115"/>
      <c r="DAH6" s="113"/>
      <c r="DAI6" s="113"/>
      <c r="DAJ6" s="428"/>
      <c r="DAK6" s="112"/>
      <c r="DAL6" s="112"/>
      <c r="DAM6" s="112"/>
      <c r="DAN6" s="115"/>
      <c r="DAO6" s="113"/>
      <c r="DAP6" s="113"/>
      <c r="DAQ6" s="428"/>
      <c r="DAR6" s="112"/>
      <c r="DAS6" s="112"/>
      <c r="DAT6" s="112"/>
      <c r="DAU6" s="115"/>
      <c r="DAV6" s="113"/>
      <c r="DAW6" s="113"/>
      <c r="DAX6" s="428"/>
      <c r="DAY6" s="112"/>
      <c r="DAZ6" s="112"/>
      <c r="DBA6" s="112"/>
      <c r="DBB6" s="115"/>
      <c r="DBC6" s="113"/>
      <c r="DBD6" s="113"/>
      <c r="DBE6" s="428"/>
      <c r="DBF6" s="112"/>
      <c r="DBG6" s="112"/>
      <c r="DBH6" s="112"/>
      <c r="DBI6" s="115"/>
      <c r="DBJ6" s="113"/>
      <c r="DBK6" s="113"/>
      <c r="DBL6" s="428"/>
      <c r="DBM6" s="112"/>
      <c r="DBN6" s="112"/>
      <c r="DBO6" s="112"/>
      <c r="DBP6" s="115"/>
      <c r="DBQ6" s="113"/>
      <c r="DBR6" s="113"/>
      <c r="DBS6" s="428"/>
      <c r="DBT6" s="112"/>
      <c r="DBU6" s="112"/>
      <c r="DBV6" s="112"/>
      <c r="DBW6" s="115"/>
      <c r="DBX6" s="113"/>
      <c r="DBY6" s="113"/>
      <c r="DBZ6" s="428"/>
      <c r="DCA6" s="112"/>
      <c r="DCB6" s="112"/>
      <c r="DCC6" s="112"/>
      <c r="DCD6" s="115"/>
      <c r="DCE6" s="113"/>
      <c r="DCF6" s="113"/>
      <c r="DCG6" s="428"/>
      <c r="DCH6" s="112"/>
      <c r="DCI6" s="112"/>
      <c r="DCJ6" s="112"/>
      <c r="DCK6" s="115"/>
      <c r="DCL6" s="113"/>
      <c r="DCM6" s="113"/>
      <c r="DCN6" s="428"/>
      <c r="DCO6" s="112"/>
      <c r="DCP6" s="112"/>
      <c r="DCQ6" s="112"/>
      <c r="DCR6" s="115"/>
      <c r="DCS6" s="113"/>
      <c r="DCT6" s="113"/>
      <c r="DCU6" s="428"/>
      <c r="DCV6" s="112"/>
      <c r="DCW6" s="112"/>
      <c r="DCX6" s="112"/>
      <c r="DCY6" s="115"/>
      <c r="DCZ6" s="113"/>
      <c r="DDA6" s="113"/>
      <c r="DDB6" s="428"/>
      <c r="DDC6" s="112"/>
      <c r="DDD6" s="112"/>
      <c r="DDE6" s="112"/>
      <c r="DDF6" s="115"/>
      <c r="DDG6" s="113"/>
      <c r="DDH6" s="113"/>
      <c r="DDI6" s="428"/>
      <c r="DDJ6" s="112"/>
      <c r="DDK6" s="112"/>
      <c r="DDL6" s="112"/>
      <c r="DDM6" s="115"/>
      <c r="DDN6" s="113"/>
      <c r="DDO6" s="113"/>
      <c r="DDP6" s="428"/>
      <c r="DDQ6" s="112"/>
      <c r="DDR6" s="112"/>
      <c r="DDS6" s="112"/>
      <c r="DDT6" s="115"/>
      <c r="DDU6" s="113"/>
      <c r="DDV6" s="113"/>
      <c r="DDW6" s="428"/>
      <c r="DDX6" s="112"/>
      <c r="DDY6" s="112"/>
      <c r="DDZ6" s="112"/>
      <c r="DEA6" s="115"/>
      <c r="DEB6" s="113"/>
      <c r="DEC6" s="113"/>
      <c r="DED6" s="428"/>
      <c r="DEE6" s="112"/>
      <c r="DEF6" s="112"/>
      <c r="DEG6" s="112"/>
      <c r="DEH6" s="115"/>
      <c r="DEI6" s="113"/>
      <c r="DEJ6" s="113"/>
      <c r="DEK6" s="428"/>
      <c r="DEL6" s="112"/>
      <c r="DEM6" s="112"/>
      <c r="DEN6" s="112"/>
      <c r="DEO6" s="115"/>
      <c r="DEP6" s="113"/>
      <c r="DEQ6" s="113"/>
      <c r="DER6" s="428"/>
      <c r="DES6" s="112"/>
      <c r="DET6" s="112"/>
      <c r="DEU6" s="112"/>
      <c r="DEV6" s="115"/>
      <c r="DEW6" s="113"/>
      <c r="DEX6" s="113"/>
      <c r="DEY6" s="428"/>
      <c r="DEZ6" s="112"/>
      <c r="DFA6" s="112"/>
      <c r="DFB6" s="112"/>
      <c r="DFC6" s="115"/>
      <c r="DFD6" s="113"/>
      <c r="DFE6" s="113"/>
      <c r="DFF6" s="428"/>
      <c r="DFG6" s="112"/>
      <c r="DFH6" s="112"/>
      <c r="DFI6" s="112"/>
      <c r="DFJ6" s="115"/>
      <c r="DFK6" s="113"/>
      <c r="DFL6" s="113"/>
      <c r="DFM6" s="428"/>
      <c r="DFN6" s="112"/>
      <c r="DFO6" s="112"/>
      <c r="DFP6" s="112"/>
      <c r="DFQ6" s="115"/>
      <c r="DFR6" s="113"/>
      <c r="DFS6" s="113"/>
      <c r="DFT6" s="428"/>
      <c r="DFU6" s="112"/>
      <c r="DFV6" s="112"/>
      <c r="DFW6" s="112"/>
      <c r="DFX6" s="115"/>
      <c r="DFY6" s="113"/>
      <c r="DFZ6" s="113"/>
      <c r="DGA6" s="428"/>
      <c r="DGB6" s="112"/>
      <c r="DGC6" s="112"/>
      <c r="DGD6" s="112"/>
      <c r="DGE6" s="115"/>
      <c r="DGF6" s="113"/>
      <c r="DGG6" s="113"/>
      <c r="DGH6" s="428"/>
      <c r="DGI6" s="112"/>
      <c r="DGJ6" s="112"/>
      <c r="DGK6" s="112"/>
      <c r="DGL6" s="115"/>
      <c r="DGM6" s="113"/>
      <c r="DGN6" s="113"/>
      <c r="DGO6" s="428"/>
      <c r="DGP6" s="112"/>
      <c r="DGQ6" s="112"/>
      <c r="DGR6" s="112"/>
      <c r="DGS6" s="115"/>
      <c r="DGT6" s="113"/>
      <c r="DGU6" s="113"/>
      <c r="DGV6" s="428"/>
      <c r="DGW6" s="112"/>
      <c r="DGX6" s="112"/>
      <c r="DGY6" s="112"/>
      <c r="DGZ6" s="115"/>
      <c r="DHA6" s="113"/>
      <c r="DHB6" s="113"/>
      <c r="DHC6" s="428"/>
      <c r="DHD6" s="112"/>
      <c r="DHE6" s="112"/>
      <c r="DHF6" s="112"/>
      <c r="DHG6" s="115"/>
      <c r="DHH6" s="113"/>
      <c r="DHI6" s="113"/>
      <c r="DHJ6" s="428"/>
      <c r="DHK6" s="112"/>
      <c r="DHL6" s="112"/>
      <c r="DHM6" s="112"/>
      <c r="DHN6" s="115"/>
      <c r="DHO6" s="113"/>
      <c r="DHP6" s="113"/>
      <c r="DHQ6" s="428"/>
      <c r="DHR6" s="112"/>
      <c r="DHS6" s="112"/>
      <c r="DHT6" s="112"/>
      <c r="DHU6" s="115"/>
      <c r="DHV6" s="113"/>
      <c r="DHW6" s="113"/>
      <c r="DHX6" s="428"/>
      <c r="DHY6" s="112"/>
      <c r="DHZ6" s="112"/>
      <c r="DIA6" s="112"/>
      <c r="DIB6" s="115"/>
      <c r="DIC6" s="113"/>
      <c r="DID6" s="113"/>
      <c r="DIE6" s="428"/>
      <c r="DIF6" s="112"/>
      <c r="DIG6" s="112"/>
      <c r="DIH6" s="112"/>
      <c r="DII6" s="115"/>
      <c r="DIJ6" s="113"/>
      <c r="DIK6" s="113"/>
      <c r="DIL6" s="428"/>
      <c r="DIM6" s="112"/>
      <c r="DIN6" s="112"/>
      <c r="DIO6" s="112"/>
      <c r="DIP6" s="115"/>
      <c r="DIQ6" s="113"/>
      <c r="DIR6" s="113"/>
      <c r="DIS6" s="428"/>
      <c r="DIT6" s="112"/>
      <c r="DIU6" s="112"/>
      <c r="DIV6" s="112"/>
      <c r="DIW6" s="115"/>
      <c r="DIX6" s="113"/>
      <c r="DIY6" s="113"/>
      <c r="DIZ6" s="428"/>
      <c r="DJA6" s="112"/>
      <c r="DJB6" s="112"/>
      <c r="DJC6" s="112"/>
      <c r="DJD6" s="115"/>
      <c r="DJE6" s="113"/>
      <c r="DJF6" s="113"/>
      <c r="DJG6" s="428"/>
      <c r="DJH6" s="112"/>
      <c r="DJI6" s="112"/>
      <c r="DJJ6" s="112"/>
      <c r="DJK6" s="115"/>
      <c r="DJL6" s="113"/>
      <c r="DJM6" s="113"/>
      <c r="DJN6" s="428"/>
      <c r="DJO6" s="112"/>
      <c r="DJP6" s="112"/>
      <c r="DJQ6" s="112"/>
      <c r="DJR6" s="115"/>
      <c r="DJS6" s="113"/>
      <c r="DJT6" s="113"/>
      <c r="DJU6" s="428"/>
      <c r="DJV6" s="112"/>
      <c r="DJW6" s="112"/>
      <c r="DJX6" s="112"/>
      <c r="DJY6" s="115"/>
      <c r="DJZ6" s="113"/>
      <c r="DKA6" s="113"/>
      <c r="DKB6" s="428"/>
      <c r="DKC6" s="112"/>
      <c r="DKD6" s="112"/>
      <c r="DKE6" s="112"/>
      <c r="DKF6" s="115"/>
      <c r="DKG6" s="113"/>
      <c r="DKH6" s="113"/>
      <c r="DKI6" s="428"/>
      <c r="DKJ6" s="112"/>
      <c r="DKK6" s="112"/>
      <c r="DKL6" s="112"/>
      <c r="DKM6" s="115"/>
      <c r="DKN6" s="113"/>
      <c r="DKO6" s="113"/>
      <c r="DKP6" s="428"/>
      <c r="DKQ6" s="112"/>
      <c r="DKR6" s="112"/>
      <c r="DKS6" s="112"/>
      <c r="DKT6" s="115"/>
      <c r="DKU6" s="113"/>
      <c r="DKV6" s="113"/>
      <c r="DKW6" s="428"/>
      <c r="DKX6" s="112"/>
      <c r="DKY6" s="112"/>
      <c r="DKZ6" s="112"/>
      <c r="DLA6" s="115"/>
      <c r="DLB6" s="113"/>
      <c r="DLC6" s="113"/>
      <c r="DLD6" s="428"/>
      <c r="DLE6" s="112"/>
      <c r="DLF6" s="112"/>
      <c r="DLG6" s="112"/>
      <c r="DLH6" s="115"/>
      <c r="DLI6" s="113"/>
      <c r="DLJ6" s="113"/>
      <c r="DLK6" s="428"/>
      <c r="DLL6" s="112"/>
      <c r="DLM6" s="112"/>
      <c r="DLN6" s="112"/>
      <c r="DLO6" s="115"/>
      <c r="DLP6" s="113"/>
      <c r="DLQ6" s="113"/>
      <c r="DLR6" s="428"/>
      <c r="DLS6" s="112"/>
      <c r="DLT6" s="112"/>
      <c r="DLU6" s="112"/>
      <c r="DLV6" s="115"/>
      <c r="DLW6" s="113"/>
      <c r="DLX6" s="113"/>
      <c r="DLY6" s="428"/>
      <c r="DLZ6" s="112"/>
      <c r="DMA6" s="112"/>
      <c r="DMB6" s="112"/>
      <c r="DMC6" s="115"/>
      <c r="DMD6" s="113"/>
      <c r="DME6" s="113"/>
      <c r="DMF6" s="428"/>
      <c r="DMG6" s="112"/>
      <c r="DMH6" s="112"/>
      <c r="DMI6" s="112"/>
      <c r="DMJ6" s="115"/>
      <c r="DMK6" s="113"/>
      <c r="DML6" s="113"/>
      <c r="DMM6" s="428"/>
      <c r="DMN6" s="112"/>
      <c r="DMO6" s="112"/>
      <c r="DMP6" s="112"/>
      <c r="DMQ6" s="115"/>
      <c r="DMR6" s="113"/>
      <c r="DMS6" s="113"/>
      <c r="DMT6" s="428"/>
      <c r="DMU6" s="112"/>
      <c r="DMV6" s="112"/>
      <c r="DMW6" s="112"/>
      <c r="DMX6" s="115"/>
      <c r="DMY6" s="113"/>
      <c r="DMZ6" s="113"/>
      <c r="DNA6" s="428"/>
      <c r="DNB6" s="112"/>
      <c r="DNC6" s="112"/>
      <c r="DND6" s="112"/>
      <c r="DNE6" s="115"/>
      <c r="DNF6" s="113"/>
      <c r="DNG6" s="113"/>
      <c r="DNH6" s="428"/>
      <c r="DNI6" s="112"/>
      <c r="DNJ6" s="112"/>
      <c r="DNK6" s="112"/>
      <c r="DNL6" s="115"/>
      <c r="DNM6" s="113"/>
      <c r="DNN6" s="113"/>
      <c r="DNO6" s="428"/>
      <c r="DNP6" s="112"/>
      <c r="DNQ6" s="112"/>
      <c r="DNR6" s="112"/>
      <c r="DNS6" s="115"/>
      <c r="DNT6" s="113"/>
      <c r="DNU6" s="113"/>
      <c r="DNV6" s="428"/>
      <c r="DNW6" s="112"/>
      <c r="DNX6" s="112"/>
      <c r="DNY6" s="112"/>
      <c r="DNZ6" s="115"/>
      <c r="DOA6" s="113"/>
      <c r="DOB6" s="113"/>
      <c r="DOC6" s="428"/>
      <c r="DOD6" s="112"/>
      <c r="DOE6" s="112"/>
      <c r="DOF6" s="112"/>
      <c r="DOG6" s="115"/>
      <c r="DOH6" s="113"/>
      <c r="DOI6" s="113"/>
      <c r="DOJ6" s="428"/>
      <c r="DOK6" s="112"/>
      <c r="DOL6" s="112"/>
      <c r="DOM6" s="112"/>
      <c r="DON6" s="115"/>
      <c r="DOO6" s="113"/>
      <c r="DOP6" s="113"/>
      <c r="DOQ6" s="428"/>
      <c r="DOR6" s="112"/>
      <c r="DOS6" s="112"/>
      <c r="DOT6" s="112"/>
      <c r="DOU6" s="115"/>
      <c r="DOV6" s="113"/>
      <c r="DOW6" s="113"/>
      <c r="DOX6" s="428"/>
      <c r="DOY6" s="112"/>
      <c r="DOZ6" s="112"/>
      <c r="DPA6" s="112"/>
      <c r="DPB6" s="115"/>
      <c r="DPC6" s="113"/>
      <c r="DPD6" s="113"/>
      <c r="DPE6" s="428"/>
      <c r="DPF6" s="112"/>
      <c r="DPG6" s="112"/>
      <c r="DPH6" s="112"/>
      <c r="DPI6" s="115"/>
      <c r="DPJ6" s="113"/>
      <c r="DPK6" s="113"/>
      <c r="DPL6" s="428"/>
      <c r="DPM6" s="112"/>
      <c r="DPN6" s="112"/>
      <c r="DPO6" s="112"/>
      <c r="DPP6" s="115"/>
      <c r="DPQ6" s="113"/>
      <c r="DPR6" s="113"/>
      <c r="DPS6" s="428"/>
      <c r="DPT6" s="112"/>
      <c r="DPU6" s="112"/>
      <c r="DPV6" s="112"/>
      <c r="DPW6" s="115"/>
      <c r="DPX6" s="113"/>
      <c r="DPY6" s="113"/>
      <c r="DPZ6" s="428"/>
      <c r="DQA6" s="112"/>
      <c r="DQB6" s="112"/>
      <c r="DQC6" s="112"/>
      <c r="DQD6" s="115"/>
      <c r="DQE6" s="113"/>
      <c r="DQF6" s="113"/>
      <c r="DQG6" s="428"/>
      <c r="DQH6" s="112"/>
      <c r="DQI6" s="112"/>
      <c r="DQJ6" s="112"/>
      <c r="DQK6" s="115"/>
      <c r="DQL6" s="113"/>
      <c r="DQM6" s="113"/>
      <c r="DQN6" s="428"/>
      <c r="DQO6" s="112"/>
      <c r="DQP6" s="112"/>
      <c r="DQQ6" s="112"/>
      <c r="DQR6" s="115"/>
      <c r="DQS6" s="113"/>
      <c r="DQT6" s="113"/>
      <c r="DQU6" s="428"/>
      <c r="DQV6" s="112"/>
      <c r="DQW6" s="112"/>
      <c r="DQX6" s="112"/>
      <c r="DQY6" s="115"/>
      <c r="DQZ6" s="113"/>
      <c r="DRA6" s="113"/>
      <c r="DRB6" s="428"/>
      <c r="DRC6" s="112"/>
      <c r="DRD6" s="112"/>
      <c r="DRE6" s="112"/>
      <c r="DRF6" s="115"/>
      <c r="DRG6" s="113"/>
      <c r="DRH6" s="113"/>
      <c r="DRI6" s="428"/>
      <c r="DRJ6" s="112"/>
      <c r="DRK6" s="112"/>
      <c r="DRL6" s="112"/>
      <c r="DRM6" s="115"/>
      <c r="DRN6" s="113"/>
      <c r="DRO6" s="113"/>
      <c r="DRP6" s="428"/>
      <c r="DRQ6" s="112"/>
      <c r="DRR6" s="112"/>
      <c r="DRS6" s="112"/>
      <c r="DRT6" s="115"/>
      <c r="DRU6" s="113"/>
      <c r="DRV6" s="113"/>
      <c r="DRW6" s="428"/>
      <c r="DRX6" s="112"/>
      <c r="DRY6" s="112"/>
      <c r="DRZ6" s="112"/>
      <c r="DSA6" s="115"/>
      <c r="DSB6" s="113"/>
      <c r="DSC6" s="113"/>
      <c r="DSD6" s="428"/>
      <c r="DSE6" s="112"/>
      <c r="DSF6" s="112"/>
      <c r="DSG6" s="112"/>
      <c r="DSH6" s="115"/>
      <c r="DSI6" s="113"/>
      <c r="DSJ6" s="113"/>
      <c r="DSK6" s="428"/>
      <c r="DSL6" s="112"/>
      <c r="DSM6" s="112"/>
      <c r="DSN6" s="112"/>
      <c r="DSO6" s="115"/>
      <c r="DSP6" s="113"/>
      <c r="DSQ6" s="113"/>
      <c r="DSR6" s="428"/>
      <c r="DSS6" s="112"/>
      <c r="DST6" s="112"/>
      <c r="DSU6" s="112"/>
      <c r="DSV6" s="115"/>
      <c r="DSW6" s="113"/>
      <c r="DSX6" s="113"/>
      <c r="DSY6" s="428"/>
      <c r="DSZ6" s="112"/>
      <c r="DTA6" s="112"/>
      <c r="DTB6" s="112"/>
      <c r="DTC6" s="115"/>
      <c r="DTD6" s="113"/>
      <c r="DTE6" s="113"/>
      <c r="DTF6" s="428"/>
      <c r="DTG6" s="112"/>
      <c r="DTH6" s="112"/>
      <c r="DTI6" s="112"/>
      <c r="DTJ6" s="115"/>
      <c r="DTK6" s="113"/>
      <c r="DTL6" s="113"/>
      <c r="DTM6" s="428"/>
      <c r="DTN6" s="112"/>
      <c r="DTO6" s="112"/>
      <c r="DTP6" s="112"/>
      <c r="DTQ6" s="115"/>
      <c r="DTR6" s="113"/>
      <c r="DTS6" s="113"/>
      <c r="DTT6" s="428"/>
      <c r="DTU6" s="112"/>
      <c r="DTV6" s="112"/>
      <c r="DTW6" s="112"/>
      <c r="DTX6" s="115"/>
      <c r="DTY6" s="113"/>
      <c r="DTZ6" s="113"/>
      <c r="DUA6" s="428"/>
      <c r="DUB6" s="112"/>
      <c r="DUC6" s="112"/>
      <c r="DUD6" s="112"/>
      <c r="DUE6" s="115"/>
      <c r="DUF6" s="113"/>
      <c r="DUG6" s="113"/>
      <c r="DUH6" s="428"/>
      <c r="DUI6" s="112"/>
      <c r="DUJ6" s="112"/>
      <c r="DUK6" s="112"/>
      <c r="DUL6" s="115"/>
      <c r="DUM6" s="113"/>
      <c r="DUN6" s="113"/>
      <c r="DUO6" s="428"/>
      <c r="DUP6" s="112"/>
      <c r="DUQ6" s="112"/>
      <c r="DUR6" s="112"/>
      <c r="DUS6" s="115"/>
      <c r="DUT6" s="113"/>
      <c r="DUU6" s="113"/>
      <c r="DUV6" s="428"/>
      <c r="DUW6" s="112"/>
      <c r="DUX6" s="112"/>
      <c r="DUY6" s="112"/>
      <c r="DUZ6" s="115"/>
      <c r="DVA6" s="113"/>
      <c r="DVB6" s="113"/>
      <c r="DVC6" s="428"/>
      <c r="DVD6" s="112"/>
      <c r="DVE6" s="112"/>
      <c r="DVF6" s="112"/>
      <c r="DVG6" s="115"/>
      <c r="DVH6" s="113"/>
      <c r="DVI6" s="113"/>
      <c r="DVJ6" s="428"/>
      <c r="DVK6" s="112"/>
      <c r="DVL6" s="112"/>
      <c r="DVM6" s="112"/>
      <c r="DVN6" s="115"/>
      <c r="DVO6" s="113"/>
      <c r="DVP6" s="113"/>
      <c r="DVQ6" s="428"/>
      <c r="DVR6" s="112"/>
      <c r="DVS6" s="112"/>
      <c r="DVT6" s="112"/>
      <c r="DVU6" s="115"/>
      <c r="DVV6" s="113"/>
      <c r="DVW6" s="113"/>
      <c r="DVX6" s="428"/>
      <c r="DVY6" s="112"/>
      <c r="DVZ6" s="112"/>
      <c r="DWA6" s="112"/>
      <c r="DWB6" s="115"/>
      <c r="DWC6" s="113"/>
      <c r="DWD6" s="113"/>
      <c r="DWE6" s="428"/>
      <c r="DWF6" s="112"/>
      <c r="DWG6" s="112"/>
      <c r="DWH6" s="112"/>
      <c r="DWI6" s="115"/>
      <c r="DWJ6" s="113"/>
      <c r="DWK6" s="113"/>
      <c r="DWL6" s="428"/>
      <c r="DWM6" s="112"/>
      <c r="DWN6" s="112"/>
      <c r="DWO6" s="112"/>
      <c r="DWP6" s="115"/>
      <c r="DWQ6" s="113"/>
      <c r="DWR6" s="113"/>
      <c r="DWS6" s="428"/>
      <c r="DWT6" s="112"/>
      <c r="DWU6" s="112"/>
      <c r="DWV6" s="112"/>
      <c r="DWW6" s="115"/>
      <c r="DWX6" s="113"/>
      <c r="DWY6" s="113"/>
      <c r="DWZ6" s="428"/>
      <c r="DXA6" s="112"/>
      <c r="DXB6" s="112"/>
      <c r="DXC6" s="112"/>
      <c r="DXD6" s="115"/>
      <c r="DXE6" s="113"/>
      <c r="DXF6" s="113"/>
      <c r="DXG6" s="428"/>
      <c r="DXH6" s="112"/>
      <c r="DXI6" s="112"/>
      <c r="DXJ6" s="112"/>
      <c r="DXK6" s="115"/>
      <c r="DXL6" s="113"/>
      <c r="DXM6" s="113"/>
      <c r="DXN6" s="428"/>
      <c r="DXO6" s="112"/>
      <c r="DXP6" s="112"/>
      <c r="DXQ6" s="112"/>
      <c r="DXR6" s="115"/>
      <c r="DXS6" s="113"/>
      <c r="DXT6" s="113"/>
      <c r="DXU6" s="428"/>
      <c r="DXV6" s="112"/>
      <c r="DXW6" s="112"/>
      <c r="DXX6" s="112"/>
      <c r="DXY6" s="115"/>
      <c r="DXZ6" s="113"/>
      <c r="DYA6" s="113"/>
      <c r="DYB6" s="428"/>
      <c r="DYC6" s="112"/>
      <c r="DYD6" s="112"/>
      <c r="DYE6" s="112"/>
      <c r="DYF6" s="115"/>
      <c r="DYG6" s="113"/>
      <c r="DYH6" s="113"/>
      <c r="DYI6" s="428"/>
      <c r="DYJ6" s="112"/>
      <c r="DYK6" s="112"/>
      <c r="DYL6" s="112"/>
      <c r="DYM6" s="115"/>
      <c r="DYN6" s="113"/>
      <c r="DYO6" s="113"/>
      <c r="DYP6" s="428"/>
      <c r="DYQ6" s="112"/>
      <c r="DYR6" s="112"/>
      <c r="DYS6" s="112"/>
      <c r="DYT6" s="115"/>
      <c r="DYU6" s="113"/>
      <c r="DYV6" s="113"/>
      <c r="DYW6" s="428"/>
      <c r="DYX6" s="112"/>
      <c r="DYY6" s="112"/>
      <c r="DYZ6" s="112"/>
      <c r="DZA6" s="115"/>
      <c r="DZB6" s="113"/>
      <c r="DZC6" s="113"/>
      <c r="DZD6" s="428"/>
      <c r="DZE6" s="112"/>
      <c r="DZF6" s="112"/>
      <c r="DZG6" s="112"/>
      <c r="DZH6" s="115"/>
      <c r="DZI6" s="113"/>
      <c r="DZJ6" s="113"/>
      <c r="DZK6" s="428"/>
      <c r="DZL6" s="112"/>
      <c r="DZM6" s="112"/>
      <c r="DZN6" s="112"/>
      <c r="DZO6" s="115"/>
      <c r="DZP6" s="113"/>
      <c r="DZQ6" s="113"/>
      <c r="DZR6" s="428"/>
      <c r="DZS6" s="112"/>
      <c r="DZT6" s="112"/>
      <c r="DZU6" s="112"/>
      <c r="DZV6" s="115"/>
      <c r="DZW6" s="113"/>
      <c r="DZX6" s="113"/>
      <c r="DZY6" s="428"/>
      <c r="DZZ6" s="112"/>
      <c r="EAA6" s="112"/>
      <c r="EAB6" s="112"/>
      <c r="EAC6" s="115"/>
      <c r="EAD6" s="113"/>
      <c r="EAE6" s="113"/>
      <c r="EAF6" s="428"/>
      <c r="EAG6" s="112"/>
      <c r="EAH6" s="112"/>
      <c r="EAI6" s="112"/>
      <c r="EAJ6" s="115"/>
      <c r="EAK6" s="113"/>
      <c r="EAL6" s="113"/>
      <c r="EAM6" s="428"/>
      <c r="EAN6" s="112"/>
      <c r="EAO6" s="112"/>
      <c r="EAP6" s="112"/>
      <c r="EAQ6" s="115"/>
      <c r="EAR6" s="113"/>
      <c r="EAS6" s="113"/>
      <c r="EAT6" s="428"/>
      <c r="EAU6" s="112"/>
      <c r="EAV6" s="112"/>
      <c r="EAW6" s="112"/>
      <c r="EAX6" s="115"/>
      <c r="EAY6" s="113"/>
      <c r="EAZ6" s="113"/>
      <c r="EBA6" s="428"/>
      <c r="EBB6" s="112"/>
      <c r="EBC6" s="112"/>
      <c r="EBD6" s="112"/>
      <c r="EBE6" s="115"/>
      <c r="EBF6" s="113"/>
      <c r="EBG6" s="113"/>
      <c r="EBH6" s="428"/>
      <c r="EBI6" s="112"/>
      <c r="EBJ6" s="112"/>
      <c r="EBK6" s="112"/>
      <c r="EBL6" s="115"/>
      <c r="EBM6" s="113"/>
      <c r="EBN6" s="113"/>
      <c r="EBO6" s="428"/>
      <c r="EBP6" s="112"/>
      <c r="EBQ6" s="112"/>
      <c r="EBR6" s="112"/>
      <c r="EBS6" s="115"/>
      <c r="EBT6" s="113"/>
      <c r="EBU6" s="113"/>
      <c r="EBV6" s="428"/>
      <c r="EBW6" s="112"/>
      <c r="EBX6" s="112"/>
      <c r="EBY6" s="112"/>
      <c r="EBZ6" s="115"/>
      <c r="ECA6" s="113"/>
      <c r="ECB6" s="113"/>
      <c r="ECC6" s="428"/>
      <c r="ECD6" s="112"/>
      <c r="ECE6" s="112"/>
      <c r="ECF6" s="112"/>
      <c r="ECG6" s="115"/>
      <c r="ECH6" s="113"/>
      <c r="ECI6" s="113"/>
      <c r="ECJ6" s="428"/>
      <c r="ECK6" s="112"/>
      <c r="ECL6" s="112"/>
      <c r="ECM6" s="112"/>
      <c r="ECN6" s="115"/>
      <c r="ECO6" s="113"/>
      <c r="ECP6" s="113"/>
      <c r="ECQ6" s="428"/>
      <c r="ECR6" s="112"/>
      <c r="ECS6" s="112"/>
      <c r="ECT6" s="112"/>
      <c r="ECU6" s="115"/>
      <c r="ECV6" s="113"/>
      <c r="ECW6" s="113"/>
      <c r="ECX6" s="428"/>
      <c r="ECY6" s="112"/>
      <c r="ECZ6" s="112"/>
      <c r="EDA6" s="112"/>
      <c r="EDB6" s="115"/>
      <c r="EDC6" s="113"/>
      <c r="EDD6" s="113"/>
      <c r="EDE6" s="428"/>
      <c r="EDF6" s="112"/>
      <c r="EDG6" s="112"/>
      <c r="EDH6" s="112"/>
      <c r="EDI6" s="115"/>
      <c r="EDJ6" s="113"/>
      <c r="EDK6" s="113"/>
      <c r="EDL6" s="428"/>
      <c r="EDM6" s="112"/>
      <c r="EDN6" s="112"/>
      <c r="EDO6" s="112"/>
      <c r="EDP6" s="115"/>
      <c r="EDQ6" s="113"/>
      <c r="EDR6" s="113"/>
      <c r="EDS6" s="428"/>
      <c r="EDT6" s="112"/>
      <c r="EDU6" s="112"/>
      <c r="EDV6" s="112"/>
      <c r="EDW6" s="115"/>
      <c r="EDX6" s="113"/>
      <c r="EDY6" s="113"/>
      <c r="EDZ6" s="428"/>
      <c r="EEA6" s="112"/>
      <c r="EEB6" s="112"/>
      <c r="EEC6" s="112"/>
      <c r="EED6" s="115"/>
      <c r="EEE6" s="113"/>
      <c r="EEF6" s="113"/>
      <c r="EEG6" s="428"/>
      <c r="EEH6" s="112"/>
      <c r="EEI6" s="112"/>
      <c r="EEJ6" s="112"/>
      <c r="EEK6" s="115"/>
      <c r="EEL6" s="113"/>
      <c r="EEM6" s="113"/>
      <c r="EEN6" s="428"/>
      <c r="EEO6" s="112"/>
      <c r="EEP6" s="112"/>
      <c r="EEQ6" s="112"/>
      <c r="EER6" s="115"/>
      <c r="EES6" s="113"/>
      <c r="EET6" s="113"/>
      <c r="EEU6" s="428"/>
      <c r="EEV6" s="112"/>
      <c r="EEW6" s="112"/>
      <c r="EEX6" s="112"/>
      <c r="EEY6" s="115"/>
      <c r="EEZ6" s="113"/>
      <c r="EFA6" s="113"/>
      <c r="EFB6" s="428"/>
      <c r="EFC6" s="112"/>
      <c r="EFD6" s="112"/>
      <c r="EFE6" s="112"/>
      <c r="EFF6" s="115"/>
      <c r="EFG6" s="113"/>
      <c r="EFH6" s="113"/>
      <c r="EFI6" s="428"/>
      <c r="EFJ6" s="112"/>
      <c r="EFK6" s="112"/>
      <c r="EFL6" s="112"/>
      <c r="EFM6" s="115"/>
      <c r="EFN6" s="113"/>
      <c r="EFO6" s="113"/>
      <c r="EFP6" s="428"/>
      <c r="EFQ6" s="112"/>
      <c r="EFR6" s="112"/>
      <c r="EFS6" s="112"/>
      <c r="EFT6" s="115"/>
      <c r="EFU6" s="113"/>
      <c r="EFV6" s="113"/>
      <c r="EFW6" s="428"/>
      <c r="EFX6" s="112"/>
      <c r="EFY6" s="112"/>
      <c r="EFZ6" s="112"/>
      <c r="EGA6" s="115"/>
      <c r="EGB6" s="113"/>
      <c r="EGC6" s="113"/>
      <c r="EGD6" s="428"/>
      <c r="EGE6" s="112"/>
      <c r="EGF6" s="112"/>
      <c r="EGG6" s="112"/>
      <c r="EGH6" s="115"/>
      <c r="EGI6" s="113"/>
      <c r="EGJ6" s="113"/>
      <c r="EGK6" s="428"/>
      <c r="EGL6" s="112"/>
      <c r="EGM6" s="112"/>
      <c r="EGN6" s="112"/>
      <c r="EGO6" s="115"/>
      <c r="EGP6" s="113"/>
      <c r="EGQ6" s="113"/>
      <c r="EGR6" s="428"/>
      <c r="EGS6" s="112"/>
      <c r="EGT6" s="112"/>
      <c r="EGU6" s="112"/>
      <c r="EGV6" s="115"/>
      <c r="EGW6" s="113"/>
      <c r="EGX6" s="113"/>
      <c r="EGY6" s="428"/>
      <c r="EGZ6" s="112"/>
      <c r="EHA6" s="112"/>
      <c r="EHB6" s="112"/>
      <c r="EHC6" s="115"/>
      <c r="EHD6" s="113"/>
      <c r="EHE6" s="113"/>
      <c r="EHF6" s="428"/>
      <c r="EHG6" s="112"/>
      <c r="EHH6" s="112"/>
      <c r="EHI6" s="112"/>
      <c r="EHJ6" s="115"/>
      <c r="EHK6" s="113"/>
      <c r="EHL6" s="113"/>
      <c r="EHM6" s="428"/>
      <c r="EHN6" s="112"/>
      <c r="EHO6" s="112"/>
      <c r="EHP6" s="112"/>
      <c r="EHQ6" s="115"/>
      <c r="EHR6" s="113"/>
      <c r="EHS6" s="113"/>
      <c r="EHT6" s="428"/>
      <c r="EHU6" s="112"/>
      <c r="EHV6" s="112"/>
      <c r="EHW6" s="112"/>
      <c r="EHX6" s="115"/>
      <c r="EHY6" s="113"/>
      <c r="EHZ6" s="113"/>
      <c r="EIA6" s="428"/>
      <c r="EIB6" s="112"/>
      <c r="EIC6" s="112"/>
      <c r="EID6" s="112"/>
      <c r="EIE6" s="115"/>
      <c r="EIF6" s="113"/>
      <c r="EIG6" s="113"/>
      <c r="EIH6" s="428"/>
      <c r="EII6" s="112"/>
      <c r="EIJ6" s="112"/>
      <c r="EIK6" s="112"/>
      <c r="EIL6" s="115"/>
      <c r="EIM6" s="113"/>
      <c r="EIN6" s="113"/>
      <c r="EIO6" s="428"/>
      <c r="EIP6" s="112"/>
      <c r="EIQ6" s="112"/>
      <c r="EIR6" s="112"/>
      <c r="EIS6" s="115"/>
      <c r="EIT6" s="113"/>
      <c r="EIU6" s="113"/>
      <c r="EIV6" s="428"/>
      <c r="EIW6" s="112"/>
      <c r="EIX6" s="112"/>
      <c r="EIY6" s="112"/>
      <c r="EIZ6" s="115"/>
      <c r="EJA6" s="113"/>
      <c r="EJB6" s="113"/>
      <c r="EJC6" s="428"/>
      <c r="EJD6" s="112"/>
      <c r="EJE6" s="112"/>
      <c r="EJF6" s="112"/>
      <c r="EJG6" s="115"/>
      <c r="EJH6" s="113"/>
      <c r="EJI6" s="113"/>
      <c r="EJJ6" s="428"/>
      <c r="EJK6" s="112"/>
      <c r="EJL6" s="112"/>
      <c r="EJM6" s="112"/>
      <c r="EJN6" s="115"/>
      <c r="EJO6" s="113"/>
      <c r="EJP6" s="113"/>
      <c r="EJQ6" s="428"/>
      <c r="EJR6" s="112"/>
      <c r="EJS6" s="112"/>
      <c r="EJT6" s="112"/>
      <c r="EJU6" s="115"/>
      <c r="EJV6" s="113"/>
      <c r="EJW6" s="113"/>
      <c r="EJX6" s="428"/>
      <c r="EJY6" s="112"/>
      <c r="EJZ6" s="112"/>
      <c r="EKA6" s="112"/>
      <c r="EKB6" s="115"/>
      <c r="EKC6" s="113"/>
      <c r="EKD6" s="113"/>
      <c r="EKE6" s="428"/>
      <c r="EKF6" s="112"/>
      <c r="EKG6" s="112"/>
      <c r="EKH6" s="112"/>
      <c r="EKI6" s="115"/>
      <c r="EKJ6" s="113"/>
      <c r="EKK6" s="113"/>
      <c r="EKL6" s="428"/>
      <c r="EKM6" s="112"/>
      <c r="EKN6" s="112"/>
      <c r="EKO6" s="112"/>
      <c r="EKP6" s="115"/>
      <c r="EKQ6" s="113"/>
      <c r="EKR6" s="113"/>
      <c r="EKS6" s="428"/>
      <c r="EKT6" s="112"/>
      <c r="EKU6" s="112"/>
      <c r="EKV6" s="112"/>
      <c r="EKW6" s="115"/>
      <c r="EKX6" s="113"/>
      <c r="EKY6" s="113"/>
      <c r="EKZ6" s="428"/>
      <c r="ELA6" s="112"/>
      <c r="ELB6" s="112"/>
      <c r="ELC6" s="112"/>
      <c r="ELD6" s="115"/>
      <c r="ELE6" s="113"/>
      <c r="ELF6" s="113"/>
      <c r="ELG6" s="428"/>
      <c r="ELH6" s="112"/>
      <c r="ELI6" s="112"/>
      <c r="ELJ6" s="112"/>
      <c r="ELK6" s="115"/>
      <c r="ELL6" s="113"/>
      <c r="ELM6" s="113"/>
      <c r="ELN6" s="428"/>
      <c r="ELO6" s="112"/>
      <c r="ELP6" s="112"/>
      <c r="ELQ6" s="112"/>
      <c r="ELR6" s="115"/>
      <c r="ELS6" s="113"/>
      <c r="ELT6" s="113"/>
      <c r="ELU6" s="428"/>
      <c r="ELV6" s="112"/>
      <c r="ELW6" s="112"/>
      <c r="ELX6" s="112"/>
      <c r="ELY6" s="115"/>
      <c r="ELZ6" s="113"/>
      <c r="EMA6" s="113"/>
      <c r="EMB6" s="428"/>
      <c r="EMC6" s="112"/>
      <c r="EMD6" s="112"/>
      <c r="EME6" s="112"/>
      <c r="EMF6" s="115"/>
      <c r="EMG6" s="113"/>
      <c r="EMH6" s="113"/>
      <c r="EMI6" s="428"/>
      <c r="EMJ6" s="112"/>
      <c r="EMK6" s="112"/>
      <c r="EML6" s="112"/>
      <c r="EMM6" s="115"/>
      <c r="EMN6" s="113"/>
      <c r="EMO6" s="113"/>
      <c r="EMP6" s="428"/>
      <c r="EMQ6" s="112"/>
      <c r="EMR6" s="112"/>
      <c r="EMS6" s="112"/>
      <c r="EMT6" s="115"/>
      <c r="EMU6" s="113"/>
      <c r="EMV6" s="113"/>
      <c r="EMW6" s="428"/>
      <c r="EMX6" s="112"/>
      <c r="EMY6" s="112"/>
      <c r="EMZ6" s="112"/>
      <c r="ENA6" s="115"/>
      <c r="ENB6" s="113"/>
      <c r="ENC6" s="113"/>
      <c r="END6" s="428"/>
      <c r="ENE6" s="112"/>
      <c r="ENF6" s="112"/>
      <c r="ENG6" s="112"/>
      <c r="ENH6" s="115"/>
      <c r="ENI6" s="113"/>
      <c r="ENJ6" s="113"/>
      <c r="ENK6" s="428"/>
      <c r="ENL6" s="112"/>
      <c r="ENM6" s="112"/>
      <c r="ENN6" s="112"/>
      <c r="ENO6" s="115"/>
      <c r="ENP6" s="113"/>
      <c r="ENQ6" s="113"/>
      <c r="ENR6" s="428"/>
      <c r="ENS6" s="112"/>
      <c r="ENT6" s="112"/>
      <c r="ENU6" s="112"/>
      <c r="ENV6" s="115"/>
      <c r="ENW6" s="113"/>
      <c r="ENX6" s="113"/>
      <c r="ENY6" s="428"/>
      <c r="ENZ6" s="112"/>
      <c r="EOA6" s="112"/>
      <c r="EOB6" s="112"/>
      <c r="EOC6" s="115"/>
      <c r="EOD6" s="113"/>
      <c r="EOE6" s="113"/>
      <c r="EOF6" s="428"/>
      <c r="EOG6" s="112"/>
      <c r="EOH6" s="112"/>
      <c r="EOI6" s="112"/>
      <c r="EOJ6" s="115"/>
      <c r="EOK6" s="113"/>
      <c r="EOL6" s="113"/>
      <c r="EOM6" s="428"/>
      <c r="EON6" s="112"/>
      <c r="EOO6" s="112"/>
      <c r="EOP6" s="112"/>
      <c r="EOQ6" s="115"/>
      <c r="EOR6" s="113"/>
      <c r="EOS6" s="113"/>
      <c r="EOT6" s="428"/>
      <c r="EOU6" s="112"/>
      <c r="EOV6" s="112"/>
      <c r="EOW6" s="112"/>
      <c r="EOX6" s="115"/>
      <c r="EOY6" s="113"/>
      <c r="EOZ6" s="113"/>
      <c r="EPA6" s="428"/>
      <c r="EPB6" s="112"/>
      <c r="EPC6" s="112"/>
      <c r="EPD6" s="112"/>
      <c r="EPE6" s="115"/>
      <c r="EPF6" s="113"/>
      <c r="EPG6" s="113"/>
      <c r="EPH6" s="428"/>
      <c r="EPI6" s="112"/>
      <c r="EPJ6" s="112"/>
      <c r="EPK6" s="112"/>
      <c r="EPL6" s="115"/>
      <c r="EPM6" s="113"/>
      <c r="EPN6" s="113"/>
      <c r="EPO6" s="428"/>
      <c r="EPP6" s="112"/>
      <c r="EPQ6" s="112"/>
      <c r="EPR6" s="112"/>
      <c r="EPS6" s="115"/>
      <c r="EPT6" s="113"/>
      <c r="EPU6" s="113"/>
      <c r="EPV6" s="428"/>
      <c r="EPW6" s="112"/>
      <c r="EPX6" s="112"/>
      <c r="EPY6" s="112"/>
      <c r="EPZ6" s="115"/>
      <c r="EQA6" s="113"/>
      <c r="EQB6" s="113"/>
      <c r="EQC6" s="428"/>
      <c r="EQD6" s="112"/>
      <c r="EQE6" s="112"/>
      <c r="EQF6" s="112"/>
      <c r="EQG6" s="115"/>
      <c r="EQH6" s="113"/>
      <c r="EQI6" s="113"/>
      <c r="EQJ6" s="428"/>
      <c r="EQK6" s="112"/>
      <c r="EQL6" s="112"/>
      <c r="EQM6" s="112"/>
      <c r="EQN6" s="115"/>
      <c r="EQO6" s="113"/>
      <c r="EQP6" s="113"/>
      <c r="EQQ6" s="428"/>
      <c r="EQR6" s="112"/>
      <c r="EQS6" s="112"/>
      <c r="EQT6" s="112"/>
      <c r="EQU6" s="115"/>
      <c r="EQV6" s="113"/>
      <c r="EQW6" s="113"/>
      <c r="EQX6" s="428"/>
      <c r="EQY6" s="112"/>
      <c r="EQZ6" s="112"/>
      <c r="ERA6" s="112"/>
      <c r="ERB6" s="115"/>
      <c r="ERC6" s="113"/>
      <c r="ERD6" s="113"/>
      <c r="ERE6" s="428"/>
      <c r="ERF6" s="112"/>
      <c r="ERG6" s="112"/>
      <c r="ERH6" s="112"/>
      <c r="ERI6" s="115"/>
      <c r="ERJ6" s="113"/>
      <c r="ERK6" s="113"/>
      <c r="ERL6" s="428"/>
      <c r="ERM6" s="112"/>
      <c r="ERN6" s="112"/>
      <c r="ERO6" s="112"/>
      <c r="ERP6" s="115"/>
      <c r="ERQ6" s="113"/>
      <c r="ERR6" s="113"/>
      <c r="ERS6" s="428"/>
      <c r="ERT6" s="112"/>
      <c r="ERU6" s="112"/>
      <c r="ERV6" s="112"/>
      <c r="ERW6" s="115"/>
      <c r="ERX6" s="113"/>
      <c r="ERY6" s="113"/>
      <c r="ERZ6" s="428"/>
      <c r="ESA6" s="112"/>
      <c r="ESB6" s="112"/>
      <c r="ESC6" s="112"/>
      <c r="ESD6" s="115"/>
      <c r="ESE6" s="113"/>
      <c r="ESF6" s="113"/>
      <c r="ESG6" s="428"/>
      <c r="ESH6" s="112"/>
      <c r="ESI6" s="112"/>
      <c r="ESJ6" s="112"/>
      <c r="ESK6" s="115"/>
      <c r="ESL6" s="113"/>
      <c r="ESM6" s="113"/>
      <c r="ESN6" s="428"/>
      <c r="ESO6" s="112"/>
      <c r="ESP6" s="112"/>
      <c r="ESQ6" s="112"/>
      <c r="ESR6" s="115"/>
      <c r="ESS6" s="113"/>
      <c r="EST6" s="113"/>
      <c r="ESU6" s="428"/>
      <c r="ESV6" s="112"/>
      <c r="ESW6" s="112"/>
      <c r="ESX6" s="112"/>
      <c r="ESY6" s="115"/>
      <c r="ESZ6" s="113"/>
      <c r="ETA6" s="113"/>
      <c r="ETB6" s="428"/>
      <c r="ETC6" s="112"/>
      <c r="ETD6" s="112"/>
      <c r="ETE6" s="112"/>
      <c r="ETF6" s="115"/>
      <c r="ETG6" s="113"/>
      <c r="ETH6" s="113"/>
      <c r="ETI6" s="428"/>
      <c r="ETJ6" s="112"/>
      <c r="ETK6" s="112"/>
      <c r="ETL6" s="112"/>
      <c r="ETM6" s="115"/>
      <c r="ETN6" s="113"/>
      <c r="ETO6" s="113"/>
      <c r="ETP6" s="428"/>
      <c r="ETQ6" s="112"/>
      <c r="ETR6" s="112"/>
      <c r="ETS6" s="112"/>
      <c r="ETT6" s="115"/>
      <c r="ETU6" s="113"/>
      <c r="ETV6" s="113"/>
      <c r="ETW6" s="428"/>
      <c r="ETX6" s="112"/>
      <c r="ETY6" s="112"/>
      <c r="ETZ6" s="112"/>
      <c r="EUA6" s="115"/>
      <c r="EUB6" s="113"/>
      <c r="EUC6" s="113"/>
      <c r="EUD6" s="428"/>
      <c r="EUE6" s="112"/>
      <c r="EUF6" s="112"/>
      <c r="EUG6" s="112"/>
      <c r="EUH6" s="115"/>
      <c r="EUI6" s="113"/>
      <c r="EUJ6" s="113"/>
      <c r="EUK6" s="428"/>
      <c r="EUL6" s="112"/>
      <c r="EUM6" s="112"/>
      <c r="EUN6" s="112"/>
      <c r="EUO6" s="115"/>
      <c r="EUP6" s="113"/>
      <c r="EUQ6" s="113"/>
      <c r="EUR6" s="428"/>
      <c r="EUS6" s="112"/>
      <c r="EUT6" s="112"/>
      <c r="EUU6" s="112"/>
      <c r="EUV6" s="115"/>
      <c r="EUW6" s="113"/>
      <c r="EUX6" s="113"/>
      <c r="EUY6" s="428"/>
      <c r="EUZ6" s="112"/>
      <c r="EVA6" s="112"/>
      <c r="EVB6" s="112"/>
      <c r="EVC6" s="115"/>
      <c r="EVD6" s="113"/>
      <c r="EVE6" s="113"/>
      <c r="EVF6" s="428"/>
      <c r="EVG6" s="112"/>
      <c r="EVH6" s="112"/>
      <c r="EVI6" s="112"/>
      <c r="EVJ6" s="115"/>
      <c r="EVK6" s="113"/>
      <c r="EVL6" s="113"/>
      <c r="EVM6" s="428"/>
      <c r="EVN6" s="112"/>
      <c r="EVO6" s="112"/>
      <c r="EVP6" s="112"/>
      <c r="EVQ6" s="115"/>
      <c r="EVR6" s="113"/>
      <c r="EVS6" s="113"/>
      <c r="EVT6" s="428"/>
      <c r="EVU6" s="112"/>
      <c r="EVV6" s="112"/>
      <c r="EVW6" s="112"/>
      <c r="EVX6" s="115"/>
      <c r="EVY6" s="113"/>
      <c r="EVZ6" s="113"/>
      <c r="EWA6" s="428"/>
      <c r="EWB6" s="112"/>
      <c r="EWC6" s="112"/>
      <c r="EWD6" s="112"/>
      <c r="EWE6" s="115"/>
      <c r="EWF6" s="113"/>
      <c r="EWG6" s="113"/>
      <c r="EWH6" s="428"/>
      <c r="EWI6" s="112"/>
      <c r="EWJ6" s="112"/>
      <c r="EWK6" s="112"/>
      <c r="EWL6" s="115"/>
      <c r="EWM6" s="113"/>
      <c r="EWN6" s="113"/>
      <c r="EWO6" s="428"/>
      <c r="EWP6" s="112"/>
      <c r="EWQ6" s="112"/>
      <c r="EWR6" s="112"/>
      <c r="EWS6" s="115"/>
      <c r="EWT6" s="113"/>
      <c r="EWU6" s="113"/>
      <c r="EWV6" s="428"/>
      <c r="EWW6" s="112"/>
      <c r="EWX6" s="112"/>
      <c r="EWY6" s="112"/>
      <c r="EWZ6" s="115"/>
      <c r="EXA6" s="113"/>
      <c r="EXB6" s="113"/>
      <c r="EXC6" s="428"/>
      <c r="EXD6" s="112"/>
      <c r="EXE6" s="112"/>
      <c r="EXF6" s="112"/>
      <c r="EXG6" s="115"/>
      <c r="EXH6" s="113"/>
      <c r="EXI6" s="113"/>
      <c r="EXJ6" s="428"/>
      <c r="EXK6" s="112"/>
      <c r="EXL6" s="112"/>
      <c r="EXM6" s="112"/>
      <c r="EXN6" s="115"/>
      <c r="EXO6" s="113"/>
      <c r="EXP6" s="113"/>
      <c r="EXQ6" s="428"/>
      <c r="EXR6" s="112"/>
      <c r="EXS6" s="112"/>
      <c r="EXT6" s="112"/>
      <c r="EXU6" s="115"/>
      <c r="EXV6" s="113"/>
      <c r="EXW6" s="113"/>
      <c r="EXX6" s="428"/>
      <c r="EXY6" s="112"/>
      <c r="EXZ6" s="112"/>
      <c r="EYA6" s="112"/>
      <c r="EYB6" s="115"/>
      <c r="EYC6" s="113"/>
      <c r="EYD6" s="113"/>
      <c r="EYE6" s="428"/>
      <c r="EYF6" s="112"/>
      <c r="EYG6" s="112"/>
      <c r="EYH6" s="112"/>
      <c r="EYI6" s="115"/>
      <c r="EYJ6" s="113"/>
      <c r="EYK6" s="113"/>
      <c r="EYL6" s="428"/>
      <c r="EYM6" s="112"/>
      <c r="EYN6" s="112"/>
      <c r="EYO6" s="112"/>
      <c r="EYP6" s="115"/>
      <c r="EYQ6" s="113"/>
      <c r="EYR6" s="113"/>
      <c r="EYS6" s="428"/>
      <c r="EYT6" s="112"/>
      <c r="EYU6" s="112"/>
      <c r="EYV6" s="112"/>
      <c r="EYW6" s="115"/>
      <c r="EYX6" s="113"/>
      <c r="EYY6" s="113"/>
      <c r="EYZ6" s="428"/>
      <c r="EZA6" s="112"/>
      <c r="EZB6" s="112"/>
      <c r="EZC6" s="112"/>
      <c r="EZD6" s="115"/>
      <c r="EZE6" s="113"/>
      <c r="EZF6" s="113"/>
      <c r="EZG6" s="428"/>
      <c r="EZH6" s="112"/>
      <c r="EZI6" s="112"/>
      <c r="EZJ6" s="112"/>
      <c r="EZK6" s="115"/>
      <c r="EZL6" s="113"/>
      <c r="EZM6" s="113"/>
      <c r="EZN6" s="428"/>
      <c r="EZO6" s="112"/>
      <c r="EZP6" s="112"/>
      <c r="EZQ6" s="112"/>
      <c r="EZR6" s="115"/>
      <c r="EZS6" s="113"/>
      <c r="EZT6" s="113"/>
      <c r="EZU6" s="428"/>
      <c r="EZV6" s="112"/>
      <c r="EZW6" s="112"/>
      <c r="EZX6" s="112"/>
      <c r="EZY6" s="115"/>
      <c r="EZZ6" s="113"/>
      <c r="FAA6" s="113"/>
      <c r="FAB6" s="428"/>
      <c r="FAC6" s="112"/>
      <c r="FAD6" s="112"/>
      <c r="FAE6" s="112"/>
      <c r="FAF6" s="115"/>
      <c r="FAG6" s="113"/>
      <c r="FAH6" s="113"/>
      <c r="FAI6" s="428"/>
      <c r="FAJ6" s="112"/>
      <c r="FAK6" s="112"/>
      <c r="FAL6" s="112"/>
      <c r="FAM6" s="115"/>
      <c r="FAN6" s="113"/>
      <c r="FAO6" s="113"/>
      <c r="FAP6" s="428"/>
      <c r="FAQ6" s="112"/>
      <c r="FAR6" s="112"/>
      <c r="FAS6" s="112"/>
      <c r="FAT6" s="115"/>
      <c r="FAU6" s="113"/>
      <c r="FAV6" s="113"/>
      <c r="FAW6" s="428"/>
      <c r="FAX6" s="112"/>
      <c r="FAY6" s="112"/>
      <c r="FAZ6" s="112"/>
      <c r="FBA6" s="115"/>
      <c r="FBB6" s="113"/>
      <c r="FBC6" s="113"/>
      <c r="FBD6" s="428"/>
      <c r="FBE6" s="112"/>
      <c r="FBF6" s="112"/>
      <c r="FBG6" s="112"/>
      <c r="FBH6" s="115"/>
      <c r="FBI6" s="113"/>
      <c r="FBJ6" s="113"/>
      <c r="FBK6" s="428"/>
      <c r="FBL6" s="112"/>
      <c r="FBM6" s="112"/>
      <c r="FBN6" s="112"/>
      <c r="FBO6" s="115"/>
      <c r="FBP6" s="113"/>
      <c r="FBQ6" s="113"/>
      <c r="FBR6" s="428"/>
      <c r="FBS6" s="112"/>
      <c r="FBT6" s="112"/>
      <c r="FBU6" s="112"/>
      <c r="FBV6" s="115"/>
      <c r="FBW6" s="113"/>
      <c r="FBX6" s="113"/>
      <c r="FBY6" s="428"/>
      <c r="FBZ6" s="112"/>
      <c r="FCA6" s="112"/>
      <c r="FCB6" s="112"/>
      <c r="FCC6" s="115"/>
      <c r="FCD6" s="113"/>
      <c r="FCE6" s="113"/>
      <c r="FCF6" s="428"/>
      <c r="FCG6" s="112"/>
      <c r="FCH6" s="112"/>
      <c r="FCI6" s="112"/>
      <c r="FCJ6" s="115"/>
      <c r="FCK6" s="113"/>
      <c r="FCL6" s="113"/>
      <c r="FCM6" s="428"/>
      <c r="FCN6" s="112"/>
      <c r="FCO6" s="112"/>
      <c r="FCP6" s="112"/>
      <c r="FCQ6" s="115"/>
      <c r="FCR6" s="113"/>
      <c r="FCS6" s="113"/>
      <c r="FCT6" s="428"/>
      <c r="FCU6" s="112"/>
      <c r="FCV6" s="112"/>
      <c r="FCW6" s="112"/>
      <c r="FCX6" s="115"/>
      <c r="FCY6" s="113"/>
      <c r="FCZ6" s="113"/>
      <c r="FDA6" s="428"/>
      <c r="FDB6" s="112"/>
      <c r="FDC6" s="112"/>
      <c r="FDD6" s="112"/>
      <c r="FDE6" s="115"/>
      <c r="FDF6" s="113"/>
      <c r="FDG6" s="113"/>
      <c r="FDH6" s="428"/>
      <c r="FDI6" s="112"/>
      <c r="FDJ6" s="112"/>
      <c r="FDK6" s="112"/>
      <c r="FDL6" s="115"/>
      <c r="FDM6" s="113"/>
      <c r="FDN6" s="113"/>
      <c r="FDO6" s="428"/>
      <c r="FDP6" s="112"/>
      <c r="FDQ6" s="112"/>
      <c r="FDR6" s="112"/>
      <c r="FDS6" s="115"/>
      <c r="FDT6" s="113"/>
      <c r="FDU6" s="113"/>
      <c r="FDV6" s="428"/>
      <c r="FDW6" s="112"/>
      <c r="FDX6" s="112"/>
      <c r="FDY6" s="112"/>
      <c r="FDZ6" s="115"/>
      <c r="FEA6" s="113"/>
      <c r="FEB6" s="113"/>
      <c r="FEC6" s="428"/>
      <c r="FED6" s="112"/>
      <c r="FEE6" s="112"/>
      <c r="FEF6" s="112"/>
      <c r="FEG6" s="115"/>
      <c r="FEH6" s="113"/>
      <c r="FEI6" s="113"/>
      <c r="FEJ6" s="428"/>
      <c r="FEK6" s="112"/>
      <c r="FEL6" s="112"/>
      <c r="FEM6" s="112"/>
      <c r="FEN6" s="115"/>
      <c r="FEO6" s="113"/>
      <c r="FEP6" s="113"/>
      <c r="FEQ6" s="428"/>
      <c r="FER6" s="112"/>
      <c r="FES6" s="112"/>
      <c r="FET6" s="112"/>
      <c r="FEU6" s="115"/>
      <c r="FEV6" s="113"/>
      <c r="FEW6" s="113"/>
      <c r="FEX6" s="428"/>
      <c r="FEY6" s="112"/>
      <c r="FEZ6" s="112"/>
      <c r="FFA6" s="112"/>
      <c r="FFB6" s="115"/>
      <c r="FFC6" s="113"/>
      <c r="FFD6" s="113"/>
      <c r="FFE6" s="428"/>
      <c r="FFF6" s="112"/>
      <c r="FFG6" s="112"/>
      <c r="FFH6" s="112"/>
      <c r="FFI6" s="115"/>
      <c r="FFJ6" s="113"/>
      <c r="FFK6" s="113"/>
      <c r="FFL6" s="428"/>
      <c r="FFM6" s="112"/>
      <c r="FFN6" s="112"/>
      <c r="FFO6" s="112"/>
      <c r="FFP6" s="115"/>
      <c r="FFQ6" s="113"/>
      <c r="FFR6" s="113"/>
      <c r="FFS6" s="428"/>
      <c r="FFT6" s="112"/>
      <c r="FFU6" s="112"/>
      <c r="FFV6" s="112"/>
      <c r="FFW6" s="115"/>
      <c r="FFX6" s="113"/>
      <c r="FFY6" s="113"/>
      <c r="FFZ6" s="428"/>
      <c r="FGA6" s="112"/>
      <c r="FGB6" s="112"/>
      <c r="FGC6" s="112"/>
      <c r="FGD6" s="115"/>
      <c r="FGE6" s="113"/>
      <c r="FGF6" s="113"/>
      <c r="FGG6" s="428"/>
      <c r="FGH6" s="112"/>
      <c r="FGI6" s="112"/>
      <c r="FGJ6" s="112"/>
      <c r="FGK6" s="115"/>
      <c r="FGL6" s="113"/>
      <c r="FGM6" s="113"/>
      <c r="FGN6" s="428"/>
      <c r="FGO6" s="112"/>
      <c r="FGP6" s="112"/>
      <c r="FGQ6" s="112"/>
      <c r="FGR6" s="115"/>
      <c r="FGS6" s="113"/>
      <c r="FGT6" s="113"/>
      <c r="FGU6" s="428"/>
      <c r="FGV6" s="112"/>
      <c r="FGW6" s="112"/>
      <c r="FGX6" s="112"/>
      <c r="FGY6" s="115"/>
      <c r="FGZ6" s="113"/>
      <c r="FHA6" s="113"/>
      <c r="FHB6" s="428"/>
      <c r="FHC6" s="112"/>
      <c r="FHD6" s="112"/>
      <c r="FHE6" s="112"/>
      <c r="FHF6" s="115"/>
      <c r="FHG6" s="113"/>
      <c r="FHH6" s="113"/>
      <c r="FHI6" s="428"/>
      <c r="FHJ6" s="112"/>
      <c r="FHK6" s="112"/>
      <c r="FHL6" s="112"/>
      <c r="FHM6" s="115"/>
      <c r="FHN6" s="113"/>
      <c r="FHO6" s="113"/>
      <c r="FHP6" s="428"/>
      <c r="FHQ6" s="112"/>
      <c r="FHR6" s="112"/>
      <c r="FHS6" s="112"/>
      <c r="FHT6" s="115"/>
      <c r="FHU6" s="113"/>
      <c r="FHV6" s="113"/>
      <c r="FHW6" s="428"/>
      <c r="FHX6" s="112"/>
      <c r="FHY6" s="112"/>
      <c r="FHZ6" s="112"/>
      <c r="FIA6" s="115"/>
      <c r="FIB6" s="113"/>
      <c r="FIC6" s="113"/>
      <c r="FID6" s="428"/>
      <c r="FIE6" s="112"/>
      <c r="FIF6" s="112"/>
      <c r="FIG6" s="112"/>
      <c r="FIH6" s="115"/>
      <c r="FII6" s="113"/>
      <c r="FIJ6" s="113"/>
      <c r="FIK6" s="428"/>
      <c r="FIL6" s="112"/>
      <c r="FIM6" s="112"/>
      <c r="FIN6" s="112"/>
      <c r="FIO6" s="115"/>
      <c r="FIP6" s="113"/>
      <c r="FIQ6" s="113"/>
      <c r="FIR6" s="428"/>
      <c r="FIS6" s="112"/>
      <c r="FIT6" s="112"/>
      <c r="FIU6" s="112"/>
      <c r="FIV6" s="115"/>
      <c r="FIW6" s="113"/>
      <c r="FIX6" s="113"/>
      <c r="FIY6" s="428"/>
      <c r="FIZ6" s="112"/>
      <c r="FJA6" s="112"/>
      <c r="FJB6" s="112"/>
      <c r="FJC6" s="115"/>
      <c r="FJD6" s="113"/>
      <c r="FJE6" s="113"/>
      <c r="FJF6" s="428"/>
      <c r="FJG6" s="112"/>
      <c r="FJH6" s="112"/>
      <c r="FJI6" s="112"/>
      <c r="FJJ6" s="115"/>
      <c r="FJK6" s="113"/>
      <c r="FJL6" s="113"/>
      <c r="FJM6" s="428"/>
      <c r="FJN6" s="112"/>
      <c r="FJO6" s="112"/>
      <c r="FJP6" s="112"/>
      <c r="FJQ6" s="115"/>
      <c r="FJR6" s="113"/>
      <c r="FJS6" s="113"/>
      <c r="FJT6" s="428"/>
      <c r="FJU6" s="112"/>
      <c r="FJV6" s="112"/>
      <c r="FJW6" s="112"/>
      <c r="FJX6" s="115"/>
      <c r="FJY6" s="113"/>
      <c r="FJZ6" s="113"/>
      <c r="FKA6" s="428"/>
      <c r="FKB6" s="112"/>
      <c r="FKC6" s="112"/>
      <c r="FKD6" s="112"/>
      <c r="FKE6" s="115"/>
      <c r="FKF6" s="113"/>
      <c r="FKG6" s="113"/>
      <c r="FKH6" s="428"/>
      <c r="FKI6" s="112"/>
      <c r="FKJ6" s="112"/>
      <c r="FKK6" s="112"/>
      <c r="FKL6" s="115"/>
      <c r="FKM6" s="113"/>
      <c r="FKN6" s="113"/>
      <c r="FKO6" s="428"/>
      <c r="FKP6" s="112"/>
      <c r="FKQ6" s="112"/>
      <c r="FKR6" s="112"/>
      <c r="FKS6" s="115"/>
      <c r="FKT6" s="113"/>
      <c r="FKU6" s="113"/>
      <c r="FKV6" s="428"/>
      <c r="FKW6" s="112"/>
      <c r="FKX6" s="112"/>
      <c r="FKY6" s="112"/>
      <c r="FKZ6" s="115"/>
      <c r="FLA6" s="113"/>
      <c r="FLB6" s="113"/>
      <c r="FLC6" s="428"/>
      <c r="FLD6" s="112"/>
      <c r="FLE6" s="112"/>
      <c r="FLF6" s="112"/>
      <c r="FLG6" s="115"/>
      <c r="FLH6" s="113"/>
      <c r="FLI6" s="113"/>
      <c r="FLJ6" s="428"/>
      <c r="FLK6" s="112"/>
      <c r="FLL6" s="112"/>
      <c r="FLM6" s="112"/>
      <c r="FLN6" s="115"/>
      <c r="FLO6" s="113"/>
      <c r="FLP6" s="113"/>
      <c r="FLQ6" s="428"/>
      <c r="FLR6" s="112"/>
      <c r="FLS6" s="112"/>
      <c r="FLT6" s="112"/>
      <c r="FLU6" s="115"/>
      <c r="FLV6" s="113"/>
      <c r="FLW6" s="113"/>
      <c r="FLX6" s="428"/>
      <c r="FLY6" s="112"/>
      <c r="FLZ6" s="112"/>
      <c r="FMA6" s="112"/>
      <c r="FMB6" s="115"/>
      <c r="FMC6" s="113"/>
      <c r="FMD6" s="113"/>
      <c r="FME6" s="428"/>
      <c r="FMF6" s="112"/>
      <c r="FMG6" s="112"/>
      <c r="FMH6" s="112"/>
      <c r="FMI6" s="115"/>
      <c r="FMJ6" s="113"/>
      <c r="FMK6" s="113"/>
      <c r="FML6" s="428"/>
      <c r="FMM6" s="112"/>
      <c r="FMN6" s="112"/>
      <c r="FMO6" s="112"/>
      <c r="FMP6" s="115"/>
      <c r="FMQ6" s="113"/>
      <c r="FMR6" s="113"/>
      <c r="FMS6" s="428"/>
      <c r="FMT6" s="112"/>
      <c r="FMU6" s="112"/>
      <c r="FMV6" s="112"/>
      <c r="FMW6" s="115"/>
      <c r="FMX6" s="113"/>
      <c r="FMY6" s="113"/>
      <c r="FMZ6" s="428"/>
      <c r="FNA6" s="112"/>
      <c r="FNB6" s="112"/>
      <c r="FNC6" s="112"/>
      <c r="FND6" s="115"/>
      <c r="FNE6" s="113"/>
      <c r="FNF6" s="113"/>
      <c r="FNG6" s="428"/>
      <c r="FNH6" s="112"/>
      <c r="FNI6" s="112"/>
      <c r="FNJ6" s="112"/>
      <c r="FNK6" s="115"/>
      <c r="FNL6" s="113"/>
      <c r="FNM6" s="113"/>
      <c r="FNN6" s="428"/>
      <c r="FNO6" s="112"/>
      <c r="FNP6" s="112"/>
      <c r="FNQ6" s="112"/>
      <c r="FNR6" s="115"/>
      <c r="FNS6" s="113"/>
      <c r="FNT6" s="113"/>
      <c r="FNU6" s="428"/>
      <c r="FNV6" s="112"/>
      <c r="FNW6" s="112"/>
      <c r="FNX6" s="112"/>
      <c r="FNY6" s="115"/>
      <c r="FNZ6" s="113"/>
      <c r="FOA6" s="113"/>
      <c r="FOB6" s="428"/>
      <c r="FOC6" s="112"/>
      <c r="FOD6" s="112"/>
      <c r="FOE6" s="112"/>
      <c r="FOF6" s="115"/>
      <c r="FOG6" s="113"/>
      <c r="FOH6" s="113"/>
      <c r="FOI6" s="428"/>
      <c r="FOJ6" s="112"/>
      <c r="FOK6" s="112"/>
      <c r="FOL6" s="112"/>
      <c r="FOM6" s="115"/>
      <c r="FON6" s="113"/>
      <c r="FOO6" s="113"/>
      <c r="FOP6" s="428"/>
      <c r="FOQ6" s="112"/>
      <c r="FOR6" s="112"/>
      <c r="FOS6" s="112"/>
      <c r="FOT6" s="115"/>
      <c r="FOU6" s="113"/>
      <c r="FOV6" s="113"/>
      <c r="FOW6" s="428"/>
      <c r="FOX6" s="112"/>
      <c r="FOY6" s="112"/>
      <c r="FOZ6" s="112"/>
      <c r="FPA6" s="115"/>
      <c r="FPB6" s="113"/>
      <c r="FPC6" s="113"/>
      <c r="FPD6" s="428"/>
      <c r="FPE6" s="112"/>
      <c r="FPF6" s="112"/>
      <c r="FPG6" s="112"/>
      <c r="FPH6" s="115"/>
      <c r="FPI6" s="113"/>
      <c r="FPJ6" s="113"/>
      <c r="FPK6" s="428"/>
      <c r="FPL6" s="112"/>
      <c r="FPM6" s="112"/>
      <c r="FPN6" s="112"/>
      <c r="FPO6" s="115"/>
      <c r="FPP6" s="113"/>
      <c r="FPQ6" s="113"/>
      <c r="FPR6" s="428"/>
      <c r="FPS6" s="112"/>
      <c r="FPT6" s="112"/>
      <c r="FPU6" s="112"/>
      <c r="FPV6" s="115"/>
      <c r="FPW6" s="113"/>
      <c r="FPX6" s="113"/>
      <c r="FPY6" s="428"/>
      <c r="FPZ6" s="112"/>
      <c r="FQA6" s="112"/>
      <c r="FQB6" s="112"/>
      <c r="FQC6" s="115"/>
      <c r="FQD6" s="113"/>
      <c r="FQE6" s="113"/>
      <c r="FQF6" s="428"/>
      <c r="FQG6" s="112"/>
      <c r="FQH6" s="112"/>
      <c r="FQI6" s="112"/>
      <c r="FQJ6" s="115"/>
      <c r="FQK6" s="113"/>
      <c r="FQL6" s="113"/>
      <c r="FQM6" s="428"/>
      <c r="FQN6" s="112"/>
      <c r="FQO6" s="112"/>
      <c r="FQP6" s="112"/>
      <c r="FQQ6" s="115"/>
      <c r="FQR6" s="113"/>
      <c r="FQS6" s="113"/>
      <c r="FQT6" s="428"/>
      <c r="FQU6" s="112"/>
      <c r="FQV6" s="112"/>
      <c r="FQW6" s="112"/>
      <c r="FQX6" s="115"/>
      <c r="FQY6" s="113"/>
      <c r="FQZ6" s="113"/>
      <c r="FRA6" s="428"/>
      <c r="FRB6" s="112"/>
      <c r="FRC6" s="112"/>
      <c r="FRD6" s="112"/>
      <c r="FRE6" s="115"/>
      <c r="FRF6" s="113"/>
      <c r="FRG6" s="113"/>
      <c r="FRH6" s="428"/>
      <c r="FRI6" s="112"/>
      <c r="FRJ6" s="112"/>
      <c r="FRK6" s="112"/>
      <c r="FRL6" s="115"/>
      <c r="FRM6" s="113"/>
      <c r="FRN6" s="113"/>
      <c r="FRO6" s="428"/>
      <c r="FRP6" s="112"/>
      <c r="FRQ6" s="112"/>
      <c r="FRR6" s="112"/>
      <c r="FRS6" s="115"/>
      <c r="FRT6" s="113"/>
      <c r="FRU6" s="113"/>
      <c r="FRV6" s="428"/>
      <c r="FRW6" s="112"/>
      <c r="FRX6" s="112"/>
      <c r="FRY6" s="112"/>
      <c r="FRZ6" s="115"/>
      <c r="FSA6" s="113"/>
      <c r="FSB6" s="113"/>
      <c r="FSC6" s="428"/>
      <c r="FSD6" s="112"/>
      <c r="FSE6" s="112"/>
      <c r="FSF6" s="112"/>
      <c r="FSG6" s="115"/>
      <c r="FSH6" s="113"/>
      <c r="FSI6" s="113"/>
      <c r="FSJ6" s="428"/>
      <c r="FSK6" s="112"/>
      <c r="FSL6" s="112"/>
      <c r="FSM6" s="112"/>
      <c r="FSN6" s="115"/>
      <c r="FSO6" s="113"/>
      <c r="FSP6" s="113"/>
      <c r="FSQ6" s="428"/>
      <c r="FSR6" s="112"/>
      <c r="FSS6" s="112"/>
      <c r="FST6" s="112"/>
      <c r="FSU6" s="115"/>
      <c r="FSV6" s="113"/>
      <c r="FSW6" s="113"/>
      <c r="FSX6" s="428"/>
      <c r="FSY6" s="112"/>
      <c r="FSZ6" s="112"/>
      <c r="FTA6" s="112"/>
      <c r="FTB6" s="115"/>
      <c r="FTC6" s="113"/>
      <c r="FTD6" s="113"/>
      <c r="FTE6" s="428"/>
      <c r="FTF6" s="112"/>
      <c r="FTG6" s="112"/>
      <c r="FTH6" s="112"/>
      <c r="FTI6" s="115"/>
      <c r="FTJ6" s="113"/>
      <c r="FTK6" s="113"/>
      <c r="FTL6" s="428"/>
      <c r="FTM6" s="112"/>
      <c r="FTN6" s="112"/>
      <c r="FTO6" s="112"/>
      <c r="FTP6" s="115"/>
      <c r="FTQ6" s="113"/>
      <c r="FTR6" s="113"/>
      <c r="FTS6" s="428"/>
      <c r="FTT6" s="112"/>
      <c r="FTU6" s="112"/>
      <c r="FTV6" s="112"/>
      <c r="FTW6" s="115"/>
      <c r="FTX6" s="113"/>
      <c r="FTY6" s="113"/>
      <c r="FTZ6" s="428"/>
      <c r="FUA6" s="112"/>
      <c r="FUB6" s="112"/>
      <c r="FUC6" s="112"/>
      <c r="FUD6" s="115"/>
      <c r="FUE6" s="113"/>
      <c r="FUF6" s="113"/>
      <c r="FUG6" s="428"/>
      <c r="FUH6" s="112"/>
      <c r="FUI6" s="112"/>
      <c r="FUJ6" s="112"/>
      <c r="FUK6" s="115"/>
      <c r="FUL6" s="113"/>
      <c r="FUM6" s="113"/>
      <c r="FUN6" s="428"/>
      <c r="FUO6" s="112"/>
      <c r="FUP6" s="112"/>
      <c r="FUQ6" s="112"/>
      <c r="FUR6" s="115"/>
      <c r="FUS6" s="113"/>
      <c r="FUT6" s="113"/>
      <c r="FUU6" s="428"/>
      <c r="FUV6" s="112"/>
      <c r="FUW6" s="112"/>
      <c r="FUX6" s="112"/>
      <c r="FUY6" s="115"/>
      <c r="FUZ6" s="113"/>
      <c r="FVA6" s="113"/>
      <c r="FVB6" s="428"/>
      <c r="FVC6" s="112"/>
      <c r="FVD6" s="112"/>
      <c r="FVE6" s="112"/>
      <c r="FVF6" s="115"/>
      <c r="FVG6" s="113"/>
      <c r="FVH6" s="113"/>
      <c r="FVI6" s="428"/>
      <c r="FVJ6" s="112"/>
      <c r="FVK6" s="112"/>
      <c r="FVL6" s="112"/>
      <c r="FVM6" s="115"/>
      <c r="FVN6" s="113"/>
      <c r="FVO6" s="113"/>
      <c r="FVP6" s="428"/>
      <c r="FVQ6" s="112"/>
      <c r="FVR6" s="112"/>
      <c r="FVS6" s="112"/>
      <c r="FVT6" s="115"/>
      <c r="FVU6" s="113"/>
      <c r="FVV6" s="113"/>
      <c r="FVW6" s="428"/>
      <c r="FVX6" s="112"/>
      <c r="FVY6" s="112"/>
      <c r="FVZ6" s="112"/>
      <c r="FWA6" s="115"/>
      <c r="FWB6" s="113"/>
      <c r="FWC6" s="113"/>
      <c r="FWD6" s="428"/>
      <c r="FWE6" s="112"/>
      <c r="FWF6" s="112"/>
      <c r="FWG6" s="112"/>
      <c r="FWH6" s="115"/>
      <c r="FWI6" s="113"/>
      <c r="FWJ6" s="113"/>
      <c r="FWK6" s="428"/>
      <c r="FWL6" s="112"/>
      <c r="FWM6" s="112"/>
      <c r="FWN6" s="112"/>
      <c r="FWO6" s="115"/>
      <c r="FWP6" s="113"/>
      <c r="FWQ6" s="113"/>
      <c r="FWR6" s="428"/>
      <c r="FWS6" s="112"/>
      <c r="FWT6" s="112"/>
      <c r="FWU6" s="112"/>
      <c r="FWV6" s="115"/>
      <c r="FWW6" s="113"/>
      <c r="FWX6" s="113"/>
      <c r="FWY6" s="428"/>
      <c r="FWZ6" s="112"/>
      <c r="FXA6" s="112"/>
      <c r="FXB6" s="112"/>
      <c r="FXC6" s="115"/>
      <c r="FXD6" s="113"/>
      <c r="FXE6" s="113"/>
      <c r="FXF6" s="428"/>
      <c r="FXG6" s="112"/>
      <c r="FXH6" s="112"/>
      <c r="FXI6" s="112"/>
      <c r="FXJ6" s="115"/>
      <c r="FXK6" s="113"/>
      <c r="FXL6" s="113"/>
      <c r="FXM6" s="428"/>
      <c r="FXN6" s="112"/>
      <c r="FXO6" s="112"/>
      <c r="FXP6" s="112"/>
      <c r="FXQ6" s="115"/>
      <c r="FXR6" s="113"/>
      <c r="FXS6" s="113"/>
      <c r="FXT6" s="428"/>
      <c r="FXU6" s="112"/>
      <c r="FXV6" s="112"/>
      <c r="FXW6" s="112"/>
      <c r="FXX6" s="115"/>
      <c r="FXY6" s="113"/>
      <c r="FXZ6" s="113"/>
      <c r="FYA6" s="428"/>
      <c r="FYB6" s="112"/>
      <c r="FYC6" s="112"/>
      <c r="FYD6" s="112"/>
      <c r="FYE6" s="115"/>
      <c r="FYF6" s="113"/>
      <c r="FYG6" s="113"/>
      <c r="FYH6" s="428"/>
      <c r="FYI6" s="112"/>
      <c r="FYJ6" s="112"/>
      <c r="FYK6" s="112"/>
      <c r="FYL6" s="115"/>
      <c r="FYM6" s="113"/>
      <c r="FYN6" s="113"/>
      <c r="FYO6" s="428"/>
      <c r="FYP6" s="112"/>
      <c r="FYQ6" s="112"/>
      <c r="FYR6" s="112"/>
      <c r="FYS6" s="115"/>
      <c r="FYT6" s="113"/>
      <c r="FYU6" s="113"/>
      <c r="FYV6" s="428"/>
      <c r="FYW6" s="112"/>
      <c r="FYX6" s="112"/>
      <c r="FYY6" s="112"/>
      <c r="FYZ6" s="115"/>
      <c r="FZA6" s="113"/>
      <c r="FZB6" s="113"/>
      <c r="FZC6" s="428"/>
      <c r="FZD6" s="112"/>
      <c r="FZE6" s="112"/>
      <c r="FZF6" s="112"/>
      <c r="FZG6" s="115"/>
      <c r="FZH6" s="113"/>
      <c r="FZI6" s="113"/>
      <c r="FZJ6" s="428"/>
      <c r="FZK6" s="112"/>
      <c r="FZL6" s="112"/>
      <c r="FZM6" s="112"/>
      <c r="FZN6" s="115"/>
      <c r="FZO6" s="113"/>
      <c r="FZP6" s="113"/>
      <c r="FZQ6" s="428"/>
      <c r="FZR6" s="112"/>
      <c r="FZS6" s="112"/>
      <c r="FZT6" s="112"/>
      <c r="FZU6" s="115"/>
      <c r="FZV6" s="113"/>
      <c r="FZW6" s="113"/>
      <c r="FZX6" s="428"/>
      <c r="FZY6" s="112"/>
      <c r="FZZ6" s="112"/>
      <c r="GAA6" s="112"/>
      <c r="GAB6" s="115"/>
      <c r="GAC6" s="113"/>
      <c r="GAD6" s="113"/>
      <c r="GAE6" s="428"/>
      <c r="GAF6" s="112"/>
      <c r="GAG6" s="112"/>
      <c r="GAH6" s="112"/>
      <c r="GAI6" s="115"/>
      <c r="GAJ6" s="113"/>
      <c r="GAK6" s="113"/>
      <c r="GAL6" s="428"/>
      <c r="GAM6" s="112"/>
      <c r="GAN6" s="112"/>
      <c r="GAO6" s="112"/>
      <c r="GAP6" s="115"/>
      <c r="GAQ6" s="113"/>
      <c r="GAR6" s="113"/>
      <c r="GAS6" s="428"/>
      <c r="GAT6" s="112"/>
      <c r="GAU6" s="112"/>
      <c r="GAV6" s="112"/>
      <c r="GAW6" s="115"/>
      <c r="GAX6" s="113"/>
      <c r="GAY6" s="113"/>
      <c r="GAZ6" s="428"/>
      <c r="GBA6" s="112"/>
      <c r="GBB6" s="112"/>
      <c r="GBC6" s="112"/>
      <c r="GBD6" s="115"/>
      <c r="GBE6" s="113"/>
      <c r="GBF6" s="113"/>
      <c r="GBG6" s="428"/>
      <c r="GBH6" s="112"/>
      <c r="GBI6" s="112"/>
      <c r="GBJ6" s="112"/>
      <c r="GBK6" s="115"/>
      <c r="GBL6" s="113"/>
      <c r="GBM6" s="113"/>
      <c r="GBN6" s="428"/>
      <c r="GBO6" s="112"/>
      <c r="GBP6" s="112"/>
      <c r="GBQ6" s="112"/>
      <c r="GBR6" s="115"/>
      <c r="GBS6" s="113"/>
      <c r="GBT6" s="113"/>
      <c r="GBU6" s="428"/>
      <c r="GBV6" s="112"/>
      <c r="GBW6" s="112"/>
      <c r="GBX6" s="112"/>
      <c r="GBY6" s="115"/>
      <c r="GBZ6" s="113"/>
      <c r="GCA6" s="113"/>
      <c r="GCB6" s="428"/>
      <c r="GCC6" s="112"/>
      <c r="GCD6" s="112"/>
      <c r="GCE6" s="112"/>
      <c r="GCF6" s="115"/>
      <c r="GCG6" s="113"/>
      <c r="GCH6" s="113"/>
      <c r="GCI6" s="428"/>
      <c r="GCJ6" s="112"/>
      <c r="GCK6" s="112"/>
      <c r="GCL6" s="112"/>
      <c r="GCM6" s="115"/>
      <c r="GCN6" s="113"/>
      <c r="GCO6" s="113"/>
      <c r="GCP6" s="428"/>
      <c r="GCQ6" s="112"/>
      <c r="GCR6" s="112"/>
      <c r="GCS6" s="112"/>
      <c r="GCT6" s="115"/>
      <c r="GCU6" s="113"/>
      <c r="GCV6" s="113"/>
      <c r="GCW6" s="428"/>
      <c r="GCX6" s="112"/>
      <c r="GCY6" s="112"/>
      <c r="GCZ6" s="112"/>
      <c r="GDA6" s="115"/>
      <c r="GDB6" s="113"/>
      <c r="GDC6" s="113"/>
      <c r="GDD6" s="428"/>
      <c r="GDE6" s="112"/>
      <c r="GDF6" s="112"/>
      <c r="GDG6" s="112"/>
      <c r="GDH6" s="115"/>
      <c r="GDI6" s="113"/>
      <c r="GDJ6" s="113"/>
      <c r="GDK6" s="428"/>
      <c r="GDL6" s="112"/>
      <c r="GDM6" s="112"/>
      <c r="GDN6" s="112"/>
      <c r="GDO6" s="115"/>
      <c r="GDP6" s="113"/>
      <c r="GDQ6" s="113"/>
      <c r="GDR6" s="428"/>
      <c r="GDS6" s="112"/>
      <c r="GDT6" s="112"/>
      <c r="GDU6" s="112"/>
      <c r="GDV6" s="115"/>
      <c r="GDW6" s="113"/>
      <c r="GDX6" s="113"/>
      <c r="GDY6" s="428"/>
      <c r="GDZ6" s="112"/>
      <c r="GEA6" s="112"/>
      <c r="GEB6" s="112"/>
      <c r="GEC6" s="115"/>
      <c r="GED6" s="113"/>
      <c r="GEE6" s="113"/>
      <c r="GEF6" s="428"/>
      <c r="GEG6" s="112"/>
      <c r="GEH6" s="112"/>
      <c r="GEI6" s="112"/>
      <c r="GEJ6" s="115"/>
      <c r="GEK6" s="113"/>
      <c r="GEL6" s="113"/>
      <c r="GEM6" s="428"/>
      <c r="GEN6" s="112"/>
      <c r="GEO6" s="112"/>
      <c r="GEP6" s="112"/>
      <c r="GEQ6" s="115"/>
      <c r="GER6" s="113"/>
      <c r="GES6" s="113"/>
      <c r="GET6" s="428"/>
      <c r="GEU6" s="112"/>
      <c r="GEV6" s="112"/>
      <c r="GEW6" s="112"/>
      <c r="GEX6" s="115"/>
      <c r="GEY6" s="113"/>
      <c r="GEZ6" s="113"/>
      <c r="GFA6" s="428"/>
      <c r="GFB6" s="112"/>
      <c r="GFC6" s="112"/>
      <c r="GFD6" s="112"/>
      <c r="GFE6" s="115"/>
      <c r="GFF6" s="113"/>
      <c r="GFG6" s="113"/>
      <c r="GFH6" s="428"/>
      <c r="GFI6" s="112"/>
      <c r="GFJ6" s="112"/>
      <c r="GFK6" s="112"/>
      <c r="GFL6" s="115"/>
      <c r="GFM6" s="113"/>
      <c r="GFN6" s="113"/>
      <c r="GFO6" s="428"/>
      <c r="GFP6" s="112"/>
      <c r="GFQ6" s="112"/>
      <c r="GFR6" s="112"/>
      <c r="GFS6" s="115"/>
      <c r="GFT6" s="113"/>
      <c r="GFU6" s="113"/>
      <c r="GFV6" s="428"/>
      <c r="GFW6" s="112"/>
      <c r="GFX6" s="112"/>
      <c r="GFY6" s="112"/>
      <c r="GFZ6" s="115"/>
      <c r="GGA6" s="113"/>
      <c r="GGB6" s="113"/>
      <c r="GGC6" s="428"/>
      <c r="GGD6" s="112"/>
      <c r="GGE6" s="112"/>
      <c r="GGF6" s="112"/>
      <c r="GGG6" s="115"/>
      <c r="GGH6" s="113"/>
      <c r="GGI6" s="113"/>
      <c r="GGJ6" s="428"/>
      <c r="GGK6" s="112"/>
      <c r="GGL6" s="112"/>
      <c r="GGM6" s="112"/>
      <c r="GGN6" s="115"/>
      <c r="GGO6" s="113"/>
      <c r="GGP6" s="113"/>
      <c r="GGQ6" s="428"/>
      <c r="GGR6" s="112"/>
      <c r="GGS6" s="112"/>
      <c r="GGT6" s="112"/>
      <c r="GGU6" s="115"/>
      <c r="GGV6" s="113"/>
      <c r="GGW6" s="113"/>
      <c r="GGX6" s="428"/>
      <c r="GGY6" s="112"/>
      <c r="GGZ6" s="112"/>
      <c r="GHA6" s="112"/>
      <c r="GHB6" s="115"/>
      <c r="GHC6" s="113"/>
      <c r="GHD6" s="113"/>
      <c r="GHE6" s="428"/>
      <c r="GHF6" s="112"/>
      <c r="GHG6" s="112"/>
      <c r="GHH6" s="112"/>
      <c r="GHI6" s="115"/>
      <c r="GHJ6" s="113"/>
      <c r="GHK6" s="113"/>
      <c r="GHL6" s="428"/>
      <c r="GHM6" s="112"/>
      <c r="GHN6" s="112"/>
      <c r="GHO6" s="112"/>
      <c r="GHP6" s="115"/>
      <c r="GHQ6" s="113"/>
      <c r="GHR6" s="113"/>
      <c r="GHS6" s="428"/>
      <c r="GHT6" s="112"/>
      <c r="GHU6" s="112"/>
      <c r="GHV6" s="112"/>
      <c r="GHW6" s="115"/>
      <c r="GHX6" s="113"/>
      <c r="GHY6" s="113"/>
      <c r="GHZ6" s="428"/>
      <c r="GIA6" s="112"/>
      <c r="GIB6" s="112"/>
      <c r="GIC6" s="112"/>
      <c r="GID6" s="115"/>
      <c r="GIE6" s="113"/>
      <c r="GIF6" s="113"/>
      <c r="GIG6" s="428"/>
      <c r="GIH6" s="112"/>
      <c r="GII6" s="112"/>
      <c r="GIJ6" s="112"/>
      <c r="GIK6" s="115"/>
      <c r="GIL6" s="113"/>
      <c r="GIM6" s="113"/>
      <c r="GIN6" s="428"/>
      <c r="GIO6" s="112"/>
      <c r="GIP6" s="112"/>
      <c r="GIQ6" s="112"/>
      <c r="GIR6" s="115"/>
      <c r="GIS6" s="113"/>
      <c r="GIT6" s="113"/>
      <c r="GIU6" s="428"/>
      <c r="GIV6" s="112"/>
      <c r="GIW6" s="112"/>
      <c r="GIX6" s="112"/>
      <c r="GIY6" s="115"/>
      <c r="GIZ6" s="113"/>
      <c r="GJA6" s="113"/>
      <c r="GJB6" s="428"/>
      <c r="GJC6" s="112"/>
      <c r="GJD6" s="112"/>
      <c r="GJE6" s="112"/>
      <c r="GJF6" s="115"/>
      <c r="GJG6" s="113"/>
      <c r="GJH6" s="113"/>
      <c r="GJI6" s="428"/>
      <c r="GJJ6" s="112"/>
      <c r="GJK6" s="112"/>
      <c r="GJL6" s="112"/>
      <c r="GJM6" s="115"/>
      <c r="GJN6" s="113"/>
      <c r="GJO6" s="113"/>
      <c r="GJP6" s="428"/>
      <c r="GJQ6" s="112"/>
      <c r="GJR6" s="112"/>
      <c r="GJS6" s="112"/>
      <c r="GJT6" s="115"/>
      <c r="GJU6" s="113"/>
      <c r="GJV6" s="113"/>
      <c r="GJW6" s="428"/>
      <c r="GJX6" s="112"/>
      <c r="GJY6" s="112"/>
      <c r="GJZ6" s="112"/>
      <c r="GKA6" s="115"/>
      <c r="GKB6" s="113"/>
      <c r="GKC6" s="113"/>
      <c r="GKD6" s="428"/>
      <c r="GKE6" s="112"/>
      <c r="GKF6" s="112"/>
      <c r="GKG6" s="112"/>
      <c r="GKH6" s="115"/>
      <c r="GKI6" s="113"/>
      <c r="GKJ6" s="113"/>
      <c r="GKK6" s="428"/>
      <c r="GKL6" s="112"/>
      <c r="GKM6" s="112"/>
      <c r="GKN6" s="112"/>
      <c r="GKO6" s="115"/>
      <c r="GKP6" s="113"/>
      <c r="GKQ6" s="113"/>
      <c r="GKR6" s="428"/>
      <c r="GKS6" s="112"/>
      <c r="GKT6" s="112"/>
      <c r="GKU6" s="112"/>
      <c r="GKV6" s="115"/>
      <c r="GKW6" s="113"/>
      <c r="GKX6" s="113"/>
      <c r="GKY6" s="428"/>
      <c r="GKZ6" s="112"/>
      <c r="GLA6" s="112"/>
      <c r="GLB6" s="112"/>
      <c r="GLC6" s="115"/>
      <c r="GLD6" s="113"/>
      <c r="GLE6" s="113"/>
      <c r="GLF6" s="428"/>
      <c r="GLG6" s="112"/>
      <c r="GLH6" s="112"/>
      <c r="GLI6" s="112"/>
      <c r="GLJ6" s="115"/>
      <c r="GLK6" s="113"/>
      <c r="GLL6" s="113"/>
      <c r="GLM6" s="428"/>
      <c r="GLN6" s="112"/>
      <c r="GLO6" s="112"/>
      <c r="GLP6" s="112"/>
      <c r="GLQ6" s="115"/>
      <c r="GLR6" s="113"/>
      <c r="GLS6" s="113"/>
      <c r="GLT6" s="428"/>
      <c r="GLU6" s="112"/>
      <c r="GLV6" s="112"/>
      <c r="GLW6" s="112"/>
      <c r="GLX6" s="115"/>
      <c r="GLY6" s="113"/>
      <c r="GLZ6" s="113"/>
      <c r="GMA6" s="428"/>
      <c r="GMB6" s="112"/>
      <c r="GMC6" s="112"/>
      <c r="GMD6" s="112"/>
      <c r="GME6" s="115"/>
      <c r="GMF6" s="113"/>
      <c r="GMG6" s="113"/>
      <c r="GMH6" s="428"/>
      <c r="GMI6" s="112"/>
      <c r="GMJ6" s="112"/>
      <c r="GMK6" s="112"/>
      <c r="GML6" s="115"/>
      <c r="GMM6" s="113"/>
      <c r="GMN6" s="113"/>
      <c r="GMO6" s="428"/>
      <c r="GMP6" s="112"/>
      <c r="GMQ6" s="112"/>
      <c r="GMR6" s="112"/>
      <c r="GMS6" s="115"/>
      <c r="GMT6" s="113"/>
      <c r="GMU6" s="113"/>
      <c r="GMV6" s="428"/>
      <c r="GMW6" s="112"/>
      <c r="GMX6" s="112"/>
      <c r="GMY6" s="112"/>
      <c r="GMZ6" s="115"/>
      <c r="GNA6" s="113"/>
      <c r="GNB6" s="113"/>
      <c r="GNC6" s="428"/>
      <c r="GND6" s="112"/>
      <c r="GNE6" s="112"/>
      <c r="GNF6" s="112"/>
      <c r="GNG6" s="115"/>
      <c r="GNH6" s="113"/>
      <c r="GNI6" s="113"/>
      <c r="GNJ6" s="428"/>
      <c r="GNK6" s="112"/>
      <c r="GNL6" s="112"/>
      <c r="GNM6" s="112"/>
      <c r="GNN6" s="115"/>
      <c r="GNO6" s="113"/>
      <c r="GNP6" s="113"/>
      <c r="GNQ6" s="428"/>
      <c r="GNR6" s="112"/>
      <c r="GNS6" s="112"/>
      <c r="GNT6" s="112"/>
      <c r="GNU6" s="115"/>
      <c r="GNV6" s="113"/>
      <c r="GNW6" s="113"/>
      <c r="GNX6" s="428"/>
      <c r="GNY6" s="112"/>
      <c r="GNZ6" s="112"/>
      <c r="GOA6" s="112"/>
      <c r="GOB6" s="115"/>
      <c r="GOC6" s="113"/>
      <c r="GOD6" s="113"/>
      <c r="GOE6" s="428"/>
      <c r="GOF6" s="112"/>
      <c r="GOG6" s="112"/>
      <c r="GOH6" s="112"/>
      <c r="GOI6" s="115"/>
      <c r="GOJ6" s="113"/>
      <c r="GOK6" s="113"/>
      <c r="GOL6" s="428"/>
      <c r="GOM6" s="112"/>
      <c r="GON6" s="112"/>
      <c r="GOO6" s="112"/>
      <c r="GOP6" s="115"/>
      <c r="GOQ6" s="113"/>
      <c r="GOR6" s="113"/>
      <c r="GOS6" s="428"/>
      <c r="GOT6" s="112"/>
      <c r="GOU6" s="112"/>
      <c r="GOV6" s="112"/>
      <c r="GOW6" s="115"/>
      <c r="GOX6" s="113"/>
      <c r="GOY6" s="113"/>
      <c r="GOZ6" s="428"/>
      <c r="GPA6" s="112"/>
      <c r="GPB6" s="112"/>
      <c r="GPC6" s="112"/>
      <c r="GPD6" s="115"/>
      <c r="GPE6" s="113"/>
      <c r="GPF6" s="113"/>
      <c r="GPG6" s="428"/>
      <c r="GPH6" s="112"/>
      <c r="GPI6" s="112"/>
      <c r="GPJ6" s="112"/>
      <c r="GPK6" s="115"/>
      <c r="GPL6" s="113"/>
      <c r="GPM6" s="113"/>
      <c r="GPN6" s="428"/>
      <c r="GPO6" s="112"/>
      <c r="GPP6" s="112"/>
      <c r="GPQ6" s="112"/>
      <c r="GPR6" s="115"/>
      <c r="GPS6" s="113"/>
      <c r="GPT6" s="113"/>
      <c r="GPU6" s="428"/>
      <c r="GPV6" s="112"/>
      <c r="GPW6" s="112"/>
      <c r="GPX6" s="112"/>
      <c r="GPY6" s="115"/>
      <c r="GPZ6" s="113"/>
      <c r="GQA6" s="113"/>
      <c r="GQB6" s="428"/>
      <c r="GQC6" s="112"/>
      <c r="GQD6" s="112"/>
      <c r="GQE6" s="112"/>
      <c r="GQF6" s="115"/>
      <c r="GQG6" s="113"/>
      <c r="GQH6" s="113"/>
      <c r="GQI6" s="428"/>
      <c r="GQJ6" s="112"/>
      <c r="GQK6" s="112"/>
      <c r="GQL6" s="112"/>
      <c r="GQM6" s="115"/>
      <c r="GQN6" s="113"/>
      <c r="GQO6" s="113"/>
      <c r="GQP6" s="428"/>
      <c r="GQQ6" s="112"/>
      <c r="GQR6" s="112"/>
      <c r="GQS6" s="112"/>
      <c r="GQT6" s="115"/>
      <c r="GQU6" s="113"/>
      <c r="GQV6" s="113"/>
      <c r="GQW6" s="428"/>
      <c r="GQX6" s="112"/>
      <c r="GQY6" s="112"/>
      <c r="GQZ6" s="112"/>
      <c r="GRA6" s="115"/>
      <c r="GRB6" s="113"/>
      <c r="GRC6" s="113"/>
      <c r="GRD6" s="428"/>
      <c r="GRE6" s="112"/>
      <c r="GRF6" s="112"/>
      <c r="GRG6" s="112"/>
      <c r="GRH6" s="115"/>
      <c r="GRI6" s="113"/>
      <c r="GRJ6" s="113"/>
      <c r="GRK6" s="428"/>
      <c r="GRL6" s="112"/>
      <c r="GRM6" s="112"/>
      <c r="GRN6" s="112"/>
      <c r="GRO6" s="115"/>
      <c r="GRP6" s="113"/>
      <c r="GRQ6" s="113"/>
      <c r="GRR6" s="428"/>
      <c r="GRS6" s="112"/>
      <c r="GRT6" s="112"/>
      <c r="GRU6" s="112"/>
      <c r="GRV6" s="115"/>
      <c r="GRW6" s="113"/>
      <c r="GRX6" s="113"/>
      <c r="GRY6" s="428"/>
      <c r="GRZ6" s="112"/>
      <c r="GSA6" s="112"/>
      <c r="GSB6" s="112"/>
      <c r="GSC6" s="115"/>
      <c r="GSD6" s="113"/>
      <c r="GSE6" s="113"/>
      <c r="GSF6" s="428"/>
      <c r="GSG6" s="112"/>
      <c r="GSH6" s="112"/>
      <c r="GSI6" s="112"/>
      <c r="GSJ6" s="115"/>
      <c r="GSK6" s="113"/>
      <c r="GSL6" s="113"/>
      <c r="GSM6" s="428"/>
      <c r="GSN6" s="112"/>
      <c r="GSO6" s="112"/>
      <c r="GSP6" s="112"/>
      <c r="GSQ6" s="115"/>
      <c r="GSR6" s="113"/>
      <c r="GSS6" s="113"/>
      <c r="GST6" s="428"/>
      <c r="GSU6" s="112"/>
      <c r="GSV6" s="112"/>
      <c r="GSW6" s="112"/>
      <c r="GSX6" s="115"/>
      <c r="GSY6" s="113"/>
      <c r="GSZ6" s="113"/>
      <c r="GTA6" s="428"/>
      <c r="GTB6" s="112"/>
      <c r="GTC6" s="112"/>
      <c r="GTD6" s="112"/>
      <c r="GTE6" s="115"/>
      <c r="GTF6" s="113"/>
      <c r="GTG6" s="113"/>
      <c r="GTH6" s="428"/>
      <c r="GTI6" s="112"/>
      <c r="GTJ6" s="112"/>
      <c r="GTK6" s="112"/>
      <c r="GTL6" s="115"/>
      <c r="GTM6" s="113"/>
      <c r="GTN6" s="113"/>
      <c r="GTO6" s="428"/>
      <c r="GTP6" s="112"/>
      <c r="GTQ6" s="112"/>
      <c r="GTR6" s="112"/>
      <c r="GTS6" s="115"/>
      <c r="GTT6" s="113"/>
      <c r="GTU6" s="113"/>
      <c r="GTV6" s="428"/>
      <c r="GTW6" s="112"/>
      <c r="GTX6" s="112"/>
      <c r="GTY6" s="112"/>
      <c r="GTZ6" s="115"/>
      <c r="GUA6" s="113"/>
      <c r="GUB6" s="113"/>
      <c r="GUC6" s="428"/>
      <c r="GUD6" s="112"/>
      <c r="GUE6" s="112"/>
      <c r="GUF6" s="112"/>
      <c r="GUG6" s="115"/>
      <c r="GUH6" s="113"/>
      <c r="GUI6" s="113"/>
      <c r="GUJ6" s="428"/>
      <c r="GUK6" s="112"/>
      <c r="GUL6" s="112"/>
      <c r="GUM6" s="112"/>
      <c r="GUN6" s="115"/>
      <c r="GUO6" s="113"/>
      <c r="GUP6" s="113"/>
      <c r="GUQ6" s="428"/>
      <c r="GUR6" s="112"/>
      <c r="GUS6" s="112"/>
      <c r="GUT6" s="112"/>
      <c r="GUU6" s="115"/>
      <c r="GUV6" s="113"/>
      <c r="GUW6" s="113"/>
      <c r="GUX6" s="428"/>
      <c r="GUY6" s="112"/>
      <c r="GUZ6" s="112"/>
      <c r="GVA6" s="112"/>
      <c r="GVB6" s="115"/>
      <c r="GVC6" s="113"/>
      <c r="GVD6" s="113"/>
      <c r="GVE6" s="428"/>
      <c r="GVF6" s="112"/>
      <c r="GVG6" s="112"/>
      <c r="GVH6" s="112"/>
      <c r="GVI6" s="115"/>
      <c r="GVJ6" s="113"/>
      <c r="GVK6" s="113"/>
      <c r="GVL6" s="428"/>
      <c r="GVM6" s="112"/>
      <c r="GVN6" s="112"/>
      <c r="GVO6" s="112"/>
      <c r="GVP6" s="115"/>
      <c r="GVQ6" s="113"/>
      <c r="GVR6" s="113"/>
      <c r="GVS6" s="428"/>
      <c r="GVT6" s="112"/>
      <c r="GVU6" s="112"/>
      <c r="GVV6" s="112"/>
      <c r="GVW6" s="115"/>
      <c r="GVX6" s="113"/>
      <c r="GVY6" s="113"/>
      <c r="GVZ6" s="428"/>
      <c r="GWA6" s="112"/>
      <c r="GWB6" s="112"/>
      <c r="GWC6" s="112"/>
      <c r="GWD6" s="115"/>
      <c r="GWE6" s="113"/>
      <c r="GWF6" s="113"/>
      <c r="GWG6" s="428"/>
      <c r="GWH6" s="112"/>
      <c r="GWI6" s="112"/>
      <c r="GWJ6" s="112"/>
      <c r="GWK6" s="115"/>
      <c r="GWL6" s="113"/>
      <c r="GWM6" s="113"/>
      <c r="GWN6" s="428"/>
      <c r="GWO6" s="112"/>
      <c r="GWP6" s="112"/>
      <c r="GWQ6" s="112"/>
      <c r="GWR6" s="115"/>
      <c r="GWS6" s="113"/>
      <c r="GWT6" s="113"/>
      <c r="GWU6" s="428"/>
      <c r="GWV6" s="112"/>
      <c r="GWW6" s="112"/>
      <c r="GWX6" s="112"/>
      <c r="GWY6" s="115"/>
      <c r="GWZ6" s="113"/>
      <c r="GXA6" s="113"/>
      <c r="GXB6" s="428"/>
      <c r="GXC6" s="112"/>
      <c r="GXD6" s="112"/>
      <c r="GXE6" s="112"/>
      <c r="GXF6" s="115"/>
      <c r="GXG6" s="113"/>
      <c r="GXH6" s="113"/>
      <c r="GXI6" s="428"/>
      <c r="GXJ6" s="112"/>
      <c r="GXK6" s="112"/>
      <c r="GXL6" s="112"/>
      <c r="GXM6" s="115"/>
      <c r="GXN6" s="113"/>
      <c r="GXO6" s="113"/>
      <c r="GXP6" s="428"/>
      <c r="GXQ6" s="112"/>
      <c r="GXR6" s="112"/>
      <c r="GXS6" s="112"/>
      <c r="GXT6" s="115"/>
      <c r="GXU6" s="113"/>
      <c r="GXV6" s="113"/>
      <c r="GXW6" s="428"/>
      <c r="GXX6" s="112"/>
      <c r="GXY6" s="112"/>
      <c r="GXZ6" s="112"/>
      <c r="GYA6" s="115"/>
      <c r="GYB6" s="113"/>
      <c r="GYC6" s="113"/>
      <c r="GYD6" s="428"/>
      <c r="GYE6" s="112"/>
      <c r="GYF6" s="112"/>
      <c r="GYG6" s="112"/>
      <c r="GYH6" s="115"/>
      <c r="GYI6" s="113"/>
      <c r="GYJ6" s="113"/>
      <c r="GYK6" s="428"/>
      <c r="GYL6" s="112"/>
      <c r="GYM6" s="112"/>
      <c r="GYN6" s="112"/>
      <c r="GYO6" s="115"/>
      <c r="GYP6" s="113"/>
      <c r="GYQ6" s="113"/>
      <c r="GYR6" s="428"/>
      <c r="GYS6" s="112"/>
      <c r="GYT6" s="112"/>
      <c r="GYU6" s="112"/>
      <c r="GYV6" s="115"/>
      <c r="GYW6" s="113"/>
      <c r="GYX6" s="113"/>
      <c r="GYY6" s="428"/>
      <c r="GYZ6" s="112"/>
      <c r="GZA6" s="112"/>
      <c r="GZB6" s="112"/>
      <c r="GZC6" s="115"/>
      <c r="GZD6" s="113"/>
      <c r="GZE6" s="113"/>
      <c r="GZF6" s="428"/>
      <c r="GZG6" s="112"/>
      <c r="GZH6" s="112"/>
      <c r="GZI6" s="112"/>
      <c r="GZJ6" s="115"/>
      <c r="GZK6" s="113"/>
      <c r="GZL6" s="113"/>
      <c r="GZM6" s="428"/>
      <c r="GZN6" s="112"/>
      <c r="GZO6" s="112"/>
      <c r="GZP6" s="112"/>
      <c r="GZQ6" s="115"/>
      <c r="GZR6" s="113"/>
      <c r="GZS6" s="113"/>
      <c r="GZT6" s="428"/>
      <c r="GZU6" s="112"/>
      <c r="GZV6" s="112"/>
      <c r="GZW6" s="112"/>
      <c r="GZX6" s="115"/>
      <c r="GZY6" s="113"/>
      <c r="GZZ6" s="113"/>
      <c r="HAA6" s="428"/>
      <c r="HAB6" s="112"/>
      <c r="HAC6" s="112"/>
      <c r="HAD6" s="112"/>
      <c r="HAE6" s="115"/>
      <c r="HAF6" s="113"/>
      <c r="HAG6" s="113"/>
      <c r="HAH6" s="428"/>
      <c r="HAI6" s="112"/>
      <c r="HAJ6" s="112"/>
      <c r="HAK6" s="112"/>
      <c r="HAL6" s="115"/>
      <c r="HAM6" s="113"/>
      <c r="HAN6" s="113"/>
      <c r="HAO6" s="428"/>
      <c r="HAP6" s="112"/>
      <c r="HAQ6" s="112"/>
      <c r="HAR6" s="112"/>
      <c r="HAS6" s="115"/>
      <c r="HAT6" s="113"/>
      <c r="HAU6" s="113"/>
      <c r="HAV6" s="428"/>
      <c r="HAW6" s="112"/>
      <c r="HAX6" s="112"/>
      <c r="HAY6" s="112"/>
      <c r="HAZ6" s="115"/>
      <c r="HBA6" s="113"/>
      <c r="HBB6" s="113"/>
      <c r="HBC6" s="428"/>
      <c r="HBD6" s="112"/>
      <c r="HBE6" s="112"/>
      <c r="HBF6" s="112"/>
      <c r="HBG6" s="115"/>
      <c r="HBH6" s="113"/>
      <c r="HBI6" s="113"/>
      <c r="HBJ6" s="428"/>
      <c r="HBK6" s="112"/>
      <c r="HBL6" s="112"/>
      <c r="HBM6" s="112"/>
      <c r="HBN6" s="115"/>
      <c r="HBO6" s="113"/>
      <c r="HBP6" s="113"/>
      <c r="HBQ6" s="428"/>
      <c r="HBR6" s="112"/>
      <c r="HBS6" s="112"/>
      <c r="HBT6" s="112"/>
      <c r="HBU6" s="115"/>
      <c r="HBV6" s="113"/>
      <c r="HBW6" s="113"/>
      <c r="HBX6" s="428"/>
      <c r="HBY6" s="112"/>
      <c r="HBZ6" s="112"/>
      <c r="HCA6" s="112"/>
      <c r="HCB6" s="115"/>
      <c r="HCC6" s="113"/>
      <c r="HCD6" s="113"/>
      <c r="HCE6" s="428"/>
      <c r="HCF6" s="112"/>
      <c r="HCG6" s="112"/>
      <c r="HCH6" s="112"/>
      <c r="HCI6" s="115"/>
      <c r="HCJ6" s="113"/>
      <c r="HCK6" s="113"/>
      <c r="HCL6" s="428"/>
      <c r="HCM6" s="112"/>
      <c r="HCN6" s="112"/>
      <c r="HCO6" s="112"/>
      <c r="HCP6" s="115"/>
      <c r="HCQ6" s="113"/>
      <c r="HCR6" s="113"/>
      <c r="HCS6" s="428"/>
      <c r="HCT6" s="112"/>
      <c r="HCU6" s="112"/>
      <c r="HCV6" s="112"/>
      <c r="HCW6" s="115"/>
      <c r="HCX6" s="113"/>
      <c r="HCY6" s="113"/>
      <c r="HCZ6" s="428"/>
      <c r="HDA6" s="112"/>
      <c r="HDB6" s="112"/>
      <c r="HDC6" s="112"/>
      <c r="HDD6" s="115"/>
      <c r="HDE6" s="113"/>
      <c r="HDF6" s="113"/>
      <c r="HDG6" s="428"/>
      <c r="HDH6" s="112"/>
      <c r="HDI6" s="112"/>
      <c r="HDJ6" s="112"/>
      <c r="HDK6" s="115"/>
      <c r="HDL6" s="113"/>
      <c r="HDM6" s="113"/>
      <c r="HDN6" s="428"/>
      <c r="HDO6" s="112"/>
      <c r="HDP6" s="112"/>
      <c r="HDQ6" s="112"/>
      <c r="HDR6" s="115"/>
      <c r="HDS6" s="113"/>
      <c r="HDT6" s="113"/>
      <c r="HDU6" s="428"/>
      <c r="HDV6" s="112"/>
      <c r="HDW6" s="112"/>
      <c r="HDX6" s="112"/>
      <c r="HDY6" s="115"/>
      <c r="HDZ6" s="113"/>
      <c r="HEA6" s="113"/>
      <c r="HEB6" s="428"/>
      <c r="HEC6" s="112"/>
      <c r="HED6" s="112"/>
      <c r="HEE6" s="112"/>
      <c r="HEF6" s="115"/>
      <c r="HEG6" s="113"/>
      <c r="HEH6" s="113"/>
      <c r="HEI6" s="428"/>
      <c r="HEJ6" s="112"/>
      <c r="HEK6" s="112"/>
      <c r="HEL6" s="112"/>
      <c r="HEM6" s="115"/>
      <c r="HEN6" s="113"/>
      <c r="HEO6" s="113"/>
      <c r="HEP6" s="428"/>
      <c r="HEQ6" s="112"/>
      <c r="HER6" s="112"/>
      <c r="HES6" s="112"/>
      <c r="HET6" s="115"/>
      <c r="HEU6" s="113"/>
      <c r="HEV6" s="113"/>
      <c r="HEW6" s="428"/>
      <c r="HEX6" s="112"/>
      <c r="HEY6" s="112"/>
      <c r="HEZ6" s="112"/>
      <c r="HFA6" s="115"/>
      <c r="HFB6" s="113"/>
      <c r="HFC6" s="113"/>
      <c r="HFD6" s="428"/>
      <c r="HFE6" s="112"/>
      <c r="HFF6" s="112"/>
      <c r="HFG6" s="112"/>
      <c r="HFH6" s="115"/>
      <c r="HFI6" s="113"/>
      <c r="HFJ6" s="113"/>
      <c r="HFK6" s="428"/>
      <c r="HFL6" s="112"/>
      <c r="HFM6" s="112"/>
      <c r="HFN6" s="112"/>
      <c r="HFO6" s="115"/>
      <c r="HFP6" s="113"/>
      <c r="HFQ6" s="113"/>
      <c r="HFR6" s="428"/>
      <c r="HFS6" s="112"/>
      <c r="HFT6" s="112"/>
      <c r="HFU6" s="112"/>
      <c r="HFV6" s="115"/>
      <c r="HFW6" s="113"/>
      <c r="HFX6" s="113"/>
      <c r="HFY6" s="428"/>
      <c r="HFZ6" s="112"/>
      <c r="HGA6" s="112"/>
      <c r="HGB6" s="112"/>
      <c r="HGC6" s="115"/>
      <c r="HGD6" s="113"/>
      <c r="HGE6" s="113"/>
      <c r="HGF6" s="428"/>
      <c r="HGG6" s="112"/>
      <c r="HGH6" s="112"/>
      <c r="HGI6" s="112"/>
      <c r="HGJ6" s="115"/>
      <c r="HGK6" s="113"/>
      <c r="HGL6" s="113"/>
      <c r="HGM6" s="428"/>
      <c r="HGN6" s="112"/>
      <c r="HGO6" s="112"/>
      <c r="HGP6" s="112"/>
      <c r="HGQ6" s="115"/>
      <c r="HGR6" s="113"/>
      <c r="HGS6" s="113"/>
      <c r="HGT6" s="428"/>
      <c r="HGU6" s="112"/>
      <c r="HGV6" s="112"/>
      <c r="HGW6" s="112"/>
      <c r="HGX6" s="115"/>
      <c r="HGY6" s="113"/>
      <c r="HGZ6" s="113"/>
      <c r="HHA6" s="428"/>
      <c r="HHB6" s="112"/>
      <c r="HHC6" s="112"/>
      <c r="HHD6" s="112"/>
      <c r="HHE6" s="115"/>
      <c r="HHF6" s="113"/>
      <c r="HHG6" s="113"/>
      <c r="HHH6" s="428"/>
      <c r="HHI6" s="112"/>
      <c r="HHJ6" s="112"/>
      <c r="HHK6" s="112"/>
      <c r="HHL6" s="115"/>
      <c r="HHM6" s="113"/>
      <c r="HHN6" s="113"/>
      <c r="HHO6" s="428"/>
      <c r="HHP6" s="112"/>
      <c r="HHQ6" s="112"/>
      <c r="HHR6" s="112"/>
      <c r="HHS6" s="115"/>
      <c r="HHT6" s="113"/>
      <c r="HHU6" s="113"/>
      <c r="HHV6" s="428"/>
      <c r="HHW6" s="112"/>
      <c r="HHX6" s="112"/>
      <c r="HHY6" s="112"/>
      <c r="HHZ6" s="115"/>
      <c r="HIA6" s="113"/>
      <c r="HIB6" s="113"/>
      <c r="HIC6" s="428"/>
      <c r="HID6" s="112"/>
      <c r="HIE6" s="112"/>
      <c r="HIF6" s="112"/>
      <c r="HIG6" s="115"/>
      <c r="HIH6" s="113"/>
      <c r="HII6" s="113"/>
      <c r="HIJ6" s="428"/>
      <c r="HIK6" s="112"/>
      <c r="HIL6" s="112"/>
      <c r="HIM6" s="112"/>
      <c r="HIN6" s="115"/>
      <c r="HIO6" s="113"/>
      <c r="HIP6" s="113"/>
      <c r="HIQ6" s="428"/>
      <c r="HIR6" s="112"/>
      <c r="HIS6" s="112"/>
      <c r="HIT6" s="112"/>
      <c r="HIU6" s="115"/>
      <c r="HIV6" s="113"/>
      <c r="HIW6" s="113"/>
      <c r="HIX6" s="428"/>
      <c r="HIY6" s="112"/>
      <c r="HIZ6" s="112"/>
      <c r="HJA6" s="112"/>
      <c r="HJB6" s="115"/>
      <c r="HJC6" s="113"/>
      <c r="HJD6" s="113"/>
      <c r="HJE6" s="428"/>
      <c r="HJF6" s="112"/>
      <c r="HJG6" s="112"/>
      <c r="HJH6" s="112"/>
      <c r="HJI6" s="115"/>
      <c r="HJJ6" s="113"/>
      <c r="HJK6" s="113"/>
      <c r="HJL6" s="428"/>
      <c r="HJM6" s="112"/>
      <c r="HJN6" s="112"/>
      <c r="HJO6" s="112"/>
      <c r="HJP6" s="115"/>
      <c r="HJQ6" s="113"/>
      <c r="HJR6" s="113"/>
      <c r="HJS6" s="428"/>
      <c r="HJT6" s="112"/>
      <c r="HJU6" s="112"/>
      <c r="HJV6" s="112"/>
      <c r="HJW6" s="115"/>
      <c r="HJX6" s="113"/>
      <c r="HJY6" s="113"/>
      <c r="HJZ6" s="428"/>
      <c r="HKA6" s="112"/>
      <c r="HKB6" s="112"/>
      <c r="HKC6" s="112"/>
      <c r="HKD6" s="115"/>
      <c r="HKE6" s="113"/>
      <c r="HKF6" s="113"/>
      <c r="HKG6" s="428"/>
      <c r="HKH6" s="112"/>
      <c r="HKI6" s="112"/>
      <c r="HKJ6" s="112"/>
      <c r="HKK6" s="115"/>
      <c r="HKL6" s="113"/>
      <c r="HKM6" s="113"/>
      <c r="HKN6" s="428"/>
      <c r="HKO6" s="112"/>
      <c r="HKP6" s="112"/>
      <c r="HKQ6" s="112"/>
      <c r="HKR6" s="115"/>
      <c r="HKS6" s="113"/>
      <c r="HKT6" s="113"/>
      <c r="HKU6" s="428"/>
      <c r="HKV6" s="112"/>
      <c r="HKW6" s="112"/>
      <c r="HKX6" s="112"/>
      <c r="HKY6" s="115"/>
      <c r="HKZ6" s="113"/>
      <c r="HLA6" s="113"/>
      <c r="HLB6" s="428"/>
      <c r="HLC6" s="112"/>
      <c r="HLD6" s="112"/>
      <c r="HLE6" s="112"/>
      <c r="HLF6" s="115"/>
      <c r="HLG6" s="113"/>
      <c r="HLH6" s="113"/>
      <c r="HLI6" s="428"/>
      <c r="HLJ6" s="112"/>
      <c r="HLK6" s="112"/>
      <c r="HLL6" s="112"/>
      <c r="HLM6" s="115"/>
      <c r="HLN6" s="113"/>
      <c r="HLO6" s="113"/>
      <c r="HLP6" s="428"/>
      <c r="HLQ6" s="112"/>
      <c r="HLR6" s="112"/>
      <c r="HLS6" s="112"/>
      <c r="HLT6" s="115"/>
      <c r="HLU6" s="113"/>
      <c r="HLV6" s="113"/>
      <c r="HLW6" s="428"/>
      <c r="HLX6" s="112"/>
      <c r="HLY6" s="112"/>
      <c r="HLZ6" s="112"/>
      <c r="HMA6" s="115"/>
      <c r="HMB6" s="113"/>
      <c r="HMC6" s="113"/>
      <c r="HMD6" s="428"/>
      <c r="HME6" s="112"/>
      <c r="HMF6" s="112"/>
      <c r="HMG6" s="112"/>
      <c r="HMH6" s="115"/>
      <c r="HMI6" s="113"/>
      <c r="HMJ6" s="113"/>
      <c r="HMK6" s="428"/>
      <c r="HML6" s="112"/>
      <c r="HMM6" s="112"/>
      <c r="HMN6" s="112"/>
      <c r="HMO6" s="115"/>
      <c r="HMP6" s="113"/>
      <c r="HMQ6" s="113"/>
      <c r="HMR6" s="428"/>
      <c r="HMS6" s="112"/>
      <c r="HMT6" s="112"/>
      <c r="HMU6" s="112"/>
      <c r="HMV6" s="115"/>
      <c r="HMW6" s="113"/>
      <c r="HMX6" s="113"/>
      <c r="HMY6" s="428"/>
      <c r="HMZ6" s="112"/>
      <c r="HNA6" s="112"/>
      <c r="HNB6" s="112"/>
      <c r="HNC6" s="115"/>
      <c r="HND6" s="113"/>
      <c r="HNE6" s="113"/>
      <c r="HNF6" s="428"/>
      <c r="HNG6" s="112"/>
      <c r="HNH6" s="112"/>
      <c r="HNI6" s="112"/>
      <c r="HNJ6" s="115"/>
      <c r="HNK6" s="113"/>
      <c r="HNL6" s="113"/>
      <c r="HNM6" s="428"/>
      <c r="HNN6" s="112"/>
      <c r="HNO6" s="112"/>
      <c r="HNP6" s="112"/>
      <c r="HNQ6" s="115"/>
      <c r="HNR6" s="113"/>
      <c r="HNS6" s="113"/>
      <c r="HNT6" s="428"/>
      <c r="HNU6" s="112"/>
      <c r="HNV6" s="112"/>
      <c r="HNW6" s="112"/>
      <c r="HNX6" s="115"/>
      <c r="HNY6" s="113"/>
      <c r="HNZ6" s="113"/>
      <c r="HOA6" s="428"/>
      <c r="HOB6" s="112"/>
      <c r="HOC6" s="112"/>
      <c r="HOD6" s="112"/>
      <c r="HOE6" s="115"/>
      <c r="HOF6" s="113"/>
      <c r="HOG6" s="113"/>
      <c r="HOH6" s="428"/>
      <c r="HOI6" s="112"/>
      <c r="HOJ6" s="112"/>
      <c r="HOK6" s="112"/>
      <c r="HOL6" s="115"/>
      <c r="HOM6" s="113"/>
      <c r="HON6" s="113"/>
      <c r="HOO6" s="428"/>
      <c r="HOP6" s="112"/>
      <c r="HOQ6" s="112"/>
      <c r="HOR6" s="112"/>
      <c r="HOS6" s="115"/>
      <c r="HOT6" s="113"/>
      <c r="HOU6" s="113"/>
      <c r="HOV6" s="428"/>
      <c r="HOW6" s="112"/>
      <c r="HOX6" s="112"/>
      <c r="HOY6" s="112"/>
      <c r="HOZ6" s="115"/>
      <c r="HPA6" s="113"/>
      <c r="HPB6" s="113"/>
      <c r="HPC6" s="428"/>
      <c r="HPD6" s="112"/>
      <c r="HPE6" s="112"/>
      <c r="HPF6" s="112"/>
      <c r="HPG6" s="115"/>
      <c r="HPH6" s="113"/>
      <c r="HPI6" s="113"/>
      <c r="HPJ6" s="428"/>
      <c r="HPK6" s="112"/>
      <c r="HPL6" s="112"/>
      <c r="HPM6" s="112"/>
      <c r="HPN6" s="115"/>
      <c r="HPO6" s="113"/>
      <c r="HPP6" s="113"/>
      <c r="HPQ6" s="428"/>
      <c r="HPR6" s="112"/>
      <c r="HPS6" s="112"/>
      <c r="HPT6" s="112"/>
      <c r="HPU6" s="115"/>
      <c r="HPV6" s="113"/>
      <c r="HPW6" s="113"/>
      <c r="HPX6" s="428"/>
      <c r="HPY6" s="112"/>
      <c r="HPZ6" s="112"/>
      <c r="HQA6" s="112"/>
      <c r="HQB6" s="115"/>
      <c r="HQC6" s="113"/>
      <c r="HQD6" s="113"/>
      <c r="HQE6" s="428"/>
      <c r="HQF6" s="112"/>
      <c r="HQG6" s="112"/>
      <c r="HQH6" s="112"/>
      <c r="HQI6" s="115"/>
      <c r="HQJ6" s="113"/>
      <c r="HQK6" s="113"/>
      <c r="HQL6" s="428"/>
      <c r="HQM6" s="112"/>
      <c r="HQN6" s="112"/>
      <c r="HQO6" s="112"/>
      <c r="HQP6" s="115"/>
      <c r="HQQ6" s="113"/>
      <c r="HQR6" s="113"/>
      <c r="HQS6" s="428"/>
      <c r="HQT6" s="112"/>
      <c r="HQU6" s="112"/>
      <c r="HQV6" s="112"/>
      <c r="HQW6" s="115"/>
      <c r="HQX6" s="113"/>
      <c r="HQY6" s="113"/>
      <c r="HQZ6" s="428"/>
      <c r="HRA6" s="112"/>
      <c r="HRB6" s="112"/>
      <c r="HRC6" s="112"/>
      <c r="HRD6" s="115"/>
      <c r="HRE6" s="113"/>
      <c r="HRF6" s="113"/>
      <c r="HRG6" s="428"/>
      <c r="HRH6" s="112"/>
      <c r="HRI6" s="112"/>
      <c r="HRJ6" s="112"/>
      <c r="HRK6" s="115"/>
      <c r="HRL6" s="113"/>
      <c r="HRM6" s="113"/>
      <c r="HRN6" s="428"/>
      <c r="HRO6" s="112"/>
      <c r="HRP6" s="112"/>
      <c r="HRQ6" s="112"/>
      <c r="HRR6" s="115"/>
      <c r="HRS6" s="113"/>
      <c r="HRT6" s="113"/>
      <c r="HRU6" s="428"/>
      <c r="HRV6" s="112"/>
      <c r="HRW6" s="112"/>
      <c r="HRX6" s="112"/>
      <c r="HRY6" s="115"/>
      <c r="HRZ6" s="113"/>
      <c r="HSA6" s="113"/>
      <c r="HSB6" s="428"/>
      <c r="HSC6" s="112"/>
      <c r="HSD6" s="112"/>
      <c r="HSE6" s="112"/>
      <c r="HSF6" s="115"/>
      <c r="HSG6" s="113"/>
      <c r="HSH6" s="113"/>
      <c r="HSI6" s="428"/>
      <c r="HSJ6" s="112"/>
      <c r="HSK6" s="112"/>
      <c r="HSL6" s="112"/>
      <c r="HSM6" s="115"/>
      <c r="HSN6" s="113"/>
      <c r="HSO6" s="113"/>
      <c r="HSP6" s="428"/>
      <c r="HSQ6" s="112"/>
      <c r="HSR6" s="112"/>
      <c r="HSS6" s="112"/>
      <c r="HST6" s="115"/>
      <c r="HSU6" s="113"/>
      <c r="HSV6" s="113"/>
      <c r="HSW6" s="428"/>
      <c r="HSX6" s="112"/>
      <c r="HSY6" s="112"/>
      <c r="HSZ6" s="112"/>
      <c r="HTA6" s="115"/>
      <c r="HTB6" s="113"/>
      <c r="HTC6" s="113"/>
      <c r="HTD6" s="428"/>
      <c r="HTE6" s="112"/>
      <c r="HTF6" s="112"/>
      <c r="HTG6" s="112"/>
      <c r="HTH6" s="115"/>
      <c r="HTI6" s="113"/>
      <c r="HTJ6" s="113"/>
      <c r="HTK6" s="428"/>
      <c r="HTL6" s="112"/>
      <c r="HTM6" s="112"/>
      <c r="HTN6" s="112"/>
      <c r="HTO6" s="115"/>
      <c r="HTP6" s="113"/>
      <c r="HTQ6" s="113"/>
      <c r="HTR6" s="428"/>
      <c r="HTS6" s="112"/>
      <c r="HTT6" s="112"/>
      <c r="HTU6" s="112"/>
      <c r="HTV6" s="115"/>
      <c r="HTW6" s="113"/>
      <c r="HTX6" s="113"/>
      <c r="HTY6" s="428"/>
      <c r="HTZ6" s="112"/>
      <c r="HUA6" s="112"/>
      <c r="HUB6" s="112"/>
      <c r="HUC6" s="115"/>
      <c r="HUD6" s="113"/>
      <c r="HUE6" s="113"/>
      <c r="HUF6" s="428"/>
      <c r="HUG6" s="112"/>
      <c r="HUH6" s="112"/>
      <c r="HUI6" s="112"/>
      <c r="HUJ6" s="115"/>
      <c r="HUK6" s="113"/>
      <c r="HUL6" s="113"/>
      <c r="HUM6" s="428"/>
      <c r="HUN6" s="112"/>
      <c r="HUO6" s="112"/>
      <c r="HUP6" s="112"/>
      <c r="HUQ6" s="115"/>
      <c r="HUR6" s="113"/>
      <c r="HUS6" s="113"/>
      <c r="HUT6" s="428"/>
      <c r="HUU6" s="112"/>
      <c r="HUV6" s="112"/>
      <c r="HUW6" s="112"/>
      <c r="HUX6" s="115"/>
      <c r="HUY6" s="113"/>
      <c r="HUZ6" s="113"/>
      <c r="HVA6" s="428"/>
      <c r="HVB6" s="112"/>
      <c r="HVC6" s="112"/>
      <c r="HVD6" s="112"/>
      <c r="HVE6" s="115"/>
      <c r="HVF6" s="113"/>
      <c r="HVG6" s="113"/>
      <c r="HVH6" s="428"/>
      <c r="HVI6" s="112"/>
      <c r="HVJ6" s="112"/>
      <c r="HVK6" s="112"/>
      <c r="HVL6" s="115"/>
      <c r="HVM6" s="113"/>
      <c r="HVN6" s="113"/>
      <c r="HVO6" s="428"/>
      <c r="HVP6" s="112"/>
      <c r="HVQ6" s="112"/>
      <c r="HVR6" s="112"/>
      <c r="HVS6" s="115"/>
      <c r="HVT6" s="113"/>
      <c r="HVU6" s="113"/>
      <c r="HVV6" s="428"/>
      <c r="HVW6" s="112"/>
      <c r="HVX6" s="112"/>
      <c r="HVY6" s="112"/>
      <c r="HVZ6" s="115"/>
      <c r="HWA6" s="113"/>
      <c r="HWB6" s="113"/>
      <c r="HWC6" s="428"/>
      <c r="HWD6" s="112"/>
      <c r="HWE6" s="112"/>
      <c r="HWF6" s="112"/>
      <c r="HWG6" s="115"/>
      <c r="HWH6" s="113"/>
      <c r="HWI6" s="113"/>
      <c r="HWJ6" s="428"/>
      <c r="HWK6" s="112"/>
      <c r="HWL6" s="112"/>
      <c r="HWM6" s="112"/>
      <c r="HWN6" s="115"/>
      <c r="HWO6" s="113"/>
      <c r="HWP6" s="113"/>
      <c r="HWQ6" s="428"/>
      <c r="HWR6" s="112"/>
      <c r="HWS6" s="112"/>
      <c r="HWT6" s="112"/>
      <c r="HWU6" s="115"/>
      <c r="HWV6" s="113"/>
      <c r="HWW6" s="113"/>
      <c r="HWX6" s="428"/>
      <c r="HWY6" s="112"/>
      <c r="HWZ6" s="112"/>
      <c r="HXA6" s="112"/>
      <c r="HXB6" s="115"/>
      <c r="HXC6" s="113"/>
      <c r="HXD6" s="113"/>
      <c r="HXE6" s="428"/>
      <c r="HXF6" s="112"/>
      <c r="HXG6" s="112"/>
      <c r="HXH6" s="112"/>
      <c r="HXI6" s="115"/>
      <c r="HXJ6" s="113"/>
      <c r="HXK6" s="113"/>
      <c r="HXL6" s="428"/>
      <c r="HXM6" s="112"/>
      <c r="HXN6" s="112"/>
      <c r="HXO6" s="112"/>
      <c r="HXP6" s="115"/>
      <c r="HXQ6" s="113"/>
      <c r="HXR6" s="113"/>
      <c r="HXS6" s="428"/>
      <c r="HXT6" s="112"/>
      <c r="HXU6" s="112"/>
      <c r="HXV6" s="112"/>
      <c r="HXW6" s="115"/>
      <c r="HXX6" s="113"/>
      <c r="HXY6" s="113"/>
      <c r="HXZ6" s="428"/>
      <c r="HYA6" s="112"/>
      <c r="HYB6" s="112"/>
      <c r="HYC6" s="112"/>
      <c r="HYD6" s="115"/>
      <c r="HYE6" s="113"/>
      <c r="HYF6" s="113"/>
      <c r="HYG6" s="428"/>
      <c r="HYH6" s="112"/>
      <c r="HYI6" s="112"/>
      <c r="HYJ6" s="112"/>
      <c r="HYK6" s="115"/>
      <c r="HYL6" s="113"/>
      <c r="HYM6" s="113"/>
      <c r="HYN6" s="428"/>
      <c r="HYO6" s="112"/>
      <c r="HYP6" s="112"/>
      <c r="HYQ6" s="112"/>
      <c r="HYR6" s="115"/>
      <c r="HYS6" s="113"/>
      <c r="HYT6" s="113"/>
      <c r="HYU6" s="428"/>
      <c r="HYV6" s="112"/>
      <c r="HYW6" s="112"/>
      <c r="HYX6" s="112"/>
      <c r="HYY6" s="115"/>
      <c r="HYZ6" s="113"/>
      <c r="HZA6" s="113"/>
      <c r="HZB6" s="428"/>
      <c r="HZC6" s="112"/>
      <c r="HZD6" s="112"/>
      <c r="HZE6" s="112"/>
      <c r="HZF6" s="115"/>
      <c r="HZG6" s="113"/>
      <c r="HZH6" s="113"/>
      <c r="HZI6" s="428"/>
      <c r="HZJ6" s="112"/>
      <c r="HZK6" s="112"/>
      <c r="HZL6" s="112"/>
      <c r="HZM6" s="115"/>
      <c r="HZN6" s="113"/>
      <c r="HZO6" s="113"/>
      <c r="HZP6" s="428"/>
      <c r="HZQ6" s="112"/>
      <c r="HZR6" s="112"/>
      <c r="HZS6" s="112"/>
      <c r="HZT6" s="115"/>
      <c r="HZU6" s="113"/>
      <c r="HZV6" s="113"/>
      <c r="HZW6" s="428"/>
      <c r="HZX6" s="112"/>
      <c r="HZY6" s="112"/>
      <c r="HZZ6" s="112"/>
      <c r="IAA6" s="115"/>
      <c r="IAB6" s="113"/>
      <c r="IAC6" s="113"/>
      <c r="IAD6" s="428"/>
      <c r="IAE6" s="112"/>
      <c r="IAF6" s="112"/>
      <c r="IAG6" s="112"/>
      <c r="IAH6" s="115"/>
      <c r="IAI6" s="113"/>
      <c r="IAJ6" s="113"/>
      <c r="IAK6" s="428"/>
      <c r="IAL6" s="112"/>
      <c r="IAM6" s="112"/>
      <c r="IAN6" s="112"/>
      <c r="IAO6" s="115"/>
      <c r="IAP6" s="113"/>
      <c r="IAQ6" s="113"/>
      <c r="IAR6" s="428"/>
      <c r="IAS6" s="112"/>
      <c r="IAT6" s="112"/>
      <c r="IAU6" s="112"/>
      <c r="IAV6" s="115"/>
      <c r="IAW6" s="113"/>
      <c r="IAX6" s="113"/>
      <c r="IAY6" s="428"/>
      <c r="IAZ6" s="112"/>
      <c r="IBA6" s="112"/>
      <c r="IBB6" s="112"/>
      <c r="IBC6" s="115"/>
      <c r="IBD6" s="113"/>
      <c r="IBE6" s="113"/>
      <c r="IBF6" s="428"/>
      <c r="IBG6" s="112"/>
      <c r="IBH6" s="112"/>
      <c r="IBI6" s="112"/>
      <c r="IBJ6" s="115"/>
      <c r="IBK6" s="113"/>
      <c r="IBL6" s="113"/>
      <c r="IBM6" s="428"/>
      <c r="IBN6" s="112"/>
      <c r="IBO6" s="112"/>
      <c r="IBP6" s="112"/>
      <c r="IBQ6" s="115"/>
      <c r="IBR6" s="113"/>
      <c r="IBS6" s="113"/>
      <c r="IBT6" s="428"/>
      <c r="IBU6" s="112"/>
      <c r="IBV6" s="112"/>
      <c r="IBW6" s="112"/>
      <c r="IBX6" s="115"/>
      <c r="IBY6" s="113"/>
      <c r="IBZ6" s="113"/>
      <c r="ICA6" s="428"/>
      <c r="ICB6" s="112"/>
      <c r="ICC6" s="112"/>
      <c r="ICD6" s="112"/>
      <c r="ICE6" s="115"/>
      <c r="ICF6" s="113"/>
      <c r="ICG6" s="113"/>
      <c r="ICH6" s="428"/>
      <c r="ICI6" s="112"/>
      <c r="ICJ6" s="112"/>
      <c r="ICK6" s="112"/>
      <c r="ICL6" s="115"/>
      <c r="ICM6" s="113"/>
      <c r="ICN6" s="113"/>
      <c r="ICO6" s="428"/>
      <c r="ICP6" s="112"/>
      <c r="ICQ6" s="112"/>
      <c r="ICR6" s="112"/>
      <c r="ICS6" s="115"/>
      <c r="ICT6" s="113"/>
      <c r="ICU6" s="113"/>
      <c r="ICV6" s="428"/>
      <c r="ICW6" s="112"/>
      <c r="ICX6" s="112"/>
      <c r="ICY6" s="112"/>
      <c r="ICZ6" s="115"/>
      <c r="IDA6" s="113"/>
      <c r="IDB6" s="113"/>
      <c r="IDC6" s="428"/>
      <c r="IDD6" s="112"/>
      <c r="IDE6" s="112"/>
      <c r="IDF6" s="112"/>
      <c r="IDG6" s="115"/>
      <c r="IDH6" s="113"/>
      <c r="IDI6" s="113"/>
      <c r="IDJ6" s="428"/>
      <c r="IDK6" s="112"/>
      <c r="IDL6" s="112"/>
      <c r="IDM6" s="112"/>
      <c r="IDN6" s="115"/>
      <c r="IDO6" s="113"/>
      <c r="IDP6" s="113"/>
      <c r="IDQ6" s="428"/>
      <c r="IDR6" s="112"/>
      <c r="IDS6" s="112"/>
      <c r="IDT6" s="112"/>
      <c r="IDU6" s="115"/>
      <c r="IDV6" s="113"/>
      <c r="IDW6" s="113"/>
      <c r="IDX6" s="428"/>
      <c r="IDY6" s="112"/>
      <c r="IDZ6" s="112"/>
      <c r="IEA6" s="112"/>
      <c r="IEB6" s="115"/>
      <c r="IEC6" s="113"/>
      <c r="IED6" s="113"/>
      <c r="IEE6" s="428"/>
      <c r="IEF6" s="112"/>
      <c r="IEG6" s="112"/>
      <c r="IEH6" s="112"/>
      <c r="IEI6" s="115"/>
      <c r="IEJ6" s="113"/>
      <c r="IEK6" s="113"/>
      <c r="IEL6" s="428"/>
      <c r="IEM6" s="112"/>
      <c r="IEN6" s="112"/>
      <c r="IEO6" s="112"/>
      <c r="IEP6" s="115"/>
      <c r="IEQ6" s="113"/>
      <c r="IER6" s="113"/>
      <c r="IES6" s="428"/>
      <c r="IET6" s="112"/>
      <c r="IEU6" s="112"/>
      <c r="IEV6" s="112"/>
      <c r="IEW6" s="115"/>
      <c r="IEX6" s="113"/>
      <c r="IEY6" s="113"/>
      <c r="IEZ6" s="428"/>
      <c r="IFA6" s="112"/>
      <c r="IFB6" s="112"/>
      <c r="IFC6" s="112"/>
      <c r="IFD6" s="115"/>
      <c r="IFE6" s="113"/>
      <c r="IFF6" s="113"/>
      <c r="IFG6" s="428"/>
      <c r="IFH6" s="112"/>
      <c r="IFI6" s="112"/>
      <c r="IFJ6" s="112"/>
      <c r="IFK6" s="115"/>
      <c r="IFL6" s="113"/>
      <c r="IFM6" s="113"/>
      <c r="IFN6" s="428"/>
      <c r="IFO6" s="112"/>
      <c r="IFP6" s="112"/>
      <c r="IFQ6" s="112"/>
      <c r="IFR6" s="115"/>
      <c r="IFS6" s="113"/>
      <c r="IFT6" s="113"/>
      <c r="IFU6" s="428"/>
      <c r="IFV6" s="112"/>
      <c r="IFW6" s="112"/>
      <c r="IFX6" s="112"/>
      <c r="IFY6" s="115"/>
      <c r="IFZ6" s="113"/>
      <c r="IGA6" s="113"/>
      <c r="IGB6" s="428"/>
      <c r="IGC6" s="112"/>
      <c r="IGD6" s="112"/>
      <c r="IGE6" s="112"/>
      <c r="IGF6" s="115"/>
      <c r="IGG6" s="113"/>
      <c r="IGH6" s="113"/>
      <c r="IGI6" s="428"/>
      <c r="IGJ6" s="112"/>
      <c r="IGK6" s="112"/>
      <c r="IGL6" s="112"/>
      <c r="IGM6" s="115"/>
      <c r="IGN6" s="113"/>
      <c r="IGO6" s="113"/>
      <c r="IGP6" s="428"/>
      <c r="IGQ6" s="112"/>
      <c r="IGR6" s="112"/>
      <c r="IGS6" s="112"/>
      <c r="IGT6" s="115"/>
      <c r="IGU6" s="113"/>
      <c r="IGV6" s="113"/>
      <c r="IGW6" s="428"/>
      <c r="IGX6" s="112"/>
      <c r="IGY6" s="112"/>
      <c r="IGZ6" s="112"/>
      <c r="IHA6" s="115"/>
      <c r="IHB6" s="113"/>
      <c r="IHC6" s="113"/>
      <c r="IHD6" s="428"/>
      <c r="IHE6" s="112"/>
      <c r="IHF6" s="112"/>
      <c r="IHG6" s="112"/>
      <c r="IHH6" s="115"/>
      <c r="IHI6" s="113"/>
      <c r="IHJ6" s="113"/>
      <c r="IHK6" s="428"/>
      <c r="IHL6" s="112"/>
      <c r="IHM6" s="112"/>
      <c r="IHN6" s="112"/>
      <c r="IHO6" s="115"/>
      <c r="IHP6" s="113"/>
      <c r="IHQ6" s="113"/>
      <c r="IHR6" s="428"/>
      <c r="IHS6" s="112"/>
      <c r="IHT6" s="112"/>
      <c r="IHU6" s="112"/>
      <c r="IHV6" s="115"/>
      <c r="IHW6" s="113"/>
      <c r="IHX6" s="113"/>
      <c r="IHY6" s="428"/>
      <c r="IHZ6" s="112"/>
      <c r="IIA6" s="112"/>
      <c r="IIB6" s="112"/>
      <c r="IIC6" s="115"/>
      <c r="IID6" s="113"/>
      <c r="IIE6" s="113"/>
      <c r="IIF6" s="428"/>
      <c r="IIG6" s="112"/>
      <c r="IIH6" s="112"/>
      <c r="III6" s="112"/>
      <c r="IIJ6" s="115"/>
      <c r="IIK6" s="113"/>
      <c r="IIL6" s="113"/>
      <c r="IIM6" s="428"/>
      <c r="IIN6" s="112"/>
      <c r="IIO6" s="112"/>
      <c r="IIP6" s="112"/>
      <c r="IIQ6" s="115"/>
      <c r="IIR6" s="113"/>
      <c r="IIS6" s="113"/>
      <c r="IIT6" s="428"/>
      <c r="IIU6" s="112"/>
      <c r="IIV6" s="112"/>
      <c r="IIW6" s="112"/>
      <c r="IIX6" s="115"/>
      <c r="IIY6" s="113"/>
      <c r="IIZ6" s="113"/>
      <c r="IJA6" s="428"/>
      <c r="IJB6" s="112"/>
      <c r="IJC6" s="112"/>
      <c r="IJD6" s="112"/>
      <c r="IJE6" s="115"/>
      <c r="IJF6" s="113"/>
      <c r="IJG6" s="113"/>
      <c r="IJH6" s="428"/>
      <c r="IJI6" s="112"/>
      <c r="IJJ6" s="112"/>
      <c r="IJK6" s="112"/>
      <c r="IJL6" s="115"/>
      <c r="IJM6" s="113"/>
      <c r="IJN6" s="113"/>
      <c r="IJO6" s="428"/>
      <c r="IJP6" s="112"/>
      <c r="IJQ6" s="112"/>
      <c r="IJR6" s="112"/>
      <c r="IJS6" s="115"/>
      <c r="IJT6" s="113"/>
      <c r="IJU6" s="113"/>
      <c r="IJV6" s="428"/>
      <c r="IJW6" s="112"/>
      <c r="IJX6" s="112"/>
      <c r="IJY6" s="112"/>
      <c r="IJZ6" s="115"/>
      <c r="IKA6" s="113"/>
      <c r="IKB6" s="113"/>
      <c r="IKC6" s="428"/>
      <c r="IKD6" s="112"/>
      <c r="IKE6" s="112"/>
      <c r="IKF6" s="112"/>
      <c r="IKG6" s="115"/>
      <c r="IKH6" s="113"/>
      <c r="IKI6" s="113"/>
      <c r="IKJ6" s="428"/>
      <c r="IKK6" s="112"/>
      <c r="IKL6" s="112"/>
      <c r="IKM6" s="112"/>
      <c r="IKN6" s="115"/>
      <c r="IKO6" s="113"/>
      <c r="IKP6" s="113"/>
      <c r="IKQ6" s="428"/>
      <c r="IKR6" s="112"/>
      <c r="IKS6" s="112"/>
      <c r="IKT6" s="112"/>
      <c r="IKU6" s="115"/>
      <c r="IKV6" s="113"/>
      <c r="IKW6" s="113"/>
      <c r="IKX6" s="428"/>
      <c r="IKY6" s="112"/>
      <c r="IKZ6" s="112"/>
      <c r="ILA6" s="112"/>
      <c r="ILB6" s="115"/>
      <c r="ILC6" s="113"/>
      <c r="ILD6" s="113"/>
      <c r="ILE6" s="428"/>
      <c r="ILF6" s="112"/>
      <c r="ILG6" s="112"/>
      <c r="ILH6" s="112"/>
      <c r="ILI6" s="115"/>
      <c r="ILJ6" s="113"/>
      <c r="ILK6" s="113"/>
      <c r="ILL6" s="428"/>
      <c r="ILM6" s="112"/>
      <c r="ILN6" s="112"/>
      <c r="ILO6" s="112"/>
      <c r="ILP6" s="115"/>
      <c r="ILQ6" s="113"/>
      <c r="ILR6" s="113"/>
      <c r="ILS6" s="428"/>
      <c r="ILT6" s="112"/>
      <c r="ILU6" s="112"/>
      <c r="ILV6" s="112"/>
      <c r="ILW6" s="115"/>
      <c r="ILX6" s="113"/>
      <c r="ILY6" s="113"/>
      <c r="ILZ6" s="428"/>
      <c r="IMA6" s="112"/>
      <c r="IMB6" s="112"/>
      <c r="IMC6" s="112"/>
      <c r="IMD6" s="115"/>
      <c r="IME6" s="113"/>
      <c r="IMF6" s="113"/>
      <c r="IMG6" s="428"/>
      <c r="IMH6" s="112"/>
      <c r="IMI6" s="112"/>
      <c r="IMJ6" s="112"/>
      <c r="IMK6" s="115"/>
      <c r="IML6" s="113"/>
      <c r="IMM6" s="113"/>
      <c r="IMN6" s="428"/>
      <c r="IMO6" s="112"/>
      <c r="IMP6" s="112"/>
      <c r="IMQ6" s="112"/>
      <c r="IMR6" s="115"/>
      <c r="IMS6" s="113"/>
      <c r="IMT6" s="113"/>
      <c r="IMU6" s="428"/>
      <c r="IMV6" s="112"/>
      <c r="IMW6" s="112"/>
      <c r="IMX6" s="112"/>
      <c r="IMY6" s="115"/>
      <c r="IMZ6" s="113"/>
      <c r="INA6" s="113"/>
      <c r="INB6" s="428"/>
      <c r="INC6" s="112"/>
      <c r="IND6" s="112"/>
      <c r="INE6" s="112"/>
      <c r="INF6" s="115"/>
      <c r="ING6" s="113"/>
      <c r="INH6" s="113"/>
      <c r="INI6" s="428"/>
      <c r="INJ6" s="112"/>
      <c r="INK6" s="112"/>
      <c r="INL6" s="112"/>
      <c r="INM6" s="115"/>
      <c r="INN6" s="113"/>
      <c r="INO6" s="113"/>
      <c r="INP6" s="428"/>
      <c r="INQ6" s="112"/>
      <c r="INR6" s="112"/>
      <c r="INS6" s="112"/>
      <c r="INT6" s="115"/>
      <c r="INU6" s="113"/>
      <c r="INV6" s="113"/>
      <c r="INW6" s="428"/>
      <c r="INX6" s="112"/>
      <c r="INY6" s="112"/>
      <c r="INZ6" s="112"/>
      <c r="IOA6" s="115"/>
      <c r="IOB6" s="113"/>
      <c r="IOC6" s="113"/>
      <c r="IOD6" s="428"/>
      <c r="IOE6" s="112"/>
      <c r="IOF6" s="112"/>
      <c r="IOG6" s="112"/>
      <c r="IOH6" s="115"/>
      <c r="IOI6" s="113"/>
      <c r="IOJ6" s="113"/>
      <c r="IOK6" s="428"/>
      <c r="IOL6" s="112"/>
      <c r="IOM6" s="112"/>
      <c r="ION6" s="112"/>
      <c r="IOO6" s="115"/>
      <c r="IOP6" s="113"/>
      <c r="IOQ6" s="113"/>
      <c r="IOR6" s="428"/>
      <c r="IOS6" s="112"/>
      <c r="IOT6" s="112"/>
      <c r="IOU6" s="112"/>
      <c r="IOV6" s="115"/>
      <c r="IOW6" s="113"/>
      <c r="IOX6" s="113"/>
      <c r="IOY6" s="428"/>
      <c r="IOZ6" s="112"/>
      <c r="IPA6" s="112"/>
      <c r="IPB6" s="112"/>
      <c r="IPC6" s="115"/>
      <c r="IPD6" s="113"/>
      <c r="IPE6" s="113"/>
      <c r="IPF6" s="428"/>
      <c r="IPG6" s="112"/>
      <c r="IPH6" s="112"/>
      <c r="IPI6" s="112"/>
      <c r="IPJ6" s="115"/>
      <c r="IPK6" s="113"/>
      <c r="IPL6" s="113"/>
      <c r="IPM6" s="428"/>
      <c r="IPN6" s="112"/>
      <c r="IPO6" s="112"/>
      <c r="IPP6" s="112"/>
      <c r="IPQ6" s="115"/>
      <c r="IPR6" s="113"/>
      <c r="IPS6" s="113"/>
      <c r="IPT6" s="428"/>
      <c r="IPU6" s="112"/>
      <c r="IPV6" s="112"/>
      <c r="IPW6" s="112"/>
      <c r="IPX6" s="115"/>
      <c r="IPY6" s="113"/>
      <c r="IPZ6" s="113"/>
      <c r="IQA6" s="428"/>
      <c r="IQB6" s="112"/>
      <c r="IQC6" s="112"/>
      <c r="IQD6" s="112"/>
      <c r="IQE6" s="115"/>
      <c r="IQF6" s="113"/>
      <c r="IQG6" s="113"/>
      <c r="IQH6" s="428"/>
      <c r="IQI6" s="112"/>
      <c r="IQJ6" s="112"/>
      <c r="IQK6" s="112"/>
      <c r="IQL6" s="115"/>
      <c r="IQM6" s="113"/>
      <c r="IQN6" s="113"/>
      <c r="IQO6" s="428"/>
      <c r="IQP6" s="112"/>
      <c r="IQQ6" s="112"/>
      <c r="IQR6" s="112"/>
      <c r="IQS6" s="115"/>
      <c r="IQT6" s="113"/>
      <c r="IQU6" s="113"/>
      <c r="IQV6" s="428"/>
      <c r="IQW6" s="112"/>
      <c r="IQX6" s="112"/>
      <c r="IQY6" s="112"/>
      <c r="IQZ6" s="115"/>
      <c r="IRA6" s="113"/>
      <c r="IRB6" s="113"/>
      <c r="IRC6" s="428"/>
      <c r="IRD6" s="112"/>
      <c r="IRE6" s="112"/>
      <c r="IRF6" s="112"/>
      <c r="IRG6" s="115"/>
      <c r="IRH6" s="113"/>
      <c r="IRI6" s="113"/>
      <c r="IRJ6" s="428"/>
      <c r="IRK6" s="112"/>
      <c r="IRL6" s="112"/>
      <c r="IRM6" s="112"/>
      <c r="IRN6" s="115"/>
      <c r="IRO6" s="113"/>
      <c r="IRP6" s="113"/>
      <c r="IRQ6" s="428"/>
      <c r="IRR6" s="112"/>
      <c r="IRS6" s="112"/>
      <c r="IRT6" s="112"/>
      <c r="IRU6" s="115"/>
      <c r="IRV6" s="113"/>
      <c r="IRW6" s="113"/>
      <c r="IRX6" s="428"/>
      <c r="IRY6" s="112"/>
      <c r="IRZ6" s="112"/>
      <c r="ISA6" s="112"/>
      <c r="ISB6" s="115"/>
      <c r="ISC6" s="113"/>
      <c r="ISD6" s="113"/>
      <c r="ISE6" s="428"/>
      <c r="ISF6" s="112"/>
      <c r="ISG6" s="112"/>
      <c r="ISH6" s="112"/>
      <c r="ISI6" s="115"/>
      <c r="ISJ6" s="113"/>
      <c r="ISK6" s="113"/>
      <c r="ISL6" s="428"/>
      <c r="ISM6" s="112"/>
      <c r="ISN6" s="112"/>
      <c r="ISO6" s="112"/>
      <c r="ISP6" s="115"/>
      <c r="ISQ6" s="113"/>
      <c r="ISR6" s="113"/>
      <c r="ISS6" s="428"/>
      <c r="IST6" s="112"/>
      <c r="ISU6" s="112"/>
      <c r="ISV6" s="112"/>
      <c r="ISW6" s="115"/>
      <c r="ISX6" s="113"/>
      <c r="ISY6" s="113"/>
      <c r="ISZ6" s="428"/>
      <c r="ITA6" s="112"/>
      <c r="ITB6" s="112"/>
      <c r="ITC6" s="112"/>
      <c r="ITD6" s="115"/>
      <c r="ITE6" s="113"/>
      <c r="ITF6" s="113"/>
      <c r="ITG6" s="428"/>
      <c r="ITH6" s="112"/>
      <c r="ITI6" s="112"/>
      <c r="ITJ6" s="112"/>
      <c r="ITK6" s="115"/>
      <c r="ITL6" s="113"/>
      <c r="ITM6" s="113"/>
      <c r="ITN6" s="428"/>
      <c r="ITO6" s="112"/>
      <c r="ITP6" s="112"/>
      <c r="ITQ6" s="112"/>
      <c r="ITR6" s="115"/>
      <c r="ITS6" s="113"/>
      <c r="ITT6" s="113"/>
      <c r="ITU6" s="428"/>
      <c r="ITV6" s="112"/>
      <c r="ITW6" s="112"/>
      <c r="ITX6" s="112"/>
      <c r="ITY6" s="115"/>
      <c r="ITZ6" s="113"/>
      <c r="IUA6" s="113"/>
      <c r="IUB6" s="428"/>
      <c r="IUC6" s="112"/>
      <c r="IUD6" s="112"/>
      <c r="IUE6" s="112"/>
      <c r="IUF6" s="115"/>
      <c r="IUG6" s="113"/>
      <c r="IUH6" s="113"/>
      <c r="IUI6" s="428"/>
      <c r="IUJ6" s="112"/>
      <c r="IUK6" s="112"/>
      <c r="IUL6" s="112"/>
      <c r="IUM6" s="115"/>
      <c r="IUN6" s="113"/>
      <c r="IUO6" s="113"/>
      <c r="IUP6" s="428"/>
      <c r="IUQ6" s="112"/>
      <c r="IUR6" s="112"/>
      <c r="IUS6" s="112"/>
      <c r="IUT6" s="115"/>
      <c r="IUU6" s="113"/>
      <c r="IUV6" s="113"/>
      <c r="IUW6" s="428"/>
      <c r="IUX6" s="112"/>
      <c r="IUY6" s="112"/>
      <c r="IUZ6" s="112"/>
      <c r="IVA6" s="115"/>
      <c r="IVB6" s="113"/>
      <c r="IVC6" s="113"/>
      <c r="IVD6" s="428"/>
      <c r="IVE6" s="112"/>
      <c r="IVF6" s="112"/>
      <c r="IVG6" s="112"/>
      <c r="IVH6" s="115"/>
      <c r="IVI6" s="113"/>
      <c r="IVJ6" s="113"/>
      <c r="IVK6" s="428"/>
      <c r="IVL6" s="112"/>
      <c r="IVM6" s="112"/>
      <c r="IVN6" s="112"/>
      <c r="IVO6" s="115"/>
      <c r="IVP6" s="113"/>
      <c r="IVQ6" s="113"/>
      <c r="IVR6" s="428"/>
      <c r="IVS6" s="112"/>
      <c r="IVT6" s="112"/>
      <c r="IVU6" s="112"/>
      <c r="IVV6" s="115"/>
      <c r="IVW6" s="113"/>
      <c r="IVX6" s="113"/>
      <c r="IVY6" s="428"/>
      <c r="IVZ6" s="112"/>
      <c r="IWA6" s="112"/>
      <c r="IWB6" s="112"/>
      <c r="IWC6" s="115"/>
      <c r="IWD6" s="113"/>
      <c r="IWE6" s="113"/>
      <c r="IWF6" s="428"/>
      <c r="IWG6" s="112"/>
      <c r="IWH6" s="112"/>
      <c r="IWI6" s="112"/>
      <c r="IWJ6" s="115"/>
      <c r="IWK6" s="113"/>
      <c r="IWL6" s="113"/>
      <c r="IWM6" s="428"/>
      <c r="IWN6" s="112"/>
      <c r="IWO6" s="112"/>
      <c r="IWP6" s="112"/>
      <c r="IWQ6" s="115"/>
      <c r="IWR6" s="113"/>
      <c r="IWS6" s="113"/>
      <c r="IWT6" s="428"/>
      <c r="IWU6" s="112"/>
      <c r="IWV6" s="112"/>
      <c r="IWW6" s="112"/>
      <c r="IWX6" s="115"/>
      <c r="IWY6" s="113"/>
      <c r="IWZ6" s="113"/>
      <c r="IXA6" s="428"/>
      <c r="IXB6" s="112"/>
      <c r="IXC6" s="112"/>
      <c r="IXD6" s="112"/>
      <c r="IXE6" s="115"/>
      <c r="IXF6" s="113"/>
      <c r="IXG6" s="113"/>
      <c r="IXH6" s="428"/>
      <c r="IXI6" s="112"/>
      <c r="IXJ6" s="112"/>
      <c r="IXK6" s="112"/>
      <c r="IXL6" s="115"/>
      <c r="IXM6" s="113"/>
      <c r="IXN6" s="113"/>
      <c r="IXO6" s="428"/>
      <c r="IXP6" s="112"/>
      <c r="IXQ6" s="112"/>
      <c r="IXR6" s="112"/>
      <c r="IXS6" s="115"/>
      <c r="IXT6" s="113"/>
      <c r="IXU6" s="113"/>
      <c r="IXV6" s="428"/>
      <c r="IXW6" s="112"/>
      <c r="IXX6" s="112"/>
      <c r="IXY6" s="112"/>
      <c r="IXZ6" s="115"/>
      <c r="IYA6" s="113"/>
      <c r="IYB6" s="113"/>
      <c r="IYC6" s="428"/>
      <c r="IYD6" s="112"/>
      <c r="IYE6" s="112"/>
      <c r="IYF6" s="112"/>
      <c r="IYG6" s="115"/>
      <c r="IYH6" s="113"/>
      <c r="IYI6" s="113"/>
      <c r="IYJ6" s="428"/>
      <c r="IYK6" s="112"/>
      <c r="IYL6" s="112"/>
      <c r="IYM6" s="112"/>
      <c r="IYN6" s="115"/>
      <c r="IYO6" s="113"/>
      <c r="IYP6" s="113"/>
      <c r="IYQ6" s="428"/>
      <c r="IYR6" s="112"/>
      <c r="IYS6" s="112"/>
      <c r="IYT6" s="112"/>
      <c r="IYU6" s="115"/>
      <c r="IYV6" s="113"/>
      <c r="IYW6" s="113"/>
      <c r="IYX6" s="428"/>
      <c r="IYY6" s="112"/>
      <c r="IYZ6" s="112"/>
      <c r="IZA6" s="112"/>
      <c r="IZB6" s="115"/>
      <c r="IZC6" s="113"/>
      <c r="IZD6" s="113"/>
      <c r="IZE6" s="428"/>
      <c r="IZF6" s="112"/>
      <c r="IZG6" s="112"/>
      <c r="IZH6" s="112"/>
      <c r="IZI6" s="115"/>
      <c r="IZJ6" s="113"/>
      <c r="IZK6" s="113"/>
      <c r="IZL6" s="428"/>
      <c r="IZM6" s="112"/>
      <c r="IZN6" s="112"/>
      <c r="IZO6" s="112"/>
      <c r="IZP6" s="115"/>
      <c r="IZQ6" s="113"/>
      <c r="IZR6" s="113"/>
      <c r="IZS6" s="428"/>
      <c r="IZT6" s="112"/>
      <c r="IZU6" s="112"/>
      <c r="IZV6" s="112"/>
      <c r="IZW6" s="115"/>
      <c r="IZX6" s="113"/>
      <c r="IZY6" s="113"/>
      <c r="IZZ6" s="428"/>
      <c r="JAA6" s="112"/>
      <c r="JAB6" s="112"/>
      <c r="JAC6" s="112"/>
      <c r="JAD6" s="115"/>
      <c r="JAE6" s="113"/>
      <c r="JAF6" s="113"/>
      <c r="JAG6" s="428"/>
      <c r="JAH6" s="112"/>
      <c r="JAI6" s="112"/>
      <c r="JAJ6" s="112"/>
      <c r="JAK6" s="115"/>
      <c r="JAL6" s="113"/>
      <c r="JAM6" s="113"/>
      <c r="JAN6" s="428"/>
      <c r="JAO6" s="112"/>
      <c r="JAP6" s="112"/>
      <c r="JAQ6" s="112"/>
      <c r="JAR6" s="115"/>
      <c r="JAS6" s="113"/>
      <c r="JAT6" s="113"/>
      <c r="JAU6" s="428"/>
      <c r="JAV6" s="112"/>
      <c r="JAW6" s="112"/>
      <c r="JAX6" s="112"/>
      <c r="JAY6" s="115"/>
      <c r="JAZ6" s="113"/>
      <c r="JBA6" s="113"/>
      <c r="JBB6" s="428"/>
      <c r="JBC6" s="112"/>
      <c r="JBD6" s="112"/>
      <c r="JBE6" s="112"/>
      <c r="JBF6" s="115"/>
      <c r="JBG6" s="113"/>
      <c r="JBH6" s="113"/>
      <c r="JBI6" s="428"/>
      <c r="JBJ6" s="112"/>
      <c r="JBK6" s="112"/>
      <c r="JBL6" s="112"/>
      <c r="JBM6" s="115"/>
      <c r="JBN6" s="113"/>
      <c r="JBO6" s="113"/>
      <c r="JBP6" s="428"/>
      <c r="JBQ6" s="112"/>
      <c r="JBR6" s="112"/>
      <c r="JBS6" s="112"/>
      <c r="JBT6" s="115"/>
      <c r="JBU6" s="113"/>
      <c r="JBV6" s="113"/>
      <c r="JBW6" s="428"/>
      <c r="JBX6" s="112"/>
      <c r="JBY6" s="112"/>
      <c r="JBZ6" s="112"/>
      <c r="JCA6" s="115"/>
      <c r="JCB6" s="113"/>
      <c r="JCC6" s="113"/>
      <c r="JCD6" s="428"/>
      <c r="JCE6" s="112"/>
      <c r="JCF6" s="112"/>
      <c r="JCG6" s="112"/>
      <c r="JCH6" s="115"/>
      <c r="JCI6" s="113"/>
      <c r="JCJ6" s="113"/>
      <c r="JCK6" s="428"/>
      <c r="JCL6" s="112"/>
      <c r="JCM6" s="112"/>
      <c r="JCN6" s="112"/>
      <c r="JCO6" s="115"/>
      <c r="JCP6" s="113"/>
      <c r="JCQ6" s="113"/>
      <c r="JCR6" s="428"/>
      <c r="JCS6" s="112"/>
      <c r="JCT6" s="112"/>
      <c r="JCU6" s="112"/>
      <c r="JCV6" s="115"/>
      <c r="JCW6" s="113"/>
      <c r="JCX6" s="113"/>
      <c r="JCY6" s="428"/>
      <c r="JCZ6" s="112"/>
      <c r="JDA6" s="112"/>
      <c r="JDB6" s="112"/>
      <c r="JDC6" s="115"/>
      <c r="JDD6" s="113"/>
      <c r="JDE6" s="113"/>
      <c r="JDF6" s="428"/>
      <c r="JDG6" s="112"/>
      <c r="JDH6" s="112"/>
      <c r="JDI6" s="112"/>
      <c r="JDJ6" s="115"/>
      <c r="JDK6" s="113"/>
      <c r="JDL6" s="113"/>
      <c r="JDM6" s="428"/>
      <c r="JDN6" s="112"/>
      <c r="JDO6" s="112"/>
      <c r="JDP6" s="112"/>
      <c r="JDQ6" s="115"/>
      <c r="JDR6" s="113"/>
      <c r="JDS6" s="113"/>
      <c r="JDT6" s="428"/>
      <c r="JDU6" s="112"/>
      <c r="JDV6" s="112"/>
      <c r="JDW6" s="112"/>
      <c r="JDX6" s="115"/>
      <c r="JDY6" s="113"/>
      <c r="JDZ6" s="113"/>
      <c r="JEA6" s="428"/>
      <c r="JEB6" s="112"/>
      <c r="JEC6" s="112"/>
      <c r="JED6" s="112"/>
      <c r="JEE6" s="115"/>
      <c r="JEF6" s="113"/>
      <c r="JEG6" s="113"/>
      <c r="JEH6" s="428"/>
      <c r="JEI6" s="112"/>
      <c r="JEJ6" s="112"/>
      <c r="JEK6" s="112"/>
      <c r="JEL6" s="115"/>
      <c r="JEM6" s="113"/>
      <c r="JEN6" s="113"/>
      <c r="JEO6" s="428"/>
      <c r="JEP6" s="112"/>
      <c r="JEQ6" s="112"/>
      <c r="JER6" s="112"/>
      <c r="JES6" s="115"/>
      <c r="JET6" s="113"/>
      <c r="JEU6" s="113"/>
      <c r="JEV6" s="428"/>
      <c r="JEW6" s="112"/>
      <c r="JEX6" s="112"/>
      <c r="JEY6" s="112"/>
      <c r="JEZ6" s="115"/>
      <c r="JFA6" s="113"/>
      <c r="JFB6" s="113"/>
      <c r="JFC6" s="428"/>
      <c r="JFD6" s="112"/>
      <c r="JFE6" s="112"/>
      <c r="JFF6" s="112"/>
      <c r="JFG6" s="115"/>
      <c r="JFH6" s="113"/>
      <c r="JFI6" s="113"/>
      <c r="JFJ6" s="428"/>
      <c r="JFK6" s="112"/>
      <c r="JFL6" s="112"/>
      <c r="JFM6" s="112"/>
      <c r="JFN6" s="115"/>
      <c r="JFO6" s="113"/>
      <c r="JFP6" s="113"/>
      <c r="JFQ6" s="428"/>
      <c r="JFR6" s="112"/>
      <c r="JFS6" s="112"/>
      <c r="JFT6" s="112"/>
      <c r="JFU6" s="115"/>
      <c r="JFV6" s="113"/>
      <c r="JFW6" s="113"/>
      <c r="JFX6" s="428"/>
      <c r="JFY6" s="112"/>
      <c r="JFZ6" s="112"/>
      <c r="JGA6" s="112"/>
      <c r="JGB6" s="115"/>
      <c r="JGC6" s="113"/>
      <c r="JGD6" s="113"/>
      <c r="JGE6" s="428"/>
      <c r="JGF6" s="112"/>
      <c r="JGG6" s="112"/>
      <c r="JGH6" s="112"/>
      <c r="JGI6" s="115"/>
      <c r="JGJ6" s="113"/>
      <c r="JGK6" s="113"/>
      <c r="JGL6" s="428"/>
      <c r="JGM6" s="112"/>
      <c r="JGN6" s="112"/>
      <c r="JGO6" s="112"/>
      <c r="JGP6" s="115"/>
      <c r="JGQ6" s="113"/>
      <c r="JGR6" s="113"/>
      <c r="JGS6" s="428"/>
      <c r="JGT6" s="112"/>
      <c r="JGU6" s="112"/>
      <c r="JGV6" s="112"/>
      <c r="JGW6" s="115"/>
      <c r="JGX6" s="113"/>
      <c r="JGY6" s="113"/>
      <c r="JGZ6" s="428"/>
      <c r="JHA6" s="112"/>
      <c r="JHB6" s="112"/>
      <c r="JHC6" s="112"/>
      <c r="JHD6" s="115"/>
      <c r="JHE6" s="113"/>
      <c r="JHF6" s="113"/>
      <c r="JHG6" s="428"/>
      <c r="JHH6" s="112"/>
      <c r="JHI6" s="112"/>
      <c r="JHJ6" s="112"/>
      <c r="JHK6" s="115"/>
      <c r="JHL6" s="113"/>
      <c r="JHM6" s="113"/>
      <c r="JHN6" s="428"/>
      <c r="JHO6" s="112"/>
      <c r="JHP6" s="112"/>
      <c r="JHQ6" s="112"/>
      <c r="JHR6" s="115"/>
      <c r="JHS6" s="113"/>
      <c r="JHT6" s="113"/>
      <c r="JHU6" s="428"/>
      <c r="JHV6" s="112"/>
      <c r="JHW6" s="112"/>
      <c r="JHX6" s="112"/>
      <c r="JHY6" s="115"/>
      <c r="JHZ6" s="113"/>
      <c r="JIA6" s="113"/>
      <c r="JIB6" s="428"/>
      <c r="JIC6" s="112"/>
      <c r="JID6" s="112"/>
      <c r="JIE6" s="112"/>
      <c r="JIF6" s="115"/>
      <c r="JIG6" s="113"/>
      <c r="JIH6" s="113"/>
      <c r="JII6" s="428"/>
      <c r="JIJ6" s="112"/>
      <c r="JIK6" s="112"/>
      <c r="JIL6" s="112"/>
      <c r="JIM6" s="115"/>
      <c r="JIN6" s="113"/>
      <c r="JIO6" s="113"/>
      <c r="JIP6" s="428"/>
      <c r="JIQ6" s="112"/>
      <c r="JIR6" s="112"/>
      <c r="JIS6" s="112"/>
      <c r="JIT6" s="115"/>
      <c r="JIU6" s="113"/>
      <c r="JIV6" s="113"/>
      <c r="JIW6" s="428"/>
      <c r="JIX6" s="112"/>
      <c r="JIY6" s="112"/>
      <c r="JIZ6" s="112"/>
      <c r="JJA6" s="115"/>
      <c r="JJB6" s="113"/>
      <c r="JJC6" s="113"/>
      <c r="JJD6" s="428"/>
      <c r="JJE6" s="112"/>
      <c r="JJF6" s="112"/>
      <c r="JJG6" s="112"/>
      <c r="JJH6" s="115"/>
      <c r="JJI6" s="113"/>
      <c r="JJJ6" s="113"/>
      <c r="JJK6" s="428"/>
      <c r="JJL6" s="112"/>
      <c r="JJM6" s="112"/>
      <c r="JJN6" s="112"/>
      <c r="JJO6" s="115"/>
      <c r="JJP6" s="113"/>
      <c r="JJQ6" s="113"/>
      <c r="JJR6" s="428"/>
      <c r="JJS6" s="112"/>
      <c r="JJT6" s="112"/>
      <c r="JJU6" s="112"/>
      <c r="JJV6" s="115"/>
      <c r="JJW6" s="113"/>
      <c r="JJX6" s="113"/>
      <c r="JJY6" s="428"/>
      <c r="JJZ6" s="112"/>
      <c r="JKA6" s="112"/>
      <c r="JKB6" s="112"/>
      <c r="JKC6" s="115"/>
      <c r="JKD6" s="113"/>
      <c r="JKE6" s="113"/>
      <c r="JKF6" s="428"/>
      <c r="JKG6" s="112"/>
      <c r="JKH6" s="112"/>
      <c r="JKI6" s="112"/>
      <c r="JKJ6" s="115"/>
      <c r="JKK6" s="113"/>
      <c r="JKL6" s="113"/>
      <c r="JKM6" s="428"/>
      <c r="JKN6" s="112"/>
      <c r="JKO6" s="112"/>
      <c r="JKP6" s="112"/>
      <c r="JKQ6" s="115"/>
      <c r="JKR6" s="113"/>
      <c r="JKS6" s="113"/>
      <c r="JKT6" s="428"/>
      <c r="JKU6" s="112"/>
      <c r="JKV6" s="112"/>
      <c r="JKW6" s="112"/>
      <c r="JKX6" s="115"/>
      <c r="JKY6" s="113"/>
      <c r="JKZ6" s="113"/>
      <c r="JLA6" s="428"/>
      <c r="JLB6" s="112"/>
      <c r="JLC6" s="112"/>
      <c r="JLD6" s="112"/>
      <c r="JLE6" s="115"/>
      <c r="JLF6" s="113"/>
      <c r="JLG6" s="113"/>
      <c r="JLH6" s="428"/>
      <c r="JLI6" s="112"/>
      <c r="JLJ6" s="112"/>
      <c r="JLK6" s="112"/>
      <c r="JLL6" s="115"/>
      <c r="JLM6" s="113"/>
      <c r="JLN6" s="113"/>
      <c r="JLO6" s="428"/>
      <c r="JLP6" s="112"/>
      <c r="JLQ6" s="112"/>
      <c r="JLR6" s="112"/>
      <c r="JLS6" s="115"/>
      <c r="JLT6" s="113"/>
      <c r="JLU6" s="113"/>
      <c r="JLV6" s="428"/>
      <c r="JLW6" s="112"/>
      <c r="JLX6" s="112"/>
      <c r="JLY6" s="112"/>
      <c r="JLZ6" s="115"/>
      <c r="JMA6" s="113"/>
      <c r="JMB6" s="113"/>
      <c r="JMC6" s="428"/>
      <c r="JMD6" s="112"/>
      <c r="JME6" s="112"/>
      <c r="JMF6" s="112"/>
      <c r="JMG6" s="115"/>
      <c r="JMH6" s="113"/>
      <c r="JMI6" s="113"/>
      <c r="JMJ6" s="428"/>
      <c r="JMK6" s="112"/>
      <c r="JML6" s="112"/>
      <c r="JMM6" s="112"/>
      <c r="JMN6" s="115"/>
      <c r="JMO6" s="113"/>
      <c r="JMP6" s="113"/>
      <c r="JMQ6" s="428"/>
      <c r="JMR6" s="112"/>
      <c r="JMS6" s="112"/>
      <c r="JMT6" s="112"/>
      <c r="JMU6" s="115"/>
      <c r="JMV6" s="113"/>
      <c r="JMW6" s="113"/>
      <c r="JMX6" s="428"/>
      <c r="JMY6" s="112"/>
      <c r="JMZ6" s="112"/>
      <c r="JNA6" s="112"/>
      <c r="JNB6" s="115"/>
      <c r="JNC6" s="113"/>
      <c r="JND6" s="113"/>
      <c r="JNE6" s="428"/>
      <c r="JNF6" s="112"/>
      <c r="JNG6" s="112"/>
      <c r="JNH6" s="112"/>
      <c r="JNI6" s="115"/>
      <c r="JNJ6" s="113"/>
      <c r="JNK6" s="113"/>
      <c r="JNL6" s="428"/>
      <c r="JNM6" s="112"/>
      <c r="JNN6" s="112"/>
      <c r="JNO6" s="112"/>
      <c r="JNP6" s="115"/>
      <c r="JNQ6" s="113"/>
      <c r="JNR6" s="113"/>
      <c r="JNS6" s="428"/>
      <c r="JNT6" s="112"/>
      <c r="JNU6" s="112"/>
      <c r="JNV6" s="112"/>
      <c r="JNW6" s="115"/>
      <c r="JNX6" s="113"/>
      <c r="JNY6" s="113"/>
      <c r="JNZ6" s="428"/>
      <c r="JOA6" s="112"/>
      <c r="JOB6" s="112"/>
      <c r="JOC6" s="112"/>
      <c r="JOD6" s="115"/>
      <c r="JOE6" s="113"/>
      <c r="JOF6" s="113"/>
      <c r="JOG6" s="428"/>
      <c r="JOH6" s="112"/>
      <c r="JOI6" s="112"/>
      <c r="JOJ6" s="112"/>
      <c r="JOK6" s="115"/>
      <c r="JOL6" s="113"/>
      <c r="JOM6" s="113"/>
      <c r="JON6" s="428"/>
      <c r="JOO6" s="112"/>
      <c r="JOP6" s="112"/>
      <c r="JOQ6" s="112"/>
      <c r="JOR6" s="115"/>
      <c r="JOS6" s="113"/>
      <c r="JOT6" s="113"/>
      <c r="JOU6" s="428"/>
      <c r="JOV6" s="112"/>
      <c r="JOW6" s="112"/>
      <c r="JOX6" s="112"/>
      <c r="JOY6" s="115"/>
      <c r="JOZ6" s="113"/>
      <c r="JPA6" s="113"/>
      <c r="JPB6" s="428"/>
      <c r="JPC6" s="112"/>
      <c r="JPD6" s="112"/>
      <c r="JPE6" s="112"/>
      <c r="JPF6" s="115"/>
      <c r="JPG6" s="113"/>
      <c r="JPH6" s="113"/>
      <c r="JPI6" s="428"/>
      <c r="JPJ6" s="112"/>
      <c r="JPK6" s="112"/>
      <c r="JPL6" s="112"/>
      <c r="JPM6" s="115"/>
      <c r="JPN6" s="113"/>
      <c r="JPO6" s="113"/>
      <c r="JPP6" s="428"/>
      <c r="JPQ6" s="112"/>
      <c r="JPR6" s="112"/>
      <c r="JPS6" s="112"/>
      <c r="JPT6" s="115"/>
      <c r="JPU6" s="113"/>
      <c r="JPV6" s="113"/>
      <c r="JPW6" s="428"/>
      <c r="JPX6" s="112"/>
      <c r="JPY6" s="112"/>
      <c r="JPZ6" s="112"/>
      <c r="JQA6" s="115"/>
      <c r="JQB6" s="113"/>
      <c r="JQC6" s="113"/>
      <c r="JQD6" s="428"/>
      <c r="JQE6" s="112"/>
      <c r="JQF6" s="112"/>
      <c r="JQG6" s="112"/>
      <c r="JQH6" s="115"/>
      <c r="JQI6" s="113"/>
      <c r="JQJ6" s="113"/>
      <c r="JQK6" s="428"/>
      <c r="JQL6" s="112"/>
      <c r="JQM6" s="112"/>
      <c r="JQN6" s="112"/>
      <c r="JQO6" s="115"/>
      <c r="JQP6" s="113"/>
      <c r="JQQ6" s="113"/>
      <c r="JQR6" s="428"/>
      <c r="JQS6" s="112"/>
      <c r="JQT6" s="112"/>
      <c r="JQU6" s="112"/>
      <c r="JQV6" s="115"/>
      <c r="JQW6" s="113"/>
      <c r="JQX6" s="113"/>
      <c r="JQY6" s="428"/>
      <c r="JQZ6" s="112"/>
      <c r="JRA6" s="112"/>
      <c r="JRB6" s="112"/>
      <c r="JRC6" s="115"/>
      <c r="JRD6" s="113"/>
      <c r="JRE6" s="113"/>
      <c r="JRF6" s="428"/>
      <c r="JRG6" s="112"/>
      <c r="JRH6" s="112"/>
      <c r="JRI6" s="112"/>
      <c r="JRJ6" s="115"/>
      <c r="JRK6" s="113"/>
      <c r="JRL6" s="113"/>
      <c r="JRM6" s="428"/>
      <c r="JRN6" s="112"/>
      <c r="JRO6" s="112"/>
      <c r="JRP6" s="112"/>
      <c r="JRQ6" s="115"/>
      <c r="JRR6" s="113"/>
      <c r="JRS6" s="113"/>
      <c r="JRT6" s="428"/>
      <c r="JRU6" s="112"/>
      <c r="JRV6" s="112"/>
      <c r="JRW6" s="112"/>
      <c r="JRX6" s="115"/>
      <c r="JRY6" s="113"/>
      <c r="JRZ6" s="113"/>
      <c r="JSA6" s="428"/>
      <c r="JSB6" s="112"/>
      <c r="JSC6" s="112"/>
      <c r="JSD6" s="112"/>
      <c r="JSE6" s="115"/>
      <c r="JSF6" s="113"/>
      <c r="JSG6" s="113"/>
      <c r="JSH6" s="428"/>
      <c r="JSI6" s="112"/>
      <c r="JSJ6" s="112"/>
      <c r="JSK6" s="112"/>
      <c r="JSL6" s="115"/>
      <c r="JSM6" s="113"/>
      <c r="JSN6" s="113"/>
      <c r="JSO6" s="428"/>
      <c r="JSP6" s="112"/>
      <c r="JSQ6" s="112"/>
      <c r="JSR6" s="112"/>
      <c r="JSS6" s="115"/>
      <c r="JST6" s="113"/>
      <c r="JSU6" s="113"/>
      <c r="JSV6" s="428"/>
      <c r="JSW6" s="112"/>
      <c r="JSX6" s="112"/>
      <c r="JSY6" s="112"/>
      <c r="JSZ6" s="115"/>
      <c r="JTA6" s="113"/>
      <c r="JTB6" s="113"/>
      <c r="JTC6" s="428"/>
      <c r="JTD6" s="112"/>
      <c r="JTE6" s="112"/>
      <c r="JTF6" s="112"/>
      <c r="JTG6" s="115"/>
      <c r="JTH6" s="113"/>
      <c r="JTI6" s="113"/>
      <c r="JTJ6" s="428"/>
      <c r="JTK6" s="112"/>
      <c r="JTL6" s="112"/>
      <c r="JTM6" s="112"/>
      <c r="JTN6" s="115"/>
      <c r="JTO6" s="113"/>
      <c r="JTP6" s="113"/>
      <c r="JTQ6" s="428"/>
      <c r="JTR6" s="112"/>
      <c r="JTS6" s="112"/>
      <c r="JTT6" s="112"/>
      <c r="JTU6" s="115"/>
      <c r="JTV6" s="113"/>
      <c r="JTW6" s="113"/>
      <c r="JTX6" s="428"/>
      <c r="JTY6" s="112"/>
      <c r="JTZ6" s="112"/>
      <c r="JUA6" s="112"/>
      <c r="JUB6" s="115"/>
      <c r="JUC6" s="113"/>
      <c r="JUD6" s="113"/>
      <c r="JUE6" s="428"/>
      <c r="JUF6" s="112"/>
      <c r="JUG6" s="112"/>
      <c r="JUH6" s="112"/>
      <c r="JUI6" s="115"/>
      <c r="JUJ6" s="113"/>
      <c r="JUK6" s="113"/>
      <c r="JUL6" s="428"/>
      <c r="JUM6" s="112"/>
      <c r="JUN6" s="112"/>
      <c r="JUO6" s="112"/>
      <c r="JUP6" s="115"/>
      <c r="JUQ6" s="113"/>
      <c r="JUR6" s="113"/>
      <c r="JUS6" s="428"/>
      <c r="JUT6" s="112"/>
      <c r="JUU6" s="112"/>
      <c r="JUV6" s="112"/>
      <c r="JUW6" s="115"/>
      <c r="JUX6" s="113"/>
      <c r="JUY6" s="113"/>
      <c r="JUZ6" s="428"/>
      <c r="JVA6" s="112"/>
      <c r="JVB6" s="112"/>
      <c r="JVC6" s="112"/>
      <c r="JVD6" s="115"/>
      <c r="JVE6" s="113"/>
      <c r="JVF6" s="113"/>
      <c r="JVG6" s="428"/>
      <c r="JVH6" s="112"/>
      <c r="JVI6" s="112"/>
      <c r="JVJ6" s="112"/>
      <c r="JVK6" s="115"/>
      <c r="JVL6" s="113"/>
      <c r="JVM6" s="113"/>
      <c r="JVN6" s="428"/>
      <c r="JVO6" s="112"/>
      <c r="JVP6" s="112"/>
      <c r="JVQ6" s="112"/>
      <c r="JVR6" s="115"/>
      <c r="JVS6" s="113"/>
      <c r="JVT6" s="113"/>
      <c r="JVU6" s="428"/>
      <c r="JVV6" s="112"/>
      <c r="JVW6" s="112"/>
      <c r="JVX6" s="112"/>
      <c r="JVY6" s="115"/>
      <c r="JVZ6" s="113"/>
      <c r="JWA6" s="113"/>
      <c r="JWB6" s="428"/>
      <c r="JWC6" s="112"/>
      <c r="JWD6" s="112"/>
      <c r="JWE6" s="112"/>
      <c r="JWF6" s="115"/>
      <c r="JWG6" s="113"/>
      <c r="JWH6" s="113"/>
      <c r="JWI6" s="428"/>
      <c r="JWJ6" s="112"/>
      <c r="JWK6" s="112"/>
      <c r="JWL6" s="112"/>
      <c r="JWM6" s="115"/>
      <c r="JWN6" s="113"/>
      <c r="JWO6" s="113"/>
      <c r="JWP6" s="428"/>
      <c r="JWQ6" s="112"/>
      <c r="JWR6" s="112"/>
      <c r="JWS6" s="112"/>
      <c r="JWT6" s="115"/>
      <c r="JWU6" s="113"/>
      <c r="JWV6" s="113"/>
      <c r="JWW6" s="428"/>
      <c r="JWX6" s="112"/>
      <c r="JWY6" s="112"/>
      <c r="JWZ6" s="112"/>
      <c r="JXA6" s="115"/>
      <c r="JXB6" s="113"/>
      <c r="JXC6" s="113"/>
      <c r="JXD6" s="428"/>
      <c r="JXE6" s="112"/>
      <c r="JXF6" s="112"/>
      <c r="JXG6" s="112"/>
      <c r="JXH6" s="115"/>
      <c r="JXI6" s="113"/>
      <c r="JXJ6" s="113"/>
      <c r="JXK6" s="428"/>
      <c r="JXL6" s="112"/>
      <c r="JXM6" s="112"/>
      <c r="JXN6" s="112"/>
      <c r="JXO6" s="115"/>
      <c r="JXP6" s="113"/>
      <c r="JXQ6" s="113"/>
      <c r="JXR6" s="428"/>
      <c r="JXS6" s="112"/>
      <c r="JXT6" s="112"/>
      <c r="JXU6" s="112"/>
      <c r="JXV6" s="115"/>
      <c r="JXW6" s="113"/>
      <c r="JXX6" s="113"/>
      <c r="JXY6" s="428"/>
      <c r="JXZ6" s="112"/>
      <c r="JYA6" s="112"/>
      <c r="JYB6" s="112"/>
      <c r="JYC6" s="115"/>
      <c r="JYD6" s="113"/>
      <c r="JYE6" s="113"/>
      <c r="JYF6" s="428"/>
      <c r="JYG6" s="112"/>
      <c r="JYH6" s="112"/>
      <c r="JYI6" s="112"/>
      <c r="JYJ6" s="115"/>
      <c r="JYK6" s="113"/>
      <c r="JYL6" s="113"/>
      <c r="JYM6" s="428"/>
      <c r="JYN6" s="112"/>
      <c r="JYO6" s="112"/>
      <c r="JYP6" s="112"/>
      <c r="JYQ6" s="115"/>
      <c r="JYR6" s="113"/>
      <c r="JYS6" s="113"/>
      <c r="JYT6" s="428"/>
      <c r="JYU6" s="112"/>
      <c r="JYV6" s="112"/>
      <c r="JYW6" s="112"/>
      <c r="JYX6" s="115"/>
      <c r="JYY6" s="113"/>
      <c r="JYZ6" s="113"/>
      <c r="JZA6" s="428"/>
      <c r="JZB6" s="112"/>
      <c r="JZC6" s="112"/>
      <c r="JZD6" s="112"/>
      <c r="JZE6" s="115"/>
      <c r="JZF6" s="113"/>
      <c r="JZG6" s="113"/>
      <c r="JZH6" s="428"/>
      <c r="JZI6" s="112"/>
      <c r="JZJ6" s="112"/>
      <c r="JZK6" s="112"/>
      <c r="JZL6" s="115"/>
      <c r="JZM6" s="113"/>
      <c r="JZN6" s="113"/>
      <c r="JZO6" s="428"/>
      <c r="JZP6" s="112"/>
      <c r="JZQ6" s="112"/>
      <c r="JZR6" s="112"/>
      <c r="JZS6" s="115"/>
      <c r="JZT6" s="113"/>
      <c r="JZU6" s="113"/>
      <c r="JZV6" s="428"/>
      <c r="JZW6" s="112"/>
      <c r="JZX6" s="112"/>
      <c r="JZY6" s="112"/>
      <c r="JZZ6" s="115"/>
      <c r="KAA6" s="113"/>
      <c r="KAB6" s="113"/>
      <c r="KAC6" s="428"/>
      <c r="KAD6" s="112"/>
      <c r="KAE6" s="112"/>
      <c r="KAF6" s="112"/>
      <c r="KAG6" s="115"/>
      <c r="KAH6" s="113"/>
      <c r="KAI6" s="113"/>
      <c r="KAJ6" s="428"/>
      <c r="KAK6" s="112"/>
      <c r="KAL6" s="112"/>
      <c r="KAM6" s="112"/>
      <c r="KAN6" s="115"/>
      <c r="KAO6" s="113"/>
      <c r="KAP6" s="113"/>
      <c r="KAQ6" s="428"/>
      <c r="KAR6" s="112"/>
      <c r="KAS6" s="112"/>
      <c r="KAT6" s="112"/>
      <c r="KAU6" s="115"/>
      <c r="KAV6" s="113"/>
      <c r="KAW6" s="113"/>
      <c r="KAX6" s="428"/>
      <c r="KAY6" s="112"/>
      <c r="KAZ6" s="112"/>
      <c r="KBA6" s="112"/>
      <c r="KBB6" s="115"/>
      <c r="KBC6" s="113"/>
      <c r="KBD6" s="113"/>
      <c r="KBE6" s="428"/>
      <c r="KBF6" s="112"/>
      <c r="KBG6" s="112"/>
      <c r="KBH6" s="112"/>
      <c r="KBI6" s="115"/>
      <c r="KBJ6" s="113"/>
      <c r="KBK6" s="113"/>
      <c r="KBL6" s="428"/>
      <c r="KBM6" s="112"/>
      <c r="KBN6" s="112"/>
      <c r="KBO6" s="112"/>
      <c r="KBP6" s="115"/>
      <c r="KBQ6" s="113"/>
      <c r="KBR6" s="113"/>
      <c r="KBS6" s="428"/>
      <c r="KBT6" s="112"/>
      <c r="KBU6" s="112"/>
      <c r="KBV6" s="112"/>
      <c r="KBW6" s="115"/>
      <c r="KBX6" s="113"/>
      <c r="KBY6" s="113"/>
      <c r="KBZ6" s="428"/>
      <c r="KCA6" s="112"/>
      <c r="KCB6" s="112"/>
      <c r="KCC6" s="112"/>
      <c r="KCD6" s="115"/>
      <c r="KCE6" s="113"/>
      <c r="KCF6" s="113"/>
      <c r="KCG6" s="428"/>
      <c r="KCH6" s="112"/>
      <c r="KCI6" s="112"/>
      <c r="KCJ6" s="112"/>
      <c r="KCK6" s="115"/>
      <c r="KCL6" s="113"/>
      <c r="KCM6" s="113"/>
      <c r="KCN6" s="428"/>
      <c r="KCO6" s="112"/>
      <c r="KCP6" s="112"/>
      <c r="KCQ6" s="112"/>
      <c r="KCR6" s="115"/>
      <c r="KCS6" s="113"/>
      <c r="KCT6" s="113"/>
      <c r="KCU6" s="428"/>
      <c r="KCV6" s="112"/>
      <c r="KCW6" s="112"/>
      <c r="KCX6" s="112"/>
      <c r="KCY6" s="115"/>
      <c r="KCZ6" s="113"/>
      <c r="KDA6" s="113"/>
      <c r="KDB6" s="428"/>
      <c r="KDC6" s="112"/>
      <c r="KDD6" s="112"/>
      <c r="KDE6" s="112"/>
      <c r="KDF6" s="115"/>
      <c r="KDG6" s="113"/>
      <c r="KDH6" s="113"/>
      <c r="KDI6" s="428"/>
      <c r="KDJ6" s="112"/>
      <c r="KDK6" s="112"/>
      <c r="KDL6" s="112"/>
      <c r="KDM6" s="115"/>
      <c r="KDN6" s="113"/>
      <c r="KDO6" s="113"/>
      <c r="KDP6" s="428"/>
      <c r="KDQ6" s="112"/>
      <c r="KDR6" s="112"/>
      <c r="KDS6" s="112"/>
      <c r="KDT6" s="115"/>
      <c r="KDU6" s="113"/>
      <c r="KDV6" s="113"/>
      <c r="KDW6" s="428"/>
      <c r="KDX6" s="112"/>
      <c r="KDY6" s="112"/>
      <c r="KDZ6" s="112"/>
      <c r="KEA6" s="115"/>
      <c r="KEB6" s="113"/>
      <c r="KEC6" s="113"/>
      <c r="KED6" s="428"/>
      <c r="KEE6" s="112"/>
      <c r="KEF6" s="112"/>
      <c r="KEG6" s="112"/>
      <c r="KEH6" s="115"/>
      <c r="KEI6" s="113"/>
      <c r="KEJ6" s="113"/>
      <c r="KEK6" s="428"/>
      <c r="KEL6" s="112"/>
      <c r="KEM6" s="112"/>
      <c r="KEN6" s="112"/>
      <c r="KEO6" s="115"/>
      <c r="KEP6" s="113"/>
      <c r="KEQ6" s="113"/>
      <c r="KER6" s="428"/>
      <c r="KES6" s="112"/>
      <c r="KET6" s="112"/>
      <c r="KEU6" s="112"/>
      <c r="KEV6" s="115"/>
      <c r="KEW6" s="113"/>
      <c r="KEX6" s="113"/>
      <c r="KEY6" s="428"/>
      <c r="KEZ6" s="112"/>
      <c r="KFA6" s="112"/>
      <c r="KFB6" s="112"/>
      <c r="KFC6" s="115"/>
      <c r="KFD6" s="113"/>
      <c r="KFE6" s="113"/>
      <c r="KFF6" s="428"/>
      <c r="KFG6" s="112"/>
      <c r="KFH6" s="112"/>
      <c r="KFI6" s="112"/>
      <c r="KFJ6" s="115"/>
      <c r="KFK6" s="113"/>
      <c r="KFL6" s="113"/>
      <c r="KFM6" s="428"/>
      <c r="KFN6" s="112"/>
      <c r="KFO6" s="112"/>
      <c r="KFP6" s="112"/>
      <c r="KFQ6" s="115"/>
      <c r="KFR6" s="113"/>
      <c r="KFS6" s="113"/>
      <c r="KFT6" s="428"/>
      <c r="KFU6" s="112"/>
      <c r="KFV6" s="112"/>
      <c r="KFW6" s="112"/>
      <c r="KFX6" s="115"/>
      <c r="KFY6" s="113"/>
      <c r="KFZ6" s="113"/>
      <c r="KGA6" s="428"/>
      <c r="KGB6" s="112"/>
      <c r="KGC6" s="112"/>
      <c r="KGD6" s="112"/>
      <c r="KGE6" s="115"/>
      <c r="KGF6" s="113"/>
      <c r="KGG6" s="113"/>
      <c r="KGH6" s="428"/>
      <c r="KGI6" s="112"/>
      <c r="KGJ6" s="112"/>
      <c r="KGK6" s="112"/>
      <c r="KGL6" s="115"/>
      <c r="KGM6" s="113"/>
      <c r="KGN6" s="113"/>
      <c r="KGO6" s="428"/>
      <c r="KGP6" s="112"/>
      <c r="KGQ6" s="112"/>
      <c r="KGR6" s="112"/>
      <c r="KGS6" s="115"/>
      <c r="KGT6" s="113"/>
      <c r="KGU6" s="113"/>
      <c r="KGV6" s="428"/>
      <c r="KGW6" s="112"/>
      <c r="KGX6" s="112"/>
      <c r="KGY6" s="112"/>
      <c r="KGZ6" s="115"/>
      <c r="KHA6" s="113"/>
      <c r="KHB6" s="113"/>
      <c r="KHC6" s="428"/>
      <c r="KHD6" s="112"/>
      <c r="KHE6" s="112"/>
      <c r="KHF6" s="112"/>
      <c r="KHG6" s="115"/>
      <c r="KHH6" s="113"/>
      <c r="KHI6" s="113"/>
      <c r="KHJ6" s="428"/>
      <c r="KHK6" s="112"/>
      <c r="KHL6" s="112"/>
      <c r="KHM6" s="112"/>
      <c r="KHN6" s="115"/>
      <c r="KHO6" s="113"/>
      <c r="KHP6" s="113"/>
      <c r="KHQ6" s="428"/>
      <c r="KHR6" s="112"/>
      <c r="KHS6" s="112"/>
      <c r="KHT6" s="112"/>
      <c r="KHU6" s="115"/>
      <c r="KHV6" s="113"/>
      <c r="KHW6" s="113"/>
      <c r="KHX6" s="428"/>
      <c r="KHY6" s="112"/>
      <c r="KHZ6" s="112"/>
      <c r="KIA6" s="112"/>
      <c r="KIB6" s="115"/>
      <c r="KIC6" s="113"/>
      <c r="KID6" s="113"/>
      <c r="KIE6" s="428"/>
      <c r="KIF6" s="112"/>
      <c r="KIG6" s="112"/>
      <c r="KIH6" s="112"/>
      <c r="KII6" s="115"/>
      <c r="KIJ6" s="113"/>
      <c r="KIK6" s="113"/>
      <c r="KIL6" s="428"/>
      <c r="KIM6" s="112"/>
      <c r="KIN6" s="112"/>
      <c r="KIO6" s="112"/>
      <c r="KIP6" s="115"/>
      <c r="KIQ6" s="113"/>
      <c r="KIR6" s="113"/>
      <c r="KIS6" s="428"/>
      <c r="KIT6" s="112"/>
      <c r="KIU6" s="112"/>
      <c r="KIV6" s="112"/>
      <c r="KIW6" s="115"/>
      <c r="KIX6" s="113"/>
      <c r="KIY6" s="113"/>
      <c r="KIZ6" s="428"/>
      <c r="KJA6" s="112"/>
      <c r="KJB6" s="112"/>
      <c r="KJC6" s="112"/>
      <c r="KJD6" s="115"/>
      <c r="KJE6" s="113"/>
      <c r="KJF6" s="113"/>
      <c r="KJG6" s="428"/>
      <c r="KJH6" s="112"/>
      <c r="KJI6" s="112"/>
      <c r="KJJ6" s="112"/>
      <c r="KJK6" s="115"/>
      <c r="KJL6" s="113"/>
      <c r="KJM6" s="113"/>
      <c r="KJN6" s="428"/>
      <c r="KJO6" s="112"/>
      <c r="KJP6" s="112"/>
      <c r="KJQ6" s="112"/>
      <c r="KJR6" s="115"/>
      <c r="KJS6" s="113"/>
      <c r="KJT6" s="113"/>
      <c r="KJU6" s="428"/>
      <c r="KJV6" s="112"/>
      <c r="KJW6" s="112"/>
      <c r="KJX6" s="112"/>
      <c r="KJY6" s="115"/>
      <c r="KJZ6" s="113"/>
      <c r="KKA6" s="113"/>
      <c r="KKB6" s="428"/>
      <c r="KKC6" s="112"/>
      <c r="KKD6" s="112"/>
      <c r="KKE6" s="112"/>
      <c r="KKF6" s="115"/>
      <c r="KKG6" s="113"/>
      <c r="KKH6" s="113"/>
      <c r="KKI6" s="428"/>
      <c r="KKJ6" s="112"/>
      <c r="KKK6" s="112"/>
      <c r="KKL6" s="112"/>
      <c r="KKM6" s="115"/>
      <c r="KKN6" s="113"/>
      <c r="KKO6" s="113"/>
      <c r="KKP6" s="428"/>
      <c r="KKQ6" s="112"/>
      <c r="KKR6" s="112"/>
      <c r="KKS6" s="112"/>
      <c r="KKT6" s="115"/>
      <c r="KKU6" s="113"/>
      <c r="KKV6" s="113"/>
      <c r="KKW6" s="428"/>
      <c r="KKX6" s="112"/>
      <c r="KKY6" s="112"/>
      <c r="KKZ6" s="112"/>
      <c r="KLA6" s="115"/>
      <c r="KLB6" s="113"/>
      <c r="KLC6" s="113"/>
      <c r="KLD6" s="428"/>
      <c r="KLE6" s="112"/>
      <c r="KLF6" s="112"/>
      <c r="KLG6" s="112"/>
      <c r="KLH6" s="115"/>
      <c r="KLI6" s="113"/>
      <c r="KLJ6" s="113"/>
      <c r="KLK6" s="428"/>
      <c r="KLL6" s="112"/>
      <c r="KLM6" s="112"/>
      <c r="KLN6" s="112"/>
      <c r="KLO6" s="115"/>
      <c r="KLP6" s="113"/>
      <c r="KLQ6" s="113"/>
      <c r="KLR6" s="428"/>
      <c r="KLS6" s="112"/>
      <c r="KLT6" s="112"/>
      <c r="KLU6" s="112"/>
      <c r="KLV6" s="115"/>
      <c r="KLW6" s="113"/>
      <c r="KLX6" s="113"/>
      <c r="KLY6" s="428"/>
      <c r="KLZ6" s="112"/>
      <c r="KMA6" s="112"/>
      <c r="KMB6" s="112"/>
      <c r="KMC6" s="115"/>
      <c r="KMD6" s="113"/>
      <c r="KME6" s="113"/>
      <c r="KMF6" s="428"/>
      <c r="KMG6" s="112"/>
      <c r="KMH6" s="112"/>
      <c r="KMI6" s="112"/>
      <c r="KMJ6" s="115"/>
      <c r="KMK6" s="113"/>
      <c r="KML6" s="113"/>
      <c r="KMM6" s="428"/>
      <c r="KMN6" s="112"/>
      <c r="KMO6" s="112"/>
      <c r="KMP6" s="112"/>
      <c r="KMQ6" s="115"/>
      <c r="KMR6" s="113"/>
      <c r="KMS6" s="113"/>
      <c r="KMT6" s="428"/>
      <c r="KMU6" s="112"/>
      <c r="KMV6" s="112"/>
      <c r="KMW6" s="112"/>
      <c r="KMX6" s="115"/>
      <c r="KMY6" s="113"/>
      <c r="KMZ6" s="113"/>
      <c r="KNA6" s="428"/>
      <c r="KNB6" s="112"/>
      <c r="KNC6" s="112"/>
      <c r="KND6" s="112"/>
      <c r="KNE6" s="115"/>
      <c r="KNF6" s="113"/>
      <c r="KNG6" s="113"/>
      <c r="KNH6" s="428"/>
      <c r="KNI6" s="112"/>
      <c r="KNJ6" s="112"/>
      <c r="KNK6" s="112"/>
      <c r="KNL6" s="115"/>
      <c r="KNM6" s="113"/>
      <c r="KNN6" s="113"/>
      <c r="KNO6" s="428"/>
      <c r="KNP6" s="112"/>
      <c r="KNQ6" s="112"/>
      <c r="KNR6" s="112"/>
      <c r="KNS6" s="115"/>
      <c r="KNT6" s="113"/>
      <c r="KNU6" s="113"/>
      <c r="KNV6" s="428"/>
      <c r="KNW6" s="112"/>
      <c r="KNX6" s="112"/>
      <c r="KNY6" s="112"/>
      <c r="KNZ6" s="115"/>
      <c r="KOA6" s="113"/>
      <c r="KOB6" s="113"/>
      <c r="KOC6" s="428"/>
      <c r="KOD6" s="112"/>
      <c r="KOE6" s="112"/>
      <c r="KOF6" s="112"/>
      <c r="KOG6" s="115"/>
      <c r="KOH6" s="113"/>
      <c r="KOI6" s="113"/>
      <c r="KOJ6" s="428"/>
      <c r="KOK6" s="112"/>
      <c r="KOL6" s="112"/>
      <c r="KOM6" s="112"/>
      <c r="KON6" s="115"/>
      <c r="KOO6" s="113"/>
      <c r="KOP6" s="113"/>
      <c r="KOQ6" s="428"/>
      <c r="KOR6" s="112"/>
      <c r="KOS6" s="112"/>
      <c r="KOT6" s="112"/>
      <c r="KOU6" s="115"/>
      <c r="KOV6" s="113"/>
      <c r="KOW6" s="113"/>
      <c r="KOX6" s="428"/>
      <c r="KOY6" s="112"/>
      <c r="KOZ6" s="112"/>
      <c r="KPA6" s="112"/>
      <c r="KPB6" s="115"/>
      <c r="KPC6" s="113"/>
      <c r="KPD6" s="113"/>
      <c r="KPE6" s="428"/>
      <c r="KPF6" s="112"/>
      <c r="KPG6" s="112"/>
      <c r="KPH6" s="112"/>
      <c r="KPI6" s="115"/>
      <c r="KPJ6" s="113"/>
      <c r="KPK6" s="113"/>
      <c r="KPL6" s="428"/>
      <c r="KPM6" s="112"/>
      <c r="KPN6" s="112"/>
      <c r="KPO6" s="112"/>
      <c r="KPP6" s="115"/>
      <c r="KPQ6" s="113"/>
      <c r="KPR6" s="113"/>
      <c r="KPS6" s="428"/>
      <c r="KPT6" s="112"/>
      <c r="KPU6" s="112"/>
      <c r="KPV6" s="112"/>
      <c r="KPW6" s="115"/>
      <c r="KPX6" s="113"/>
      <c r="KPY6" s="113"/>
      <c r="KPZ6" s="428"/>
      <c r="KQA6" s="112"/>
      <c r="KQB6" s="112"/>
      <c r="KQC6" s="112"/>
      <c r="KQD6" s="115"/>
      <c r="KQE6" s="113"/>
      <c r="KQF6" s="113"/>
      <c r="KQG6" s="428"/>
      <c r="KQH6" s="112"/>
      <c r="KQI6" s="112"/>
      <c r="KQJ6" s="112"/>
      <c r="KQK6" s="115"/>
      <c r="KQL6" s="113"/>
      <c r="KQM6" s="113"/>
      <c r="KQN6" s="428"/>
      <c r="KQO6" s="112"/>
      <c r="KQP6" s="112"/>
      <c r="KQQ6" s="112"/>
      <c r="KQR6" s="115"/>
      <c r="KQS6" s="113"/>
      <c r="KQT6" s="113"/>
      <c r="KQU6" s="428"/>
      <c r="KQV6" s="112"/>
      <c r="KQW6" s="112"/>
      <c r="KQX6" s="112"/>
      <c r="KQY6" s="115"/>
      <c r="KQZ6" s="113"/>
      <c r="KRA6" s="113"/>
      <c r="KRB6" s="428"/>
      <c r="KRC6" s="112"/>
      <c r="KRD6" s="112"/>
      <c r="KRE6" s="112"/>
      <c r="KRF6" s="115"/>
      <c r="KRG6" s="113"/>
      <c r="KRH6" s="113"/>
      <c r="KRI6" s="428"/>
      <c r="KRJ6" s="112"/>
      <c r="KRK6" s="112"/>
      <c r="KRL6" s="112"/>
      <c r="KRM6" s="115"/>
      <c r="KRN6" s="113"/>
      <c r="KRO6" s="113"/>
      <c r="KRP6" s="428"/>
      <c r="KRQ6" s="112"/>
      <c r="KRR6" s="112"/>
      <c r="KRS6" s="112"/>
      <c r="KRT6" s="115"/>
      <c r="KRU6" s="113"/>
      <c r="KRV6" s="113"/>
      <c r="KRW6" s="428"/>
      <c r="KRX6" s="112"/>
      <c r="KRY6" s="112"/>
      <c r="KRZ6" s="112"/>
      <c r="KSA6" s="115"/>
      <c r="KSB6" s="113"/>
      <c r="KSC6" s="113"/>
      <c r="KSD6" s="428"/>
      <c r="KSE6" s="112"/>
      <c r="KSF6" s="112"/>
      <c r="KSG6" s="112"/>
      <c r="KSH6" s="115"/>
      <c r="KSI6" s="113"/>
      <c r="KSJ6" s="113"/>
      <c r="KSK6" s="428"/>
      <c r="KSL6" s="112"/>
      <c r="KSM6" s="112"/>
      <c r="KSN6" s="112"/>
      <c r="KSO6" s="115"/>
      <c r="KSP6" s="113"/>
      <c r="KSQ6" s="113"/>
      <c r="KSR6" s="428"/>
      <c r="KSS6" s="112"/>
      <c r="KST6" s="112"/>
      <c r="KSU6" s="112"/>
      <c r="KSV6" s="115"/>
      <c r="KSW6" s="113"/>
      <c r="KSX6" s="113"/>
      <c r="KSY6" s="428"/>
      <c r="KSZ6" s="112"/>
      <c r="KTA6" s="112"/>
      <c r="KTB6" s="112"/>
      <c r="KTC6" s="115"/>
      <c r="KTD6" s="113"/>
      <c r="KTE6" s="113"/>
      <c r="KTF6" s="428"/>
      <c r="KTG6" s="112"/>
      <c r="KTH6" s="112"/>
      <c r="KTI6" s="112"/>
      <c r="KTJ6" s="115"/>
      <c r="KTK6" s="113"/>
      <c r="KTL6" s="113"/>
      <c r="KTM6" s="428"/>
      <c r="KTN6" s="112"/>
      <c r="KTO6" s="112"/>
      <c r="KTP6" s="112"/>
      <c r="KTQ6" s="115"/>
      <c r="KTR6" s="113"/>
      <c r="KTS6" s="113"/>
      <c r="KTT6" s="428"/>
      <c r="KTU6" s="112"/>
      <c r="KTV6" s="112"/>
      <c r="KTW6" s="112"/>
      <c r="KTX6" s="115"/>
      <c r="KTY6" s="113"/>
      <c r="KTZ6" s="113"/>
      <c r="KUA6" s="428"/>
      <c r="KUB6" s="112"/>
      <c r="KUC6" s="112"/>
      <c r="KUD6" s="112"/>
      <c r="KUE6" s="115"/>
      <c r="KUF6" s="113"/>
      <c r="KUG6" s="113"/>
      <c r="KUH6" s="428"/>
      <c r="KUI6" s="112"/>
      <c r="KUJ6" s="112"/>
      <c r="KUK6" s="112"/>
      <c r="KUL6" s="115"/>
      <c r="KUM6" s="113"/>
      <c r="KUN6" s="113"/>
      <c r="KUO6" s="428"/>
      <c r="KUP6" s="112"/>
      <c r="KUQ6" s="112"/>
      <c r="KUR6" s="112"/>
      <c r="KUS6" s="115"/>
      <c r="KUT6" s="113"/>
      <c r="KUU6" s="113"/>
      <c r="KUV6" s="428"/>
      <c r="KUW6" s="112"/>
      <c r="KUX6" s="112"/>
      <c r="KUY6" s="112"/>
      <c r="KUZ6" s="115"/>
      <c r="KVA6" s="113"/>
      <c r="KVB6" s="113"/>
      <c r="KVC6" s="428"/>
      <c r="KVD6" s="112"/>
      <c r="KVE6" s="112"/>
      <c r="KVF6" s="112"/>
      <c r="KVG6" s="115"/>
      <c r="KVH6" s="113"/>
      <c r="KVI6" s="113"/>
      <c r="KVJ6" s="428"/>
      <c r="KVK6" s="112"/>
      <c r="KVL6" s="112"/>
      <c r="KVM6" s="112"/>
      <c r="KVN6" s="115"/>
      <c r="KVO6" s="113"/>
      <c r="KVP6" s="113"/>
      <c r="KVQ6" s="428"/>
      <c r="KVR6" s="112"/>
      <c r="KVS6" s="112"/>
      <c r="KVT6" s="112"/>
      <c r="KVU6" s="115"/>
      <c r="KVV6" s="113"/>
      <c r="KVW6" s="113"/>
      <c r="KVX6" s="428"/>
      <c r="KVY6" s="112"/>
      <c r="KVZ6" s="112"/>
      <c r="KWA6" s="112"/>
      <c r="KWB6" s="115"/>
      <c r="KWC6" s="113"/>
      <c r="KWD6" s="113"/>
      <c r="KWE6" s="428"/>
      <c r="KWF6" s="112"/>
      <c r="KWG6" s="112"/>
      <c r="KWH6" s="112"/>
      <c r="KWI6" s="115"/>
      <c r="KWJ6" s="113"/>
      <c r="KWK6" s="113"/>
      <c r="KWL6" s="428"/>
      <c r="KWM6" s="112"/>
      <c r="KWN6" s="112"/>
      <c r="KWO6" s="112"/>
      <c r="KWP6" s="115"/>
      <c r="KWQ6" s="113"/>
      <c r="KWR6" s="113"/>
      <c r="KWS6" s="428"/>
      <c r="KWT6" s="112"/>
      <c r="KWU6" s="112"/>
      <c r="KWV6" s="112"/>
      <c r="KWW6" s="115"/>
      <c r="KWX6" s="113"/>
      <c r="KWY6" s="113"/>
      <c r="KWZ6" s="428"/>
      <c r="KXA6" s="112"/>
      <c r="KXB6" s="112"/>
      <c r="KXC6" s="112"/>
      <c r="KXD6" s="115"/>
      <c r="KXE6" s="113"/>
      <c r="KXF6" s="113"/>
      <c r="KXG6" s="428"/>
      <c r="KXH6" s="112"/>
      <c r="KXI6" s="112"/>
      <c r="KXJ6" s="112"/>
      <c r="KXK6" s="115"/>
      <c r="KXL6" s="113"/>
      <c r="KXM6" s="113"/>
      <c r="KXN6" s="428"/>
      <c r="KXO6" s="112"/>
      <c r="KXP6" s="112"/>
      <c r="KXQ6" s="112"/>
      <c r="KXR6" s="115"/>
      <c r="KXS6" s="113"/>
      <c r="KXT6" s="113"/>
      <c r="KXU6" s="428"/>
      <c r="KXV6" s="112"/>
      <c r="KXW6" s="112"/>
      <c r="KXX6" s="112"/>
      <c r="KXY6" s="115"/>
      <c r="KXZ6" s="113"/>
      <c r="KYA6" s="113"/>
      <c r="KYB6" s="428"/>
      <c r="KYC6" s="112"/>
      <c r="KYD6" s="112"/>
      <c r="KYE6" s="112"/>
      <c r="KYF6" s="115"/>
      <c r="KYG6" s="113"/>
      <c r="KYH6" s="113"/>
      <c r="KYI6" s="428"/>
      <c r="KYJ6" s="112"/>
      <c r="KYK6" s="112"/>
      <c r="KYL6" s="112"/>
      <c r="KYM6" s="115"/>
      <c r="KYN6" s="113"/>
      <c r="KYO6" s="113"/>
      <c r="KYP6" s="428"/>
      <c r="KYQ6" s="112"/>
      <c r="KYR6" s="112"/>
      <c r="KYS6" s="112"/>
      <c r="KYT6" s="115"/>
      <c r="KYU6" s="113"/>
      <c r="KYV6" s="113"/>
      <c r="KYW6" s="428"/>
      <c r="KYX6" s="112"/>
      <c r="KYY6" s="112"/>
      <c r="KYZ6" s="112"/>
      <c r="KZA6" s="115"/>
      <c r="KZB6" s="113"/>
      <c r="KZC6" s="113"/>
      <c r="KZD6" s="428"/>
      <c r="KZE6" s="112"/>
      <c r="KZF6" s="112"/>
      <c r="KZG6" s="112"/>
      <c r="KZH6" s="115"/>
      <c r="KZI6" s="113"/>
      <c r="KZJ6" s="113"/>
      <c r="KZK6" s="428"/>
      <c r="KZL6" s="112"/>
      <c r="KZM6" s="112"/>
      <c r="KZN6" s="112"/>
      <c r="KZO6" s="115"/>
      <c r="KZP6" s="113"/>
      <c r="KZQ6" s="113"/>
      <c r="KZR6" s="428"/>
      <c r="KZS6" s="112"/>
      <c r="KZT6" s="112"/>
      <c r="KZU6" s="112"/>
      <c r="KZV6" s="115"/>
      <c r="KZW6" s="113"/>
      <c r="KZX6" s="113"/>
      <c r="KZY6" s="428"/>
      <c r="KZZ6" s="112"/>
      <c r="LAA6" s="112"/>
      <c r="LAB6" s="112"/>
      <c r="LAC6" s="115"/>
      <c r="LAD6" s="113"/>
      <c r="LAE6" s="113"/>
      <c r="LAF6" s="428"/>
      <c r="LAG6" s="112"/>
      <c r="LAH6" s="112"/>
      <c r="LAI6" s="112"/>
      <c r="LAJ6" s="115"/>
      <c r="LAK6" s="113"/>
      <c r="LAL6" s="113"/>
      <c r="LAM6" s="428"/>
      <c r="LAN6" s="112"/>
      <c r="LAO6" s="112"/>
      <c r="LAP6" s="112"/>
      <c r="LAQ6" s="115"/>
      <c r="LAR6" s="113"/>
      <c r="LAS6" s="113"/>
      <c r="LAT6" s="428"/>
      <c r="LAU6" s="112"/>
      <c r="LAV6" s="112"/>
      <c r="LAW6" s="112"/>
      <c r="LAX6" s="115"/>
      <c r="LAY6" s="113"/>
      <c r="LAZ6" s="113"/>
      <c r="LBA6" s="428"/>
      <c r="LBB6" s="112"/>
      <c r="LBC6" s="112"/>
      <c r="LBD6" s="112"/>
      <c r="LBE6" s="115"/>
      <c r="LBF6" s="113"/>
      <c r="LBG6" s="113"/>
      <c r="LBH6" s="428"/>
      <c r="LBI6" s="112"/>
      <c r="LBJ6" s="112"/>
      <c r="LBK6" s="112"/>
      <c r="LBL6" s="115"/>
      <c r="LBM6" s="113"/>
      <c r="LBN6" s="113"/>
      <c r="LBO6" s="428"/>
      <c r="LBP6" s="112"/>
      <c r="LBQ6" s="112"/>
      <c r="LBR6" s="112"/>
      <c r="LBS6" s="115"/>
      <c r="LBT6" s="113"/>
      <c r="LBU6" s="113"/>
      <c r="LBV6" s="428"/>
      <c r="LBW6" s="112"/>
      <c r="LBX6" s="112"/>
      <c r="LBY6" s="112"/>
      <c r="LBZ6" s="115"/>
      <c r="LCA6" s="113"/>
      <c r="LCB6" s="113"/>
      <c r="LCC6" s="428"/>
      <c r="LCD6" s="112"/>
      <c r="LCE6" s="112"/>
      <c r="LCF6" s="112"/>
      <c r="LCG6" s="115"/>
      <c r="LCH6" s="113"/>
      <c r="LCI6" s="113"/>
      <c r="LCJ6" s="428"/>
      <c r="LCK6" s="112"/>
      <c r="LCL6" s="112"/>
      <c r="LCM6" s="112"/>
      <c r="LCN6" s="115"/>
      <c r="LCO6" s="113"/>
      <c r="LCP6" s="113"/>
      <c r="LCQ6" s="428"/>
      <c r="LCR6" s="112"/>
      <c r="LCS6" s="112"/>
      <c r="LCT6" s="112"/>
      <c r="LCU6" s="115"/>
      <c r="LCV6" s="113"/>
      <c r="LCW6" s="113"/>
      <c r="LCX6" s="428"/>
      <c r="LCY6" s="112"/>
      <c r="LCZ6" s="112"/>
      <c r="LDA6" s="112"/>
      <c r="LDB6" s="115"/>
      <c r="LDC6" s="113"/>
      <c r="LDD6" s="113"/>
      <c r="LDE6" s="428"/>
      <c r="LDF6" s="112"/>
      <c r="LDG6" s="112"/>
      <c r="LDH6" s="112"/>
      <c r="LDI6" s="115"/>
      <c r="LDJ6" s="113"/>
      <c r="LDK6" s="113"/>
      <c r="LDL6" s="428"/>
      <c r="LDM6" s="112"/>
      <c r="LDN6" s="112"/>
      <c r="LDO6" s="112"/>
      <c r="LDP6" s="115"/>
      <c r="LDQ6" s="113"/>
      <c r="LDR6" s="113"/>
      <c r="LDS6" s="428"/>
      <c r="LDT6" s="112"/>
      <c r="LDU6" s="112"/>
      <c r="LDV6" s="112"/>
      <c r="LDW6" s="115"/>
      <c r="LDX6" s="113"/>
      <c r="LDY6" s="113"/>
      <c r="LDZ6" s="428"/>
      <c r="LEA6" s="112"/>
      <c r="LEB6" s="112"/>
      <c r="LEC6" s="112"/>
      <c r="LED6" s="115"/>
      <c r="LEE6" s="113"/>
      <c r="LEF6" s="113"/>
      <c r="LEG6" s="428"/>
      <c r="LEH6" s="112"/>
      <c r="LEI6" s="112"/>
      <c r="LEJ6" s="112"/>
      <c r="LEK6" s="115"/>
      <c r="LEL6" s="113"/>
      <c r="LEM6" s="113"/>
      <c r="LEN6" s="428"/>
      <c r="LEO6" s="112"/>
      <c r="LEP6" s="112"/>
      <c r="LEQ6" s="112"/>
      <c r="LER6" s="115"/>
      <c r="LES6" s="113"/>
      <c r="LET6" s="113"/>
      <c r="LEU6" s="428"/>
      <c r="LEV6" s="112"/>
      <c r="LEW6" s="112"/>
      <c r="LEX6" s="112"/>
      <c r="LEY6" s="115"/>
      <c r="LEZ6" s="113"/>
      <c r="LFA6" s="113"/>
      <c r="LFB6" s="428"/>
      <c r="LFC6" s="112"/>
      <c r="LFD6" s="112"/>
      <c r="LFE6" s="112"/>
      <c r="LFF6" s="115"/>
      <c r="LFG6" s="113"/>
      <c r="LFH6" s="113"/>
      <c r="LFI6" s="428"/>
      <c r="LFJ6" s="112"/>
      <c r="LFK6" s="112"/>
      <c r="LFL6" s="112"/>
      <c r="LFM6" s="115"/>
      <c r="LFN6" s="113"/>
      <c r="LFO6" s="113"/>
      <c r="LFP6" s="428"/>
      <c r="LFQ6" s="112"/>
      <c r="LFR6" s="112"/>
      <c r="LFS6" s="112"/>
      <c r="LFT6" s="115"/>
      <c r="LFU6" s="113"/>
      <c r="LFV6" s="113"/>
      <c r="LFW6" s="428"/>
      <c r="LFX6" s="112"/>
      <c r="LFY6" s="112"/>
      <c r="LFZ6" s="112"/>
      <c r="LGA6" s="115"/>
      <c r="LGB6" s="113"/>
      <c r="LGC6" s="113"/>
      <c r="LGD6" s="428"/>
      <c r="LGE6" s="112"/>
      <c r="LGF6" s="112"/>
      <c r="LGG6" s="112"/>
      <c r="LGH6" s="115"/>
      <c r="LGI6" s="113"/>
      <c r="LGJ6" s="113"/>
      <c r="LGK6" s="428"/>
      <c r="LGL6" s="112"/>
      <c r="LGM6" s="112"/>
      <c r="LGN6" s="112"/>
      <c r="LGO6" s="115"/>
      <c r="LGP6" s="113"/>
      <c r="LGQ6" s="113"/>
      <c r="LGR6" s="428"/>
      <c r="LGS6" s="112"/>
      <c r="LGT6" s="112"/>
      <c r="LGU6" s="112"/>
      <c r="LGV6" s="115"/>
      <c r="LGW6" s="113"/>
      <c r="LGX6" s="113"/>
      <c r="LGY6" s="428"/>
      <c r="LGZ6" s="112"/>
      <c r="LHA6" s="112"/>
      <c r="LHB6" s="112"/>
      <c r="LHC6" s="115"/>
      <c r="LHD6" s="113"/>
      <c r="LHE6" s="113"/>
      <c r="LHF6" s="428"/>
      <c r="LHG6" s="112"/>
      <c r="LHH6" s="112"/>
      <c r="LHI6" s="112"/>
      <c r="LHJ6" s="115"/>
      <c r="LHK6" s="113"/>
      <c r="LHL6" s="113"/>
      <c r="LHM6" s="428"/>
      <c r="LHN6" s="112"/>
      <c r="LHO6" s="112"/>
      <c r="LHP6" s="112"/>
      <c r="LHQ6" s="115"/>
      <c r="LHR6" s="113"/>
      <c r="LHS6" s="113"/>
      <c r="LHT6" s="428"/>
      <c r="LHU6" s="112"/>
      <c r="LHV6" s="112"/>
      <c r="LHW6" s="112"/>
      <c r="LHX6" s="115"/>
      <c r="LHY6" s="113"/>
      <c r="LHZ6" s="113"/>
      <c r="LIA6" s="428"/>
      <c r="LIB6" s="112"/>
      <c r="LIC6" s="112"/>
      <c r="LID6" s="112"/>
      <c r="LIE6" s="115"/>
      <c r="LIF6" s="113"/>
      <c r="LIG6" s="113"/>
      <c r="LIH6" s="428"/>
      <c r="LII6" s="112"/>
      <c r="LIJ6" s="112"/>
      <c r="LIK6" s="112"/>
      <c r="LIL6" s="115"/>
      <c r="LIM6" s="113"/>
      <c r="LIN6" s="113"/>
      <c r="LIO6" s="428"/>
      <c r="LIP6" s="112"/>
      <c r="LIQ6" s="112"/>
      <c r="LIR6" s="112"/>
      <c r="LIS6" s="115"/>
      <c r="LIT6" s="113"/>
      <c r="LIU6" s="113"/>
      <c r="LIV6" s="428"/>
      <c r="LIW6" s="112"/>
      <c r="LIX6" s="112"/>
      <c r="LIY6" s="112"/>
      <c r="LIZ6" s="115"/>
      <c r="LJA6" s="113"/>
      <c r="LJB6" s="113"/>
      <c r="LJC6" s="428"/>
      <c r="LJD6" s="112"/>
      <c r="LJE6" s="112"/>
      <c r="LJF6" s="112"/>
      <c r="LJG6" s="115"/>
      <c r="LJH6" s="113"/>
      <c r="LJI6" s="113"/>
      <c r="LJJ6" s="428"/>
      <c r="LJK6" s="112"/>
      <c r="LJL6" s="112"/>
      <c r="LJM6" s="112"/>
      <c r="LJN6" s="115"/>
      <c r="LJO6" s="113"/>
      <c r="LJP6" s="113"/>
      <c r="LJQ6" s="428"/>
      <c r="LJR6" s="112"/>
      <c r="LJS6" s="112"/>
      <c r="LJT6" s="112"/>
      <c r="LJU6" s="115"/>
      <c r="LJV6" s="113"/>
      <c r="LJW6" s="113"/>
      <c r="LJX6" s="428"/>
      <c r="LJY6" s="112"/>
      <c r="LJZ6" s="112"/>
      <c r="LKA6" s="112"/>
      <c r="LKB6" s="115"/>
      <c r="LKC6" s="113"/>
      <c r="LKD6" s="113"/>
      <c r="LKE6" s="428"/>
      <c r="LKF6" s="112"/>
      <c r="LKG6" s="112"/>
      <c r="LKH6" s="112"/>
      <c r="LKI6" s="115"/>
      <c r="LKJ6" s="113"/>
      <c r="LKK6" s="113"/>
      <c r="LKL6" s="428"/>
      <c r="LKM6" s="112"/>
      <c r="LKN6" s="112"/>
      <c r="LKO6" s="112"/>
      <c r="LKP6" s="115"/>
      <c r="LKQ6" s="113"/>
      <c r="LKR6" s="113"/>
      <c r="LKS6" s="428"/>
      <c r="LKT6" s="112"/>
      <c r="LKU6" s="112"/>
      <c r="LKV6" s="112"/>
      <c r="LKW6" s="115"/>
      <c r="LKX6" s="113"/>
      <c r="LKY6" s="113"/>
      <c r="LKZ6" s="428"/>
      <c r="LLA6" s="112"/>
      <c r="LLB6" s="112"/>
      <c r="LLC6" s="112"/>
      <c r="LLD6" s="115"/>
      <c r="LLE6" s="113"/>
      <c r="LLF6" s="113"/>
      <c r="LLG6" s="428"/>
      <c r="LLH6" s="112"/>
      <c r="LLI6" s="112"/>
      <c r="LLJ6" s="112"/>
      <c r="LLK6" s="115"/>
      <c r="LLL6" s="113"/>
      <c r="LLM6" s="113"/>
      <c r="LLN6" s="428"/>
      <c r="LLO6" s="112"/>
      <c r="LLP6" s="112"/>
      <c r="LLQ6" s="112"/>
      <c r="LLR6" s="115"/>
      <c r="LLS6" s="113"/>
      <c r="LLT6" s="113"/>
      <c r="LLU6" s="428"/>
      <c r="LLV6" s="112"/>
      <c r="LLW6" s="112"/>
      <c r="LLX6" s="112"/>
      <c r="LLY6" s="115"/>
      <c r="LLZ6" s="113"/>
      <c r="LMA6" s="113"/>
      <c r="LMB6" s="428"/>
      <c r="LMC6" s="112"/>
      <c r="LMD6" s="112"/>
      <c r="LME6" s="112"/>
      <c r="LMF6" s="115"/>
      <c r="LMG6" s="113"/>
      <c r="LMH6" s="113"/>
      <c r="LMI6" s="428"/>
      <c r="LMJ6" s="112"/>
      <c r="LMK6" s="112"/>
      <c r="LML6" s="112"/>
      <c r="LMM6" s="115"/>
      <c r="LMN6" s="113"/>
      <c r="LMO6" s="113"/>
      <c r="LMP6" s="428"/>
      <c r="LMQ6" s="112"/>
      <c r="LMR6" s="112"/>
      <c r="LMS6" s="112"/>
      <c r="LMT6" s="115"/>
      <c r="LMU6" s="113"/>
      <c r="LMV6" s="113"/>
      <c r="LMW6" s="428"/>
      <c r="LMX6" s="112"/>
      <c r="LMY6" s="112"/>
      <c r="LMZ6" s="112"/>
      <c r="LNA6" s="115"/>
      <c r="LNB6" s="113"/>
      <c r="LNC6" s="113"/>
      <c r="LND6" s="428"/>
      <c r="LNE6" s="112"/>
      <c r="LNF6" s="112"/>
      <c r="LNG6" s="112"/>
      <c r="LNH6" s="115"/>
      <c r="LNI6" s="113"/>
      <c r="LNJ6" s="113"/>
      <c r="LNK6" s="428"/>
      <c r="LNL6" s="112"/>
      <c r="LNM6" s="112"/>
      <c r="LNN6" s="112"/>
      <c r="LNO6" s="115"/>
      <c r="LNP6" s="113"/>
      <c r="LNQ6" s="113"/>
      <c r="LNR6" s="428"/>
      <c r="LNS6" s="112"/>
      <c r="LNT6" s="112"/>
      <c r="LNU6" s="112"/>
      <c r="LNV6" s="115"/>
      <c r="LNW6" s="113"/>
      <c r="LNX6" s="113"/>
      <c r="LNY6" s="428"/>
      <c r="LNZ6" s="112"/>
      <c r="LOA6" s="112"/>
      <c r="LOB6" s="112"/>
      <c r="LOC6" s="115"/>
      <c r="LOD6" s="113"/>
      <c r="LOE6" s="113"/>
      <c r="LOF6" s="428"/>
      <c r="LOG6" s="112"/>
      <c r="LOH6" s="112"/>
      <c r="LOI6" s="112"/>
      <c r="LOJ6" s="115"/>
      <c r="LOK6" s="113"/>
      <c r="LOL6" s="113"/>
      <c r="LOM6" s="428"/>
      <c r="LON6" s="112"/>
      <c r="LOO6" s="112"/>
      <c r="LOP6" s="112"/>
      <c r="LOQ6" s="115"/>
      <c r="LOR6" s="113"/>
      <c r="LOS6" s="113"/>
      <c r="LOT6" s="428"/>
      <c r="LOU6" s="112"/>
      <c r="LOV6" s="112"/>
      <c r="LOW6" s="112"/>
      <c r="LOX6" s="115"/>
      <c r="LOY6" s="113"/>
      <c r="LOZ6" s="113"/>
      <c r="LPA6" s="428"/>
      <c r="LPB6" s="112"/>
      <c r="LPC6" s="112"/>
      <c r="LPD6" s="112"/>
      <c r="LPE6" s="115"/>
      <c r="LPF6" s="113"/>
      <c r="LPG6" s="113"/>
      <c r="LPH6" s="428"/>
      <c r="LPI6" s="112"/>
      <c r="LPJ6" s="112"/>
      <c r="LPK6" s="112"/>
      <c r="LPL6" s="115"/>
      <c r="LPM6" s="113"/>
      <c r="LPN6" s="113"/>
      <c r="LPO6" s="428"/>
      <c r="LPP6" s="112"/>
      <c r="LPQ6" s="112"/>
      <c r="LPR6" s="112"/>
      <c r="LPS6" s="115"/>
      <c r="LPT6" s="113"/>
      <c r="LPU6" s="113"/>
      <c r="LPV6" s="428"/>
      <c r="LPW6" s="112"/>
      <c r="LPX6" s="112"/>
      <c r="LPY6" s="112"/>
      <c r="LPZ6" s="115"/>
      <c r="LQA6" s="113"/>
      <c r="LQB6" s="113"/>
      <c r="LQC6" s="428"/>
      <c r="LQD6" s="112"/>
      <c r="LQE6" s="112"/>
      <c r="LQF6" s="112"/>
      <c r="LQG6" s="115"/>
      <c r="LQH6" s="113"/>
      <c r="LQI6" s="113"/>
      <c r="LQJ6" s="428"/>
      <c r="LQK6" s="112"/>
      <c r="LQL6" s="112"/>
      <c r="LQM6" s="112"/>
      <c r="LQN6" s="115"/>
      <c r="LQO6" s="113"/>
      <c r="LQP6" s="113"/>
      <c r="LQQ6" s="428"/>
      <c r="LQR6" s="112"/>
      <c r="LQS6" s="112"/>
      <c r="LQT6" s="112"/>
      <c r="LQU6" s="115"/>
      <c r="LQV6" s="113"/>
      <c r="LQW6" s="113"/>
      <c r="LQX6" s="428"/>
      <c r="LQY6" s="112"/>
      <c r="LQZ6" s="112"/>
      <c r="LRA6" s="112"/>
      <c r="LRB6" s="115"/>
      <c r="LRC6" s="113"/>
      <c r="LRD6" s="113"/>
      <c r="LRE6" s="428"/>
      <c r="LRF6" s="112"/>
      <c r="LRG6" s="112"/>
      <c r="LRH6" s="112"/>
      <c r="LRI6" s="115"/>
      <c r="LRJ6" s="113"/>
      <c r="LRK6" s="113"/>
      <c r="LRL6" s="428"/>
      <c r="LRM6" s="112"/>
      <c r="LRN6" s="112"/>
      <c r="LRO6" s="112"/>
      <c r="LRP6" s="115"/>
      <c r="LRQ6" s="113"/>
      <c r="LRR6" s="113"/>
      <c r="LRS6" s="428"/>
      <c r="LRT6" s="112"/>
      <c r="LRU6" s="112"/>
      <c r="LRV6" s="112"/>
      <c r="LRW6" s="115"/>
      <c r="LRX6" s="113"/>
      <c r="LRY6" s="113"/>
      <c r="LRZ6" s="428"/>
      <c r="LSA6" s="112"/>
      <c r="LSB6" s="112"/>
      <c r="LSC6" s="112"/>
      <c r="LSD6" s="115"/>
      <c r="LSE6" s="113"/>
      <c r="LSF6" s="113"/>
      <c r="LSG6" s="428"/>
      <c r="LSH6" s="112"/>
      <c r="LSI6" s="112"/>
      <c r="LSJ6" s="112"/>
      <c r="LSK6" s="115"/>
      <c r="LSL6" s="113"/>
      <c r="LSM6" s="113"/>
      <c r="LSN6" s="428"/>
      <c r="LSO6" s="112"/>
      <c r="LSP6" s="112"/>
      <c r="LSQ6" s="112"/>
      <c r="LSR6" s="115"/>
      <c r="LSS6" s="113"/>
      <c r="LST6" s="113"/>
      <c r="LSU6" s="428"/>
      <c r="LSV6" s="112"/>
      <c r="LSW6" s="112"/>
      <c r="LSX6" s="112"/>
      <c r="LSY6" s="115"/>
      <c r="LSZ6" s="113"/>
      <c r="LTA6" s="113"/>
      <c r="LTB6" s="428"/>
      <c r="LTC6" s="112"/>
      <c r="LTD6" s="112"/>
      <c r="LTE6" s="112"/>
      <c r="LTF6" s="115"/>
      <c r="LTG6" s="113"/>
      <c r="LTH6" s="113"/>
      <c r="LTI6" s="428"/>
      <c r="LTJ6" s="112"/>
      <c r="LTK6" s="112"/>
      <c r="LTL6" s="112"/>
      <c r="LTM6" s="115"/>
      <c r="LTN6" s="113"/>
      <c r="LTO6" s="113"/>
      <c r="LTP6" s="428"/>
      <c r="LTQ6" s="112"/>
      <c r="LTR6" s="112"/>
      <c r="LTS6" s="112"/>
      <c r="LTT6" s="115"/>
      <c r="LTU6" s="113"/>
      <c r="LTV6" s="113"/>
      <c r="LTW6" s="428"/>
      <c r="LTX6" s="112"/>
      <c r="LTY6" s="112"/>
      <c r="LTZ6" s="112"/>
      <c r="LUA6" s="115"/>
      <c r="LUB6" s="113"/>
      <c r="LUC6" s="113"/>
      <c r="LUD6" s="428"/>
      <c r="LUE6" s="112"/>
      <c r="LUF6" s="112"/>
      <c r="LUG6" s="112"/>
      <c r="LUH6" s="115"/>
      <c r="LUI6" s="113"/>
      <c r="LUJ6" s="113"/>
      <c r="LUK6" s="428"/>
      <c r="LUL6" s="112"/>
      <c r="LUM6" s="112"/>
      <c r="LUN6" s="112"/>
      <c r="LUO6" s="115"/>
      <c r="LUP6" s="113"/>
      <c r="LUQ6" s="113"/>
      <c r="LUR6" s="428"/>
      <c r="LUS6" s="112"/>
      <c r="LUT6" s="112"/>
      <c r="LUU6" s="112"/>
      <c r="LUV6" s="115"/>
      <c r="LUW6" s="113"/>
      <c r="LUX6" s="113"/>
      <c r="LUY6" s="428"/>
      <c r="LUZ6" s="112"/>
      <c r="LVA6" s="112"/>
      <c r="LVB6" s="112"/>
      <c r="LVC6" s="115"/>
      <c r="LVD6" s="113"/>
      <c r="LVE6" s="113"/>
      <c r="LVF6" s="428"/>
      <c r="LVG6" s="112"/>
      <c r="LVH6" s="112"/>
      <c r="LVI6" s="112"/>
      <c r="LVJ6" s="115"/>
      <c r="LVK6" s="113"/>
      <c r="LVL6" s="113"/>
      <c r="LVM6" s="428"/>
      <c r="LVN6" s="112"/>
      <c r="LVO6" s="112"/>
      <c r="LVP6" s="112"/>
      <c r="LVQ6" s="115"/>
      <c r="LVR6" s="113"/>
      <c r="LVS6" s="113"/>
      <c r="LVT6" s="428"/>
      <c r="LVU6" s="112"/>
      <c r="LVV6" s="112"/>
      <c r="LVW6" s="112"/>
      <c r="LVX6" s="115"/>
      <c r="LVY6" s="113"/>
      <c r="LVZ6" s="113"/>
      <c r="LWA6" s="428"/>
      <c r="LWB6" s="112"/>
      <c r="LWC6" s="112"/>
      <c r="LWD6" s="112"/>
      <c r="LWE6" s="115"/>
      <c r="LWF6" s="113"/>
      <c r="LWG6" s="113"/>
      <c r="LWH6" s="428"/>
      <c r="LWI6" s="112"/>
      <c r="LWJ6" s="112"/>
      <c r="LWK6" s="112"/>
      <c r="LWL6" s="115"/>
      <c r="LWM6" s="113"/>
      <c r="LWN6" s="113"/>
      <c r="LWO6" s="428"/>
      <c r="LWP6" s="112"/>
      <c r="LWQ6" s="112"/>
      <c r="LWR6" s="112"/>
      <c r="LWS6" s="115"/>
      <c r="LWT6" s="113"/>
      <c r="LWU6" s="113"/>
      <c r="LWV6" s="428"/>
      <c r="LWW6" s="112"/>
      <c r="LWX6" s="112"/>
      <c r="LWY6" s="112"/>
      <c r="LWZ6" s="115"/>
      <c r="LXA6" s="113"/>
      <c r="LXB6" s="113"/>
      <c r="LXC6" s="428"/>
      <c r="LXD6" s="112"/>
      <c r="LXE6" s="112"/>
      <c r="LXF6" s="112"/>
      <c r="LXG6" s="115"/>
      <c r="LXH6" s="113"/>
      <c r="LXI6" s="113"/>
      <c r="LXJ6" s="428"/>
      <c r="LXK6" s="112"/>
      <c r="LXL6" s="112"/>
      <c r="LXM6" s="112"/>
      <c r="LXN6" s="115"/>
      <c r="LXO6" s="113"/>
      <c r="LXP6" s="113"/>
      <c r="LXQ6" s="428"/>
      <c r="LXR6" s="112"/>
      <c r="LXS6" s="112"/>
      <c r="LXT6" s="112"/>
      <c r="LXU6" s="115"/>
      <c r="LXV6" s="113"/>
      <c r="LXW6" s="113"/>
      <c r="LXX6" s="428"/>
      <c r="LXY6" s="112"/>
      <c r="LXZ6" s="112"/>
      <c r="LYA6" s="112"/>
      <c r="LYB6" s="115"/>
      <c r="LYC6" s="113"/>
      <c r="LYD6" s="113"/>
      <c r="LYE6" s="428"/>
      <c r="LYF6" s="112"/>
      <c r="LYG6" s="112"/>
      <c r="LYH6" s="112"/>
      <c r="LYI6" s="115"/>
      <c r="LYJ6" s="113"/>
      <c r="LYK6" s="113"/>
      <c r="LYL6" s="428"/>
      <c r="LYM6" s="112"/>
      <c r="LYN6" s="112"/>
      <c r="LYO6" s="112"/>
      <c r="LYP6" s="115"/>
      <c r="LYQ6" s="113"/>
      <c r="LYR6" s="113"/>
      <c r="LYS6" s="428"/>
      <c r="LYT6" s="112"/>
      <c r="LYU6" s="112"/>
      <c r="LYV6" s="112"/>
      <c r="LYW6" s="115"/>
      <c r="LYX6" s="113"/>
      <c r="LYY6" s="113"/>
      <c r="LYZ6" s="428"/>
      <c r="LZA6" s="112"/>
      <c r="LZB6" s="112"/>
      <c r="LZC6" s="112"/>
      <c r="LZD6" s="115"/>
      <c r="LZE6" s="113"/>
      <c r="LZF6" s="113"/>
      <c r="LZG6" s="428"/>
      <c r="LZH6" s="112"/>
      <c r="LZI6" s="112"/>
      <c r="LZJ6" s="112"/>
      <c r="LZK6" s="115"/>
      <c r="LZL6" s="113"/>
      <c r="LZM6" s="113"/>
      <c r="LZN6" s="428"/>
      <c r="LZO6" s="112"/>
      <c r="LZP6" s="112"/>
      <c r="LZQ6" s="112"/>
      <c r="LZR6" s="115"/>
      <c r="LZS6" s="113"/>
      <c r="LZT6" s="113"/>
      <c r="LZU6" s="428"/>
      <c r="LZV6" s="112"/>
      <c r="LZW6" s="112"/>
      <c r="LZX6" s="112"/>
      <c r="LZY6" s="115"/>
      <c r="LZZ6" s="113"/>
      <c r="MAA6" s="113"/>
      <c r="MAB6" s="428"/>
      <c r="MAC6" s="112"/>
      <c r="MAD6" s="112"/>
      <c r="MAE6" s="112"/>
      <c r="MAF6" s="115"/>
      <c r="MAG6" s="113"/>
      <c r="MAH6" s="113"/>
      <c r="MAI6" s="428"/>
      <c r="MAJ6" s="112"/>
      <c r="MAK6" s="112"/>
      <c r="MAL6" s="112"/>
      <c r="MAM6" s="115"/>
      <c r="MAN6" s="113"/>
      <c r="MAO6" s="113"/>
      <c r="MAP6" s="428"/>
      <c r="MAQ6" s="112"/>
      <c r="MAR6" s="112"/>
      <c r="MAS6" s="112"/>
      <c r="MAT6" s="115"/>
      <c r="MAU6" s="113"/>
      <c r="MAV6" s="113"/>
      <c r="MAW6" s="428"/>
      <c r="MAX6" s="112"/>
      <c r="MAY6" s="112"/>
      <c r="MAZ6" s="112"/>
      <c r="MBA6" s="115"/>
      <c r="MBB6" s="113"/>
      <c r="MBC6" s="113"/>
      <c r="MBD6" s="428"/>
      <c r="MBE6" s="112"/>
      <c r="MBF6" s="112"/>
      <c r="MBG6" s="112"/>
      <c r="MBH6" s="115"/>
      <c r="MBI6" s="113"/>
      <c r="MBJ6" s="113"/>
      <c r="MBK6" s="428"/>
      <c r="MBL6" s="112"/>
      <c r="MBM6" s="112"/>
      <c r="MBN6" s="112"/>
      <c r="MBO6" s="115"/>
      <c r="MBP6" s="113"/>
      <c r="MBQ6" s="113"/>
      <c r="MBR6" s="428"/>
      <c r="MBS6" s="112"/>
      <c r="MBT6" s="112"/>
      <c r="MBU6" s="112"/>
      <c r="MBV6" s="115"/>
      <c r="MBW6" s="113"/>
      <c r="MBX6" s="113"/>
      <c r="MBY6" s="428"/>
      <c r="MBZ6" s="112"/>
      <c r="MCA6" s="112"/>
      <c r="MCB6" s="112"/>
      <c r="MCC6" s="115"/>
      <c r="MCD6" s="113"/>
      <c r="MCE6" s="113"/>
      <c r="MCF6" s="428"/>
      <c r="MCG6" s="112"/>
      <c r="MCH6" s="112"/>
      <c r="MCI6" s="112"/>
      <c r="MCJ6" s="115"/>
      <c r="MCK6" s="113"/>
      <c r="MCL6" s="113"/>
      <c r="MCM6" s="428"/>
      <c r="MCN6" s="112"/>
      <c r="MCO6" s="112"/>
      <c r="MCP6" s="112"/>
      <c r="MCQ6" s="115"/>
      <c r="MCR6" s="113"/>
      <c r="MCS6" s="113"/>
      <c r="MCT6" s="428"/>
      <c r="MCU6" s="112"/>
      <c r="MCV6" s="112"/>
      <c r="MCW6" s="112"/>
      <c r="MCX6" s="115"/>
      <c r="MCY6" s="113"/>
      <c r="MCZ6" s="113"/>
      <c r="MDA6" s="428"/>
      <c r="MDB6" s="112"/>
      <c r="MDC6" s="112"/>
      <c r="MDD6" s="112"/>
      <c r="MDE6" s="115"/>
      <c r="MDF6" s="113"/>
      <c r="MDG6" s="113"/>
      <c r="MDH6" s="428"/>
      <c r="MDI6" s="112"/>
      <c r="MDJ6" s="112"/>
      <c r="MDK6" s="112"/>
      <c r="MDL6" s="115"/>
      <c r="MDM6" s="113"/>
      <c r="MDN6" s="113"/>
      <c r="MDO6" s="428"/>
      <c r="MDP6" s="112"/>
      <c r="MDQ6" s="112"/>
      <c r="MDR6" s="112"/>
      <c r="MDS6" s="115"/>
      <c r="MDT6" s="113"/>
      <c r="MDU6" s="113"/>
      <c r="MDV6" s="428"/>
      <c r="MDW6" s="112"/>
      <c r="MDX6" s="112"/>
      <c r="MDY6" s="112"/>
      <c r="MDZ6" s="115"/>
      <c r="MEA6" s="113"/>
      <c r="MEB6" s="113"/>
      <c r="MEC6" s="428"/>
      <c r="MED6" s="112"/>
      <c r="MEE6" s="112"/>
      <c r="MEF6" s="112"/>
      <c r="MEG6" s="115"/>
      <c r="MEH6" s="113"/>
      <c r="MEI6" s="113"/>
      <c r="MEJ6" s="428"/>
      <c r="MEK6" s="112"/>
      <c r="MEL6" s="112"/>
      <c r="MEM6" s="112"/>
      <c r="MEN6" s="115"/>
      <c r="MEO6" s="113"/>
      <c r="MEP6" s="113"/>
      <c r="MEQ6" s="428"/>
      <c r="MER6" s="112"/>
      <c r="MES6" s="112"/>
      <c r="MET6" s="112"/>
      <c r="MEU6" s="115"/>
      <c r="MEV6" s="113"/>
      <c r="MEW6" s="113"/>
      <c r="MEX6" s="428"/>
      <c r="MEY6" s="112"/>
      <c r="MEZ6" s="112"/>
      <c r="MFA6" s="112"/>
      <c r="MFB6" s="115"/>
      <c r="MFC6" s="113"/>
      <c r="MFD6" s="113"/>
      <c r="MFE6" s="428"/>
      <c r="MFF6" s="112"/>
      <c r="MFG6" s="112"/>
      <c r="MFH6" s="112"/>
      <c r="MFI6" s="115"/>
      <c r="MFJ6" s="113"/>
      <c r="MFK6" s="113"/>
      <c r="MFL6" s="428"/>
      <c r="MFM6" s="112"/>
      <c r="MFN6" s="112"/>
      <c r="MFO6" s="112"/>
      <c r="MFP6" s="115"/>
      <c r="MFQ6" s="113"/>
      <c r="MFR6" s="113"/>
      <c r="MFS6" s="428"/>
      <c r="MFT6" s="112"/>
      <c r="MFU6" s="112"/>
      <c r="MFV6" s="112"/>
      <c r="MFW6" s="115"/>
      <c r="MFX6" s="113"/>
      <c r="MFY6" s="113"/>
      <c r="MFZ6" s="428"/>
      <c r="MGA6" s="112"/>
      <c r="MGB6" s="112"/>
      <c r="MGC6" s="112"/>
      <c r="MGD6" s="115"/>
      <c r="MGE6" s="113"/>
      <c r="MGF6" s="113"/>
      <c r="MGG6" s="428"/>
      <c r="MGH6" s="112"/>
      <c r="MGI6" s="112"/>
      <c r="MGJ6" s="112"/>
      <c r="MGK6" s="115"/>
      <c r="MGL6" s="113"/>
      <c r="MGM6" s="113"/>
      <c r="MGN6" s="428"/>
      <c r="MGO6" s="112"/>
      <c r="MGP6" s="112"/>
      <c r="MGQ6" s="112"/>
      <c r="MGR6" s="115"/>
      <c r="MGS6" s="113"/>
      <c r="MGT6" s="113"/>
      <c r="MGU6" s="428"/>
      <c r="MGV6" s="112"/>
      <c r="MGW6" s="112"/>
      <c r="MGX6" s="112"/>
      <c r="MGY6" s="115"/>
      <c r="MGZ6" s="113"/>
      <c r="MHA6" s="113"/>
      <c r="MHB6" s="428"/>
      <c r="MHC6" s="112"/>
      <c r="MHD6" s="112"/>
      <c r="MHE6" s="112"/>
      <c r="MHF6" s="115"/>
      <c r="MHG6" s="113"/>
      <c r="MHH6" s="113"/>
      <c r="MHI6" s="428"/>
      <c r="MHJ6" s="112"/>
      <c r="MHK6" s="112"/>
      <c r="MHL6" s="112"/>
      <c r="MHM6" s="115"/>
      <c r="MHN6" s="113"/>
      <c r="MHO6" s="113"/>
      <c r="MHP6" s="428"/>
      <c r="MHQ6" s="112"/>
      <c r="MHR6" s="112"/>
      <c r="MHS6" s="112"/>
      <c r="MHT6" s="115"/>
      <c r="MHU6" s="113"/>
      <c r="MHV6" s="113"/>
      <c r="MHW6" s="428"/>
      <c r="MHX6" s="112"/>
      <c r="MHY6" s="112"/>
      <c r="MHZ6" s="112"/>
      <c r="MIA6" s="115"/>
      <c r="MIB6" s="113"/>
      <c r="MIC6" s="113"/>
      <c r="MID6" s="428"/>
      <c r="MIE6" s="112"/>
      <c r="MIF6" s="112"/>
      <c r="MIG6" s="112"/>
      <c r="MIH6" s="115"/>
      <c r="MII6" s="113"/>
      <c r="MIJ6" s="113"/>
      <c r="MIK6" s="428"/>
      <c r="MIL6" s="112"/>
      <c r="MIM6" s="112"/>
      <c r="MIN6" s="112"/>
      <c r="MIO6" s="115"/>
      <c r="MIP6" s="113"/>
      <c r="MIQ6" s="113"/>
      <c r="MIR6" s="428"/>
      <c r="MIS6" s="112"/>
      <c r="MIT6" s="112"/>
      <c r="MIU6" s="112"/>
      <c r="MIV6" s="115"/>
      <c r="MIW6" s="113"/>
      <c r="MIX6" s="113"/>
      <c r="MIY6" s="428"/>
      <c r="MIZ6" s="112"/>
      <c r="MJA6" s="112"/>
      <c r="MJB6" s="112"/>
      <c r="MJC6" s="115"/>
      <c r="MJD6" s="113"/>
      <c r="MJE6" s="113"/>
      <c r="MJF6" s="428"/>
      <c r="MJG6" s="112"/>
      <c r="MJH6" s="112"/>
      <c r="MJI6" s="112"/>
      <c r="MJJ6" s="115"/>
      <c r="MJK6" s="113"/>
      <c r="MJL6" s="113"/>
      <c r="MJM6" s="428"/>
      <c r="MJN6" s="112"/>
      <c r="MJO6" s="112"/>
      <c r="MJP6" s="112"/>
      <c r="MJQ6" s="115"/>
      <c r="MJR6" s="113"/>
      <c r="MJS6" s="113"/>
      <c r="MJT6" s="428"/>
      <c r="MJU6" s="112"/>
      <c r="MJV6" s="112"/>
      <c r="MJW6" s="112"/>
      <c r="MJX6" s="115"/>
      <c r="MJY6" s="113"/>
      <c r="MJZ6" s="113"/>
      <c r="MKA6" s="428"/>
      <c r="MKB6" s="112"/>
      <c r="MKC6" s="112"/>
      <c r="MKD6" s="112"/>
      <c r="MKE6" s="115"/>
      <c r="MKF6" s="113"/>
      <c r="MKG6" s="113"/>
      <c r="MKH6" s="428"/>
      <c r="MKI6" s="112"/>
      <c r="MKJ6" s="112"/>
      <c r="MKK6" s="112"/>
      <c r="MKL6" s="115"/>
      <c r="MKM6" s="113"/>
      <c r="MKN6" s="113"/>
      <c r="MKO6" s="428"/>
      <c r="MKP6" s="112"/>
      <c r="MKQ6" s="112"/>
      <c r="MKR6" s="112"/>
      <c r="MKS6" s="115"/>
      <c r="MKT6" s="113"/>
      <c r="MKU6" s="113"/>
      <c r="MKV6" s="428"/>
      <c r="MKW6" s="112"/>
      <c r="MKX6" s="112"/>
      <c r="MKY6" s="112"/>
      <c r="MKZ6" s="115"/>
      <c r="MLA6" s="113"/>
      <c r="MLB6" s="113"/>
      <c r="MLC6" s="428"/>
      <c r="MLD6" s="112"/>
      <c r="MLE6" s="112"/>
      <c r="MLF6" s="112"/>
      <c r="MLG6" s="115"/>
      <c r="MLH6" s="113"/>
      <c r="MLI6" s="113"/>
      <c r="MLJ6" s="428"/>
      <c r="MLK6" s="112"/>
      <c r="MLL6" s="112"/>
      <c r="MLM6" s="112"/>
      <c r="MLN6" s="115"/>
      <c r="MLO6" s="113"/>
      <c r="MLP6" s="113"/>
      <c r="MLQ6" s="428"/>
      <c r="MLR6" s="112"/>
      <c r="MLS6" s="112"/>
      <c r="MLT6" s="112"/>
      <c r="MLU6" s="115"/>
      <c r="MLV6" s="113"/>
      <c r="MLW6" s="113"/>
      <c r="MLX6" s="428"/>
      <c r="MLY6" s="112"/>
      <c r="MLZ6" s="112"/>
      <c r="MMA6" s="112"/>
      <c r="MMB6" s="115"/>
      <c r="MMC6" s="113"/>
      <c r="MMD6" s="113"/>
      <c r="MME6" s="428"/>
      <c r="MMF6" s="112"/>
      <c r="MMG6" s="112"/>
      <c r="MMH6" s="112"/>
      <c r="MMI6" s="115"/>
      <c r="MMJ6" s="113"/>
      <c r="MMK6" s="113"/>
      <c r="MML6" s="428"/>
      <c r="MMM6" s="112"/>
      <c r="MMN6" s="112"/>
      <c r="MMO6" s="112"/>
      <c r="MMP6" s="115"/>
      <c r="MMQ6" s="113"/>
      <c r="MMR6" s="113"/>
      <c r="MMS6" s="428"/>
      <c r="MMT6" s="112"/>
      <c r="MMU6" s="112"/>
      <c r="MMV6" s="112"/>
      <c r="MMW6" s="115"/>
      <c r="MMX6" s="113"/>
      <c r="MMY6" s="113"/>
      <c r="MMZ6" s="428"/>
      <c r="MNA6" s="112"/>
      <c r="MNB6" s="112"/>
      <c r="MNC6" s="112"/>
      <c r="MND6" s="115"/>
      <c r="MNE6" s="113"/>
      <c r="MNF6" s="113"/>
      <c r="MNG6" s="428"/>
      <c r="MNH6" s="112"/>
      <c r="MNI6" s="112"/>
      <c r="MNJ6" s="112"/>
      <c r="MNK6" s="115"/>
      <c r="MNL6" s="113"/>
      <c r="MNM6" s="113"/>
      <c r="MNN6" s="428"/>
      <c r="MNO6" s="112"/>
      <c r="MNP6" s="112"/>
      <c r="MNQ6" s="112"/>
      <c r="MNR6" s="115"/>
      <c r="MNS6" s="113"/>
      <c r="MNT6" s="113"/>
      <c r="MNU6" s="428"/>
      <c r="MNV6" s="112"/>
      <c r="MNW6" s="112"/>
      <c r="MNX6" s="112"/>
      <c r="MNY6" s="115"/>
      <c r="MNZ6" s="113"/>
      <c r="MOA6" s="113"/>
      <c r="MOB6" s="428"/>
      <c r="MOC6" s="112"/>
      <c r="MOD6" s="112"/>
      <c r="MOE6" s="112"/>
      <c r="MOF6" s="115"/>
      <c r="MOG6" s="113"/>
      <c r="MOH6" s="113"/>
      <c r="MOI6" s="428"/>
      <c r="MOJ6" s="112"/>
      <c r="MOK6" s="112"/>
      <c r="MOL6" s="112"/>
      <c r="MOM6" s="115"/>
      <c r="MON6" s="113"/>
      <c r="MOO6" s="113"/>
      <c r="MOP6" s="428"/>
      <c r="MOQ6" s="112"/>
      <c r="MOR6" s="112"/>
      <c r="MOS6" s="112"/>
      <c r="MOT6" s="115"/>
      <c r="MOU6" s="113"/>
      <c r="MOV6" s="113"/>
      <c r="MOW6" s="428"/>
      <c r="MOX6" s="112"/>
      <c r="MOY6" s="112"/>
      <c r="MOZ6" s="112"/>
      <c r="MPA6" s="115"/>
      <c r="MPB6" s="113"/>
      <c r="MPC6" s="113"/>
      <c r="MPD6" s="428"/>
      <c r="MPE6" s="112"/>
      <c r="MPF6" s="112"/>
      <c r="MPG6" s="112"/>
      <c r="MPH6" s="115"/>
      <c r="MPI6" s="113"/>
      <c r="MPJ6" s="113"/>
      <c r="MPK6" s="428"/>
      <c r="MPL6" s="112"/>
      <c r="MPM6" s="112"/>
      <c r="MPN6" s="112"/>
      <c r="MPO6" s="115"/>
      <c r="MPP6" s="113"/>
      <c r="MPQ6" s="113"/>
      <c r="MPR6" s="428"/>
      <c r="MPS6" s="112"/>
      <c r="MPT6" s="112"/>
      <c r="MPU6" s="112"/>
      <c r="MPV6" s="115"/>
      <c r="MPW6" s="113"/>
      <c r="MPX6" s="113"/>
      <c r="MPY6" s="428"/>
      <c r="MPZ6" s="112"/>
      <c r="MQA6" s="112"/>
      <c r="MQB6" s="112"/>
      <c r="MQC6" s="115"/>
      <c r="MQD6" s="113"/>
      <c r="MQE6" s="113"/>
      <c r="MQF6" s="428"/>
      <c r="MQG6" s="112"/>
      <c r="MQH6" s="112"/>
      <c r="MQI6" s="112"/>
      <c r="MQJ6" s="115"/>
      <c r="MQK6" s="113"/>
      <c r="MQL6" s="113"/>
      <c r="MQM6" s="428"/>
      <c r="MQN6" s="112"/>
      <c r="MQO6" s="112"/>
      <c r="MQP6" s="112"/>
      <c r="MQQ6" s="115"/>
      <c r="MQR6" s="113"/>
      <c r="MQS6" s="113"/>
      <c r="MQT6" s="428"/>
      <c r="MQU6" s="112"/>
      <c r="MQV6" s="112"/>
      <c r="MQW6" s="112"/>
      <c r="MQX6" s="115"/>
      <c r="MQY6" s="113"/>
      <c r="MQZ6" s="113"/>
      <c r="MRA6" s="428"/>
      <c r="MRB6" s="112"/>
      <c r="MRC6" s="112"/>
      <c r="MRD6" s="112"/>
      <c r="MRE6" s="115"/>
      <c r="MRF6" s="113"/>
      <c r="MRG6" s="113"/>
      <c r="MRH6" s="428"/>
      <c r="MRI6" s="112"/>
      <c r="MRJ6" s="112"/>
      <c r="MRK6" s="112"/>
      <c r="MRL6" s="115"/>
      <c r="MRM6" s="113"/>
      <c r="MRN6" s="113"/>
      <c r="MRO6" s="428"/>
      <c r="MRP6" s="112"/>
      <c r="MRQ6" s="112"/>
      <c r="MRR6" s="112"/>
      <c r="MRS6" s="115"/>
      <c r="MRT6" s="113"/>
      <c r="MRU6" s="113"/>
      <c r="MRV6" s="428"/>
      <c r="MRW6" s="112"/>
      <c r="MRX6" s="112"/>
      <c r="MRY6" s="112"/>
      <c r="MRZ6" s="115"/>
      <c r="MSA6" s="113"/>
      <c r="MSB6" s="113"/>
      <c r="MSC6" s="428"/>
      <c r="MSD6" s="112"/>
      <c r="MSE6" s="112"/>
      <c r="MSF6" s="112"/>
      <c r="MSG6" s="115"/>
      <c r="MSH6" s="113"/>
      <c r="MSI6" s="113"/>
      <c r="MSJ6" s="428"/>
      <c r="MSK6" s="112"/>
      <c r="MSL6" s="112"/>
      <c r="MSM6" s="112"/>
      <c r="MSN6" s="115"/>
      <c r="MSO6" s="113"/>
      <c r="MSP6" s="113"/>
      <c r="MSQ6" s="428"/>
      <c r="MSR6" s="112"/>
      <c r="MSS6" s="112"/>
      <c r="MST6" s="112"/>
      <c r="MSU6" s="115"/>
      <c r="MSV6" s="113"/>
      <c r="MSW6" s="113"/>
      <c r="MSX6" s="428"/>
      <c r="MSY6" s="112"/>
      <c r="MSZ6" s="112"/>
      <c r="MTA6" s="112"/>
      <c r="MTB6" s="115"/>
      <c r="MTC6" s="113"/>
      <c r="MTD6" s="113"/>
      <c r="MTE6" s="428"/>
      <c r="MTF6" s="112"/>
      <c r="MTG6" s="112"/>
      <c r="MTH6" s="112"/>
      <c r="MTI6" s="115"/>
      <c r="MTJ6" s="113"/>
      <c r="MTK6" s="113"/>
      <c r="MTL6" s="428"/>
      <c r="MTM6" s="112"/>
      <c r="MTN6" s="112"/>
      <c r="MTO6" s="112"/>
      <c r="MTP6" s="115"/>
      <c r="MTQ6" s="113"/>
      <c r="MTR6" s="113"/>
      <c r="MTS6" s="428"/>
      <c r="MTT6" s="112"/>
      <c r="MTU6" s="112"/>
      <c r="MTV6" s="112"/>
      <c r="MTW6" s="115"/>
      <c r="MTX6" s="113"/>
      <c r="MTY6" s="113"/>
      <c r="MTZ6" s="428"/>
      <c r="MUA6" s="112"/>
      <c r="MUB6" s="112"/>
      <c r="MUC6" s="112"/>
      <c r="MUD6" s="115"/>
      <c r="MUE6" s="113"/>
      <c r="MUF6" s="113"/>
      <c r="MUG6" s="428"/>
      <c r="MUH6" s="112"/>
      <c r="MUI6" s="112"/>
      <c r="MUJ6" s="112"/>
      <c r="MUK6" s="115"/>
      <c r="MUL6" s="113"/>
      <c r="MUM6" s="113"/>
      <c r="MUN6" s="428"/>
      <c r="MUO6" s="112"/>
      <c r="MUP6" s="112"/>
      <c r="MUQ6" s="112"/>
      <c r="MUR6" s="115"/>
      <c r="MUS6" s="113"/>
      <c r="MUT6" s="113"/>
      <c r="MUU6" s="428"/>
      <c r="MUV6" s="112"/>
      <c r="MUW6" s="112"/>
      <c r="MUX6" s="112"/>
      <c r="MUY6" s="115"/>
      <c r="MUZ6" s="113"/>
      <c r="MVA6" s="113"/>
      <c r="MVB6" s="428"/>
      <c r="MVC6" s="112"/>
      <c r="MVD6" s="112"/>
      <c r="MVE6" s="112"/>
      <c r="MVF6" s="115"/>
      <c r="MVG6" s="113"/>
      <c r="MVH6" s="113"/>
      <c r="MVI6" s="428"/>
      <c r="MVJ6" s="112"/>
      <c r="MVK6" s="112"/>
      <c r="MVL6" s="112"/>
      <c r="MVM6" s="115"/>
      <c r="MVN6" s="113"/>
      <c r="MVO6" s="113"/>
      <c r="MVP6" s="428"/>
      <c r="MVQ6" s="112"/>
      <c r="MVR6" s="112"/>
      <c r="MVS6" s="112"/>
      <c r="MVT6" s="115"/>
      <c r="MVU6" s="113"/>
      <c r="MVV6" s="113"/>
      <c r="MVW6" s="428"/>
      <c r="MVX6" s="112"/>
      <c r="MVY6" s="112"/>
      <c r="MVZ6" s="112"/>
      <c r="MWA6" s="115"/>
      <c r="MWB6" s="113"/>
      <c r="MWC6" s="113"/>
      <c r="MWD6" s="428"/>
      <c r="MWE6" s="112"/>
      <c r="MWF6" s="112"/>
      <c r="MWG6" s="112"/>
      <c r="MWH6" s="115"/>
      <c r="MWI6" s="113"/>
      <c r="MWJ6" s="113"/>
      <c r="MWK6" s="428"/>
      <c r="MWL6" s="112"/>
      <c r="MWM6" s="112"/>
      <c r="MWN6" s="112"/>
      <c r="MWO6" s="115"/>
      <c r="MWP6" s="113"/>
      <c r="MWQ6" s="113"/>
      <c r="MWR6" s="428"/>
      <c r="MWS6" s="112"/>
      <c r="MWT6" s="112"/>
      <c r="MWU6" s="112"/>
      <c r="MWV6" s="115"/>
      <c r="MWW6" s="113"/>
      <c r="MWX6" s="113"/>
      <c r="MWY6" s="428"/>
      <c r="MWZ6" s="112"/>
      <c r="MXA6" s="112"/>
      <c r="MXB6" s="112"/>
      <c r="MXC6" s="115"/>
      <c r="MXD6" s="113"/>
      <c r="MXE6" s="113"/>
      <c r="MXF6" s="428"/>
      <c r="MXG6" s="112"/>
      <c r="MXH6" s="112"/>
      <c r="MXI6" s="112"/>
      <c r="MXJ6" s="115"/>
      <c r="MXK6" s="113"/>
      <c r="MXL6" s="113"/>
      <c r="MXM6" s="428"/>
      <c r="MXN6" s="112"/>
      <c r="MXO6" s="112"/>
      <c r="MXP6" s="112"/>
      <c r="MXQ6" s="115"/>
      <c r="MXR6" s="113"/>
      <c r="MXS6" s="113"/>
      <c r="MXT6" s="428"/>
      <c r="MXU6" s="112"/>
      <c r="MXV6" s="112"/>
      <c r="MXW6" s="112"/>
      <c r="MXX6" s="115"/>
      <c r="MXY6" s="113"/>
      <c r="MXZ6" s="113"/>
      <c r="MYA6" s="428"/>
      <c r="MYB6" s="112"/>
      <c r="MYC6" s="112"/>
      <c r="MYD6" s="112"/>
      <c r="MYE6" s="115"/>
      <c r="MYF6" s="113"/>
      <c r="MYG6" s="113"/>
      <c r="MYH6" s="428"/>
      <c r="MYI6" s="112"/>
      <c r="MYJ6" s="112"/>
      <c r="MYK6" s="112"/>
      <c r="MYL6" s="115"/>
      <c r="MYM6" s="113"/>
      <c r="MYN6" s="113"/>
      <c r="MYO6" s="428"/>
      <c r="MYP6" s="112"/>
      <c r="MYQ6" s="112"/>
      <c r="MYR6" s="112"/>
      <c r="MYS6" s="115"/>
      <c r="MYT6" s="113"/>
      <c r="MYU6" s="113"/>
      <c r="MYV6" s="428"/>
      <c r="MYW6" s="112"/>
      <c r="MYX6" s="112"/>
      <c r="MYY6" s="112"/>
      <c r="MYZ6" s="115"/>
      <c r="MZA6" s="113"/>
      <c r="MZB6" s="113"/>
      <c r="MZC6" s="428"/>
      <c r="MZD6" s="112"/>
      <c r="MZE6" s="112"/>
      <c r="MZF6" s="112"/>
      <c r="MZG6" s="115"/>
      <c r="MZH6" s="113"/>
      <c r="MZI6" s="113"/>
      <c r="MZJ6" s="428"/>
      <c r="MZK6" s="112"/>
      <c r="MZL6" s="112"/>
      <c r="MZM6" s="112"/>
      <c r="MZN6" s="115"/>
      <c r="MZO6" s="113"/>
      <c r="MZP6" s="113"/>
      <c r="MZQ6" s="428"/>
      <c r="MZR6" s="112"/>
      <c r="MZS6" s="112"/>
      <c r="MZT6" s="112"/>
      <c r="MZU6" s="115"/>
      <c r="MZV6" s="113"/>
      <c r="MZW6" s="113"/>
      <c r="MZX6" s="428"/>
      <c r="MZY6" s="112"/>
      <c r="MZZ6" s="112"/>
      <c r="NAA6" s="112"/>
      <c r="NAB6" s="115"/>
      <c r="NAC6" s="113"/>
      <c r="NAD6" s="113"/>
      <c r="NAE6" s="428"/>
      <c r="NAF6" s="112"/>
      <c r="NAG6" s="112"/>
      <c r="NAH6" s="112"/>
      <c r="NAI6" s="115"/>
      <c r="NAJ6" s="113"/>
      <c r="NAK6" s="113"/>
      <c r="NAL6" s="428"/>
      <c r="NAM6" s="112"/>
      <c r="NAN6" s="112"/>
      <c r="NAO6" s="112"/>
      <c r="NAP6" s="115"/>
      <c r="NAQ6" s="113"/>
      <c r="NAR6" s="113"/>
      <c r="NAS6" s="428"/>
      <c r="NAT6" s="112"/>
      <c r="NAU6" s="112"/>
      <c r="NAV6" s="112"/>
      <c r="NAW6" s="115"/>
      <c r="NAX6" s="113"/>
      <c r="NAY6" s="113"/>
      <c r="NAZ6" s="428"/>
      <c r="NBA6" s="112"/>
      <c r="NBB6" s="112"/>
      <c r="NBC6" s="112"/>
      <c r="NBD6" s="115"/>
      <c r="NBE6" s="113"/>
      <c r="NBF6" s="113"/>
      <c r="NBG6" s="428"/>
      <c r="NBH6" s="112"/>
      <c r="NBI6" s="112"/>
      <c r="NBJ6" s="112"/>
      <c r="NBK6" s="115"/>
      <c r="NBL6" s="113"/>
      <c r="NBM6" s="113"/>
      <c r="NBN6" s="428"/>
      <c r="NBO6" s="112"/>
      <c r="NBP6" s="112"/>
      <c r="NBQ6" s="112"/>
      <c r="NBR6" s="115"/>
      <c r="NBS6" s="113"/>
      <c r="NBT6" s="113"/>
      <c r="NBU6" s="428"/>
      <c r="NBV6" s="112"/>
      <c r="NBW6" s="112"/>
      <c r="NBX6" s="112"/>
      <c r="NBY6" s="115"/>
      <c r="NBZ6" s="113"/>
      <c r="NCA6" s="113"/>
      <c r="NCB6" s="428"/>
      <c r="NCC6" s="112"/>
      <c r="NCD6" s="112"/>
      <c r="NCE6" s="112"/>
      <c r="NCF6" s="115"/>
      <c r="NCG6" s="113"/>
      <c r="NCH6" s="113"/>
      <c r="NCI6" s="428"/>
      <c r="NCJ6" s="112"/>
      <c r="NCK6" s="112"/>
      <c r="NCL6" s="112"/>
      <c r="NCM6" s="115"/>
      <c r="NCN6" s="113"/>
      <c r="NCO6" s="113"/>
      <c r="NCP6" s="428"/>
      <c r="NCQ6" s="112"/>
      <c r="NCR6" s="112"/>
      <c r="NCS6" s="112"/>
      <c r="NCT6" s="115"/>
      <c r="NCU6" s="113"/>
      <c r="NCV6" s="113"/>
      <c r="NCW6" s="428"/>
      <c r="NCX6" s="112"/>
      <c r="NCY6" s="112"/>
      <c r="NCZ6" s="112"/>
      <c r="NDA6" s="115"/>
      <c r="NDB6" s="113"/>
      <c r="NDC6" s="113"/>
      <c r="NDD6" s="428"/>
      <c r="NDE6" s="112"/>
      <c r="NDF6" s="112"/>
      <c r="NDG6" s="112"/>
      <c r="NDH6" s="115"/>
      <c r="NDI6" s="113"/>
      <c r="NDJ6" s="113"/>
      <c r="NDK6" s="428"/>
      <c r="NDL6" s="112"/>
      <c r="NDM6" s="112"/>
      <c r="NDN6" s="112"/>
      <c r="NDO6" s="115"/>
      <c r="NDP6" s="113"/>
      <c r="NDQ6" s="113"/>
      <c r="NDR6" s="428"/>
      <c r="NDS6" s="112"/>
      <c r="NDT6" s="112"/>
      <c r="NDU6" s="112"/>
      <c r="NDV6" s="115"/>
      <c r="NDW6" s="113"/>
      <c r="NDX6" s="113"/>
      <c r="NDY6" s="428"/>
      <c r="NDZ6" s="112"/>
      <c r="NEA6" s="112"/>
      <c r="NEB6" s="112"/>
      <c r="NEC6" s="115"/>
      <c r="NED6" s="113"/>
      <c r="NEE6" s="113"/>
      <c r="NEF6" s="428"/>
      <c r="NEG6" s="112"/>
      <c r="NEH6" s="112"/>
      <c r="NEI6" s="112"/>
      <c r="NEJ6" s="115"/>
      <c r="NEK6" s="113"/>
      <c r="NEL6" s="113"/>
      <c r="NEM6" s="428"/>
      <c r="NEN6" s="112"/>
      <c r="NEO6" s="112"/>
      <c r="NEP6" s="112"/>
      <c r="NEQ6" s="115"/>
      <c r="NER6" s="113"/>
      <c r="NES6" s="113"/>
      <c r="NET6" s="428"/>
      <c r="NEU6" s="112"/>
      <c r="NEV6" s="112"/>
      <c r="NEW6" s="112"/>
      <c r="NEX6" s="115"/>
      <c r="NEY6" s="113"/>
      <c r="NEZ6" s="113"/>
      <c r="NFA6" s="428"/>
      <c r="NFB6" s="112"/>
      <c r="NFC6" s="112"/>
      <c r="NFD6" s="112"/>
      <c r="NFE6" s="115"/>
      <c r="NFF6" s="113"/>
      <c r="NFG6" s="113"/>
      <c r="NFH6" s="428"/>
      <c r="NFI6" s="112"/>
      <c r="NFJ6" s="112"/>
      <c r="NFK6" s="112"/>
      <c r="NFL6" s="115"/>
      <c r="NFM6" s="113"/>
      <c r="NFN6" s="113"/>
      <c r="NFO6" s="428"/>
      <c r="NFP6" s="112"/>
      <c r="NFQ6" s="112"/>
      <c r="NFR6" s="112"/>
      <c r="NFS6" s="115"/>
      <c r="NFT6" s="113"/>
      <c r="NFU6" s="113"/>
      <c r="NFV6" s="428"/>
      <c r="NFW6" s="112"/>
      <c r="NFX6" s="112"/>
      <c r="NFY6" s="112"/>
      <c r="NFZ6" s="115"/>
      <c r="NGA6" s="113"/>
      <c r="NGB6" s="113"/>
      <c r="NGC6" s="428"/>
      <c r="NGD6" s="112"/>
      <c r="NGE6" s="112"/>
      <c r="NGF6" s="112"/>
      <c r="NGG6" s="115"/>
      <c r="NGH6" s="113"/>
      <c r="NGI6" s="113"/>
      <c r="NGJ6" s="428"/>
      <c r="NGK6" s="112"/>
      <c r="NGL6" s="112"/>
      <c r="NGM6" s="112"/>
      <c r="NGN6" s="115"/>
      <c r="NGO6" s="113"/>
      <c r="NGP6" s="113"/>
      <c r="NGQ6" s="428"/>
      <c r="NGR6" s="112"/>
      <c r="NGS6" s="112"/>
      <c r="NGT6" s="112"/>
      <c r="NGU6" s="115"/>
      <c r="NGV6" s="113"/>
      <c r="NGW6" s="113"/>
      <c r="NGX6" s="428"/>
      <c r="NGY6" s="112"/>
      <c r="NGZ6" s="112"/>
      <c r="NHA6" s="112"/>
      <c r="NHB6" s="115"/>
      <c r="NHC6" s="113"/>
      <c r="NHD6" s="113"/>
      <c r="NHE6" s="428"/>
      <c r="NHF6" s="112"/>
      <c r="NHG6" s="112"/>
      <c r="NHH6" s="112"/>
      <c r="NHI6" s="115"/>
      <c r="NHJ6" s="113"/>
      <c r="NHK6" s="113"/>
      <c r="NHL6" s="428"/>
      <c r="NHM6" s="112"/>
      <c r="NHN6" s="112"/>
      <c r="NHO6" s="112"/>
      <c r="NHP6" s="115"/>
      <c r="NHQ6" s="113"/>
      <c r="NHR6" s="113"/>
      <c r="NHS6" s="428"/>
      <c r="NHT6" s="112"/>
      <c r="NHU6" s="112"/>
      <c r="NHV6" s="112"/>
      <c r="NHW6" s="115"/>
      <c r="NHX6" s="113"/>
      <c r="NHY6" s="113"/>
      <c r="NHZ6" s="428"/>
      <c r="NIA6" s="112"/>
      <c r="NIB6" s="112"/>
      <c r="NIC6" s="112"/>
      <c r="NID6" s="115"/>
      <c r="NIE6" s="113"/>
      <c r="NIF6" s="113"/>
      <c r="NIG6" s="428"/>
      <c r="NIH6" s="112"/>
      <c r="NII6" s="112"/>
      <c r="NIJ6" s="112"/>
      <c r="NIK6" s="115"/>
      <c r="NIL6" s="113"/>
      <c r="NIM6" s="113"/>
      <c r="NIN6" s="428"/>
      <c r="NIO6" s="112"/>
      <c r="NIP6" s="112"/>
      <c r="NIQ6" s="112"/>
      <c r="NIR6" s="115"/>
      <c r="NIS6" s="113"/>
      <c r="NIT6" s="113"/>
      <c r="NIU6" s="428"/>
      <c r="NIV6" s="112"/>
      <c r="NIW6" s="112"/>
      <c r="NIX6" s="112"/>
      <c r="NIY6" s="115"/>
      <c r="NIZ6" s="113"/>
      <c r="NJA6" s="113"/>
      <c r="NJB6" s="428"/>
      <c r="NJC6" s="112"/>
      <c r="NJD6" s="112"/>
      <c r="NJE6" s="112"/>
      <c r="NJF6" s="115"/>
      <c r="NJG6" s="113"/>
      <c r="NJH6" s="113"/>
      <c r="NJI6" s="428"/>
      <c r="NJJ6" s="112"/>
      <c r="NJK6" s="112"/>
      <c r="NJL6" s="112"/>
      <c r="NJM6" s="115"/>
      <c r="NJN6" s="113"/>
      <c r="NJO6" s="113"/>
      <c r="NJP6" s="428"/>
      <c r="NJQ6" s="112"/>
      <c r="NJR6" s="112"/>
      <c r="NJS6" s="112"/>
      <c r="NJT6" s="115"/>
      <c r="NJU6" s="113"/>
      <c r="NJV6" s="113"/>
      <c r="NJW6" s="428"/>
      <c r="NJX6" s="112"/>
      <c r="NJY6" s="112"/>
      <c r="NJZ6" s="112"/>
      <c r="NKA6" s="115"/>
      <c r="NKB6" s="113"/>
      <c r="NKC6" s="113"/>
      <c r="NKD6" s="428"/>
      <c r="NKE6" s="112"/>
      <c r="NKF6" s="112"/>
      <c r="NKG6" s="112"/>
      <c r="NKH6" s="115"/>
      <c r="NKI6" s="113"/>
      <c r="NKJ6" s="113"/>
      <c r="NKK6" s="428"/>
      <c r="NKL6" s="112"/>
      <c r="NKM6" s="112"/>
      <c r="NKN6" s="112"/>
      <c r="NKO6" s="115"/>
      <c r="NKP6" s="113"/>
      <c r="NKQ6" s="113"/>
      <c r="NKR6" s="428"/>
      <c r="NKS6" s="112"/>
      <c r="NKT6" s="112"/>
      <c r="NKU6" s="112"/>
      <c r="NKV6" s="115"/>
      <c r="NKW6" s="113"/>
      <c r="NKX6" s="113"/>
      <c r="NKY6" s="428"/>
      <c r="NKZ6" s="112"/>
      <c r="NLA6" s="112"/>
      <c r="NLB6" s="112"/>
      <c r="NLC6" s="115"/>
      <c r="NLD6" s="113"/>
      <c r="NLE6" s="113"/>
      <c r="NLF6" s="428"/>
      <c r="NLG6" s="112"/>
      <c r="NLH6" s="112"/>
      <c r="NLI6" s="112"/>
      <c r="NLJ6" s="115"/>
      <c r="NLK6" s="113"/>
      <c r="NLL6" s="113"/>
      <c r="NLM6" s="428"/>
      <c r="NLN6" s="112"/>
      <c r="NLO6" s="112"/>
      <c r="NLP6" s="112"/>
      <c r="NLQ6" s="115"/>
      <c r="NLR6" s="113"/>
      <c r="NLS6" s="113"/>
      <c r="NLT6" s="428"/>
      <c r="NLU6" s="112"/>
      <c r="NLV6" s="112"/>
      <c r="NLW6" s="112"/>
      <c r="NLX6" s="115"/>
      <c r="NLY6" s="113"/>
      <c r="NLZ6" s="113"/>
      <c r="NMA6" s="428"/>
      <c r="NMB6" s="112"/>
      <c r="NMC6" s="112"/>
      <c r="NMD6" s="112"/>
      <c r="NME6" s="115"/>
      <c r="NMF6" s="113"/>
      <c r="NMG6" s="113"/>
      <c r="NMH6" s="428"/>
      <c r="NMI6" s="112"/>
      <c r="NMJ6" s="112"/>
      <c r="NMK6" s="112"/>
      <c r="NML6" s="115"/>
      <c r="NMM6" s="113"/>
      <c r="NMN6" s="113"/>
      <c r="NMO6" s="428"/>
      <c r="NMP6" s="112"/>
      <c r="NMQ6" s="112"/>
      <c r="NMR6" s="112"/>
      <c r="NMS6" s="115"/>
      <c r="NMT6" s="113"/>
      <c r="NMU6" s="113"/>
      <c r="NMV6" s="428"/>
      <c r="NMW6" s="112"/>
      <c r="NMX6" s="112"/>
      <c r="NMY6" s="112"/>
      <c r="NMZ6" s="115"/>
      <c r="NNA6" s="113"/>
      <c r="NNB6" s="113"/>
      <c r="NNC6" s="428"/>
      <c r="NND6" s="112"/>
      <c r="NNE6" s="112"/>
      <c r="NNF6" s="112"/>
      <c r="NNG6" s="115"/>
      <c r="NNH6" s="113"/>
      <c r="NNI6" s="113"/>
      <c r="NNJ6" s="428"/>
      <c r="NNK6" s="112"/>
      <c r="NNL6" s="112"/>
      <c r="NNM6" s="112"/>
      <c r="NNN6" s="115"/>
      <c r="NNO6" s="113"/>
      <c r="NNP6" s="113"/>
      <c r="NNQ6" s="428"/>
      <c r="NNR6" s="112"/>
      <c r="NNS6" s="112"/>
      <c r="NNT6" s="112"/>
      <c r="NNU6" s="115"/>
      <c r="NNV6" s="113"/>
      <c r="NNW6" s="113"/>
      <c r="NNX6" s="428"/>
      <c r="NNY6" s="112"/>
      <c r="NNZ6" s="112"/>
      <c r="NOA6" s="112"/>
      <c r="NOB6" s="115"/>
      <c r="NOC6" s="113"/>
      <c r="NOD6" s="113"/>
      <c r="NOE6" s="428"/>
      <c r="NOF6" s="112"/>
      <c r="NOG6" s="112"/>
      <c r="NOH6" s="112"/>
      <c r="NOI6" s="115"/>
      <c r="NOJ6" s="113"/>
      <c r="NOK6" s="113"/>
      <c r="NOL6" s="428"/>
      <c r="NOM6" s="112"/>
      <c r="NON6" s="112"/>
      <c r="NOO6" s="112"/>
      <c r="NOP6" s="115"/>
      <c r="NOQ6" s="113"/>
      <c r="NOR6" s="113"/>
      <c r="NOS6" s="428"/>
      <c r="NOT6" s="112"/>
      <c r="NOU6" s="112"/>
      <c r="NOV6" s="112"/>
      <c r="NOW6" s="115"/>
      <c r="NOX6" s="113"/>
      <c r="NOY6" s="113"/>
      <c r="NOZ6" s="428"/>
      <c r="NPA6" s="112"/>
      <c r="NPB6" s="112"/>
      <c r="NPC6" s="112"/>
      <c r="NPD6" s="115"/>
      <c r="NPE6" s="113"/>
      <c r="NPF6" s="113"/>
      <c r="NPG6" s="428"/>
      <c r="NPH6" s="112"/>
      <c r="NPI6" s="112"/>
      <c r="NPJ6" s="112"/>
      <c r="NPK6" s="115"/>
      <c r="NPL6" s="113"/>
      <c r="NPM6" s="113"/>
      <c r="NPN6" s="428"/>
      <c r="NPO6" s="112"/>
      <c r="NPP6" s="112"/>
      <c r="NPQ6" s="112"/>
      <c r="NPR6" s="115"/>
      <c r="NPS6" s="113"/>
      <c r="NPT6" s="113"/>
      <c r="NPU6" s="428"/>
      <c r="NPV6" s="112"/>
      <c r="NPW6" s="112"/>
      <c r="NPX6" s="112"/>
      <c r="NPY6" s="115"/>
      <c r="NPZ6" s="113"/>
      <c r="NQA6" s="113"/>
      <c r="NQB6" s="428"/>
      <c r="NQC6" s="112"/>
      <c r="NQD6" s="112"/>
      <c r="NQE6" s="112"/>
      <c r="NQF6" s="115"/>
      <c r="NQG6" s="113"/>
      <c r="NQH6" s="113"/>
      <c r="NQI6" s="428"/>
      <c r="NQJ6" s="112"/>
      <c r="NQK6" s="112"/>
      <c r="NQL6" s="112"/>
      <c r="NQM6" s="115"/>
      <c r="NQN6" s="113"/>
      <c r="NQO6" s="113"/>
      <c r="NQP6" s="428"/>
      <c r="NQQ6" s="112"/>
      <c r="NQR6" s="112"/>
      <c r="NQS6" s="112"/>
      <c r="NQT6" s="115"/>
      <c r="NQU6" s="113"/>
      <c r="NQV6" s="113"/>
      <c r="NQW6" s="428"/>
      <c r="NQX6" s="112"/>
      <c r="NQY6" s="112"/>
      <c r="NQZ6" s="112"/>
      <c r="NRA6" s="115"/>
      <c r="NRB6" s="113"/>
      <c r="NRC6" s="113"/>
      <c r="NRD6" s="428"/>
      <c r="NRE6" s="112"/>
      <c r="NRF6" s="112"/>
      <c r="NRG6" s="112"/>
      <c r="NRH6" s="115"/>
      <c r="NRI6" s="113"/>
      <c r="NRJ6" s="113"/>
      <c r="NRK6" s="428"/>
      <c r="NRL6" s="112"/>
      <c r="NRM6" s="112"/>
      <c r="NRN6" s="112"/>
      <c r="NRO6" s="115"/>
      <c r="NRP6" s="113"/>
      <c r="NRQ6" s="113"/>
      <c r="NRR6" s="428"/>
      <c r="NRS6" s="112"/>
      <c r="NRT6" s="112"/>
      <c r="NRU6" s="112"/>
      <c r="NRV6" s="115"/>
      <c r="NRW6" s="113"/>
      <c r="NRX6" s="113"/>
      <c r="NRY6" s="428"/>
      <c r="NRZ6" s="112"/>
      <c r="NSA6" s="112"/>
      <c r="NSB6" s="112"/>
      <c r="NSC6" s="115"/>
      <c r="NSD6" s="113"/>
      <c r="NSE6" s="113"/>
      <c r="NSF6" s="428"/>
      <c r="NSG6" s="112"/>
      <c r="NSH6" s="112"/>
      <c r="NSI6" s="112"/>
      <c r="NSJ6" s="115"/>
      <c r="NSK6" s="113"/>
      <c r="NSL6" s="113"/>
      <c r="NSM6" s="428"/>
      <c r="NSN6" s="112"/>
      <c r="NSO6" s="112"/>
      <c r="NSP6" s="112"/>
      <c r="NSQ6" s="115"/>
      <c r="NSR6" s="113"/>
      <c r="NSS6" s="113"/>
      <c r="NST6" s="428"/>
      <c r="NSU6" s="112"/>
      <c r="NSV6" s="112"/>
      <c r="NSW6" s="112"/>
      <c r="NSX6" s="115"/>
      <c r="NSY6" s="113"/>
      <c r="NSZ6" s="113"/>
      <c r="NTA6" s="428"/>
      <c r="NTB6" s="112"/>
      <c r="NTC6" s="112"/>
      <c r="NTD6" s="112"/>
      <c r="NTE6" s="115"/>
      <c r="NTF6" s="113"/>
      <c r="NTG6" s="113"/>
      <c r="NTH6" s="428"/>
      <c r="NTI6" s="112"/>
      <c r="NTJ6" s="112"/>
      <c r="NTK6" s="112"/>
      <c r="NTL6" s="115"/>
      <c r="NTM6" s="113"/>
      <c r="NTN6" s="113"/>
      <c r="NTO6" s="428"/>
      <c r="NTP6" s="112"/>
      <c r="NTQ6" s="112"/>
      <c r="NTR6" s="112"/>
      <c r="NTS6" s="115"/>
      <c r="NTT6" s="113"/>
      <c r="NTU6" s="113"/>
      <c r="NTV6" s="428"/>
      <c r="NTW6" s="112"/>
      <c r="NTX6" s="112"/>
      <c r="NTY6" s="112"/>
      <c r="NTZ6" s="115"/>
      <c r="NUA6" s="113"/>
      <c r="NUB6" s="113"/>
      <c r="NUC6" s="428"/>
      <c r="NUD6" s="112"/>
      <c r="NUE6" s="112"/>
      <c r="NUF6" s="112"/>
      <c r="NUG6" s="115"/>
      <c r="NUH6" s="113"/>
      <c r="NUI6" s="113"/>
      <c r="NUJ6" s="428"/>
      <c r="NUK6" s="112"/>
      <c r="NUL6" s="112"/>
      <c r="NUM6" s="112"/>
      <c r="NUN6" s="115"/>
      <c r="NUO6" s="113"/>
      <c r="NUP6" s="113"/>
      <c r="NUQ6" s="428"/>
      <c r="NUR6" s="112"/>
      <c r="NUS6" s="112"/>
      <c r="NUT6" s="112"/>
      <c r="NUU6" s="115"/>
      <c r="NUV6" s="113"/>
      <c r="NUW6" s="113"/>
      <c r="NUX6" s="428"/>
      <c r="NUY6" s="112"/>
      <c r="NUZ6" s="112"/>
      <c r="NVA6" s="112"/>
      <c r="NVB6" s="115"/>
      <c r="NVC6" s="113"/>
      <c r="NVD6" s="113"/>
      <c r="NVE6" s="428"/>
      <c r="NVF6" s="112"/>
      <c r="NVG6" s="112"/>
      <c r="NVH6" s="112"/>
      <c r="NVI6" s="115"/>
      <c r="NVJ6" s="113"/>
      <c r="NVK6" s="113"/>
      <c r="NVL6" s="428"/>
      <c r="NVM6" s="112"/>
      <c r="NVN6" s="112"/>
      <c r="NVO6" s="112"/>
      <c r="NVP6" s="115"/>
      <c r="NVQ6" s="113"/>
      <c r="NVR6" s="113"/>
      <c r="NVS6" s="428"/>
      <c r="NVT6" s="112"/>
      <c r="NVU6" s="112"/>
      <c r="NVV6" s="112"/>
      <c r="NVW6" s="115"/>
      <c r="NVX6" s="113"/>
      <c r="NVY6" s="113"/>
      <c r="NVZ6" s="428"/>
      <c r="NWA6" s="112"/>
      <c r="NWB6" s="112"/>
      <c r="NWC6" s="112"/>
      <c r="NWD6" s="115"/>
      <c r="NWE6" s="113"/>
      <c r="NWF6" s="113"/>
      <c r="NWG6" s="428"/>
      <c r="NWH6" s="112"/>
      <c r="NWI6" s="112"/>
      <c r="NWJ6" s="112"/>
      <c r="NWK6" s="115"/>
      <c r="NWL6" s="113"/>
      <c r="NWM6" s="113"/>
      <c r="NWN6" s="428"/>
      <c r="NWO6" s="112"/>
      <c r="NWP6" s="112"/>
      <c r="NWQ6" s="112"/>
      <c r="NWR6" s="115"/>
      <c r="NWS6" s="113"/>
      <c r="NWT6" s="113"/>
      <c r="NWU6" s="428"/>
      <c r="NWV6" s="112"/>
      <c r="NWW6" s="112"/>
      <c r="NWX6" s="112"/>
      <c r="NWY6" s="115"/>
      <c r="NWZ6" s="113"/>
      <c r="NXA6" s="113"/>
      <c r="NXB6" s="428"/>
      <c r="NXC6" s="112"/>
      <c r="NXD6" s="112"/>
      <c r="NXE6" s="112"/>
      <c r="NXF6" s="115"/>
      <c r="NXG6" s="113"/>
      <c r="NXH6" s="113"/>
      <c r="NXI6" s="428"/>
      <c r="NXJ6" s="112"/>
      <c r="NXK6" s="112"/>
      <c r="NXL6" s="112"/>
      <c r="NXM6" s="115"/>
      <c r="NXN6" s="113"/>
      <c r="NXO6" s="113"/>
      <c r="NXP6" s="428"/>
      <c r="NXQ6" s="112"/>
      <c r="NXR6" s="112"/>
      <c r="NXS6" s="112"/>
      <c r="NXT6" s="115"/>
      <c r="NXU6" s="113"/>
      <c r="NXV6" s="113"/>
      <c r="NXW6" s="428"/>
      <c r="NXX6" s="112"/>
      <c r="NXY6" s="112"/>
      <c r="NXZ6" s="112"/>
      <c r="NYA6" s="115"/>
      <c r="NYB6" s="113"/>
      <c r="NYC6" s="113"/>
      <c r="NYD6" s="428"/>
      <c r="NYE6" s="112"/>
      <c r="NYF6" s="112"/>
      <c r="NYG6" s="112"/>
      <c r="NYH6" s="115"/>
      <c r="NYI6" s="113"/>
      <c r="NYJ6" s="113"/>
      <c r="NYK6" s="428"/>
      <c r="NYL6" s="112"/>
      <c r="NYM6" s="112"/>
      <c r="NYN6" s="112"/>
      <c r="NYO6" s="115"/>
      <c r="NYP6" s="113"/>
      <c r="NYQ6" s="113"/>
      <c r="NYR6" s="428"/>
      <c r="NYS6" s="112"/>
      <c r="NYT6" s="112"/>
      <c r="NYU6" s="112"/>
      <c r="NYV6" s="115"/>
      <c r="NYW6" s="113"/>
      <c r="NYX6" s="113"/>
      <c r="NYY6" s="428"/>
      <c r="NYZ6" s="112"/>
      <c r="NZA6" s="112"/>
      <c r="NZB6" s="112"/>
      <c r="NZC6" s="115"/>
      <c r="NZD6" s="113"/>
      <c r="NZE6" s="113"/>
      <c r="NZF6" s="428"/>
      <c r="NZG6" s="112"/>
      <c r="NZH6" s="112"/>
      <c r="NZI6" s="112"/>
      <c r="NZJ6" s="115"/>
      <c r="NZK6" s="113"/>
      <c r="NZL6" s="113"/>
      <c r="NZM6" s="428"/>
      <c r="NZN6" s="112"/>
      <c r="NZO6" s="112"/>
      <c r="NZP6" s="112"/>
      <c r="NZQ6" s="115"/>
      <c r="NZR6" s="113"/>
      <c r="NZS6" s="113"/>
      <c r="NZT6" s="428"/>
      <c r="NZU6" s="112"/>
      <c r="NZV6" s="112"/>
      <c r="NZW6" s="112"/>
      <c r="NZX6" s="115"/>
      <c r="NZY6" s="113"/>
      <c r="NZZ6" s="113"/>
      <c r="OAA6" s="428"/>
      <c r="OAB6" s="112"/>
      <c r="OAC6" s="112"/>
      <c r="OAD6" s="112"/>
      <c r="OAE6" s="115"/>
      <c r="OAF6" s="113"/>
      <c r="OAG6" s="113"/>
      <c r="OAH6" s="428"/>
      <c r="OAI6" s="112"/>
      <c r="OAJ6" s="112"/>
      <c r="OAK6" s="112"/>
      <c r="OAL6" s="115"/>
      <c r="OAM6" s="113"/>
      <c r="OAN6" s="113"/>
      <c r="OAO6" s="428"/>
      <c r="OAP6" s="112"/>
      <c r="OAQ6" s="112"/>
      <c r="OAR6" s="112"/>
      <c r="OAS6" s="115"/>
      <c r="OAT6" s="113"/>
      <c r="OAU6" s="113"/>
      <c r="OAV6" s="428"/>
      <c r="OAW6" s="112"/>
      <c r="OAX6" s="112"/>
      <c r="OAY6" s="112"/>
      <c r="OAZ6" s="115"/>
      <c r="OBA6" s="113"/>
      <c r="OBB6" s="113"/>
      <c r="OBC6" s="428"/>
      <c r="OBD6" s="112"/>
      <c r="OBE6" s="112"/>
      <c r="OBF6" s="112"/>
      <c r="OBG6" s="115"/>
      <c r="OBH6" s="113"/>
      <c r="OBI6" s="113"/>
      <c r="OBJ6" s="428"/>
      <c r="OBK6" s="112"/>
      <c r="OBL6" s="112"/>
      <c r="OBM6" s="112"/>
      <c r="OBN6" s="115"/>
      <c r="OBO6" s="113"/>
      <c r="OBP6" s="113"/>
      <c r="OBQ6" s="428"/>
      <c r="OBR6" s="112"/>
      <c r="OBS6" s="112"/>
      <c r="OBT6" s="112"/>
      <c r="OBU6" s="115"/>
      <c r="OBV6" s="113"/>
      <c r="OBW6" s="113"/>
      <c r="OBX6" s="428"/>
      <c r="OBY6" s="112"/>
      <c r="OBZ6" s="112"/>
      <c r="OCA6" s="112"/>
      <c r="OCB6" s="115"/>
      <c r="OCC6" s="113"/>
      <c r="OCD6" s="113"/>
      <c r="OCE6" s="428"/>
      <c r="OCF6" s="112"/>
      <c r="OCG6" s="112"/>
      <c r="OCH6" s="112"/>
      <c r="OCI6" s="115"/>
      <c r="OCJ6" s="113"/>
      <c r="OCK6" s="113"/>
      <c r="OCL6" s="428"/>
      <c r="OCM6" s="112"/>
      <c r="OCN6" s="112"/>
      <c r="OCO6" s="112"/>
      <c r="OCP6" s="115"/>
      <c r="OCQ6" s="113"/>
      <c r="OCR6" s="113"/>
      <c r="OCS6" s="428"/>
      <c r="OCT6" s="112"/>
      <c r="OCU6" s="112"/>
      <c r="OCV6" s="112"/>
      <c r="OCW6" s="115"/>
      <c r="OCX6" s="113"/>
      <c r="OCY6" s="113"/>
      <c r="OCZ6" s="428"/>
      <c r="ODA6" s="112"/>
      <c r="ODB6" s="112"/>
      <c r="ODC6" s="112"/>
      <c r="ODD6" s="115"/>
      <c r="ODE6" s="113"/>
      <c r="ODF6" s="113"/>
      <c r="ODG6" s="428"/>
      <c r="ODH6" s="112"/>
      <c r="ODI6" s="112"/>
      <c r="ODJ6" s="112"/>
      <c r="ODK6" s="115"/>
      <c r="ODL6" s="113"/>
      <c r="ODM6" s="113"/>
      <c r="ODN6" s="428"/>
      <c r="ODO6" s="112"/>
      <c r="ODP6" s="112"/>
      <c r="ODQ6" s="112"/>
      <c r="ODR6" s="115"/>
      <c r="ODS6" s="113"/>
      <c r="ODT6" s="113"/>
      <c r="ODU6" s="428"/>
      <c r="ODV6" s="112"/>
      <c r="ODW6" s="112"/>
      <c r="ODX6" s="112"/>
      <c r="ODY6" s="115"/>
      <c r="ODZ6" s="113"/>
      <c r="OEA6" s="113"/>
      <c r="OEB6" s="428"/>
      <c r="OEC6" s="112"/>
      <c r="OED6" s="112"/>
      <c r="OEE6" s="112"/>
      <c r="OEF6" s="115"/>
      <c r="OEG6" s="113"/>
      <c r="OEH6" s="113"/>
      <c r="OEI6" s="428"/>
      <c r="OEJ6" s="112"/>
      <c r="OEK6" s="112"/>
      <c r="OEL6" s="112"/>
      <c r="OEM6" s="115"/>
      <c r="OEN6" s="113"/>
      <c r="OEO6" s="113"/>
      <c r="OEP6" s="428"/>
      <c r="OEQ6" s="112"/>
      <c r="OER6" s="112"/>
      <c r="OES6" s="112"/>
      <c r="OET6" s="115"/>
      <c r="OEU6" s="113"/>
      <c r="OEV6" s="113"/>
      <c r="OEW6" s="428"/>
      <c r="OEX6" s="112"/>
      <c r="OEY6" s="112"/>
      <c r="OEZ6" s="112"/>
      <c r="OFA6" s="115"/>
      <c r="OFB6" s="113"/>
      <c r="OFC6" s="113"/>
      <c r="OFD6" s="428"/>
      <c r="OFE6" s="112"/>
      <c r="OFF6" s="112"/>
      <c r="OFG6" s="112"/>
      <c r="OFH6" s="115"/>
      <c r="OFI6" s="113"/>
      <c r="OFJ6" s="113"/>
      <c r="OFK6" s="428"/>
      <c r="OFL6" s="112"/>
      <c r="OFM6" s="112"/>
      <c r="OFN6" s="112"/>
      <c r="OFO6" s="115"/>
      <c r="OFP6" s="113"/>
      <c r="OFQ6" s="113"/>
      <c r="OFR6" s="428"/>
      <c r="OFS6" s="112"/>
      <c r="OFT6" s="112"/>
      <c r="OFU6" s="112"/>
      <c r="OFV6" s="115"/>
      <c r="OFW6" s="113"/>
      <c r="OFX6" s="113"/>
      <c r="OFY6" s="428"/>
      <c r="OFZ6" s="112"/>
      <c r="OGA6" s="112"/>
      <c r="OGB6" s="112"/>
      <c r="OGC6" s="115"/>
      <c r="OGD6" s="113"/>
      <c r="OGE6" s="113"/>
      <c r="OGF6" s="428"/>
      <c r="OGG6" s="112"/>
      <c r="OGH6" s="112"/>
      <c r="OGI6" s="112"/>
      <c r="OGJ6" s="115"/>
      <c r="OGK6" s="113"/>
      <c r="OGL6" s="113"/>
      <c r="OGM6" s="428"/>
      <c r="OGN6" s="112"/>
      <c r="OGO6" s="112"/>
      <c r="OGP6" s="112"/>
      <c r="OGQ6" s="115"/>
      <c r="OGR6" s="113"/>
      <c r="OGS6" s="113"/>
      <c r="OGT6" s="428"/>
      <c r="OGU6" s="112"/>
      <c r="OGV6" s="112"/>
      <c r="OGW6" s="112"/>
      <c r="OGX6" s="115"/>
      <c r="OGY6" s="113"/>
      <c r="OGZ6" s="113"/>
      <c r="OHA6" s="428"/>
      <c r="OHB6" s="112"/>
      <c r="OHC6" s="112"/>
      <c r="OHD6" s="112"/>
      <c r="OHE6" s="115"/>
      <c r="OHF6" s="113"/>
      <c r="OHG6" s="113"/>
      <c r="OHH6" s="428"/>
      <c r="OHI6" s="112"/>
      <c r="OHJ6" s="112"/>
      <c r="OHK6" s="112"/>
      <c r="OHL6" s="115"/>
      <c r="OHM6" s="113"/>
      <c r="OHN6" s="113"/>
      <c r="OHO6" s="428"/>
      <c r="OHP6" s="112"/>
      <c r="OHQ6" s="112"/>
      <c r="OHR6" s="112"/>
      <c r="OHS6" s="115"/>
      <c r="OHT6" s="113"/>
      <c r="OHU6" s="113"/>
      <c r="OHV6" s="428"/>
      <c r="OHW6" s="112"/>
      <c r="OHX6" s="112"/>
      <c r="OHY6" s="112"/>
      <c r="OHZ6" s="115"/>
      <c r="OIA6" s="113"/>
      <c r="OIB6" s="113"/>
      <c r="OIC6" s="428"/>
      <c r="OID6" s="112"/>
      <c r="OIE6" s="112"/>
      <c r="OIF6" s="112"/>
      <c r="OIG6" s="115"/>
      <c r="OIH6" s="113"/>
      <c r="OII6" s="113"/>
      <c r="OIJ6" s="428"/>
      <c r="OIK6" s="112"/>
      <c r="OIL6" s="112"/>
      <c r="OIM6" s="112"/>
      <c r="OIN6" s="115"/>
      <c r="OIO6" s="113"/>
      <c r="OIP6" s="113"/>
      <c r="OIQ6" s="428"/>
      <c r="OIR6" s="112"/>
      <c r="OIS6" s="112"/>
      <c r="OIT6" s="112"/>
      <c r="OIU6" s="115"/>
      <c r="OIV6" s="113"/>
      <c r="OIW6" s="113"/>
      <c r="OIX6" s="428"/>
      <c r="OIY6" s="112"/>
      <c r="OIZ6" s="112"/>
      <c r="OJA6" s="112"/>
      <c r="OJB6" s="115"/>
      <c r="OJC6" s="113"/>
      <c r="OJD6" s="113"/>
      <c r="OJE6" s="428"/>
      <c r="OJF6" s="112"/>
      <c r="OJG6" s="112"/>
      <c r="OJH6" s="112"/>
      <c r="OJI6" s="115"/>
      <c r="OJJ6" s="113"/>
      <c r="OJK6" s="113"/>
      <c r="OJL6" s="428"/>
      <c r="OJM6" s="112"/>
      <c r="OJN6" s="112"/>
      <c r="OJO6" s="112"/>
      <c r="OJP6" s="115"/>
      <c r="OJQ6" s="113"/>
      <c r="OJR6" s="113"/>
      <c r="OJS6" s="428"/>
      <c r="OJT6" s="112"/>
      <c r="OJU6" s="112"/>
      <c r="OJV6" s="112"/>
      <c r="OJW6" s="115"/>
      <c r="OJX6" s="113"/>
      <c r="OJY6" s="113"/>
      <c r="OJZ6" s="428"/>
      <c r="OKA6" s="112"/>
      <c r="OKB6" s="112"/>
      <c r="OKC6" s="112"/>
      <c r="OKD6" s="115"/>
      <c r="OKE6" s="113"/>
      <c r="OKF6" s="113"/>
      <c r="OKG6" s="428"/>
      <c r="OKH6" s="112"/>
      <c r="OKI6" s="112"/>
      <c r="OKJ6" s="112"/>
      <c r="OKK6" s="115"/>
      <c r="OKL6" s="113"/>
      <c r="OKM6" s="113"/>
      <c r="OKN6" s="428"/>
      <c r="OKO6" s="112"/>
      <c r="OKP6" s="112"/>
      <c r="OKQ6" s="112"/>
      <c r="OKR6" s="115"/>
      <c r="OKS6" s="113"/>
      <c r="OKT6" s="113"/>
      <c r="OKU6" s="428"/>
      <c r="OKV6" s="112"/>
      <c r="OKW6" s="112"/>
      <c r="OKX6" s="112"/>
      <c r="OKY6" s="115"/>
      <c r="OKZ6" s="113"/>
      <c r="OLA6" s="113"/>
      <c r="OLB6" s="428"/>
      <c r="OLC6" s="112"/>
      <c r="OLD6" s="112"/>
      <c r="OLE6" s="112"/>
      <c r="OLF6" s="115"/>
      <c r="OLG6" s="113"/>
      <c r="OLH6" s="113"/>
      <c r="OLI6" s="428"/>
      <c r="OLJ6" s="112"/>
      <c r="OLK6" s="112"/>
      <c r="OLL6" s="112"/>
      <c r="OLM6" s="115"/>
      <c r="OLN6" s="113"/>
      <c r="OLO6" s="113"/>
      <c r="OLP6" s="428"/>
      <c r="OLQ6" s="112"/>
      <c r="OLR6" s="112"/>
      <c r="OLS6" s="112"/>
      <c r="OLT6" s="115"/>
      <c r="OLU6" s="113"/>
      <c r="OLV6" s="113"/>
      <c r="OLW6" s="428"/>
      <c r="OLX6" s="112"/>
      <c r="OLY6" s="112"/>
      <c r="OLZ6" s="112"/>
      <c r="OMA6" s="115"/>
      <c r="OMB6" s="113"/>
      <c r="OMC6" s="113"/>
      <c r="OMD6" s="428"/>
      <c r="OME6" s="112"/>
      <c r="OMF6" s="112"/>
      <c r="OMG6" s="112"/>
      <c r="OMH6" s="115"/>
      <c r="OMI6" s="113"/>
      <c r="OMJ6" s="113"/>
      <c r="OMK6" s="428"/>
      <c r="OML6" s="112"/>
      <c r="OMM6" s="112"/>
      <c r="OMN6" s="112"/>
      <c r="OMO6" s="115"/>
      <c r="OMP6" s="113"/>
      <c r="OMQ6" s="113"/>
      <c r="OMR6" s="428"/>
      <c r="OMS6" s="112"/>
      <c r="OMT6" s="112"/>
      <c r="OMU6" s="112"/>
      <c r="OMV6" s="115"/>
      <c r="OMW6" s="113"/>
      <c r="OMX6" s="113"/>
      <c r="OMY6" s="428"/>
      <c r="OMZ6" s="112"/>
      <c r="ONA6" s="112"/>
      <c r="ONB6" s="112"/>
      <c r="ONC6" s="115"/>
      <c r="OND6" s="113"/>
      <c r="ONE6" s="113"/>
      <c r="ONF6" s="428"/>
      <c r="ONG6" s="112"/>
      <c r="ONH6" s="112"/>
      <c r="ONI6" s="112"/>
      <c r="ONJ6" s="115"/>
      <c r="ONK6" s="113"/>
      <c r="ONL6" s="113"/>
      <c r="ONM6" s="428"/>
      <c r="ONN6" s="112"/>
      <c r="ONO6" s="112"/>
      <c r="ONP6" s="112"/>
      <c r="ONQ6" s="115"/>
      <c r="ONR6" s="113"/>
      <c r="ONS6" s="113"/>
      <c r="ONT6" s="428"/>
      <c r="ONU6" s="112"/>
      <c r="ONV6" s="112"/>
      <c r="ONW6" s="112"/>
      <c r="ONX6" s="115"/>
      <c r="ONY6" s="113"/>
      <c r="ONZ6" s="113"/>
      <c r="OOA6" s="428"/>
      <c r="OOB6" s="112"/>
      <c r="OOC6" s="112"/>
      <c r="OOD6" s="112"/>
      <c r="OOE6" s="115"/>
      <c r="OOF6" s="113"/>
      <c r="OOG6" s="113"/>
      <c r="OOH6" s="428"/>
      <c r="OOI6" s="112"/>
      <c r="OOJ6" s="112"/>
      <c r="OOK6" s="112"/>
      <c r="OOL6" s="115"/>
      <c r="OOM6" s="113"/>
      <c r="OON6" s="113"/>
      <c r="OOO6" s="428"/>
      <c r="OOP6" s="112"/>
      <c r="OOQ6" s="112"/>
      <c r="OOR6" s="112"/>
      <c r="OOS6" s="115"/>
      <c r="OOT6" s="113"/>
      <c r="OOU6" s="113"/>
      <c r="OOV6" s="428"/>
      <c r="OOW6" s="112"/>
      <c r="OOX6" s="112"/>
      <c r="OOY6" s="112"/>
      <c r="OOZ6" s="115"/>
      <c r="OPA6" s="113"/>
      <c r="OPB6" s="113"/>
      <c r="OPC6" s="428"/>
      <c r="OPD6" s="112"/>
      <c r="OPE6" s="112"/>
      <c r="OPF6" s="112"/>
      <c r="OPG6" s="115"/>
      <c r="OPH6" s="113"/>
      <c r="OPI6" s="113"/>
      <c r="OPJ6" s="428"/>
      <c r="OPK6" s="112"/>
      <c r="OPL6" s="112"/>
      <c r="OPM6" s="112"/>
      <c r="OPN6" s="115"/>
      <c r="OPO6" s="113"/>
      <c r="OPP6" s="113"/>
      <c r="OPQ6" s="428"/>
      <c r="OPR6" s="112"/>
      <c r="OPS6" s="112"/>
      <c r="OPT6" s="112"/>
      <c r="OPU6" s="115"/>
      <c r="OPV6" s="113"/>
      <c r="OPW6" s="113"/>
      <c r="OPX6" s="428"/>
      <c r="OPY6" s="112"/>
      <c r="OPZ6" s="112"/>
      <c r="OQA6" s="112"/>
      <c r="OQB6" s="115"/>
      <c r="OQC6" s="113"/>
      <c r="OQD6" s="113"/>
      <c r="OQE6" s="428"/>
      <c r="OQF6" s="112"/>
      <c r="OQG6" s="112"/>
      <c r="OQH6" s="112"/>
      <c r="OQI6" s="115"/>
      <c r="OQJ6" s="113"/>
      <c r="OQK6" s="113"/>
      <c r="OQL6" s="428"/>
      <c r="OQM6" s="112"/>
      <c r="OQN6" s="112"/>
      <c r="OQO6" s="112"/>
      <c r="OQP6" s="115"/>
      <c r="OQQ6" s="113"/>
      <c r="OQR6" s="113"/>
      <c r="OQS6" s="428"/>
      <c r="OQT6" s="112"/>
      <c r="OQU6" s="112"/>
      <c r="OQV6" s="112"/>
      <c r="OQW6" s="115"/>
      <c r="OQX6" s="113"/>
      <c r="OQY6" s="113"/>
      <c r="OQZ6" s="428"/>
      <c r="ORA6" s="112"/>
      <c r="ORB6" s="112"/>
      <c r="ORC6" s="112"/>
      <c r="ORD6" s="115"/>
      <c r="ORE6" s="113"/>
      <c r="ORF6" s="113"/>
      <c r="ORG6" s="428"/>
      <c r="ORH6" s="112"/>
      <c r="ORI6" s="112"/>
      <c r="ORJ6" s="112"/>
      <c r="ORK6" s="115"/>
      <c r="ORL6" s="113"/>
      <c r="ORM6" s="113"/>
      <c r="ORN6" s="428"/>
      <c r="ORO6" s="112"/>
      <c r="ORP6" s="112"/>
      <c r="ORQ6" s="112"/>
      <c r="ORR6" s="115"/>
      <c r="ORS6" s="113"/>
      <c r="ORT6" s="113"/>
      <c r="ORU6" s="428"/>
      <c r="ORV6" s="112"/>
      <c r="ORW6" s="112"/>
      <c r="ORX6" s="112"/>
      <c r="ORY6" s="115"/>
      <c r="ORZ6" s="113"/>
      <c r="OSA6" s="113"/>
      <c r="OSB6" s="428"/>
      <c r="OSC6" s="112"/>
      <c r="OSD6" s="112"/>
      <c r="OSE6" s="112"/>
      <c r="OSF6" s="115"/>
      <c r="OSG6" s="113"/>
      <c r="OSH6" s="113"/>
      <c r="OSI6" s="428"/>
      <c r="OSJ6" s="112"/>
      <c r="OSK6" s="112"/>
      <c r="OSL6" s="112"/>
      <c r="OSM6" s="115"/>
      <c r="OSN6" s="113"/>
      <c r="OSO6" s="113"/>
      <c r="OSP6" s="428"/>
      <c r="OSQ6" s="112"/>
      <c r="OSR6" s="112"/>
      <c r="OSS6" s="112"/>
      <c r="OST6" s="115"/>
      <c r="OSU6" s="113"/>
      <c r="OSV6" s="113"/>
      <c r="OSW6" s="428"/>
      <c r="OSX6" s="112"/>
      <c r="OSY6" s="112"/>
      <c r="OSZ6" s="112"/>
      <c r="OTA6" s="115"/>
      <c r="OTB6" s="113"/>
      <c r="OTC6" s="113"/>
      <c r="OTD6" s="428"/>
      <c r="OTE6" s="112"/>
      <c r="OTF6" s="112"/>
      <c r="OTG6" s="112"/>
      <c r="OTH6" s="115"/>
      <c r="OTI6" s="113"/>
      <c r="OTJ6" s="113"/>
      <c r="OTK6" s="428"/>
      <c r="OTL6" s="112"/>
      <c r="OTM6" s="112"/>
      <c r="OTN6" s="112"/>
      <c r="OTO6" s="115"/>
      <c r="OTP6" s="113"/>
      <c r="OTQ6" s="113"/>
      <c r="OTR6" s="428"/>
      <c r="OTS6" s="112"/>
      <c r="OTT6" s="112"/>
      <c r="OTU6" s="112"/>
      <c r="OTV6" s="115"/>
      <c r="OTW6" s="113"/>
      <c r="OTX6" s="113"/>
      <c r="OTY6" s="428"/>
      <c r="OTZ6" s="112"/>
      <c r="OUA6" s="112"/>
      <c r="OUB6" s="112"/>
      <c r="OUC6" s="115"/>
      <c r="OUD6" s="113"/>
      <c r="OUE6" s="113"/>
      <c r="OUF6" s="428"/>
      <c r="OUG6" s="112"/>
      <c r="OUH6" s="112"/>
      <c r="OUI6" s="112"/>
      <c r="OUJ6" s="115"/>
      <c r="OUK6" s="113"/>
      <c r="OUL6" s="113"/>
      <c r="OUM6" s="428"/>
      <c r="OUN6" s="112"/>
      <c r="OUO6" s="112"/>
      <c r="OUP6" s="112"/>
      <c r="OUQ6" s="115"/>
      <c r="OUR6" s="113"/>
      <c r="OUS6" s="113"/>
      <c r="OUT6" s="428"/>
      <c r="OUU6" s="112"/>
      <c r="OUV6" s="112"/>
      <c r="OUW6" s="112"/>
      <c r="OUX6" s="115"/>
      <c r="OUY6" s="113"/>
      <c r="OUZ6" s="113"/>
      <c r="OVA6" s="428"/>
      <c r="OVB6" s="112"/>
      <c r="OVC6" s="112"/>
      <c r="OVD6" s="112"/>
      <c r="OVE6" s="115"/>
      <c r="OVF6" s="113"/>
      <c r="OVG6" s="113"/>
      <c r="OVH6" s="428"/>
      <c r="OVI6" s="112"/>
      <c r="OVJ6" s="112"/>
      <c r="OVK6" s="112"/>
      <c r="OVL6" s="115"/>
      <c r="OVM6" s="113"/>
      <c r="OVN6" s="113"/>
      <c r="OVO6" s="428"/>
      <c r="OVP6" s="112"/>
      <c r="OVQ6" s="112"/>
      <c r="OVR6" s="112"/>
      <c r="OVS6" s="115"/>
      <c r="OVT6" s="113"/>
      <c r="OVU6" s="113"/>
      <c r="OVV6" s="428"/>
      <c r="OVW6" s="112"/>
      <c r="OVX6" s="112"/>
      <c r="OVY6" s="112"/>
      <c r="OVZ6" s="115"/>
      <c r="OWA6" s="113"/>
      <c r="OWB6" s="113"/>
      <c r="OWC6" s="428"/>
      <c r="OWD6" s="112"/>
      <c r="OWE6" s="112"/>
      <c r="OWF6" s="112"/>
      <c r="OWG6" s="115"/>
      <c r="OWH6" s="113"/>
      <c r="OWI6" s="113"/>
      <c r="OWJ6" s="428"/>
      <c r="OWK6" s="112"/>
      <c r="OWL6" s="112"/>
      <c r="OWM6" s="112"/>
      <c r="OWN6" s="115"/>
      <c r="OWO6" s="113"/>
      <c r="OWP6" s="113"/>
      <c r="OWQ6" s="428"/>
      <c r="OWR6" s="112"/>
      <c r="OWS6" s="112"/>
      <c r="OWT6" s="112"/>
      <c r="OWU6" s="115"/>
      <c r="OWV6" s="113"/>
      <c r="OWW6" s="113"/>
      <c r="OWX6" s="428"/>
      <c r="OWY6" s="112"/>
      <c r="OWZ6" s="112"/>
      <c r="OXA6" s="112"/>
      <c r="OXB6" s="115"/>
      <c r="OXC6" s="113"/>
      <c r="OXD6" s="113"/>
      <c r="OXE6" s="428"/>
      <c r="OXF6" s="112"/>
      <c r="OXG6" s="112"/>
      <c r="OXH6" s="112"/>
      <c r="OXI6" s="115"/>
      <c r="OXJ6" s="113"/>
      <c r="OXK6" s="113"/>
      <c r="OXL6" s="428"/>
      <c r="OXM6" s="112"/>
      <c r="OXN6" s="112"/>
      <c r="OXO6" s="112"/>
      <c r="OXP6" s="115"/>
      <c r="OXQ6" s="113"/>
      <c r="OXR6" s="113"/>
      <c r="OXS6" s="428"/>
      <c r="OXT6" s="112"/>
      <c r="OXU6" s="112"/>
      <c r="OXV6" s="112"/>
      <c r="OXW6" s="115"/>
      <c r="OXX6" s="113"/>
      <c r="OXY6" s="113"/>
      <c r="OXZ6" s="428"/>
      <c r="OYA6" s="112"/>
      <c r="OYB6" s="112"/>
      <c r="OYC6" s="112"/>
      <c r="OYD6" s="115"/>
      <c r="OYE6" s="113"/>
      <c r="OYF6" s="113"/>
      <c r="OYG6" s="428"/>
      <c r="OYH6" s="112"/>
      <c r="OYI6" s="112"/>
      <c r="OYJ6" s="112"/>
      <c r="OYK6" s="115"/>
      <c r="OYL6" s="113"/>
      <c r="OYM6" s="113"/>
      <c r="OYN6" s="428"/>
      <c r="OYO6" s="112"/>
      <c r="OYP6" s="112"/>
      <c r="OYQ6" s="112"/>
      <c r="OYR6" s="115"/>
      <c r="OYS6" s="113"/>
      <c r="OYT6" s="113"/>
      <c r="OYU6" s="428"/>
      <c r="OYV6" s="112"/>
      <c r="OYW6" s="112"/>
      <c r="OYX6" s="112"/>
      <c r="OYY6" s="115"/>
      <c r="OYZ6" s="113"/>
      <c r="OZA6" s="113"/>
      <c r="OZB6" s="428"/>
      <c r="OZC6" s="112"/>
      <c r="OZD6" s="112"/>
      <c r="OZE6" s="112"/>
      <c r="OZF6" s="115"/>
      <c r="OZG6" s="113"/>
      <c r="OZH6" s="113"/>
      <c r="OZI6" s="428"/>
      <c r="OZJ6" s="112"/>
      <c r="OZK6" s="112"/>
      <c r="OZL6" s="112"/>
      <c r="OZM6" s="115"/>
      <c r="OZN6" s="113"/>
      <c r="OZO6" s="113"/>
      <c r="OZP6" s="428"/>
      <c r="OZQ6" s="112"/>
      <c r="OZR6" s="112"/>
      <c r="OZS6" s="112"/>
      <c r="OZT6" s="115"/>
      <c r="OZU6" s="113"/>
      <c r="OZV6" s="113"/>
      <c r="OZW6" s="428"/>
      <c r="OZX6" s="112"/>
      <c r="OZY6" s="112"/>
      <c r="OZZ6" s="112"/>
      <c r="PAA6" s="115"/>
      <c r="PAB6" s="113"/>
      <c r="PAC6" s="113"/>
      <c r="PAD6" s="428"/>
      <c r="PAE6" s="112"/>
      <c r="PAF6" s="112"/>
      <c r="PAG6" s="112"/>
      <c r="PAH6" s="115"/>
      <c r="PAI6" s="113"/>
      <c r="PAJ6" s="113"/>
      <c r="PAK6" s="428"/>
      <c r="PAL6" s="112"/>
      <c r="PAM6" s="112"/>
      <c r="PAN6" s="112"/>
      <c r="PAO6" s="115"/>
      <c r="PAP6" s="113"/>
      <c r="PAQ6" s="113"/>
      <c r="PAR6" s="428"/>
      <c r="PAS6" s="112"/>
      <c r="PAT6" s="112"/>
      <c r="PAU6" s="112"/>
      <c r="PAV6" s="115"/>
      <c r="PAW6" s="113"/>
      <c r="PAX6" s="113"/>
      <c r="PAY6" s="428"/>
      <c r="PAZ6" s="112"/>
      <c r="PBA6" s="112"/>
      <c r="PBB6" s="112"/>
      <c r="PBC6" s="115"/>
      <c r="PBD6" s="113"/>
      <c r="PBE6" s="113"/>
      <c r="PBF6" s="428"/>
      <c r="PBG6" s="112"/>
      <c r="PBH6" s="112"/>
      <c r="PBI6" s="112"/>
      <c r="PBJ6" s="115"/>
      <c r="PBK6" s="113"/>
      <c r="PBL6" s="113"/>
      <c r="PBM6" s="428"/>
      <c r="PBN6" s="112"/>
      <c r="PBO6" s="112"/>
      <c r="PBP6" s="112"/>
      <c r="PBQ6" s="115"/>
      <c r="PBR6" s="113"/>
      <c r="PBS6" s="113"/>
      <c r="PBT6" s="428"/>
      <c r="PBU6" s="112"/>
      <c r="PBV6" s="112"/>
      <c r="PBW6" s="112"/>
      <c r="PBX6" s="115"/>
      <c r="PBY6" s="113"/>
      <c r="PBZ6" s="113"/>
      <c r="PCA6" s="428"/>
      <c r="PCB6" s="112"/>
      <c r="PCC6" s="112"/>
      <c r="PCD6" s="112"/>
      <c r="PCE6" s="115"/>
      <c r="PCF6" s="113"/>
      <c r="PCG6" s="113"/>
      <c r="PCH6" s="428"/>
      <c r="PCI6" s="112"/>
      <c r="PCJ6" s="112"/>
      <c r="PCK6" s="112"/>
      <c r="PCL6" s="115"/>
      <c r="PCM6" s="113"/>
      <c r="PCN6" s="113"/>
      <c r="PCO6" s="428"/>
      <c r="PCP6" s="112"/>
      <c r="PCQ6" s="112"/>
      <c r="PCR6" s="112"/>
      <c r="PCS6" s="115"/>
      <c r="PCT6" s="113"/>
      <c r="PCU6" s="113"/>
      <c r="PCV6" s="428"/>
      <c r="PCW6" s="112"/>
      <c r="PCX6" s="112"/>
      <c r="PCY6" s="112"/>
      <c r="PCZ6" s="115"/>
      <c r="PDA6" s="113"/>
      <c r="PDB6" s="113"/>
      <c r="PDC6" s="428"/>
      <c r="PDD6" s="112"/>
      <c r="PDE6" s="112"/>
      <c r="PDF6" s="112"/>
      <c r="PDG6" s="115"/>
      <c r="PDH6" s="113"/>
      <c r="PDI6" s="113"/>
      <c r="PDJ6" s="428"/>
      <c r="PDK6" s="112"/>
      <c r="PDL6" s="112"/>
      <c r="PDM6" s="112"/>
      <c r="PDN6" s="115"/>
      <c r="PDO6" s="113"/>
      <c r="PDP6" s="113"/>
      <c r="PDQ6" s="428"/>
      <c r="PDR6" s="112"/>
      <c r="PDS6" s="112"/>
      <c r="PDT6" s="112"/>
      <c r="PDU6" s="115"/>
      <c r="PDV6" s="113"/>
      <c r="PDW6" s="113"/>
      <c r="PDX6" s="428"/>
      <c r="PDY6" s="112"/>
      <c r="PDZ6" s="112"/>
      <c r="PEA6" s="112"/>
      <c r="PEB6" s="115"/>
      <c r="PEC6" s="113"/>
      <c r="PED6" s="113"/>
      <c r="PEE6" s="428"/>
      <c r="PEF6" s="112"/>
      <c r="PEG6" s="112"/>
      <c r="PEH6" s="112"/>
      <c r="PEI6" s="115"/>
      <c r="PEJ6" s="113"/>
      <c r="PEK6" s="113"/>
      <c r="PEL6" s="428"/>
      <c r="PEM6" s="112"/>
      <c r="PEN6" s="112"/>
      <c r="PEO6" s="112"/>
      <c r="PEP6" s="115"/>
      <c r="PEQ6" s="113"/>
      <c r="PER6" s="113"/>
      <c r="PES6" s="428"/>
      <c r="PET6" s="112"/>
      <c r="PEU6" s="112"/>
      <c r="PEV6" s="112"/>
      <c r="PEW6" s="115"/>
      <c r="PEX6" s="113"/>
      <c r="PEY6" s="113"/>
      <c r="PEZ6" s="428"/>
      <c r="PFA6" s="112"/>
      <c r="PFB6" s="112"/>
      <c r="PFC6" s="112"/>
      <c r="PFD6" s="115"/>
      <c r="PFE6" s="113"/>
      <c r="PFF6" s="113"/>
      <c r="PFG6" s="428"/>
      <c r="PFH6" s="112"/>
      <c r="PFI6" s="112"/>
      <c r="PFJ6" s="112"/>
      <c r="PFK6" s="115"/>
      <c r="PFL6" s="113"/>
      <c r="PFM6" s="113"/>
      <c r="PFN6" s="428"/>
      <c r="PFO6" s="112"/>
      <c r="PFP6" s="112"/>
      <c r="PFQ6" s="112"/>
      <c r="PFR6" s="115"/>
      <c r="PFS6" s="113"/>
      <c r="PFT6" s="113"/>
      <c r="PFU6" s="428"/>
      <c r="PFV6" s="112"/>
      <c r="PFW6" s="112"/>
      <c r="PFX6" s="112"/>
      <c r="PFY6" s="115"/>
      <c r="PFZ6" s="113"/>
      <c r="PGA6" s="113"/>
      <c r="PGB6" s="428"/>
      <c r="PGC6" s="112"/>
      <c r="PGD6" s="112"/>
      <c r="PGE6" s="112"/>
      <c r="PGF6" s="115"/>
      <c r="PGG6" s="113"/>
      <c r="PGH6" s="113"/>
      <c r="PGI6" s="428"/>
      <c r="PGJ6" s="112"/>
      <c r="PGK6" s="112"/>
      <c r="PGL6" s="112"/>
      <c r="PGM6" s="115"/>
      <c r="PGN6" s="113"/>
      <c r="PGO6" s="113"/>
      <c r="PGP6" s="428"/>
      <c r="PGQ6" s="112"/>
      <c r="PGR6" s="112"/>
      <c r="PGS6" s="112"/>
      <c r="PGT6" s="115"/>
      <c r="PGU6" s="113"/>
      <c r="PGV6" s="113"/>
      <c r="PGW6" s="428"/>
      <c r="PGX6" s="112"/>
      <c r="PGY6" s="112"/>
      <c r="PGZ6" s="112"/>
      <c r="PHA6" s="115"/>
      <c r="PHB6" s="113"/>
      <c r="PHC6" s="113"/>
      <c r="PHD6" s="428"/>
      <c r="PHE6" s="112"/>
      <c r="PHF6" s="112"/>
      <c r="PHG6" s="112"/>
      <c r="PHH6" s="115"/>
      <c r="PHI6" s="113"/>
      <c r="PHJ6" s="113"/>
      <c r="PHK6" s="428"/>
      <c r="PHL6" s="112"/>
      <c r="PHM6" s="112"/>
      <c r="PHN6" s="112"/>
      <c r="PHO6" s="115"/>
      <c r="PHP6" s="113"/>
      <c r="PHQ6" s="113"/>
      <c r="PHR6" s="428"/>
      <c r="PHS6" s="112"/>
      <c r="PHT6" s="112"/>
      <c r="PHU6" s="112"/>
      <c r="PHV6" s="115"/>
      <c r="PHW6" s="113"/>
      <c r="PHX6" s="113"/>
      <c r="PHY6" s="428"/>
      <c r="PHZ6" s="112"/>
      <c r="PIA6" s="112"/>
      <c r="PIB6" s="112"/>
      <c r="PIC6" s="115"/>
      <c r="PID6" s="113"/>
      <c r="PIE6" s="113"/>
      <c r="PIF6" s="428"/>
      <c r="PIG6" s="112"/>
      <c r="PIH6" s="112"/>
      <c r="PII6" s="112"/>
      <c r="PIJ6" s="115"/>
      <c r="PIK6" s="113"/>
      <c r="PIL6" s="113"/>
      <c r="PIM6" s="428"/>
      <c r="PIN6" s="112"/>
      <c r="PIO6" s="112"/>
      <c r="PIP6" s="112"/>
      <c r="PIQ6" s="115"/>
      <c r="PIR6" s="113"/>
      <c r="PIS6" s="113"/>
      <c r="PIT6" s="428"/>
      <c r="PIU6" s="112"/>
      <c r="PIV6" s="112"/>
      <c r="PIW6" s="112"/>
      <c r="PIX6" s="115"/>
      <c r="PIY6" s="113"/>
      <c r="PIZ6" s="113"/>
      <c r="PJA6" s="428"/>
      <c r="PJB6" s="112"/>
      <c r="PJC6" s="112"/>
      <c r="PJD6" s="112"/>
      <c r="PJE6" s="115"/>
      <c r="PJF6" s="113"/>
      <c r="PJG6" s="113"/>
      <c r="PJH6" s="428"/>
      <c r="PJI6" s="112"/>
      <c r="PJJ6" s="112"/>
      <c r="PJK6" s="112"/>
      <c r="PJL6" s="115"/>
      <c r="PJM6" s="113"/>
      <c r="PJN6" s="113"/>
      <c r="PJO6" s="428"/>
      <c r="PJP6" s="112"/>
      <c r="PJQ6" s="112"/>
      <c r="PJR6" s="112"/>
      <c r="PJS6" s="115"/>
      <c r="PJT6" s="113"/>
      <c r="PJU6" s="113"/>
      <c r="PJV6" s="428"/>
      <c r="PJW6" s="112"/>
      <c r="PJX6" s="112"/>
      <c r="PJY6" s="112"/>
      <c r="PJZ6" s="115"/>
      <c r="PKA6" s="113"/>
      <c r="PKB6" s="113"/>
      <c r="PKC6" s="428"/>
      <c r="PKD6" s="112"/>
      <c r="PKE6" s="112"/>
      <c r="PKF6" s="112"/>
      <c r="PKG6" s="115"/>
      <c r="PKH6" s="113"/>
      <c r="PKI6" s="113"/>
      <c r="PKJ6" s="428"/>
      <c r="PKK6" s="112"/>
      <c r="PKL6" s="112"/>
      <c r="PKM6" s="112"/>
      <c r="PKN6" s="115"/>
      <c r="PKO6" s="113"/>
      <c r="PKP6" s="113"/>
      <c r="PKQ6" s="428"/>
      <c r="PKR6" s="112"/>
      <c r="PKS6" s="112"/>
      <c r="PKT6" s="112"/>
      <c r="PKU6" s="115"/>
      <c r="PKV6" s="113"/>
      <c r="PKW6" s="113"/>
      <c r="PKX6" s="428"/>
      <c r="PKY6" s="112"/>
      <c r="PKZ6" s="112"/>
      <c r="PLA6" s="112"/>
      <c r="PLB6" s="115"/>
      <c r="PLC6" s="113"/>
      <c r="PLD6" s="113"/>
      <c r="PLE6" s="428"/>
      <c r="PLF6" s="112"/>
      <c r="PLG6" s="112"/>
      <c r="PLH6" s="112"/>
      <c r="PLI6" s="115"/>
      <c r="PLJ6" s="113"/>
      <c r="PLK6" s="113"/>
      <c r="PLL6" s="428"/>
      <c r="PLM6" s="112"/>
      <c r="PLN6" s="112"/>
      <c r="PLO6" s="112"/>
      <c r="PLP6" s="115"/>
      <c r="PLQ6" s="113"/>
      <c r="PLR6" s="113"/>
      <c r="PLS6" s="428"/>
      <c r="PLT6" s="112"/>
      <c r="PLU6" s="112"/>
      <c r="PLV6" s="112"/>
      <c r="PLW6" s="115"/>
      <c r="PLX6" s="113"/>
      <c r="PLY6" s="113"/>
      <c r="PLZ6" s="428"/>
      <c r="PMA6" s="112"/>
      <c r="PMB6" s="112"/>
      <c r="PMC6" s="112"/>
      <c r="PMD6" s="115"/>
      <c r="PME6" s="113"/>
      <c r="PMF6" s="113"/>
      <c r="PMG6" s="428"/>
      <c r="PMH6" s="112"/>
      <c r="PMI6" s="112"/>
      <c r="PMJ6" s="112"/>
      <c r="PMK6" s="115"/>
      <c r="PML6" s="113"/>
      <c r="PMM6" s="113"/>
      <c r="PMN6" s="428"/>
      <c r="PMO6" s="112"/>
      <c r="PMP6" s="112"/>
      <c r="PMQ6" s="112"/>
      <c r="PMR6" s="115"/>
      <c r="PMS6" s="113"/>
      <c r="PMT6" s="113"/>
      <c r="PMU6" s="428"/>
      <c r="PMV6" s="112"/>
      <c r="PMW6" s="112"/>
      <c r="PMX6" s="112"/>
      <c r="PMY6" s="115"/>
      <c r="PMZ6" s="113"/>
      <c r="PNA6" s="113"/>
      <c r="PNB6" s="428"/>
      <c r="PNC6" s="112"/>
      <c r="PND6" s="112"/>
      <c r="PNE6" s="112"/>
      <c r="PNF6" s="115"/>
      <c r="PNG6" s="113"/>
      <c r="PNH6" s="113"/>
      <c r="PNI6" s="428"/>
      <c r="PNJ6" s="112"/>
      <c r="PNK6" s="112"/>
      <c r="PNL6" s="112"/>
      <c r="PNM6" s="115"/>
      <c r="PNN6" s="113"/>
      <c r="PNO6" s="113"/>
      <c r="PNP6" s="428"/>
      <c r="PNQ6" s="112"/>
      <c r="PNR6" s="112"/>
      <c r="PNS6" s="112"/>
      <c r="PNT6" s="115"/>
      <c r="PNU6" s="113"/>
      <c r="PNV6" s="113"/>
      <c r="PNW6" s="428"/>
      <c r="PNX6" s="112"/>
      <c r="PNY6" s="112"/>
      <c r="PNZ6" s="112"/>
      <c r="POA6" s="115"/>
      <c r="POB6" s="113"/>
      <c r="POC6" s="113"/>
      <c r="POD6" s="428"/>
      <c r="POE6" s="112"/>
      <c r="POF6" s="112"/>
      <c r="POG6" s="112"/>
      <c r="POH6" s="115"/>
      <c r="POI6" s="113"/>
      <c r="POJ6" s="113"/>
      <c r="POK6" s="428"/>
      <c r="POL6" s="112"/>
      <c r="POM6" s="112"/>
      <c r="PON6" s="112"/>
      <c r="POO6" s="115"/>
      <c r="POP6" s="113"/>
      <c r="POQ6" s="113"/>
      <c r="POR6" s="428"/>
      <c r="POS6" s="112"/>
      <c r="POT6" s="112"/>
      <c r="POU6" s="112"/>
      <c r="POV6" s="115"/>
      <c r="POW6" s="113"/>
      <c r="POX6" s="113"/>
      <c r="POY6" s="428"/>
      <c r="POZ6" s="112"/>
      <c r="PPA6" s="112"/>
      <c r="PPB6" s="112"/>
      <c r="PPC6" s="115"/>
      <c r="PPD6" s="113"/>
      <c r="PPE6" s="113"/>
      <c r="PPF6" s="428"/>
      <c r="PPG6" s="112"/>
      <c r="PPH6" s="112"/>
      <c r="PPI6" s="112"/>
      <c r="PPJ6" s="115"/>
      <c r="PPK6" s="113"/>
      <c r="PPL6" s="113"/>
      <c r="PPM6" s="428"/>
      <c r="PPN6" s="112"/>
      <c r="PPO6" s="112"/>
      <c r="PPP6" s="112"/>
      <c r="PPQ6" s="115"/>
      <c r="PPR6" s="113"/>
      <c r="PPS6" s="113"/>
      <c r="PPT6" s="428"/>
      <c r="PPU6" s="112"/>
      <c r="PPV6" s="112"/>
      <c r="PPW6" s="112"/>
      <c r="PPX6" s="115"/>
      <c r="PPY6" s="113"/>
      <c r="PPZ6" s="113"/>
      <c r="PQA6" s="428"/>
      <c r="PQB6" s="112"/>
      <c r="PQC6" s="112"/>
      <c r="PQD6" s="112"/>
      <c r="PQE6" s="115"/>
      <c r="PQF6" s="113"/>
      <c r="PQG6" s="113"/>
      <c r="PQH6" s="428"/>
      <c r="PQI6" s="112"/>
      <c r="PQJ6" s="112"/>
      <c r="PQK6" s="112"/>
      <c r="PQL6" s="115"/>
      <c r="PQM6" s="113"/>
      <c r="PQN6" s="113"/>
      <c r="PQO6" s="428"/>
      <c r="PQP6" s="112"/>
      <c r="PQQ6" s="112"/>
      <c r="PQR6" s="112"/>
      <c r="PQS6" s="115"/>
      <c r="PQT6" s="113"/>
      <c r="PQU6" s="113"/>
      <c r="PQV6" s="428"/>
      <c r="PQW6" s="112"/>
      <c r="PQX6" s="112"/>
      <c r="PQY6" s="112"/>
      <c r="PQZ6" s="115"/>
      <c r="PRA6" s="113"/>
      <c r="PRB6" s="113"/>
      <c r="PRC6" s="428"/>
      <c r="PRD6" s="112"/>
      <c r="PRE6" s="112"/>
      <c r="PRF6" s="112"/>
      <c r="PRG6" s="115"/>
      <c r="PRH6" s="113"/>
      <c r="PRI6" s="113"/>
      <c r="PRJ6" s="428"/>
      <c r="PRK6" s="112"/>
      <c r="PRL6" s="112"/>
      <c r="PRM6" s="112"/>
      <c r="PRN6" s="115"/>
      <c r="PRO6" s="113"/>
      <c r="PRP6" s="113"/>
      <c r="PRQ6" s="428"/>
      <c r="PRR6" s="112"/>
      <c r="PRS6" s="112"/>
      <c r="PRT6" s="112"/>
      <c r="PRU6" s="115"/>
      <c r="PRV6" s="113"/>
      <c r="PRW6" s="113"/>
      <c r="PRX6" s="428"/>
      <c r="PRY6" s="112"/>
      <c r="PRZ6" s="112"/>
      <c r="PSA6" s="112"/>
      <c r="PSB6" s="115"/>
      <c r="PSC6" s="113"/>
      <c r="PSD6" s="113"/>
      <c r="PSE6" s="428"/>
      <c r="PSF6" s="112"/>
      <c r="PSG6" s="112"/>
      <c r="PSH6" s="112"/>
      <c r="PSI6" s="115"/>
      <c r="PSJ6" s="113"/>
      <c r="PSK6" s="113"/>
      <c r="PSL6" s="428"/>
      <c r="PSM6" s="112"/>
      <c r="PSN6" s="112"/>
      <c r="PSO6" s="112"/>
      <c r="PSP6" s="115"/>
      <c r="PSQ6" s="113"/>
      <c r="PSR6" s="113"/>
      <c r="PSS6" s="428"/>
      <c r="PST6" s="112"/>
      <c r="PSU6" s="112"/>
      <c r="PSV6" s="112"/>
      <c r="PSW6" s="115"/>
      <c r="PSX6" s="113"/>
      <c r="PSY6" s="113"/>
      <c r="PSZ6" s="428"/>
      <c r="PTA6" s="112"/>
      <c r="PTB6" s="112"/>
      <c r="PTC6" s="112"/>
      <c r="PTD6" s="115"/>
      <c r="PTE6" s="113"/>
      <c r="PTF6" s="113"/>
      <c r="PTG6" s="428"/>
      <c r="PTH6" s="112"/>
      <c r="PTI6" s="112"/>
      <c r="PTJ6" s="112"/>
      <c r="PTK6" s="115"/>
      <c r="PTL6" s="113"/>
      <c r="PTM6" s="113"/>
      <c r="PTN6" s="428"/>
      <c r="PTO6" s="112"/>
      <c r="PTP6" s="112"/>
      <c r="PTQ6" s="112"/>
      <c r="PTR6" s="115"/>
      <c r="PTS6" s="113"/>
      <c r="PTT6" s="113"/>
      <c r="PTU6" s="428"/>
      <c r="PTV6" s="112"/>
      <c r="PTW6" s="112"/>
      <c r="PTX6" s="112"/>
      <c r="PTY6" s="115"/>
      <c r="PTZ6" s="113"/>
      <c r="PUA6" s="113"/>
      <c r="PUB6" s="428"/>
      <c r="PUC6" s="112"/>
      <c r="PUD6" s="112"/>
      <c r="PUE6" s="112"/>
      <c r="PUF6" s="115"/>
      <c r="PUG6" s="113"/>
      <c r="PUH6" s="113"/>
      <c r="PUI6" s="428"/>
      <c r="PUJ6" s="112"/>
      <c r="PUK6" s="112"/>
      <c r="PUL6" s="112"/>
      <c r="PUM6" s="115"/>
      <c r="PUN6" s="113"/>
      <c r="PUO6" s="113"/>
      <c r="PUP6" s="428"/>
      <c r="PUQ6" s="112"/>
      <c r="PUR6" s="112"/>
      <c r="PUS6" s="112"/>
      <c r="PUT6" s="115"/>
      <c r="PUU6" s="113"/>
      <c r="PUV6" s="113"/>
      <c r="PUW6" s="428"/>
      <c r="PUX6" s="112"/>
      <c r="PUY6" s="112"/>
      <c r="PUZ6" s="112"/>
      <c r="PVA6" s="115"/>
      <c r="PVB6" s="113"/>
      <c r="PVC6" s="113"/>
      <c r="PVD6" s="428"/>
      <c r="PVE6" s="112"/>
      <c r="PVF6" s="112"/>
      <c r="PVG6" s="112"/>
      <c r="PVH6" s="115"/>
      <c r="PVI6" s="113"/>
      <c r="PVJ6" s="113"/>
      <c r="PVK6" s="428"/>
      <c r="PVL6" s="112"/>
      <c r="PVM6" s="112"/>
      <c r="PVN6" s="112"/>
      <c r="PVO6" s="115"/>
      <c r="PVP6" s="113"/>
      <c r="PVQ6" s="113"/>
      <c r="PVR6" s="428"/>
      <c r="PVS6" s="112"/>
      <c r="PVT6" s="112"/>
      <c r="PVU6" s="112"/>
      <c r="PVV6" s="115"/>
      <c r="PVW6" s="113"/>
      <c r="PVX6" s="113"/>
      <c r="PVY6" s="428"/>
      <c r="PVZ6" s="112"/>
      <c r="PWA6" s="112"/>
      <c r="PWB6" s="112"/>
      <c r="PWC6" s="115"/>
      <c r="PWD6" s="113"/>
      <c r="PWE6" s="113"/>
      <c r="PWF6" s="428"/>
      <c r="PWG6" s="112"/>
      <c r="PWH6" s="112"/>
      <c r="PWI6" s="112"/>
      <c r="PWJ6" s="115"/>
      <c r="PWK6" s="113"/>
      <c r="PWL6" s="113"/>
      <c r="PWM6" s="428"/>
      <c r="PWN6" s="112"/>
      <c r="PWO6" s="112"/>
      <c r="PWP6" s="112"/>
      <c r="PWQ6" s="115"/>
      <c r="PWR6" s="113"/>
      <c r="PWS6" s="113"/>
      <c r="PWT6" s="428"/>
      <c r="PWU6" s="112"/>
      <c r="PWV6" s="112"/>
      <c r="PWW6" s="112"/>
      <c r="PWX6" s="115"/>
      <c r="PWY6" s="113"/>
      <c r="PWZ6" s="113"/>
      <c r="PXA6" s="428"/>
      <c r="PXB6" s="112"/>
      <c r="PXC6" s="112"/>
      <c r="PXD6" s="112"/>
      <c r="PXE6" s="115"/>
      <c r="PXF6" s="113"/>
      <c r="PXG6" s="113"/>
      <c r="PXH6" s="428"/>
      <c r="PXI6" s="112"/>
      <c r="PXJ6" s="112"/>
      <c r="PXK6" s="112"/>
      <c r="PXL6" s="115"/>
      <c r="PXM6" s="113"/>
      <c r="PXN6" s="113"/>
      <c r="PXO6" s="428"/>
      <c r="PXP6" s="112"/>
      <c r="PXQ6" s="112"/>
      <c r="PXR6" s="112"/>
      <c r="PXS6" s="115"/>
      <c r="PXT6" s="113"/>
      <c r="PXU6" s="113"/>
      <c r="PXV6" s="428"/>
      <c r="PXW6" s="112"/>
      <c r="PXX6" s="112"/>
      <c r="PXY6" s="112"/>
      <c r="PXZ6" s="115"/>
      <c r="PYA6" s="113"/>
      <c r="PYB6" s="113"/>
      <c r="PYC6" s="428"/>
      <c r="PYD6" s="112"/>
      <c r="PYE6" s="112"/>
      <c r="PYF6" s="112"/>
      <c r="PYG6" s="115"/>
      <c r="PYH6" s="113"/>
      <c r="PYI6" s="113"/>
      <c r="PYJ6" s="428"/>
      <c r="PYK6" s="112"/>
      <c r="PYL6" s="112"/>
      <c r="PYM6" s="112"/>
      <c r="PYN6" s="115"/>
      <c r="PYO6" s="113"/>
      <c r="PYP6" s="113"/>
      <c r="PYQ6" s="428"/>
      <c r="PYR6" s="112"/>
      <c r="PYS6" s="112"/>
      <c r="PYT6" s="112"/>
      <c r="PYU6" s="115"/>
      <c r="PYV6" s="113"/>
      <c r="PYW6" s="113"/>
      <c r="PYX6" s="428"/>
      <c r="PYY6" s="112"/>
      <c r="PYZ6" s="112"/>
      <c r="PZA6" s="112"/>
      <c r="PZB6" s="115"/>
      <c r="PZC6" s="113"/>
      <c r="PZD6" s="113"/>
      <c r="PZE6" s="428"/>
      <c r="PZF6" s="112"/>
      <c r="PZG6" s="112"/>
      <c r="PZH6" s="112"/>
      <c r="PZI6" s="115"/>
      <c r="PZJ6" s="113"/>
      <c r="PZK6" s="113"/>
      <c r="PZL6" s="428"/>
      <c r="PZM6" s="112"/>
      <c r="PZN6" s="112"/>
      <c r="PZO6" s="112"/>
      <c r="PZP6" s="115"/>
      <c r="PZQ6" s="113"/>
      <c r="PZR6" s="113"/>
      <c r="PZS6" s="428"/>
      <c r="PZT6" s="112"/>
      <c r="PZU6" s="112"/>
      <c r="PZV6" s="112"/>
      <c r="PZW6" s="115"/>
      <c r="PZX6" s="113"/>
      <c r="PZY6" s="113"/>
      <c r="PZZ6" s="428"/>
      <c r="QAA6" s="112"/>
      <c r="QAB6" s="112"/>
      <c r="QAC6" s="112"/>
      <c r="QAD6" s="115"/>
      <c r="QAE6" s="113"/>
      <c r="QAF6" s="113"/>
      <c r="QAG6" s="428"/>
      <c r="QAH6" s="112"/>
      <c r="QAI6" s="112"/>
      <c r="QAJ6" s="112"/>
      <c r="QAK6" s="115"/>
      <c r="QAL6" s="113"/>
      <c r="QAM6" s="113"/>
      <c r="QAN6" s="428"/>
      <c r="QAO6" s="112"/>
      <c r="QAP6" s="112"/>
      <c r="QAQ6" s="112"/>
      <c r="QAR6" s="115"/>
      <c r="QAS6" s="113"/>
      <c r="QAT6" s="113"/>
      <c r="QAU6" s="428"/>
      <c r="QAV6" s="112"/>
      <c r="QAW6" s="112"/>
      <c r="QAX6" s="112"/>
      <c r="QAY6" s="115"/>
      <c r="QAZ6" s="113"/>
      <c r="QBA6" s="113"/>
      <c r="QBB6" s="428"/>
      <c r="QBC6" s="112"/>
      <c r="QBD6" s="112"/>
      <c r="QBE6" s="112"/>
      <c r="QBF6" s="115"/>
      <c r="QBG6" s="113"/>
      <c r="QBH6" s="113"/>
      <c r="QBI6" s="428"/>
      <c r="QBJ6" s="112"/>
      <c r="QBK6" s="112"/>
      <c r="QBL6" s="112"/>
      <c r="QBM6" s="115"/>
      <c r="QBN6" s="113"/>
      <c r="QBO6" s="113"/>
      <c r="QBP6" s="428"/>
      <c r="QBQ6" s="112"/>
      <c r="QBR6" s="112"/>
      <c r="QBS6" s="112"/>
      <c r="QBT6" s="115"/>
      <c r="QBU6" s="113"/>
      <c r="QBV6" s="113"/>
      <c r="QBW6" s="428"/>
      <c r="QBX6" s="112"/>
      <c r="QBY6" s="112"/>
      <c r="QBZ6" s="112"/>
      <c r="QCA6" s="115"/>
      <c r="QCB6" s="113"/>
      <c r="QCC6" s="113"/>
      <c r="QCD6" s="428"/>
      <c r="QCE6" s="112"/>
      <c r="QCF6" s="112"/>
      <c r="QCG6" s="112"/>
      <c r="QCH6" s="115"/>
      <c r="QCI6" s="113"/>
      <c r="QCJ6" s="113"/>
      <c r="QCK6" s="428"/>
      <c r="QCL6" s="112"/>
      <c r="QCM6" s="112"/>
      <c r="QCN6" s="112"/>
      <c r="QCO6" s="115"/>
      <c r="QCP6" s="113"/>
      <c r="QCQ6" s="113"/>
      <c r="QCR6" s="428"/>
      <c r="QCS6" s="112"/>
      <c r="QCT6" s="112"/>
      <c r="QCU6" s="112"/>
      <c r="QCV6" s="115"/>
      <c r="QCW6" s="113"/>
      <c r="QCX6" s="113"/>
      <c r="QCY6" s="428"/>
      <c r="QCZ6" s="112"/>
      <c r="QDA6" s="112"/>
      <c r="QDB6" s="112"/>
      <c r="QDC6" s="115"/>
      <c r="QDD6" s="113"/>
      <c r="QDE6" s="113"/>
      <c r="QDF6" s="428"/>
      <c r="QDG6" s="112"/>
      <c r="QDH6" s="112"/>
      <c r="QDI6" s="112"/>
      <c r="QDJ6" s="115"/>
      <c r="QDK6" s="113"/>
      <c r="QDL6" s="113"/>
      <c r="QDM6" s="428"/>
      <c r="QDN6" s="112"/>
      <c r="QDO6" s="112"/>
      <c r="QDP6" s="112"/>
      <c r="QDQ6" s="115"/>
      <c r="QDR6" s="113"/>
      <c r="QDS6" s="113"/>
      <c r="QDT6" s="428"/>
      <c r="QDU6" s="112"/>
      <c r="QDV6" s="112"/>
      <c r="QDW6" s="112"/>
      <c r="QDX6" s="115"/>
      <c r="QDY6" s="113"/>
      <c r="QDZ6" s="113"/>
      <c r="QEA6" s="428"/>
      <c r="QEB6" s="112"/>
      <c r="QEC6" s="112"/>
      <c r="QED6" s="112"/>
      <c r="QEE6" s="115"/>
      <c r="QEF6" s="113"/>
      <c r="QEG6" s="113"/>
      <c r="QEH6" s="428"/>
      <c r="QEI6" s="112"/>
      <c r="QEJ6" s="112"/>
      <c r="QEK6" s="112"/>
      <c r="QEL6" s="115"/>
      <c r="QEM6" s="113"/>
      <c r="QEN6" s="113"/>
      <c r="QEO6" s="428"/>
      <c r="QEP6" s="112"/>
      <c r="QEQ6" s="112"/>
      <c r="QER6" s="112"/>
      <c r="QES6" s="115"/>
      <c r="QET6" s="113"/>
      <c r="QEU6" s="113"/>
      <c r="QEV6" s="428"/>
      <c r="QEW6" s="112"/>
      <c r="QEX6" s="112"/>
      <c r="QEY6" s="112"/>
      <c r="QEZ6" s="115"/>
      <c r="QFA6" s="113"/>
      <c r="QFB6" s="113"/>
      <c r="QFC6" s="428"/>
      <c r="QFD6" s="112"/>
      <c r="QFE6" s="112"/>
      <c r="QFF6" s="112"/>
      <c r="QFG6" s="115"/>
      <c r="QFH6" s="113"/>
      <c r="QFI6" s="113"/>
      <c r="QFJ6" s="428"/>
      <c r="QFK6" s="112"/>
      <c r="QFL6" s="112"/>
      <c r="QFM6" s="112"/>
      <c r="QFN6" s="115"/>
      <c r="QFO6" s="113"/>
      <c r="QFP6" s="113"/>
      <c r="QFQ6" s="428"/>
      <c r="QFR6" s="112"/>
      <c r="QFS6" s="112"/>
      <c r="QFT6" s="112"/>
      <c r="QFU6" s="115"/>
      <c r="QFV6" s="113"/>
      <c r="QFW6" s="113"/>
      <c r="QFX6" s="428"/>
      <c r="QFY6" s="112"/>
      <c r="QFZ6" s="112"/>
      <c r="QGA6" s="112"/>
      <c r="QGB6" s="115"/>
      <c r="QGC6" s="113"/>
      <c r="QGD6" s="113"/>
      <c r="QGE6" s="428"/>
      <c r="QGF6" s="112"/>
      <c r="QGG6" s="112"/>
      <c r="QGH6" s="112"/>
      <c r="QGI6" s="115"/>
      <c r="QGJ6" s="113"/>
      <c r="QGK6" s="113"/>
      <c r="QGL6" s="428"/>
      <c r="QGM6" s="112"/>
      <c r="QGN6" s="112"/>
      <c r="QGO6" s="112"/>
      <c r="QGP6" s="115"/>
      <c r="QGQ6" s="113"/>
      <c r="QGR6" s="113"/>
      <c r="QGS6" s="428"/>
      <c r="QGT6" s="112"/>
      <c r="QGU6" s="112"/>
      <c r="QGV6" s="112"/>
      <c r="QGW6" s="115"/>
      <c r="QGX6" s="113"/>
      <c r="QGY6" s="113"/>
      <c r="QGZ6" s="428"/>
      <c r="QHA6" s="112"/>
      <c r="QHB6" s="112"/>
      <c r="QHC6" s="112"/>
      <c r="QHD6" s="115"/>
      <c r="QHE6" s="113"/>
      <c r="QHF6" s="113"/>
      <c r="QHG6" s="428"/>
      <c r="QHH6" s="112"/>
      <c r="QHI6" s="112"/>
      <c r="QHJ6" s="112"/>
      <c r="QHK6" s="115"/>
      <c r="QHL6" s="113"/>
      <c r="QHM6" s="113"/>
      <c r="QHN6" s="428"/>
      <c r="QHO6" s="112"/>
      <c r="QHP6" s="112"/>
      <c r="QHQ6" s="112"/>
      <c r="QHR6" s="115"/>
      <c r="QHS6" s="113"/>
      <c r="QHT6" s="113"/>
      <c r="QHU6" s="428"/>
      <c r="QHV6" s="112"/>
      <c r="QHW6" s="112"/>
      <c r="QHX6" s="112"/>
      <c r="QHY6" s="115"/>
      <c r="QHZ6" s="113"/>
      <c r="QIA6" s="113"/>
      <c r="QIB6" s="428"/>
      <c r="QIC6" s="112"/>
      <c r="QID6" s="112"/>
      <c r="QIE6" s="112"/>
      <c r="QIF6" s="115"/>
      <c r="QIG6" s="113"/>
      <c r="QIH6" s="113"/>
      <c r="QII6" s="428"/>
      <c r="QIJ6" s="112"/>
      <c r="QIK6" s="112"/>
      <c r="QIL6" s="112"/>
      <c r="QIM6" s="115"/>
      <c r="QIN6" s="113"/>
      <c r="QIO6" s="113"/>
      <c r="QIP6" s="428"/>
      <c r="QIQ6" s="112"/>
      <c r="QIR6" s="112"/>
      <c r="QIS6" s="112"/>
      <c r="QIT6" s="115"/>
      <c r="QIU6" s="113"/>
      <c r="QIV6" s="113"/>
      <c r="QIW6" s="428"/>
      <c r="QIX6" s="112"/>
      <c r="QIY6" s="112"/>
      <c r="QIZ6" s="112"/>
      <c r="QJA6" s="115"/>
      <c r="QJB6" s="113"/>
      <c r="QJC6" s="113"/>
      <c r="QJD6" s="428"/>
      <c r="QJE6" s="112"/>
      <c r="QJF6" s="112"/>
      <c r="QJG6" s="112"/>
      <c r="QJH6" s="115"/>
      <c r="QJI6" s="113"/>
      <c r="QJJ6" s="113"/>
      <c r="QJK6" s="428"/>
      <c r="QJL6" s="112"/>
      <c r="QJM6" s="112"/>
      <c r="QJN6" s="112"/>
      <c r="QJO6" s="115"/>
      <c r="QJP6" s="113"/>
      <c r="QJQ6" s="113"/>
      <c r="QJR6" s="428"/>
      <c r="QJS6" s="112"/>
      <c r="QJT6" s="112"/>
      <c r="QJU6" s="112"/>
      <c r="QJV6" s="115"/>
      <c r="QJW6" s="113"/>
      <c r="QJX6" s="113"/>
      <c r="QJY6" s="428"/>
      <c r="QJZ6" s="112"/>
      <c r="QKA6" s="112"/>
      <c r="QKB6" s="112"/>
      <c r="QKC6" s="115"/>
      <c r="QKD6" s="113"/>
      <c r="QKE6" s="113"/>
      <c r="QKF6" s="428"/>
      <c r="QKG6" s="112"/>
      <c r="QKH6" s="112"/>
      <c r="QKI6" s="112"/>
      <c r="QKJ6" s="115"/>
      <c r="QKK6" s="113"/>
      <c r="QKL6" s="113"/>
      <c r="QKM6" s="428"/>
      <c r="QKN6" s="112"/>
      <c r="QKO6" s="112"/>
      <c r="QKP6" s="112"/>
      <c r="QKQ6" s="115"/>
      <c r="QKR6" s="113"/>
      <c r="QKS6" s="113"/>
      <c r="QKT6" s="428"/>
      <c r="QKU6" s="112"/>
      <c r="QKV6" s="112"/>
      <c r="QKW6" s="112"/>
      <c r="QKX6" s="115"/>
      <c r="QKY6" s="113"/>
      <c r="QKZ6" s="113"/>
      <c r="QLA6" s="428"/>
      <c r="QLB6" s="112"/>
      <c r="QLC6" s="112"/>
      <c r="QLD6" s="112"/>
      <c r="QLE6" s="115"/>
      <c r="QLF6" s="113"/>
      <c r="QLG6" s="113"/>
      <c r="QLH6" s="428"/>
      <c r="QLI6" s="112"/>
      <c r="QLJ6" s="112"/>
      <c r="QLK6" s="112"/>
      <c r="QLL6" s="115"/>
      <c r="QLM6" s="113"/>
      <c r="QLN6" s="113"/>
      <c r="QLO6" s="428"/>
      <c r="QLP6" s="112"/>
      <c r="QLQ6" s="112"/>
      <c r="QLR6" s="112"/>
      <c r="QLS6" s="115"/>
      <c r="QLT6" s="113"/>
      <c r="QLU6" s="113"/>
      <c r="QLV6" s="428"/>
      <c r="QLW6" s="112"/>
      <c r="QLX6" s="112"/>
      <c r="QLY6" s="112"/>
      <c r="QLZ6" s="115"/>
      <c r="QMA6" s="113"/>
      <c r="QMB6" s="113"/>
      <c r="QMC6" s="428"/>
      <c r="QMD6" s="112"/>
      <c r="QME6" s="112"/>
      <c r="QMF6" s="112"/>
      <c r="QMG6" s="115"/>
      <c r="QMH6" s="113"/>
      <c r="QMI6" s="113"/>
      <c r="QMJ6" s="428"/>
      <c r="QMK6" s="112"/>
      <c r="QML6" s="112"/>
      <c r="QMM6" s="112"/>
      <c r="QMN6" s="115"/>
      <c r="QMO6" s="113"/>
      <c r="QMP6" s="113"/>
      <c r="QMQ6" s="428"/>
      <c r="QMR6" s="112"/>
      <c r="QMS6" s="112"/>
      <c r="QMT6" s="112"/>
      <c r="QMU6" s="115"/>
      <c r="QMV6" s="113"/>
      <c r="QMW6" s="113"/>
      <c r="QMX6" s="428"/>
      <c r="QMY6" s="112"/>
      <c r="QMZ6" s="112"/>
      <c r="QNA6" s="112"/>
      <c r="QNB6" s="115"/>
      <c r="QNC6" s="113"/>
      <c r="QND6" s="113"/>
      <c r="QNE6" s="428"/>
      <c r="QNF6" s="112"/>
      <c r="QNG6" s="112"/>
      <c r="QNH6" s="112"/>
      <c r="QNI6" s="115"/>
      <c r="QNJ6" s="113"/>
      <c r="QNK6" s="113"/>
      <c r="QNL6" s="428"/>
      <c r="QNM6" s="112"/>
      <c r="QNN6" s="112"/>
      <c r="QNO6" s="112"/>
      <c r="QNP6" s="115"/>
      <c r="QNQ6" s="113"/>
      <c r="QNR6" s="113"/>
      <c r="QNS6" s="428"/>
      <c r="QNT6" s="112"/>
      <c r="QNU6" s="112"/>
      <c r="QNV6" s="112"/>
      <c r="QNW6" s="115"/>
      <c r="QNX6" s="113"/>
      <c r="QNY6" s="113"/>
      <c r="QNZ6" s="428"/>
      <c r="QOA6" s="112"/>
      <c r="QOB6" s="112"/>
      <c r="QOC6" s="112"/>
      <c r="QOD6" s="115"/>
      <c r="QOE6" s="113"/>
      <c r="QOF6" s="113"/>
      <c r="QOG6" s="428"/>
      <c r="QOH6" s="112"/>
      <c r="QOI6" s="112"/>
      <c r="QOJ6" s="112"/>
      <c r="QOK6" s="115"/>
      <c r="QOL6" s="113"/>
      <c r="QOM6" s="113"/>
      <c r="QON6" s="428"/>
      <c r="QOO6" s="112"/>
      <c r="QOP6" s="112"/>
      <c r="QOQ6" s="112"/>
      <c r="QOR6" s="115"/>
      <c r="QOS6" s="113"/>
      <c r="QOT6" s="113"/>
      <c r="QOU6" s="428"/>
      <c r="QOV6" s="112"/>
      <c r="QOW6" s="112"/>
      <c r="QOX6" s="112"/>
      <c r="QOY6" s="115"/>
      <c r="QOZ6" s="113"/>
      <c r="QPA6" s="113"/>
      <c r="QPB6" s="428"/>
      <c r="QPC6" s="112"/>
      <c r="QPD6" s="112"/>
      <c r="QPE6" s="112"/>
      <c r="QPF6" s="115"/>
      <c r="QPG6" s="113"/>
      <c r="QPH6" s="113"/>
      <c r="QPI6" s="428"/>
      <c r="QPJ6" s="112"/>
      <c r="QPK6" s="112"/>
      <c r="QPL6" s="112"/>
      <c r="QPM6" s="115"/>
      <c r="QPN6" s="113"/>
      <c r="QPO6" s="113"/>
      <c r="QPP6" s="428"/>
      <c r="QPQ6" s="112"/>
      <c r="QPR6" s="112"/>
      <c r="QPS6" s="112"/>
      <c r="QPT6" s="115"/>
      <c r="QPU6" s="113"/>
      <c r="QPV6" s="113"/>
      <c r="QPW6" s="428"/>
      <c r="QPX6" s="112"/>
      <c r="QPY6" s="112"/>
      <c r="QPZ6" s="112"/>
      <c r="QQA6" s="115"/>
      <c r="QQB6" s="113"/>
      <c r="QQC6" s="113"/>
      <c r="QQD6" s="428"/>
      <c r="QQE6" s="112"/>
      <c r="QQF6" s="112"/>
      <c r="QQG6" s="112"/>
      <c r="QQH6" s="115"/>
      <c r="QQI6" s="113"/>
      <c r="QQJ6" s="113"/>
      <c r="QQK6" s="428"/>
      <c r="QQL6" s="112"/>
      <c r="QQM6" s="112"/>
      <c r="QQN6" s="112"/>
      <c r="QQO6" s="115"/>
      <c r="QQP6" s="113"/>
      <c r="QQQ6" s="113"/>
      <c r="QQR6" s="428"/>
      <c r="QQS6" s="112"/>
      <c r="QQT6" s="112"/>
      <c r="QQU6" s="112"/>
      <c r="QQV6" s="115"/>
      <c r="QQW6" s="113"/>
      <c r="QQX6" s="113"/>
      <c r="QQY6" s="428"/>
      <c r="QQZ6" s="112"/>
      <c r="QRA6" s="112"/>
      <c r="QRB6" s="112"/>
      <c r="QRC6" s="115"/>
      <c r="QRD6" s="113"/>
      <c r="QRE6" s="113"/>
      <c r="QRF6" s="428"/>
      <c r="QRG6" s="112"/>
      <c r="QRH6" s="112"/>
      <c r="QRI6" s="112"/>
      <c r="QRJ6" s="115"/>
      <c r="QRK6" s="113"/>
      <c r="QRL6" s="113"/>
      <c r="QRM6" s="428"/>
      <c r="QRN6" s="112"/>
      <c r="QRO6" s="112"/>
      <c r="QRP6" s="112"/>
      <c r="QRQ6" s="115"/>
      <c r="QRR6" s="113"/>
      <c r="QRS6" s="113"/>
      <c r="QRT6" s="428"/>
      <c r="QRU6" s="112"/>
      <c r="QRV6" s="112"/>
      <c r="QRW6" s="112"/>
      <c r="QRX6" s="115"/>
      <c r="QRY6" s="113"/>
      <c r="QRZ6" s="113"/>
      <c r="QSA6" s="428"/>
      <c r="QSB6" s="112"/>
      <c r="QSC6" s="112"/>
      <c r="QSD6" s="112"/>
      <c r="QSE6" s="115"/>
      <c r="QSF6" s="113"/>
      <c r="QSG6" s="113"/>
      <c r="QSH6" s="428"/>
      <c r="QSI6" s="112"/>
      <c r="QSJ6" s="112"/>
      <c r="QSK6" s="112"/>
      <c r="QSL6" s="115"/>
      <c r="QSM6" s="113"/>
      <c r="QSN6" s="113"/>
      <c r="QSO6" s="428"/>
      <c r="QSP6" s="112"/>
      <c r="QSQ6" s="112"/>
      <c r="QSR6" s="112"/>
      <c r="QSS6" s="115"/>
      <c r="QST6" s="113"/>
      <c r="QSU6" s="113"/>
      <c r="QSV6" s="428"/>
      <c r="QSW6" s="112"/>
      <c r="QSX6" s="112"/>
      <c r="QSY6" s="112"/>
      <c r="QSZ6" s="115"/>
      <c r="QTA6" s="113"/>
      <c r="QTB6" s="113"/>
      <c r="QTC6" s="428"/>
      <c r="QTD6" s="112"/>
      <c r="QTE6" s="112"/>
      <c r="QTF6" s="112"/>
      <c r="QTG6" s="115"/>
      <c r="QTH6" s="113"/>
      <c r="QTI6" s="113"/>
      <c r="QTJ6" s="428"/>
      <c r="QTK6" s="112"/>
      <c r="QTL6" s="112"/>
      <c r="QTM6" s="112"/>
      <c r="QTN6" s="115"/>
      <c r="QTO6" s="113"/>
      <c r="QTP6" s="113"/>
      <c r="QTQ6" s="428"/>
      <c r="QTR6" s="112"/>
      <c r="QTS6" s="112"/>
      <c r="QTT6" s="112"/>
      <c r="QTU6" s="115"/>
      <c r="QTV6" s="113"/>
      <c r="QTW6" s="113"/>
      <c r="QTX6" s="428"/>
      <c r="QTY6" s="112"/>
      <c r="QTZ6" s="112"/>
      <c r="QUA6" s="112"/>
      <c r="QUB6" s="115"/>
      <c r="QUC6" s="113"/>
      <c r="QUD6" s="113"/>
      <c r="QUE6" s="428"/>
      <c r="QUF6" s="112"/>
      <c r="QUG6" s="112"/>
      <c r="QUH6" s="112"/>
      <c r="QUI6" s="115"/>
      <c r="QUJ6" s="113"/>
      <c r="QUK6" s="113"/>
      <c r="QUL6" s="428"/>
      <c r="QUM6" s="112"/>
      <c r="QUN6" s="112"/>
      <c r="QUO6" s="112"/>
      <c r="QUP6" s="115"/>
      <c r="QUQ6" s="113"/>
      <c r="QUR6" s="113"/>
      <c r="QUS6" s="428"/>
      <c r="QUT6" s="112"/>
      <c r="QUU6" s="112"/>
      <c r="QUV6" s="112"/>
      <c r="QUW6" s="115"/>
      <c r="QUX6" s="113"/>
      <c r="QUY6" s="113"/>
      <c r="QUZ6" s="428"/>
      <c r="QVA6" s="112"/>
      <c r="QVB6" s="112"/>
      <c r="QVC6" s="112"/>
      <c r="QVD6" s="115"/>
      <c r="QVE6" s="113"/>
      <c r="QVF6" s="113"/>
      <c r="QVG6" s="428"/>
      <c r="QVH6" s="112"/>
      <c r="QVI6" s="112"/>
      <c r="QVJ6" s="112"/>
      <c r="QVK6" s="115"/>
      <c r="QVL6" s="113"/>
      <c r="QVM6" s="113"/>
      <c r="QVN6" s="428"/>
      <c r="QVO6" s="112"/>
      <c r="QVP6" s="112"/>
      <c r="QVQ6" s="112"/>
      <c r="QVR6" s="115"/>
      <c r="QVS6" s="113"/>
      <c r="QVT6" s="113"/>
      <c r="QVU6" s="428"/>
      <c r="QVV6" s="112"/>
      <c r="QVW6" s="112"/>
      <c r="QVX6" s="112"/>
      <c r="QVY6" s="115"/>
      <c r="QVZ6" s="113"/>
      <c r="QWA6" s="113"/>
      <c r="QWB6" s="428"/>
      <c r="QWC6" s="112"/>
      <c r="QWD6" s="112"/>
      <c r="QWE6" s="112"/>
      <c r="QWF6" s="115"/>
      <c r="QWG6" s="113"/>
      <c r="QWH6" s="113"/>
      <c r="QWI6" s="428"/>
      <c r="QWJ6" s="112"/>
      <c r="QWK6" s="112"/>
      <c r="QWL6" s="112"/>
      <c r="QWM6" s="115"/>
      <c r="QWN6" s="113"/>
      <c r="QWO6" s="113"/>
      <c r="QWP6" s="428"/>
      <c r="QWQ6" s="112"/>
      <c r="QWR6" s="112"/>
      <c r="QWS6" s="112"/>
      <c r="QWT6" s="115"/>
      <c r="QWU6" s="113"/>
      <c r="QWV6" s="113"/>
      <c r="QWW6" s="428"/>
      <c r="QWX6" s="112"/>
      <c r="QWY6" s="112"/>
      <c r="QWZ6" s="112"/>
      <c r="QXA6" s="115"/>
      <c r="QXB6" s="113"/>
      <c r="QXC6" s="113"/>
      <c r="QXD6" s="428"/>
      <c r="QXE6" s="112"/>
      <c r="QXF6" s="112"/>
      <c r="QXG6" s="112"/>
      <c r="QXH6" s="115"/>
      <c r="QXI6" s="113"/>
      <c r="QXJ6" s="113"/>
      <c r="QXK6" s="428"/>
      <c r="QXL6" s="112"/>
      <c r="QXM6" s="112"/>
      <c r="QXN6" s="112"/>
      <c r="QXO6" s="115"/>
      <c r="QXP6" s="113"/>
      <c r="QXQ6" s="113"/>
      <c r="QXR6" s="428"/>
      <c r="QXS6" s="112"/>
      <c r="QXT6" s="112"/>
      <c r="QXU6" s="112"/>
      <c r="QXV6" s="115"/>
      <c r="QXW6" s="113"/>
      <c r="QXX6" s="113"/>
      <c r="QXY6" s="428"/>
      <c r="QXZ6" s="112"/>
      <c r="QYA6" s="112"/>
      <c r="QYB6" s="112"/>
      <c r="QYC6" s="115"/>
      <c r="QYD6" s="113"/>
      <c r="QYE6" s="113"/>
      <c r="QYF6" s="428"/>
      <c r="QYG6" s="112"/>
      <c r="QYH6" s="112"/>
      <c r="QYI6" s="112"/>
      <c r="QYJ6" s="115"/>
      <c r="QYK6" s="113"/>
      <c r="QYL6" s="113"/>
      <c r="QYM6" s="428"/>
      <c r="QYN6" s="112"/>
      <c r="QYO6" s="112"/>
      <c r="QYP6" s="112"/>
      <c r="QYQ6" s="115"/>
      <c r="QYR6" s="113"/>
      <c r="QYS6" s="113"/>
      <c r="QYT6" s="428"/>
      <c r="QYU6" s="112"/>
      <c r="QYV6" s="112"/>
      <c r="QYW6" s="112"/>
      <c r="QYX6" s="115"/>
      <c r="QYY6" s="113"/>
      <c r="QYZ6" s="113"/>
      <c r="QZA6" s="428"/>
      <c r="QZB6" s="112"/>
      <c r="QZC6" s="112"/>
      <c r="QZD6" s="112"/>
      <c r="QZE6" s="115"/>
      <c r="QZF6" s="113"/>
      <c r="QZG6" s="113"/>
      <c r="QZH6" s="428"/>
      <c r="QZI6" s="112"/>
      <c r="QZJ6" s="112"/>
      <c r="QZK6" s="112"/>
      <c r="QZL6" s="115"/>
      <c r="QZM6" s="113"/>
      <c r="QZN6" s="113"/>
      <c r="QZO6" s="428"/>
      <c r="QZP6" s="112"/>
      <c r="QZQ6" s="112"/>
      <c r="QZR6" s="112"/>
      <c r="QZS6" s="115"/>
      <c r="QZT6" s="113"/>
      <c r="QZU6" s="113"/>
      <c r="QZV6" s="428"/>
      <c r="QZW6" s="112"/>
      <c r="QZX6" s="112"/>
      <c r="QZY6" s="112"/>
      <c r="QZZ6" s="115"/>
      <c r="RAA6" s="113"/>
      <c r="RAB6" s="113"/>
      <c r="RAC6" s="428"/>
      <c r="RAD6" s="112"/>
      <c r="RAE6" s="112"/>
      <c r="RAF6" s="112"/>
      <c r="RAG6" s="115"/>
      <c r="RAH6" s="113"/>
      <c r="RAI6" s="113"/>
      <c r="RAJ6" s="428"/>
      <c r="RAK6" s="112"/>
      <c r="RAL6" s="112"/>
      <c r="RAM6" s="112"/>
      <c r="RAN6" s="115"/>
      <c r="RAO6" s="113"/>
      <c r="RAP6" s="113"/>
      <c r="RAQ6" s="428"/>
      <c r="RAR6" s="112"/>
      <c r="RAS6" s="112"/>
      <c r="RAT6" s="112"/>
      <c r="RAU6" s="115"/>
      <c r="RAV6" s="113"/>
      <c r="RAW6" s="113"/>
      <c r="RAX6" s="428"/>
      <c r="RAY6" s="112"/>
      <c r="RAZ6" s="112"/>
      <c r="RBA6" s="112"/>
      <c r="RBB6" s="115"/>
      <c r="RBC6" s="113"/>
      <c r="RBD6" s="113"/>
      <c r="RBE6" s="428"/>
      <c r="RBF6" s="112"/>
      <c r="RBG6" s="112"/>
      <c r="RBH6" s="112"/>
      <c r="RBI6" s="115"/>
      <c r="RBJ6" s="113"/>
      <c r="RBK6" s="113"/>
      <c r="RBL6" s="428"/>
      <c r="RBM6" s="112"/>
      <c r="RBN6" s="112"/>
      <c r="RBO6" s="112"/>
      <c r="RBP6" s="115"/>
      <c r="RBQ6" s="113"/>
      <c r="RBR6" s="113"/>
      <c r="RBS6" s="428"/>
      <c r="RBT6" s="112"/>
      <c r="RBU6" s="112"/>
      <c r="RBV6" s="112"/>
      <c r="RBW6" s="115"/>
      <c r="RBX6" s="113"/>
      <c r="RBY6" s="113"/>
      <c r="RBZ6" s="428"/>
      <c r="RCA6" s="112"/>
      <c r="RCB6" s="112"/>
      <c r="RCC6" s="112"/>
      <c r="RCD6" s="115"/>
      <c r="RCE6" s="113"/>
      <c r="RCF6" s="113"/>
      <c r="RCG6" s="428"/>
      <c r="RCH6" s="112"/>
      <c r="RCI6" s="112"/>
      <c r="RCJ6" s="112"/>
      <c r="RCK6" s="115"/>
      <c r="RCL6" s="113"/>
      <c r="RCM6" s="113"/>
      <c r="RCN6" s="428"/>
      <c r="RCO6" s="112"/>
      <c r="RCP6" s="112"/>
      <c r="RCQ6" s="112"/>
      <c r="RCR6" s="115"/>
      <c r="RCS6" s="113"/>
      <c r="RCT6" s="113"/>
      <c r="RCU6" s="428"/>
      <c r="RCV6" s="112"/>
      <c r="RCW6" s="112"/>
      <c r="RCX6" s="112"/>
      <c r="RCY6" s="115"/>
      <c r="RCZ6" s="113"/>
      <c r="RDA6" s="113"/>
      <c r="RDB6" s="428"/>
      <c r="RDC6" s="112"/>
      <c r="RDD6" s="112"/>
      <c r="RDE6" s="112"/>
      <c r="RDF6" s="115"/>
      <c r="RDG6" s="113"/>
      <c r="RDH6" s="113"/>
      <c r="RDI6" s="428"/>
      <c r="RDJ6" s="112"/>
      <c r="RDK6" s="112"/>
      <c r="RDL6" s="112"/>
      <c r="RDM6" s="115"/>
      <c r="RDN6" s="113"/>
      <c r="RDO6" s="113"/>
      <c r="RDP6" s="428"/>
      <c r="RDQ6" s="112"/>
      <c r="RDR6" s="112"/>
      <c r="RDS6" s="112"/>
      <c r="RDT6" s="115"/>
      <c r="RDU6" s="113"/>
      <c r="RDV6" s="113"/>
      <c r="RDW6" s="428"/>
      <c r="RDX6" s="112"/>
      <c r="RDY6" s="112"/>
      <c r="RDZ6" s="112"/>
      <c r="REA6" s="115"/>
      <c r="REB6" s="113"/>
      <c r="REC6" s="113"/>
      <c r="RED6" s="428"/>
      <c r="REE6" s="112"/>
      <c r="REF6" s="112"/>
      <c r="REG6" s="112"/>
      <c r="REH6" s="115"/>
      <c r="REI6" s="113"/>
      <c r="REJ6" s="113"/>
      <c r="REK6" s="428"/>
      <c r="REL6" s="112"/>
      <c r="REM6" s="112"/>
      <c r="REN6" s="112"/>
      <c r="REO6" s="115"/>
      <c r="REP6" s="113"/>
      <c r="REQ6" s="113"/>
      <c r="RER6" s="428"/>
      <c r="RES6" s="112"/>
      <c r="RET6" s="112"/>
      <c r="REU6" s="112"/>
      <c r="REV6" s="115"/>
      <c r="REW6" s="113"/>
      <c r="REX6" s="113"/>
      <c r="REY6" s="428"/>
      <c r="REZ6" s="112"/>
      <c r="RFA6" s="112"/>
      <c r="RFB6" s="112"/>
      <c r="RFC6" s="115"/>
      <c r="RFD6" s="113"/>
      <c r="RFE6" s="113"/>
      <c r="RFF6" s="428"/>
      <c r="RFG6" s="112"/>
      <c r="RFH6" s="112"/>
      <c r="RFI6" s="112"/>
      <c r="RFJ6" s="115"/>
      <c r="RFK6" s="113"/>
      <c r="RFL6" s="113"/>
      <c r="RFM6" s="428"/>
      <c r="RFN6" s="112"/>
      <c r="RFO6" s="112"/>
      <c r="RFP6" s="112"/>
      <c r="RFQ6" s="115"/>
      <c r="RFR6" s="113"/>
      <c r="RFS6" s="113"/>
      <c r="RFT6" s="428"/>
      <c r="RFU6" s="112"/>
      <c r="RFV6" s="112"/>
      <c r="RFW6" s="112"/>
      <c r="RFX6" s="115"/>
      <c r="RFY6" s="113"/>
      <c r="RFZ6" s="113"/>
      <c r="RGA6" s="428"/>
      <c r="RGB6" s="112"/>
      <c r="RGC6" s="112"/>
      <c r="RGD6" s="112"/>
      <c r="RGE6" s="115"/>
      <c r="RGF6" s="113"/>
      <c r="RGG6" s="113"/>
      <c r="RGH6" s="428"/>
      <c r="RGI6" s="112"/>
      <c r="RGJ6" s="112"/>
      <c r="RGK6" s="112"/>
      <c r="RGL6" s="115"/>
      <c r="RGM6" s="113"/>
      <c r="RGN6" s="113"/>
      <c r="RGO6" s="428"/>
      <c r="RGP6" s="112"/>
      <c r="RGQ6" s="112"/>
      <c r="RGR6" s="112"/>
      <c r="RGS6" s="115"/>
      <c r="RGT6" s="113"/>
      <c r="RGU6" s="113"/>
      <c r="RGV6" s="428"/>
      <c r="RGW6" s="112"/>
      <c r="RGX6" s="112"/>
      <c r="RGY6" s="112"/>
      <c r="RGZ6" s="115"/>
      <c r="RHA6" s="113"/>
      <c r="RHB6" s="113"/>
      <c r="RHC6" s="428"/>
      <c r="RHD6" s="112"/>
      <c r="RHE6" s="112"/>
      <c r="RHF6" s="112"/>
      <c r="RHG6" s="115"/>
      <c r="RHH6" s="113"/>
      <c r="RHI6" s="113"/>
      <c r="RHJ6" s="428"/>
      <c r="RHK6" s="112"/>
      <c r="RHL6" s="112"/>
      <c r="RHM6" s="112"/>
      <c r="RHN6" s="115"/>
      <c r="RHO6" s="113"/>
      <c r="RHP6" s="113"/>
      <c r="RHQ6" s="428"/>
      <c r="RHR6" s="112"/>
      <c r="RHS6" s="112"/>
      <c r="RHT6" s="112"/>
      <c r="RHU6" s="115"/>
      <c r="RHV6" s="113"/>
      <c r="RHW6" s="113"/>
      <c r="RHX6" s="428"/>
      <c r="RHY6" s="112"/>
      <c r="RHZ6" s="112"/>
      <c r="RIA6" s="112"/>
      <c r="RIB6" s="115"/>
      <c r="RIC6" s="113"/>
      <c r="RID6" s="113"/>
      <c r="RIE6" s="428"/>
      <c r="RIF6" s="112"/>
      <c r="RIG6" s="112"/>
      <c r="RIH6" s="112"/>
      <c r="RII6" s="115"/>
      <c r="RIJ6" s="113"/>
      <c r="RIK6" s="113"/>
      <c r="RIL6" s="428"/>
      <c r="RIM6" s="112"/>
      <c r="RIN6" s="112"/>
      <c r="RIO6" s="112"/>
      <c r="RIP6" s="115"/>
      <c r="RIQ6" s="113"/>
      <c r="RIR6" s="113"/>
      <c r="RIS6" s="428"/>
      <c r="RIT6" s="112"/>
      <c r="RIU6" s="112"/>
      <c r="RIV6" s="112"/>
      <c r="RIW6" s="115"/>
      <c r="RIX6" s="113"/>
      <c r="RIY6" s="113"/>
      <c r="RIZ6" s="428"/>
      <c r="RJA6" s="112"/>
      <c r="RJB6" s="112"/>
      <c r="RJC6" s="112"/>
      <c r="RJD6" s="115"/>
      <c r="RJE6" s="113"/>
      <c r="RJF6" s="113"/>
      <c r="RJG6" s="428"/>
      <c r="RJH6" s="112"/>
      <c r="RJI6" s="112"/>
      <c r="RJJ6" s="112"/>
      <c r="RJK6" s="115"/>
      <c r="RJL6" s="113"/>
      <c r="RJM6" s="113"/>
      <c r="RJN6" s="428"/>
      <c r="RJO6" s="112"/>
      <c r="RJP6" s="112"/>
      <c r="RJQ6" s="112"/>
      <c r="RJR6" s="115"/>
      <c r="RJS6" s="113"/>
      <c r="RJT6" s="113"/>
      <c r="RJU6" s="428"/>
      <c r="RJV6" s="112"/>
      <c r="RJW6" s="112"/>
      <c r="RJX6" s="112"/>
      <c r="RJY6" s="115"/>
      <c r="RJZ6" s="113"/>
      <c r="RKA6" s="113"/>
      <c r="RKB6" s="428"/>
      <c r="RKC6" s="112"/>
      <c r="RKD6" s="112"/>
      <c r="RKE6" s="112"/>
      <c r="RKF6" s="115"/>
      <c r="RKG6" s="113"/>
      <c r="RKH6" s="113"/>
      <c r="RKI6" s="428"/>
      <c r="RKJ6" s="112"/>
      <c r="RKK6" s="112"/>
      <c r="RKL6" s="112"/>
      <c r="RKM6" s="115"/>
      <c r="RKN6" s="113"/>
      <c r="RKO6" s="113"/>
      <c r="RKP6" s="428"/>
      <c r="RKQ6" s="112"/>
      <c r="RKR6" s="112"/>
      <c r="RKS6" s="112"/>
      <c r="RKT6" s="115"/>
      <c r="RKU6" s="113"/>
      <c r="RKV6" s="113"/>
      <c r="RKW6" s="428"/>
      <c r="RKX6" s="112"/>
      <c r="RKY6" s="112"/>
      <c r="RKZ6" s="112"/>
      <c r="RLA6" s="115"/>
      <c r="RLB6" s="113"/>
      <c r="RLC6" s="113"/>
      <c r="RLD6" s="428"/>
      <c r="RLE6" s="112"/>
      <c r="RLF6" s="112"/>
      <c r="RLG6" s="112"/>
      <c r="RLH6" s="115"/>
      <c r="RLI6" s="113"/>
      <c r="RLJ6" s="113"/>
      <c r="RLK6" s="428"/>
      <c r="RLL6" s="112"/>
      <c r="RLM6" s="112"/>
      <c r="RLN6" s="112"/>
      <c r="RLO6" s="115"/>
      <c r="RLP6" s="113"/>
      <c r="RLQ6" s="113"/>
      <c r="RLR6" s="428"/>
      <c r="RLS6" s="112"/>
      <c r="RLT6" s="112"/>
      <c r="RLU6" s="112"/>
      <c r="RLV6" s="115"/>
      <c r="RLW6" s="113"/>
      <c r="RLX6" s="113"/>
      <c r="RLY6" s="428"/>
      <c r="RLZ6" s="112"/>
      <c r="RMA6" s="112"/>
      <c r="RMB6" s="112"/>
      <c r="RMC6" s="115"/>
      <c r="RMD6" s="113"/>
      <c r="RME6" s="113"/>
      <c r="RMF6" s="428"/>
      <c r="RMG6" s="112"/>
      <c r="RMH6" s="112"/>
      <c r="RMI6" s="112"/>
      <c r="RMJ6" s="115"/>
      <c r="RMK6" s="113"/>
      <c r="RML6" s="113"/>
      <c r="RMM6" s="428"/>
      <c r="RMN6" s="112"/>
      <c r="RMO6" s="112"/>
      <c r="RMP6" s="112"/>
      <c r="RMQ6" s="115"/>
      <c r="RMR6" s="113"/>
      <c r="RMS6" s="113"/>
      <c r="RMT6" s="428"/>
      <c r="RMU6" s="112"/>
      <c r="RMV6" s="112"/>
      <c r="RMW6" s="112"/>
      <c r="RMX6" s="115"/>
      <c r="RMY6" s="113"/>
      <c r="RMZ6" s="113"/>
      <c r="RNA6" s="428"/>
      <c r="RNB6" s="112"/>
      <c r="RNC6" s="112"/>
      <c r="RND6" s="112"/>
      <c r="RNE6" s="115"/>
      <c r="RNF6" s="113"/>
      <c r="RNG6" s="113"/>
      <c r="RNH6" s="428"/>
      <c r="RNI6" s="112"/>
      <c r="RNJ6" s="112"/>
      <c r="RNK6" s="112"/>
      <c r="RNL6" s="115"/>
      <c r="RNM6" s="113"/>
      <c r="RNN6" s="113"/>
      <c r="RNO6" s="428"/>
      <c r="RNP6" s="112"/>
      <c r="RNQ6" s="112"/>
      <c r="RNR6" s="112"/>
      <c r="RNS6" s="115"/>
      <c r="RNT6" s="113"/>
      <c r="RNU6" s="113"/>
      <c r="RNV6" s="428"/>
      <c r="RNW6" s="112"/>
      <c r="RNX6" s="112"/>
      <c r="RNY6" s="112"/>
      <c r="RNZ6" s="115"/>
      <c r="ROA6" s="113"/>
      <c r="ROB6" s="113"/>
      <c r="ROC6" s="428"/>
      <c r="ROD6" s="112"/>
      <c r="ROE6" s="112"/>
      <c r="ROF6" s="112"/>
      <c r="ROG6" s="115"/>
      <c r="ROH6" s="113"/>
      <c r="ROI6" s="113"/>
      <c r="ROJ6" s="428"/>
      <c r="ROK6" s="112"/>
      <c r="ROL6" s="112"/>
      <c r="ROM6" s="112"/>
      <c r="RON6" s="115"/>
      <c r="ROO6" s="113"/>
      <c r="ROP6" s="113"/>
      <c r="ROQ6" s="428"/>
      <c r="ROR6" s="112"/>
      <c r="ROS6" s="112"/>
      <c r="ROT6" s="112"/>
      <c r="ROU6" s="115"/>
      <c r="ROV6" s="113"/>
      <c r="ROW6" s="113"/>
      <c r="ROX6" s="428"/>
      <c r="ROY6" s="112"/>
      <c r="ROZ6" s="112"/>
      <c r="RPA6" s="112"/>
      <c r="RPB6" s="115"/>
      <c r="RPC6" s="113"/>
      <c r="RPD6" s="113"/>
      <c r="RPE6" s="428"/>
      <c r="RPF6" s="112"/>
      <c r="RPG6" s="112"/>
      <c r="RPH6" s="112"/>
      <c r="RPI6" s="115"/>
      <c r="RPJ6" s="113"/>
      <c r="RPK6" s="113"/>
      <c r="RPL6" s="428"/>
      <c r="RPM6" s="112"/>
      <c r="RPN6" s="112"/>
      <c r="RPO6" s="112"/>
      <c r="RPP6" s="115"/>
      <c r="RPQ6" s="113"/>
      <c r="RPR6" s="113"/>
      <c r="RPS6" s="428"/>
      <c r="RPT6" s="112"/>
      <c r="RPU6" s="112"/>
      <c r="RPV6" s="112"/>
      <c r="RPW6" s="115"/>
      <c r="RPX6" s="113"/>
      <c r="RPY6" s="113"/>
      <c r="RPZ6" s="428"/>
      <c r="RQA6" s="112"/>
      <c r="RQB6" s="112"/>
      <c r="RQC6" s="112"/>
      <c r="RQD6" s="115"/>
      <c r="RQE6" s="113"/>
      <c r="RQF6" s="113"/>
      <c r="RQG6" s="428"/>
      <c r="RQH6" s="112"/>
      <c r="RQI6" s="112"/>
      <c r="RQJ6" s="112"/>
      <c r="RQK6" s="115"/>
      <c r="RQL6" s="113"/>
      <c r="RQM6" s="113"/>
      <c r="RQN6" s="428"/>
      <c r="RQO6" s="112"/>
      <c r="RQP6" s="112"/>
      <c r="RQQ6" s="112"/>
      <c r="RQR6" s="115"/>
      <c r="RQS6" s="113"/>
      <c r="RQT6" s="113"/>
      <c r="RQU6" s="428"/>
      <c r="RQV6" s="112"/>
      <c r="RQW6" s="112"/>
      <c r="RQX6" s="112"/>
      <c r="RQY6" s="115"/>
      <c r="RQZ6" s="113"/>
      <c r="RRA6" s="113"/>
      <c r="RRB6" s="428"/>
      <c r="RRC6" s="112"/>
      <c r="RRD6" s="112"/>
      <c r="RRE6" s="112"/>
      <c r="RRF6" s="115"/>
      <c r="RRG6" s="113"/>
      <c r="RRH6" s="113"/>
      <c r="RRI6" s="428"/>
      <c r="RRJ6" s="112"/>
      <c r="RRK6" s="112"/>
      <c r="RRL6" s="112"/>
      <c r="RRM6" s="115"/>
      <c r="RRN6" s="113"/>
      <c r="RRO6" s="113"/>
      <c r="RRP6" s="428"/>
      <c r="RRQ6" s="112"/>
      <c r="RRR6" s="112"/>
      <c r="RRS6" s="112"/>
      <c r="RRT6" s="115"/>
      <c r="RRU6" s="113"/>
      <c r="RRV6" s="113"/>
      <c r="RRW6" s="428"/>
      <c r="RRX6" s="112"/>
      <c r="RRY6" s="112"/>
      <c r="RRZ6" s="112"/>
      <c r="RSA6" s="115"/>
      <c r="RSB6" s="113"/>
      <c r="RSC6" s="113"/>
      <c r="RSD6" s="428"/>
      <c r="RSE6" s="112"/>
      <c r="RSF6" s="112"/>
      <c r="RSG6" s="112"/>
      <c r="RSH6" s="115"/>
      <c r="RSI6" s="113"/>
      <c r="RSJ6" s="113"/>
      <c r="RSK6" s="428"/>
      <c r="RSL6" s="112"/>
      <c r="RSM6" s="112"/>
      <c r="RSN6" s="112"/>
      <c r="RSO6" s="115"/>
      <c r="RSP6" s="113"/>
      <c r="RSQ6" s="113"/>
      <c r="RSR6" s="428"/>
      <c r="RSS6" s="112"/>
      <c r="RST6" s="112"/>
      <c r="RSU6" s="112"/>
      <c r="RSV6" s="115"/>
      <c r="RSW6" s="113"/>
      <c r="RSX6" s="113"/>
      <c r="RSY6" s="428"/>
      <c r="RSZ6" s="112"/>
      <c r="RTA6" s="112"/>
      <c r="RTB6" s="112"/>
      <c r="RTC6" s="115"/>
      <c r="RTD6" s="113"/>
      <c r="RTE6" s="113"/>
      <c r="RTF6" s="428"/>
      <c r="RTG6" s="112"/>
      <c r="RTH6" s="112"/>
      <c r="RTI6" s="112"/>
      <c r="RTJ6" s="115"/>
      <c r="RTK6" s="113"/>
      <c r="RTL6" s="113"/>
      <c r="RTM6" s="428"/>
      <c r="RTN6" s="112"/>
      <c r="RTO6" s="112"/>
      <c r="RTP6" s="112"/>
      <c r="RTQ6" s="115"/>
      <c r="RTR6" s="113"/>
      <c r="RTS6" s="113"/>
      <c r="RTT6" s="428"/>
      <c r="RTU6" s="112"/>
      <c r="RTV6" s="112"/>
      <c r="RTW6" s="112"/>
      <c r="RTX6" s="115"/>
      <c r="RTY6" s="113"/>
      <c r="RTZ6" s="113"/>
      <c r="RUA6" s="428"/>
      <c r="RUB6" s="112"/>
      <c r="RUC6" s="112"/>
      <c r="RUD6" s="112"/>
      <c r="RUE6" s="115"/>
      <c r="RUF6" s="113"/>
      <c r="RUG6" s="113"/>
      <c r="RUH6" s="428"/>
      <c r="RUI6" s="112"/>
      <c r="RUJ6" s="112"/>
      <c r="RUK6" s="112"/>
      <c r="RUL6" s="115"/>
      <c r="RUM6" s="113"/>
      <c r="RUN6" s="113"/>
      <c r="RUO6" s="428"/>
      <c r="RUP6" s="112"/>
      <c r="RUQ6" s="112"/>
      <c r="RUR6" s="112"/>
      <c r="RUS6" s="115"/>
      <c r="RUT6" s="113"/>
      <c r="RUU6" s="113"/>
      <c r="RUV6" s="428"/>
      <c r="RUW6" s="112"/>
      <c r="RUX6" s="112"/>
      <c r="RUY6" s="112"/>
      <c r="RUZ6" s="115"/>
      <c r="RVA6" s="113"/>
      <c r="RVB6" s="113"/>
      <c r="RVC6" s="428"/>
      <c r="RVD6" s="112"/>
      <c r="RVE6" s="112"/>
      <c r="RVF6" s="112"/>
      <c r="RVG6" s="115"/>
      <c r="RVH6" s="113"/>
      <c r="RVI6" s="113"/>
      <c r="RVJ6" s="428"/>
      <c r="RVK6" s="112"/>
      <c r="RVL6" s="112"/>
      <c r="RVM6" s="112"/>
      <c r="RVN6" s="115"/>
      <c r="RVO6" s="113"/>
      <c r="RVP6" s="113"/>
      <c r="RVQ6" s="428"/>
      <c r="RVR6" s="112"/>
      <c r="RVS6" s="112"/>
      <c r="RVT6" s="112"/>
      <c r="RVU6" s="115"/>
      <c r="RVV6" s="113"/>
      <c r="RVW6" s="113"/>
      <c r="RVX6" s="428"/>
      <c r="RVY6" s="112"/>
      <c r="RVZ6" s="112"/>
      <c r="RWA6" s="112"/>
      <c r="RWB6" s="115"/>
      <c r="RWC6" s="113"/>
      <c r="RWD6" s="113"/>
      <c r="RWE6" s="428"/>
      <c r="RWF6" s="112"/>
      <c r="RWG6" s="112"/>
      <c r="RWH6" s="112"/>
      <c r="RWI6" s="115"/>
      <c r="RWJ6" s="113"/>
      <c r="RWK6" s="113"/>
      <c r="RWL6" s="428"/>
      <c r="RWM6" s="112"/>
      <c r="RWN6" s="112"/>
      <c r="RWO6" s="112"/>
      <c r="RWP6" s="115"/>
      <c r="RWQ6" s="113"/>
      <c r="RWR6" s="113"/>
      <c r="RWS6" s="428"/>
      <c r="RWT6" s="112"/>
      <c r="RWU6" s="112"/>
      <c r="RWV6" s="112"/>
      <c r="RWW6" s="115"/>
      <c r="RWX6" s="113"/>
      <c r="RWY6" s="113"/>
      <c r="RWZ6" s="428"/>
      <c r="RXA6" s="112"/>
      <c r="RXB6" s="112"/>
      <c r="RXC6" s="112"/>
      <c r="RXD6" s="115"/>
      <c r="RXE6" s="113"/>
      <c r="RXF6" s="113"/>
      <c r="RXG6" s="428"/>
      <c r="RXH6" s="112"/>
      <c r="RXI6" s="112"/>
      <c r="RXJ6" s="112"/>
      <c r="RXK6" s="115"/>
      <c r="RXL6" s="113"/>
      <c r="RXM6" s="113"/>
      <c r="RXN6" s="428"/>
      <c r="RXO6" s="112"/>
      <c r="RXP6" s="112"/>
      <c r="RXQ6" s="112"/>
      <c r="RXR6" s="115"/>
      <c r="RXS6" s="113"/>
      <c r="RXT6" s="113"/>
      <c r="RXU6" s="428"/>
      <c r="RXV6" s="112"/>
      <c r="RXW6" s="112"/>
      <c r="RXX6" s="112"/>
      <c r="RXY6" s="115"/>
      <c r="RXZ6" s="113"/>
      <c r="RYA6" s="113"/>
      <c r="RYB6" s="428"/>
      <c r="RYC6" s="112"/>
      <c r="RYD6" s="112"/>
      <c r="RYE6" s="112"/>
      <c r="RYF6" s="115"/>
      <c r="RYG6" s="113"/>
      <c r="RYH6" s="113"/>
      <c r="RYI6" s="428"/>
      <c r="RYJ6" s="112"/>
      <c r="RYK6" s="112"/>
      <c r="RYL6" s="112"/>
      <c r="RYM6" s="115"/>
      <c r="RYN6" s="113"/>
      <c r="RYO6" s="113"/>
      <c r="RYP6" s="428"/>
      <c r="RYQ6" s="112"/>
      <c r="RYR6" s="112"/>
      <c r="RYS6" s="112"/>
      <c r="RYT6" s="115"/>
      <c r="RYU6" s="113"/>
      <c r="RYV6" s="113"/>
      <c r="RYW6" s="428"/>
      <c r="RYX6" s="112"/>
      <c r="RYY6" s="112"/>
      <c r="RYZ6" s="112"/>
      <c r="RZA6" s="115"/>
      <c r="RZB6" s="113"/>
      <c r="RZC6" s="113"/>
      <c r="RZD6" s="428"/>
      <c r="RZE6" s="112"/>
      <c r="RZF6" s="112"/>
      <c r="RZG6" s="112"/>
      <c r="RZH6" s="115"/>
      <c r="RZI6" s="113"/>
      <c r="RZJ6" s="113"/>
      <c r="RZK6" s="428"/>
      <c r="RZL6" s="112"/>
      <c r="RZM6" s="112"/>
      <c r="RZN6" s="112"/>
      <c r="RZO6" s="115"/>
      <c r="RZP6" s="113"/>
      <c r="RZQ6" s="113"/>
      <c r="RZR6" s="428"/>
      <c r="RZS6" s="112"/>
      <c r="RZT6" s="112"/>
      <c r="RZU6" s="112"/>
      <c r="RZV6" s="115"/>
      <c r="RZW6" s="113"/>
      <c r="RZX6" s="113"/>
      <c r="RZY6" s="428"/>
      <c r="RZZ6" s="112"/>
      <c r="SAA6" s="112"/>
      <c r="SAB6" s="112"/>
      <c r="SAC6" s="115"/>
      <c r="SAD6" s="113"/>
      <c r="SAE6" s="113"/>
      <c r="SAF6" s="428"/>
      <c r="SAG6" s="112"/>
      <c r="SAH6" s="112"/>
      <c r="SAI6" s="112"/>
      <c r="SAJ6" s="115"/>
      <c r="SAK6" s="113"/>
      <c r="SAL6" s="113"/>
      <c r="SAM6" s="428"/>
      <c r="SAN6" s="112"/>
      <c r="SAO6" s="112"/>
      <c r="SAP6" s="112"/>
      <c r="SAQ6" s="115"/>
      <c r="SAR6" s="113"/>
      <c r="SAS6" s="113"/>
      <c r="SAT6" s="428"/>
      <c r="SAU6" s="112"/>
      <c r="SAV6" s="112"/>
      <c r="SAW6" s="112"/>
      <c r="SAX6" s="115"/>
      <c r="SAY6" s="113"/>
      <c r="SAZ6" s="113"/>
      <c r="SBA6" s="428"/>
      <c r="SBB6" s="112"/>
      <c r="SBC6" s="112"/>
      <c r="SBD6" s="112"/>
      <c r="SBE6" s="115"/>
      <c r="SBF6" s="113"/>
      <c r="SBG6" s="113"/>
      <c r="SBH6" s="428"/>
      <c r="SBI6" s="112"/>
      <c r="SBJ6" s="112"/>
      <c r="SBK6" s="112"/>
      <c r="SBL6" s="115"/>
      <c r="SBM6" s="113"/>
      <c r="SBN6" s="113"/>
      <c r="SBO6" s="428"/>
      <c r="SBP6" s="112"/>
      <c r="SBQ6" s="112"/>
      <c r="SBR6" s="112"/>
      <c r="SBS6" s="115"/>
      <c r="SBT6" s="113"/>
      <c r="SBU6" s="113"/>
      <c r="SBV6" s="428"/>
      <c r="SBW6" s="112"/>
      <c r="SBX6" s="112"/>
      <c r="SBY6" s="112"/>
      <c r="SBZ6" s="115"/>
      <c r="SCA6" s="113"/>
      <c r="SCB6" s="113"/>
      <c r="SCC6" s="428"/>
      <c r="SCD6" s="112"/>
      <c r="SCE6" s="112"/>
      <c r="SCF6" s="112"/>
      <c r="SCG6" s="115"/>
      <c r="SCH6" s="113"/>
      <c r="SCI6" s="113"/>
      <c r="SCJ6" s="428"/>
      <c r="SCK6" s="112"/>
      <c r="SCL6" s="112"/>
      <c r="SCM6" s="112"/>
      <c r="SCN6" s="115"/>
      <c r="SCO6" s="113"/>
      <c r="SCP6" s="113"/>
      <c r="SCQ6" s="428"/>
      <c r="SCR6" s="112"/>
      <c r="SCS6" s="112"/>
      <c r="SCT6" s="112"/>
      <c r="SCU6" s="115"/>
      <c r="SCV6" s="113"/>
      <c r="SCW6" s="113"/>
      <c r="SCX6" s="428"/>
      <c r="SCY6" s="112"/>
      <c r="SCZ6" s="112"/>
      <c r="SDA6" s="112"/>
      <c r="SDB6" s="115"/>
      <c r="SDC6" s="113"/>
      <c r="SDD6" s="113"/>
      <c r="SDE6" s="428"/>
      <c r="SDF6" s="112"/>
      <c r="SDG6" s="112"/>
      <c r="SDH6" s="112"/>
      <c r="SDI6" s="115"/>
      <c r="SDJ6" s="113"/>
      <c r="SDK6" s="113"/>
      <c r="SDL6" s="428"/>
      <c r="SDM6" s="112"/>
      <c r="SDN6" s="112"/>
      <c r="SDO6" s="112"/>
      <c r="SDP6" s="115"/>
      <c r="SDQ6" s="113"/>
      <c r="SDR6" s="113"/>
      <c r="SDS6" s="428"/>
      <c r="SDT6" s="112"/>
      <c r="SDU6" s="112"/>
      <c r="SDV6" s="112"/>
      <c r="SDW6" s="115"/>
      <c r="SDX6" s="113"/>
      <c r="SDY6" s="113"/>
      <c r="SDZ6" s="428"/>
      <c r="SEA6" s="112"/>
      <c r="SEB6" s="112"/>
      <c r="SEC6" s="112"/>
      <c r="SED6" s="115"/>
      <c r="SEE6" s="113"/>
      <c r="SEF6" s="113"/>
      <c r="SEG6" s="428"/>
      <c r="SEH6" s="112"/>
      <c r="SEI6" s="112"/>
      <c r="SEJ6" s="112"/>
      <c r="SEK6" s="115"/>
      <c r="SEL6" s="113"/>
      <c r="SEM6" s="113"/>
      <c r="SEN6" s="428"/>
      <c r="SEO6" s="112"/>
      <c r="SEP6" s="112"/>
      <c r="SEQ6" s="112"/>
      <c r="SER6" s="115"/>
      <c r="SES6" s="113"/>
      <c r="SET6" s="113"/>
      <c r="SEU6" s="428"/>
      <c r="SEV6" s="112"/>
      <c r="SEW6" s="112"/>
      <c r="SEX6" s="112"/>
      <c r="SEY6" s="115"/>
      <c r="SEZ6" s="113"/>
      <c r="SFA6" s="113"/>
      <c r="SFB6" s="428"/>
      <c r="SFC6" s="112"/>
      <c r="SFD6" s="112"/>
      <c r="SFE6" s="112"/>
      <c r="SFF6" s="115"/>
      <c r="SFG6" s="113"/>
      <c r="SFH6" s="113"/>
      <c r="SFI6" s="428"/>
      <c r="SFJ6" s="112"/>
      <c r="SFK6" s="112"/>
      <c r="SFL6" s="112"/>
      <c r="SFM6" s="115"/>
      <c r="SFN6" s="113"/>
      <c r="SFO6" s="113"/>
      <c r="SFP6" s="428"/>
      <c r="SFQ6" s="112"/>
      <c r="SFR6" s="112"/>
      <c r="SFS6" s="112"/>
      <c r="SFT6" s="115"/>
      <c r="SFU6" s="113"/>
      <c r="SFV6" s="113"/>
      <c r="SFW6" s="428"/>
      <c r="SFX6" s="112"/>
      <c r="SFY6" s="112"/>
      <c r="SFZ6" s="112"/>
      <c r="SGA6" s="115"/>
      <c r="SGB6" s="113"/>
      <c r="SGC6" s="113"/>
      <c r="SGD6" s="428"/>
      <c r="SGE6" s="112"/>
      <c r="SGF6" s="112"/>
      <c r="SGG6" s="112"/>
      <c r="SGH6" s="115"/>
      <c r="SGI6" s="113"/>
      <c r="SGJ6" s="113"/>
      <c r="SGK6" s="428"/>
      <c r="SGL6" s="112"/>
      <c r="SGM6" s="112"/>
      <c r="SGN6" s="112"/>
      <c r="SGO6" s="115"/>
      <c r="SGP6" s="113"/>
      <c r="SGQ6" s="113"/>
      <c r="SGR6" s="428"/>
      <c r="SGS6" s="112"/>
      <c r="SGT6" s="112"/>
      <c r="SGU6" s="112"/>
      <c r="SGV6" s="115"/>
      <c r="SGW6" s="113"/>
      <c r="SGX6" s="113"/>
      <c r="SGY6" s="428"/>
      <c r="SGZ6" s="112"/>
      <c r="SHA6" s="112"/>
      <c r="SHB6" s="112"/>
      <c r="SHC6" s="115"/>
      <c r="SHD6" s="113"/>
      <c r="SHE6" s="113"/>
      <c r="SHF6" s="428"/>
      <c r="SHG6" s="112"/>
      <c r="SHH6" s="112"/>
      <c r="SHI6" s="112"/>
      <c r="SHJ6" s="115"/>
      <c r="SHK6" s="113"/>
      <c r="SHL6" s="113"/>
      <c r="SHM6" s="428"/>
      <c r="SHN6" s="112"/>
      <c r="SHO6" s="112"/>
      <c r="SHP6" s="112"/>
      <c r="SHQ6" s="115"/>
      <c r="SHR6" s="113"/>
      <c r="SHS6" s="113"/>
      <c r="SHT6" s="428"/>
      <c r="SHU6" s="112"/>
      <c r="SHV6" s="112"/>
      <c r="SHW6" s="112"/>
      <c r="SHX6" s="115"/>
      <c r="SHY6" s="113"/>
      <c r="SHZ6" s="113"/>
      <c r="SIA6" s="428"/>
      <c r="SIB6" s="112"/>
      <c r="SIC6" s="112"/>
      <c r="SID6" s="112"/>
      <c r="SIE6" s="115"/>
      <c r="SIF6" s="113"/>
      <c r="SIG6" s="113"/>
      <c r="SIH6" s="428"/>
      <c r="SII6" s="112"/>
      <c r="SIJ6" s="112"/>
      <c r="SIK6" s="112"/>
      <c r="SIL6" s="115"/>
      <c r="SIM6" s="113"/>
      <c r="SIN6" s="113"/>
      <c r="SIO6" s="428"/>
      <c r="SIP6" s="112"/>
      <c r="SIQ6" s="112"/>
      <c r="SIR6" s="112"/>
      <c r="SIS6" s="115"/>
      <c r="SIT6" s="113"/>
      <c r="SIU6" s="113"/>
      <c r="SIV6" s="428"/>
      <c r="SIW6" s="112"/>
      <c r="SIX6" s="112"/>
      <c r="SIY6" s="112"/>
      <c r="SIZ6" s="115"/>
      <c r="SJA6" s="113"/>
      <c r="SJB6" s="113"/>
      <c r="SJC6" s="428"/>
      <c r="SJD6" s="112"/>
      <c r="SJE6" s="112"/>
      <c r="SJF6" s="112"/>
      <c r="SJG6" s="115"/>
      <c r="SJH6" s="113"/>
      <c r="SJI6" s="113"/>
      <c r="SJJ6" s="428"/>
      <c r="SJK6" s="112"/>
      <c r="SJL6" s="112"/>
      <c r="SJM6" s="112"/>
      <c r="SJN6" s="115"/>
      <c r="SJO6" s="113"/>
      <c r="SJP6" s="113"/>
      <c r="SJQ6" s="428"/>
      <c r="SJR6" s="112"/>
      <c r="SJS6" s="112"/>
      <c r="SJT6" s="112"/>
      <c r="SJU6" s="115"/>
      <c r="SJV6" s="113"/>
      <c r="SJW6" s="113"/>
      <c r="SJX6" s="428"/>
      <c r="SJY6" s="112"/>
      <c r="SJZ6" s="112"/>
      <c r="SKA6" s="112"/>
      <c r="SKB6" s="115"/>
      <c r="SKC6" s="113"/>
      <c r="SKD6" s="113"/>
      <c r="SKE6" s="428"/>
      <c r="SKF6" s="112"/>
      <c r="SKG6" s="112"/>
      <c r="SKH6" s="112"/>
      <c r="SKI6" s="115"/>
      <c r="SKJ6" s="113"/>
      <c r="SKK6" s="113"/>
      <c r="SKL6" s="428"/>
      <c r="SKM6" s="112"/>
      <c r="SKN6" s="112"/>
      <c r="SKO6" s="112"/>
      <c r="SKP6" s="115"/>
      <c r="SKQ6" s="113"/>
      <c r="SKR6" s="113"/>
      <c r="SKS6" s="428"/>
      <c r="SKT6" s="112"/>
      <c r="SKU6" s="112"/>
      <c r="SKV6" s="112"/>
      <c r="SKW6" s="115"/>
      <c r="SKX6" s="113"/>
      <c r="SKY6" s="113"/>
      <c r="SKZ6" s="428"/>
      <c r="SLA6" s="112"/>
      <c r="SLB6" s="112"/>
      <c r="SLC6" s="112"/>
      <c r="SLD6" s="115"/>
      <c r="SLE6" s="113"/>
      <c r="SLF6" s="113"/>
      <c r="SLG6" s="428"/>
      <c r="SLH6" s="112"/>
      <c r="SLI6" s="112"/>
      <c r="SLJ6" s="112"/>
      <c r="SLK6" s="115"/>
      <c r="SLL6" s="113"/>
      <c r="SLM6" s="113"/>
      <c r="SLN6" s="428"/>
      <c r="SLO6" s="112"/>
      <c r="SLP6" s="112"/>
      <c r="SLQ6" s="112"/>
      <c r="SLR6" s="115"/>
      <c r="SLS6" s="113"/>
      <c r="SLT6" s="113"/>
      <c r="SLU6" s="428"/>
      <c r="SLV6" s="112"/>
      <c r="SLW6" s="112"/>
      <c r="SLX6" s="112"/>
      <c r="SLY6" s="115"/>
      <c r="SLZ6" s="113"/>
      <c r="SMA6" s="113"/>
      <c r="SMB6" s="428"/>
      <c r="SMC6" s="112"/>
      <c r="SMD6" s="112"/>
      <c r="SME6" s="112"/>
      <c r="SMF6" s="115"/>
      <c r="SMG6" s="113"/>
      <c r="SMH6" s="113"/>
      <c r="SMI6" s="428"/>
      <c r="SMJ6" s="112"/>
      <c r="SMK6" s="112"/>
      <c r="SML6" s="112"/>
      <c r="SMM6" s="115"/>
      <c r="SMN6" s="113"/>
      <c r="SMO6" s="113"/>
      <c r="SMP6" s="428"/>
      <c r="SMQ6" s="112"/>
      <c r="SMR6" s="112"/>
      <c r="SMS6" s="112"/>
      <c r="SMT6" s="115"/>
      <c r="SMU6" s="113"/>
      <c r="SMV6" s="113"/>
      <c r="SMW6" s="428"/>
      <c r="SMX6" s="112"/>
      <c r="SMY6" s="112"/>
      <c r="SMZ6" s="112"/>
      <c r="SNA6" s="115"/>
      <c r="SNB6" s="113"/>
      <c r="SNC6" s="113"/>
      <c r="SND6" s="428"/>
      <c r="SNE6" s="112"/>
      <c r="SNF6" s="112"/>
      <c r="SNG6" s="112"/>
      <c r="SNH6" s="115"/>
      <c r="SNI6" s="113"/>
      <c r="SNJ6" s="113"/>
      <c r="SNK6" s="428"/>
      <c r="SNL6" s="112"/>
      <c r="SNM6" s="112"/>
      <c r="SNN6" s="112"/>
      <c r="SNO6" s="115"/>
      <c r="SNP6" s="113"/>
      <c r="SNQ6" s="113"/>
      <c r="SNR6" s="428"/>
      <c r="SNS6" s="112"/>
      <c r="SNT6" s="112"/>
      <c r="SNU6" s="112"/>
      <c r="SNV6" s="115"/>
      <c r="SNW6" s="113"/>
      <c r="SNX6" s="113"/>
      <c r="SNY6" s="428"/>
      <c r="SNZ6" s="112"/>
      <c r="SOA6" s="112"/>
      <c r="SOB6" s="112"/>
      <c r="SOC6" s="115"/>
      <c r="SOD6" s="113"/>
      <c r="SOE6" s="113"/>
      <c r="SOF6" s="428"/>
      <c r="SOG6" s="112"/>
      <c r="SOH6" s="112"/>
      <c r="SOI6" s="112"/>
      <c r="SOJ6" s="115"/>
      <c r="SOK6" s="113"/>
      <c r="SOL6" s="113"/>
      <c r="SOM6" s="428"/>
      <c r="SON6" s="112"/>
      <c r="SOO6" s="112"/>
      <c r="SOP6" s="112"/>
      <c r="SOQ6" s="115"/>
      <c r="SOR6" s="113"/>
      <c r="SOS6" s="113"/>
      <c r="SOT6" s="428"/>
      <c r="SOU6" s="112"/>
      <c r="SOV6" s="112"/>
      <c r="SOW6" s="112"/>
      <c r="SOX6" s="115"/>
      <c r="SOY6" s="113"/>
      <c r="SOZ6" s="113"/>
      <c r="SPA6" s="428"/>
      <c r="SPB6" s="112"/>
      <c r="SPC6" s="112"/>
      <c r="SPD6" s="112"/>
      <c r="SPE6" s="115"/>
      <c r="SPF6" s="113"/>
      <c r="SPG6" s="113"/>
      <c r="SPH6" s="428"/>
      <c r="SPI6" s="112"/>
      <c r="SPJ6" s="112"/>
      <c r="SPK6" s="112"/>
      <c r="SPL6" s="115"/>
      <c r="SPM6" s="113"/>
      <c r="SPN6" s="113"/>
      <c r="SPO6" s="428"/>
      <c r="SPP6" s="112"/>
      <c r="SPQ6" s="112"/>
      <c r="SPR6" s="112"/>
      <c r="SPS6" s="115"/>
      <c r="SPT6" s="113"/>
      <c r="SPU6" s="113"/>
      <c r="SPV6" s="428"/>
      <c r="SPW6" s="112"/>
      <c r="SPX6" s="112"/>
      <c r="SPY6" s="112"/>
      <c r="SPZ6" s="115"/>
      <c r="SQA6" s="113"/>
      <c r="SQB6" s="113"/>
      <c r="SQC6" s="428"/>
      <c r="SQD6" s="112"/>
      <c r="SQE6" s="112"/>
      <c r="SQF6" s="112"/>
      <c r="SQG6" s="115"/>
      <c r="SQH6" s="113"/>
      <c r="SQI6" s="113"/>
      <c r="SQJ6" s="428"/>
      <c r="SQK6" s="112"/>
      <c r="SQL6" s="112"/>
      <c r="SQM6" s="112"/>
      <c r="SQN6" s="115"/>
      <c r="SQO6" s="113"/>
      <c r="SQP6" s="113"/>
      <c r="SQQ6" s="428"/>
      <c r="SQR6" s="112"/>
      <c r="SQS6" s="112"/>
      <c r="SQT6" s="112"/>
      <c r="SQU6" s="115"/>
      <c r="SQV6" s="113"/>
      <c r="SQW6" s="113"/>
      <c r="SQX6" s="428"/>
      <c r="SQY6" s="112"/>
      <c r="SQZ6" s="112"/>
      <c r="SRA6" s="112"/>
      <c r="SRB6" s="115"/>
      <c r="SRC6" s="113"/>
      <c r="SRD6" s="113"/>
      <c r="SRE6" s="428"/>
      <c r="SRF6" s="112"/>
      <c r="SRG6" s="112"/>
      <c r="SRH6" s="112"/>
      <c r="SRI6" s="115"/>
      <c r="SRJ6" s="113"/>
      <c r="SRK6" s="113"/>
      <c r="SRL6" s="428"/>
      <c r="SRM6" s="112"/>
      <c r="SRN6" s="112"/>
      <c r="SRO6" s="112"/>
      <c r="SRP6" s="115"/>
      <c r="SRQ6" s="113"/>
      <c r="SRR6" s="113"/>
      <c r="SRS6" s="428"/>
      <c r="SRT6" s="112"/>
      <c r="SRU6" s="112"/>
      <c r="SRV6" s="112"/>
      <c r="SRW6" s="115"/>
      <c r="SRX6" s="113"/>
      <c r="SRY6" s="113"/>
      <c r="SRZ6" s="428"/>
      <c r="SSA6" s="112"/>
      <c r="SSB6" s="112"/>
      <c r="SSC6" s="112"/>
      <c r="SSD6" s="115"/>
      <c r="SSE6" s="113"/>
      <c r="SSF6" s="113"/>
      <c r="SSG6" s="428"/>
      <c r="SSH6" s="112"/>
      <c r="SSI6" s="112"/>
      <c r="SSJ6" s="112"/>
      <c r="SSK6" s="115"/>
      <c r="SSL6" s="113"/>
      <c r="SSM6" s="113"/>
      <c r="SSN6" s="428"/>
      <c r="SSO6" s="112"/>
      <c r="SSP6" s="112"/>
      <c r="SSQ6" s="112"/>
      <c r="SSR6" s="115"/>
      <c r="SSS6" s="113"/>
      <c r="SST6" s="113"/>
      <c r="SSU6" s="428"/>
      <c r="SSV6" s="112"/>
      <c r="SSW6" s="112"/>
      <c r="SSX6" s="112"/>
      <c r="SSY6" s="115"/>
      <c r="SSZ6" s="113"/>
      <c r="STA6" s="113"/>
      <c r="STB6" s="428"/>
      <c r="STC6" s="112"/>
      <c r="STD6" s="112"/>
      <c r="STE6" s="112"/>
      <c r="STF6" s="115"/>
      <c r="STG6" s="113"/>
      <c r="STH6" s="113"/>
      <c r="STI6" s="428"/>
      <c r="STJ6" s="112"/>
      <c r="STK6" s="112"/>
      <c r="STL6" s="112"/>
      <c r="STM6" s="115"/>
      <c r="STN6" s="113"/>
      <c r="STO6" s="113"/>
      <c r="STP6" s="428"/>
      <c r="STQ6" s="112"/>
      <c r="STR6" s="112"/>
      <c r="STS6" s="112"/>
      <c r="STT6" s="115"/>
      <c r="STU6" s="113"/>
      <c r="STV6" s="113"/>
      <c r="STW6" s="428"/>
      <c r="STX6" s="112"/>
      <c r="STY6" s="112"/>
      <c r="STZ6" s="112"/>
      <c r="SUA6" s="115"/>
      <c r="SUB6" s="113"/>
      <c r="SUC6" s="113"/>
      <c r="SUD6" s="428"/>
      <c r="SUE6" s="112"/>
      <c r="SUF6" s="112"/>
      <c r="SUG6" s="112"/>
      <c r="SUH6" s="115"/>
      <c r="SUI6" s="113"/>
      <c r="SUJ6" s="113"/>
      <c r="SUK6" s="428"/>
      <c r="SUL6" s="112"/>
      <c r="SUM6" s="112"/>
      <c r="SUN6" s="112"/>
      <c r="SUO6" s="115"/>
      <c r="SUP6" s="113"/>
      <c r="SUQ6" s="113"/>
      <c r="SUR6" s="428"/>
      <c r="SUS6" s="112"/>
      <c r="SUT6" s="112"/>
      <c r="SUU6" s="112"/>
      <c r="SUV6" s="115"/>
      <c r="SUW6" s="113"/>
      <c r="SUX6" s="113"/>
      <c r="SUY6" s="428"/>
      <c r="SUZ6" s="112"/>
      <c r="SVA6" s="112"/>
      <c r="SVB6" s="112"/>
      <c r="SVC6" s="115"/>
      <c r="SVD6" s="113"/>
      <c r="SVE6" s="113"/>
      <c r="SVF6" s="428"/>
      <c r="SVG6" s="112"/>
      <c r="SVH6" s="112"/>
      <c r="SVI6" s="112"/>
      <c r="SVJ6" s="115"/>
      <c r="SVK6" s="113"/>
      <c r="SVL6" s="113"/>
      <c r="SVM6" s="428"/>
      <c r="SVN6" s="112"/>
      <c r="SVO6" s="112"/>
      <c r="SVP6" s="112"/>
      <c r="SVQ6" s="115"/>
      <c r="SVR6" s="113"/>
      <c r="SVS6" s="113"/>
      <c r="SVT6" s="428"/>
      <c r="SVU6" s="112"/>
      <c r="SVV6" s="112"/>
      <c r="SVW6" s="112"/>
      <c r="SVX6" s="115"/>
      <c r="SVY6" s="113"/>
      <c r="SVZ6" s="113"/>
      <c r="SWA6" s="428"/>
      <c r="SWB6" s="112"/>
      <c r="SWC6" s="112"/>
      <c r="SWD6" s="112"/>
      <c r="SWE6" s="115"/>
      <c r="SWF6" s="113"/>
      <c r="SWG6" s="113"/>
      <c r="SWH6" s="428"/>
      <c r="SWI6" s="112"/>
      <c r="SWJ6" s="112"/>
      <c r="SWK6" s="112"/>
      <c r="SWL6" s="115"/>
      <c r="SWM6" s="113"/>
      <c r="SWN6" s="113"/>
      <c r="SWO6" s="428"/>
      <c r="SWP6" s="112"/>
      <c r="SWQ6" s="112"/>
      <c r="SWR6" s="112"/>
      <c r="SWS6" s="115"/>
      <c r="SWT6" s="113"/>
      <c r="SWU6" s="113"/>
      <c r="SWV6" s="428"/>
      <c r="SWW6" s="112"/>
      <c r="SWX6" s="112"/>
      <c r="SWY6" s="112"/>
      <c r="SWZ6" s="115"/>
      <c r="SXA6" s="113"/>
      <c r="SXB6" s="113"/>
      <c r="SXC6" s="428"/>
      <c r="SXD6" s="112"/>
      <c r="SXE6" s="112"/>
      <c r="SXF6" s="112"/>
      <c r="SXG6" s="115"/>
      <c r="SXH6" s="113"/>
      <c r="SXI6" s="113"/>
      <c r="SXJ6" s="428"/>
      <c r="SXK6" s="112"/>
      <c r="SXL6" s="112"/>
      <c r="SXM6" s="112"/>
      <c r="SXN6" s="115"/>
      <c r="SXO6" s="113"/>
      <c r="SXP6" s="113"/>
      <c r="SXQ6" s="428"/>
      <c r="SXR6" s="112"/>
      <c r="SXS6" s="112"/>
      <c r="SXT6" s="112"/>
      <c r="SXU6" s="115"/>
      <c r="SXV6" s="113"/>
      <c r="SXW6" s="113"/>
      <c r="SXX6" s="428"/>
      <c r="SXY6" s="112"/>
      <c r="SXZ6" s="112"/>
      <c r="SYA6" s="112"/>
      <c r="SYB6" s="115"/>
      <c r="SYC6" s="113"/>
      <c r="SYD6" s="113"/>
      <c r="SYE6" s="428"/>
      <c r="SYF6" s="112"/>
      <c r="SYG6" s="112"/>
      <c r="SYH6" s="112"/>
      <c r="SYI6" s="115"/>
      <c r="SYJ6" s="113"/>
      <c r="SYK6" s="113"/>
      <c r="SYL6" s="428"/>
      <c r="SYM6" s="112"/>
      <c r="SYN6" s="112"/>
      <c r="SYO6" s="112"/>
      <c r="SYP6" s="115"/>
      <c r="SYQ6" s="113"/>
      <c r="SYR6" s="113"/>
      <c r="SYS6" s="428"/>
      <c r="SYT6" s="112"/>
      <c r="SYU6" s="112"/>
      <c r="SYV6" s="112"/>
      <c r="SYW6" s="115"/>
      <c r="SYX6" s="113"/>
      <c r="SYY6" s="113"/>
      <c r="SYZ6" s="428"/>
      <c r="SZA6" s="112"/>
      <c r="SZB6" s="112"/>
      <c r="SZC6" s="112"/>
      <c r="SZD6" s="115"/>
      <c r="SZE6" s="113"/>
      <c r="SZF6" s="113"/>
      <c r="SZG6" s="428"/>
      <c r="SZH6" s="112"/>
      <c r="SZI6" s="112"/>
      <c r="SZJ6" s="112"/>
      <c r="SZK6" s="115"/>
      <c r="SZL6" s="113"/>
      <c r="SZM6" s="113"/>
      <c r="SZN6" s="428"/>
      <c r="SZO6" s="112"/>
      <c r="SZP6" s="112"/>
      <c r="SZQ6" s="112"/>
      <c r="SZR6" s="115"/>
      <c r="SZS6" s="113"/>
      <c r="SZT6" s="113"/>
      <c r="SZU6" s="428"/>
      <c r="SZV6" s="112"/>
      <c r="SZW6" s="112"/>
      <c r="SZX6" s="112"/>
      <c r="SZY6" s="115"/>
      <c r="SZZ6" s="113"/>
      <c r="TAA6" s="113"/>
      <c r="TAB6" s="428"/>
      <c r="TAC6" s="112"/>
      <c r="TAD6" s="112"/>
      <c r="TAE6" s="112"/>
      <c r="TAF6" s="115"/>
      <c r="TAG6" s="113"/>
      <c r="TAH6" s="113"/>
      <c r="TAI6" s="428"/>
      <c r="TAJ6" s="112"/>
      <c r="TAK6" s="112"/>
      <c r="TAL6" s="112"/>
      <c r="TAM6" s="115"/>
      <c r="TAN6" s="113"/>
      <c r="TAO6" s="113"/>
      <c r="TAP6" s="428"/>
      <c r="TAQ6" s="112"/>
      <c r="TAR6" s="112"/>
      <c r="TAS6" s="112"/>
      <c r="TAT6" s="115"/>
      <c r="TAU6" s="113"/>
      <c r="TAV6" s="113"/>
      <c r="TAW6" s="428"/>
      <c r="TAX6" s="112"/>
      <c r="TAY6" s="112"/>
      <c r="TAZ6" s="112"/>
      <c r="TBA6" s="115"/>
      <c r="TBB6" s="113"/>
      <c r="TBC6" s="113"/>
      <c r="TBD6" s="428"/>
      <c r="TBE6" s="112"/>
      <c r="TBF6" s="112"/>
      <c r="TBG6" s="112"/>
      <c r="TBH6" s="115"/>
      <c r="TBI6" s="113"/>
      <c r="TBJ6" s="113"/>
      <c r="TBK6" s="428"/>
      <c r="TBL6" s="112"/>
      <c r="TBM6" s="112"/>
      <c r="TBN6" s="112"/>
      <c r="TBO6" s="115"/>
      <c r="TBP6" s="113"/>
      <c r="TBQ6" s="113"/>
      <c r="TBR6" s="428"/>
      <c r="TBS6" s="112"/>
      <c r="TBT6" s="112"/>
      <c r="TBU6" s="112"/>
      <c r="TBV6" s="115"/>
      <c r="TBW6" s="113"/>
      <c r="TBX6" s="113"/>
      <c r="TBY6" s="428"/>
      <c r="TBZ6" s="112"/>
      <c r="TCA6" s="112"/>
      <c r="TCB6" s="112"/>
      <c r="TCC6" s="115"/>
      <c r="TCD6" s="113"/>
      <c r="TCE6" s="113"/>
      <c r="TCF6" s="428"/>
      <c r="TCG6" s="112"/>
      <c r="TCH6" s="112"/>
      <c r="TCI6" s="112"/>
      <c r="TCJ6" s="115"/>
      <c r="TCK6" s="113"/>
      <c r="TCL6" s="113"/>
      <c r="TCM6" s="428"/>
      <c r="TCN6" s="112"/>
      <c r="TCO6" s="112"/>
      <c r="TCP6" s="112"/>
      <c r="TCQ6" s="115"/>
      <c r="TCR6" s="113"/>
      <c r="TCS6" s="113"/>
      <c r="TCT6" s="428"/>
      <c r="TCU6" s="112"/>
      <c r="TCV6" s="112"/>
      <c r="TCW6" s="112"/>
      <c r="TCX6" s="115"/>
      <c r="TCY6" s="113"/>
      <c r="TCZ6" s="113"/>
      <c r="TDA6" s="428"/>
      <c r="TDB6" s="112"/>
      <c r="TDC6" s="112"/>
      <c r="TDD6" s="112"/>
      <c r="TDE6" s="115"/>
      <c r="TDF6" s="113"/>
      <c r="TDG6" s="113"/>
      <c r="TDH6" s="428"/>
      <c r="TDI6" s="112"/>
      <c r="TDJ6" s="112"/>
      <c r="TDK6" s="112"/>
      <c r="TDL6" s="115"/>
      <c r="TDM6" s="113"/>
      <c r="TDN6" s="113"/>
      <c r="TDO6" s="428"/>
      <c r="TDP6" s="112"/>
      <c r="TDQ6" s="112"/>
      <c r="TDR6" s="112"/>
      <c r="TDS6" s="115"/>
      <c r="TDT6" s="113"/>
      <c r="TDU6" s="113"/>
      <c r="TDV6" s="428"/>
      <c r="TDW6" s="112"/>
      <c r="TDX6" s="112"/>
      <c r="TDY6" s="112"/>
      <c r="TDZ6" s="115"/>
      <c r="TEA6" s="113"/>
      <c r="TEB6" s="113"/>
      <c r="TEC6" s="428"/>
      <c r="TED6" s="112"/>
      <c r="TEE6" s="112"/>
      <c r="TEF6" s="112"/>
      <c r="TEG6" s="115"/>
      <c r="TEH6" s="113"/>
      <c r="TEI6" s="113"/>
      <c r="TEJ6" s="428"/>
      <c r="TEK6" s="112"/>
      <c r="TEL6" s="112"/>
      <c r="TEM6" s="112"/>
      <c r="TEN6" s="115"/>
      <c r="TEO6" s="113"/>
      <c r="TEP6" s="113"/>
      <c r="TEQ6" s="428"/>
      <c r="TER6" s="112"/>
      <c r="TES6" s="112"/>
      <c r="TET6" s="112"/>
      <c r="TEU6" s="115"/>
      <c r="TEV6" s="113"/>
      <c r="TEW6" s="113"/>
      <c r="TEX6" s="428"/>
      <c r="TEY6" s="112"/>
      <c r="TEZ6" s="112"/>
      <c r="TFA6" s="112"/>
      <c r="TFB6" s="115"/>
      <c r="TFC6" s="113"/>
      <c r="TFD6" s="113"/>
      <c r="TFE6" s="428"/>
      <c r="TFF6" s="112"/>
      <c r="TFG6" s="112"/>
      <c r="TFH6" s="112"/>
      <c r="TFI6" s="115"/>
      <c r="TFJ6" s="113"/>
      <c r="TFK6" s="113"/>
      <c r="TFL6" s="428"/>
      <c r="TFM6" s="112"/>
      <c r="TFN6" s="112"/>
      <c r="TFO6" s="112"/>
      <c r="TFP6" s="115"/>
      <c r="TFQ6" s="113"/>
      <c r="TFR6" s="113"/>
      <c r="TFS6" s="428"/>
      <c r="TFT6" s="112"/>
      <c r="TFU6" s="112"/>
      <c r="TFV6" s="112"/>
      <c r="TFW6" s="115"/>
      <c r="TFX6" s="113"/>
      <c r="TFY6" s="113"/>
      <c r="TFZ6" s="428"/>
      <c r="TGA6" s="112"/>
      <c r="TGB6" s="112"/>
      <c r="TGC6" s="112"/>
      <c r="TGD6" s="115"/>
      <c r="TGE6" s="113"/>
      <c r="TGF6" s="113"/>
      <c r="TGG6" s="428"/>
      <c r="TGH6" s="112"/>
      <c r="TGI6" s="112"/>
      <c r="TGJ6" s="112"/>
      <c r="TGK6" s="115"/>
      <c r="TGL6" s="113"/>
      <c r="TGM6" s="113"/>
      <c r="TGN6" s="428"/>
      <c r="TGO6" s="112"/>
      <c r="TGP6" s="112"/>
      <c r="TGQ6" s="112"/>
      <c r="TGR6" s="115"/>
      <c r="TGS6" s="113"/>
      <c r="TGT6" s="113"/>
      <c r="TGU6" s="428"/>
      <c r="TGV6" s="112"/>
      <c r="TGW6" s="112"/>
      <c r="TGX6" s="112"/>
      <c r="TGY6" s="115"/>
      <c r="TGZ6" s="113"/>
      <c r="THA6" s="113"/>
      <c r="THB6" s="428"/>
      <c r="THC6" s="112"/>
      <c r="THD6" s="112"/>
      <c r="THE6" s="112"/>
      <c r="THF6" s="115"/>
      <c r="THG6" s="113"/>
      <c r="THH6" s="113"/>
      <c r="THI6" s="428"/>
      <c r="THJ6" s="112"/>
      <c r="THK6" s="112"/>
      <c r="THL6" s="112"/>
      <c r="THM6" s="115"/>
      <c r="THN6" s="113"/>
      <c r="THO6" s="113"/>
      <c r="THP6" s="428"/>
      <c r="THQ6" s="112"/>
      <c r="THR6" s="112"/>
      <c r="THS6" s="112"/>
      <c r="THT6" s="115"/>
      <c r="THU6" s="113"/>
      <c r="THV6" s="113"/>
      <c r="THW6" s="428"/>
      <c r="THX6" s="112"/>
      <c r="THY6" s="112"/>
      <c r="THZ6" s="112"/>
      <c r="TIA6" s="115"/>
      <c r="TIB6" s="113"/>
      <c r="TIC6" s="113"/>
      <c r="TID6" s="428"/>
      <c r="TIE6" s="112"/>
      <c r="TIF6" s="112"/>
      <c r="TIG6" s="112"/>
      <c r="TIH6" s="115"/>
      <c r="TII6" s="113"/>
      <c r="TIJ6" s="113"/>
      <c r="TIK6" s="428"/>
      <c r="TIL6" s="112"/>
      <c r="TIM6" s="112"/>
      <c r="TIN6" s="112"/>
      <c r="TIO6" s="115"/>
      <c r="TIP6" s="113"/>
      <c r="TIQ6" s="113"/>
      <c r="TIR6" s="428"/>
      <c r="TIS6" s="112"/>
      <c r="TIT6" s="112"/>
      <c r="TIU6" s="112"/>
      <c r="TIV6" s="115"/>
      <c r="TIW6" s="113"/>
      <c r="TIX6" s="113"/>
      <c r="TIY6" s="428"/>
      <c r="TIZ6" s="112"/>
      <c r="TJA6" s="112"/>
      <c r="TJB6" s="112"/>
      <c r="TJC6" s="115"/>
      <c r="TJD6" s="113"/>
      <c r="TJE6" s="113"/>
      <c r="TJF6" s="428"/>
      <c r="TJG6" s="112"/>
      <c r="TJH6" s="112"/>
      <c r="TJI6" s="112"/>
      <c r="TJJ6" s="115"/>
      <c r="TJK6" s="113"/>
      <c r="TJL6" s="113"/>
      <c r="TJM6" s="428"/>
      <c r="TJN6" s="112"/>
      <c r="TJO6" s="112"/>
      <c r="TJP6" s="112"/>
      <c r="TJQ6" s="115"/>
      <c r="TJR6" s="113"/>
      <c r="TJS6" s="113"/>
      <c r="TJT6" s="428"/>
      <c r="TJU6" s="112"/>
      <c r="TJV6" s="112"/>
      <c r="TJW6" s="112"/>
      <c r="TJX6" s="115"/>
      <c r="TJY6" s="113"/>
      <c r="TJZ6" s="113"/>
      <c r="TKA6" s="428"/>
      <c r="TKB6" s="112"/>
      <c r="TKC6" s="112"/>
      <c r="TKD6" s="112"/>
      <c r="TKE6" s="115"/>
      <c r="TKF6" s="113"/>
      <c r="TKG6" s="113"/>
      <c r="TKH6" s="428"/>
      <c r="TKI6" s="112"/>
      <c r="TKJ6" s="112"/>
      <c r="TKK6" s="112"/>
      <c r="TKL6" s="115"/>
      <c r="TKM6" s="113"/>
      <c r="TKN6" s="113"/>
      <c r="TKO6" s="428"/>
      <c r="TKP6" s="112"/>
      <c r="TKQ6" s="112"/>
      <c r="TKR6" s="112"/>
      <c r="TKS6" s="115"/>
      <c r="TKT6" s="113"/>
      <c r="TKU6" s="113"/>
      <c r="TKV6" s="428"/>
      <c r="TKW6" s="112"/>
      <c r="TKX6" s="112"/>
      <c r="TKY6" s="112"/>
      <c r="TKZ6" s="115"/>
      <c r="TLA6" s="113"/>
      <c r="TLB6" s="113"/>
      <c r="TLC6" s="428"/>
      <c r="TLD6" s="112"/>
      <c r="TLE6" s="112"/>
      <c r="TLF6" s="112"/>
      <c r="TLG6" s="115"/>
      <c r="TLH6" s="113"/>
      <c r="TLI6" s="113"/>
      <c r="TLJ6" s="428"/>
      <c r="TLK6" s="112"/>
      <c r="TLL6" s="112"/>
      <c r="TLM6" s="112"/>
      <c r="TLN6" s="115"/>
      <c r="TLO6" s="113"/>
      <c r="TLP6" s="113"/>
      <c r="TLQ6" s="428"/>
      <c r="TLR6" s="112"/>
      <c r="TLS6" s="112"/>
      <c r="TLT6" s="112"/>
      <c r="TLU6" s="115"/>
      <c r="TLV6" s="113"/>
      <c r="TLW6" s="113"/>
      <c r="TLX6" s="428"/>
      <c r="TLY6" s="112"/>
      <c r="TLZ6" s="112"/>
      <c r="TMA6" s="112"/>
      <c r="TMB6" s="115"/>
      <c r="TMC6" s="113"/>
      <c r="TMD6" s="113"/>
      <c r="TME6" s="428"/>
      <c r="TMF6" s="112"/>
      <c r="TMG6" s="112"/>
      <c r="TMH6" s="112"/>
      <c r="TMI6" s="115"/>
      <c r="TMJ6" s="113"/>
      <c r="TMK6" s="113"/>
      <c r="TML6" s="428"/>
      <c r="TMM6" s="112"/>
      <c r="TMN6" s="112"/>
      <c r="TMO6" s="112"/>
      <c r="TMP6" s="115"/>
      <c r="TMQ6" s="113"/>
      <c r="TMR6" s="113"/>
      <c r="TMS6" s="428"/>
      <c r="TMT6" s="112"/>
      <c r="TMU6" s="112"/>
      <c r="TMV6" s="112"/>
      <c r="TMW6" s="115"/>
      <c r="TMX6" s="113"/>
      <c r="TMY6" s="113"/>
      <c r="TMZ6" s="428"/>
      <c r="TNA6" s="112"/>
      <c r="TNB6" s="112"/>
      <c r="TNC6" s="112"/>
      <c r="TND6" s="115"/>
      <c r="TNE6" s="113"/>
      <c r="TNF6" s="113"/>
      <c r="TNG6" s="428"/>
      <c r="TNH6" s="112"/>
      <c r="TNI6" s="112"/>
      <c r="TNJ6" s="112"/>
      <c r="TNK6" s="115"/>
      <c r="TNL6" s="113"/>
      <c r="TNM6" s="113"/>
      <c r="TNN6" s="428"/>
      <c r="TNO6" s="112"/>
      <c r="TNP6" s="112"/>
      <c r="TNQ6" s="112"/>
      <c r="TNR6" s="115"/>
      <c r="TNS6" s="113"/>
      <c r="TNT6" s="113"/>
      <c r="TNU6" s="428"/>
      <c r="TNV6" s="112"/>
      <c r="TNW6" s="112"/>
      <c r="TNX6" s="112"/>
      <c r="TNY6" s="115"/>
      <c r="TNZ6" s="113"/>
      <c r="TOA6" s="113"/>
      <c r="TOB6" s="428"/>
      <c r="TOC6" s="112"/>
      <c r="TOD6" s="112"/>
      <c r="TOE6" s="112"/>
      <c r="TOF6" s="115"/>
      <c r="TOG6" s="113"/>
      <c r="TOH6" s="113"/>
      <c r="TOI6" s="428"/>
      <c r="TOJ6" s="112"/>
      <c r="TOK6" s="112"/>
      <c r="TOL6" s="112"/>
      <c r="TOM6" s="115"/>
      <c r="TON6" s="113"/>
      <c r="TOO6" s="113"/>
      <c r="TOP6" s="428"/>
      <c r="TOQ6" s="112"/>
      <c r="TOR6" s="112"/>
      <c r="TOS6" s="112"/>
      <c r="TOT6" s="115"/>
      <c r="TOU6" s="113"/>
      <c r="TOV6" s="113"/>
      <c r="TOW6" s="428"/>
      <c r="TOX6" s="112"/>
      <c r="TOY6" s="112"/>
      <c r="TOZ6" s="112"/>
      <c r="TPA6" s="115"/>
      <c r="TPB6" s="113"/>
      <c r="TPC6" s="113"/>
      <c r="TPD6" s="428"/>
      <c r="TPE6" s="112"/>
      <c r="TPF6" s="112"/>
      <c r="TPG6" s="112"/>
      <c r="TPH6" s="115"/>
      <c r="TPI6" s="113"/>
      <c r="TPJ6" s="113"/>
      <c r="TPK6" s="428"/>
      <c r="TPL6" s="112"/>
      <c r="TPM6" s="112"/>
      <c r="TPN6" s="112"/>
      <c r="TPO6" s="115"/>
      <c r="TPP6" s="113"/>
      <c r="TPQ6" s="113"/>
      <c r="TPR6" s="428"/>
      <c r="TPS6" s="112"/>
      <c r="TPT6" s="112"/>
      <c r="TPU6" s="112"/>
      <c r="TPV6" s="115"/>
      <c r="TPW6" s="113"/>
      <c r="TPX6" s="113"/>
      <c r="TPY6" s="428"/>
      <c r="TPZ6" s="112"/>
      <c r="TQA6" s="112"/>
      <c r="TQB6" s="112"/>
      <c r="TQC6" s="115"/>
      <c r="TQD6" s="113"/>
      <c r="TQE6" s="113"/>
      <c r="TQF6" s="428"/>
      <c r="TQG6" s="112"/>
      <c r="TQH6" s="112"/>
      <c r="TQI6" s="112"/>
      <c r="TQJ6" s="115"/>
      <c r="TQK6" s="113"/>
      <c r="TQL6" s="113"/>
      <c r="TQM6" s="428"/>
      <c r="TQN6" s="112"/>
      <c r="TQO6" s="112"/>
      <c r="TQP6" s="112"/>
      <c r="TQQ6" s="115"/>
      <c r="TQR6" s="113"/>
      <c r="TQS6" s="113"/>
      <c r="TQT6" s="428"/>
      <c r="TQU6" s="112"/>
      <c r="TQV6" s="112"/>
      <c r="TQW6" s="112"/>
      <c r="TQX6" s="115"/>
      <c r="TQY6" s="113"/>
      <c r="TQZ6" s="113"/>
      <c r="TRA6" s="428"/>
      <c r="TRB6" s="112"/>
      <c r="TRC6" s="112"/>
      <c r="TRD6" s="112"/>
      <c r="TRE6" s="115"/>
      <c r="TRF6" s="113"/>
      <c r="TRG6" s="113"/>
      <c r="TRH6" s="428"/>
      <c r="TRI6" s="112"/>
      <c r="TRJ6" s="112"/>
      <c r="TRK6" s="112"/>
      <c r="TRL6" s="115"/>
      <c r="TRM6" s="113"/>
      <c r="TRN6" s="113"/>
      <c r="TRO6" s="428"/>
      <c r="TRP6" s="112"/>
      <c r="TRQ6" s="112"/>
      <c r="TRR6" s="112"/>
      <c r="TRS6" s="115"/>
      <c r="TRT6" s="113"/>
      <c r="TRU6" s="113"/>
      <c r="TRV6" s="428"/>
      <c r="TRW6" s="112"/>
      <c r="TRX6" s="112"/>
      <c r="TRY6" s="112"/>
      <c r="TRZ6" s="115"/>
      <c r="TSA6" s="113"/>
      <c r="TSB6" s="113"/>
      <c r="TSC6" s="428"/>
      <c r="TSD6" s="112"/>
      <c r="TSE6" s="112"/>
      <c r="TSF6" s="112"/>
      <c r="TSG6" s="115"/>
      <c r="TSH6" s="113"/>
      <c r="TSI6" s="113"/>
      <c r="TSJ6" s="428"/>
      <c r="TSK6" s="112"/>
      <c r="TSL6" s="112"/>
      <c r="TSM6" s="112"/>
      <c r="TSN6" s="115"/>
      <c r="TSO6" s="113"/>
      <c r="TSP6" s="113"/>
      <c r="TSQ6" s="428"/>
      <c r="TSR6" s="112"/>
      <c r="TSS6" s="112"/>
      <c r="TST6" s="112"/>
      <c r="TSU6" s="115"/>
      <c r="TSV6" s="113"/>
      <c r="TSW6" s="113"/>
      <c r="TSX6" s="428"/>
      <c r="TSY6" s="112"/>
      <c r="TSZ6" s="112"/>
      <c r="TTA6" s="112"/>
      <c r="TTB6" s="115"/>
      <c r="TTC6" s="113"/>
      <c r="TTD6" s="113"/>
      <c r="TTE6" s="428"/>
      <c r="TTF6" s="112"/>
      <c r="TTG6" s="112"/>
      <c r="TTH6" s="112"/>
      <c r="TTI6" s="115"/>
      <c r="TTJ6" s="113"/>
      <c r="TTK6" s="113"/>
      <c r="TTL6" s="428"/>
      <c r="TTM6" s="112"/>
      <c r="TTN6" s="112"/>
      <c r="TTO6" s="112"/>
      <c r="TTP6" s="115"/>
      <c r="TTQ6" s="113"/>
      <c r="TTR6" s="113"/>
      <c r="TTS6" s="428"/>
      <c r="TTT6" s="112"/>
      <c r="TTU6" s="112"/>
      <c r="TTV6" s="112"/>
      <c r="TTW6" s="115"/>
      <c r="TTX6" s="113"/>
      <c r="TTY6" s="113"/>
      <c r="TTZ6" s="428"/>
      <c r="TUA6" s="112"/>
      <c r="TUB6" s="112"/>
      <c r="TUC6" s="112"/>
      <c r="TUD6" s="115"/>
      <c r="TUE6" s="113"/>
      <c r="TUF6" s="113"/>
      <c r="TUG6" s="428"/>
      <c r="TUH6" s="112"/>
      <c r="TUI6" s="112"/>
      <c r="TUJ6" s="112"/>
      <c r="TUK6" s="115"/>
      <c r="TUL6" s="113"/>
      <c r="TUM6" s="113"/>
      <c r="TUN6" s="428"/>
      <c r="TUO6" s="112"/>
      <c r="TUP6" s="112"/>
      <c r="TUQ6" s="112"/>
      <c r="TUR6" s="115"/>
      <c r="TUS6" s="113"/>
      <c r="TUT6" s="113"/>
      <c r="TUU6" s="428"/>
      <c r="TUV6" s="112"/>
      <c r="TUW6" s="112"/>
      <c r="TUX6" s="112"/>
      <c r="TUY6" s="115"/>
      <c r="TUZ6" s="113"/>
      <c r="TVA6" s="113"/>
      <c r="TVB6" s="428"/>
      <c r="TVC6" s="112"/>
      <c r="TVD6" s="112"/>
      <c r="TVE6" s="112"/>
      <c r="TVF6" s="115"/>
      <c r="TVG6" s="113"/>
      <c r="TVH6" s="113"/>
      <c r="TVI6" s="428"/>
      <c r="TVJ6" s="112"/>
      <c r="TVK6" s="112"/>
      <c r="TVL6" s="112"/>
      <c r="TVM6" s="115"/>
      <c r="TVN6" s="113"/>
      <c r="TVO6" s="113"/>
      <c r="TVP6" s="428"/>
      <c r="TVQ6" s="112"/>
      <c r="TVR6" s="112"/>
      <c r="TVS6" s="112"/>
      <c r="TVT6" s="115"/>
      <c r="TVU6" s="113"/>
      <c r="TVV6" s="113"/>
      <c r="TVW6" s="428"/>
      <c r="TVX6" s="112"/>
      <c r="TVY6" s="112"/>
      <c r="TVZ6" s="112"/>
      <c r="TWA6" s="115"/>
      <c r="TWB6" s="113"/>
      <c r="TWC6" s="113"/>
      <c r="TWD6" s="428"/>
      <c r="TWE6" s="112"/>
      <c r="TWF6" s="112"/>
      <c r="TWG6" s="112"/>
      <c r="TWH6" s="115"/>
      <c r="TWI6" s="113"/>
      <c r="TWJ6" s="113"/>
      <c r="TWK6" s="428"/>
      <c r="TWL6" s="112"/>
      <c r="TWM6" s="112"/>
      <c r="TWN6" s="112"/>
      <c r="TWO6" s="115"/>
      <c r="TWP6" s="113"/>
      <c r="TWQ6" s="113"/>
      <c r="TWR6" s="428"/>
      <c r="TWS6" s="112"/>
      <c r="TWT6" s="112"/>
      <c r="TWU6" s="112"/>
      <c r="TWV6" s="115"/>
      <c r="TWW6" s="113"/>
      <c r="TWX6" s="113"/>
      <c r="TWY6" s="428"/>
      <c r="TWZ6" s="112"/>
      <c r="TXA6" s="112"/>
      <c r="TXB6" s="112"/>
      <c r="TXC6" s="115"/>
      <c r="TXD6" s="113"/>
      <c r="TXE6" s="113"/>
      <c r="TXF6" s="428"/>
      <c r="TXG6" s="112"/>
      <c r="TXH6" s="112"/>
      <c r="TXI6" s="112"/>
      <c r="TXJ6" s="115"/>
      <c r="TXK6" s="113"/>
      <c r="TXL6" s="113"/>
      <c r="TXM6" s="428"/>
      <c r="TXN6" s="112"/>
      <c r="TXO6" s="112"/>
      <c r="TXP6" s="112"/>
      <c r="TXQ6" s="115"/>
      <c r="TXR6" s="113"/>
      <c r="TXS6" s="113"/>
      <c r="TXT6" s="428"/>
      <c r="TXU6" s="112"/>
      <c r="TXV6" s="112"/>
      <c r="TXW6" s="112"/>
      <c r="TXX6" s="115"/>
      <c r="TXY6" s="113"/>
      <c r="TXZ6" s="113"/>
      <c r="TYA6" s="428"/>
      <c r="TYB6" s="112"/>
      <c r="TYC6" s="112"/>
      <c r="TYD6" s="112"/>
      <c r="TYE6" s="115"/>
      <c r="TYF6" s="113"/>
      <c r="TYG6" s="113"/>
      <c r="TYH6" s="428"/>
      <c r="TYI6" s="112"/>
      <c r="TYJ6" s="112"/>
      <c r="TYK6" s="112"/>
      <c r="TYL6" s="115"/>
      <c r="TYM6" s="113"/>
      <c r="TYN6" s="113"/>
      <c r="TYO6" s="428"/>
      <c r="TYP6" s="112"/>
      <c r="TYQ6" s="112"/>
      <c r="TYR6" s="112"/>
      <c r="TYS6" s="115"/>
      <c r="TYT6" s="113"/>
      <c r="TYU6" s="113"/>
      <c r="TYV6" s="428"/>
      <c r="TYW6" s="112"/>
      <c r="TYX6" s="112"/>
      <c r="TYY6" s="112"/>
      <c r="TYZ6" s="115"/>
      <c r="TZA6" s="113"/>
      <c r="TZB6" s="113"/>
      <c r="TZC6" s="428"/>
      <c r="TZD6" s="112"/>
      <c r="TZE6" s="112"/>
      <c r="TZF6" s="112"/>
      <c r="TZG6" s="115"/>
      <c r="TZH6" s="113"/>
      <c r="TZI6" s="113"/>
      <c r="TZJ6" s="428"/>
      <c r="TZK6" s="112"/>
      <c r="TZL6" s="112"/>
      <c r="TZM6" s="112"/>
      <c r="TZN6" s="115"/>
      <c r="TZO6" s="113"/>
      <c r="TZP6" s="113"/>
      <c r="TZQ6" s="428"/>
      <c r="TZR6" s="112"/>
      <c r="TZS6" s="112"/>
      <c r="TZT6" s="112"/>
      <c r="TZU6" s="115"/>
      <c r="TZV6" s="113"/>
      <c r="TZW6" s="113"/>
      <c r="TZX6" s="428"/>
      <c r="TZY6" s="112"/>
      <c r="TZZ6" s="112"/>
      <c r="UAA6" s="112"/>
      <c r="UAB6" s="115"/>
      <c r="UAC6" s="113"/>
      <c r="UAD6" s="113"/>
      <c r="UAE6" s="428"/>
      <c r="UAF6" s="112"/>
      <c r="UAG6" s="112"/>
      <c r="UAH6" s="112"/>
      <c r="UAI6" s="115"/>
      <c r="UAJ6" s="113"/>
      <c r="UAK6" s="113"/>
      <c r="UAL6" s="428"/>
      <c r="UAM6" s="112"/>
      <c r="UAN6" s="112"/>
      <c r="UAO6" s="112"/>
      <c r="UAP6" s="115"/>
      <c r="UAQ6" s="113"/>
      <c r="UAR6" s="113"/>
      <c r="UAS6" s="428"/>
      <c r="UAT6" s="112"/>
      <c r="UAU6" s="112"/>
      <c r="UAV6" s="112"/>
      <c r="UAW6" s="115"/>
      <c r="UAX6" s="113"/>
      <c r="UAY6" s="113"/>
      <c r="UAZ6" s="428"/>
      <c r="UBA6" s="112"/>
      <c r="UBB6" s="112"/>
      <c r="UBC6" s="112"/>
      <c r="UBD6" s="115"/>
      <c r="UBE6" s="113"/>
      <c r="UBF6" s="113"/>
      <c r="UBG6" s="428"/>
      <c r="UBH6" s="112"/>
      <c r="UBI6" s="112"/>
      <c r="UBJ6" s="112"/>
      <c r="UBK6" s="115"/>
      <c r="UBL6" s="113"/>
      <c r="UBM6" s="113"/>
      <c r="UBN6" s="428"/>
      <c r="UBO6" s="112"/>
      <c r="UBP6" s="112"/>
      <c r="UBQ6" s="112"/>
      <c r="UBR6" s="115"/>
      <c r="UBS6" s="113"/>
      <c r="UBT6" s="113"/>
      <c r="UBU6" s="428"/>
      <c r="UBV6" s="112"/>
      <c r="UBW6" s="112"/>
      <c r="UBX6" s="112"/>
      <c r="UBY6" s="115"/>
      <c r="UBZ6" s="113"/>
      <c r="UCA6" s="113"/>
      <c r="UCB6" s="428"/>
      <c r="UCC6" s="112"/>
      <c r="UCD6" s="112"/>
      <c r="UCE6" s="112"/>
      <c r="UCF6" s="115"/>
      <c r="UCG6" s="113"/>
      <c r="UCH6" s="113"/>
      <c r="UCI6" s="428"/>
      <c r="UCJ6" s="112"/>
      <c r="UCK6" s="112"/>
      <c r="UCL6" s="112"/>
      <c r="UCM6" s="115"/>
      <c r="UCN6" s="113"/>
      <c r="UCO6" s="113"/>
      <c r="UCP6" s="428"/>
      <c r="UCQ6" s="112"/>
      <c r="UCR6" s="112"/>
      <c r="UCS6" s="112"/>
      <c r="UCT6" s="115"/>
      <c r="UCU6" s="113"/>
      <c r="UCV6" s="113"/>
      <c r="UCW6" s="428"/>
      <c r="UCX6" s="112"/>
      <c r="UCY6" s="112"/>
      <c r="UCZ6" s="112"/>
      <c r="UDA6" s="115"/>
      <c r="UDB6" s="113"/>
      <c r="UDC6" s="113"/>
      <c r="UDD6" s="428"/>
      <c r="UDE6" s="112"/>
      <c r="UDF6" s="112"/>
      <c r="UDG6" s="112"/>
      <c r="UDH6" s="115"/>
      <c r="UDI6" s="113"/>
      <c r="UDJ6" s="113"/>
      <c r="UDK6" s="428"/>
      <c r="UDL6" s="112"/>
      <c r="UDM6" s="112"/>
      <c r="UDN6" s="112"/>
      <c r="UDO6" s="115"/>
      <c r="UDP6" s="113"/>
      <c r="UDQ6" s="113"/>
      <c r="UDR6" s="428"/>
      <c r="UDS6" s="112"/>
      <c r="UDT6" s="112"/>
      <c r="UDU6" s="112"/>
      <c r="UDV6" s="115"/>
      <c r="UDW6" s="113"/>
      <c r="UDX6" s="113"/>
      <c r="UDY6" s="428"/>
      <c r="UDZ6" s="112"/>
      <c r="UEA6" s="112"/>
      <c r="UEB6" s="112"/>
      <c r="UEC6" s="115"/>
      <c r="UED6" s="113"/>
      <c r="UEE6" s="113"/>
      <c r="UEF6" s="428"/>
      <c r="UEG6" s="112"/>
      <c r="UEH6" s="112"/>
      <c r="UEI6" s="112"/>
      <c r="UEJ6" s="115"/>
      <c r="UEK6" s="113"/>
      <c r="UEL6" s="113"/>
      <c r="UEM6" s="428"/>
      <c r="UEN6" s="112"/>
      <c r="UEO6" s="112"/>
      <c r="UEP6" s="112"/>
      <c r="UEQ6" s="115"/>
      <c r="UER6" s="113"/>
      <c r="UES6" s="113"/>
      <c r="UET6" s="428"/>
      <c r="UEU6" s="112"/>
      <c r="UEV6" s="112"/>
      <c r="UEW6" s="112"/>
      <c r="UEX6" s="115"/>
      <c r="UEY6" s="113"/>
      <c r="UEZ6" s="113"/>
      <c r="UFA6" s="428"/>
      <c r="UFB6" s="112"/>
      <c r="UFC6" s="112"/>
      <c r="UFD6" s="112"/>
      <c r="UFE6" s="115"/>
      <c r="UFF6" s="113"/>
      <c r="UFG6" s="113"/>
      <c r="UFH6" s="428"/>
      <c r="UFI6" s="112"/>
      <c r="UFJ6" s="112"/>
      <c r="UFK6" s="112"/>
      <c r="UFL6" s="115"/>
      <c r="UFM6" s="113"/>
      <c r="UFN6" s="113"/>
      <c r="UFO6" s="428"/>
      <c r="UFP6" s="112"/>
      <c r="UFQ6" s="112"/>
      <c r="UFR6" s="112"/>
      <c r="UFS6" s="115"/>
      <c r="UFT6" s="113"/>
      <c r="UFU6" s="113"/>
      <c r="UFV6" s="428"/>
      <c r="UFW6" s="112"/>
      <c r="UFX6" s="112"/>
      <c r="UFY6" s="112"/>
      <c r="UFZ6" s="115"/>
      <c r="UGA6" s="113"/>
      <c r="UGB6" s="113"/>
      <c r="UGC6" s="428"/>
      <c r="UGD6" s="112"/>
      <c r="UGE6" s="112"/>
      <c r="UGF6" s="112"/>
      <c r="UGG6" s="115"/>
      <c r="UGH6" s="113"/>
      <c r="UGI6" s="113"/>
      <c r="UGJ6" s="428"/>
      <c r="UGK6" s="112"/>
      <c r="UGL6" s="112"/>
      <c r="UGM6" s="112"/>
      <c r="UGN6" s="115"/>
      <c r="UGO6" s="113"/>
      <c r="UGP6" s="113"/>
      <c r="UGQ6" s="428"/>
      <c r="UGR6" s="112"/>
      <c r="UGS6" s="112"/>
      <c r="UGT6" s="112"/>
      <c r="UGU6" s="115"/>
      <c r="UGV6" s="113"/>
      <c r="UGW6" s="113"/>
      <c r="UGX6" s="428"/>
      <c r="UGY6" s="112"/>
      <c r="UGZ6" s="112"/>
      <c r="UHA6" s="112"/>
      <c r="UHB6" s="115"/>
      <c r="UHC6" s="113"/>
      <c r="UHD6" s="113"/>
      <c r="UHE6" s="428"/>
      <c r="UHF6" s="112"/>
      <c r="UHG6" s="112"/>
      <c r="UHH6" s="112"/>
      <c r="UHI6" s="115"/>
      <c r="UHJ6" s="113"/>
      <c r="UHK6" s="113"/>
      <c r="UHL6" s="428"/>
      <c r="UHM6" s="112"/>
      <c r="UHN6" s="112"/>
      <c r="UHO6" s="112"/>
      <c r="UHP6" s="115"/>
      <c r="UHQ6" s="113"/>
      <c r="UHR6" s="113"/>
      <c r="UHS6" s="428"/>
      <c r="UHT6" s="112"/>
      <c r="UHU6" s="112"/>
      <c r="UHV6" s="112"/>
      <c r="UHW6" s="115"/>
      <c r="UHX6" s="113"/>
      <c r="UHY6" s="113"/>
      <c r="UHZ6" s="428"/>
      <c r="UIA6" s="112"/>
      <c r="UIB6" s="112"/>
      <c r="UIC6" s="112"/>
      <c r="UID6" s="115"/>
      <c r="UIE6" s="113"/>
      <c r="UIF6" s="113"/>
      <c r="UIG6" s="428"/>
      <c r="UIH6" s="112"/>
      <c r="UII6" s="112"/>
      <c r="UIJ6" s="112"/>
      <c r="UIK6" s="115"/>
      <c r="UIL6" s="113"/>
      <c r="UIM6" s="113"/>
      <c r="UIN6" s="428"/>
      <c r="UIO6" s="112"/>
      <c r="UIP6" s="112"/>
      <c r="UIQ6" s="112"/>
      <c r="UIR6" s="115"/>
      <c r="UIS6" s="113"/>
      <c r="UIT6" s="113"/>
      <c r="UIU6" s="428"/>
      <c r="UIV6" s="112"/>
      <c r="UIW6" s="112"/>
      <c r="UIX6" s="112"/>
      <c r="UIY6" s="115"/>
      <c r="UIZ6" s="113"/>
      <c r="UJA6" s="113"/>
      <c r="UJB6" s="428"/>
      <c r="UJC6" s="112"/>
      <c r="UJD6" s="112"/>
      <c r="UJE6" s="112"/>
      <c r="UJF6" s="115"/>
      <c r="UJG6" s="113"/>
      <c r="UJH6" s="113"/>
      <c r="UJI6" s="428"/>
      <c r="UJJ6" s="112"/>
      <c r="UJK6" s="112"/>
      <c r="UJL6" s="112"/>
      <c r="UJM6" s="115"/>
      <c r="UJN6" s="113"/>
      <c r="UJO6" s="113"/>
      <c r="UJP6" s="428"/>
      <c r="UJQ6" s="112"/>
      <c r="UJR6" s="112"/>
      <c r="UJS6" s="112"/>
      <c r="UJT6" s="115"/>
      <c r="UJU6" s="113"/>
      <c r="UJV6" s="113"/>
      <c r="UJW6" s="428"/>
      <c r="UJX6" s="112"/>
      <c r="UJY6" s="112"/>
      <c r="UJZ6" s="112"/>
      <c r="UKA6" s="115"/>
      <c r="UKB6" s="113"/>
      <c r="UKC6" s="113"/>
      <c r="UKD6" s="428"/>
      <c r="UKE6" s="112"/>
      <c r="UKF6" s="112"/>
      <c r="UKG6" s="112"/>
      <c r="UKH6" s="115"/>
      <c r="UKI6" s="113"/>
      <c r="UKJ6" s="113"/>
      <c r="UKK6" s="428"/>
      <c r="UKL6" s="112"/>
      <c r="UKM6" s="112"/>
      <c r="UKN6" s="112"/>
      <c r="UKO6" s="115"/>
      <c r="UKP6" s="113"/>
      <c r="UKQ6" s="113"/>
      <c r="UKR6" s="428"/>
      <c r="UKS6" s="112"/>
      <c r="UKT6" s="112"/>
      <c r="UKU6" s="112"/>
      <c r="UKV6" s="115"/>
      <c r="UKW6" s="113"/>
      <c r="UKX6" s="113"/>
      <c r="UKY6" s="428"/>
      <c r="UKZ6" s="112"/>
      <c r="ULA6" s="112"/>
      <c r="ULB6" s="112"/>
      <c r="ULC6" s="115"/>
      <c r="ULD6" s="113"/>
      <c r="ULE6" s="113"/>
      <c r="ULF6" s="428"/>
      <c r="ULG6" s="112"/>
      <c r="ULH6" s="112"/>
      <c r="ULI6" s="112"/>
      <c r="ULJ6" s="115"/>
      <c r="ULK6" s="113"/>
      <c r="ULL6" s="113"/>
      <c r="ULM6" s="428"/>
      <c r="ULN6" s="112"/>
      <c r="ULO6" s="112"/>
      <c r="ULP6" s="112"/>
      <c r="ULQ6" s="115"/>
      <c r="ULR6" s="113"/>
      <c r="ULS6" s="113"/>
      <c r="ULT6" s="428"/>
      <c r="ULU6" s="112"/>
      <c r="ULV6" s="112"/>
      <c r="ULW6" s="112"/>
      <c r="ULX6" s="115"/>
      <c r="ULY6" s="113"/>
      <c r="ULZ6" s="113"/>
      <c r="UMA6" s="428"/>
      <c r="UMB6" s="112"/>
      <c r="UMC6" s="112"/>
      <c r="UMD6" s="112"/>
      <c r="UME6" s="115"/>
      <c r="UMF6" s="113"/>
      <c r="UMG6" s="113"/>
      <c r="UMH6" s="428"/>
      <c r="UMI6" s="112"/>
      <c r="UMJ6" s="112"/>
      <c r="UMK6" s="112"/>
      <c r="UML6" s="115"/>
      <c r="UMM6" s="113"/>
      <c r="UMN6" s="113"/>
      <c r="UMO6" s="428"/>
      <c r="UMP6" s="112"/>
      <c r="UMQ6" s="112"/>
      <c r="UMR6" s="112"/>
      <c r="UMS6" s="115"/>
      <c r="UMT6" s="113"/>
      <c r="UMU6" s="113"/>
      <c r="UMV6" s="428"/>
      <c r="UMW6" s="112"/>
      <c r="UMX6" s="112"/>
      <c r="UMY6" s="112"/>
      <c r="UMZ6" s="115"/>
      <c r="UNA6" s="113"/>
      <c r="UNB6" s="113"/>
      <c r="UNC6" s="428"/>
      <c r="UND6" s="112"/>
      <c r="UNE6" s="112"/>
      <c r="UNF6" s="112"/>
      <c r="UNG6" s="115"/>
      <c r="UNH6" s="113"/>
      <c r="UNI6" s="113"/>
      <c r="UNJ6" s="428"/>
      <c r="UNK6" s="112"/>
      <c r="UNL6" s="112"/>
      <c r="UNM6" s="112"/>
      <c r="UNN6" s="115"/>
      <c r="UNO6" s="113"/>
      <c r="UNP6" s="113"/>
      <c r="UNQ6" s="428"/>
      <c r="UNR6" s="112"/>
      <c r="UNS6" s="112"/>
      <c r="UNT6" s="112"/>
      <c r="UNU6" s="115"/>
      <c r="UNV6" s="113"/>
      <c r="UNW6" s="113"/>
      <c r="UNX6" s="428"/>
      <c r="UNY6" s="112"/>
      <c r="UNZ6" s="112"/>
      <c r="UOA6" s="112"/>
      <c r="UOB6" s="115"/>
      <c r="UOC6" s="113"/>
      <c r="UOD6" s="113"/>
      <c r="UOE6" s="428"/>
      <c r="UOF6" s="112"/>
      <c r="UOG6" s="112"/>
      <c r="UOH6" s="112"/>
      <c r="UOI6" s="115"/>
      <c r="UOJ6" s="113"/>
      <c r="UOK6" s="113"/>
      <c r="UOL6" s="428"/>
      <c r="UOM6" s="112"/>
      <c r="UON6" s="112"/>
      <c r="UOO6" s="112"/>
      <c r="UOP6" s="115"/>
      <c r="UOQ6" s="113"/>
      <c r="UOR6" s="113"/>
      <c r="UOS6" s="428"/>
      <c r="UOT6" s="112"/>
      <c r="UOU6" s="112"/>
      <c r="UOV6" s="112"/>
      <c r="UOW6" s="115"/>
      <c r="UOX6" s="113"/>
      <c r="UOY6" s="113"/>
      <c r="UOZ6" s="428"/>
      <c r="UPA6" s="112"/>
      <c r="UPB6" s="112"/>
      <c r="UPC6" s="112"/>
      <c r="UPD6" s="115"/>
      <c r="UPE6" s="113"/>
      <c r="UPF6" s="113"/>
      <c r="UPG6" s="428"/>
      <c r="UPH6" s="112"/>
      <c r="UPI6" s="112"/>
      <c r="UPJ6" s="112"/>
      <c r="UPK6" s="115"/>
      <c r="UPL6" s="113"/>
      <c r="UPM6" s="113"/>
      <c r="UPN6" s="428"/>
      <c r="UPO6" s="112"/>
      <c r="UPP6" s="112"/>
      <c r="UPQ6" s="112"/>
      <c r="UPR6" s="115"/>
      <c r="UPS6" s="113"/>
      <c r="UPT6" s="113"/>
      <c r="UPU6" s="428"/>
      <c r="UPV6" s="112"/>
      <c r="UPW6" s="112"/>
      <c r="UPX6" s="112"/>
      <c r="UPY6" s="115"/>
      <c r="UPZ6" s="113"/>
      <c r="UQA6" s="113"/>
      <c r="UQB6" s="428"/>
      <c r="UQC6" s="112"/>
      <c r="UQD6" s="112"/>
      <c r="UQE6" s="112"/>
      <c r="UQF6" s="115"/>
      <c r="UQG6" s="113"/>
      <c r="UQH6" s="113"/>
      <c r="UQI6" s="428"/>
      <c r="UQJ6" s="112"/>
      <c r="UQK6" s="112"/>
      <c r="UQL6" s="112"/>
      <c r="UQM6" s="115"/>
      <c r="UQN6" s="113"/>
      <c r="UQO6" s="113"/>
      <c r="UQP6" s="428"/>
      <c r="UQQ6" s="112"/>
      <c r="UQR6" s="112"/>
      <c r="UQS6" s="112"/>
      <c r="UQT6" s="115"/>
      <c r="UQU6" s="113"/>
      <c r="UQV6" s="113"/>
      <c r="UQW6" s="428"/>
      <c r="UQX6" s="112"/>
      <c r="UQY6" s="112"/>
      <c r="UQZ6" s="112"/>
      <c r="URA6" s="115"/>
      <c r="URB6" s="113"/>
      <c r="URC6" s="113"/>
      <c r="URD6" s="428"/>
      <c r="URE6" s="112"/>
      <c r="URF6" s="112"/>
      <c r="URG6" s="112"/>
      <c r="URH6" s="115"/>
      <c r="URI6" s="113"/>
      <c r="URJ6" s="113"/>
      <c r="URK6" s="428"/>
      <c r="URL6" s="112"/>
      <c r="URM6" s="112"/>
      <c r="URN6" s="112"/>
      <c r="URO6" s="115"/>
      <c r="URP6" s="113"/>
      <c r="URQ6" s="113"/>
      <c r="URR6" s="428"/>
      <c r="URS6" s="112"/>
      <c r="URT6" s="112"/>
      <c r="URU6" s="112"/>
      <c r="URV6" s="115"/>
      <c r="URW6" s="113"/>
      <c r="URX6" s="113"/>
      <c r="URY6" s="428"/>
      <c r="URZ6" s="112"/>
      <c r="USA6" s="112"/>
      <c r="USB6" s="112"/>
      <c r="USC6" s="115"/>
      <c r="USD6" s="113"/>
      <c r="USE6" s="113"/>
      <c r="USF6" s="428"/>
      <c r="USG6" s="112"/>
      <c r="USH6" s="112"/>
      <c r="USI6" s="112"/>
      <c r="USJ6" s="115"/>
      <c r="USK6" s="113"/>
      <c r="USL6" s="113"/>
      <c r="USM6" s="428"/>
      <c r="USN6" s="112"/>
      <c r="USO6" s="112"/>
      <c r="USP6" s="112"/>
      <c r="USQ6" s="115"/>
      <c r="USR6" s="113"/>
      <c r="USS6" s="113"/>
      <c r="UST6" s="428"/>
      <c r="USU6" s="112"/>
      <c r="USV6" s="112"/>
      <c r="USW6" s="112"/>
      <c r="USX6" s="115"/>
      <c r="USY6" s="113"/>
      <c r="USZ6" s="113"/>
      <c r="UTA6" s="428"/>
      <c r="UTB6" s="112"/>
      <c r="UTC6" s="112"/>
      <c r="UTD6" s="112"/>
      <c r="UTE6" s="115"/>
      <c r="UTF6" s="113"/>
      <c r="UTG6" s="113"/>
      <c r="UTH6" s="428"/>
      <c r="UTI6" s="112"/>
      <c r="UTJ6" s="112"/>
      <c r="UTK6" s="112"/>
      <c r="UTL6" s="115"/>
      <c r="UTM6" s="113"/>
      <c r="UTN6" s="113"/>
      <c r="UTO6" s="428"/>
      <c r="UTP6" s="112"/>
      <c r="UTQ6" s="112"/>
      <c r="UTR6" s="112"/>
      <c r="UTS6" s="115"/>
      <c r="UTT6" s="113"/>
      <c r="UTU6" s="113"/>
      <c r="UTV6" s="428"/>
      <c r="UTW6" s="112"/>
      <c r="UTX6" s="112"/>
      <c r="UTY6" s="112"/>
      <c r="UTZ6" s="115"/>
      <c r="UUA6" s="113"/>
      <c r="UUB6" s="113"/>
      <c r="UUC6" s="428"/>
      <c r="UUD6" s="112"/>
      <c r="UUE6" s="112"/>
      <c r="UUF6" s="112"/>
      <c r="UUG6" s="115"/>
      <c r="UUH6" s="113"/>
      <c r="UUI6" s="113"/>
      <c r="UUJ6" s="428"/>
      <c r="UUK6" s="112"/>
      <c r="UUL6" s="112"/>
      <c r="UUM6" s="112"/>
      <c r="UUN6" s="115"/>
      <c r="UUO6" s="113"/>
      <c r="UUP6" s="113"/>
      <c r="UUQ6" s="428"/>
      <c r="UUR6" s="112"/>
      <c r="UUS6" s="112"/>
      <c r="UUT6" s="112"/>
      <c r="UUU6" s="115"/>
      <c r="UUV6" s="113"/>
      <c r="UUW6" s="113"/>
      <c r="UUX6" s="428"/>
      <c r="UUY6" s="112"/>
      <c r="UUZ6" s="112"/>
      <c r="UVA6" s="112"/>
      <c r="UVB6" s="115"/>
      <c r="UVC6" s="113"/>
      <c r="UVD6" s="113"/>
      <c r="UVE6" s="428"/>
      <c r="UVF6" s="112"/>
      <c r="UVG6" s="112"/>
      <c r="UVH6" s="112"/>
      <c r="UVI6" s="115"/>
      <c r="UVJ6" s="113"/>
      <c r="UVK6" s="113"/>
      <c r="UVL6" s="428"/>
      <c r="UVM6" s="112"/>
      <c r="UVN6" s="112"/>
      <c r="UVO6" s="112"/>
      <c r="UVP6" s="115"/>
      <c r="UVQ6" s="113"/>
      <c r="UVR6" s="113"/>
      <c r="UVS6" s="428"/>
      <c r="UVT6" s="112"/>
      <c r="UVU6" s="112"/>
      <c r="UVV6" s="112"/>
      <c r="UVW6" s="115"/>
      <c r="UVX6" s="113"/>
      <c r="UVY6" s="113"/>
      <c r="UVZ6" s="428"/>
      <c r="UWA6" s="112"/>
      <c r="UWB6" s="112"/>
      <c r="UWC6" s="112"/>
      <c r="UWD6" s="115"/>
      <c r="UWE6" s="113"/>
      <c r="UWF6" s="113"/>
      <c r="UWG6" s="428"/>
      <c r="UWH6" s="112"/>
      <c r="UWI6" s="112"/>
      <c r="UWJ6" s="112"/>
      <c r="UWK6" s="115"/>
      <c r="UWL6" s="113"/>
      <c r="UWM6" s="113"/>
      <c r="UWN6" s="428"/>
      <c r="UWO6" s="112"/>
      <c r="UWP6" s="112"/>
      <c r="UWQ6" s="112"/>
      <c r="UWR6" s="115"/>
      <c r="UWS6" s="113"/>
      <c r="UWT6" s="113"/>
      <c r="UWU6" s="428"/>
      <c r="UWV6" s="112"/>
      <c r="UWW6" s="112"/>
      <c r="UWX6" s="112"/>
      <c r="UWY6" s="115"/>
      <c r="UWZ6" s="113"/>
      <c r="UXA6" s="113"/>
      <c r="UXB6" s="428"/>
      <c r="UXC6" s="112"/>
      <c r="UXD6" s="112"/>
      <c r="UXE6" s="112"/>
      <c r="UXF6" s="115"/>
      <c r="UXG6" s="113"/>
      <c r="UXH6" s="113"/>
      <c r="UXI6" s="428"/>
      <c r="UXJ6" s="112"/>
      <c r="UXK6" s="112"/>
      <c r="UXL6" s="112"/>
      <c r="UXM6" s="115"/>
      <c r="UXN6" s="113"/>
      <c r="UXO6" s="113"/>
      <c r="UXP6" s="428"/>
      <c r="UXQ6" s="112"/>
      <c r="UXR6" s="112"/>
      <c r="UXS6" s="112"/>
      <c r="UXT6" s="115"/>
      <c r="UXU6" s="113"/>
      <c r="UXV6" s="113"/>
      <c r="UXW6" s="428"/>
      <c r="UXX6" s="112"/>
      <c r="UXY6" s="112"/>
      <c r="UXZ6" s="112"/>
      <c r="UYA6" s="115"/>
      <c r="UYB6" s="113"/>
      <c r="UYC6" s="113"/>
      <c r="UYD6" s="428"/>
      <c r="UYE6" s="112"/>
      <c r="UYF6" s="112"/>
      <c r="UYG6" s="112"/>
      <c r="UYH6" s="115"/>
      <c r="UYI6" s="113"/>
      <c r="UYJ6" s="113"/>
      <c r="UYK6" s="428"/>
      <c r="UYL6" s="112"/>
      <c r="UYM6" s="112"/>
      <c r="UYN6" s="112"/>
      <c r="UYO6" s="115"/>
      <c r="UYP6" s="113"/>
      <c r="UYQ6" s="113"/>
      <c r="UYR6" s="428"/>
      <c r="UYS6" s="112"/>
      <c r="UYT6" s="112"/>
      <c r="UYU6" s="112"/>
      <c r="UYV6" s="115"/>
      <c r="UYW6" s="113"/>
      <c r="UYX6" s="113"/>
      <c r="UYY6" s="428"/>
      <c r="UYZ6" s="112"/>
      <c r="UZA6" s="112"/>
      <c r="UZB6" s="112"/>
      <c r="UZC6" s="115"/>
      <c r="UZD6" s="113"/>
      <c r="UZE6" s="113"/>
      <c r="UZF6" s="428"/>
      <c r="UZG6" s="112"/>
      <c r="UZH6" s="112"/>
      <c r="UZI6" s="112"/>
      <c r="UZJ6" s="115"/>
      <c r="UZK6" s="113"/>
      <c r="UZL6" s="113"/>
      <c r="UZM6" s="428"/>
      <c r="UZN6" s="112"/>
      <c r="UZO6" s="112"/>
      <c r="UZP6" s="112"/>
      <c r="UZQ6" s="115"/>
      <c r="UZR6" s="113"/>
      <c r="UZS6" s="113"/>
      <c r="UZT6" s="428"/>
      <c r="UZU6" s="112"/>
      <c r="UZV6" s="112"/>
      <c r="UZW6" s="112"/>
      <c r="UZX6" s="115"/>
      <c r="UZY6" s="113"/>
      <c r="UZZ6" s="113"/>
      <c r="VAA6" s="428"/>
      <c r="VAB6" s="112"/>
      <c r="VAC6" s="112"/>
      <c r="VAD6" s="112"/>
      <c r="VAE6" s="115"/>
      <c r="VAF6" s="113"/>
      <c r="VAG6" s="113"/>
      <c r="VAH6" s="428"/>
      <c r="VAI6" s="112"/>
      <c r="VAJ6" s="112"/>
      <c r="VAK6" s="112"/>
      <c r="VAL6" s="115"/>
      <c r="VAM6" s="113"/>
      <c r="VAN6" s="113"/>
      <c r="VAO6" s="428"/>
      <c r="VAP6" s="112"/>
      <c r="VAQ6" s="112"/>
      <c r="VAR6" s="112"/>
      <c r="VAS6" s="115"/>
      <c r="VAT6" s="113"/>
      <c r="VAU6" s="113"/>
      <c r="VAV6" s="428"/>
      <c r="VAW6" s="112"/>
      <c r="VAX6" s="112"/>
      <c r="VAY6" s="112"/>
      <c r="VAZ6" s="115"/>
      <c r="VBA6" s="113"/>
      <c r="VBB6" s="113"/>
      <c r="VBC6" s="428"/>
      <c r="VBD6" s="112"/>
      <c r="VBE6" s="112"/>
      <c r="VBF6" s="112"/>
      <c r="VBG6" s="115"/>
      <c r="VBH6" s="113"/>
      <c r="VBI6" s="113"/>
      <c r="VBJ6" s="428"/>
      <c r="VBK6" s="112"/>
      <c r="VBL6" s="112"/>
      <c r="VBM6" s="112"/>
      <c r="VBN6" s="115"/>
      <c r="VBO6" s="113"/>
      <c r="VBP6" s="113"/>
      <c r="VBQ6" s="428"/>
      <c r="VBR6" s="112"/>
      <c r="VBS6" s="112"/>
      <c r="VBT6" s="112"/>
      <c r="VBU6" s="115"/>
      <c r="VBV6" s="113"/>
      <c r="VBW6" s="113"/>
      <c r="VBX6" s="428"/>
      <c r="VBY6" s="112"/>
      <c r="VBZ6" s="112"/>
      <c r="VCA6" s="112"/>
      <c r="VCB6" s="115"/>
      <c r="VCC6" s="113"/>
      <c r="VCD6" s="113"/>
      <c r="VCE6" s="428"/>
      <c r="VCF6" s="112"/>
      <c r="VCG6" s="112"/>
      <c r="VCH6" s="112"/>
      <c r="VCI6" s="115"/>
      <c r="VCJ6" s="113"/>
      <c r="VCK6" s="113"/>
      <c r="VCL6" s="428"/>
      <c r="VCM6" s="112"/>
      <c r="VCN6" s="112"/>
      <c r="VCO6" s="112"/>
      <c r="VCP6" s="115"/>
      <c r="VCQ6" s="113"/>
      <c r="VCR6" s="113"/>
      <c r="VCS6" s="428"/>
      <c r="VCT6" s="112"/>
      <c r="VCU6" s="112"/>
      <c r="VCV6" s="112"/>
      <c r="VCW6" s="115"/>
      <c r="VCX6" s="113"/>
      <c r="VCY6" s="113"/>
      <c r="VCZ6" s="428"/>
      <c r="VDA6" s="112"/>
      <c r="VDB6" s="112"/>
      <c r="VDC6" s="112"/>
      <c r="VDD6" s="115"/>
      <c r="VDE6" s="113"/>
      <c r="VDF6" s="113"/>
      <c r="VDG6" s="428"/>
      <c r="VDH6" s="112"/>
      <c r="VDI6" s="112"/>
      <c r="VDJ6" s="112"/>
      <c r="VDK6" s="115"/>
      <c r="VDL6" s="113"/>
      <c r="VDM6" s="113"/>
      <c r="VDN6" s="428"/>
      <c r="VDO6" s="112"/>
      <c r="VDP6" s="112"/>
      <c r="VDQ6" s="112"/>
      <c r="VDR6" s="115"/>
      <c r="VDS6" s="113"/>
      <c r="VDT6" s="113"/>
      <c r="VDU6" s="428"/>
      <c r="VDV6" s="112"/>
      <c r="VDW6" s="112"/>
      <c r="VDX6" s="112"/>
      <c r="VDY6" s="115"/>
      <c r="VDZ6" s="113"/>
      <c r="VEA6" s="113"/>
      <c r="VEB6" s="428"/>
      <c r="VEC6" s="112"/>
      <c r="VED6" s="112"/>
      <c r="VEE6" s="112"/>
      <c r="VEF6" s="115"/>
      <c r="VEG6" s="113"/>
      <c r="VEH6" s="113"/>
      <c r="VEI6" s="428"/>
      <c r="VEJ6" s="112"/>
      <c r="VEK6" s="112"/>
      <c r="VEL6" s="112"/>
      <c r="VEM6" s="115"/>
      <c r="VEN6" s="113"/>
      <c r="VEO6" s="113"/>
      <c r="VEP6" s="428"/>
      <c r="VEQ6" s="112"/>
      <c r="VER6" s="112"/>
      <c r="VES6" s="112"/>
      <c r="VET6" s="115"/>
      <c r="VEU6" s="113"/>
      <c r="VEV6" s="113"/>
      <c r="VEW6" s="428"/>
      <c r="VEX6" s="112"/>
      <c r="VEY6" s="112"/>
      <c r="VEZ6" s="112"/>
      <c r="VFA6" s="115"/>
      <c r="VFB6" s="113"/>
      <c r="VFC6" s="113"/>
      <c r="VFD6" s="428"/>
      <c r="VFE6" s="112"/>
      <c r="VFF6" s="112"/>
      <c r="VFG6" s="112"/>
      <c r="VFH6" s="115"/>
      <c r="VFI6" s="113"/>
      <c r="VFJ6" s="113"/>
      <c r="VFK6" s="428"/>
      <c r="VFL6" s="112"/>
      <c r="VFM6" s="112"/>
      <c r="VFN6" s="112"/>
      <c r="VFO6" s="115"/>
      <c r="VFP6" s="113"/>
      <c r="VFQ6" s="113"/>
      <c r="VFR6" s="428"/>
      <c r="VFS6" s="112"/>
      <c r="VFT6" s="112"/>
      <c r="VFU6" s="112"/>
      <c r="VFV6" s="115"/>
      <c r="VFW6" s="113"/>
      <c r="VFX6" s="113"/>
      <c r="VFY6" s="428"/>
      <c r="VFZ6" s="112"/>
      <c r="VGA6" s="112"/>
      <c r="VGB6" s="112"/>
      <c r="VGC6" s="115"/>
      <c r="VGD6" s="113"/>
      <c r="VGE6" s="113"/>
      <c r="VGF6" s="428"/>
      <c r="VGG6" s="112"/>
      <c r="VGH6" s="112"/>
      <c r="VGI6" s="112"/>
      <c r="VGJ6" s="115"/>
      <c r="VGK6" s="113"/>
      <c r="VGL6" s="113"/>
      <c r="VGM6" s="428"/>
      <c r="VGN6" s="112"/>
      <c r="VGO6" s="112"/>
      <c r="VGP6" s="112"/>
      <c r="VGQ6" s="115"/>
      <c r="VGR6" s="113"/>
      <c r="VGS6" s="113"/>
      <c r="VGT6" s="428"/>
      <c r="VGU6" s="112"/>
      <c r="VGV6" s="112"/>
      <c r="VGW6" s="112"/>
      <c r="VGX6" s="115"/>
      <c r="VGY6" s="113"/>
      <c r="VGZ6" s="113"/>
      <c r="VHA6" s="428"/>
      <c r="VHB6" s="112"/>
      <c r="VHC6" s="112"/>
      <c r="VHD6" s="112"/>
      <c r="VHE6" s="115"/>
      <c r="VHF6" s="113"/>
      <c r="VHG6" s="113"/>
      <c r="VHH6" s="428"/>
      <c r="VHI6" s="112"/>
      <c r="VHJ6" s="112"/>
      <c r="VHK6" s="112"/>
      <c r="VHL6" s="115"/>
      <c r="VHM6" s="113"/>
      <c r="VHN6" s="113"/>
      <c r="VHO6" s="428"/>
      <c r="VHP6" s="112"/>
      <c r="VHQ6" s="112"/>
      <c r="VHR6" s="112"/>
      <c r="VHS6" s="115"/>
      <c r="VHT6" s="113"/>
      <c r="VHU6" s="113"/>
      <c r="VHV6" s="428"/>
      <c r="VHW6" s="112"/>
      <c r="VHX6" s="112"/>
      <c r="VHY6" s="112"/>
      <c r="VHZ6" s="115"/>
      <c r="VIA6" s="113"/>
      <c r="VIB6" s="113"/>
      <c r="VIC6" s="428"/>
      <c r="VID6" s="112"/>
      <c r="VIE6" s="112"/>
      <c r="VIF6" s="112"/>
      <c r="VIG6" s="115"/>
      <c r="VIH6" s="113"/>
      <c r="VII6" s="113"/>
      <c r="VIJ6" s="428"/>
      <c r="VIK6" s="112"/>
      <c r="VIL6" s="112"/>
      <c r="VIM6" s="112"/>
      <c r="VIN6" s="115"/>
      <c r="VIO6" s="113"/>
      <c r="VIP6" s="113"/>
      <c r="VIQ6" s="428"/>
      <c r="VIR6" s="112"/>
      <c r="VIS6" s="112"/>
      <c r="VIT6" s="112"/>
      <c r="VIU6" s="115"/>
      <c r="VIV6" s="113"/>
      <c r="VIW6" s="113"/>
      <c r="VIX6" s="428"/>
      <c r="VIY6" s="112"/>
      <c r="VIZ6" s="112"/>
      <c r="VJA6" s="112"/>
      <c r="VJB6" s="115"/>
      <c r="VJC6" s="113"/>
      <c r="VJD6" s="113"/>
      <c r="VJE6" s="428"/>
      <c r="VJF6" s="112"/>
      <c r="VJG6" s="112"/>
      <c r="VJH6" s="112"/>
      <c r="VJI6" s="115"/>
      <c r="VJJ6" s="113"/>
      <c r="VJK6" s="113"/>
      <c r="VJL6" s="428"/>
      <c r="VJM6" s="112"/>
      <c r="VJN6" s="112"/>
      <c r="VJO6" s="112"/>
      <c r="VJP6" s="115"/>
      <c r="VJQ6" s="113"/>
      <c r="VJR6" s="113"/>
      <c r="VJS6" s="428"/>
      <c r="VJT6" s="112"/>
      <c r="VJU6" s="112"/>
      <c r="VJV6" s="112"/>
      <c r="VJW6" s="115"/>
      <c r="VJX6" s="113"/>
      <c r="VJY6" s="113"/>
      <c r="VJZ6" s="428"/>
      <c r="VKA6" s="112"/>
      <c r="VKB6" s="112"/>
      <c r="VKC6" s="112"/>
      <c r="VKD6" s="115"/>
      <c r="VKE6" s="113"/>
      <c r="VKF6" s="113"/>
      <c r="VKG6" s="428"/>
      <c r="VKH6" s="112"/>
      <c r="VKI6" s="112"/>
      <c r="VKJ6" s="112"/>
      <c r="VKK6" s="115"/>
      <c r="VKL6" s="113"/>
      <c r="VKM6" s="113"/>
      <c r="VKN6" s="428"/>
      <c r="VKO6" s="112"/>
      <c r="VKP6" s="112"/>
      <c r="VKQ6" s="112"/>
      <c r="VKR6" s="115"/>
      <c r="VKS6" s="113"/>
      <c r="VKT6" s="113"/>
      <c r="VKU6" s="428"/>
      <c r="VKV6" s="112"/>
      <c r="VKW6" s="112"/>
      <c r="VKX6" s="112"/>
      <c r="VKY6" s="115"/>
      <c r="VKZ6" s="113"/>
      <c r="VLA6" s="113"/>
      <c r="VLB6" s="428"/>
      <c r="VLC6" s="112"/>
      <c r="VLD6" s="112"/>
      <c r="VLE6" s="112"/>
      <c r="VLF6" s="115"/>
      <c r="VLG6" s="113"/>
      <c r="VLH6" s="113"/>
      <c r="VLI6" s="428"/>
      <c r="VLJ6" s="112"/>
      <c r="VLK6" s="112"/>
      <c r="VLL6" s="112"/>
      <c r="VLM6" s="115"/>
      <c r="VLN6" s="113"/>
      <c r="VLO6" s="113"/>
      <c r="VLP6" s="428"/>
      <c r="VLQ6" s="112"/>
      <c r="VLR6" s="112"/>
      <c r="VLS6" s="112"/>
      <c r="VLT6" s="115"/>
      <c r="VLU6" s="113"/>
      <c r="VLV6" s="113"/>
      <c r="VLW6" s="428"/>
      <c r="VLX6" s="112"/>
      <c r="VLY6" s="112"/>
      <c r="VLZ6" s="112"/>
      <c r="VMA6" s="115"/>
      <c r="VMB6" s="113"/>
      <c r="VMC6" s="113"/>
      <c r="VMD6" s="428"/>
      <c r="VME6" s="112"/>
      <c r="VMF6" s="112"/>
      <c r="VMG6" s="112"/>
      <c r="VMH6" s="115"/>
      <c r="VMI6" s="113"/>
      <c r="VMJ6" s="113"/>
      <c r="VMK6" s="428"/>
      <c r="VML6" s="112"/>
      <c r="VMM6" s="112"/>
      <c r="VMN6" s="112"/>
      <c r="VMO6" s="115"/>
      <c r="VMP6" s="113"/>
      <c r="VMQ6" s="113"/>
      <c r="VMR6" s="428"/>
      <c r="VMS6" s="112"/>
      <c r="VMT6" s="112"/>
      <c r="VMU6" s="112"/>
      <c r="VMV6" s="115"/>
      <c r="VMW6" s="113"/>
      <c r="VMX6" s="113"/>
      <c r="VMY6" s="428"/>
      <c r="VMZ6" s="112"/>
      <c r="VNA6" s="112"/>
      <c r="VNB6" s="112"/>
      <c r="VNC6" s="115"/>
      <c r="VND6" s="113"/>
      <c r="VNE6" s="113"/>
      <c r="VNF6" s="428"/>
      <c r="VNG6" s="112"/>
      <c r="VNH6" s="112"/>
      <c r="VNI6" s="112"/>
      <c r="VNJ6" s="115"/>
      <c r="VNK6" s="113"/>
      <c r="VNL6" s="113"/>
      <c r="VNM6" s="428"/>
      <c r="VNN6" s="112"/>
      <c r="VNO6" s="112"/>
      <c r="VNP6" s="112"/>
      <c r="VNQ6" s="115"/>
      <c r="VNR6" s="113"/>
      <c r="VNS6" s="113"/>
      <c r="VNT6" s="428"/>
      <c r="VNU6" s="112"/>
      <c r="VNV6" s="112"/>
      <c r="VNW6" s="112"/>
      <c r="VNX6" s="115"/>
      <c r="VNY6" s="113"/>
      <c r="VNZ6" s="113"/>
      <c r="VOA6" s="428"/>
      <c r="VOB6" s="112"/>
      <c r="VOC6" s="112"/>
      <c r="VOD6" s="112"/>
      <c r="VOE6" s="115"/>
      <c r="VOF6" s="113"/>
      <c r="VOG6" s="113"/>
      <c r="VOH6" s="428"/>
      <c r="VOI6" s="112"/>
      <c r="VOJ6" s="112"/>
      <c r="VOK6" s="112"/>
      <c r="VOL6" s="115"/>
      <c r="VOM6" s="113"/>
      <c r="VON6" s="113"/>
      <c r="VOO6" s="428"/>
      <c r="VOP6" s="112"/>
      <c r="VOQ6" s="112"/>
      <c r="VOR6" s="112"/>
      <c r="VOS6" s="115"/>
      <c r="VOT6" s="113"/>
      <c r="VOU6" s="113"/>
      <c r="VOV6" s="428"/>
      <c r="VOW6" s="112"/>
      <c r="VOX6" s="112"/>
      <c r="VOY6" s="112"/>
      <c r="VOZ6" s="115"/>
      <c r="VPA6" s="113"/>
      <c r="VPB6" s="113"/>
      <c r="VPC6" s="428"/>
      <c r="VPD6" s="112"/>
      <c r="VPE6" s="112"/>
      <c r="VPF6" s="112"/>
      <c r="VPG6" s="115"/>
      <c r="VPH6" s="113"/>
      <c r="VPI6" s="113"/>
      <c r="VPJ6" s="428"/>
      <c r="VPK6" s="112"/>
      <c r="VPL6" s="112"/>
      <c r="VPM6" s="112"/>
      <c r="VPN6" s="115"/>
      <c r="VPO6" s="113"/>
      <c r="VPP6" s="113"/>
      <c r="VPQ6" s="428"/>
      <c r="VPR6" s="112"/>
      <c r="VPS6" s="112"/>
      <c r="VPT6" s="112"/>
      <c r="VPU6" s="115"/>
      <c r="VPV6" s="113"/>
      <c r="VPW6" s="113"/>
      <c r="VPX6" s="428"/>
      <c r="VPY6" s="112"/>
      <c r="VPZ6" s="112"/>
      <c r="VQA6" s="112"/>
      <c r="VQB6" s="115"/>
      <c r="VQC6" s="113"/>
      <c r="VQD6" s="113"/>
      <c r="VQE6" s="428"/>
      <c r="VQF6" s="112"/>
      <c r="VQG6" s="112"/>
      <c r="VQH6" s="112"/>
      <c r="VQI6" s="115"/>
      <c r="VQJ6" s="113"/>
      <c r="VQK6" s="113"/>
      <c r="VQL6" s="428"/>
      <c r="VQM6" s="112"/>
      <c r="VQN6" s="112"/>
      <c r="VQO6" s="112"/>
      <c r="VQP6" s="115"/>
      <c r="VQQ6" s="113"/>
      <c r="VQR6" s="113"/>
      <c r="VQS6" s="428"/>
      <c r="VQT6" s="112"/>
      <c r="VQU6" s="112"/>
      <c r="VQV6" s="112"/>
      <c r="VQW6" s="115"/>
      <c r="VQX6" s="113"/>
      <c r="VQY6" s="113"/>
      <c r="VQZ6" s="428"/>
      <c r="VRA6" s="112"/>
      <c r="VRB6" s="112"/>
      <c r="VRC6" s="112"/>
      <c r="VRD6" s="115"/>
      <c r="VRE6" s="113"/>
      <c r="VRF6" s="113"/>
      <c r="VRG6" s="428"/>
      <c r="VRH6" s="112"/>
      <c r="VRI6" s="112"/>
      <c r="VRJ6" s="112"/>
      <c r="VRK6" s="115"/>
      <c r="VRL6" s="113"/>
      <c r="VRM6" s="113"/>
      <c r="VRN6" s="428"/>
      <c r="VRO6" s="112"/>
      <c r="VRP6" s="112"/>
      <c r="VRQ6" s="112"/>
      <c r="VRR6" s="115"/>
      <c r="VRS6" s="113"/>
      <c r="VRT6" s="113"/>
      <c r="VRU6" s="428"/>
      <c r="VRV6" s="112"/>
      <c r="VRW6" s="112"/>
      <c r="VRX6" s="112"/>
      <c r="VRY6" s="115"/>
      <c r="VRZ6" s="113"/>
      <c r="VSA6" s="113"/>
      <c r="VSB6" s="428"/>
      <c r="VSC6" s="112"/>
      <c r="VSD6" s="112"/>
      <c r="VSE6" s="112"/>
      <c r="VSF6" s="115"/>
      <c r="VSG6" s="113"/>
      <c r="VSH6" s="113"/>
      <c r="VSI6" s="428"/>
      <c r="VSJ6" s="112"/>
      <c r="VSK6" s="112"/>
      <c r="VSL6" s="112"/>
      <c r="VSM6" s="115"/>
      <c r="VSN6" s="113"/>
      <c r="VSO6" s="113"/>
      <c r="VSP6" s="428"/>
      <c r="VSQ6" s="112"/>
      <c r="VSR6" s="112"/>
      <c r="VSS6" s="112"/>
      <c r="VST6" s="115"/>
      <c r="VSU6" s="113"/>
      <c r="VSV6" s="113"/>
      <c r="VSW6" s="428"/>
      <c r="VSX6" s="112"/>
      <c r="VSY6" s="112"/>
      <c r="VSZ6" s="112"/>
      <c r="VTA6" s="115"/>
      <c r="VTB6" s="113"/>
      <c r="VTC6" s="113"/>
      <c r="VTD6" s="428"/>
      <c r="VTE6" s="112"/>
      <c r="VTF6" s="112"/>
      <c r="VTG6" s="112"/>
      <c r="VTH6" s="115"/>
      <c r="VTI6" s="113"/>
      <c r="VTJ6" s="113"/>
      <c r="VTK6" s="428"/>
      <c r="VTL6" s="112"/>
      <c r="VTM6" s="112"/>
      <c r="VTN6" s="112"/>
      <c r="VTO6" s="115"/>
      <c r="VTP6" s="113"/>
      <c r="VTQ6" s="113"/>
      <c r="VTR6" s="428"/>
      <c r="VTS6" s="112"/>
      <c r="VTT6" s="112"/>
      <c r="VTU6" s="112"/>
      <c r="VTV6" s="115"/>
      <c r="VTW6" s="113"/>
      <c r="VTX6" s="113"/>
      <c r="VTY6" s="428"/>
      <c r="VTZ6" s="112"/>
      <c r="VUA6" s="112"/>
      <c r="VUB6" s="112"/>
      <c r="VUC6" s="115"/>
      <c r="VUD6" s="113"/>
      <c r="VUE6" s="113"/>
      <c r="VUF6" s="428"/>
      <c r="VUG6" s="112"/>
      <c r="VUH6" s="112"/>
      <c r="VUI6" s="112"/>
      <c r="VUJ6" s="115"/>
      <c r="VUK6" s="113"/>
      <c r="VUL6" s="113"/>
      <c r="VUM6" s="428"/>
      <c r="VUN6" s="112"/>
      <c r="VUO6" s="112"/>
      <c r="VUP6" s="112"/>
      <c r="VUQ6" s="115"/>
      <c r="VUR6" s="113"/>
      <c r="VUS6" s="113"/>
      <c r="VUT6" s="428"/>
      <c r="VUU6" s="112"/>
      <c r="VUV6" s="112"/>
      <c r="VUW6" s="112"/>
      <c r="VUX6" s="115"/>
      <c r="VUY6" s="113"/>
      <c r="VUZ6" s="113"/>
      <c r="VVA6" s="428"/>
      <c r="VVB6" s="112"/>
      <c r="VVC6" s="112"/>
      <c r="VVD6" s="112"/>
      <c r="VVE6" s="115"/>
      <c r="VVF6" s="113"/>
      <c r="VVG6" s="113"/>
      <c r="VVH6" s="428"/>
      <c r="VVI6" s="112"/>
      <c r="VVJ6" s="112"/>
      <c r="VVK6" s="112"/>
      <c r="VVL6" s="115"/>
      <c r="VVM6" s="113"/>
      <c r="VVN6" s="113"/>
      <c r="VVO6" s="428"/>
      <c r="VVP6" s="112"/>
      <c r="VVQ6" s="112"/>
      <c r="VVR6" s="112"/>
      <c r="VVS6" s="115"/>
      <c r="VVT6" s="113"/>
      <c r="VVU6" s="113"/>
      <c r="VVV6" s="428"/>
      <c r="VVW6" s="112"/>
      <c r="VVX6" s="112"/>
      <c r="VVY6" s="112"/>
      <c r="VVZ6" s="115"/>
      <c r="VWA6" s="113"/>
      <c r="VWB6" s="113"/>
      <c r="VWC6" s="428"/>
      <c r="VWD6" s="112"/>
      <c r="VWE6" s="112"/>
      <c r="VWF6" s="112"/>
      <c r="VWG6" s="115"/>
      <c r="VWH6" s="113"/>
      <c r="VWI6" s="113"/>
      <c r="VWJ6" s="428"/>
      <c r="VWK6" s="112"/>
      <c r="VWL6" s="112"/>
      <c r="VWM6" s="112"/>
      <c r="VWN6" s="115"/>
      <c r="VWO6" s="113"/>
      <c r="VWP6" s="113"/>
      <c r="VWQ6" s="428"/>
      <c r="VWR6" s="112"/>
      <c r="VWS6" s="112"/>
      <c r="VWT6" s="112"/>
      <c r="VWU6" s="115"/>
      <c r="VWV6" s="113"/>
      <c r="VWW6" s="113"/>
      <c r="VWX6" s="428"/>
      <c r="VWY6" s="112"/>
      <c r="VWZ6" s="112"/>
      <c r="VXA6" s="112"/>
      <c r="VXB6" s="115"/>
      <c r="VXC6" s="113"/>
      <c r="VXD6" s="113"/>
      <c r="VXE6" s="428"/>
      <c r="VXF6" s="112"/>
      <c r="VXG6" s="112"/>
      <c r="VXH6" s="112"/>
      <c r="VXI6" s="115"/>
      <c r="VXJ6" s="113"/>
      <c r="VXK6" s="113"/>
      <c r="VXL6" s="428"/>
      <c r="VXM6" s="112"/>
      <c r="VXN6" s="112"/>
      <c r="VXO6" s="112"/>
      <c r="VXP6" s="115"/>
      <c r="VXQ6" s="113"/>
      <c r="VXR6" s="113"/>
      <c r="VXS6" s="428"/>
      <c r="VXT6" s="112"/>
      <c r="VXU6" s="112"/>
      <c r="VXV6" s="112"/>
      <c r="VXW6" s="115"/>
      <c r="VXX6" s="113"/>
      <c r="VXY6" s="113"/>
      <c r="VXZ6" s="428"/>
      <c r="VYA6" s="112"/>
      <c r="VYB6" s="112"/>
      <c r="VYC6" s="112"/>
      <c r="VYD6" s="115"/>
      <c r="VYE6" s="113"/>
      <c r="VYF6" s="113"/>
      <c r="VYG6" s="428"/>
      <c r="VYH6" s="112"/>
      <c r="VYI6" s="112"/>
      <c r="VYJ6" s="112"/>
      <c r="VYK6" s="115"/>
      <c r="VYL6" s="113"/>
      <c r="VYM6" s="113"/>
      <c r="VYN6" s="428"/>
      <c r="VYO6" s="112"/>
      <c r="VYP6" s="112"/>
      <c r="VYQ6" s="112"/>
      <c r="VYR6" s="115"/>
      <c r="VYS6" s="113"/>
      <c r="VYT6" s="113"/>
      <c r="VYU6" s="428"/>
      <c r="VYV6" s="112"/>
      <c r="VYW6" s="112"/>
      <c r="VYX6" s="112"/>
      <c r="VYY6" s="115"/>
      <c r="VYZ6" s="113"/>
      <c r="VZA6" s="113"/>
      <c r="VZB6" s="428"/>
      <c r="VZC6" s="112"/>
      <c r="VZD6" s="112"/>
      <c r="VZE6" s="112"/>
      <c r="VZF6" s="115"/>
      <c r="VZG6" s="113"/>
      <c r="VZH6" s="113"/>
      <c r="VZI6" s="428"/>
      <c r="VZJ6" s="112"/>
      <c r="VZK6" s="112"/>
      <c r="VZL6" s="112"/>
      <c r="VZM6" s="115"/>
      <c r="VZN6" s="113"/>
      <c r="VZO6" s="113"/>
      <c r="VZP6" s="428"/>
      <c r="VZQ6" s="112"/>
      <c r="VZR6" s="112"/>
      <c r="VZS6" s="112"/>
      <c r="VZT6" s="115"/>
      <c r="VZU6" s="113"/>
      <c r="VZV6" s="113"/>
      <c r="VZW6" s="428"/>
      <c r="VZX6" s="112"/>
      <c r="VZY6" s="112"/>
      <c r="VZZ6" s="112"/>
      <c r="WAA6" s="115"/>
      <c r="WAB6" s="113"/>
      <c r="WAC6" s="113"/>
      <c r="WAD6" s="428"/>
      <c r="WAE6" s="112"/>
      <c r="WAF6" s="112"/>
      <c r="WAG6" s="112"/>
      <c r="WAH6" s="115"/>
      <c r="WAI6" s="113"/>
      <c r="WAJ6" s="113"/>
      <c r="WAK6" s="428"/>
      <c r="WAL6" s="112"/>
      <c r="WAM6" s="112"/>
      <c r="WAN6" s="112"/>
      <c r="WAO6" s="115"/>
      <c r="WAP6" s="113"/>
      <c r="WAQ6" s="113"/>
      <c r="WAR6" s="428"/>
      <c r="WAS6" s="112"/>
      <c r="WAT6" s="112"/>
      <c r="WAU6" s="112"/>
      <c r="WAV6" s="115"/>
      <c r="WAW6" s="113"/>
      <c r="WAX6" s="113"/>
      <c r="WAY6" s="428"/>
      <c r="WAZ6" s="112"/>
      <c r="WBA6" s="112"/>
      <c r="WBB6" s="112"/>
      <c r="WBC6" s="115"/>
      <c r="WBD6" s="113"/>
      <c r="WBE6" s="113"/>
      <c r="WBF6" s="428"/>
      <c r="WBG6" s="112"/>
      <c r="WBH6" s="112"/>
      <c r="WBI6" s="112"/>
      <c r="WBJ6" s="115"/>
      <c r="WBK6" s="113"/>
      <c r="WBL6" s="113"/>
      <c r="WBM6" s="428"/>
      <c r="WBN6" s="112"/>
      <c r="WBO6" s="112"/>
      <c r="WBP6" s="112"/>
      <c r="WBQ6" s="115"/>
      <c r="WBR6" s="113"/>
      <c r="WBS6" s="113"/>
      <c r="WBT6" s="428"/>
      <c r="WBU6" s="112"/>
      <c r="WBV6" s="112"/>
      <c r="WBW6" s="112"/>
      <c r="WBX6" s="115"/>
      <c r="WBY6" s="113"/>
      <c r="WBZ6" s="113"/>
      <c r="WCA6" s="428"/>
      <c r="WCB6" s="112"/>
      <c r="WCC6" s="112"/>
      <c r="WCD6" s="112"/>
      <c r="WCE6" s="115"/>
      <c r="WCF6" s="113"/>
      <c r="WCG6" s="113"/>
      <c r="WCH6" s="428"/>
      <c r="WCI6" s="112"/>
      <c r="WCJ6" s="112"/>
      <c r="WCK6" s="112"/>
      <c r="WCL6" s="115"/>
      <c r="WCM6" s="113"/>
      <c r="WCN6" s="113"/>
      <c r="WCO6" s="428"/>
      <c r="WCP6" s="112"/>
      <c r="WCQ6" s="112"/>
      <c r="WCR6" s="112"/>
      <c r="WCS6" s="115"/>
      <c r="WCT6" s="113"/>
      <c r="WCU6" s="113"/>
      <c r="WCV6" s="428"/>
      <c r="WCW6" s="112"/>
      <c r="WCX6" s="112"/>
      <c r="WCY6" s="112"/>
      <c r="WCZ6" s="115"/>
      <c r="WDA6" s="113"/>
      <c r="WDB6" s="113"/>
      <c r="WDC6" s="428"/>
      <c r="WDD6" s="112"/>
      <c r="WDE6" s="112"/>
      <c r="WDF6" s="112"/>
      <c r="WDG6" s="115"/>
      <c r="WDH6" s="113"/>
      <c r="WDI6" s="113"/>
      <c r="WDJ6" s="428"/>
      <c r="WDK6" s="112"/>
      <c r="WDL6" s="112"/>
      <c r="WDM6" s="112"/>
      <c r="WDN6" s="115"/>
      <c r="WDO6" s="113"/>
      <c r="WDP6" s="113"/>
      <c r="WDQ6" s="428"/>
      <c r="WDR6" s="112"/>
      <c r="WDS6" s="112"/>
      <c r="WDT6" s="112"/>
      <c r="WDU6" s="115"/>
      <c r="WDV6" s="113"/>
      <c r="WDW6" s="113"/>
      <c r="WDX6" s="428"/>
      <c r="WDY6" s="112"/>
      <c r="WDZ6" s="112"/>
      <c r="WEA6" s="112"/>
      <c r="WEB6" s="115"/>
      <c r="WEC6" s="113"/>
      <c r="WED6" s="113"/>
      <c r="WEE6" s="428"/>
      <c r="WEF6" s="112"/>
      <c r="WEG6" s="112"/>
      <c r="WEH6" s="112"/>
      <c r="WEI6" s="115"/>
      <c r="WEJ6" s="113"/>
      <c r="WEK6" s="113"/>
      <c r="WEL6" s="428"/>
      <c r="WEM6" s="112"/>
      <c r="WEN6" s="112"/>
      <c r="WEO6" s="112"/>
      <c r="WEP6" s="115"/>
      <c r="WEQ6" s="113"/>
      <c r="WER6" s="113"/>
      <c r="WES6" s="428"/>
      <c r="WET6" s="112"/>
      <c r="WEU6" s="112"/>
      <c r="WEV6" s="112"/>
      <c r="WEW6" s="115"/>
      <c r="WEX6" s="113"/>
      <c r="WEY6" s="113"/>
      <c r="WEZ6" s="428"/>
      <c r="WFA6" s="112"/>
      <c r="WFB6" s="112"/>
      <c r="WFC6" s="112"/>
      <c r="WFD6" s="115"/>
      <c r="WFE6" s="113"/>
      <c r="WFF6" s="113"/>
      <c r="WFG6" s="428"/>
      <c r="WFH6" s="112"/>
      <c r="WFI6" s="112"/>
      <c r="WFJ6" s="112"/>
      <c r="WFK6" s="115"/>
      <c r="WFL6" s="113"/>
      <c r="WFM6" s="113"/>
      <c r="WFN6" s="428"/>
      <c r="WFO6" s="112"/>
      <c r="WFP6" s="112"/>
      <c r="WFQ6" s="112"/>
      <c r="WFR6" s="115"/>
      <c r="WFS6" s="113"/>
      <c r="WFT6" s="113"/>
      <c r="WFU6" s="428"/>
      <c r="WFV6" s="112"/>
      <c r="WFW6" s="112"/>
      <c r="WFX6" s="112"/>
      <c r="WFY6" s="115"/>
      <c r="WFZ6" s="113"/>
      <c r="WGA6" s="113"/>
      <c r="WGB6" s="428"/>
      <c r="WGC6" s="112"/>
      <c r="WGD6" s="112"/>
      <c r="WGE6" s="112"/>
      <c r="WGF6" s="115"/>
      <c r="WGG6" s="113"/>
      <c r="WGH6" s="113"/>
      <c r="WGI6" s="428"/>
      <c r="WGJ6" s="112"/>
      <c r="WGK6" s="112"/>
      <c r="WGL6" s="112"/>
      <c r="WGM6" s="115"/>
      <c r="WGN6" s="113"/>
      <c r="WGO6" s="113"/>
      <c r="WGP6" s="428"/>
      <c r="WGQ6" s="112"/>
      <c r="WGR6" s="112"/>
      <c r="WGS6" s="112"/>
      <c r="WGT6" s="115"/>
      <c r="WGU6" s="113"/>
      <c r="WGV6" s="113"/>
      <c r="WGW6" s="428"/>
      <c r="WGX6" s="112"/>
      <c r="WGY6" s="112"/>
      <c r="WGZ6" s="112"/>
      <c r="WHA6" s="115"/>
      <c r="WHB6" s="113"/>
      <c r="WHC6" s="113"/>
      <c r="WHD6" s="428"/>
      <c r="WHE6" s="112"/>
      <c r="WHF6" s="112"/>
      <c r="WHG6" s="112"/>
      <c r="WHH6" s="115"/>
      <c r="WHI6" s="113"/>
      <c r="WHJ6" s="113"/>
      <c r="WHK6" s="428"/>
      <c r="WHL6" s="112"/>
      <c r="WHM6" s="112"/>
      <c r="WHN6" s="112"/>
      <c r="WHO6" s="115"/>
      <c r="WHP6" s="113"/>
      <c r="WHQ6" s="113"/>
      <c r="WHR6" s="428"/>
      <c r="WHS6" s="112"/>
      <c r="WHT6" s="112"/>
      <c r="WHU6" s="112"/>
      <c r="WHV6" s="115"/>
      <c r="WHW6" s="113"/>
      <c r="WHX6" s="113"/>
      <c r="WHY6" s="428"/>
      <c r="WHZ6" s="112"/>
      <c r="WIA6" s="112"/>
      <c r="WIB6" s="112"/>
      <c r="WIC6" s="115"/>
      <c r="WID6" s="113"/>
      <c r="WIE6" s="113"/>
      <c r="WIF6" s="428"/>
      <c r="WIG6" s="112"/>
      <c r="WIH6" s="112"/>
      <c r="WII6" s="112"/>
      <c r="WIJ6" s="115"/>
      <c r="WIK6" s="113"/>
      <c r="WIL6" s="113"/>
      <c r="WIM6" s="428"/>
      <c r="WIN6" s="112"/>
      <c r="WIO6" s="112"/>
      <c r="WIP6" s="112"/>
      <c r="WIQ6" s="115"/>
      <c r="WIR6" s="113"/>
      <c r="WIS6" s="113"/>
      <c r="WIT6" s="428"/>
      <c r="WIU6" s="112"/>
      <c r="WIV6" s="112"/>
      <c r="WIW6" s="112"/>
      <c r="WIX6" s="115"/>
      <c r="WIY6" s="113"/>
      <c r="WIZ6" s="113"/>
      <c r="WJA6" s="428"/>
      <c r="WJB6" s="112"/>
      <c r="WJC6" s="112"/>
      <c r="WJD6" s="112"/>
      <c r="WJE6" s="115"/>
      <c r="WJF6" s="113"/>
      <c r="WJG6" s="113"/>
      <c r="WJH6" s="428"/>
      <c r="WJI6" s="112"/>
      <c r="WJJ6" s="112"/>
      <c r="WJK6" s="112"/>
      <c r="WJL6" s="115"/>
      <c r="WJM6" s="113"/>
      <c r="WJN6" s="113"/>
      <c r="WJO6" s="428"/>
      <c r="WJP6" s="112"/>
      <c r="WJQ6" s="112"/>
      <c r="WJR6" s="112"/>
      <c r="WJS6" s="115"/>
      <c r="WJT6" s="113"/>
      <c r="WJU6" s="113"/>
      <c r="WJV6" s="428"/>
      <c r="WJW6" s="112"/>
      <c r="WJX6" s="112"/>
      <c r="WJY6" s="112"/>
      <c r="WJZ6" s="115"/>
      <c r="WKA6" s="113"/>
      <c r="WKB6" s="113"/>
      <c r="WKC6" s="428"/>
      <c r="WKD6" s="112"/>
      <c r="WKE6" s="112"/>
      <c r="WKF6" s="112"/>
      <c r="WKG6" s="115"/>
      <c r="WKH6" s="113"/>
      <c r="WKI6" s="113"/>
      <c r="WKJ6" s="428"/>
      <c r="WKK6" s="112"/>
      <c r="WKL6" s="112"/>
      <c r="WKM6" s="112"/>
      <c r="WKN6" s="115"/>
      <c r="WKO6" s="113"/>
      <c r="WKP6" s="113"/>
      <c r="WKQ6" s="428"/>
      <c r="WKR6" s="112"/>
      <c r="WKS6" s="112"/>
      <c r="WKT6" s="112"/>
      <c r="WKU6" s="115"/>
      <c r="WKV6" s="113"/>
      <c r="WKW6" s="113"/>
      <c r="WKX6" s="428"/>
      <c r="WKY6" s="112"/>
      <c r="WKZ6" s="112"/>
      <c r="WLA6" s="112"/>
      <c r="WLB6" s="115"/>
      <c r="WLC6" s="113"/>
      <c r="WLD6" s="113"/>
      <c r="WLE6" s="428"/>
      <c r="WLF6" s="112"/>
      <c r="WLG6" s="112"/>
      <c r="WLH6" s="112"/>
      <c r="WLI6" s="115"/>
      <c r="WLJ6" s="113"/>
      <c r="WLK6" s="113"/>
      <c r="WLL6" s="428"/>
      <c r="WLM6" s="112"/>
      <c r="WLN6" s="112"/>
      <c r="WLO6" s="112"/>
      <c r="WLP6" s="115"/>
      <c r="WLQ6" s="113"/>
      <c r="WLR6" s="113"/>
      <c r="WLS6" s="428"/>
      <c r="WLT6" s="112"/>
      <c r="WLU6" s="112"/>
      <c r="WLV6" s="112"/>
      <c r="WLW6" s="115"/>
      <c r="WLX6" s="113"/>
      <c r="WLY6" s="113"/>
      <c r="WLZ6" s="428"/>
      <c r="WMA6" s="112"/>
      <c r="WMB6" s="112"/>
      <c r="WMC6" s="112"/>
      <c r="WMD6" s="115"/>
      <c r="WME6" s="113"/>
      <c r="WMF6" s="113"/>
      <c r="WMG6" s="428"/>
      <c r="WMH6" s="112"/>
      <c r="WMI6" s="112"/>
      <c r="WMJ6" s="112"/>
      <c r="WMK6" s="115"/>
      <c r="WML6" s="113"/>
      <c r="WMM6" s="113"/>
      <c r="WMN6" s="428"/>
      <c r="WMO6" s="112"/>
      <c r="WMP6" s="112"/>
      <c r="WMQ6" s="112"/>
      <c r="WMR6" s="115"/>
      <c r="WMS6" s="113"/>
      <c r="WMT6" s="113"/>
      <c r="WMU6" s="428"/>
      <c r="WMV6" s="112"/>
      <c r="WMW6" s="112"/>
      <c r="WMX6" s="112"/>
      <c r="WMY6" s="115"/>
      <c r="WMZ6" s="113"/>
      <c r="WNA6" s="113"/>
      <c r="WNB6" s="428"/>
      <c r="WNC6" s="112"/>
      <c r="WND6" s="112"/>
      <c r="WNE6" s="112"/>
      <c r="WNF6" s="115"/>
      <c r="WNG6" s="113"/>
      <c r="WNH6" s="113"/>
      <c r="WNI6" s="428"/>
      <c r="WNJ6" s="112"/>
      <c r="WNK6" s="112"/>
      <c r="WNL6" s="112"/>
      <c r="WNM6" s="115"/>
      <c r="WNN6" s="113"/>
      <c r="WNO6" s="113"/>
      <c r="WNP6" s="428"/>
      <c r="WNQ6" s="112"/>
      <c r="WNR6" s="112"/>
      <c r="WNS6" s="112"/>
      <c r="WNT6" s="115"/>
      <c r="WNU6" s="113"/>
      <c r="WNV6" s="113"/>
      <c r="WNW6" s="428"/>
      <c r="WNX6" s="112"/>
      <c r="WNY6" s="112"/>
      <c r="WNZ6" s="112"/>
      <c r="WOA6" s="115"/>
      <c r="WOB6" s="113"/>
      <c r="WOC6" s="113"/>
      <c r="WOD6" s="428"/>
      <c r="WOE6" s="112"/>
      <c r="WOF6" s="112"/>
      <c r="WOG6" s="112"/>
      <c r="WOH6" s="115"/>
      <c r="WOI6" s="113"/>
      <c r="WOJ6" s="113"/>
      <c r="WOK6" s="428"/>
      <c r="WOL6" s="112"/>
      <c r="WOM6" s="112"/>
      <c r="WON6" s="112"/>
      <c r="WOO6" s="115"/>
      <c r="WOP6" s="113"/>
      <c r="WOQ6" s="113"/>
      <c r="WOR6" s="428"/>
      <c r="WOS6" s="112"/>
      <c r="WOT6" s="112"/>
      <c r="WOU6" s="112"/>
      <c r="WOV6" s="115"/>
      <c r="WOW6" s="113"/>
      <c r="WOX6" s="113"/>
      <c r="WOY6" s="428"/>
      <c r="WOZ6" s="112"/>
      <c r="WPA6" s="112"/>
      <c r="WPB6" s="112"/>
      <c r="WPC6" s="115"/>
      <c r="WPD6" s="113"/>
      <c r="WPE6" s="113"/>
      <c r="WPF6" s="428"/>
      <c r="WPG6" s="112"/>
      <c r="WPH6" s="112"/>
      <c r="WPI6" s="112"/>
      <c r="WPJ6" s="115"/>
      <c r="WPK6" s="113"/>
      <c r="WPL6" s="113"/>
      <c r="WPM6" s="428"/>
      <c r="WPN6" s="112"/>
      <c r="WPO6" s="112"/>
      <c r="WPP6" s="112"/>
      <c r="WPQ6" s="115"/>
      <c r="WPR6" s="113"/>
      <c r="WPS6" s="113"/>
      <c r="WPT6" s="428"/>
      <c r="WPU6" s="112"/>
      <c r="WPV6" s="112"/>
      <c r="WPW6" s="112"/>
      <c r="WPX6" s="115"/>
      <c r="WPY6" s="113"/>
      <c r="WPZ6" s="113"/>
      <c r="WQA6" s="428"/>
      <c r="WQB6" s="112"/>
      <c r="WQC6" s="112"/>
      <c r="WQD6" s="112"/>
      <c r="WQE6" s="115"/>
      <c r="WQF6" s="113"/>
      <c r="WQG6" s="113"/>
      <c r="WQH6" s="428"/>
      <c r="WQI6" s="112"/>
      <c r="WQJ6" s="112"/>
      <c r="WQK6" s="112"/>
      <c r="WQL6" s="115"/>
      <c r="WQM6" s="113"/>
      <c r="WQN6" s="113"/>
      <c r="WQO6" s="428"/>
      <c r="WQP6" s="112"/>
      <c r="WQQ6" s="112"/>
      <c r="WQR6" s="112"/>
      <c r="WQS6" s="115"/>
      <c r="WQT6" s="113"/>
      <c r="WQU6" s="113"/>
      <c r="WQV6" s="428"/>
      <c r="WQW6" s="112"/>
      <c r="WQX6" s="112"/>
      <c r="WQY6" s="112"/>
      <c r="WQZ6" s="115"/>
      <c r="WRA6" s="113"/>
      <c r="WRB6" s="113"/>
      <c r="WRC6" s="428"/>
      <c r="WRD6" s="112"/>
      <c r="WRE6" s="112"/>
      <c r="WRF6" s="112"/>
      <c r="WRG6" s="115"/>
      <c r="WRH6" s="113"/>
      <c r="WRI6" s="113"/>
      <c r="WRJ6" s="428"/>
      <c r="WRK6" s="112"/>
      <c r="WRL6" s="112"/>
      <c r="WRM6" s="112"/>
      <c r="WRN6" s="115"/>
      <c r="WRO6" s="113"/>
      <c r="WRP6" s="113"/>
      <c r="WRQ6" s="428"/>
      <c r="WRR6" s="112"/>
      <c r="WRS6" s="112"/>
      <c r="WRT6" s="112"/>
      <c r="WRU6" s="115"/>
      <c r="WRV6" s="113"/>
      <c r="WRW6" s="113"/>
      <c r="WRX6" s="428"/>
      <c r="WRY6" s="112"/>
      <c r="WRZ6" s="112"/>
      <c r="WSA6" s="112"/>
      <c r="WSB6" s="115"/>
      <c r="WSC6" s="113"/>
      <c r="WSD6" s="113"/>
      <c r="WSE6" s="428"/>
      <c r="WSF6" s="112"/>
      <c r="WSG6" s="112"/>
      <c r="WSH6" s="112"/>
      <c r="WSI6" s="115"/>
      <c r="WSJ6" s="113"/>
      <c r="WSK6" s="113"/>
      <c r="WSL6" s="428"/>
      <c r="WSM6" s="112"/>
      <c r="WSN6" s="112"/>
      <c r="WSO6" s="112"/>
      <c r="WSP6" s="115"/>
      <c r="WSQ6" s="113"/>
      <c r="WSR6" s="113"/>
      <c r="WSS6" s="428"/>
      <c r="WST6" s="112"/>
      <c r="WSU6" s="112"/>
      <c r="WSV6" s="112"/>
      <c r="WSW6" s="115"/>
      <c r="WSX6" s="113"/>
      <c r="WSY6" s="113"/>
      <c r="WSZ6" s="428"/>
      <c r="WTA6" s="112"/>
      <c r="WTB6" s="112"/>
      <c r="WTC6" s="112"/>
      <c r="WTD6" s="115"/>
      <c r="WTE6" s="113"/>
      <c r="WTF6" s="113"/>
      <c r="WTG6" s="428"/>
      <c r="WTH6" s="112"/>
      <c r="WTI6" s="112"/>
      <c r="WTJ6" s="112"/>
      <c r="WTK6" s="115"/>
      <c r="WTL6" s="113"/>
      <c r="WTM6" s="113"/>
      <c r="WTN6" s="428"/>
      <c r="WTO6" s="112"/>
      <c r="WTP6" s="112"/>
      <c r="WTQ6" s="112"/>
      <c r="WTR6" s="115"/>
      <c r="WTS6" s="113"/>
      <c r="WTT6" s="113"/>
      <c r="WTU6" s="428"/>
      <c r="WTV6" s="112"/>
      <c r="WTW6" s="112"/>
      <c r="WTX6" s="112"/>
      <c r="WTY6" s="115"/>
      <c r="WTZ6" s="113"/>
      <c r="WUA6" s="113"/>
      <c r="WUB6" s="428"/>
      <c r="WUC6" s="112"/>
      <c r="WUD6" s="112"/>
      <c r="WUE6" s="112"/>
      <c r="WUF6" s="115"/>
      <c r="WUG6" s="113"/>
      <c r="WUH6" s="113"/>
      <c r="WUI6" s="428"/>
      <c r="WUJ6" s="112"/>
      <c r="WUK6" s="112"/>
      <c r="WUL6" s="112"/>
      <c r="WUM6" s="115"/>
      <c r="WUN6" s="113"/>
      <c r="WUO6" s="113"/>
      <c r="WUP6" s="428"/>
      <c r="WUQ6" s="112"/>
      <c r="WUR6" s="112"/>
      <c r="WUS6" s="112"/>
      <c r="WUT6" s="115"/>
      <c r="WUU6" s="113"/>
      <c r="WUV6" s="113"/>
      <c r="WUW6" s="428"/>
      <c r="WUX6" s="112"/>
      <c r="WUY6" s="112"/>
      <c r="WUZ6" s="112"/>
      <c r="WVA6" s="115"/>
      <c r="WVB6" s="113"/>
      <c r="WVC6" s="113"/>
      <c r="WVD6" s="428"/>
      <c r="WVE6" s="112"/>
      <c r="WVF6" s="112"/>
      <c r="WVG6" s="112"/>
      <c r="WVH6" s="115"/>
      <c r="WVI6" s="113"/>
      <c r="WVJ6" s="113"/>
      <c r="WVK6" s="428"/>
      <c r="WVL6" s="112"/>
      <c r="WVM6" s="112"/>
      <c r="WVN6" s="112"/>
      <c r="WVO6" s="115"/>
      <c r="WVP6" s="113"/>
      <c r="WVQ6" s="113"/>
      <c r="WVR6" s="428"/>
      <c r="WVS6" s="112"/>
      <c r="WVT6" s="112"/>
      <c r="WVU6" s="112"/>
      <c r="WVV6" s="115"/>
      <c r="WVW6" s="113"/>
      <c r="WVX6" s="113"/>
      <c r="WVY6" s="428"/>
      <c r="WVZ6" s="112"/>
      <c r="WWA6" s="112"/>
      <c r="WWB6" s="112"/>
      <c r="WWC6" s="115"/>
      <c r="WWD6" s="113"/>
      <c r="WWE6" s="113"/>
      <c r="WWF6" s="428"/>
      <c r="WWG6" s="112"/>
      <c r="WWH6" s="112"/>
      <c r="WWI6" s="112"/>
      <c r="WWJ6" s="115"/>
      <c r="WWK6" s="113"/>
      <c r="WWL6" s="113"/>
      <c r="WWM6" s="428"/>
      <c r="WWN6" s="112"/>
      <c r="WWO6" s="112"/>
      <c r="WWP6" s="112"/>
      <c r="WWQ6" s="115"/>
      <c r="WWR6" s="113"/>
      <c r="WWS6" s="113"/>
      <c r="WWT6" s="428"/>
      <c r="WWU6" s="112"/>
      <c r="WWV6" s="112"/>
      <c r="WWW6" s="112"/>
      <c r="WWX6" s="115"/>
      <c r="WWY6" s="113"/>
      <c r="WWZ6" s="113"/>
      <c r="WXA6" s="428"/>
      <c r="WXB6" s="112"/>
      <c r="WXC6" s="112"/>
      <c r="WXD6" s="112"/>
      <c r="WXE6" s="115"/>
      <c r="WXF6" s="113"/>
      <c r="WXG6" s="113"/>
      <c r="WXH6" s="428"/>
      <c r="WXI6" s="112"/>
      <c r="WXJ6" s="112"/>
      <c r="WXK6" s="112"/>
      <c r="WXL6" s="115"/>
      <c r="WXM6" s="113"/>
      <c r="WXN6" s="113"/>
      <c r="WXO6" s="428"/>
      <c r="WXP6" s="112"/>
      <c r="WXQ6" s="112"/>
      <c r="WXR6" s="112"/>
      <c r="WXS6" s="115"/>
      <c r="WXT6" s="113"/>
      <c r="WXU6" s="113"/>
      <c r="WXV6" s="428"/>
      <c r="WXW6" s="112"/>
      <c r="WXX6" s="112"/>
      <c r="WXY6" s="112"/>
      <c r="WXZ6" s="115"/>
      <c r="WYA6" s="113"/>
      <c r="WYB6" s="113"/>
      <c r="WYC6" s="428"/>
      <c r="WYD6" s="112"/>
      <c r="WYE6" s="112"/>
      <c r="WYF6" s="112"/>
      <c r="WYG6" s="115"/>
      <c r="WYH6" s="113"/>
      <c r="WYI6" s="113"/>
      <c r="WYJ6" s="428"/>
      <c r="WYK6" s="112"/>
      <c r="WYL6" s="112"/>
      <c r="WYM6" s="112"/>
      <c r="WYN6" s="115"/>
      <c r="WYO6" s="113"/>
      <c r="WYP6" s="113"/>
      <c r="WYQ6" s="428"/>
      <c r="WYR6" s="112"/>
      <c r="WYS6" s="112"/>
      <c r="WYT6" s="112"/>
      <c r="WYU6" s="115"/>
      <c r="WYV6" s="113"/>
      <c r="WYW6" s="113"/>
      <c r="WYX6" s="428"/>
      <c r="WYY6" s="112"/>
      <c r="WYZ6" s="112"/>
      <c r="WZA6" s="112"/>
      <c r="WZB6" s="115"/>
      <c r="WZC6" s="113"/>
      <c r="WZD6" s="113"/>
      <c r="WZE6" s="428"/>
      <c r="WZF6" s="112"/>
      <c r="WZG6" s="112"/>
      <c r="WZH6" s="112"/>
      <c r="WZI6" s="115"/>
      <c r="WZJ6" s="113"/>
      <c r="WZK6" s="113"/>
      <c r="WZL6" s="428"/>
      <c r="WZM6" s="112"/>
      <c r="WZN6" s="112"/>
      <c r="WZO6" s="112"/>
      <c r="WZP6" s="115"/>
      <c r="WZQ6" s="113"/>
      <c r="WZR6" s="113"/>
      <c r="WZS6" s="428"/>
      <c r="WZT6" s="112"/>
      <c r="WZU6" s="112"/>
      <c r="WZV6" s="112"/>
      <c r="WZW6" s="115"/>
      <c r="WZX6" s="113"/>
      <c r="WZY6" s="113"/>
      <c r="WZZ6" s="428"/>
      <c r="XAA6" s="112"/>
      <c r="XAB6" s="112"/>
      <c r="XAC6" s="112"/>
      <c r="XAD6" s="115"/>
      <c r="XAE6" s="113"/>
      <c r="XAF6" s="113"/>
      <c r="XAG6" s="428"/>
      <c r="XAH6" s="112"/>
      <c r="XAI6" s="112"/>
      <c r="XAJ6" s="112"/>
      <c r="XAK6" s="115"/>
      <c r="XAL6" s="113"/>
      <c r="XAM6" s="113"/>
      <c r="XAN6" s="428"/>
      <c r="XAO6" s="112"/>
      <c r="XAP6" s="112"/>
      <c r="XAQ6" s="112"/>
      <c r="XAR6" s="115"/>
      <c r="XAS6" s="113"/>
      <c r="XAT6" s="113"/>
      <c r="XAU6" s="428"/>
      <c r="XAV6" s="112"/>
      <c r="XAW6" s="112"/>
      <c r="XAX6" s="112"/>
      <c r="XAY6" s="115"/>
      <c r="XAZ6" s="113"/>
      <c r="XBA6" s="113"/>
      <c r="XBB6" s="428"/>
      <c r="XBC6" s="112"/>
      <c r="XBD6" s="112"/>
      <c r="XBE6" s="112"/>
      <c r="XBF6" s="115"/>
      <c r="XBG6" s="113"/>
      <c r="XBH6" s="113"/>
      <c r="XBI6" s="428"/>
      <c r="XBJ6" s="112"/>
      <c r="XBK6" s="112"/>
      <c r="XBL6" s="112"/>
      <c r="XBM6" s="115"/>
      <c r="XBN6" s="113"/>
      <c r="XBO6" s="113"/>
      <c r="XBP6" s="428"/>
      <c r="XBQ6" s="112"/>
      <c r="XBR6" s="112"/>
      <c r="XBS6" s="112"/>
      <c r="XBT6" s="115"/>
      <c r="XBU6" s="113"/>
      <c r="XBV6" s="113"/>
      <c r="XBW6" s="428"/>
      <c r="XBX6" s="112"/>
      <c r="XBY6" s="112"/>
      <c r="XBZ6" s="112"/>
      <c r="XCA6" s="115"/>
      <c r="XCB6" s="113"/>
      <c r="XCC6" s="113"/>
      <c r="XCD6" s="428"/>
      <c r="XCE6" s="112"/>
      <c r="XCF6" s="112"/>
      <c r="XCG6" s="112"/>
      <c r="XCH6" s="115"/>
      <c r="XCI6" s="113"/>
      <c r="XCJ6" s="113"/>
      <c r="XCK6" s="428"/>
      <c r="XCL6" s="112"/>
      <c r="XCM6" s="112"/>
      <c r="XCN6" s="112"/>
      <c r="XCO6" s="115"/>
      <c r="XCP6" s="113"/>
      <c r="XCQ6" s="113"/>
      <c r="XCR6" s="428"/>
      <c r="XCS6" s="112"/>
      <c r="XCT6" s="112"/>
      <c r="XCU6" s="112"/>
      <c r="XCV6" s="115"/>
      <c r="XCW6" s="113"/>
      <c r="XCX6" s="113"/>
      <c r="XCY6" s="428"/>
      <c r="XCZ6" s="112"/>
      <c r="XDA6" s="112"/>
      <c r="XDB6" s="112"/>
      <c r="XDC6" s="115"/>
      <c r="XDD6" s="113"/>
      <c r="XDE6" s="113"/>
      <c r="XDF6" s="428"/>
      <c r="XDG6" s="112"/>
      <c r="XDH6" s="112"/>
      <c r="XDI6" s="112"/>
      <c r="XDJ6" s="115"/>
      <c r="XDK6" s="113"/>
      <c r="XDL6" s="113"/>
      <c r="XDM6" s="428"/>
      <c r="XDN6" s="112"/>
      <c r="XDO6" s="112"/>
      <c r="XDP6" s="112"/>
      <c r="XDQ6" s="115"/>
      <c r="XDR6" s="113"/>
      <c r="XDS6" s="113"/>
      <c r="XDT6" s="428"/>
      <c r="XDU6" s="112"/>
      <c r="XDV6" s="112"/>
      <c r="XDW6" s="112"/>
      <c r="XDX6" s="115"/>
      <c r="XDY6" s="113"/>
      <c r="XDZ6" s="113"/>
      <c r="XEA6" s="428"/>
      <c r="XEB6" s="112"/>
      <c r="XEC6" s="112"/>
      <c r="XED6" s="112"/>
      <c r="XEE6" s="115"/>
      <c r="XEF6" s="113"/>
      <c r="XEG6" s="113"/>
      <c r="XEH6" s="428"/>
      <c r="XEI6" s="112"/>
      <c r="XEJ6" s="112"/>
      <c r="XEK6" s="112"/>
      <c r="XEL6" s="115"/>
      <c r="XEM6" s="113"/>
      <c r="XEN6" s="113"/>
      <c r="XEO6" s="428"/>
      <c r="XEP6" s="112"/>
      <c r="XEQ6" s="112"/>
      <c r="XER6" s="112"/>
      <c r="XES6" s="115"/>
      <c r="XET6" s="113"/>
      <c r="XEU6" s="113"/>
      <c r="XEV6" s="428"/>
      <c r="XEW6" s="112"/>
      <c r="XEX6" s="112"/>
      <c r="XEY6" s="112"/>
      <c r="XEZ6" s="115"/>
      <c r="XFA6" s="113"/>
      <c r="XFB6" s="113"/>
      <c r="XFC6" s="428"/>
      <c r="XFD6" s="112"/>
    </row>
    <row r="7" spans="1:16384" s="427" customFormat="1" ht="15" customHeight="1">
      <c r="A7" s="2"/>
      <c r="B7" s="758" t="s">
        <v>502</v>
      </c>
      <c r="C7" s="751"/>
      <c r="D7" s="751"/>
      <c r="E7" s="751"/>
      <c r="F7" s="751">
        <f t="shared" si="0"/>
        <v>0</v>
      </c>
      <c r="G7" s="757" t="str">
        <f t="shared" si="1"/>
        <v/>
      </c>
      <c r="H7" s="418"/>
      <c r="I7" s="418"/>
      <c r="J7" s="418"/>
      <c r="K7" s="418"/>
      <c r="L7" s="418"/>
      <c r="M7" s="418"/>
      <c r="N7" s="418"/>
      <c r="O7" s="418"/>
    </row>
    <row r="8" spans="1:16384" s="427" customFormat="1" ht="15" customHeight="1">
      <c r="A8" s="2" t="s">
        <v>503</v>
      </c>
      <c r="B8" s="758"/>
      <c r="C8" s="25"/>
      <c r="D8" s="25"/>
      <c r="E8" s="25"/>
      <c r="F8" s="25">
        <f t="shared" si="0"/>
        <v>0</v>
      </c>
      <c r="G8" s="103" t="str">
        <f t="shared" si="1"/>
        <v/>
      </c>
      <c r="H8" s="418"/>
      <c r="I8" s="418"/>
      <c r="J8" s="418"/>
      <c r="K8" s="418"/>
      <c r="L8" s="418"/>
      <c r="M8" s="418"/>
      <c r="N8" s="418"/>
      <c r="O8" s="418"/>
    </row>
    <row r="9" spans="1:16384" s="427" customFormat="1" ht="15" customHeight="1">
      <c r="A9" s="2"/>
      <c r="B9" s="758" t="s">
        <v>505</v>
      </c>
      <c r="C9" s="751"/>
      <c r="D9" s="751"/>
      <c r="E9" s="751"/>
      <c r="F9" s="751">
        <f t="shared" si="0"/>
        <v>0</v>
      </c>
      <c r="G9" s="757" t="str">
        <f t="shared" si="1"/>
        <v/>
      </c>
      <c r="H9" s="418"/>
      <c r="I9" s="418"/>
      <c r="J9" s="418"/>
      <c r="K9" s="418"/>
      <c r="L9" s="418"/>
      <c r="M9" s="418"/>
      <c r="N9" s="418"/>
      <c r="O9" s="418"/>
    </row>
    <row r="10" spans="1:16384" s="427" customFormat="1" ht="15" customHeight="1">
      <c r="A10" s="2"/>
      <c r="B10" s="758" t="s">
        <v>506</v>
      </c>
      <c r="C10" s="751"/>
      <c r="D10" s="751"/>
      <c r="E10" s="751"/>
      <c r="F10" s="751">
        <f t="shared" si="0"/>
        <v>0</v>
      </c>
      <c r="G10" s="757" t="str">
        <f t="shared" si="1"/>
        <v/>
      </c>
      <c r="H10" s="418"/>
      <c r="I10" s="418"/>
      <c r="J10" s="418"/>
      <c r="K10" s="418"/>
      <c r="L10" s="418"/>
      <c r="M10" s="418"/>
      <c r="N10" s="418"/>
      <c r="O10" s="418"/>
    </row>
    <row r="11" spans="1:16384" s="427" customFormat="1" ht="15" customHeight="1">
      <c r="A11" s="2"/>
      <c r="B11" s="758" t="s">
        <v>507</v>
      </c>
      <c r="C11" s="751"/>
      <c r="D11" s="751"/>
      <c r="E11" s="751"/>
      <c r="F11" s="751">
        <f t="shared" si="0"/>
        <v>0</v>
      </c>
      <c r="G11" s="757" t="str">
        <f t="shared" si="1"/>
        <v/>
      </c>
      <c r="H11" s="418"/>
      <c r="I11" s="418"/>
      <c r="J11" s="418"/>
      <c r="K11" s="418"/>
      <c r="L11" s="418"/>
      <c r="M11" s="418"/>
      <c r="N11" s="418"/>
      <c r="O11" s="418"/>
    </row>
    <row r="12" spans="1:16384" s="113" customFormat="1" ht="15" customHeight="1">
      <c r="A12" s="2"/>
      <c r="B12" s="758" t="s">
        <v>508</v>
      </c>
      <c r="C12" s="751"/>
      <c r="D12" s="751"/>
      <c r="E12" s="751"/>
      <c r="F12" s="751">
        <f t="shared" si="0"/>
        <v>0</v>
      </c>
      <c r="G12" s="757" t="str">
        <f t="shared" si="1"/>
        <v/>
      </c>
      <c r="J12" s="428"/>
      <c r="K12" s="112"/>
      <c r="L12" s="112"/>
      <c r="M12" s="112"/>
      <c r="N12" s="115"/>
      <c r="Q12" s="428"/>
      <c r="R12" s="112"/>
      <c r="S12" s="112"/>
      <c r="T12" s="112"/>
      <c r="U12" s="115"/>
      <c r="X12" s="428"/>
      <c r="Y12" s="112"/>
      <c r="Z12" s="112"/>
      <c r="AA12" s="112"/>
      <c r="AB12" s="115"/>
      <c r="AE12" s="428"/>
      <c r="AF12" s="112"/>
      <c r="AG12" s="112"/>
      <c r="AH12" s="112"/>
      <c r="AI12" s="115"/>
      <c r="AL12" s="428"/>
      <c r="AM12" s="112"/>
      <c r="AN12" s="112"/>
      <c r="AO12" s="112"/>
      <c r="AP12" s="115"/>
      <c r="AS12" s="428"/>
      <c r="AT12" s="112"/>
      <c r="AU12" s="112"/>
      <c r="AV12" s="112"/>
      <c r="AW12" s="115"/>
      <c r="AZ12" s="428"/>
      <c r="BA12" s="112"/>
      <c r="BB12" s="112"/>
      <c r="BC12" s="112"/>
      <c r="BD12" s="115"/>
      <c r="BG12" s="428"/>
      <c r="BH12" s="112"/>
      <c r="BI12" s="112"/>
      <c r="BJ12" s="112"/>
      <c r="BK12" s="115"/>
      <c r="BN12" s="428"/>
      <c r="BO12" s="112"/>
      <c r="BP12" s="112"/>
      <c r="BQ12" s="112"/>
      <c r="BR12" s="115"/>
      <c r="BU12" s="428"/>
      <c r="BV12" s="112"/>
      <c r="BW12" s="112"/>
      <c r="BX12" s="112"/>
      <c r="BY12" s="115"/>
      <c r="CB12" s="428"/>
      <c r="CC12" s="112"/>
      <c r="CD12" s="112"/>
      <c r="CE12" s="112"/>
      <c r="CF12" s="115"/>
      <c r="CI12" s="428"/>
      <c r="CJ12" s="112"/>
      <c r="CK12" s="112"/>
      <c r="CL12" s="112"/>
      <c r="CM12" s="115"/>
      <c r="CP12" s="428"/>
      <c r="CQ12" s="112"/>
      <c r="CR12" s="112"/>
      <c r="CS12" s="112"/>
      <c r="CT12" s="115"/>
      <c r="CW12" s="428"/>
      <c r="CX12" s="112"/>
      <c r="CY12" s="112"/>
      <c r="CZ12" s="112"/>
      <c r="DA12" s="115"/>
      <c r="DD12" s="428"/>
      <c r="DE12" s="112"/>
      <c r="DF12" s="112"/>
      <c r="DG12" s="112"/>
      <c r="DH12" s="115"/>
      <c r="DK12" s="428"/>
      <c r="DL12" s="112"/>
      <c r="DM12" s="112"/>
      <c r="DN12" s="112"/>
      <c r="DO12" s="115"/>
      <c r="DR12" s="428"/>
      <c r="DS12" s="112"/>
      <c r="DT12" s="112"/>
      <c r="DU12" s="112"/>
      <c r="DV12" s="115"/>
      <c r="DY12" s="428"/>
      <c r="DZ12" s="112"/>
      <c r="EA12" s="112"/>
      <c r="EB12" s="112"/>
      <c r="EC12" s="115"/>
      <c r="EF12" s="428"/>
      <c r="EG12" s="112"/>
      <c r="EH12" s="112"/>
      <c r="EI12" s="112"/>
      <c r="EJ12" s="115"/>
      <c r="EM12" s="428"/>
      <c r="EN12" s="112"/>
      <c r="EO12" s="112"/>
      <c r="EP12" s="112"/>
      <c r="EQ12" s="115"/>
      <c r="ET12" s="428"/>
      <c r="EU12" s="112"/>
      <c r="EV12" s="112"/>
      <c r="EW12" s="112"/>
      <c r="EX12" s="115"/>
      <c r="FA12" s="428"/>
      <c r="FB12" s="112"/>
      <c r="FC12" s="112"/>
      <c r="FD12" s="112"/>
      <c r="FE12" s="115"/>
      <c r="FH12" s="428"/>
      <c r="FI12" s="112"/>
      <c r="FJ12" s="112"/>
      <c r="FK12" s="112"/>
      <c r="FL12" s="115"/>
      <c r="FO12" s="428"/>
      <c r="FP12" s="112"/>
      <c r="FQ12" s="112"/>
      <c r="FR12" s="112"/>
      <c r="FS12" s="115"/>
      <c r="FV12" s="428"/>
      <c r="FW12" s="112"/>
      <c r="FX12" s="112"/>
      <c r="FY12" s="112"/>
      <c r="FZ12" s="115"/>
      <c r="GC12" s="428"/>
      <c r="GD12" s="112"/>
      <c r="GE12" s="112"/>
      <c r="GF12" s="112"/>
      <c r="GG12" s="115"/>
      <c r="GJ12" s="428"/>
      <c r="GK12" s="112"/>
      <c r="GL12" s="112"/>
      <c r="GM12" s="112"/>
      <c r="GN12" s="115"/>
      <c r="GQ12" s="428"/>
      <c r="GR12" s="112"/>
      <c r="GS12" s="112"/>
      <c r="GT12" s="112"/>
      <c r="GU12" s="115"/>
      <c r="GX12" s="428"/>
      <c r="GY12" s="112"/>
      <c r="GZ12" s="112"/>
      <c r="HA12" s="112"/>
      <c r="HB12" s="115"/>
      <c r="HE12" s="428"/>
      <c r="HF12" s="112"/>
      <c r="HG12" s="112"/>
      <c r="HH12" s="112"/>
      <c r="HI12" s="115"/>
      <c r="HL12" s="428"/>
      <c r="HM12" s="112"/>
      <c r="HN12" s="112"/>
      <c r="HO12" s="112"/>
      <c r="HP12" s="115"/>
      <c r="HS12" s="428"/>
      <c r="HT12" s="112"/>
      <c r="HU12" s="112"/>
      <c r="HV12" s="112"/>
      <c r="HW12" s="115"/>
      <c r="HZ12" s="428"/>
      <c r="IA12" s="112"/>
      <c r="IB12" s="112"/>
      <c r="IC12" s="112"/>
      <c r="ID12" s="115"/>
      <c r="IG12" s="428"/>
      <c r="IH12" s="112"/>
      <c r="II12" s="112"/>
      <c r="IJ12" s="112"/>
      <c r="IK12" s="115"/>
      <c r="IN12" s="428"/>
      <c r="IO12" s="112"/>
      <c r="IP12" s="112"/>
      <c r="IQ12" s="112"/>
      <c r="IR12" s="115"/>
      <c r="IU12" s="428"/>
      <c r="IV12" s="112"/>
      <c r="IW12" s="112"/>
      <c r="IX12" s="112"/>
      <c r="IY12" s="115"/>
      <c r="JB12" s="428"/>
      <c r="JC12" s="112"/>
      <c r="JD12" s="112"/>
      <c r="JE12" s="112"/>
      <c r="JF12" s="115"/>
      <c r="JI12" s="428"/>
      <c r="JJ12" s="112"/>
      <c r="JK12" s="112"/>
      <c r="JL12" s="112"/>
      <c r="JM12" s="115"/>
      <c r="JP12" s="428"/>
      <c r="JQ12" s="112"/>
      <c r="JR12" s="112"/>
      <c r="JS12" s="112"/>
      <c r="JT12" s="115"/>
      <c r="JW12" s="428"/>
      <c r="JX12" s="112"/>
      <c r="JY12" s="112"/>
      <c r="JZ12" s="112"/>
      <c r="KA12" s="115"/>
      <c r="KD12" s="428"/>
      <c r="KE12" s="112"/>
      <c r="KF12" s="112"/>
      <c r="KG12" s="112"/>
      <c r="KH12" s="115"/>
      <c r="KK12" s="428"/>
      <c r="KL12" s="112"/>
      <c r="KM12" s="112"/>
      <c r="KN12" s="112"/>
      <c r="KO12" s="115"/>
      <c r="KR12" s="428"/>
      <c r="KS12" s="112"/>
      <c r="KT12" s="112"/>
      <c r="KU12" s="112"/>
      <c r="KV12" s="115"/>
      <c r="KY12" s="428"/>
      <c r="KZ12" s="112"/>
      <c r="LA12" s="112"/>
      <c r="LB12" s="112"/>
      <c r="LC12" s="115"/>
      <c r="LF12" s="428"/>
      <c r="LG12" s="112"/>
      <c r="LH12" s="112"/>
      <c r="LI12" s="112"/>
      <c r="LJ12" s="115"/>
      <c r="LM12" s="428"/>
      <c r="LN12" s="112"/>
      <c r="LO12" s="112"/>
      <c r="LP12" s="112"/>
      <c r="LQ12" s="115"/>
      <c r="LT12" s="428"/>
      <c r="LU12" s="112"/>
      <c r="LV12" s="112"/>
      <c r="LW12" s="112"/>
      <c r="LX12" s="115"/>
      <c r="MA12" s="428"/>
      <c r="MB12" s="112"/>
      <c r="MC12" s="112"/>
      <c r="MD12" s="112"/>
      <c r="ME12" s="115"/>
      <c r="MH12" s="428"/>
      <c r="MI12" s="112"/>
      <c r="MJ12" s="112"/>
      <c r="MK12" s="112"/>
      <c r="ML12" s="115"/>
      <c r="MO12" s="428"/>
      <c r="MP12" s="112"/>
      <c r="MQ12" s="112"/>
      <c r="MR12" s="112"/>
      <c r="MS12" s="115"/>
      <c r="MV12" s="428"/>
      <c r="MW12" s="112"/>
      <c r="MX12" s="112"/>
      <c r="MY12" s="112"/>
      <c r="MZ12" s="115"/>
      <c r="NC12" s="428"/>
      <c r="ND12" s="112"/>
      <c r="NE12" s="112"/>
      <c r="NF12" s="112"/>
      <c r="NG12" s="115"/>
      <c r="NJ12" s="428"/>
      <c r="NK12" s="112"/>
      <c r="NL12" s="112"/>
      <c r="NM12" s="112"/>
      <c r="NN12" s="115"/>
      <c r="NQ12" s="428"/>
      <c r="NR12" s="112"/>
      <c r="NS12" s="112"/>
      <c r="NT12" s="112"/>
      <c r="NU12" s="115"/>
      <c r="NX12" s="428"/>
      <c r="NY12" s="112"/>
      <c r="NZ12" s="112"/>
      <c r="OA12" s="112"/>
      <c r="OB12" s="115"/>
      <c r="OE12" s="428"/>
      <c r="OF12" s="112"/>
      <c r="OG12" s="112"/>
      <c r="OH12" s="112"/>
      <c r="OI12" s="115"/>
      <c r="OL12" s="428"/>
      <c r="OM12" s="112"/>
      <c r="ON12" s="112"/>
      <c r="OO12" s="112"/>
      <c r="OP12" s="115"/>
      <c r="OS12" s="428"/>
      <c r="OT12" s="112"/>
      <c r="OU12" s="112"/>
      <c r="OV12" s="112"/>
      <c r="OW12" s="115"/>
      <c r="OZ12" s="428"/>
      <c r="PA12" s="112"/>
      <c r="PB12" s="112"/>
      <c r="PC12" s="112"/>
      <c r="PD12" s="115"/>
      <c r="PG12" s="428"/>
      <c r="PH12" s="112"/>
      <c r="PI12" s="112"/>
      <c r="PJ12" s="112"/>
      <c r="PK12" s="115"/>
      <c r="PN12" s="428"/>
      <c r="PO12" s="112"/>
      <c r="PP12" s="112"/>
      <c r="PQ12" s="112"/>
      <c r="PR12" s="115"/>
      <c r="PU12" s="428"/>
      <c r="PV12" s="112"/>
      <c r="PW12" s="112"/>
      <c r="PX12" s="112"/>
      <c r="PY12" s="115"/>
      <c r="QB12" s="428"/>
      <c r="QC12" s="112"/>
      <c r="QD12" s="112"/>
      <c r="QE12" s="112"/>
      <c r="QF12" s="115"/>
      <c r="QI12" s="428"/>
      <c r="QJ12" s="112"/>
      <c r="QK12" s="112"/>
      <c r="QL12" s="112"/>
      <c r="QM12" s="115"/>
      <c r="QP12" s="428"/>
      <c r="QQ12" s="112"/>
      <c r="QR12" s="112"/>
      <c r="QS12" s="112"/>
      <c r="QT12" s="115"/>
      <c r="QW12" s="428"/>
      <c r="QX12" s="112"/>
      <c r="QY12" s="112"/>
      <c r="QZ12" s="112"/>
      <c r="RA12" s="115"/>
      <c r="RD12" s="428"/>
      <c r="RE12" s="112"/>
      <c r="RF12" s="112"/>
      <c r="RG12" s="112"/>
      <c r="RH12" s="115"/>
      <c r="RK12" s="428"/>
      <c r="RL12" s="112"/>
      <c r="RM12" s="112"/>
      <c r="RN12" s="112"/>
      <c r="RO12" s="115"/>
      <c r="RR12" s="428"/>
      <c r="RS12" s="112"/>
      <c r="RT12" s="112"/>
      <c r="RU12" s="112"/>
      <c r="RV12" s="115"/>
      <c r="RY12" s="428"/>
      <c r="RZ12" s="112"/>
      <c r="SA12" s="112"/>
      <c r="SB12" s="112"/>
      <c r="SC12" s="115"/>
      <c r="SF12" s="428"/>
      <c r="SG12" s="112"/>
      <c r="SH12" s="112"/>
      <c r="SI12" s="112"/>
      <c r="SJ12" s="115"/>
      <c r="SM12" s="428"/>
      <c r="SN12" s="112"/>
      <c r="SO12" s="112"/>
      <c r="SP12" s="112"/>
      <c r="SQ12" s="115"/>
      <c r="ST12" s="428"/>
      <c r="SU12" s="112"/>
      <c r="SV12" s="112"/>
      <c r="SW12" s="112"/>
      <c r="SX12" s="115"/>
      <c r="TA12" s="428"/>
      <c r="TB12" s="112"/>
      <c r="TC12" s="112"/>
      <c r="TD12" s="112"/>
      <c r="TE12" s="115"/>
      <c r="TH12" s="428"/>
      <c r="TI12" s="112"/>
      <c r="TJ12" s="112"/>
      <c r="TK12" s="112"/>
      <c r="TL12" s="115"/>
      <c r="TO12" s="428"/>
      <c r="TP12" s="112"/>
      <c r="TQ12" s="112"/>
      <c r="TR12" s="112"/>
      <c r="TS12" s="115"/>
      <c r="TV12" s="428"/>
      <c r="TW12" s="112"/>
      <c r="TX12" s="112"/>
      <c r="TY12" s="112"/>
      <c r="TZ12" s="115"/>
      <c r="UC12" s="428"/>
      <c r="UD12" s="112"/>
      <c r="UE12" s="112"/>
      <c r="UF12" s="112"/>
      <c r="UG12" s="115"/>
      <c r="UJ12" s="428"/>
      <c r="UK12" s="112"/>
      <c r="UL12" s="112"/>
      <c r="UM12" s="112"/>
      <c r="UN12" s="115"/>
      <c r="UQ12" s="428"/>
      <c r="UR12" s="112"/>
      <c r="US12" s="112"/>
      <c r="UT12" s="112"/>
      <c r="UU12" s="115"/>
      <c r="UX12" s="428"/>
      <c r="UY12" s="112"/>
      <c r="UZ12" s="112"/>
      <c r="VA12" s="112"/>
      <c r="VB12" s="115"/>
      <c r="VE12" s="428"/>
      <c r="VF12" s="112"/>
      <c r="VG12" s="112"/>
      <c r="VH12" s="112"/>
      <c r="VI12" s="115"/>
      <c r="VL12" s="428"/>
      <c r="VM12" s="112"/>
      <c r="VN12" s="112"/>
      <c r="VO12" s="112"/>
      <c r="VP12" s="115"/>
      <c r="VS12" s="428"/>
      <c r="VT12" s="112"/>
      <c r="VU12" s="112"/>
      <c r="VV12" s="112"/>
      <c r="VW12" s="115"/>
      <c r="VZ12" s="428"/>
      <c r="WA12" s="112"/>
      <c r="WB12" s="112"/>
      <c r="WC12" s="112"/>
      <c r="WD12" s="115"/>
      <c r="WG12" s="428"/>
      <c r="WH12" s="112"/>
      <c r="WI12" s="112"/>
      <c r="WJ12" s="112"/>
      <c r="WK12" s="115"/>
      <c r="WN12" s="428"/>
      <c r="WO12" s="112"/>
      <c r="WP12" s="112"/>
      <c r="WQ12" s="112"/>
      <c r="WR12" s="115"/>
      <c r="WU12" s="428"/>
      <c r="WV12" s="112"/>
      <c r="WW12" s="112"/>
      <c r="WX12" s="112"/>
      <c r="WY12" s="115"/>
      <c r="XB12" s="428"/>
      <c r="XC12" s="112"/>
      <c r="XD12" s="112"/>
      <c r="XE12" s="112"/>
      <c r="XF12" s="115"/>
      <c r="XI12" s="428"/>
      <c r="XJ12" s="112"/>
      <c r="XK12" s="112"/>
      <c r="XL12" s="112"/>
      <c r="XM12" s="115"/>
      <c r="XP12" s="428"/>
      <c r="XQ12" s="112"/>
      <c r="XR12" s="112"/>
      <c r="XS12" s="112"/>
      <c r="XT12" s="115"/>
      <c r="XW12" s="428"/>
      <c r="XX12" s="112"/>
      <c r="XY12" s="112"/>
      <c r="XZ12" s="112"/>
      <c r="YA12" s="115"/>
      <c r="YD12" s="428"/>
      <c r="YE12" s="112"/>
      <c r="YF12" s="112"/>
      <c r="YG12" s="112"/>
      <c r="YH12" s="115"/>
      <c r="YK12" s="428"/>
      <c r="YL12" s="112"/>
      <c r="YM12" s="112"/>
      <c r="YN12" s="112"/>
      <c r="YO12" s="115"/>
      <c r="YR12" s="428"/>
      <c r="YS12" s="112"/>
      <c r="YT12" s="112"/>
      <c r="YU12" s="112"/>
      <c r="YV12" s="115"/>
      <c r="YY12" s="428"/>
      <c r="YZ12" s="112"/>
      <c r="ZA12" s="112"/>
      <c r="ZB12" s="112"/>
      <c r="ZC12" s="115"/>
      <c r="ZF12" s="428"/>
      <c r="ZG12" s="112"/>
      <c r="ZH12" s="112"/>
      <c r="ZI12" s="112"/>
      <c r="ZJ12" s="115"/>
      <c r="ZM12" s="428"/>
      <c r="ZN12" s="112"/>
      <c r="ZO12" s="112"/>
      <c r="ZP12" s="112"/>
      <c r="ZQ12" s="115"/>
      <c r="ZT12" s="428"/>
      <c r="ZU12" s="112"/>
      <c r="ZV12" s="112"/>
      <c r="ZW12" s="112"/>
      <c r="ZX12" s="115"/>
      <c r="AAA12" s="428"/>
      <c r="AAB12" s="112"/>
      <c r="AAC12" s="112"/>
      <c r="AAD12" s="112"/>
      <c r="AAE12" s="115"/>
      <c r="AAH12" s="428"/>
      <c r="AAI12" s="112"/>
      <c r="AAJ12" s="112"/>
      <c r="AAK12" s="112"/>
      <c r="AAL12" s="115"/>
      <c r="AAO12" s="428"/>
      <c r="AAP12" s="112"/>
      <c r="AAQ12" s="112"/>
      <c r="AAR12" s="112"/>
      <c r="AAS12" s="115"/>
      <c r="AAV12" s="428"/>
      <c r="AAW12" s="112"/>
      <c r="AAX12" s="112"/>
      <c r="AAY12" s="112"/>
      <c r="AAZ12" s="115"/>
      <c r="ABC12" s="428"/>
      <c r="ABD12" s="112"/>
      <c r="ABE12" s="112"/>
      <c r="ABF12" s="112"/>
      <c r="ABG12" s="115"/>
      <c r="ABJ12" s="428"/>
      <c r="ABK12" s="112"/>
      <c r="ABL12" s="112"/>
      <c r="ABM12" s="112"/>
      <c r="ABN12" s="115"/>
      <c r="ABQ12" s="428"/>
      <c r="ABR12" s="112"/>
      <c r="ABS12" s="112"/>
      <c r="ABT12" s="112"/>
      <c r="ABU12" s="115"/>
      <c r="ABX12" s="428"/>
      <c r="ABY12" s="112"/>
      <c r="ABZ12" s="112"/>
      <c r="ACA12" s="112"/>
      <c r="ACB12" s="115"/>
      <c r="ACE12" s="428"/>
      <c r="ACF12" s="112"/>
      <c r="ACG12" s="112"/>
      <c r="ACH12" s="112"/>
      <c r="ACI12" s="115"/>
      <c r="ACL12" s="428"/>
      <c r="ACM12" s="112"/>
      <c r="ACN12" s="112"/>
      <c r="ACO12" s="112"/>
      <c r="ACP12" s="115"/>
      <c r="ACS12" s="428"/>
      <c r="ACT12" s="112"/>
      <c r="ACU12" s="112"/>
      <c r="ACV12" s="112"/>
      <c r="ACW12" s="115"/>
      <c r="ACZ12" s="428"/>
      <c r="ADA12" s="112"/>
      <c r="ADB12" s="112"/>
      <c r="ADC12" s="112"/>
      <c r="ADD12" s="115"/>
      <c r="ADG12" s="428"/>
      <c r="ADH12" s="112"/>
      <c r="ADI12" s="112"/>
      <c r="ADJ12" s="112"/>
      <c r="ADK12" s="115"/>
      <c r="ADN12" s="428"/>
      <c r="ADO12" s="112"/>
      <c r="ADP12" s="112"/>
      <c r="ADQ12" s="112"/>
      <c r="ADR12" s="115"/>
      <c r="ADU12" s="428"/>
      <c r="ADV12" s="112"/>
      <c r="ADW12" s="112"/>
      <c r="ADX12" s="112"/>
      <c r="ADY12" s="115"/>
      <c r="AEB12" s="428"/>
      <c r="AEC12" s="112"/>
      <c r="AED12" s="112"/>
      <c r="AEE12" s="112"/>
      <c r="AEF12" s="115"/>
      <c r="AEI12" s="428"/>
      <c r="AEJ12" s="112"/>
      <c r="AEK12" s="112"/>
      <c r="AEL12" s="112"/>
      <c r="AEM12" s="115"/>
      <c r="AEP12" s="428"/>
      <c r="AEQ12" s="112"/>
      <c r="AER12" s="112"/>
      <c r="AES12" s="112"/>
      <c r="AET12" s="115"/>
      <c r="AEW12" s="428"/>
      <c r="AEX12" s="112"/>
      <c r="AEY12" s="112"/>
      <c r="AEZ12" s="112"/>
      <c r="AFA12" s="115"/>
      <c r="AFD12" s="428"/>
      <c r="AFE12" s="112"/>
      <c r="AFF12" s="112"/>
      <c r="AFG12" s="112"/>
      <c r="AFH12" s="115"/>
      <c r="AFK12" s="428"/>
      <c r="AFL12" s="112"/>
      <c r="AFM12" s="112"/>
      <c r="AFN12" s="112"/>
      <c r="AFO12" s="115"/>
      <c r="AFR12" s="428"/>
      <c r="AFS12" s="112"/>
      <c r="AFT12" s="112"/>
      <c r="AFU12" s="112"/>
      <c r="AFV12" s="115"/>
      <c r="AFY12" s="428"/>
      <c r="AFZ12" s="112"/>
      <c r="AGA12" s="112"/>
      <c r="AGB12" s="112"/>
      <c r="AGC12" s="115"/>
      <c r="AGF12" s="428"/>
      <c r="AGG12" s="112"/>
      <c r="AGH12" s="112"/>
      <c r="AGI12" s="112"/>
      <c r="AGJ12" s="115"/>
      <c r="AGM12" s="428"/>
      <c r="AGN12" s="112"/>
      <c r="AGO12" s="112"/>
      <c r="AGP12" s="112"/>
      <c r="AGQ12" s="115"/>
      <c r="AGT12" s="428"/>
      <c r="AGU12" s="112"/>
      <c r="AGV12" s="112"/>
      <c r="AGW12" s="112"/>
      <c r="AGX12" s="115"/>
      <c r="AHA12" s="428"/>
      <c r="AHB12" s="112"/>
      <c r="AHC12" s="112"/>
      <c r="AHD12" s="112"/>
      <c r="AHE12" s="115"/>
      <c r="AHH12" s="428"/>
      <c r="AHI12" s="112"/>
      <c r="AHJ12" s="112"/>
      <c r="AHK12" s="112"/>
      <c r="AHL12" s="115"/>
      <c r="AHO12" s="428"/>
      <c r="AHP12" s="112"/>
      <c r="AHQ12" s="112"/>
      <c r="AHR12" s="112"/>
      <c r="AHS12" s="115"/>
      <c r="AHV12" s="428"/>
      <c r="AHW12" s="112"/>
      <c r="AHX12" s="112"/>
      <c r="AHY12" s="112"/>
      <c r="AHZ12" s="115"/>
      <c r="AIC12" s="428"/>
      <c r="AID12" s="112"/>
      <c r="AIE12" s="112"/>
      <c r="AIF12" s="112"/>
      <c r="AIG12" s="115"/>
      <c r="AIJ12" s="428"/>
      <c r="AIK12" s="112"/>
      <c r="AIL12" s="112"/>
      <c r="AIM12" s="112"/>
      <c r="AIN12" s="115"/>
      <c r="AIQ12" s="428"/>
      <c r="AIR12" s="112"/>
      <c r="AIS12" s="112"/>
      <c r="AIT12" s="112"/>
      <c r="AIU12" s="115"/>
      <c r="AIX12" s="428"/>
      <c r="AIY12" s="112"/>
      <c r="AIZ12" s="112"/>
      <c r="AJA12" s="112"/>
      <c r="AJB12" s="115"/>
      <c r="AJE12" s="428"/>
      <c r="AJF12" s="112"/>
      <c r="AJG12" s="112"/>
      <c r="AJH12" s="112"/>
      <c r="AJI12" s="115"/>
      <c r="AJL12" s="428"/>
      <c r="AJM12" s="112"/>
      <c r="AJN12" s="112"/>
      <c r="AJO12" s="112"/>
      <c r="AJP12" s="115"/>
      <c r="AJS12" s="428"/>
      <c r="AJT12" s="112"/>
      <c r="AJU12" s="112"/>
      <c r="AJV12" s="112"/>
      <c r="AJW12" s="115"/>
      <c r="AJZ12" s="428"/>
      <c r="AKA12" s="112"/>
      <c r="AKB12" s="112"/>
      <c r="AKC12" s="112"/>
      <c r="AKD12" s="115"/>
      <c r="AKG12" s="428"/>
      <c r="AKH12" s="112"/>
      <c r="AKI12" s="112"/>
      <c r="AKJ12" s="112"/>
      <c r="AKK12" s="115"/>
      <c r="AKN12" s="428"/>
      <c r="AKO12" s="112"/>
      <c r="AKP12" s="112"/>
      <c r="AKQ12" s="112"/>
      <c r="AKR12" s="115"/>
      <c r="AKU12" s="428"/>
      <c r="AKV12" s="112"/>
      <c r="AKW12" s="112"/>
      <c r="AKX12" s="112"/>
      <c r="AKY12" s="115"/>
      <c r="ALB12" s="428"/>
      <c r="ALC12" s="112"/>
      <c r="ALD12" s="112"/>
      <c r="ALE12" s="112"/>
      <c r="ALF12" s="115"/>
      <c r="ALI12" s="428"/>
      <c r="ALJ12" s="112"/>
      <c r="ALK12" s="112"/>
      <c r="ALL12" s="112"/>
      <c r="ALM12" s="115"/>
      <c r="ALP12" s="428"/>
      <c r="ALQ12" s="112"/>
      <c r="ALR12" s="112"/>
      <c r="ALS12" s="112"/>
      <c r="ALT12" s="115"/>
      <c r="ALW12" s="428"/>
      <c r="ALX12" s="112"/>
      <c r="ALY12" s="112"/>
      <c r="ALZ12" s="112"/>
      <c r="AMA12" s="115"/>
      <c r="AMD12" s="428"/>
      <c r="AME12" s="112"/>
      <c r="AMF12" s="112"/>
      <c r="AMG12" s="112"/>
      <c r="AMH12" s="115"/>
      <c r="AMK12" s="428"/>
      <c r="AML12" s="112"/>
      <c r="AMM12" s="112"/>
      <c r="AMN12" s="112"/>
      <c r="AMO12" s="115"/>
      <c r="AMR12" s="428"/>
      <c r="AMS12" s="112"/>
      <c r="AMT12" s="112"/>
      <c r="AMU12" s="112"/>
      <c r="AMV12" s="115"/>
      <c r="AMY12" s="428"/>
      <c r="AMZ12" s="112"/>
      <c r="ANA12" s="112"/>
      <c r="ANB12" s="112"/>
      <c r="ANC12" s="115"/>
      <c r="ANF12" s="428"/>
      <c r="ANG12" s="112"/>
      <c r="ANH12" s="112"/>
      <c r="ANI12" s="112"/>
      <c r="ANJ12" s="115"/>
      <c r="ANM12" s="428"/>
      <c r="ANN12" s="112"/>
      <c r="ANO12" s="112"/>
      <c r="ANP12" s="112"/>
      <c r="ANQ12" s="115"/>
      <c r="ANT12" s="428"/>
      <c r="ANU12" s="112"/>
      <c r="ANV12" s="112"/>
      <c r="ANW12" s="112"/>
      <c r="ANX12" s="115"/>
      <c r="AOA12" s="428"/>
      <c r="AOB12" s="112"/>
      <c r="AOC12" s="112"/>
      <c r="AOD12" s="112"/>
      <c r="AOE12" s="115"/>
      <c r="AOH12" s="428"/>
      <c r="AOI12" s="112"/>
      <c r="AOJ12" s="112"/>
      <c r="AOK12" s="112"/>
      <c r="AOL12" s="115"/>
      <c r="AOO12" s="428"/>
      <c r="AOP12" s="112"/>
      <c r="AOQ12" s="112"/>
      <c r="AOR12" s="112"/>
      <c r="AOS12" s="115"/>
      <c r="AOV12" s="428"/>
      <c r="AOW12" s="112"/>
      <c r="AOX12" s="112"/>
      <c r="AOY12" s="112"/>
      <c r="AOZ12" s="115"/>
      <c r="APC12" s="428"/>
      <c r="APD12" s="112"/>
      <c r="APE12" s="112"/>
      <c r="APF12" s="112"/>
      <c r="APG12" s="115"/>
      <c r="APJ12" s="428"/>
      <c r="APK12" s="112"/>
      <c r="APL12" s="112"/>
      <c r="APM12" s="112"/>
      <c r="APN12" s="115"/>
      <c r="APQ12" s="428"/>
      <c r="APR12" s="112"/>
      <c r="APS12" s="112"/>
      <c r="APT12" s="112"/>
      <c r="APU12" s="115"/>
      <c r="APX12" s="428"/>
      <c r="APY12" s="112"/>
      <c r="APZ12" s="112"/>
      <c r="AQA12" s="112"/>
      <c r="AQB12" s="115"/>
      <c r="AQE12" s="428"/>
      <c r="AQF12" s="112"/>
      <c r="AQG12" s="112"/>
      <c r="AQH12" s="112"/>
      <c r="AQI12" s="115"/>
      <c r="AQL12" s="428"/>
      <c r="AQM12" s="112"/>
      <c r="AQN12" s="112"/>
      <c r="AQO12" s="112"/>
      <c r="AQP12" s="115"/>
      <c r="AQS12" s="428"/>
      <c r="AQT12" s="112"/>
      <c r="AQU12" s="112"/>
      <c r="AQV12" s="112"/>
      <c r="AQW12" s="115"/>
      <c r="AQZ12" s="428"/>
      <c r="ARA12" s="112"/>
      <c r="ARB12" s="112"/>
      <c r="ARC12" s="112"/>
      <c r="ARD12" s="115"/>
      <c r="ARG12" s="428"/>
      <c r="ARH12" s="112"/>
      <c r="ARI12" s="112"/>
      <c r="ARJ12" s="112"/>
      <c r="ARK12" s="115"/>
      <c r="ARN12" s="428"/>
      <c r="ARO12" s="112"/>
      <c r="ARP12" s="112"/>
      <c r="ARQ12" s="112"/>
      <c r="ARR12" s="115"/>
      <c r="ARU12" s="428"/>
      <c r="ARV12" s="112"/>
      <c r="ARW12" s="112"/>
      <c r="ARX12" s="112"/>
      <c r="ARY12" s="115"/>
      <c r="ASB12" s="428"/>
      <c r="ASC12" s="112"/>
      <c r="ASD12" s="112"/>
      <c r="ASE12" s="112"/>
      <c r="ASF12" s="115"/>
      <c r="ASI12" s="428"/>
      <c r="ASJ12" s="112"/>
      <c r="ASK12" s="112"/>
      <c r="ASL12" s="112"/>
      <c r="ASM12" s="115"/>
      <c r="ASP12" s="428"/>
      <c r="ASQ12" s="112"/>
      <c r="ASR12" s="112"/>
      <c r="ASS12" s="112"/>
      <c r="AST12" s="115"/>
      <c r="ASW12" s="428"/>
      <c r="ASX12" s="112"/>
      <c r="ASY12" s="112"/>
      <c r="ASZ12" s="112"/>
      <c r="ATA12" s="115"/>
      <c r="ATD12" s="428"/>
      <c r="ATE12" s="112"/>
      <c r="ATF12" s="112"/>
      <c r="ATG12" s="112"/>
      <c r="ATH12" s="115"/>
      <c r="ATK12" s="428"/>
      <c r="ATL12" s="112"/>
      <c r="ATM12" s="112"/>
      <c r="ATN12" s="112"/>
      <c r="ATO12" s="115"/>
      <c r="ATR12" s="428"/>
      <c r="ATS12" s="112"/>
      <c r="ATT12" s="112"/>
      <c r="ATU12" s="112"/>
      <c r="ATV12" s="115"/>
      <c r="ATY12" s="428"/>
      <c r="ATZ12" s="112"/>
      <c r="AUA12" s="112"/>
      <c r="AUB12" s="112"/>
      <c r="AUC12" s="115"/>
      <c r="AUF12" s="428"/>
      <c r="AUG12" s="112"/>
      <c r="AUH12" s="112"/>
      <c r="AUI12" s="112"/>
      <c r="AUJ12" s="115"/>
      <c r="AUM12" s="428"/>
      <c r="AUN12" s="112"/>
      <c r="AUO12" s="112"/>
      <c r="AUP12" s="112"/>
      <c r="AUQ12" s="115"/>
      <c r="AUT12" s="428"/>
      <c r="AUU12" s="112"/>
      <c r="AUV12" s="112"/>
      <c r="AUW12" s="112"/>
      <c r="AUX12" s="115"/>
      <c r="AVA12" s="428"/>
      <c r="AVB12" s="112"/>
      <c r="AVC12" s="112"/>
      <c r="AVD12" s="112"/>
      <c r="AVE12" s="115"/>
      <c r="AVH12" s="428"/>
      <c r="AVI12" s="112"/>
      <c r="AVJ12" s="112"/>
      <c r="AVK12" s="112"/>
      <c r="AVL12" s="115"/>
      <c r="AVO12" s="428"/>
      <c r="AVP12" s="112"/>
      <c r="AVQ12" s="112"/>
      <c r="AVR12" s="112"/>
      <c r="AVS12" s="115"/>
      <c r="AVV12" s="428"/>
      <c r="AVW12" s="112"/>
      <c r="AVX12" s="112"/>
      <c r="AVY12" s="112"/>
      <c r="AVZ12" s="115"/>
      <c r="AWC12" s="428"/>
      <c r="AWD12" s="112"/>
      <c r="AWE12" s="112"/>
      <c r="AWF12" s="112"/>
      <c r="AWG12" s="115"/>
      <c r="AWJ12" s="428"/>
      <c r="AWK12" s="112"/>
      <c r="AWL12" s="112"/>
      <c r="AWM12" s="112"/>
      <c r="AWN12" s="115"/>
      <c r="AWQ12" s="428"/>
      <c r="AWR12" s="112"/>
      <c r="AWS12" s="112"/>
      <c r="AWT12" s="112"/>
      <c r="AWU12" s="115"/>
      <c r="AWX12" s="428"/>
      <c r="AWY12" s="112"/>
      <c r="AWZ12" s="112"/>
      <c r="AXA12" s="112"/>
      <c r="AXB12" s="115"/>
      <c r="AXE12" s="428"/>
      <c r="AXF12" s="112"/>
      <c r="AXG12" s="112"/>
      <c r="AXH12" s="112"/>
      <c r="AXI12" s="115"/>
      <c r="AXL12" s="428"/>
      <c r="AXM12" s="112"/>
      <c r="AXN12" s="112"/>
      <c r="AXO12" s="112"/>
      <c r="AXP12" s="115"/>
      <c r="AXS12" s="428"/>
      <c r="AXT12" s="112"/>
      <c r="AXU12" s="112"/>
      <c r="AXV12" s="112"/>
      <c r="AXW12" s="115"/>
      <c r="AXZ12" s="428"/>
      <c r="AYA12" s="112"/>
      <c r="AYB12" s="112"/>
      <c r="AYC12" s="112"/>
      <c r="AYD12" s="115"/>
      <c r="AYG12" s="428"/>
      <c r="AYH12" s="112"/>
      <c r="AYI12" s="112"/>
      <c r="AYJ12" s="112"/>
      <c r="AYK12" s="115"/>
      <c r="AYN12" s="428"/>
      <c r="AYO12" s="112"/>
      <c r="AYP12" s="112"/>
      <c r="AYQ12" s="112"/>
      <c r="AYR12" s="115"/>
      <c r="AYU12" s="428"/>
      <c r="AYV12" s="112"/>
      <c r="AYW12" s="112"/>
      <c r="AYX12" s="112"/>
      <c r="AYY12" s="115"/>
      <c r="AZB12" s="428"/>
      <c r="AZC12" s="112"/>
      <c r="AZD12" s="112"/>
      <c r="AZE12" s="112"/>
      <c r="AZF12" s="115"/>
      <c r="AZI12" s="428"/>
      <c r="AZJ12" s="112"/>
      <c r="AZK12" s="112"/>
      <c r="AZL12" s="112"/>
      <c r="AZM12" s="115"/>
      <c r="AZP12" s="428"/>
      <c r="AZQ12" s="112"/>
      <c r="AZR12" s="112"/>
      <c r="AZS12" s="112"/>
      <c r="AZT12" s="115"/>
      <c r="AZW12" s="428"/>
      <c r="AZX12" s="112"/>
      <c r="AZY12" s="112"/>
      <c r="AZZ12" s="112"/>
      <c r="BAA12" s="115"/>
      <c r="BAD12" s="428"/>
      <c r="BAE12" s="112"/>
      <c r="BAF12" s="112"/>
      <c r="BAG12" s="112"/>
      <c r="BAH12" s="115"/>
      <c r="BAK12" s="428"/>
      <c r="BAL12" s="112"/>
      <c r="BAM12" s="112"/>
      <c r="BAN12" s="112"/>
      <c r="BAO12" s="115"/>
      <c r="BAR12" s="428"/>
      <c r="BAS12" s="112"/>
      <c r="BAT12" s="112"/>
      <c r="BAU12" s="112"/>
      <c r="BAV12" s="115"/>
      <c r="BAY12" s="428"/>
      <c r="BAZ12" s="112"/>
      <c r="BBA12" s="112"/>
      <c r="BBB12" s="112"/>
      <c r="BBC12" s="115"/>
      <c r="BBF12" s="428"/>
      <c r="BBG12" s="112"/>
      <c r="BBH12" s="112"/>
      <c r="BBI12" s="112"/>
      <c r="BBJ12" s="115"/>
      <c r="BBM12" s="428"/>
      <c r="BBN12" s="112"/>
      <c r="BBO12" s="112"/>
      <c r="BBP12" s="112"/>
      <c r="BBQ12" s="115"/>
      <c r="BBT12" s="428"/>
      <c r="BBU12" s="112"/>
      <c r="BBV12" s="112"/>
      <c r="BBW12" s="112"/>
      <c r="BBX12" s="115"/>
      <c r="BCA12" s="428"/>
      <c r="BCB12" s="112"/>
      <c r="BCC12" s="112"/>
      <c r="BCD12" s="112"/>
      <c r="BCE12" s="115"/>
      <c r="BCH12" s="428"/>
      <c r="BCI12" s="112"/>
      <c r="BCJ12" s="112"/>
      <c r="BCK12" s="112"/>
      <c r="BCL12" s="115"/>
      <c r="BCO12" s="428"/>
      <c r="BCP12" s="112"/>
      <c r="BCQ12" s="112"/>
      <c r="BCR12" s="112"/>
      <c r="BCS12" s="115"/>
      <c r="BCV12" s="428"/>
      <c r="BCW12" s="112"/>
      <c r="BCX12" s="112"/>
      <c r="BCY12" s="112"/>
      <c r="BCZ12" s="115"/>
      <c r="BDC12" s="428"/>
      <c r="BDD12" s="112"/>
      <c r="BDE12" s="112"/>
      <c r="BDF12" s="112"/>
      <c r="BDG12" s="115"/>
      <c r="BDJ12" s="428"/>
      <c r="BDK12" s="112"/>
      <c r="BDL12" s="112"/>
      <c r="BDM12" s="112"/>
      <c r="BDN12" s="115"/>
      <c r="BDQ12" s="428"/>
      <c r="BDR12" s="112"/>
      <c r="BDS12" s="112"/>
      <c r="BDT12" s="112"/>
      <c r="BDU12" s="115"/>
      <c r="BDX12" s="428"/>
      <c r="BDY12" s="112"/>
      <c r="BDZ12" s="112"/>
      <c r="BEA12" s="112"/>
      <c r="BEB12" s="115"/>
      <c r="BEE12" s="428"/>
      <c r="BEF12" s="112"/>
      <c r="BEG12" s="112"/>
      <c r="BEH12" s="112"/>
      <c r="BEI12" s="115"/>
      <c r="BEL12" s="428"/>
      <c r="BEM12" s="112"/>
      <c r="BEN12" s="112"/>
      <c r="BEO12" s="112"/>
      <c r="BEP12" s="115"/>
      <c r="BES12" s="428"/>
      <c r="BET12" s="112"/>
      <c r="BEU12" s="112"/>
      <c r="BEV12" s="112"/>
      <c r="BEW12" s="115"/>
      <c r="BEZ12" s="428"/>
      <c r="BFA12" s="112"/>
      <c r="BFB12" s="112"/>
      <c r="BFC12" s="112"/>
      <c r="BFD12" s="115"/>
      <c r="BFG12" s="428"/>
      <c r="BFH12" s="112"/>
      <c r="BFI12" s="112"/>
      <c r="BFJ12" s="112"/>
      <c r="BFK12" s="115"/>
      <c r="BFN12" s="428"/>
      <c r="BFO12" s="112"/>
      <c r="BFP12" s="112"/>
      <c r="BFQ12" s="112"/>
      <c r="BFR12" s="115"/>
      <c r="BFU12" s="428"/>
      <c r="BFV12" s="112"/>
      <c r="BFW12" s="112"/>
      <c r="BFX12" s="112"/>
      <c r="BFY12" s="115"/>
      <c r="BGB12" s="428"/>
      <c r="BGC12" s="112"/>
      <c r="BGD12" s="112"/>
      <c r="BGE12" s="112"/>
      <c r="BGF12" s="115"/>
      <c r="BGI12" s="428"/>
      <c r="BGJ12" s="112"/>
      <c r="BGK12" s="112"/>
      <c r="BGL12" s="112"/>
      <c r="BGM12" s="115"/>
      <c r="BGP12" s="428"/>
      <c r="BGQ12" s="112"/>
      <c r="BGR12" s="112"/>
      <c r="BGS12" s="112"/>
      <c r="BGT12" s="115"/>
      <c r="BGW12" s="428"/>
      <c r="BGX12" s="112"/>
      <c r="BGY12" s="112"/>
      <c r="BGZ12" s="112"/>
      <c r="BHA12" s="115"/>
      <c r="BHD12" s="428"/>
      <c r="BHE12" s="112"/>
      <c r="BHF12" s="112"/>
      <c r="BHG12" s="112"/>
      <c r="BHH12" s="115"/>
      <c r="BHK12" s="428"/>
      <c r="BHL12" s="112"/>
      <c r="BHM12" s="112"/>
      <c r="BHN12" s="112"/>
      <c r="BHO12" s="115"/>
      <c r="BHR12" s="428"/>
      <c r="BHS12" s="112"/>
      <c r="BHT12" s="112"/>
      <c r="BHU12" s="112"/>
      <c r="BHV12" s="115"/>
      <c r="BHY12" s="428"/>
      <c r="BHZ12" s="112"/>
      <c r="BIA12" s="112"/>
      <c r="BIB12" s="112"/>
      <c r="BIC12" s="115"/>
      <c r="BIF12" s="428"/>
      <c r="BIG12" s="112"/>
      <c r="BIH12" s="112"/>
      <c r="BII12" s="112"/>
      <c r="BIJ12" s="115"/>
      <c r="BIM12" s="428"/>
      <c r="BIN12" s="112"/>
      <c r="BIO12" s="112"/>
      <c r="BIP12" s="112"/>
      <c r="BIQ12" s="115"/>
      <c r="BIT12" s="428"/>
      <c r="BIU12" s="112"/>
      <c r="BIV12" s="112"/>
      <c r="BIW12" s="112"/>
      <c r="BIX12" s="115"/>
      <c r="BJA12" s="428"/>
      <c r="BJB12" s="112"/>
      <c r="BJC12" s="112"/>
      <c r="BJD12" s="112"/>
      <c r="BJE12" s="115"/>
      <c r="BJH12" s="428"/>
      <c r="BJI12" s="112"/>
      <c r="BJJ12" s="112"/>
      <c r="BJK12" s="112"/>
      <c r="BJL12" s="115"/>
      <c r="BJO12" s="428"/>
      <c r="BJP12" s="112"/>
      <c r="BJQ12" s="112"/>
      <c r="BJR12" s="112"/>
      <c r="BJS12" s="115"/>
      <c r="BJV12" s="428"/>
      <c r="BJW12" s="112"/>
      <c r="BJX12" s="112"/>
      <c r="BJY12" s="112"/>
      <c r="BJZ12" s="115"/>
      <c r="BKC12" s="428"/>
      <c r="BKD12" s="112"/>
      <c r="BKE12" s="112"/>
      <c r="BKF12" s="112"/>
      <c r="BKG12" s="115"/>
      <c r="BKJ12" s="428"/>
      <c r="BKK12" s="112"/>
      <c r="BKL12" s="112"/>
      <c r="BKM12" s="112"/>
      <c r="BKN12" s="115"/>
      <c r="BKQ12" s="428"/>
      <c r="BKR12" s="112"/>
      <c r="BKS12" s="112"/>
      <c r="BKT12" s="112"/>
      <c r="BKU12" s="115"/>
      <c r="BKX12" s="428"/>
      <c r="BKY12" s="112"/>
      <c r="BKZ12" s="112"/>
      <c r="BLA12" s="112"/>
      <c r="BLB12" s="115"/>
      <c r="BLE12" s="428"/>
      <c r="BLF12" s="112"/>
      <c r="BLG12" s="112"/>
      <c r="BLH12" s="112"/>
      <c r="BLI12" s="115"/>
      <c r="BLL12" s="428"/>
      <c r="BLM12" s="112"/>
      <c r="BLN12" s="112"/>
      <c r="BLO12" s="112"/>
      <c r="BLP12" s="115"/>
      <c r="BLS12" s="428"/>
      <c r="BLT12" s="112"/>
      <c r="BLU12" s="112"/>
      <c r="BLV12" s="112"/>
      <c r="BLW12" s="115"/>
      <c r="BLZ12" s="428"/>
      <c r="BMA12" s="112"/>
      <c r="BMB12" s="112"/>
      <c r="BMC12" s="112"/>
      <c r="BMD12" s="115"/>
      <c r="BMG12" s="428"/>
      <c r="BMH12" s="112"/>
      <c r="BMI12" s="112"/>
      <c r="BMJ12" s="112"/>
      <c r="BMK12" s="115"/>
      <c r="BMN12" s="428"/>
      <c r="BMO12" s="112"/>
      <c r="BMP12" s="112"/>
      <c r="BMQ12" s="112"/>
      <c r="BMR12" s="115"/>
      <c r="BMU12" s="428"/>
      <c r="BMV12" s="112"/>
      <c r="BMW12" s="112"/>
      <c r="BMX12" s="112"/>
      <c r="BMY12" s="115"/>
      <c r="BNB12" s="428"/>
      <c r="BNC12" s="112"/>
      <c r="BND12" s="112"/>
      <c r="BNE12" s="112"/>
      <c r="BNF12" s="115"/>
      <c r="BNI12" s="428"/>
      <c r="BNJ12" s="112"/>
      <c r="BNK12" s="112"/>
      <c r="BNL12" s="112"/>
      <c r="BNM12" s="115"/>
      <c r="BNP12" s="428"/>
      <c r="BNQ12" s="112"/>
      <c r="BNR12" s="112"/>
      <c r="BNS12" s="112"/>
      <c r="BNT12" s="115"/>
      <c r="BNW12" s="428"/>
      <c r="BNX12" s="112"/>
      <c r="BNY12" s="112"/>
      <c r="BNZ12" s="112"/>
      <c r="BOA12" s="115"/>
      <c r="BOD12" s="428"/>
      <c r="BOE12" s="112"/>
      <c r="BOF12" s="112"/>
      <c r="BOG12" s="112"/>
      <c r="BOH12" s="115"/>
      <c r="BOK12" s="428"/>
      <c r="BOL12" s="112"/>
      <c r="BOM12" s="112"/>
      <c r="BON12" s="112"/>
      <c r="BOO12" s="115"/>
      <c r="BOR12" s="428"/>
      <c r="BOS12" s="112"/>
      <c r="BOT12" s="112"/>
      <c r="BOU12" s="112"/>
      <c r="BOV12" s="115"/>
      <c r="BOY12" s="428"/>
      <c r="BOZ12" s="112"/>
      <c r="BPA12" s="112"/>
      <c r="BPB12" s="112"/>
      <c r="BPC12" s="115"/>
      <c r="BPF12" s="428"/>
      <c r="BPG12" s="112"/>
      <c r="BPH12" s="112"/>
      <c r="BPI12" s="112"/>
      <c r="BPJ12" s="115"/>
      <c r="BPM12" s="428"/>
      <c r="BPN12" s="112"/>
      <c r="BPO12" s="112"/>
      <c r="BPP12" s="112"/>
      <c r="BPQ12" s="115"/>
      <c r="BPT12" s="428"/>
      <c r="BPU12" s="112"/>
      <c r="BPV12" s="112"/>
      <c r="BPW12" s="112"/>
      <c r="BPX12" s="115"/>
      <c r="BQA12" s="428"/>
      <c r="BQB12" s="112"/>
      <c r="BQC12" s="112"/>
      <c r="BQD12" s="112"/>
      <c r="BQE12" s="115"/>
      <c r="BQH12" s="428"/>
      <c r="BQI12" s="112"/>
      <c r="BQJ12" s="112"/>
      <c r="BQK12" s="112"/>
      <c r="BQL12" s="115"/>
      <c r="BQO12" s="428"/>
      <c r="BQP12" s="112"/>
      <c r="BQQ12" s="112"/>
      <c r="BQR12" s="112"/>
      <c r="BQS12" s="115"/>
      <c r="BQV12" s="428"/>
      <c r="BQW12" s="112"/>
      <c r="BQX12" s="112"/>
      <c r="BQY12" s="112"/>
      <c r="BQZ12" s="115"/>
      <c r="BRC12" s="428"/>
      <c r="BRD12" s="112"/>
      <c r="BRE12" s="112"/>
      <c r="BRF12" s="112"/>
      <c r="BRG12" s="115"/>
      <c r="BRJ12" s="428"/>
      <c r="BRK12" s="112"/>
      <c r="BRL12" s="112"/>
      <c r="BRM12" s="112"/>
      <c r="BRN12" s="115"/>
      <c r="BRQ12" s="428"/>
      <c r="BRR12" s="112"/>
      <c r="BRS12" s="112"/>
      <c r="BRT12" s="112"/>
      <c r="BRU12" s="115"/>
      <c r="BRX12" s="428"/>
      <c r="BRY12" s="112"/>
      <c r="BRZ12" s="112"/>
      <c r="BSA12" s="112"/>
      <c r="BSB12" s="115"/>
      <c r="BSE12" s="428"/>
      <c r="BSF12" s="112"/>
      <c r="BSG12" s="112"/>
      <c r="BSH12" s="112"/>
      <c r="BSI12" s="115"/>
      <c r="BSL12" s="428"/>
      <c r="BSM12" s="112"/>
      <c r="BSN12" s="112"/>
      <c r="BSO12" s="112"/>
      <c r="BSP12" s="115"/>
      <c r="BSS12" s="428"/>
      <c r="BST12" s="112"/>
      <c r="BSU12" s="112"/>
      <c r="BSV12" s="112"/>
      <c r="BSW12" s="115"/>
      <c r="BSZ12" s="428"/>
      <c r="BTA12" s="112"/>
      <c r="BTB12" s="112"/>
      <c r="BTC12" s="112"/>
      <c r="BTD12" s="115"/>
      <c r="BTG12" s="428"/>
      <c r="BTH12" s="112"/>
      <c r="BTI12" s="112"/>
      <c r="BTJ12" s="112"/>
      <c r="BTK12" s="115"/>
      <c r="BTN12" s="428"/>
      <c r="BTO12" s="112"/>
      <c r="BTP12" s="112"/>
      <c r="BTQ12" s="112"/>
      <c r="BTR12" s="115"/>
      <c r="BTU12" s="428"/>
      <c r="BTV12" s="112"/>
      <c r="BTW12" s="112"/>
      <c r="BTX12" s="112"/>
      <c r="BTY12" s="115"/>
      <c r="BUB12" s="428"/>
      <c r="BUC12" s="112"/>
      <c r="BUD12" s="112"/>
      <c r="BUE12" s="112"/>
      <c r="BUF12" s="115"/>
      <c r="BUI12" s="428"/>
      <c r="BUJ12" s="112"/>
      <c r="BUK12" s="112"/>
      <c r="BUL12" s="112"/>
      <c r="BUM12" s="115"/>
      <c r="BUP12" s="428"/>
      <c r="BUQ12" s="112"/>
      <c r="BUR12" s="112"/>
      <c r="BUS12" s="112"/>
      <c r="BUT12" s="115"/>
      <c r="BUW12" s="428"/>
      <c r="BUX12" s="112"/>
      <c r="BUY12" s="112"/>
      <c r="BUZ12" s="112"/>
      <c r="BVA12" s="115"/>
      <c r="BVD12" s="428"/>
      <c r="BVE12" s="112"/>
      <c r="BVF12" s="112"/>
      <c r="BVG12" s="112"/>
      <c r="BVH12" s="115"/>
      <c r="BVK12" s="428"/>
      <c r="BVL12" s="112"/>
      <c r="BVM12" s="112"/>
      <c r="BVN12" s="112"/>
      <c r="BVO12" s="115"/>
      <c r="BVR12" s="428"/>
      <c r="BVS12" s="112"/>
      <c r="BVT12" s="112"/>
      <c r="BVU12" s="112"/>
      <c r="BVV12" s="115"/>
      <c r="BVY12" s="428"/>
      <c r="BVZ12" s="112"/>
      <c r="BWA12" s="112"/>
      <c r="BWB12" s="112"/>
      <c r="BWC12" s="115"/>
      <c r="BWF12" s="428"/>
      <c r="BWG12" s="112"/>
      <c r="BWH12" s="112"/>
      <c r="BWI12" s="112"/>
      <c r="BWJ12" s="115"/>
      <c r="BWM12" s="428"/>
      <c r="BWN12" s="112"/>
      <c r="BWO12" s="112"/>
      <c r="BWP12" s="112"/>
      <c r="BWQ12" s="115"/>
      <c r="BWT12" s="428"/>
      <c r="BWU12" s="112"/>
      <c r="BWV12" s="112"/>
      <c r="BWW12" s="112"/>
      <c r="BWX12" s="115"/>
      <c r="BXA12" s="428"/>
      <c r="BXB12" s="112"/>
      <c r="BXC12" s="112"/>
      <c r="BXD12" s="112"/>
      <c r="BXE12" s="115"/>
      <c r="BXH12" s="428"/>
      <c r="BXI12" s="112"/>
      <c r="BXJ12" s="112"/>
      <c r="BXK12" s="112"/>
      <c r="BXL12" s="115"/>
      <c r="BXO12" s="428"/>
      <c r="BXP12" s="112"/>
      <c r="BXQ12" s="112"/>
      <c r="BXR12" s="112"/>
      <c r="BXS12" s="115"/>
      <c r="BXV12" s="428"/>
      <c r="BXW12" s="112"/>
      <c r="BXX12" s="112"/>
      <c r="BXY12" s="112"/>
      <c r="BXZ12" s="115"/>
      <c r="BYC12" s="428"/>
      <c r="BYD12" s="112"/>
      <c r="BYE12" s="112"/>
      <c r="BYF12" s="112"/>
      <c r="BYG12" s="115"/>
      <c r="BYJ12" s="428"/>
      <c r="BYK12" s="112"/>
      <c r="BYL12" s="112"/>
      <c r="BYM12" s="112"/>
      <c r="BYN12" s="115"/>
      <c r="BYQ12" s="428"/>
      <c r="BYR12" s="112"/>
      <c r="BYS12" s="112"/>
      <c r="BYT12" s="112"/>
      <c r="BYU12" s="115"/>
      <c r="BYX12" s="428"/>
      <c r="BYY12" s="112"/>
      <c r="BYZ12" s="112"/>
      <c r="BZA12" s="112"/>
      <c r="BZB12" s="115"/>
      <c r="BZE12" s="428"/>
      <c r="BZF12" s="112"/>
      <c r="BZG12" s="112"/>
      <c r="BZH12" s="112"/>
      <c r="BZI12" s="115"/>
      <c r="BZL12" s="428"/>
      <c r="BZM12" s="112"/>
      <c r="BZN12" s="112"/>
      <c r="BZO12" s="112"/>
      <c r="BZP12" s="115"/>
      <c r="BZS12" s="428"/>
      <c r="BZT12" s="112"/>
      <c r="BZU12" s="112"/>
      <c r="BZV12" s="112"/>
      <c r="BZW12" s="115"/>
      <c r="BZZ12" s="428"/>
      <c r="CAA12" s="112"/>
      <c r="CAB12" s="112"/>
      <c r="CAC12" s="112"/>
      <c r="CAD12" s="115"/>
      <c r="CAG12" s="428"/>
      <c r="CAH12" s="112"/>
      <c r="CAI12" s="112"/>
      <c r="CAJ12" s="112"/>
      <c r="CAK12" s="115"/>
      <c r="CAN12" s="428"/>
      <c r="CAO12" s="112"/>
      <c r="CAP12" s="112"/>
      <c r="CAQ12" s="112"/>
      <c r="CAR12" s="115"/>
      <c r="CAU12" s="428"/>
      <c r="CAV12" s="112"/>
      <c r="CAW12" s="112"/>
      <c r="CAX12" s="112"/>
      <c r="CAY12" s="115"/>
      <c r="CBB12" s="428"/>
      <c r="CBC12" s="112"/>
      <c r="CBD12" s="112"/>
      <c r="CBE12" s="112"/>
      <c r="CBF12" s="115"/>
      <c r="CBI12" s="428"/>
      <c r="CBJ12" s="112"/>
      <c r="CBK12" s="112"/>
      <c r="CBL12" s="112"/>
      <c r="CBM12" s="115"/>
      <c r="CBP12" s="428"/>
      <c r="CBQ12" s="112"/>
      <c r="CBR12" s="112"/>
      <c r="CBS12" s="112"/>
      <c r="CBT12" s="115"/>
      <c r="CBW12" s="428"/>
      <c r="CBX12" s="112"/>
      <c r="CBY12" s="112"/>
      <c r="CBZ12" s="112"/>
      <c r="CCA12" s="115"/>
      <c r="CCD12" s="428"/>
      <c r="CCE12" s="112"/>
      <c r="CCF12" s="112"/>
      <c r="CCG12" s="112"/>
      <c r="CCH12" s="115"/>
      <c r="CCK12" s="428"/>
      <c r="CCL12" s="112"/>
      <c r="CCM12" s="112"/>
      <c r="CCN12" s="112"/>
      <c r="CCO12" s="115"/>
      <c r="CCR12" s="428"/>
      <c r="CCS12" s="112"/>
      <c r="CCT12" s="112"/>
      <c r="CCU12" s="112"/>
      <c r="CCV12" s="115"/>
      <c r="CCY12" s="428"/>
      <c r="CCZ12" s="112"/>
      <c r="CDA12" s="112"/>
      <c r="CDB12" s="112"/>
      <c r="CDC12" s="115"/>
      <c r="CDF12" s="428"/>
      <c r="CDG12" s="112"/>
      <c r="CDH12" s="112"/>
      <c r="CDI12" s="112"/>
      <c r="CDJ12" s="115"/>
      <c r="CDM12" s="428"/>
      <c r="CDN12" s="112"/>
      <c r="CDO12" s="112"/>
      <c r="CDP12" s="112"/>
      <c r="CDQ12" s="115"/>
      <c r="CDT12" s="428"/>
      <c r="CDU12" s="112"/>
      <c r="CDV12" s="112"/>
      <c r="CDW12" s="112"/>
      <c r="CDX12" s="115"/>
      <c r="CEA12" s="428"/>
      <c r="CEB12" s="112"/>
      <c r="CEC12" s="112"/>
      <c r="CED12" s="112"/>
      <c r="CEE12" s="115"/>
      <c r="CEH12" s="428"/>
      <c r="CEI12" s="112"/>
      <c r="CEJ12" s="112"/>
      <c r="CEK12" s="112"/>
      <c r="CEL12" s="115"/>
      <c r="CEO12" s="428"/>
      <c r="CEP12" s="112"/>
      <c r="CEQ12" s="112"/>
      <c r="CER12" s="112"/>
      <c r="CES12" s="115"/>
      <c r="CEV12" s="428"/>
      <c r="CEW12" s="112"/>
      <c r="CEX12" s="112"/>
      <c r="CEY12" s="112"/>
      <c r="CEZ12" s="115"/>
      <c r="CFC12" s="428"/>
      <c r="CFD12" s="112"/>
      <c r="CFE12" s="112"/>
      <c r="CFF12" s="112"/>
      <c r="CFG12" s="115"/>
      <c r="CFJ12" s="428"/>
      <c r="CFK12" s="112"/>
      <c r="CFL12" s="112"/>
      <c r="CFM12" s="112"/>
      <c r="CFN12" s="115"/>
      <c r="CFQ12" s="428"/>
      <c r="CFR12" s="112"/>
      <c r="CFS12" s="112"/>
      <c r="CFT12" s="112"/>
      <c r="CFU12" s="115"/>
      <c r="CFX12" s="428"/>
      <c r="CFY12" s="112"/>
      <c r="CFZ12" s="112"/>
      <c r="CGA12" s="112"/>
      <c r="CGB12" s="115"/>
      <c r="CGE12" s="428"/>
      <c r="CGF12" s="112"/>
      <c r="CGG12" s="112"/>
      <c r="CGH12" s="112"/>
      <c r="CGI12" s="115"/>
      <c r="CGL12" s="428"/>
      <c r="CGM12" s="112"/>
      <c r="CGN12" s="112"/>
      <c r="CGO12" s="112"/>
      <c r="CGP12" s="115"/>
      <c r="CGS12" s="428"/>
      <c r="CGT12" s="112"/>
      <c r="CGU12" s="112"/>
      <c r="CGV12" s="112"/>
      <c r="CGW12" s="115"/>
      <c r="CGZ12" s="428"/>
      <c r="CHA12" s="112"/>
      <c r="CHB12" s="112"/>
      <c r="CHC12" s="112"/>
      <c r="CHD12" s="115"/>
      <c r="CHG12" s="428"/>
      <c r="CHH12" s="112"/>
      <c r="CHI12" s="112"/>
      <c r="CHJ12" s="112"/>
      <c r="CHK12" s="115"/>
      <c r="CHN12" s="428"/>
      <c r="CHO12" s="112"/>
      <c r="CHP12" s="112"/>
      <c r="CHQ12" s="112"/>
      <c r="CHR12" s="115"/>
      <c r="CHU12" s="428"/>
      <c r="CHV12" s="112"/>
      <c r="CHW12" s="112"/>
      <c r="CHX12" s="112"/>
      <c r="CHY12" s="115"/>
      <c r="CIB12" s="428"/>
      <c r="CIC12" s="112"/>
      <c r="CID12" s="112"/>
      <c r="CIE12" s="112"/>
      <c r="CIF12" s="115"/>
      <c r="CII12" s="428"/>
      <c r="CIJ12" s="112"/>
      <c r="CIK12" s="112"/>
      <c r="CIL12" s="112"/>
      <c r="CIM12" s="115"/>
      <c r="CIP12" s="428"/>
      <c r="CIQ12" s="112"/>
      <c r="CIR12" s="112"/>
      <c r="CIS12" s="112"/>
      <c r="CIT12" s="115"/>
      <c r="CIW12" s="428"/>
      <c r="CIX12" s="112"/>
      <c r="CIY12" s="112"/>
      <c r="CIZ12" s="112"/>
      <c r="CJA12" s="115"/>
      <c r="CJD12" s="428"/>
      <c r="CJE12" s="112"/>
      <c r="CJF12" s="112"/>
      <c r="CJG12" s="112"/>
      <c r="CJH12" s="115"/>
      <c r="CJK12" s="428"/>
      <c r="CJL12" s="112"/>
      <c r="CJM12" s="112"/>
      <c r="CJN12" s="112"/>
      <c r="CJO12" s="115"/>
      <c r="CJR12" s="428"/>
      <c r="CJS12" s="112"/>
      <c r="CJT12" s="112"/>
      <c r="CJU12" s="112"/>
      <c r="CJV12" s="115"/>
      <c r="CJY12" s="428"/>
      <c r="CJZ12" s="112"/>
      <c r="CKA12" s="112"/>
      <c r="CKB12" s="112"/>
      <c r="CKC12" s="115"/>
      <c r="CKF12" s="428"/>
      <c r="CKG12" s="112"/>
      <c r="CKH12" s="112"/>
      <c r="CKI12" s="112"/>
      <c r="CKJ12" s="115"/>
      <c r="CKM12" s="428"/>
      <c r="CKN12" s="112"/>
      <c r="CKO12" s="112"/>
      <c r="CKP12" s="112"/>
      <c r="CKQ12" s="115"/>
      <c r="CKT12" s="428"/>
      <c r="CKU12" s="112"/>
      <c r="CKV12" s="112"/>
      <c r="CKW12" s="112"/>
      <c r="CKX12" s="115"/>
      <c r="CLA12" s="428"/>
      <c r="CLB12" s="112"/>
      <c r="CLC12" s="112"/>
      <c r="CLD12" s="112"/>
      <c r="CLE12" s="115"/>
      <c r="CLH12" s="428"/>
      <c r="CLI12" s="112"/>
      <c r="CLJ12" s="112"/>
      <c r="CLK12" s="112"/>
      <c r="CLL12" s="115"/>
      <c r="CLO12" s="428"/>
      <c r="CLP12" s="112"/>
      <c r="CLQ12" s="112"/>
      <c r="CLR12" s="112"/>
      <c r="CLS12" s="115"/>
      <c r="CLV12" s="428"/>
      <c r="CLW12" s="112"/>
      <c r="CLX12" s="112"/>
      <c r="CLY12" s="112"/>
      <c r="CLZ12" s="115"/>
      <c r="CMC12" s="428"/>
      <c r="CMD12" s="112"/>
      <c r="CME12" s="112"/>
      <c r="CMF12" s="112"/>
      <c r="CMG12" s="115"/>
      <c r="CMJ12" s="428"/>
      <c r="CMK12" s="112"/>
      <c r="CML12" s="112"/>
      <c r="CMM12" s="112"/>
      <c r="CMN12" s="115"/>
      <c r="CMQ12" s="428"/>
      <c r="CMR12" s="112"/>
      <c r="CMS12" s="112"/>
      <c r="CMT12" s="112"/>
      <c r="CMU12" s="115"/>
      <c r="CMX12" s="428"/>
      <c r="CMY12" s="112"/>
      <c r="CMZ12" s="112"/>
      <c r="CNA12" s="112"/>
      <c r="CNB12" s="115"/>
      <c r="CNE12" s="428"/>
      <c r="CNF12" s="112"/>
      <c r="CNG12" s="112"/>
      <c r="CNH12" s="112"/>
      <c r="CNI12" s="115"/>
      <c r="CNL12" s="428"/>
      <c r="CNM12" s="112"/>
      <c r="CNN12" s="112"/>
      <c r="CNO12" s="112"/>
      <c r="CNP12" s="115"/>
      <c r="CNS12" s="428"/>
      <c r="CNT12" s="112"/>
      <c r="CNU12" s="112"/>
      <c r="CNV12" s="112"/>
      <c r="CNW12" s="115"/>
      <c r="CNZ12" s="428"/>
      <c r="COA12" s="112"/>
      <c r="COB12" s="112"/>
      <c r="COC12" s="112"/>
      <c r="COD12" s="115"/>
      <c r="COG12" s="428"/>
      <c r="COH12" s="112"/>
      <c r="COI12" s="112"/>
      <c r="COJ12" s="112"/>
      <c r="COK12" s="115"/>
      <c r="CON12" s="428"/>
      <c r="COO12" s="112"/>
      <c r="COP12" s="112"/>
      <c r="COQ12" s="112"/>
      <c r="COR12" s="115"/>
      <c r="COU12" s="428"/>
      <c r="COV12" s="112"/>
      <c r="COW12" s="112"/>
      <c r="COX12" s="112"/>
      <c r="COY12" s="115"/>
      <c r="CPB12" s="428"/>
      <c r="CPC12" s="112"/>
      <c r="CPD12" s="112"/>
      <c r="CPE12" s="112"/>
      <c r="CPF12" s="115"/>
      <c r="CPI12" s="428"/>
      <c r="CPJ12" s="112"/>
      <c r="CPK12" s="112"/>
      <c r="CPL12" s="112"/>
      <c r="CPM12" s="115"/>
      <c r="CPP12" s="428"/>
      <c r="CPQ12" s="112"/>
      <c r="CPR12" s="112"/>
      <c r="CPS12" s="112"/>
      <c r="CPT12" s="115"/>
      <c r="CPW12" s="428"/>
      <c r="CPX12" s="112"/>
      <c r="CPY12" s="112"/>
      <c r="CPZ12" s="112"/>
      <c r="CQA12" s="115"/>
      <c r="CQD12" s="428"/>
      <c r="CQE12" s="112"/>
      <c r="CQF12" s="112"/>
      <c r="CQG12" s="112"/>
      <c r="CQH12" s="115"/>
      <c r="CQK12" s="428"/>
      <c r="CQL12" s="112"/>
      <c r="CQM12" s="112"/>
      <c r="CQN12" s="112"/>
      <c r="CQO12" s="115"/>
      <c r="CQR12" s="428"/>
      <c r="CQS12" s="112"/>
      <c r="CQT12" s="112"/>
      <c r="CQU12" s="112"/>
      <c r="CQV12" s="115"/>
      <c r="CQY12" s="428"/>
      <c r="CQZ12" s="112"/>
      <c r="CRA12" s="112"/>
      <c r="CRB12" s="112"/>
      <c r="CRC12" s="115"/>
      <c r="CRF12" s="428"/>
      <c r="CRG12" s="112"/>
      <c r="CRH12" s="112"/>
      <c r="CRI12" s="112"/>
      <c r="CRJ12" s="115"/>
      <c r="CRM12" s="428"/>
      <c r="CRN12" s="112"/>
      <c r="CRO12" s="112"/>
      <c r="CRP12" s="112"/>
      <c r="CRQ12" s="115"/>
      <c r="CRT12" s="428"/>
      <c r="CRU12" s="112"/>
      <c r="CRV12" s="112"/>
      <c r="CRW12" s="112"/>
      <c r="CRX12" s="115"/>
      <c r="CSA12" s="428"/>
      <c r="CSB12" s="112"/>
      <c r="CSC12" s="112"/>
      <c r="CSD12" s="112"/>
      <c r="CSE12" s="115"/>
      <c r="CSH12" s="428"/>
      <c r="CSI12" s="112"/>
      <c r="CSJ12" s="112"/>
      <c r="CSK12" s="112"/>
      <c r="CSL12" s="115"/>
      <c r="CSO12" s="428"/>
      <c r="CSP12" s="112"/>
      <c r="CSQ12" s="112"/>
      <c r="CSR12" s="112"/>
      <c r="CSS12" s="115"/>
      <c r="CSV12" s="428"/>
      <c r="CSW12" s="112"/>
      <c r="CSX12" s="112"/>
      <c r="CSY12" s="112"/>
      <c r="CSZ12" s="115"/>
      <c r="CTC12" s="428"/>
      <c r="CTD12" s="112"/>
      <c r="CTE12" s="112"/>
      <c r="CTF12" s="112"/>
      <c r="CTG12" s="115"/>
      <c r="CTJ12" s="428"/>
      <c r="CTK12" s="112"/>
      <c r="CTL12" s="112"/>
      <c r="CTM12" s="112"/>
      <c r="CTN12" s="115"/>
      <c r="CTQ12" s="428"/>
      <c r="CTR12" s="112"/>
      <c r="CTS12" s="112"/>
      <c r="CTT12" s="112"/>
      <c r="CTU12" s="115"/>
      <c r="CTX12" s="428"/>
      <c r="CTY12" s="112"/>
      <c r="CTZ12" s="112"/>
      <c r="CUA12" s="112"/>
      <c r="CUB12" s="115"/>
      <c r="CUE12" s="428"/>
      <c r="CUF12" s="112"/>
      <c r="CUG12" s="112"/>
      <c r="CUH12" s="112"/>
      <c r="CUI12" s="115"/>
      <c r="CUL12" s="428"/>
      <c r="CUM12" s="112"/>
      <c r="CUN12" s="112"/>
      <c r="CUO12" s="112"/>
      <c r="CUP12" s="115"/>
      <c r="CUS12" s="428"/>
      <c r="CUT12" s="112"/>
      <c r="CUU12" s="112"/>
      <c r="CUV12" s="112"/>
      <c r="CUW12" s="115"/>
      <c r="CUZ12" s="428"/>
      <c r="CVA12" s="112"/>
      <c r="CVB12" s="112"/>
      <c r="CVC12" s="112"/>
      <c r="CVD12" s="115"/>
      <c r="CVG12" s="428"/>
      <c r="CVH12" s="112"/>
      <c r="CVI12" s="112"/>
      <c r="CVJ12" s="112"/>
      <c r="CVK12" s="115"/>
      <c r="CVN12" s="428"/>
      <c r="CVO12" s="112"/>
      <c r="CVP12" s="112"/>
      <c r="CVQ12" s="112"/>
      <c r="CVR12" s="115"/>
      <c r="CVU12" s="428"/>
      <c r="CVV12" s="112"/>
      <c r="CVW12" s="112"/>
      <c r="CVX12" s="112"/>
      <c r="CVY12" s="115"/>
      <c r="CWB12" s="428"/>
      <c r="CWC12" s="112"/>
      <c r="CWD12" s="112"/>
      <c r="CWE12" s="112"/>
      <c r="CWF12" s="115"/>
      <c r="CWI12" s="428"/>
      <c r="CWJ12" s="112"/>
      <c r="CWK12" s="112"/>
      <c r="CWL12" s="112"/>
      <c r="CWM12" s="115"/>
      <c r="CWP12" s="428"/>
      <c r="CWQ12" s="112"/>
      <c r="CWR12" s="112"/>
      <c r="CWS12" s="112"/>
      <c r="CWT12" s="115"/>
      <c r="CWW12" s="428"/>
      <c r="CWX12" s="112"/>
      <c r="CWY12" s="112"/>
      <c r="CWZ12" s="112"/>
      <c r="CXA12" s="115"/>
      <c r="CXD12" s="428"/>
      <c r="CXE12" s="112"/>
      <c r="CXF12" s="112"/>
      <c r="CXG12" s="112"/>
      <c r="CXH12" s="115"/>
      <c r="CXK12" s="428"/>
      <c r="CXL12" s="112"/>
      <c r="CXM12" s="112"/>
      <c r="CXN12" s="112"/>
      <c r="CXO12" s="115"/>
      <c r="CXR12" s="428"/>
      <c r="CXS12" s="112"/>
      <c r="CXT12" s="112"/>
      <c r="CXU12" s="112"/>
      <c r="CXV12" s="115"/>
      <c r="CXY12" s="428"/>
      <c r="CXZ12" s="112"/>
      <c r="CYA12" s="112"/>
      <c r="CYB12" s="112"/>
      <c r="CYC12" s="115"/>
      <c r="CYF12" s="428"/>
      <c r="CYG12" s="112"/>
      <c r="CYH12" s="112"/>
      <c r="CYI12" s="112"/>
      <c r="CYJ12" s="115"/>
      <c r="CYM12" s="428"/>
      <c r="CYN12" s="112"/>
      <c r="CYO12" s="112"/>
      <c r="CYP12" s="112"/>
      <c r="CYQ12" s="115"/>
      <c r="CYT12" s="428"/>
      <c r="CYU12" s="112"/>
      <c r="CYV12" s="112"/>
      <c r="CYW12" s="112"/>
      <c r="CYX12" s="115"/>
      <c r="CZA12" s="428"/>
      <c r="CZB12" s="112"/>
      <c r="CZC12" s="112"/>
      <c r="CZD12" s="112"/>
      <c r="CZE12" s="115"/>
      <c r="CZH12" s="428"/>
      <c r="CZI12" s="112"/>
      <c r="CZJ12" s="112"/>
      <c r="CZK12" s="112"/>
      <c r="CZL12" s="115"/>
      <c r="CZO12" s="428"/>
      <c r="CZP12" s="112"/>
      <c r="CZQ12" s="112"/>
      <c r="CZR12" s="112"/>
      <c r="CZS12" s="115"/>
      <c r="CZV12" s="428"/>
      <c r="CZW12" s="112"/>
      <c r="CZX12" s="112"/>
      <c r="CZY12" s="112"/>
      <c r="CZZ12" s="115"/>
      <c r="DAC12" s="428"/>
      <c r="DAD12" s="112"/>
      <c r="DAE12" s="112"/>
      <c r="DAF12" s="112"/>
      <c r="DAG12" s="115"/>
      <c r="DAJ12" s="428"/>
      <c r="DAK12" s="112"/>
      <c r="DAL12" s="112"/>
      <c r="DAM12" s="112"/>
      <c r="DAN12" s="115"/>
      <c r="DAQ12" s="428"/>
      <c r="DAR12" s="112"/>
      <c r="DAS12" s="112"/>
      <c r="DAT12" s="112"/>
      <c r="DAU12" s="115"/>
      <c r="DAX12" s="428"/>
      <c r="DAY12" s="112"/>
      <c r="DAZ12" s="112"/>
      <c r="DBA12" s="112"/>
      <c r="DBB12" s="115"/>
      <c r="DBE12" s="428"/>
      <c r="DBF12" s="112"/>
      <c r="DBG12" s="112"/>
      <c r="DBH12" s="112"/>
      <c r="DBI12" s="115"/>
      <c r="DBL12" s="428"/>
      <c r="DBM12" s="112"/>
      <c r="DBN12" s="112"/>
      <c r="DBO12" s="112"/>
      <c r="DBP12" s="115"/>
      <c r="DBS12" s="428"/>
      <c r="DBT12" s="112"/>
      <c r="DBU12" s="112"/>
      <c r="DBV12" s="112"/>
      <c r="DBW12" s="115"/>
      <c r="DBZ12" s="428"/>
      <c r="DCA12" s="112"/>
      <c r="DCB12" s="112"/>
      <c r="DCC12" s="112"/>
      <c r="DCD12" s="115"/>
      <c r="DCG12" s="428"/>
      <c r="DCH12" s="112"/>
      <c r="DCI12" s="112"/>
      <c r="DCJ12" s="112"/>
      <c r="DCK12" s="115"/>
      <c r="DCN12" s="428"/>
      <c r="DCO12" s="112"/>
      <c r="DCP12" s="112"/>
      <c r="DCQ12" s="112"/>
      <c r="DCR12" s="115"/>
      <c r="DCU12" s="428"/>
      <c r="DCV12" s="112"/>
      <c r="DCW12" s="112"/>
      <c r="DCX12" s="112"/>
      <c r="DCY12" s="115"/>
      <c r="DDB12" s="428"/>
      <c r="DDC12" s="112"/>
      <c r="DDD12" s="112"/>
      <c r="DDE12" s="112"/>
      <c r="DDF12" s="115"/>
      <c r="DDI12" s="428"/>
      <c r="DDJ12" s="112"/>
      <c r="DDK12" s="112"/>
      <c r="DDL12" s="112"/>
      <c r="DDM12" s="115"/>
      <c r="DDP12" s="428"/>
      <c r="DDQ12" s="112"/>
      <c r="DDR12" s="112"/>
      <c r="DDS12" s="112"/>
      <c r="DDT12" s="115"/>
      <c r="DDW12" s="428"/>
      <c r="DDX12" s="112"/>
      <c r="DDY12" s="112"/>
      <c r="DDZ12" s="112"/>
      <c r="DEA12" s="115"/>
      <c r="DED12" s="428"/>
      <c r="DEE12" s="112"/>
      <c r="DEF12" s="112"/>
      <c r="DEG12" s="112"/>
      <c r="DEH12" s="115"/>
      <c r="DEK12" s="428"/>
      <c r="DEL12" s="112"/>
      <c r="DEM12" s="112"/>
      <c r="DEN12" s="112"/>
      <c r="DEO12" s="115"/>
      <c r="DER12" s="428"/>
      <c r="DES12" s="112"/>
      <c r="DET12" s="112"/>
      <c r="DEU12" s="112"/>
      <c r="DEV12" s="115"/>
      <c r="DEY12" s="428"/>
      <c r="DEZ12" s="112"/>
      <c r="DFA12" s="112"/>
      <c r="DFB12" s="112"/>
      <c r="DFC12" s="115"/>
      <c r="DFF12" s="428"/>
      <c r="DFG12" s="112"/>
      <c r="DFH12" s="112"/>
      <c r="DFI12" s="112"/>
      <c r="DFJ12" s="115"/>
      <c r="DFM12" s="428"/>
      <c r="DFN12" s="112"/>
      <c r="DFO12" s="112"/>
      <c r="DFP12" s="112"/>
      <c r="DFQ12" s="115"/>
      <c r="DFT12" s="428"/>
      <c r="DFU12" s="112"/>
      <c r="DFV12" s="112"/>
      <c r="DFW12" s="112"/>
      <c r="DFX12" s="115"/>
      <c r="DGA12" s="428"/>
      <c r="DGB12" s="112"/>
      <c r="DGC12" s="112"/>
      <c r="DGD12" s="112"/>
      <c r="DGE12" s="115"/>
      <c r="DGH12" s="428"/>
      <c r="DGI12" s="112"/>
      <c r="DGJ12" s="112"/>
      <c r="DGK12" s="112"/>
      <c r="DGL12" s="115"/>
      <c r="DGO12" s="428"/>
      <c r="DGP12" s="112"/>
      <c r="DGQ12" s="112"/>
      <c r="DGR12" s="112"/>
      <c r="DGS12" s="115"/>
      <c r="DGV12" s="428"/>
      <c r="DGW12" s="112"/>
      <c r="DGX12" s="112"/>
      <c r="DGY12" s="112"/>
      <c r="DGZ12" s="115"/>
      <c r="DHC12" s="428"/>
      <c r="DHD12" s="112"/>
      <c r="DHE12" s="112"/>
      <c r="DHF12" s="112"/>
      <c r="DHG12" s="115"/>
      <c r="DHJ12" s="428"/>
      <c r="DHK12" s="112"/>
      <c r="DHL12" s="112"/>
      <c r="DHM12" s="112"/>
      <c r="DHN12" s="115"/>
      <c r="DHQ12" s="428"/>
      <c r="DHR12" s="112"/>
      <c r="DHS12" s="112"/>
      <c r="DHT12" s="112"/>
      <c r="DHU12" s="115"/>
      <c r="DHX12" s="428"/>
      <c r="DHY12" s="112"/>
      <c r="DHZ12" s="112"/>
      <c r="DIA12" s="112"/>
      <c r="DIB12" s="115"/>
      <c r="DIE12" s="428"/>
      <c r="DIF12" s="112"/>
      <c r="DIG12" s="112"/>
      <c r="DIH12" s="112"/>
      <c r="DII12" s="115"/>
      <c r="DIL12" s="428"/>
      <c r="DIM12" s="112"/>
      <c r="DIN12" s="112"/>
      <c r="DIO12" s="112"/>
      <c r="DIP12" s="115"/>
      <c r="DIS12" s="428"/>
      <c r="DIT12" s="112"/>
      <c r="DIU12" s="112"/>
      <c r="DIV12" s="112"/>
      <c r="DIW12" s="115"/>
      <c r="DIZ12" s="428"/>
      <c r="DJA12" s="112"/>
      <c r="DJB12" s="112"/>
      <c r="DJC12" s="112"/>
      <c r="DJD12" s="115"/>
      <c r="DJG12" s="428"/>
      <c r="DJH12" s="112"/>
      <c r="DJI12" s="112"/>
      <c r="DJJ12" s="112"/>
      <c r="DJK12" s="115"/>
      <c r="DJN12" s="428"/>
      <c r="DJO12" s="112"/>
      <c r="DJP12" s="112"/>
      <c r="DJQ12" s="112"/>
      <c r="DJR12" s="115"/>
      <c r="DJU12" s="428"/>
      <c r="DJV12" s="112"/>
      <c r="DJW12" s="112"/>
      <c r="DJX12" s="112"/>
      <c r="DJY12" s="115"/>
      <c r="DKB12" s="428"/>
      <c r="DKC12" s="112"/>
      <c r="DKD12" s="112"/>
      <c r="DKE12" s="112"/>
      <c r="DKF12" s="115"/>
      <c r="DKI12" s="428"/>
      <c r="DKJ12" s="112"/>
      <c r="DKK12" s="112"/>
      <c r="DKL12" s="112"/>
      <c r="DKM12" s="115"/>
      <c r="DKP12" s="428"/>
      <c r="DKQ12" s="112"/>
      <c r="DKR12" s="112"/>
      <c r="DKS12" s="112"/>
      <c r="DKT12" s="115"/>
      <c r="DKW12" s="428"/>
      <c r="DKX12" s="112"/>
      <c r="DKY12" s="112"/>
      <c r="DKZ12" s="112"/>
      <c r="DLA12" s="115"/>
      <c r="DLD12" s="428"/>
      <c r="DLE12" s="112"/>
      <c r="DLF12" s="112"/>
      <c r="DLG12" s="112"/>
      <c r="DLH12" s="115"/>
      <c r="DLK12" s="428"/>
      <c r="DLL12" s="112"/>
      <c r="DLM12" s="112"/>
      <c r="DLN12" s="112"/>
      <c r="DLO12" s="115"/>
      <c r="DLR12" s="428"/>
      <c r="DLS12" s="112"/>
      <c r="DLT12" s="112"/>
      <c r="DLU12" s="112"/>
      <c r="DLV12" s="115"/>
      <c r="DLY12" s="428"/>
      <c r="DLZ12" s="112"/>
      <c r="DMA12" s="112"/>
      <c r="DMB12" s="112"/>
      <c r="DMC12" s="115"/>
      <c r="DMF12" s="428"/>
      <c r="DMG12" s="112"/>
      <c r="DMH12" s="112"/>
      <c r="DMI12" s="112"/>
      <c r="DMJ12" s="115"/>
      <c r="DMM12" s="428"/>
      <c r="DMN12" s="112"/>
      <c r="DMO12" s="112"/>
      <c r="DMP12" s="112"/>
      <c r="DMQ12" s="115"/>
      <c r="DMT12" s="428"/>
      <c r="DMU12" s="112"/>
      <c r="DMV12" s="112"/>
      <c r="DMW12" s="112"/>
      <c r="DMX12" s="115"/>
      <c r="DNA12" s="428"/>
      <c r="DNB12" s="112"/>
      <c r="DNC12" s="112"/>
      <c r="DND12" s="112"/>
      <c r="DNE12" s="115"/>
      <c r="DNH12" s="428"/>
      <c r="DNI12" s="112"/>
      <c r="DNJ12" s="112"/>
      <c r="DNK12" s="112"/>
      <c r="DNL12" s="115"/>
      <c r="DNO12" s="428"/>
      <c r="DNP12" s="112"/>
      <c r="DNQ12" s="112"/>
      <c r="DNR12" s="112"/>
      <c r="DNS12" s="115"/>
      <c r="DNV12" s="428"/>
      <c r="DNW12" s="112"/>
      <c r="DNX12" s="112"/>
      <c r="DNY12" s="112"/>
      <c r="DNZ12" s="115"/>
      <c r="DOC12" s="428"/>
      <c r="DOD12" s="112"/>
      <c r="DOE12" s="112"/>
      <c r="DOF12" s="112"/>
      <c r="DOG12" s="115"/>
      <c r="DOJ12" s="428"/>
      <c r="DOK12" s="112"/>
      <c r="DOL12" s="112"/>
      <c r="DOM12" s="112"/>
      <c r="DON12" s="115"/>
      <c r="DOQ12" s="428"/>
      <c r="DOR12" s="112"/>
      <c r="DOS12" s="112"/>
      <c r="DOT12" s="112"/>
      <c r="DOU12" s="115"/>
      <c r="DOX12" s="428"/>
      <c r="DOY12" s="112"/>
      <c r="DOZ12" s="112"/>
      <c r="DPA12" s="112"/>
      <c r="DPB12" s="115"/>
      <c r="DPE12" s="428"/>
      <c r="DPF12" s="112"/>
      <c r="DPG12" s="112"/>
      <c r="DPH12" s="112"/>
      <c r="DPI12" s="115"/>
      <c r="DPL12" s="428"/>
      <c r="DPM12" s="112"/>
      <c r="DPN12" s="112"/>
      <c r="DPO12" s="112"/>
      <c r="DPP12" s="115"/>
      <c r="DPS12" s="428"/>
      <c r="DPT12" s="112"/>
      <c r="DPU12" s="112"/>
      <c r="DPV12" s="112"/>
      <c r="DPW12" s="115"/>
      <c r="DPZ12" s="428"/>
      <c r="DQA12" s="112"/>
      <c r="DQB12" s="112"/>
      <c r="DQC12" s="112"/>
      <c r="DQD12" s="115"/>
      <c r="DQG12" s="428"/>
      <c r="DQH12" s="112"/>
      <c r="DQI12" s="112"/>
      <c r="DQJ12" s="112"/>
      <c r="DQK12" s="115"/>
      <c r="DQN12" s="428"/>
      <c r="DQO12" s="112"/>
      <c r="DQP12" s="112"/>
      <c r="DQQ12" s="112"/>
      <c r="DQR12" s="115"/>
      <c r="DQU12" s="428"/>
      <c r="DQV12" s="112"/>
      <c r="DQW12" s="112"/>
      <c r="DQX12" s="112"/>
      <c r="DQY12" s="115"/>
      <c r="DRB12" s="428"/>
      <c r="DRC12" s="112"/>
      <c r="DRD12" s="112"/>
      <c r="DRE12" s="112"/>
      <c r="DRF12" s="115"/>
      <c r="DRI12" s="428"/>
      <c r="DRJ12" s="112"/>
      <c r="DRK12" s="112"/>
      <c r="DRL12" s="112"/>
      <c r="DRM12" s="115"/>
      <c r="DRP12" s="428"/>
      <c r="DRQ12" s="112"/>
      <c r="DRR12" s="112"/>
      <c r="DRS12" s="112"/>
      <c r="DRT12" s="115"/>
      <c r="DRW12" s="428"/>
      <c r="DRX12" s="112"/>
      <c r="DRY12" s="112"/>
      <c r="DRZ12" s="112"/>
      <c r="DSA12" s="115"/>
      <c r="DSD12" s="428"/>
      <c r="DSE12" s="112"/>
      <c r="DSF12" s="112"/>
      <c r="DSG12" s="112"/>
      <c r="DSH12" s="115"/>
      <c r="DSK12" s="428"/>
      <c r="DSL12" s="112"/>
      <c r="DSM12" s="112"/>
      <c r="DSN12" s="112"/>
      <c r="DSO12" s="115"/>
      <c r="DSR12" s="428"/>
      <c r="DSS12" s="112"/>
      <c r="DST12" s="112"/>
      <c r="DSU12" s="112"/>
      <c r="DSV12" s="115"/>
      <c r="DSY12" s="428"/>
      <c r="DSZ12" s="112"/>
      <c r="DTA12" s="112"/>
      <c r="DTB12" s="112"/>
      <c r="DTC12" s="115"/>
      <c r="DTF12" s="428"/>
      <c r="DTG12" s="112"/>
      <c r="DTH12" s="112"/>
      <c r="DTI12" s="112"/>
      <c r="DTJ12" s="115"/>
      <c r="DTM12" s="428"/>
      <c r="DTN12" s="112"/>
      <c r="DTO12" s="112"/>
      <c r="DTP12" s="112"/>
      <c r="DTQ12" s="115"/>
      <c r="DTT12" s="428"/>
      <c r="DTU12" s="112"/>
      <c r="DTV12" s="112"/>
      <c r="DTW12" s="112"/>
      <c r="DTX12" s="115"/>
      <c r="DUA12" s="428"/>
      <c r="DUB12" s="112"/>
      <c r="DUC12" s="112"/>
      <c r="DUD12" s="112"/>
      <c r="DUE12" s="115"/>
      <c r="DUH12" s="428"/>
      <c r="DUI12" s="112"/>
      <c r="DUJ12" s="112"/>
      <c r="DUK12" s="112"/>
      <c r="DUL12" s="115"/>
      <c r="DUO12" s="428"/>
      <c r="DUP12" s="112"/>
      <c r="DUQ12" s="112"/>
      <c r="DUR12" s="112"/>
      <c r="DUS12" s="115"/>
      <c r="DUV12" s="428"/>
      <c r="DUW12" s="112"/>
      <c r="DUX12" s="112"/>
      <c r="DUY12" s="112"/>
      <c r="DUZ12" s="115"/>
      <c r="DVC12" s="428"/>
      <c r="DVD12" s="112"/>
      <c r="DVE12" s="112"/>
      <c r="DVF12" s="112"/>
      <c r="DVG12" s="115"/>
      <c r="DVJ12" s="428"/>
      <c r="DVK12" s="112"/>
      <c r="DVL12" s="112"/>
      <c r="DVM12" s="112"/>
      <c r="DVN12" s="115"/>
      <c r="DVQ12" s="428"/>
      <c r="DVR12" s="112"/>
      <c r="DVS12" s="112"/>
      <c r="DVT12" s="112"/>
      <c r="DVU12" s="115"/>
      <c r="DVX12" s="428"/>
      <c r="DVY12" s="112"/>
      <c r="DVZ12" s="112"/>
      <c r="DWA12" s="112"/>
      <c r="DWB12" s="115"/>
      <c r="DWE12" s="428"/>
      <c r="DWF12" s="112"/>
      <c r="DWG12" s="112"/>
      <c r="DWH12" s="112"/>
      <c r="DWI12" s="115"/>
      <c r="DWL12" s="428"/>
      <c r="DWM12" s="112"/>
      <c r="DWN12" s="112"/>
      <c r="DWO12" s="112"/>
      <c r="DWP12" s="115"/>
      <c r="DWS12" s="428"/>
      <c r="DWT12" s="112"/>
      <c r="DWU12" s="112"/>
      <c r="DWV12" s="112"/>
      <c r="DWW12" s="115"/>
      <c r="DWZ12" s="428"/>
      <c r="DXA12" s="112"/>
      <c r="DXB12" s="112"/>
      <c r="DXC12" s="112"/>
      <c r="DXD12" s="115"/>
      <c r="DXG12" s="428"/>
      <c r="DXH12" s="112"/>
      <c r="DXI12" s="112"/>
      <c r="DXJ12" s="112"/>
      <c r="DXK12" s="115"/>
      <c r="DXN12" s="428"/>
      <c r="DXO12" s="112"/>
      <c r="DXP12" s="112"/>
      <c r="DXQ12" s="112"/>
      <c r="DXR12" s="115"/>
      <c r="DXU12" s="428"/>
      <c r="DXV12" s="112"/>
      <c r="DXW12" s="112"/>
      <c r="DXX12" s="112"/>
      <c r="DXY12" s="115"/>
      <c r="DYB12" s="428"/>
      <c r="DYC12" s="112"/>
      <c r="DYD12" s="112"/>
      <c r="DYE12" s="112"/>
      <c r="DYF12" s="115"/>
      <c r="DYI12" s="428"/>
      <c r="DYJ12" s="112"/>
      <c r="DYK12" s="112"/>
      <c r="DYL12" s="112"/>
      <c r="DYM12" s="115"/>
      <c r="DYP12" s="428"/>
      <c r="DYQ12" s="112"/>
      <c r="DYR12" s="112"/>
      <c r="DYS12" s="112"/>
      <c r="DYT12" s="115"/>
      <c r="DYW12" s="428"/>
      <c r="DYX12" s="112"/>
      <c r="DYY12" s="112"/>
      <c r="DYZ12" s="112"/>
      <c r="DZA12" s="115"/>
      <c r="DZD12" s="428"/>
      <c r="DZE12" s="112"/>
      <c r="DZF12" s="112"/>
      <c r="DZG12" s="112"/>
      <c r="DZH12" s="115"/>
      <c r="DZK12" s="428"/>
      <c r="DZL12" s="112"/>
      <c r="DZM12" s="112"/>
      <c r="DZN12" s="112"/>
      <c r="DZO12" s="115"/>
      <c r="DZR12" s="428"/>
      <c r="DZS12" s="112"/>
      <c r="DZT12" s="112"/>
      <c r="DZU12" s="112"/>
      <c r="DZV12" s="115"/>
      <c r="DZY12" s="428"/>
      <c r="DZZ12" s="112"/>
      <c r="EAA12" s="112"/>
      <c r="EAB12" s="112"/>
      <c r="EAC12" s="115"/>
      <c r="EAF12" s="428"/>
      <c r="EAG12" s="112"/>
      <c r="EAH12" s="112"/>
      <c r="EAI12" s="112"/>
      <c r="EAJ12" s="115"/>
      <c r="EAM12" s="428"/>
      <c r="EAN12" s="112"/>
      <c r="EAO12" s="112"/>
      <c r="EAP12" s="112"/>
      <c r="EAQ12" s="115"/>
      <c r="EAT12" s="428"/>
      <c r="EAU12" s="112"/>
      <c r="EAV12" s="112"/>
      <c r="EAW12" s="112"/>
      <c r="EAX12" s="115"/>
      <c r="EBA12" s="428"/>
      <c r="EBB12" s="112"/>
      <c r="EBC12" s="112"/>
      <c r="EBD12" s="112"/>
      <c r="EBE12" s="115"/>
      <c r="EBH12" s="428"/>
      <c r="EBI12" s="112"/>
      <c r="EBJ12" s="112"/>
      <c r="EBK12" s="112"/>
      <c r="EBL12" s="115"/>
      <c r="EBO12" s="428"/>
      <c r="EBP12" s="112"/>
      <c r="EBQ12" s="112"/>
      <c r="EBR12" s="112"/>
      <c r="EBS12" s="115"/>
      <c r="EBV12" s="428"/>
      <c r="EBW12" s="112"/>
      <c r="EBX12" s="112"/>
      <c r="EBY12" s="112"/>
      <c r="EBZ12" s="115"/>
      <c r="ECC12" s="428"/>
      <c r="ECD12" s="112"/>
      <c r="ECE12" s="112"/>
      <c r="ECF12" s="112"/>
      <c r="ECG12" s="115"/>
      <c r="ECJ12" s="428"/>
      <c r="ECK12" s="112"/>
      <c r="ECL12" s="112"/>
      <c r="ECM12" s="112"/>
      <c r="ECN12" s="115"/>
      <c r="ECQ12" s="428"/>
      <c r="ECR12" s="112"/>
      <c r="ECS12" s="112"/>
      <c r="ECT12" s="112"/>
      <c r="ECU12" s="115"/>
      <c r="ECX12" s="428"/>
      <c r="ECY12" s="112"/>
      <c r="ECZ12" s="112"/>
      <c r="EDA12" s="112"/>
      <c r="EDB12" s="115"/>
      <c r="EDE12" s="428"/>
      <c r="EDF12" s="112"/>
      <c r="EDG12" s="112"/>
      <c r="EDH12" s="112"/>
      <c r="EDI12" s="115"/>
      <c r="EDL12" s="428"/>
      <c r="EDM12" s="112"/>
      <c r="EDN12" s="112"/>
      <c r="EDO12" s="112"/>
      <c r="EDP12" s="115"/>
      <c r="EDS12" s="428"/>
      <c r="EDT12" s="112"/>
      <c r="EDU12" s="112"/>
      <c r="EDV12" s="112"/>
      <c r="EDW12" s="115"/>
      <c r="EDZ12" s="428"/>
      <c r="EEA12" s="112"/>
      <c r="EEB12" s="112"/>
      <c r="EEC12" s="112"/>
      <c r="EED12" s="115"/>
      <c r="EEG12" s="428"/>
      <c r="EEH12" s="112"/>
      <c r="EEI12" s="112"/>
      <c r="EEJ12" s="112"/>
      <c r="EEK12" s="115"/>
      <c r="EEN12" s="428"/>
      <c r="EEO12" s="112"/>
      <c r="EEP12" s="112"/>
      <c r="EEQ12" s="112"/>
      <c r="EER12" s="115"/>
      <c r="EEU12" s="428"/>
      <c r="EEV12" s="112"/>
      <c r="EEW12" s="112"/>
      <c r="EEX12" s="112"/>
      <c r="EEY12" s="115"/>
      <c r="EFB12" s="428"/>
      <c r="EFC12" s="112"/>
      <c r="EFD12" s="112"/>
      <c r="EFE12" s="112"/>
      <c r="EFF12" s="115"/>
      <c r="EFI12" s="428"/>
      <c r="EFJ12" s="112"/>
      <c r="EFK12" s="112"/>
      <c r="EFL12" s="112"/>
      <c r="EFM12" s="115"/>
      <c r="EFP12" s="428"/>
      <c r="EFQ12" s="112"/>
      <c r="EFR12" s="112"/>
      <c r="EFS12" s="112"/>
      <c r="EFT12" s="115"/>
      <c r="EFW12" s="428"/>
      <c r="EFX12" s="112"/>
      <c r="EFY12" s="112"/>
      <c r="EFZ12" s="112"/>
      <c r="EGA12" s="115"/>
      <c r="EGD12" s="428"/>
      <c r="EGE12" s="112"/>
      <c r="EGF12" s="112"/>
      <c r="EGG12" s="112"/>
      <c r="EGH12" s="115"/>
      <c r="EGK12" s="428"/>
      <c r="EGL12" s="112"/>
      <c r="EGM12" s="112"/>
      <c r="EGN12" s="112"/>
      <c r="EGO12" s="115"/>
      <c r="EGR12" s="428"/>
      <c r="EGS12" s="112"/>
      <c r="EGT12" s="112"/>
      <c r="EGU12" s="112"/>
      <c r="EGV12" s="115"/>
      <c r="EGY12" s="428"/>
      <c r="EGZ12" s="112"/>
      <c r="EHA12" s="112"/>
      <c r="EHB12" s="112"/>
      <c r="EHC12" s="115"/>
      <c r="EHF12" s="428"/>
      <c r="EHG12" s="112"/>
      <c r="EHH12" s="112"/>
      <c r="EHI12" s="112"/>
      <c r="EHJ12" s="115"/>
      <c r="EHM12" s="428"/>
      <c r="EHN12" s="112"/>
      <c r="EHO12" s="112"/>
      <c r="EHP12" s="112"/>
      <c r="EHQ12" s="115"/>
      <c r="EHT12" s="428"/>
      <c r="EHU12" s="112"/>
      <c r="EHV12" s="112"/>
      <c r="EHW12" s="112"/>
      <c r="EHX12" s="115"/>
      <c r="EIA12" s="428"/>
      <c r="EIB12" s="112"/>
      <c r="EIC12" s="112"/>
      <c r="EID12" s="112"/>
      <c r="EIE12" s="115"/>
      <c r="EIH12" s="428"/>
      <c r="EII12" s="112"/>
      <c r="EIJ12" s="112"/>
      <c r="EIK12" s="112"/>
      <c r="EIL12" s="115"/>
      <c r="EIO12" s="428"/>
      <c r="EIP12" s="112"/>
      <c r="EIQ12" s="112"/>
      <c r="EIR12" s="112"/>
      <c r="EIS12" s="115"/>
      <c r="EIV12" s="428"/>
      <c r="EIW12" s="112"/>
      <c r="EIX12" s="112"/>
      <c r="EIY12" s="112"/>
      <c r="EIZ12" s="115"/>
      <c r="EJC12" s="428"/>
      <c r="EJD12" s="112"/>
      <c r="EJE12" s="112"/>
      <c r="EJF12" s="112"/>
      <c r="EJG12" s="115"/>
      <c r="EJJ12" s="428"/>
      <c r="EJK12" s="112"/>
      <c r="EJL12" s="112"/>
      <c r="EJM12" s="112"/>
      <c r="EJN12" s="115"/>
      <c r="EJQ12" s="428"/>
      <c r="EJR12" s="112"/>
      <c r="EJS12" s="112"/>
      <c r="EJT12" s="112"/>
      <c r="EJU12" s="115"/>
      <c r="EJX12" s="428"/>
      <c r="EJY12" s="112"/>
      <c r="EJZ12" s="112"/>
      <c r="EKA12" s="112"/>
      <c r="EKB12" s="115"/>
      <c r="EKE12" s="428"/>
      <c r="EKF12" s="112"/>
      <c r="EKG12" s="112"/>
      <c r="EKH12" s="112"/>
      <c r="EKI12" s="115"/>
      <c r="EKL12" s="428"/>
      <c r="EKM12" s="112"/>
      <c r="EKN12" s="112"/>
      <c r="EKO12" s="112"/>
      <c r="EKP12" s="115"/>
      <c r="EKS12" s="428"/>
      <c r="EKT12" s="112"/>
      <c r="EKU12" s="112"/>
      <c r="EKV12" s="112"/>
      <c r="EKW12" s="115"/>
      <c r="EKZ12" s="428"/>
      <c r="ELA12" s="112"/>
      <c r="ELB12" s="112"/>
      <c r="ELC12" s="112"/>
      <c r="ELD12" s="115"/>
      <c r="ELG12" s="428"/>
      <c r="ELH12" s="112"/>
      <c r="ELI12" s="112"/>
      <c r="ELJ12" s="112"/>
      <c r="ELK12" s="115"/>
      <c r="ELN12" s="428"/>
      <c r="ELO12" s="112"/>
      <c r="ELP12" s="112"/>
      <c r="ELQ12" s="112"/>
      <c r="ELR12" s="115"/>
      <c r="ELU12" s="428"/>
      <c r="ELV12" s="112"/>
      <c r="ELW12" s="112"/>
      <c r="ELX12" s="112"/>
      <c r="ELY12" s="115"/>
      <c r="EMB12" s="428"/>
      <c r="EMC12" s="112"/>
      <c r="EMD12" s="112"/>
      <c r="EME12" s="112"/>
      <c r="EMF12" s="115"/>
      <c r="EMI12" s="428"/>
      <c r="EMJ12" s="112"/>
      <c r="EMK12" s="112"/>
      <c r="EML12" s="112"/>
      <c r="EMM12" s="115"/>
      <c r="EMP12" s="428"/>
      <c r="EMQ12" s="112"/>
      <c r="EMR12" s="112"/>
      <c r="EMS12" s="112"/>
      <c r="EMT12" s="115"/>
      <c r="EMW12" s="428"/>
      <c r="EMX12" s="112"/>
      <c r="EMY12" s="112"/>
      <c r="EMZ12" s="112"/>
      <c r="ENA12" s="115"/>
      <c r="END12" s="428"/>
      <c r="ENE12" s="112"/>
      <c r="ENF12" s="112"/>
      <c r="ENG12" s="112"/>
      <c r="ENH12" s="115"/>
      <c r="ENK12" s="428"/>
      <c r="ENL12" s="112"/>
      <c r="ENM12" s="112"/>
      <c r="ENN12" s="112"/>
      <c r="ENO12" s="115"/>
      <c r="ENR12" s="428"/>
      <c r="ENS12" s="112"/>
      <c r="ENT12" s="112"/>
      <c r="ENU12" s="112"/>
      <c r="ENV12" s="115"/>
      <c r="ENY12" s="428"/>
      <c r="ENZ12" s="112"/>
      <c r="EOA12" s="112"/>
      <c r="EOB12" s="112"/>
      <c r="EOC12" s="115"/>
      <c r="EOF12" s="428"/>
      <c r="EOG12" s="112"/>
      <c r="EOH12" s="112"/>
      <c r="EOI12" s="112"/>
      <c r="EOJ12" s="115"/>
      <c r="EOM12" s="428"/>
      <c r="EON12" s="112"/>
      <c r="EOO12" s="112"/>
      <c r="EOP12" s="112"/>
      <c r="EOQ12" s="115"/>
      <c r="EOT12" s="428"/>
      <c r="EOU12" s="112"/>
      <c r="EOV12" s="112"/>
      <c r="EOW12" s="112"/>
      <c r="EOX12" s="115"/>
      <c r="EPA12" s="428"/>
      <c r="EPB12" s="112"/>
      <c r="EPC12" s="112"/>
      <c r="EPD12" s="112"/>
      <c r="EPE12" s="115"/>
      <c r="EPH12" s="428"/>
      <c r="EPI12" s="112"/>
      <c r="EPJ12" s="112"/>
      <c r="EPK12" s="112"/>
      <c r="EPL12" s="115"/>
      <c r="EPO12" s="428"/>
      <c r="EPP12" s="112"/>
      <c r="EPQ12" s="112"/>
      <c r="EPR12" s="112"/>
      <c r="EPS12" s="115"/>
      <c r="EPV12" s="428"/>
      <c r="EPW12" s="112"/>
      <c r="EPX12" s="112"/>
      <c r="EPY12" s="112"/>
      <c r="EPZ12" s="115"/>
      <c r="EQC12" s="428"/>
      <c r="EQD12" s="112"/>
      <c r="EQE12" s="112"/>
      <c r="EQF12" s="112"/>
      <c r="EQG12" s="115"/>
      <c r="EQJ12" s="428"/>
      <c r="EQK12" s="112"/>
      <c r="EQL12" s="112"/>
      <c r="EQM12" s="112"/>
      <c r="EQN12" s="115"/>
      <c r="EQQ12" s="428"/>
      <c r="EQR12" s="112"/>
      <c r="EQS12" s="112"/>
      <c r="EQT12" s="112"/>
      <c r="EQU12" s="115"/>
      <c r="EQX12" s="428"/>
      <c r="EQY12" s="112"/>
      <c r="EQZ12" s="112"/>
      <c r="ERA12" s="112"/>
      <c r="ERB12" s="115"/>
      <c r="ERE12" s="428"/>
      <c r="ERF12" s="112"/>
      <c r="ERG12" s="112"/>
      <c r="ERH12" s="112"/>
      <c r="ERI12" s="115"/>
      <c r="ERL12" s="428"/>
      <c r="ERM12" s="112"/>
      <c r="ERN12" s="112"/>
      <c r="ERO12" s="112"/>
      <c r="ERP12" s="115"/>
      <c r="ERS12" s="428"/>
      <c r="ERT12" s="112"/>
      <c r="ERU12" s="112"/>
      <c r="ERV12" s="112"/>
      <c r="ERW12" s="115"/>
      <c r="ERZ12" s="428"/>
      <c r="ESA12" s="112"/>
      <c r="ESB12" s="112"/>
      <c r="ESC12" s="112"/>
      <c r="ESD12" s="115"/>
      <c r="ESG12" s="428"/>
      <c r="ESH12" s="112"/>
      <c r="ESI12" s="112"/>
      <c r="ESJ12" s="112"/>
      <c r="ESK12" s="115"/>
      <c r="ESN12" s="428"/>
      <c r="ESO12" s="112"/>
      <c r="ESP12" s="112"/>
      <c r="ESQ12" s="112"/>
      <c r="ESR12" s="115"/>
      <c r="ESU12" s="428"/>
      <c r="ESV12" s="112"/>
      <c r="ESW12" s="112"/>
      <c r="ESX12" s="112"/>
      <c r="ESY12" s="115"/>
      <c r="ETB12" s="428"/>
      <c r="ETC12" s="112"/>
      <c r="ETD12" s="112"/>
      <c r="ETE12" s="112"/>
      <c r="ETF12" s="115"/>
      <c r="ETI12" s="428"/>
      <c r="ETJ12" s="112"/>
      <c r="ETK12" s="112"/>
      <c r="ETL12" s="112"/>
      <c r="ETM12" s="115"/>
      <c r="ETP12" s="428"/>
      <c r="ETQ12" s="112"/>
      <c r="ETR12" s="112"/>
      <c r="ETS12" s="112"/>
      <c r="ETT12" s="115"/>
      <c r="ETW12" s="428"/>
      <c r="ETX12" s="112"/>
      <c r="ETY12" s="112"/>
      <c r="ETZ12" s="112"/>
      <c r="EUA12" s="115"/>
      <c r="EUD12" s="428"/>
      <c r="EUE12" s="112"/>
      <c r="EUF12" s="112"/>
      <c r="EUG12" s="112"/>
      <c r="EUH12" s="115"/>
      <c r="EUK12" s="428"/>
      <c r="EUL12" s="112"/>
      <c r="EUM12" s="112"/>
      <c r="EUN12" s="112"/>
      <c r="EUO12" s="115"/>
      <c r="EUR12" s="428"/>
      <c r="EUS12" s="112"/>
      <c r="EUT12" s="112"/>
      <c r="EUU12" s="112"/>
      <c r="EUV12" s="115"/>
      <c r="EUY12" s="428"/>
      <c r="EUZ12" s="112"/>
      <c r="EVA12" s="112"/>
      <c r="EVB12" s="112"/>
      <c r="EVC12" s="115"/>
      <c r="EVF12" s="428"/>
      <c r="EVG12" s="112"/>
      <c r="EVH12" s="112"/>
      <c r="EVI12" s="112"/>
      <c r="EVJ12" s="115"/>
      <c r="EVM12" s="428"/>
      <c r="EVN12" s="112"/>
      <c r="EVO12" s="112"/>
      <c r="EVP12" s="112"/>
      <c r="EVQ12" s="115"/>
      <c r="EVT12" s="428"/>
      <c r="EVU12" s="112"/>
      <c r="EVV12" s="112"/>
      <c r="EVW12" s="112"/>
      <c r="EVX12" s="115"/>
      <c r="EWA12" s="428"/>
      <c r="EWB12" s="112"/>
      <c r="EWC12" s="112"/>
      <c r="EWD12" s="112"/>
      <c r="EWE12" s="115"/>
      <c r="EWH12" s="428"/>
      <c r="EWI12" s="112"/>
      <c r="EWJ12" s="112"/>
      <c r="EWK12" s="112"/>
      <c r="EWL12" s="115"/>
      <c r="EWO12" s="428"/>
      <c r="EWP12" s="112"/>
      <c r="EWQ12" s="112"/>
      <c r="EWR12" s="112"/>
      <c r="EWS12" s="115"/>
      <c r="EWV12" s="428"/>
      <c r="EWW12" s="112"/>
      <c r="EWX12" s="112"/>
      <c r="EWY12" s="112"/>
      <c r="EWZ12" s="115"/>
      <c r="EXC12" s="428"/>
      <c r="EXD12" s="112"/>
      <c r="EXE12" s="112"/>
      <c r="EXF12" s="112"/>
      <c r="EXG12" s="115"/>
      <c r="EXJ12" s="428"/>
      <c r="EXK12" s="112"/>
      <c r="EXL12" s="112"/>
      <c r="EXM12" s="112"/>
      <c r="EXN12" s="115"/>
      <c r="EXQ12" s="428"/>
      <c r="EXR12" s="112"/>
      <c r="EXS12" s="112"/>
      <c r="EXT12" s="112"/>
      <c r="EXU12" s="115"/>
      <c r="EXX12" s="428"/>
      <c r="EXY12" s="112"/>
      <c r="EXZ12" s="112"/>
      <c r="EYA12" s="112"/>
      <c r="EYB12" s="115"/>
      <c r="EYE12" s="428"/>
      <c r="EYF12" s="112"/>
      <c r="EYG12" s="112"/>
      <c r="EYH12" s="112"/>
      <c r="EYI12" s="115"/>
      <c r="EYL12" s="428"/>
      <c r="EYM12" s="112"/>
      <c r="EYN12" s="112"/>
      <c r="EYO12" s="112"/>
      <c r="EYP12" s="115"/>
      <c r="EYS12" s="428"/>
      <c r="EYT12" s="112"/>
      <c r="EYU12" s="112"/>
      <c r="EYV12" s="112"/>
      <c r="EYW12" s="115"/>
      <c r="EYZ12" s="428"/>
      <c r="EZA12" s="112"/>
      <c r="EZB12" s="112"/>
      <c r="EZC12" s="112"/>
      <c r="EZD12" s="115"/>
      <c r="EZG12" s="428"/>
      <c r="EZH12" s="112"/>
      <c r="EZI12" s="112"/>
      <c r="EZJ12" s="112"/>
      <c r="EZK12" s="115"/>
      <c r="EZN12" s="428"/>
      <c r="EZO12" s="112"/>
      <c r="EZP12" s="112"/>
      <c r="EZQ12" s="112"/>
      <c r="EZR12" s="115"/>
      <c r="EZU12" s="428"/>
      <c r="EZV12" s="112"/>
      <c r="EZW12" s="112"/>
      <c r="EZX12" s="112"/>
      <c r="EZY12" s="115"/>
      <c r="FAB12" s="428"/>
      <c r="FAC12" s="112"/>
      <c r="FAD12" s="112"/>
      <c r="FAE12" s="112"/>
      <c r="FAF12" s="115"/>
      <c r="FAI12" s="428"/>
      <c r="FAJ12" s="112"/>
      <c r="FAK12" s="112"/>
      <c r="FAL12" s="112"/>
      <c r="FAM12" s="115"/>
      <c r="FAP12" s="428"/>
      <c r="FAQ12" s="112"/>
      <c r="FAR12" s="112"/>
      <c r="FAS12" s="112"/>
      <c r="FAT12" s="115"/>
      <c r="FAW12" s="428"/>
      <c r="FAX12" s="112"/>
      <c r="FAY12" s="112"/>
      <c r="FAZ12" s="112"/>
      <c r="FBA12" s="115"/>
      <c r="FBD12" s="428"/>
      <c r="FBE12" s="112"/>
      <c r="FBF12" s="112"/>
      <c r="FBG12" s="112"/>
      <c r="FBH12" s="115"/>
      <c r="FBK12" s="428"/>
      <c r="FBL12" s="112"/>
      <c r="FBM12" s="112"/>
      <c r="FBN12" s="112"/>
      <c r="FBO12" s="115"/>
      <c r="FBR12" s="428"/>
      <c r="FBS12" s="112"/>
      <c r="FBT12" s="112"/>
      <c r="FBU12" s="112"/>
      <c r="FBV12" s="115"/>
      <c r="FBY12" s="428"/>
      <c r="FBZ12" s="112"/>
      <c r="FCA12" s="112"/>
      <c r="FCB12" s="112"/>
      <c r="FCC12" s="115"/>
      <c r="FCF12" s="428"/>
      <c r="FCG12" s="112"/>
      <c r="FCH12" s="112"/>
      <c r="FCI12" s="112"/>
      <c r="FCJ12" s="115"/>
      <c r="FCM12" s="428"/>
      <c r="FCN12" s="112"/>
      <c r="FCO12" s="112"/>
      <c r="FCP12" s="112"/>
      <c r="FCQ12" s="115"/>
      <c r="FCT12" s="428"/>
      <c r="FCU12" s="112"/>
      <c r="FCV12" s="112"/>
      <c r="FCW12" s="112"/>
      <c r="FCX12" s="115"/>
      <c r="FDA12" s="428"/>
      <c r="FDB12" s="112"/>
      <c r="FDC12" s="112"/>
      <c r="FDD12" s="112"/>
      <c r="FDE12" s="115"/>
      <c r="FDH12" s="428"/>
      <c r="FDI12" s="112"/>
      <c r="FDJ12" s="112"/>
      <c r="FDK12" s="112"/>
      <c r="FDL12" s="115"/>
      <c r="FDO12" s="428"/>
      <c r="FDP12" s="112"/>
      <c r="FDQ12" s="112"/>
      <c r="FDR12" s="112"/>
      <c r="FDS12" s="115"/>
      <c r="FDV12" s="428"/>
      <c r="FDW12" s="112"/>
      <c r="FDX12" s="112"/>
      <c r="FDY12" s="112"/>
      <c r="FDZ12" s="115"/>
      <c r="FEC12" s="428"/>
      <c r="FED12" s="112"/>
      <c r="FEE12" s="112"/>
      <c r="FEF12" s="112"/>
      <c r="FEG12" s="115"/>
      <c r="FEJ12" s="428"/>
      <c r="FEK12" s="112"/>
      <c r="FEL12" s="112"/>
      <c r="FEM12" s="112"/>
      <c r="FEN12" s="115"/>
      <c r="FEQ12" s="428"/>
      <c r="FER12" s="112"/>
      <c r="FES12" s="112"/>
      <c r="FET12" s="112"/>
      <c r="FEU12" s="115"/>
      <c r="FEX12" s="428"/>
      <c r="FEY12" s="112"/>
      <c r="FEZ12" s="112"/>
      <c r="FFA12" s="112"/>
      <c r="FFB12" s="115"/>
      <c r="FFE12" s="428"/>
      <c r="FFF12" s="112"/>
      <c r="FFG12" s="112"/>
      <c r="FFH12" s="112"/>
      <c r="FFI12" s="115"/>
      <c r="FFL12" s="428"/>
      <c r="FFM12" s="112"/>
      <c r="FFN12" s="112"/>
      <c r="FFO12" s="112"/>
      <c r="FFP12" s="115"/>
      <c r="FFS12" s="428"/>
      <c r="FFT12" s="112"/>
      <c r="FFU12" s="112"/>
      <c r="FFV12" s="112"/>
      <c r="FFW12" s="115"/>
      <c r="FFZ12" s="428"/>
      <c r="FGA12" s="112"/>
      <c r="FGB12" s="112"/>
      <c r="FGC12" s="112"/>
      <c r="FGD12" s="115"/>
      <c r="FGG12" s="428"/>
      <c r="FGH12" s="112"/>
      <c r="FGI12" s="112"/>
      <c r="FGJ12" s="112"/>
      <c r="FGK12" s="115"/>
      <c r="FGN12" s="428"/>
      <c r="FGO12" s="112"/>
      <c r="FGP12" s="112"/>
      <c r="FGQ12" s="112"/>
      <c r="FGR12" s="115"/>
      <c r="FGU12" s="428"/>
      <c r="FGV12" s="112"/>
      <c r="FGW12" s="112"/>
      <c r="FGX12" s="112"/>
      <c r="FGY12" s="115"/>
      <c r="FHB12" s="428"/>
      <c r="FHC12" s="112"/>
      <c r="FHD12" s="112"/>
      <c r="FHE12" s="112"/>
      <c r="FHF12" s="115"/>
      <c r="FHI12" s="428"/>
      <c r="FHJ12" s="112"/>
      <c r="FHK12" s="112"/>
      <c r="FHL12" s="112"/>
      <c r="FHM12" s="115"/>
      <c r="FHP12" s="428"/>
      <c r="FHQ12" s="112"/>
      <c r="FHR12" s="112"/>
      <c r="FHS12" s="112"/>
      <c r="FHT12" s="115"/>
      <c r="FHW12" s="428"/>
      <c r="FHX12" s="112"/>
      <c r="FHY12" s="112"/>
      <c r="FHZ12" s="112"/>
      <c r="FIA12" s="115"/>
      <c r="FID12" s="428"/>
      <c r="FIE12" s="112"/>
      <c r="FIF12" s="112"/>
      <c r="FIG12" s="112"/>
      <c r="FIH12" s="115"/>
      <c r="FIK12" s="428"/>
      <c r="FIL12" s="112"/>
      <c r="FIM12" s="112"/>
      <c r="FIN12" s="112"/>
      <c r="FIO12" s="115"/>
      <c r="FIR12" s="428"/>
      <c r="FIS12" s="112"/>
      <c r="FIT12" s="112"/>
      <c r="FIU12" s="112"/>
      <c r="FIV12" s="115"/>
      <c r="FIY12" s="428"/>
      <c r="FIZ12" s="112"/>
      <c r="FJA12" s="112"/>
      <c r="FJB12" s="112"/>
      <c r="FJC12" s="115"/>
      <c r="FJF12" s="428"/>
      <c r="FJG12" s="112"/>
      <c r="FJH12" s="112"/>
      <c r="FJI12" s="112"/>
      <c r="FJJ12" s="115"/>
      <c r="FJM12" s="428"/>
      <c r="FJN12" s="112"/>
      <c r="FJO12" s="112"/>
      <c r="FJP12" s="112"/>
      <c r="FJQ12" s="115"/>
      <c r="FJT12" s="428"/>
      <c r="FJU12" s="112"/>
      <c r="FJV12" s="112"/>
      <c r="FJW12" s="112"/>
      <c r="FJX12" s="115"/>
      <c r="FKA12" s="428"/>
      <c r="FKB12" s="112"/>
      <c r="FKC12" s="112"/>
      <c r="FKD12" s="112"/>
      <c r="FKE12" s="115"/>
      <c r="FKH12" s="428"/>
      <c r="FKI12" s="112"/>
      <c r="FKJ12" s="112"/>
      <c r="FKK12" s="112"/>
      <c r="FKL12" s="115"/>
      <c r="FKO12" s="428"/>
      <c r="FKP12" s="112"/>
      <c r="FKQ12" s="112"/>
      <c r="FKR12" s="112"/>
      <c r="FKS12" s="115"/>
      <c r="FKV12" s="428"/>
      <c r="FKW12" s="112"/>
      <c r="FKX12" s="112"/>
      <c r="FKY12" s="112"/>
      <c r="FKZ12" s="115"/>
      <c r="FLC12" s="428"/>
      <c r="FLD12" s="112"/>
      <c r="FLE12" s="112"/>
      <c r="FLF12" s="112"/>
      <c r="FLG12" s="115"/>
      <c r="FLJ12" s="428"/>
      <c r="FLK12" s="112"/>
      <c r="FLL12" s="112"/>
      <c r="FLM12" s="112"/>
      <c r="FLN12" s="115"/>
      <c r="FLQ12" s="428"/>
      <c r="FLR12" s="112"/>
      <c r="FLS12" s="112"/>
      <c r="FLT12" s="112"/>
      <c r="FLU12" s="115"/>
      <c r="FLX12" s="428"/>
      <c r="FLY12" s="112"/>
      <c r="FLZ12" s="112"/>
      <c r="FMA12" s="112"/>
      <c r="FMB12" s="115"/>
      <c r="FME12" s="428"/>
      <c r="FMF12" s="112"/>
      <c r="FMG12" s="112"/>
      <c r="FMH12" s="112"/>
      <c r="FMI12" s="115"/>
      <c r="FML12" s="428"/>
      <c r="FMM12" s="112"/>
      <c r="FMN12" s="112"/>
      <c r="FMO12" s="112"/>
      <c r="FMP12" s="115"/>
      <c r="FMS12" s="428"/>
      <c r="FMT12" s="112"/>
      <c r="FMU12" s="112"/>
      <c r="FMV12" s="112"/>
      <c r="FMW12" s="115"/>
      <c r="FMZ12" s="428"/>
      <c r="FNA12" s="112"/>
      <c r="FNB12" s="112"/>
      <c r="FNC12" s="112"/>
      <c r="FND12" s="115"/>
      <c r="FNG12" s="428"/>
      <c r="FNH12" s="112"/>
      <c r="FNI12" s="112"/>
      <c r="FNJ12" s="112"/>
      <c r="FNK12" s="115"/>
      <c r="FNN12" s="428"/>
      <c r="FNO12" s="112"/>
      <c r="FNP12" s="112"/>
      <c r="FNQ12" s="112"/>
      <c r="FNR12" s="115"/>
      <c r="FNU12" s="428"/>
      <c r="FNV12" s="112"/>
      <c r="FNW12" s="112"/>
      <c r="FNX12" s="112"/>
      <c r="FNY12" s="115"/>
      <c r="FOB12" s="428"/>
      <c r="FOC12" s="112"/>
      <c r="FOD12" s="112"/>
      <c r="FOE12" s="112"/>
      <c r="FOF12" s="115"/>
      <c r="FOI12" s="428"/>
      <c r="FOJ12" s="112"/>
      <c r="FOK12" s="112"/>
      <c r="FOL12" s="112"/>
      <c r="FOM12" s="115"/>
      <c r="FOP12" s="428"/>
      <c r="FOQ12" s="112"/>
      <c r="FOR12" s="112"/>
      <c r="FOS12" s="112"/>
      <c r="FOT12" s="115"/>
      <c r="FOW12" s="428"/>
      <c r="FOX12" s="112"/>
      <c r="FOY12" s="112"/>
      <c r="FOZ12" s="112"/>
      <c r="FPA12" s="115"/>
      <c r="FPD12" s="428"/>
      <c r="FPE12" s="112"/>
      <c r="FPF12" s="112"/>
      <c r="FPG12" s="112"/>
      <c r="FPH12" s="115"/>
      <c r="FPK12" s="428"/>
      <c r="FPL12" s="112"/>
      <c r="FPM12" s="112"/>
      <c r="FPN12" s="112"/>
      <c r="FPO12" s="115"/>
      <c r="FPR12" s="428"/>
      <c r="FPS12" s="112"/>
      <c r="FPT12" s="112"/>
      <c r="FPU12" s="112"/>
      <c r="FPV12" s="115"/>
      <c r="FPY12" s="428"/>
      <c r="FPZ12" s="112"/>
      <c r="FQA12" s="112"/>
      <c r="FQB12" s="112"/>
      <c r="FQC12" s="115"/>
      <c r="FQF12" s="428"/>
      <c r="FQG12" s="112"/>
      <c r="FQH12" s="112"/>
      <c r="FQI12" s="112"/>
      <c r="FQJ12" s="115"/>
      <c r="FQM12" s="428"/>
      <c r="FQN12" s="112"/>
      <c r="FQO12" s="112"/>
      <c r="FQP12" s="112"/>
      <c r="FQQ12" s="115"/>
      <c r="FQT12" s="428"/>
      <c r="FQU12" s="112"/>
      <c r="FQV12" s="112"/>
      <c r="FQW12" s="112"/>
      <c r="FQX12" s="115"/>
      <c r="FRA12" s="428"/>
      <c r="FRB12" s="112"/>
      <c r="FRC12" s="112"/>
      <c r="FRD12" s="112"/>
      <c r="FRE12" s="115"/>
      <c r="FRH12" s="428"/>
      <c r="FRI12" s="112"/>
      <c r="FRJ12" s="112"/>
      <c r="FRK12" s="112"/>
      <c r="FRL12" s="115"/>
      <c r="FRO12" s="428"/>
      <c r="FRP12" s="112"/>
      <c r="FRQ12" s="112"/>
      <c r="FRR12" s="112"/>
      <c r="FRS12" s="115"/>
      <c r="FRV12" s="428"/>
      <c r="FRW12" s="112"/>
      <c r="FRX12" s="112"/>
      <c r="FRY12" s="112"/>
      <c r="FRZ12" s="115"/>
      <c r="FSC12" s="428"/>
      <c r="FSD12" s="112"/>
      <c r="FSE12" s="112"/>
      <c r="FSF12" s="112"/>
      <c r="FSG12" s="115"/>
      <c r="FSJ12" s="428"/>
      <c r="FSK12" s="112"/>
      <c r="FSL12" s="112"/>
      <c r="FSM12" s="112"/>
      <c r="FSN12" s="115"/>
      <c r="FSQ12" s="428"/>
      <c r="FSR12" s="112"/>
      <c r="FSS12" s="112"/>
      <c r="FST12" s="112"/>
      <c r="FSU12" s="115"/>
      <c r="FSX12" s="428"/>
      <c r="FSY12" s="112"/>
      <c r="FSZ12" s="112"/>
      <c r="FTA12" s="112"/>
      <c r="FTB12" s="115"/>
      <c r="FTE12" s="428"/>
      <c r="FTF12" s="112"/>
      <c r="FTG12" s="112"/>
      <c r="FTH12" s="112"/>
      <c r="FTI12" s="115"/>
      <c r="FTL12" s="428"/>
      <c r="FTM12" s="112"/>
      <c r="FTN12" s="112"/>
      <c r="FTO12" s="112"/>
      <c r="FTP12" s="115"/>
      <c r="FTS12" s="428"/>
      <c r="FTT12" s="112"/>
      <c r="FTU12" s="112"/>
      <c r="FTV12" s="112"/>
      <c r="FTW12" s="115"/>
      <c r="FTZ12" s="428"/>
      <c r="FUA12" s="112"/>
      <c r="FUB12" s="112"/>
      <c r="FUC12" s="112"/>
      <c r="FUD12" s="115"/>
      <c r="FUG12" s="428"/>
      <c r="FUH12" s="112"/>
      <c r="FUI12" s="112"/>
      <c r="FUJ12" s="112"/>
      <c r="FUK12" s="115"/>
      <c r="FUN12" s="428"/>
      <c r="FUO12" s="112"/>
      <c r="FUP12" s="112"/>
      <c r="FUQ12" s="112"/>
      <c r="FUR12" s="115"/>
      <c r="FUU12" s="428"/>
      <c r="FUV12" s="112"/>
      <c r="FUW12" s="112"/>
      <c r="FUX12" s="112"/>
      <c r="FUY12" s="115"/>
      <c r="FVB12" s="428"/>
      <c r="FVC12" s="112"/>
      <c r="FVD12" s="112"/>
      <c r="FVE12" s="112"/>
      <c r="FVF12" s="115"/>
      <c r="FVI12" s="428"/>
      <c r="FVJ12" s="112"/>
      <c r="FVK12" s="112"/>
      <c r="FVL12" s="112"/>
      <c r="FVM12" s="115"/>
      <c r="FVP12" s="428"/>
      <c r="FVQ12" s="112"/>
      <c r="FVR12" s="112"/>
      <c r="FVS12" s="112"/>
      <c r="FVT12" s="115"/>
      <c r="FVW12" s="428"/>
      <c r="FVX12" s="112"/>
      <c r="FVY12" s="112"/>
      <c r="FVZ12" s="112"/>
      <c r="FWA12" s="115"/>
      <c r="FWD12" s="428"/>
      <c r="FWE12" s="112"/>
      <c r="FWF12" s="112"/>
      <c r="FWG12" s="112"/>
      <c r="FWH12" s="115"/>
      <c r="FWK12" s="428"/>
      <c r="FWL12" s="112"/>
      <c r="FWM12" s="112"/>
      <c r="FWN12" s="112"/>
      <c r="FWO12" s="115"/>
      <c r="FWR12" s="428"/>
      <c r="FWS12" s="112"/>
      <c r="FWT12" s="112"/>
      <c r="FWU12" s="112"/>
      <c r="FWV12" s="115"/>
      <c r="FWY12" s="428"/>
      <c r="FWZ12" s="112"/>
      <c r="FXA12" s="112"/>
      <c r="FXB12" s="112"/>
      <c r="FXC12" s="115"/>
      <c r="FXF12" s="428"/>
      <c r="FXG12" s="112"/>
      <c r="FXH12" s="112"/>
      <c r="FXI12" s="112"/>
      <c r="FXJ12" s="115"/>
      <c r="FXM12" s="428"/>
      <c r="FXN12" s="112"/>
      <c r="FXO12" s="112"/>
      <c r="FXP12" s="112"/>
      <c r="FXQ12" s="115"/>
      <c r="FXT12" s="428"/>
      <c r="FXU12" s="112"/>
      <c r="FXV12" s="112"/>
      <c r="FXW12" s="112"/>
      <c r="FXX12" s="115"/>
      <c r="FYA12" s="428"/>
      <c r="FYB12" s="112"/>
      <c r="FYC12" s="112"/>
      <c r="FYD12" s="112"/>
      <c r="FYE12" s="115"/>
      <c r="FYH12" s="428"/>
      <c r="FYI12" s="112"/>
      <c r="FYJ12" s="112"/>
      <c r="FYK12" s="112"/>
      <c r="FYL12" s="115"/>
      <c r="FYO12" s="428"/>
      <c r="FYP12" s="112"/>
      <c r="FYQ12" s="112"/>
      <c r="FYR12" s="112"/>
      <c r="FYS12" s="115"/>
      <c r="FYV12" s="428"/>
      <c r="FYW12" s="112"/>
      <c r="FYX12" s="112"/>
      <c r="FYY12" s="112"/>
      <c r="FYZ12" s="115"/>
      <c r="FZC12" s="428"/>
      <c r="FZD12" s="112"/>
      <c r="FZE12" s="112"/>
      <c r="FZF12" s="112"/>
      <c r="FZG12" s="115"/>
      <c r="FZJ12" s="428"/>
      <c r="FZK12" s="112"/>
      <c r="FZL12" s="112"/>
      <c r="FZM12" s="112"/>
      <c r="FZN12" s="115"/>
      <c r="FZQ12" s="428"/>
      <c r="FZR12" s="112"/>
      <c r="FZS12" s="112"/>
      <c r="FZT12" s="112"/>
      <c r="FZU12" s="115"/>
      <c r="FZX12" s="428"/>
      <c r="FZY12" s="112"/>
      <c r="FZZ12" s="112"/>
      <c r="GAA12" s="112"/>
      <c r="GAB12" s="115"/>
      <c r="GAE12" s="428"/>
      <c r="GAF12" s="112"/>
      <c r="GAG12" s="112"/>
      <c r="GAH12" s="112"/>
      <c r="GAI12" s="115"/>
      <c r="GAL12" s="428"/>
      <c r="GAM12" s="112"/>
      <c r="GAN12" s="112"/>
      <c r="GAO12" s="112"/>
      <c r="GAP12" s="115"/>
      <c r="GAS12" s="428"/>
      <c r="GAT12" s="112"/>
      <c r="GAU12" s="112"/>
      <c r="GAV12" s="112"/>
      <c r="GAW12" s="115"/>
      <c r="GAZ12" s="428"/>
      <c r="GBA12" s="112"/>
      <c r="GBB12" s="112"/>
      <c r="GBC12" s="112"/>
      <c r="GBD12" s="115"/>
      <c r="GBG12" s="428"/>
      <c r="GBH12" s="112"/>
      <c r="GBI12" s="112"/>
      <c r="GBJ12" s="112"/>
      <c r="GBK12" s="115"/>
      <c r="GBN12" s="428"/>
      <c r="GBO12" s="112"/>
      <c r="GBP12" s="112"/>
      <c r="GBQ12" s="112"/>
      <c r="GBR12" s="115"/>
      <c r="GBU12" s="428"/>
      <c r="GBV12" s="112"/>
      <c r="GBW12" s="112"/>
      <c r="GBX12" s="112"/>
      <c r="GBY12" s="115"/>
      <c r="GCB12" s="428"/>
      <c r="GCC12" s="112"/>
      <c r="GCD12" s="112"/>
      <c r="GCE12" s="112"/>
      <c r="GCF12" s="115"/>
      <c r="GCI12" s="428"/>
      <c r="GCJ12" s="112"/>
      <c r="GCK12" s="112"/>
      <c r="GCL12" s="112"/>
      <c r="GCM12" s="115"/>
      <c r="GCP12" s="428"/>
      <c r="GCQ12" s="112"/>
      <c r="GCR12" s="112"/>
      <c r="GCS12" s="112"/>
      <c r="GCT12" s="115"/>
      <c r="GCW12" s="428"/>
      <c r="GCX12" s="112"/>
      <c r="GCY12" s="112"/>
      <c r="GCZ12" s="112"/>
      <c r="GDA12" s="115"/>
      <c r="GDD12" s="428"/>
      <c r="GDE12" s="112"/>
      <c r="GDF12" s="112"/>
      <c r="GDG12" s="112"/>
      <c r="GDH12" s="115"/>
      <c r="GDK12" s="428"/>
      <c r="GDL12" s="112"/>
      <c r="GDM12" s="112"/>
      <c r="GDN12" s="112"/>
      <c r="GDO12" s="115"/>
      <c r="GDR12" s="428"/>
      <c r="GDS12" s="112"/>
      <c r="GDT12" s="112"/>
      <c r="GDU12" s="112"/>
      <c r="GDV12" s="115"/>
      <c r="GDY12" s="428"/>
      <c r="GDZ12" s="112"/>
      <c r="GEA12" s="112"/>
      <c r="GEB12" s="112"/>
      <c r="GEC12" s="115"/>
      <c r="GEF12" s="428"/>
      <c r="GEG12" s="112"/>
      <c r="GEH12" s="112"/>
      <c r="GEI12" s="112"/>
      <c r="GEJ12" s="115"/>
      <c r="GEM12" s="428"/>
      <c r="GEN12" s="112"/>
      <c r="GEO12" s="112"/>
      <c r="GEP12" s="112"/>
      <c r="GEQ12" s="115"/>
      <c r="GET12" s="428"/>
      <c r="GEU12" s="112"/>
      <c r="GEV12" s="112"/>
      <c r="GEW12" s="112"/>
      <c r="GEX12" s="115"/>
      <c r="GFA12" s="428"/>
      <c r="GFB12" s="112"/>
      <c r="GFC12" s="112"/>
      <c r="GFD12" s="112"/>
      <c r="GFE12" s="115"/>
      <c r="GFH12" s="428"/>
      <c r="GFI12" s="112"/>
      <c r="GFJ12" s="112"/>
      <c r="GFK12" s="112"/>
      <c r="GFL12" s="115"/>
      <c r="GFO12" s="428"/>
      <c r="GFP12" s="112"/>
      <c r="GFQ12" s="112"/>
      <c r="GFR12" s="112"/>
      <c r="GFS12" s="115"/>
      <c r="GFV12" s="428"/>
      <c r="GFW12" s="112"/>
      <c r="GFX12" s="112"/>
      <c r="GFY12" s="112"/>
      <c r="GFZ12" s="115"/>
      <c r="GGC12" s="428"/>
      <c r="GGD12" s="112"/>
      <c r="GGE12" s="112"/>
      <c r="GGF12" s="112"/>
      <c r="GGG12" s="115"/>
      <c r="GGJ12" s="428"/>
      <c r="GGK12" s="112"/>
      <c r="GGL12" s="112"/>
      <c r="GGM12" s="112"/>
      <c r="GGN12" s="115"/>
      <c r="GGQ12" s="428"/>
      <c r="GGR12" s="112"/>
      <c r="GGS12" s="112"/>
      <c r="GGT12" s="112"/>
      <c r="GGU12" s="115"/>
      <c r="GGX12" s="428"/>
      <c r="GGY12" s="112"/>
      <c r="GGZ12" s="112"/>
      <c r="GHA12" s="112"/>
      <c r="GHB12" s="115"/>
      <c r="GHE12" s="428"/>
      <c r="GHF12" s="112"/>
      <c r="GHG12" s="112"/>
      <c r="GHH12" s="112"/>
      <c r="GHI12" s="115"/>
      <c r="GHL12" s="428"/>
      <c r="GHM12" s="112"/>
      <c r="GHN12" s="112"/>
      <c r="GHO12" s="112"/>
      <c r="GHP12" s="115"/>
      <c r="GHS12" s="428"/>
      <c r="GHT12" s="112"/>
      <c r="GHU12" s="112"/>
      <c r="GHV12" s="112"/>
      <c r="GHW12" s="115"/>
      <c r="GHZ12" s="428"/>
      <c r="GIA12" s="112"/>
      <c r="GIB12" s="112"/>
      <c r="GIC12" s="112"/>
      <c r="GID12" s="115"/>
      <c r="GIG12" s="428"/>
      <c r="GIH12" s="112"/>
      <c r="GII12" s="112"/>
      <c r="GIJ12" s="112"/>
      <c r="GIK12" s="115"/>
      <c r="GIN12" s="428"/>
      <c r="GIO12" s="112"/>
      <c r="GIP12" s="112"/>
      <c r="GIQ12" s="112"/>
      <c r="GIR12" s="115"/>
      <c r="GIU12" s="428"/>
      <c r="GIV12" s="112"/>
      <c r="GIW12" s="112"/>
      <c r="GIX12" s="112"/>
      <c r="GIY12" s="115"/>
      <c r="GJB12" s="428"/>
      <c r="GJC12" s="112"/>
      <c r="GJD12" s="112"/>
      <c r="GJE12" s="112"/>
      <c r="GJF12" s="115"/>
      <c r="GJI12" s="428"/>
      <c r="GJJ12" s="112"/>
      <c r="GJK12" s="112"/>
      <c r="GJL12" s="112"/>
      <c r="GJM12" s="115"/>
      <c r="GJP12" s="428"/>
      <c r="GJQ12" s="112"/>
      <c r="GJR12" s="112"/>
      <c r="GJS12" s="112"/>
      <c r="GJT12" s="115"/>
      <c r="GJW12" s="428"/>
      <c r="GJX12" s="112"/>
      <c r="GJY12" s="112"/>
      <c r="GJZ12" s="112"/>
      <c r="GKA12" s="115"/>
      <c r="GKD12" s="428"/>
      <c r="GKE12" s="112"/>
      <c r="GKF12" s="112"/>
      <c r="GKG12" s="112"/>
      <c r="GKH12" s="115"/>
      <c r="GKK12" s="428"/>
      <c r="GKL12" s="112"/>
      <c r="GKM12" s="112"/>
      <c r="GKN12" s="112"/>
      <c r="GKO12" s="115"/>
      <c r="GKR12" s="428"/>
      <c r="GKS12" s="112"/>
      <c r="GKT12" s="112"/>
      <c r="GKU12" s="112"/>
      <c r="GKV12" s="115"/>
      <c r="GKY12" s="428"/>
      <c r="GKZ12" s="112"/>
      <c r="GLA12" s="112"/>
      <c r="GLB12" s="112"/>
      <c r="GLC12" s="115"/>
      <c r="GLF12" s="428"/>
      <c r="GLG12" s="112"/>
      <c r="GLH12" s="112"/>
      <c r="GLI12" s="112"/>
      <c r="GLJ12" s="115"/>
      <c r="GLM12" s="428"/>
      <c r="GLN12" s="112"/>
      <c r="GLO12" s="112"/>
      <c r="GLP12" s="112"/>
      <c r="GLQ12" s="115"/>
      <c r="GLT12" s="428"/>
      <c r="GLU12" s="112"/>
      <c r="GLV12" s="112"/>
      <c r="GLW12" s="112"/>
      <c r="GLX12" s="115"/>
      <c r="GMA12" s="428"/>
      <c r="GMB12" s="112"/>
      <c r="GMC12" s="112"/>
      <c r="GMD12" s="112"/>
      <c r="GME12" s="115"/>
      <c r="GMH12" s="428"/>
      <c r="GMI12" s="112"/>
      <c r="GMJ12" s="112"/>
      <c r="GMK12" s="112"/>
      <c r="GML12" s="115"/>
      <c r="GMO12" s="428"/>
      <c r="GMP12" s="112"/>
      <c r="GMQ12" s="112"/>
      <c r="GMR12" s="112"/>
      <c r="GMS12" s="115"/>
      <c r="GMV12" s="428"/>
      <c r="GMW12" s="112"/>
      <c r="GMX12" s="112"/>
      <c r="GMY12" s="112"/>
      <c r="GMZ12" s="115"/>
      <c r="GNC12" s="428"/>
      <c r="GND12" s="112"/>
      <c r="GNE12" s="112"/>
      <c r="GNF12" s="112"/>
      <c r="GNG12" s="115"/>
      <c r="GNJ12" s="428"/>
      <c r="GNK12" s="112"/>
      <c r="GNL12" s="112"/>
      <c r="GNM12" s="112"/>
      <c r="GNN12" s="115"/>
      <c r="GNQ12" s="428"/>
      <c r="GNR12" s="112"/>
      <c r="GNS12" s="112"/>
      <c r="GNT12" s="112"/>
      <c r="GNU12" s="115"/>
      <c r="GNX12" s="428"/>
      <c r="GNY12" s="112"/>
      <c r="GNZ12" s="112"/>
      <c r="GOA12" s="112"/>
      <c r="GOB12" s="115"/>
      <c r="GOE12" s="428"/>
      <c r="GOF12" s="112"/>
      <c r="GOG12" s="112"/>
      <c r="GOH12" s="112"/>
      <c r="GOI12" s="115"/>
      <c r="GOL12" s="428"/>
      <c r="GOM12" s="112"/>
      <c r="GON12" s="112"/>
      <c r="GOO12" s="112"/>
      <c r="GOP12" s="115"/>
      <c r="GOS12" s="428"/>
      <c r="GOT12" s="112"/>
      <c r="GOU12" s="112"/>
      <c r="GOV12" s="112"/>
      <c r="GOW12" s="115"/>
      <c r="GOZ12" s="428"/>
      <c r="GPA12" s="112"/>
      <c r="GPB12" s="112"/>
      <c r="GPC12" s="112"/>
      <c r="GPD12" s="115"/>
      <c r="GPG12" s="428"/>
      <c r="GPH12" s="112"/>
      <c r="GPI12" s="112"/>
      <c r="GPJ12" s="112"/>
      <c r="GPK12" s="115"/>
      <c r="GPN12" s="428"/>
      <c r="GPO12" s="112"/>
      <c r="GPP12" s="112"/>
      <c r="GPQ12" s="112"/>
      <c r="GPR12" s="115"/>
      <c r="GPU12" s="428"/>
      <c r="GPV12" s="112"/>
      <c r="GPW12" s="112"/>
      <c r="GPX12" s="112"/>
      <c r="GPY12" s="115"/>
      <c r="GQB12" s="428"/>
      <c r="GQC12" s="112"/>
      <c r="GQD12" s="112"/>
      <c r="GQE12" s="112"/>
      <c r="GQF12" s="115"/>
      <c r="GQI12" s="428"/>
      <c r="GQJ12" s="112"/>
      <c r="GQK12" s="112"/>
      <c r="GQL12" s="112"/>
      <c r="GQM12" s="115"/>
      <c r="GQP12" s="428"/>
      <c r="GQQ12" s="112"/>
      <c r="GQR12" s="112"/>
      <c r="GQS12" s="112"/>
      <c r="GQT12" s="115"/>
      <c r="GQW12" s="428"/>
      <c r="GQX12" s="112"/>
      <c r="GQY12" s="112"/>
      <c r="GQZ12" s="112"/>
      <c r="GRA12" s="115"/>
      <c r="GRD12" s="428"/>
      <c r="GRE12" s="112"/>
      <c r="GRF12" s="112"/>
      <c r="GRG12" s="112"/>
      <c r="GRH12" s="115"/>
      <c r="GRK12" s="428"/>
      <c r="GRL12" s="112"/>
      <c r="GRM12" s="112"/>
      <c r="GRN12" s="112"/>
      <c r="GRO12" s="115"/>
      <c r="GRR12" s="428"/>
      <c r="GRS12" s="112"/>
      <c r="GRT12" s="112"/>
      <c r="GRU12" s="112"/>
      <c r="GRV12" s="115"/>
      <c r="GRY12" s="428"/>
      <c r="GRZ12" s="112"/>
      <c r="GSA12" s="112"/>
      <c r="GSB12" s="112"/>
      <c r="GSC12" s="115"/>
      <c r="GSF12" s="428"/>
      <c r="GSG12" s="112"/>
      <c r="GSH12" s="112"/>
      <c r="GSI12" s="112"/>
      <c r="GSJ12" s="115"/>
      <c r="GSM12" s="428"/>
      <c r="GSN12" s="112"/>
      <c r="GSO12" s="112"/>
      <c r="GSP12" s="112"/>
      <c r="GSQ12" s="115"/>
      <c r="GST12" s="428"/>
      <c r="GSU12" s="112"/>
      <c r="GSV12" s="112"/>
      <c r="GSW12" s="112"/>
      <c r="GSX12" s="115"/>
      <c r="GTA12" s="428"/>
      <c r="GTB12" s="112"/>
      <c r="GTC12" s="112"/>
      <c r="GTD12" s="112"/>
      <c r="GTE12" s="115"/>
      <c r="GTH12" s="428"/>
      <c r="GTI12" s="112"/>
      <c r="GTJ12" s="112"/>
      <c r="GTK12" s="112"/>
      <c r="GTL12" s="115"/>
      <c r="GTO12" s="428"/>
      <c r="GTP12" s="112"/>
      <c r="GTQ12" s="112"/>
      <c r="GTR12" s="112"/>
      <c r="GTS12" s="115"/>
      <c r="GTV12" s="428"/>
      <c r="GTW12" s="112"/>
      <c r="GTX12" s="112"/>
      <c r="GTY12" s="112"/>
      <c r="GTZ12" s="115"/>
      <c r="GUC12" s="428"/>
      <c r="GUD12" s="112"/>
      <c r="GUE12" s="112"/>
      <c r="GUF12" s="112"/>
      <c r="GUG12" s="115"/>
      <c r="GUJ12" s="428"/>
      <c r="GUK12" s="112"/>
      <c r="GUL12" s="112"/>
      <c r="GUM12" s="112"/>
      <c r="GUN12" s="115"/>
      <c r="GUQ12" s="428"/>
      <c r="GUR12" s="112"/>
      <c r="GUS12" s="112"/>
      <c r="GUT12" s="112"/>
      <c r="GUU12" s="115"/>
      <c r="GUX12" s="428"/>
      <c r="GUY12" s="112"/>
      <c r="GUZ12" s="112"/>
      <c r="GVA12" s="112"/>
      <c r="GVB12" s="115"/>
      <c r="GVE12" s="428"/>
      <c r="GVF12" s="112"/>
      <c r="GVG12" s="112"/>
      <c r="GVH12" s="112"/>
      <c r="GVI12" s="115"/>
      <c r="GVL12" s="428"/>
      <c r="GVM12" s="112"/>
      <c r="GVN12" s="112"/>
      <c r="GVO12" s="112"/>
      <c r="GVP12" s="115"/>
      <c r="GVS12" s="428"/>
      <c r="GVT12" s="112"/>
      <c r="GVU12" s="112"/>
      <c r="GVV12" s="112"/>
      <c r="GVW12" s="115"/>
      <c r="GVZ12" s="428"/>
      <c r="GWA12" s="112"/>
      <c r="GWB12" s="112"/>
      <c r="GWC12" s="112"/>
      <c r="GWD12" s="115"/>
      <c r="GWG12" s="428"/>
      <c r="GWH12" s="112"/>
      <c r="GWI12" s="112"/>
      <c r="GWJ12" s="112"/>
      <c r="GWK12" s="115"/>
      <c r="GWN12" s="428"/>
      <c r="GWO12" s="112"/>
      <c r="GWP12" s="112"/>
      <c r="GWQ12" s="112"/>
      <c r="GWR12" s="115"/>
      <c r="GWU12" s="428"/>
      <c r="GWV12" s="112"/>
      <c r="GWW12" s="112"/>
      <c r="GWX12" s="112"/>
      <c r="GWY12" s="115"/>
      <c r="GXB12" s="428"/>
      <c r="GXC12" s="112"/>
      <c r="GXD12" s="112"/>
      <c r="GXE12" s="112"/>
      <c r="GXF12" s="115"/>
      <c r="GXI12" s="428"/>
      <c r="GXJ12" s="112"/>
      <c r="GXK12" s="112"/>
      <c r="GXL12" s="112"/>
      <c r="GXM12" s="115"/>
      <c r="GXP12" s="428"/>
      <c r="GXQ12" s="112"/>
      <c r="GXR12" s="112"/>
      <c r="GXS12" s="112"/>
      <c r="GXT12" s="115"/>
      <c r="GXW12" s="428"/>
      <c r="GXX12" s="112"/>
      <c r="GXY12" s="112"/>
      <c r="GXZ12" s="112"/>
      <c r="GYA12" s="115"/>
      <c r="GYD12" s="428"/>
      <c r="GYE12" s="112"/>
      <c r="GYF12" s="112"/>
      <c r="GYG12" s="112"/>
      <c r="GYH12" s="115"/>
      <c r="GYK12" s="428"/>
      <c r="GYL12" s="112"/>
      <c r="GYM12" s="112"/>
      <c r="GYN12" s="112"/>
      <c r="GYO12" s="115"/>
      <c r="GYR12" s="428"/>
      <c r="GYS12" s="112"/>
      <c r="GYT12" s="112"/>
      <c r="GYU12" s="112"/>
      <c r="GYV12" s="115"/>
      <c r="GYY12" s="428"/>
      <c r="GYZ12" s="112"/>
      <c r="GZA12" s="112"/>
      <c r="GZB12" s="112"/>
      <c r="GZC12" s="115"/>
      <c r="GZF12" s="428"/>
      <c r="GZG12" s="112"/>
      <c r="GZH12" s="112"/>
      <c r="GZI12" s="112"/>
      <c r="GZJ12" s="115"/>
      <c r="GZM12" s="428"/>
      <c r="GZN12" s="112"/>
      <c r="GZO12" s="112"/>
      <c r="GZP12" s="112"/>
      <c r="GZQ12" s="115"/>
      <c r="GZT12" s="428"/>
      <c r="GZU12" s="112"/>
      <c r="GZV12" s="112"/>
      <c r="GZW12" s="112"/>
      <c r="GZX12" s="115"/>
      <c r="HAA12" s="428"/>
      <c r="HAB12" s="112"/>
      <c r="HAC12" s="112"/>
      <c r="HAD12" s="112"/>
      <c r="HAE12" s="115"/>
      <c r="HAH12" s="428"/>
      <c r="HAI12" s="112"/>
      <c r="HAJ12" s="112"/>
      <c r="HAK12" s="112"/>
      <c r="HAL12" s="115"/>
      <c r="HAO12" s="428"/>
      <c r="HAP12" s="112"/>
      <c r="HAQ12" s="112"/>
      <c r="HAR12" s="112"/>
      <c r="HAS12" s="115"/>
      <c r="HAV12" s="428"/>
      <c r="HAW12" s="112"/>
      <c r="HAX12" s="112"/>
      <c r="HAY12" s="112"/>
      <c r="HAZ12" s="115"/>
      <c r="HBC12" s="428"/>
      <c r="HBD12" s="112"/>
      <c r="HBE12" s="112"/>
      <c r="HBF12" s="112"/>
      <c r="HBG12" s="115"/>
      <c r="HBJ12" s="428"/>
      <c r="HBK12" s="112"/>
      <c r="HBL12" s="112"/>
      <c r="HBM12" s="112"/>
      <c r="HBN12" s="115"/>
      <c r="HBQ12" s="428"/>
      <c r="HBR12" s="112"/>
      <c r="HBS12" s="112"/>
      <c r="HBT12" s="112"/>
      <c r="HBU12" s="115"/>
      <c r="HBX12" s="428"/>
      <c r="HBY12" s="112"/>
      <c r="HBZ12" s="112"/>
      <c r="HCA12" s="112"/>
      <c r="HCB12" s="115"/>
      <c r="HCE12" s="428"/>
      <c r="HCF12" s="112"/>
      <c r="HCG12" s="112"/>
      <c r="HCH12" s="112"/>
      <c r="HCI12" s="115"/>
      <c r="HCL12" s="428"/>
      <c r="HCM12" s="112"/>
      <c r="HCN12" s="112"/>
      <c r="HCO12" s="112"/>
      <c r="HCP12" s="115"/>
      <c r="HCS12" s="428"/>
      <c r="HCT12" s="112"/>
      <c r="HCU12" s="112"/>
      <c r="HCV12" s="112"/>
      <c r="HCW12" s="115"/>
      <c r="HCZ12" s="428"/>
      <c r="HDA12" s="112"/>
      <c r="HDB12" s="112"/>
      <c r="HDC12" s="112"/>
      <c r="HDD12" s="115"/>
      <c r="HDG12" s="428"/>
      <c r="HDH12" s="112"/>
      <c r="HDI12" s="112"/>
      <c r="HDJ12" s="112"/>
      <c r="HDK12" s="115"/>
      <c r="HDN12" s="428"/>
      <c r="HDO12" s="112"/>
      <c r="HDP12" s="112"/>
      <c r="HDQ12" s="112"/>
      <c r="HDR12" s="115"/>
      <c r="HDU12" s="428"/>
      <c r="HDV12" s="112"/>
      <c r="HDW12" s="112"/>
      <c r="HDX12" s="112"/>
      <c r="HDY12" s="115"/>
      <c r="HEB12" s="428"/>
      <c r="HEC12" s="112"/>
      <c r="HED12" s="112"/>
      <c r="HEE12" s="112"/>
      <c r="HEF12" s="115"/>
      <c r="HEI12" s="428"/>
      <c r="HEJ12" s="112"/>
      <c r="HEK12" s="112"/>
      <c r="HEL12" s="112"/>
      <c r="HEM12" s="115"/>
      <c r="HEP12" s="428"/>
      <c r="HEQ12" s="112"/>
      <c r="HER12" s="112"/>
      <c r="HES12" s="112"/>
      <c r="HET12" s="115"/>
      <c r="HEW12" s="428"/>
      <c r="HEX12" s="112"/>
      <c r="HEY12" s="112"/>
      <c r="HEZ12" s="112"/>
      <c r="HFA12" s="115"/>
      <c r="HFD12" s="428"/>
      <c r="HFE12" s="112"/>
      <c r="HFF12" s="112"/>
      <c r="HFG12" s="112"/>
      <c r="HFH12" s="115"/>
      <c r="HFK12" s="428"/>
      <c r="HFL12" s="112"/>
      <c r="HFM12" s="112"/>
      <c r="HFN12" s="112"/>
      <c r="HFO12" s="115"/>
      <c r="HFR12" s="428"/>
      <c r="HFS12" s="112"/>
      <c r="HFT12" s="112"/>
      <c r="HFU12" s="112"/>
      <c r="HFV12" s="115"/>
      <c r="HFY12" s="428"/>
      <c r="HFZ12" s="112"/>
      <c r="HGA12" s="112"/>
      <c r="HGB12" s="112"/>
      <c r="HGC12" s="115"/>
      <c r="HGF12" s="428"/>
      <c r="HGG12" s="112"/>
      <c r="HGH12" s="112"/>
      <c r="HGI12" s="112"/>
      <c r="HGJ12" s="115"/>
      <c r="HGM12" s="428"/>
      <c r="HGN12" s="112"/>
      <c r="HGO12" s="112"/>
      <c r="HGP12" s="112"/>
      <c r="HGQ12" s="115"/>
      <c r="HGT12" s="428"/>
      <c r="HGU12" s="112"/>
      <c r="HGV12" s="112"/>
      <c r="HGW12" s="112"/>
      <c r="HGX12" s="115"/>
      <c r="HHA12" s="428"/>
      <c r="HHB12" s="112"/>
      <c r="HHC12" s="112"/>
      <c r="HHD12" s="112"/>
      <c r="HHE12" s="115"/>
      <c r="HHH12" s="428"/>
      <c r="HHI12" s="112"/>
      <c r="HHJ12" s="112"/>
      <c r="HHK12" s="112"/>
      <c r="HHL12" s="115"/>
      <c r="HHO12" s="428"/>
      <c r="HHP12" s="112"/>
      <c r="HHQ12" s="112"/>
      <c r="HHR12" s="112"/>
      <c r="HHS12" s="115"/>
      <c r="HHV12" s="428"/>
      <c r="HHW12" s="112"/>
      <c r="HHX12" s="112"/>
      <c r="HHY12" s="112"/>
      <c r="HHZ12" s="115"/>
      <c r="HIC12" s="428"/>
      <c r="HID12" s="112"/>
      <c r="HIE12" s="112"/>
      <c r="HIF12" s="112"/>
      <c r="HIG12" s="115"/>
      <c r="HIJ12" s="428"/>
      <c r="HIK12" s="112"/>
      <c r="HIL12" s="112"/>
      <c r="HIM12" s="112"/>
      <c r="HIN12" s="115"/>
      <c r="HIQ12" s="428"/>
      <c r="HIR12" s="112"/>
      <c r="HIS12" s="112"/>
      <c r="HIT12" s="112"/>
      <c r="HIU12" s="115"/>
      <c r="HIX12" s="428"/>
      <c r="HIY12" s="112"/>
      <c r="HIZ12" s="112"/>
      <c r="HJA12" s="112"/>
      <c r="HJB12" s="115"/>
      <c r="HJE12" s="428"/>
      <c r="HJF12" s="112"/>
      <c r="HJG12" s="112"/>
      <c r="HJH12" s="112"/>
      <c r="HJI12" s="115"/>
      <c r="HJL12" s="428"/>
      <c r="HJM12" s="112"/>
      <c r="HJN12" s="112"/>
      <c r="HJO12" s="112"/>
      <c r="HJP12" s="115"/>
      <c r="HJS12" s="428"/>
      <c r="HJT12" s="112"/>
      <c r="HJU12" s="112"/>
      <c r="HJV12" s="112"/>
      <c r="HJW12" s="115"/>
      <c r="HJZ12" s="428"/>
      <c r="HKA12" s="112"/>
      <c r="HKB12" s="112"/>
      <c r="HKC12" s="112"/>
      <c r="HKD12" s="115"/>
      <c r="HKG12" s="428"/>
      <c r="HKH12" s="112"/>
      <c r="HKI12" s="112"/>
      <c r="HKJ12" s="112"/>
      <c r="HKK12" s="115"/>
      <c r="HKN12" s="428"/>
      <c r="HKO12" s="112"/>
      <c r="HKP12" s="112"/>
      <c r="HKQ12" s="112"/>
      <c r="HKR12" s="115"/>
      <c r="HKU12" s="428"/>
      <c r="HKV12" s="112"/>
      <c r="HKW12" s="112"/>
      <c r="HKX12" s="112"/>
      <c r="HKY12" s="115"/>
      <c r="HLB12" s="428"/>
      <c r="HLC12" s="112"/>
      <c r="HLD12" s="112"/>
      <c r="HLE12" s="112"/>
      <c r="HLF12" s="115"/>
      <c r="HLI12" s="428"/>
      <c r="HLJ12" s="112"/>
      <c r="HLK12" s="112"/>
      <c r="HLL12" s="112"/>
      <c r="HLM12" s="115"/>
      <c r="HLP12" s="428"/>
      <c r="HLQ12" s="112"/>
      <c r="HLR12" s="112"/>
      <c r="HLS12" s="112"/>
      <c r="HLT12" s="115"/>
      <c r="HLW12" s="428"/>
      <c r="HLX12" s="112"/>
      <c r="HLY12" s="112"/>
      <c r="HLZ12" s="112"/>
      <c r="HMA12" s="115"/>
      <c r="HMD12" s="428"/>
      <c r="HME12" s="112"/>
      <c r="HMF12" s="112"/>
      <c r="HMG12" s="112"/>
      <c r="HMH12" s="115"/>
      <c r="HMK12" s="428"/>
      <c r="HML12" s="112"/>
      <c r="HMM12" s="112"/>
      <c r="HMN12" s="112"/>
      <c r="HMO12" s="115"/>
      <c r="HMR12" s="428"/>
      <c r="HMS12" s="112"/>
      <c r="HMT12" s="112"/>
      <c r="HMU12" s="112"/>
      <c r="HMV12" s="115"/>
      <c r="HMY12" s="428"/>
      <c r="HMZ12" s="112"/>
      <c r="HNA12" s="112"/>
      <c r="HNB12" s="112"/>
      <c r="HNC12" s="115"/>
      <c r="HNF12" s="428"/>
      <c r="HNG12" s="112"/>
      <c r="HNH12" s="112"/>
      <c r="HNI12" s="112"/>
      <c r="HNJ12" s="115"/>
      <c r="HNM12" s="428"/>
      <c r="HNN12" s="112"/>
      <c r="HNO12" s="112"/>
      <c r="HNP12" s="112"/>
      <c r="HNQ12" s="115"/>
      <c r="HNT12" s="428"/>
      <c r="HNU12" s="112"/>
      <c r="HNV12" s="112"/>
      <c r="HNW12" s="112"/>
      <c r="HNX12" s="115"/>
      <c r="HOA12" s="428"/>
      <c r="HOB12" s="112"/>
      <c r="HOC12" s="112"/>
      <c r="HOD12" s="112"/>
      <c r="HOE12" s="115"/>
      <c r="HOH12" s="428"/>
      <c r="HOI12" s="112"/>
      <c r="HOJ12" s="112"/>
      <c r="HOK12" s="112"/>
      <c r="HOL12" s="115"/>
      <c r="HOO12" s="428"/>
      <c r="HOP12" s="112"/>
      <c r="HOQ12" s="112"/>
      <c r="HOR12" s="112"/>
      <c r="HOS12" s="115"/>
      <c r="HOV12" s="428"/>
      <c r="HOW12" s="112"/>
      <c r="HOX12" s="112"/>
      <c r="HOY12" s="112"/>
      <c r="HOZ12" s="115"/>
      <c r="HPC12" s="428"/>
      <c r="HPD12" s="112"/>
      <c r="HPE12" s="112"/>
      <c r="HPF12" s="112"/>
      <c r="HPG12" s="115"/>
      <c r="HPJ12" s="428"/>
      <c r="HPK12" s="112"/>
      <c r="HPL12" s="112"/>
      <c r="HPM12" s="112"/>
      <c r="HPN12" s="115"/>
      <c r="HPQ12" s="428"/>
      <c r="HPR12" s="112"/>
      <c r="HPS12" s="112"/>
      <c r="HPT12" s="112"/>
      <c r="HPU12" s="115"/>
      <c r="HPX12" s="428"/>
      <c r="HPY12" s="112"/>
      <c r="HPZ12" s="112"/>
      <c r="HQA12" s="112"/>
      <c r="HQB12" s="115"/>
      <c r="HQE12" s="428"/>
      <c r="HQF12" s="112"/>
      <c r="HQG12" s="112"/>
      <c r="HQH12" s="112"/>
      <c r="HQI12" s="115"/>
      <c r="HQL12" s="428"/>
      <c r="HQM12" s="112"/>
      <c r="HQN12" s="112"/>
      <c r="HQO12" s="112"/>
      <c r="HQP12" s="115"/>
      <c r="HQS12" s="428"/>
      <c r="HQT12" s="112"/>
      <c r="HQU12" s="112"/>
      <c r="HQV12" s="112"/>
      <c r="HQW12" s="115"/>
      <c r="HQZ12" s="428"/>
      <c r="HRA12" s="112"/>
      <c r="HRB12" s="112"/>
      <c r="HRC12" s="112"/>
      <c r="HRD12" s="115"/>
      <c r="HRG12" s="428"/>
      <c r="HRH12" s="112"/>
      <c r="HRI12" s="112"/>
      <c r="HRJ12" s="112"/>
      <c r="HRK12" s="115"/>
      <c r="HRN12" s="428"/>
      <c r="HRO12" s="112"/>
      <c r="HRP12" s="112"/>
      <c r="HRQ12" s="112"/>
      <c r="HRR12" s="115"/>
      <c r="HRU12" s="428"/>
      <c r="HRV12" s="112"/>
      <c r="HRW12" s="112"/>
      <c r="HRX12" s="112"/>
      <c r="HRY12" s="115"/>
      <c r="HSB12" s="428"/>
      <c r="HSC12" s="112"/>
      <c r="HSD12" s="112"/>
      <c r="HSE12" s="112"/>
      <c r="HSF12" s="115"/>
      <c r="HSI12" s="428"/>
      <c r="HSJ12" s="112"/>
      <c r="HSK12" s="112"/>
      <c r="HSL12" s="112"/>
      <c r="HSM12" s="115"/>
      <c r="HSP12" s="428"/>
      <c r="HSQ12" s="112"/>
      <c r="HSR12" s="112"/>
      <c r="HSS12" s="112"/>
      <c r="HST12" s="115"/>
      <c r="HSW12" s="428"/>
      <c r="HSX12" s="112"/>
      <c r="HSY12" s="112"/>
      <c r="HSZ12" s="112"/>
      <c r="HTA12" s="115"/>
      <c r="HTD12" s="428"/>
      <c r="HTE12" s="112"/>
      <c r="HTF12" s="112"/>
      <c r="HTG12" s="112"/>
      <c r="HTH12" s="115"/>
      <c r="HTK12" s="428"/>
      <c r="HTL12" s="112"/>
      <c r="HTM12" s="112"/>
      <c r="HTN12" s="112"/>
      <c r="HTO12" s="115"/>
      <c r="HTR12" s="428"/>
      <c r="HTS12" s="112"/>
      <c r="HTT12" s="112"/>
      <c r="HTU12" s="112"/>
      <c r="HTV12" s="115"/>
      <c r="HTY12" s="428"/>
      <c r="HTZ12" s="112"/>
      <c r="HUA12" s="112"/>
      <c r="HUB12" s="112"/>
      <c r="HUC12" s="115"/>
      <c r="HUF12" s="428"/>
      <c r="HUG12" s="112"/>
      <c r="HUH12" s="112"/>
      <c r="HUI12" s="112"/>
      <c r="HUJ12" s="115"/>
      <c r="HUM12" s="428"/>
      <c r="HUN12" s="112"/>
      <c r="HUO12" s="112"/>
      <c r="HUP12" s="112"/>
      <c r="HUQ12" s="115"/>
      <c r="HUT12" s="428"/>
      <c r="HUU12" s="112"/>
      <c r="HUV12" s="112"/>
      <c r="HUW12" s="112"/>
      <c r="HUX12" s="115"/>
      <c r="HVA12" s="428"/>
      <c r="HVB12" s="112"/>
      <c r="HVC12" s="112"/>
      <c r="HVD12" s="112"/>
      <c r="HVE12" s="115"/>
      <c r="HVH12" s="428"/>
      <c r="HVI12" s="112"/>
      <c r="HVJ12" s="112"/>
      <c r="HVK12" s="112"/>
      <c r="HVL12" s="115"/>
      <c r="HVO12" s="428"/>
      <c r="HVP12" s="112"/>
      <c r="HVQ12" s="112"/>
      <c r="HVR12" s="112"/>
      <c r="HVS12" s="115"/>
      <c r="HVV12" s="428"/>
      <c r="HVW12" s="112"/>
      <c r="HVX12" s="112"/>
      <c r="HVY12" s="112"/>
      <c r="HVZ12" s="115"/>
      <c r="HWC12" s="428"/>
      <c r="HWD12" s="112"/>
      <c r="HWE12" s="112"/>
      <c r="HWF12" s="112"/>
      <c r="HWG12" s="115"/>
      <c r="HWJ12" s="428"/>
      <c r="HWK12" s="112"/>
      <c r="HWL12" s="112"/>
      <c r="HWM12" s="112"/>
      <c r="HWN12" s="115"/>
      <c r="HWQ12" s="428"/>
      <c r="HWR12" s="112"/>
      <c r="HWS12" s="112"/>
      <c r="HWT12" s="112"/>
      <c r="HWU12" s="115"/>
      <c r="HWX12" s="428"/>
      <c r="HWY12" s="112"/>
      <c r="HWZ12" s="112"/>
      <c r="HXA12" s="112"/>
      <c r="HXB12" s="115"/>
      <c r="HXE12" s="428"/>
      <c r="HXF12" s="112"/>
      <c r="HXG12" s="112"/>
      <c r="HXH12" s="112"/>
      <c r="HXI12" s="115"/>
      <c r="HXL12" s="428"/>
      <c r="HXM12" s="112"/>
      <c r="HXN12" s="112"/>
      <c r="HXO12" s="112"/>
      <c r="HXP12" s="115"/>
      <c r="HXS12" s="428"/>
      <c r="HXT12" s="112"/>
      <c r="HXU12" s="112"/>
      <c r="HXV12" s="112"/>
      <c r="HXW12" s="115"/>
      <c r="HXZ12" s="428"/>
      <c r="HYA12" s="112"/>
      <c r="HYB12" s="112"/>
      <c r="HYC12" s="112"/>
      <c r="HYD12" s="115"/>
      <c r="HYG12" s="428"/>
      <c r="HYH12" s="112"/>
      <c r="HYI12" s="112"/>
      <c r="HYJ12" s="112"/>
      <c r="HYK12" s="115"/>
      <c r="HYN12" s="428"/>
      <c r="HYO12" s="112"/>
      <c r="HYP12" s="112"/>
      <c r="HYQ12" s="112"/>
      <c r="HYR12" s="115"/>
      <c r="HYU12" s="428"/>
      <c r="HYV12" s="112"/>
      <c r="HYW12" s="112"/>
      <c r="HYX12" s="112"/>
      <c r="HYY12" s="115"/>
      <c r="HZB12" s="428"/>
      <c r="HZC12" s="112"/>
      <c r="HZD12" s="112"/>
      <c r="HZE12" s="112"/>
      <c r="HZF12" s="115"/>
      <c r="HZI12" s="428"/>
      <c r="HZJ12" s="112"/>
      <c r="HZK12" s="112"/>
      <c r="HZL12" s="112"/>
      <c r="HZM12" s="115"/>
      <c r="HZP12" s="428"/>
      <c r="HZQ12" s="112"/>
      <c r="HZR12" s="112"/>
      <c r="HZS12" s="112"/>
      <c r="HZT12" s="115"/>
      <c r="HZW12" s="428"/>
      <c r="HZX12" s="112"/>
      <c r="HZY12" s="112"/>
      <c r="HZZ12" s="112"/>
      <c r="IAA12" s="115"/>
      <c r="IAD12" s="428"/>
      <c r="IAE12" s="112"/>
      <c r="IAF12" s="112"/>
      <c r="IAG12" s="112"/>
      <c r="IAH12" s="115"/>
      <c r="IAK12" s="428"/>
      <c r="IAL12" s="112"/>
      <c r="IAM12" s="112"/>
      <c r="IAN12" s="112"/>
      <c r="IAO12" s="115"/>
      <c r="IAR12" s="428"/>
      <c r="IAS12" s="112"/>
      <c r="IAT12" s="112"/>
      <c r="IAU12" s="112"/>
      <c r="IAV12" s="115"/>
      <c r="IAY12" s="428"/>
      <c r="IAZ12" s="112"/>
      <c r="IBA12" s="112"/>
      <c r="IBB12" s="112"/>
      <c r="IBC12" s="115"/>
      <c r="IBF12" s="428"/>
      <c r="IBG12" s="112"/>
      <c r="IBH12" s="112"/>
      <c r="IBI12" s="112"/>
      <c r="IBJ12" s="115"/>
      <c r="IBM12" s="428"/>
      <c r="IBN12" s="112"/>
      <c r="IBO12" s="112"/>
      <c r="IBP12" s="112"/>
      <c r="IBQ12" s="115"/>
      <c r="IBT12" s="428"/>
      <c r="IBU12" s="112"/>
      <c r="IBV12" s="112"/>
      <c r="IBW12" s="112"/>
      <c r="IBX12" s="115"/>
      <c r="ICA12" s="428"/>
      <c r="ICB12" s="112"/>
      <c r="ICC12" s="112"/>
      <c r="ICD12" s="112"/>
      <c r="ICE12" s="115"/>
      <c r="ICH12" s="428"/>
      <c r="ICI12" s="112"/>
      <c r="ICJ12" s="112"/>
      <c r="ICK12" s="112"/>
      <c r="ICL12" s="115"/>
      <c r="ICO12" s="428"/>
      <c r="ICP12" s="112"/>
      <c r="ICQ12" s="112"/>
      <c r="ICR12" s="112"/>
      <c r="ICS12" s="115"/>
      <c r="ICV12" s="428"/>
      <c r="ICW12" s="112"/>
      <c r="ICX12" s="112"/>
      <c r="ICY12" s="112"/>
      <c r="ICZ12" s="115"/>
      <c r="IDC12" s="428"/>
      <c r="IDD12" s="112"/>
      <c r="IDE12" s="112"/>
      <c r="IDF12" s="112"/>
      <c r="IDG12" s="115"/>
      <c r="IDJ12" s="428"/>
      <c r="IDK12" s="112"/>
      <c r="IDL12" s="112"/>
      <c r="IDM12" s="112"/>
      <c r="IDN12" s="115"/>
      <c r="IDQ12" s="428"/>
      <c r="IDR12" s="112"/>
      <c r="IDS12" s="112"/>
      <c r="IDT12" s="112"/>
      <c r="IDU12" s="115"/>
      <c r="IDX12" s="428"/>
      <c r="IDY12" s="112"/>
      <c r="IDZ12" s="112"/>
      <c r="IEA12" s="112"/>
      <c r="IEB12" s="115"/>
      <c r="IEE12" s="428"/>
      <c r="IEF12" s="112"/>
      <c r="IEG12" s="112"/>
      <c r="IEH12" s="112"/>
      <c r="IEI12" s="115"/>
      <c r="IEL12" s="428"/>
      <c r="IEM12" s="112"/>
      <c r="IEN12" s="112"/>
      <c r="IEO12" s="112"/>
      <c r="IEP12" s="115"/>
      <c r="IES12" s="428"/>
      <c r="IET12" s="112"/>
      <c r="IEU12" s="112"/>
      <c r="IEV12" s="112"/>
      <c r="IEW12" s="115"/>
      <c r="IEZ12" s="428"/>
      <c r="IFA12" s="112"/>
      <c r="IFB12" s="112"/>
      <c r="IFC12" s="112"/>
      <c r="IFD12" s="115"/>
      <c r="IFG12" s="428"/>
      <c r="IFH12" s="112"/>
      <c r="IFI12" s="112"/>
      <c r="IFJ12" s="112"/>
      <c r="IFK12" s="115"/>
      <c r="IFN12" s="428"/>
      <c r="IFO12" s="112"/>
      <c r="IFP12" s="112"/>
      <c r="IFQ12" s="112"/>
      <c r="IFR12" s="115"/>
      <c r="IFU12" s="428"/>
      <c r="IFV12" s="112"/>
      <c r="IFW12" s="112"/>
      <c r="IFX12" s="112"/>
      <c r="IFY12" s="115"/>
      <c r="IGB12" s="428"/>
      <c r="IGC12" s="112"/>
      <c r="IGD12" s="112"/>
      <c r="IGE12" s="112"/>
      <c r="IGF12" s="115"/>
      <c r="IGI12" s="428"/>
      <c r="IGJ12" s="112"/>
      <c r="IGK12" s="112"/>
      <c r="IGL12" s="112"/>
      <c r="IGM12" s="115"/>
      <c r="IGP12" s="428"/>
      <c r="IGQ12" s="112"/>
      <c r="IGR12" s="112"/>
      <c r="IGS12" s="112"/>
      <c r="IGT12" s="115"/>
      <c r="IGW12" s="428"/>
      <c r="IGX12" s="112"/>
      <c r="IGY12" s="112"/>
      <c r="IGZ12" s="112"/>
      <c r="IHA12" s="115"/>
      <c r="IHD12" s="428"/>
      <c r="IHE12" s="112"/>
      <c r="IHF12" s="112"/>
      <c r="IHG12" s="112"/>
      <c r="IHH12" s="115"/>
      <c r="IHK12" s="428"/>
      <c r="IHL12" s="112"/>
      <c r="IHM12" s="112"/>
      <c r="IHN12" s="112"/>
      <c r="IHO12" s="115"/>
      <c r="IHR12" s="428"/>
      <c r="IHS12" s="112"/>
      <c r="IHT12" s="112"/>
      <c r="IHU12" s="112"/>
      <c r="IHV12" s="115"/>
      <c r="IHY12" s="428"/>
      <c r="IHZ12" s="112"/>
      <c r="IIA12" s="112"/>
      <c r="IIB12" s="112"/>
      <c r="IIC12" s="115"/>
      <c r="IIF12" s="428"/>
      <c r="IIG12" s="112"/>
      <c r="IIH12" s="112"/>
      <c r="III12" s="112"/>
      <c r="IIJ12" s="115"/>
      <c r="IIM12" s="428"/>
      <c r="IIN12" s="112"/>
      <c r="IIO12" s="112"/>
      <c r="IIP12" s="112"/>
      <c r="IIQ12" s="115"/>
      <c r="IIT12" s="428"/>
      <c r="IIU12" s="112"/>
      <c r="IIV12" s="112"/>
      <c r="IIW12" s="112"/>
      <c r="IIX12" s="115"/>
      <c r="IJA12" s="428"/>
      <c r="IJB12" s="112"/>
      <c r="IJC12" s="112"/>
      <c r="IJD12" s="112"/>
      <c r="IJE12" s="115"/>
      <c r="IJH12" s="428"/>
      <c r="IJI12" s="112"/>
      <c r="IJJ12" s="112"/>
      <c r="IJK12" s="112"/>
      <c r="IJL12" s="115"/>
      <c r="IJO12" s="428"/>
      <c r="IJP12" s="112"/>
      <c r="IJQ12" s="112"/>
      <c r="IJR12" s="112"/>
      <c r="IJS12" s="115"/>
      <c r="IJV12" s="428"/>
      <c r="IJW12" s="112"/>
      <c r="IJX12" s="112"/>
      <c r="IJY12" s="112"/>
      <c r="IJZ12" s="115"/>
      <c r="IKC12" s="428"/>
      <c r="IKD12" s="112"/>
      <c r="IKE12" s="112"/>
      <c r="IKF12" s="112"/>
      <c r="IKG12" s="115"/>
      <c r="IKJ12" s="428"/>
      <c r="IKK12" s="112"/>
      <c r="IKL12" s="112"/>
      <c r="IKM12" s="112"/>
      <c r="IKN12" s="115"/>
      <c r="IKQ12" s="428"/>
      <c r="IKR12" s="112"/>
      <c r="IKS12" s="112"/>
      <c r="IKT12" s="112"/>
      <c r="IKU12" s="115"/>
      <c r="IKX12" s="428"/>
      <c r="IKY12" s="112"/>
      <c r="IKZ12" s="112"/>
      <c r="ILA12" s="112"/>
      <c r="ILB12" s="115"/>
      <c r="ILE12" s="428"/>
      <c r="ILF12" s="112"/>
      <c r="ILG12" s="112"/>
      <c r="ILH12" s="112"/>
      <c r="ILI12" s="115"/>
      <c r="ILL12" s="428"/>
      <c r="ILM12" s="112"/>
      <c r="ILN12" s="112"/>
      <c r="ILO12" s="112"/>
      <c r="ILP12" s="115"/>
      <c r="ILS12" s="428"/>
      <c r="ILT12" s="112"/>
      <c r="ILU12" s="112"/>
      <c r="ILV12" s="112"/>
      <c r="ILW12" s="115"/>
      <c r="ILZ12" s="428"/>
      <c r="IMA12" s="112"/>
      <c r="IMB12" s="112"/>
      <c r="IMC12" s="112"/>
      <c r="IMD12" s="115"/>
      <c r="IMG12" s="428"/>
      <c r="IMH12" s="112"/>
      <c r="IMI12" s="112"/>
      <c r="IMJ12" s="112"/>
      <c r="IMK12" s="115"/>
      <c r="IMN12" s="428"/>
      <c r="IMO12" s="112"/>
      <c r="IMP12" s="112"/>
      <c r="IMQ12" s="112"/>
      <c r="IMR12" s="115"/>
      <c r="IMU12" s="428"/>
      <c r="IMV12" s="112"/>
      <c r="IMW12" s="112"/>
      <c r="IMX12" s="112"/>
      <c r="IMY12" s="115"/>
      <c r="INB12" s="428"/>
      <c r="INC12" s="112"/>
      <c r="IND12" s="112"/>
      <c r="INE12" s="112"/>
      <c r="INF12" s="115"/>
      <c r="INI12" s="428"/>
      <c r="INJ12" s="112"/>
      <c r="INK12" s="112"/>
      <c r="INL12" s="112"/>
      <c r="INM12" s="115"/>
      <c r="INP12" s="428"/>
      <c r="INQ12" s="112"/>
      <c r="INR12" s="112"/>
      <c r="INS12" s="112"/>
      <c r="INT12" s="115"/>
      <c r="INW12" s="428"/>
      <c r="INX12" s="112"/>
      <c r="INY12" s="112"/>
      <c r="INZ12" s="112"/>
      <c r="IOA12" s="115"/>
      <c r="IOD12" s="428"/>
      <c r="IOE12" s="112"/>
      <c r="IOF12" s="112"/>
      <c r="IOG12" s="112"/>
      <c r="IOH12" s="115"/>
      <c r="IOK12" s="428"/>
      <c r="IOL12" s="112"/>
      <c r="IOM12" s="112"/>
      <c r="ION12" s="112"/>
      <c r="IOO12" s="115"/>
      <c r="IOR12" s="428"/>
      <c r="IOS12" s="112"/>
      <c r="IOT12" s="112"/>
      <c r="IOU12" s="112"/>
      <c r="IOV12" s="115"/>
      <c r="IOY12" s="428"/>
      <c r="IOZ12" s="112"/>
      <c r="IPA12" s="112"/>
      <c r="IPB12" s="112"/>
      <c r="IPC12" s="115"/>
      <c r="IPF12" s="428"/>
      <c r="IPG12" s="112"/>
      <c r="IPH12" s="112"/>
      <c r="IPI12" s="112"/>
      <c r="IPJ12" s="115"/>
      <c r="IPM12" s="428"/>
      <c r="IPN12" s="112"/>
      <c r="IPO12" s="112"/>
      <c r="IPP12" s="112"/>
      <c r="IPQ12" s="115"/>
      <c r="IPT12" s="428"/>
      <c r="IPU12" s="112"/>
      <c r="IPV12" s="112"/>
      <c r="IPW12" s="112"/>
      <c r="IPX12" s="115"/>
      <c r="IQA12" s="428"/>
      <c r="IQB12" s="112"/>
      <c r="IQC12" s="112"/>
      <c r="IQD12" s="112"/>
      <c r="IQE12" s="115"/>
      <c r="IQH12" s="428"/>
      <c r="IQI12" s="112"/>
      <c r="IQJ12" s="112"/>
      <c r="IQK12" s="112"/>
      <c r="IQL12" s="115"/>
      <c r="IQO12" s="428"/>
      <c r="IQP12" s="112"/>
      <c r="IQQ12" s="112"/>
      <c r="IQR12" s="112"/>
      <c r="IQS12" s="115"/>
      <c r="IQV12" s="428"/>
      <c r="IQW12" s="112"/>
      <c r="IQX12" s="112"/>
      <c r="IQY12" s="112"/>
      <c r="IQZ12" s="115"/>
      <c r="IRC12" s="428"/>
      <c r="IRD12" s="112"/>
      <c r="IRE12" s="112"/>
      <c r="IRF12" s="112"/>
      <c r="IRG12" s="115"/>
      <c r="IRJ12" s="428"/>
      <c r="IRK12" s="112"/>
      <c r="IRL12" s="112"/>
      <c r="IRM12" s="112"/>
      <c r="IRN12" s="115"/>
      <c r="IRQ12" s="428"/>
      <c r="IRR12" s="112"/>
      <c r="IRS12" s="112"/>
      <c r="IRT12" s="112"/>
      <c r="IRU12" s="115"/>
      <c r="IRX12" s="428"/>
      <c r="IRY12" s="112"/>
      <c r="IRZ12" s="112"/>
      <c r="ISA12" s="112"/>
      <c r="ISB12" s="115"/>
      <c r="ISE12" s="428"/>
      <c r="ISF12" s="112"/>
      <c r="ISG12" s="112"/>
      <c r="ISH12" s="112"/>
      <c r="ISI12" s="115"/>
      <c r="ISL12" s="428"/>
      <c r="ISM12" s="112"/>
      <c r="ISN12" s="112"/>
      <c r="ISO12" s="112"/>
      <c r="ISP12" s="115"/>
      <c r="ISS12" s="428"/>
      <c r="IST12" s="112"/>
      <c r="ISU12" s="112"/>
      <c r="ISV12" s="112"/>
      <c r="ISW12" s="115"/>
      <c r="ISZ12" s="428"/>
      <c r="ITA12" s="112"/>
      <c r="ITB12" s="112"/>
      <c r="ITC12" s="112"/>
      <c r="ITD12" s="115"/>
      <c r="ITG12" s="428"/>
      <c r="ITH12" s="112"/>
      <c r="ITI12" s="112"/>
      <c r="ITJ12" s="112"/>
      <c r="ITK12" s="115"/>
      <c r="ITN12" s="428"/>
      <c r="ITO12" s="112"/>
      <c r="ITP12" s="112"/>
      <c r="ITQ12" s="112"/>
      <c r="ITR12" s="115"/>
      <c r="ITU12" s="428"/>
      <c r="ITV12" s="112"/>
      <c r="ITW12" s="112"/>
      <c r="ITX12" s="112"/>
      <c r="ITY12" s="115"/>
      <c r="IUB12" s="428"/>
      <c r="IUC12" s="112"/>
      <c r="IUD12" s="112"/>
      <c r="IUE12" s="112"/>
      <c r="IUF12" s="115"/>
      <c r="IUI12" s="428"/>
      <c r="IUJ12" s="112"/>
      <c r="IUK12" s="112"/>
      <c r="IUL12" s="112"/>
      <c r="IUM12" s="115"/>
      <c r="IUP12" s="428"/>
      <c r="IUQ12" s="112"/>
      <c r="IUR12" s="112"/>
      <c r="IUS12" s="112"/>
      <c r="IUT12" s="115"/>
      <c r="IUW12" s="428"/>
      <c r="IUX12" s="112"/>
      <c r="IUY12" s="112"/>
      <c r="IUZ12" s="112"/>
      <c r="IVA12" s="115"/>
      <c r="IVD12" s="428"/>
      <c r="IVE12" s="112"/>
      <c r="IVF12" s="112"/>
      <c r="IVG12" s="112"/>
      <c r="IVH12" s="115"/>
      <c r="IVK12" s="428"/>
      <c r="IVL12" s="112"/>
      <c r="IVM12" s="112"/>
      <c r="IVN12" s="112"/>
      <c r="IVO12" s="115"/>
      <c r="IVR12" s="428"/>
      <c r="IVS12" s="112"/>
      <c r="IVT12" s="112"/>
      <c r="IVU12" s="112"/>
      <c r="IVV12" s="115"/>
      <c r="IVY12" s="428"/>
      <c r="IVZ12" s="112"/>
      <c r="IWA12" s="112"/>
      <c r="IWB12" s="112"/>
      <c r="IWC12" s="115"/>
      <c r="IWF12" s="428"/>
      <c r="IWG12" s="112"/>
      <c r="IWH12" s="112"/>
      <c r="IWI12" s="112"/>
      <c r="IWJ12" s="115"/>
      <c r="IWM12" s="428"/>
      <c r="IWN12" s="112"/>
      <c r="IWO12" s="112"/>
      <c r="IWP12" s="112"/>
      <c r="IWQ12" s="115"/>
      <c r="IWT12" s="428"/>
      <c r="IWU12" s="112"/>
      <c r="IWV12" s="112"/>
      <c r="IWW12" s="112"/>
      <c r="IWX12" s="115"/>
      <c r="IXA12" s="428"/>
      <c r="IXB12" s="112"/>
      <c r="IXC12" s="112"/>
      <c r="IXD12" s="112"/>
      <c r="IXE12" s="115"/>
      <c r="IXH12" s="428"/>
      <c r="IXI12" s="112"/>
      <c r="IXJ12" s="112"/>
      <c r="IXK12" s="112"/>
      <c r="IXL12" s="115"/>
      <c r="IXO12" s="428"/>
      <c r="IXP12" s="112"/>
      <c r="IXQ12" s="112"/>
      <c r="IXR12" s="112"/>
      <c r="IXS12" s="115"/>
      <c r="IXV12" s="428"/>
      <c r="IXW12" s="112"/>
      <c r="IXX12" s="112"/>
      <c r="IXY12" s="112"/>
      <c r="IXZ12" s="115"/>
      <c r="IYC12" s="428"/>
      <c r="IYD12" s="112"/>
      <c r="IYE12" s="112"/>
      <c r="IYF12" s="112"/>
      <c r="IYG12" s="115"/>
      <c r="IYJ12" s="428"/>
      <c r="IYK12" s="112"/>
      <c r="IYL12" s="112"/>
      <c r="IYM12" s="112"/>
      <c r="IYN12" s="115"/>
      <c r="IYQ12" s="428"/>
      <c r="IYR12" s="112"/>
      <c r="IYS12" s="112"/>
      <c r="IYT12" s="112"/>
      <c r="IYU12" s="115"/>
      <c r="IYX12" s="428"/>
      <c r="IYY12" s="112"/>
      <c r="IYZ12" s="112"/>
      <c r="IZA12" s="112"/>
      <c r="IZB12" s="115"/>
      <c r="IZE12" s="428"/>
      <c r="IZF12" s="112"/>
      <c r="IZG12" s="112"/>
      <c r="IZH12" s="112"/>
      <c r="IZI12" s="115"/>
      <c r="IZL12" s="428"/>
      <c r="IZM12" s="112"/>
      <c r="IZN12" s="112"/>
      <c r="IZO12" s="112"/>
      <c r="IZP12" s="115"/>
      <c r="IZS12" s="428"/>
      <c r="IZT12" s="112"/>
      <c r="IZU12" s="112"/>
      <c r="IZV12" s="112"/>
      <c r="IZW12" s="115"/>
      <c r="IZZ12" s="428"/>
      <c r="JAA12" s="112"/>
      <c r="JAB12" s="112"/>
      <c r="JAC12" s="112"/>
      <c r="JAD12" s="115"/>
      <c r="JAG12" s="428"/>
      <c r="JAH12" s="112"/>
      <c r="JAI12" s="112"/>
      <c r="JAJ12" s="112"/>
      <c r="JAK12" s="115"/>
      <c r="JAN12" s="428"/>
      <c r="JAO12" s="112"/>
      <c r="JAP12" s="112"/>
      <c r="JAQ12" s="112"/>
      <c r="JAR12" s="115"/>
      <c r="JAU12" s="428"/>
      <c r="JAV12" s="112"/>
      <c r="JAW12" s="112"/>
      <c r="JAX12" s="112"/>
      <c r="JAY12" s="115"/>
      <c r="JBB12" s="428"/>
      <c r="JBC12" s="112"/>
      <c r="JBD12" s="112"/>
      <c r="JBE12" s="112"/>
      <c r="JBF12" s="115"/>
      <c r="JBI12" s="428"/>
      <c r="JBJ12" s="112"/>
      <c r="JBK12" s="112"/>
      <c r="JBL12" s="112"/>
      <c r="JBM12" s="115"/>
      <c r="JBP12" s="428"/>
      <c r="JBQ12" s="112"/>
      <c r="JBR12" s="112"/>
      <c r="JBS12" s="112"/>
      <c r="JBT12" s="115"/>
      <c r="JBW12" s="428"/>
      <c r="JBX12" s="112"/>
      <c r="JBY12" s="112"/>
      <c r="JBZ12" s="112"/>
      <c r="JCA12" s="115"/>
      <c r="JCD12" s="428"/>
      <c r="JCE12" s="112"/>
      <c r="JCF12" s="112"/>
      <c r="JCG12" s="112"/>
      <c r="JCH12" s="115"/>
      <c r="JCK12" s="428"/>
      <c r="JCL12" s="112"/>
      <c r="JCM12" s="112"/>
      <c r="JCN12" s="112"/>
      <c r="JCO12" s="115"/>
      <c r="JCR12" s="428"/>
      <c r="JCS12" s="112"/>
      <c r="JCT12" s="112"/>
      <c r="JCU12" s="112"/>
      <c r="JCV12" s="115"/>
      <c r="JCY12" s="428"/>
      <c r="JCZ12" s="112"/>
      <c r="JDA12" s="112"/>
      <c r="JDB12" s="112"/>
      <c r="JDC12" s="115"/>
      <c r="JDF12" s="428"/>
      <c r="JDG12" s="112"/>
      <c r="JDH12" s="112"/>
      <c r="JDI12" s="112"/>
      <c r="JDJ12" s="115"/>
      <c r="JDM12" s="428"/>
      <c r="JDN12" s="112"/>
      <c r="JDO12" s="112"/>
      <c r="JDP12" s="112"/>
      <c r="JDQ12" s="115"/>
      <c r="JDT12" s="428"/>
      <c r="JDU12" s="112"/>
      <c r="JDV12" s="112"/>
      <c r="JDW12" s="112"/>
      <c r="JDX12" s="115"/>
      <c r="JEA12" s="428"/>
      <c r="JEB12" s="112"/>
      <c r="JEC12" s="112"/>
      <c r="JED12" s="112"/>
      <c r="JEE12" s="115"/>
      <c r="JEH12" s="428"/>
      <c r="JEI12" s="112"/>
      <c r="JEJ12" s="112"/>
      <c r="JEK12" s="112"/>
      <c r="JEL12" s="115"/>
      <c r="JEO12" s="428"/>
      <c r="JEP12" s="112"/>
      <c r="JEQ12" s="112"/>
      <c r="JER12" s="112"/>
      <c r="JES12" s="115"/>
      <c r="JEV12" s="428"/>
      <c r="JEW12" s="112"/>
      <c r="JEX12" s="112"/>
      <c r="JEY12" s="112"/>
      <c r="JEZ12" s="115"/>
      <c r="JFC12" s="428"/>
      <c r="JFD12" s="112"/>
      <c r="JFE12" s="112"/>
      <c r="JFF12" s="112"/>
      <c r="JFG12" s="115"/>
      <c r="JFJ12" s="428"/>
      <c r="JFK12" s="112"/>
      <c r="JFL12" s="112"/>
      <c r="JFM12" s="112"/>
      <c r="JFN12" s="115"/>
      <c r="JFQ12" s="428"/>
      <c r="JFR12" s="112"/>
      <c r="JFS12" s="112"/>
      <c r="JFT12" s="112"/>
      <c r="JFU12" s="115"/>
      <c r="JFX12" s="428"/>
      <c r="JFY12" s="112"/>
      <c r="JFZ12" s="112"/>
      <c r="JGA12" s="112"/>
      <c r="JGB12" s="115"/>
      <c r="JGE12" s="428"/>
      <c r="JGF12" s="112"/>
      <c r="JGG12" s="112"/>
      <c r="JGH12" s="112"/>
      <c r="JGI12" s="115"/>
      <c r="JGL12" s="428"/>
      <c r="JGM12" s="112"/>
      <c r="JGN12" s="112"/>
      <c r="JGO12" s="112"/>
      <c r="JGP12" s="115"/>
      <c r="JGS12" s="428"/>
      <c r="JGT12" s="112"/>
      <c r="JGU12" s="112"/>
      <c r="JGV12" s="112"/>
      <c r="JGW12" s="115"/>
      <c r="JGZ12" s="428"/>
      <c r="JHA12" s="112"/>
      <c r="JHB12" s="112"/>
      <c r="JHC12" s="112"/>
      <c r="JHD12" s="115"/>
      <c r="JHG12" s="428"/>
      <c r="JHH12" s="112"/>
      <c r="JHI12" s="112"/>
      <c r="JHJ12" s="112"/>
      <c r="JHK12" s="115"/>
      <c r="JHN12" s="428"/>
      <c r="JHO12" s="112"/>
      <c r="JHP12" s="112"/>
      <c r="JHQ12" s="112"/>
      <c r="JHR12" s="115"/>
      <c r="JHU12" s="428"/>
      <c r="JHV12" s="112"/>
      <c r="JHW12" s="112"/>
      <c r="JHX12" s="112"/>
      <c r="JHY12" s="115"/>
      <c r="JIB12" s="428"/>
      <c r="JIC12" s="112"/>
      <c r="JID12" s="112"/>
      <c r="JIE12" s="112"/>
      <c r="JIF12" s="115"/>
      <c r="JII12" s="428"/>
      <c r="JIJ12" s="112"/>
      <c r="JIK12" s="112"/>
      <c r="JIL12" s="112"/>
      <c r="JIM12" s="115"/>
      <c r="JIP12" s="428"/>
      <c r="JIQ12" s="112"/>
      <c r="JIR12" s="112"/>
      <c r="JIS12" s="112"/>
      <c r="JIT12" s="115"/>
      <c r="JIW12" s="428"/>
      <c r="JIX12" s="112"/>
      <c r="JIY12" s="112"/>
      <c r="JIZ12" s="112"/>
      <c r="JJA12" s="115"/>
      <c r="JJD12" s="428"/>
      <c r="JJE12" s="112"/>
      <c r="JJF12" s="112"/>
      <c r="JJG12" s="112"/>
      <c r="JJH12" s="115"/>
      <c r="JJK12" s="428"/>
      <c r="JJL12" s="112"/>
      <c r="JJM12" s="112"/>
      <c r="JJN12" s="112"/>
      <c r="JJO12" s="115"/>
      <c r="JJR12" s="428"/>
      <c r="JJS12" s="112"/>
      <c r="JJT12" s="112"/>
      <c r="JJU12" s="112"/>
      <c r="JJV12" s="115"/>
      <c r="JJY12" s="428"/>
      <c r="JJZ12" s="112"/>
      <c r="JKA12" s="112"/>
      <c r="JKB12" s="112"/>
      <c r="JKC12" s="115"/>
      <c r="JKF12" s="428"/>
      <c r="JKG12" s="112"/>
      <c r="JKH12" s="112"/>
      <c r="JKI12" s="112"/>
      <c r="JKJ12" s="115"/>
      <c r="JKM12" s="428"/>
      <c r="JKN12" s="112"/>
      <c r="JKO12" s="112"/>
      <c r="JKP12" s="112"/>
      <c r="JKQ12" s="115"/>
      <c r="JKT12" s="428"/>
      <c r="JKU12" s="112"/>
      <c r="JKV12" s="112"/>
      <c r="JKW12" s="112"/>
      <c r="JKX12" s="115"/>
      <c r="JLA12" s="428"/>
      <c r="JLB12" s="112"/>
      <c r="JLC12" s="112"/>
      <c r="JLD12" s="112"/>
      <c r="JLE12" s="115"/>
      <c r="JLH12" s="428"/>
      <c r="JLI12" s="112"/>
      <c r="JLJ12" s="112"/>
      <c r="JLK12" s="112"/>
      <c r="JLL12" s="115"/>
      <c r="JLO12" s="428"/>
      <c r="JLP12" s="112"/>
      <c r="JLQ12" s="112"/>
      <c r="JLR12" s="112"/>
      <c r="JLS12" s="115"/>
      <c r="JLV12" s="428"/>
      <c r="JLW12" s="112"/>
      <c r="JLX12" s="112"/>
      <c r="JLY12" s="112"/>
      <c r="JLZ12" s="115"/>
      <c r="JMC12" s="428"/>
      <c r="JMD12" s="112"/>
      <c r="JME12" s="112"/>
      <c r="JMF12" s="112"/>
      <c r="JMG12" s="115"/>
      <c r="JMJ12" s="428"/>
      <c r="JMK12" s="112"/>
      <c r="JML12" s="112"/>
      <c r="JMM12" s="112"/>
      <c r="JMN12" s="115"/>
      <c r="JMQ12" s="428"/>
      <c r="JMR12" s="112"/>
      <c r="JMS12" s="112"/>
      <c r="JMT12" s="112"/>
      <c r="JMU12" s="115"/>
      <c r="JMX12" s="428"/>
      <c r="JMY12" s="112"/>
      <c r="JMZ12" s="112"/>
      <c r="JNA12" s="112"/>
      <c r="JNB12" s="115"/>
      <c r="JNE12" s="428"/>
      <c r="JNF12" s="112"/>
      <c r="JNG12" s="112"/>
      <c r="JNH12" s="112"/>
      <c r="JNI12" s="115"/>
      <c r="JNL12" s="428"/>
      <c r="JNM12" s="112"/>
      <c r="JNN12" s="112"/>
      <c r="JNO12" s="112"/>
      <c r="JNP12" s="115"/>
      <c r="JNS12" s="428"/>
      <c r="JNT12" s="112"/>
      <c r="JNU12" s="112"/>
      <c r="JNV12" s="112"/>
      <c r="JNW12" s="115"/>
      <c r="JNZ12" s="428"/>
      <c r="JOA12" s="112"/>
      <c r="JOB12" s="112"/>
      <c r="JOC12" s="112"/>
      <c r="JOD12" s="115"/>
      <c r="JOG12" s="428"/>
      <c r="JOH12" s="112"/>
      <c r="JOI12" s="112"/>
      <c r="JOJ12" s="112"/>
      <c r="JOK12" s="115"/>
      <c r="JON12" s="428"/>
      <c r="JOO12" s="112"/>
      <c r="JOP12" s="112"/>
      <c r="JOQ12" s="112"/>
      <c r="JOR12" s="115"/>
      <c r="JOU12" s="428"/>
      <c r="JOV12" s="112"/>
      <c r="JOW12" s="112"/>
      <c r="JOX12" s="112"/>
      <c r="JOY12" s="115"/>
      <c r="JPB12" s="428"/>
      <c r="JPC12" s="112"/>
      <c r="JPD12" s="112"/>
      <c r="JPE12" s="112"/>
      <c r="JPF12" s="115"/>
      <c r="JPI12" s="428"/>
      <c r="JPJ12" s="112"/>
      <c r="JPK12" s="112"/>
      <c r="JPL12" s="112"/>
      <c r="JPM12" s="115"/>
      <c r="JPP12" s="428"/>
      <c r="JPQ12" s="112"/>
      <c r="JPR12" s="112"/>
      <c r="JPS12" s="112"/>
      <c r="JPT12" s="115"/>
      <c r="JPW12" s="428"/>
      <c r="JPX12" s="112"/>
      <c r="JPY12" s="112"/>
      <c r="JPZ12" s="112"/>
      <c r="JQA12" s="115"/>
      <c r="JQD12" s="428"/>
      <c r="JQE12" s="112"/>
      <c r="JQF12" s="112"/>
      <c r="JQG12" s="112"/>
      <c r="JQH12" s="115"/>
      <c r="JQK12" s="428"/>
      <c r="JQL12" s="112"/>
      <c r="JQM12" s="112"/>
      <c r="JQN12" s="112"/>
      <c r="JQO12" s="115"/>
      <c r="JQR12" s="428"/>
      <c r="JQS12" s="112"/>
      <c r="JQT12" s="112"/>
      <c r="JQU12" s="112"/>
      <c r="JQV12" s="115"/>
      <c r="JQY12" s="428"/>
      <c r="JQZ12" s="112"/>
      <c r="JRA12" s="112"/>
      <c r="JRB12" s="112"/>
      <c r="JRC12" s="115"/>
      <c r="JRF12" s="428"/>
      <c r="JRG12" s="112"/>
      <c r="JRH12" s="112"/>
      <c r="JRI12" s="112"/>
      <c r="JRJ12" s="115"/>
      <c r="JRM12" s="428"/>
      <c r="JRN12" s="112"/>
      <c r="JRO12" s="112"/>
      <c r="JRP12" s="112"/>
      <c r="JRQ12" s="115"/>
      <c r="JRT12" s="428"/>
      <c r="JRU12" s="112"/>
      <c r="JRV12" s="112"/>
      <c r="JRW12" s="112"/>
      <c r="JRX12" s="115"/>
      <c r="JSA12" s="428"/>
      <c r="JSB12" s="112"/>
      <c r="JSC12" s="112"/>
      <c r="JSD12" s="112"/>
      <c r="JSE12" s="115"/>
      <c r="JSH12" s="428"/>
      <c r="JSI12" s="112"/>
      <c r="JSJ12" s="112"/>
      <c r="JSK12" s="112"/>
      <c r="JSL12" s="115"/>
      <c r="JSO12" s="428"/>
      <c r="JSP12" s="112"/>
      <c r="JSQ12" s="112"/>
      <c r="JSR12" s="112"/>
      <c r="JSS12" s="115"/>
      <c r="JSV12" s="428"/>
      <c r="JSW12" s="112"/>
      <c r="JSX12" s="112"/>
      <c r="JSY12" s="112"/>
      <c r="JSZ12" s="115"/>
      <c r="JTC12" s="428"/>
      <c r="JTD12" s="112"/>
      <c r="JTE12" s="112"/>
      <c r="JTF12" s="112"/>
      <c r="JTG12" s="115"/>
      <c r="JTJ12" s="428"/>
      <c r="JTK12" s="112"/>
      <c r="JTL12" s="112"/>
      <c r="JTM12" s="112"/>
      <c r="JTN12" s="115"/>
      <c r="JTQ12" s="428"/>
      <c r="JTR12" s="112"/>
      <c r="JTS12" s="112"/>
      <c r="JTT12" s="112"/>
      <c r="JTU12" s="115"/>
      <c r="JTX12" s="428"/>
      <c r="JTY12" s="112"/>
      <c r="JTZ12" s="112"/>
      <c r="JUA12" s="112"/>
      <c r="JUB12" s="115"/>
      <c r="JUE12" s="428"/>
      <c r="JUF12" s="112"/>
      <c r="JUG12" s="112"/>
      <c r="JUH12" s="112"/>
      <c r="JUI12" s="115"/>
      <c r="JUL12" s="428"/>
      <c r="JUM12" s="112"/>
      <c r="JUN12" s="112"/>
      <c r="JUO12" s="112"/>
      <c r="JUP12" s="115"/>
      <c r="JUS12" s="428"/>
      <c r="JUT12" s="112"/>
      <c r="JUU12" s="112"/>
      <c r="JUV12" s="112"/>
      <c r="JUW12" s="115"/>
      <c r="JUZ12" s="428"/>
      <c r="JVA12" s="112"/>
      <c r="JVB12" s="112"/>
      <c r="JVC12" s="112"/>
      <c r="JVD12" s="115"/>
      <c r="JVG12" s="428"/>
      <c r="JVH12" s="112"/>
      <c r="JVI12" s="112"/>
      <c r="JVJ12" s="112"/>
      <c r="JVK12" s="115"/>
      <c r="JVN12" s="428"/>
      <c r="JVO12" s="112"/>
      <c r="JVP12" s="112"/>
      <c r="JVQ12" s="112"/>
      <c r="JVR12" s="115"/>
      <c r="JVU12" s="428"/>
      <c r="JVV12" s="112"/>
      <c r="JVW12" s="112"/>
      <c r="JVX12" s="112"/>
      <c r="JVY12" s="115"/>
      <c r="JWB12" s="428"/>
      <c r="JWC12" s="112"/>
      <c r="JWD12" s="112"/>
      <c r="JWE12" s="112"/>
      <c r="JWF12" s="115"/>
      <c r="JWI12" s="428"/>
      <c r="JWJ12" s="112"/>
      <c r="JWK12" s="112"/>
      <c r="JWL12" s="112"/>
      <c r="JWM12" s="115"/>
      <c r="JWP12" s="428"/>
      <c r="JWQ12" s="112"/>
      <c r="JWR12" s="112"/>
      <c r="JWS12" s="112"/>
      <c r="JWT12" s="115"/>
      <c r="JWW12" s="428"/>
      <c r="JWX12" s="112"/>
      <c r="JWY12" s="112"/>
      <c r="JWZ12" s="112"/>
      <c r="JXA12" s="115"/>
      <c r="JXD12" s="428"/>
      <c r="JXE12" s="112"/>
      <c r="JXF12" s="112"/>
      <c r="JXG12" s="112"/>
      <c r="JXH12" s="115"/>
      <c r="JXK12" s="428"/>
      <c r="JXL12" s="112"/>
      <c r="JXM12" s="112"/>
      <c r="JXN12" s="112"/>
      <c r="JXO12" s="115"/>
      <c r="JXR12" s="428"/>
      <c r="JXS12" s="112"/>
      <c r="JXT12" s="112"/>
      <c r="JXU12" s="112"/>
      <c r="JXV12" s="115"/>
      <c r="JXY12" s="428"/>
      <c r="JXZ12" s="112"/>
      <c r="JYA12" s="112"/>
      <c r="JYB12" s="112"/>
      <c r="JYC12" s="115"/>
      <c r="JYF12" s="428"/>
      <c r="JYG12" s="112"/>
      <c r="JYH12" s="112"/>
      <c r="JYI12" s="112"/>
      <c r="JYJ12" s="115"/>
      <c r="JYM12" s="428"/>
      <c r="JYN12" s="112"/>
      <c r="JYO12" s="112"/>
      <c r="JYP12" s="112"/>
      <c r="JYQ12" s="115"/>
      <c r="JYT12" s="428"/>
      <c r="JYU12" s="112"/>
      <c r="JYV12" s="112"/>
      <c r="JYW12" s="112"/>
      <c r="JYX12" s="115"/>
      <c r="JZA12" s="428"/>
      <c r="JZB12" s="112"/>
      <c r="JZC12" s="112"/>
      <c r="JZD12" s="112"/>
      <c r="JZE12" s="115"/>
      <c r="JZH12" s="428"/>
      <c r="JZI12" s="112"/>
      <c r="JZJ12" s="112"/>
      <c r="JZK12" s="112"/>
      <c r="JZL12" s="115"/>
      <c r="JZO12" s="428"/>
      <c r="JZP12" s="112"/>
      <c r="JZQ12" s="112"/>
      <c r="JZR12" s="112"/>
      <c r="JZS12" s="115"/>
      <c r="JZV12" s="428"/>
      <c r="JZW12" s="112"/>
      <c r="JZX12" s="112"/>
      <c r="JZY12" s="112"/>
      <c r="JZZ12" s="115"/>
      <c r="KAC12" s="428"/>
      <c r="KAD12" s="112"/>
      <c r="KAE12" s="112"/>
      <c r="KAF12" s="112"/>
      <c r="KAG12" s="115"/>
      <c r="KAJ12" s="428"/>
      <c r="KAK12" s="112"/>
      <c r="KAL12" s="112"/>
      <c r="KAM12" s="112"/>
      <c r="KAN12" s="115"/>
      <c r="KAQ12" s="428"/>
      <c r="KAR12" s="112"/>
      <c r="KAS12" s="112"/>
      <c r="KAT12" s="112"/>
      <c r="KAU12" s="115"/>
      <c r="KAX12" s="428"/>
      <c r="KAY12" s="112"/>
      <c r="KAZ12" s="112"/>
      <c r="KBA12" s="112"/>
      <c r="KBB12" s="115"/>
      <c r="KBE12" s="428"/>
      <c r="KBF12" s="112"/>
      <c r="KBG12" s="112"/>
      <c r="KBH12" s="112"/>
      <c r="KBI12" s="115"/>
      <c r="KBL12" s="428"/>
      <c r="KBM12" s="112"/>
      <c r="KBN12" s="112"/>
      <c r="KBO12" s="112"/>
      <c r="KBP12" s="115"/>
      <c r="KBS12" s="428"/>
      <c r="KBT12" s="112"/>
      <c r="KBU12" s="112"/>
      <c r="KBV12" s="112"/>
      <c r="KBW12" s="115"/>
      <c r="KBZ12" s="428"/>
      <c r="KCA12" s="112"/>
      <c r="KCB12" s="112"/>
      <c r="KCC12" s="112"/>
      <c r="KCD12" s="115"/>
      <c r="KCG12" s="428"/>
      <c r="KCH12" s="112"/>
      <c r="KCI12" s="112"/>
      <c r="KCJ12" s="112"/>
      <c r="KCK12" s="115"/>
      <c r="KCN12" s="428"/>
      <c r="KCO12" s="112"/>
      <c r="KCP12" s="112"/>
      <c r="KCQ12" s="112"/>
      <c r="KCR12" s="115"/>
      <c r="KCU12" s="428"/>
      <c r="KCV12" s="112"/>
      <c r="KCW12" s="112"/>
      <c r="KCX12" s="112"/>
      <c r="KCY12" s="115"/>
      <c r="KDB12" s="428"/>
      <c r="KDC12" s="112"/>
      <c r="KDD12" s="112"/>
      <c r="KDE12" s="112"/>
      <c r="KDF12" s="115"/>
      <c r="KDI12" s="428"/>
      <c r="KDJ12" s="112"/>
      <c r="KDK12" s="112"/>
      <c r="KDL12" s="112"/>
      <c r="KDM12" s="115"/>
      <c r="KDP12" s="428"/>
      <c r="KDQ12" s="112"/>
      <c r="KDR12" s="112"/>
      <c r="KDS12" s="112"/>
      <c r="KDT12" s="115"/>
      <c r="KDW12" s="428"/>
      <c r="KDX12" s="112"/>
      <c r="KDY12" s="112"/>
      <c r="KDZ12" s="112"/>
      <c r="KEA12" s="115"/>
      <c r="KED12" s="428"/>
      <c r="KEE12" s="112"/>
      <c r="KEF12" s="112"/>
      <c r="KEG12" s="112"/>
      <c r="KEH12" s="115"/>
      <c r="KEK12" s="428"/>
      <c r="KEL12" s="112"/>
      <c r="KEM12" s="112"/>
      <c r="KEN12" s="112"/>
      <c r="KEO12" s="115"/>
      <c r="KER12" s="428"/>
      <c r="KES12" s="112"/>
      <c r="KET12" s="112"/>
      <c r="KEU12" s="112"/>
      <c r="KEV12" s="115"/>
      <c r="KEY12" s="428"/>
      <c r="KEZ12" s="112"/>
      <c r="KFA12" s="112"/>
      <c r="KFB12" s="112"/>
      <c r="KFC12" s="115"/>
      <c r="KFF12" s="428"/>
      <c r="KFG12" s="112"/>
      <c r="KFH12" s="112"/>
      <c r="KFI12" s="112"/>
      <c r="KFJ12" s="115"/>
      <c r="KFM12" s="428"/>
      <c r="KFN12" s="112"/>
      <c r="KFO12" s="112"/>
      <c r="KFP12" s="112"/>
      <c r="KFQ12" s="115"/>
      <c r="KFT12" s="428"/>
      <c r="KFU12" s="112"/>
      <c r="KFV12" s="112"/>
      <c r="KFW12" s="112"/>
      <c r="KFX12" s="115"/>
      <c r="KGA12" s="428"/>
      <c r="KGB12" s="112"/>
      <c r="KGC12" s="112"/>
      <c r="KGD12" s="112"/>
      <c r="KGE12" s="115"/>
      <c r="KGH12" s="428"/>
      <c r="KGI12" s="112"/>
      <c r="KGJ12" s="112"/>
      <c r="KGK12" s="112"/>
      <c r="KGL12" s="115"/>
      <c r="KGO12" s="428"/>
      <c r="KGP12" s="112"/>
      <c r="KGQ12" s="112"/>
      <c r="KGR12" s="112"/>
      <c r="KGS12" s="115"/>
      <c r="KGV12" s="428"/>
      <c r="KGW12" s="112"/>
      <c r="KGX12" s="112"/>
      <c r="KGY12" s="112"/>
      <c r="KGZ12" s="115"/>
      <c r="KHC12" s="428"/>
      <c r="KHD12" s="112"/>
      <c r="KHE12" s="112"/>
      <c r="KHF12" s="112"/>
      <c r="KHG12" s="115"/>
      <c r="KHJ12" s="428"/>
      <c r="KHK12" s="112"/>
      <c r="KHL12" s="112"/>
      <c r="KHM12" s="112"/>
      <c r="KHN12" s="115"/>
      <c r="KHQ12" s="428"/>
      <c r="KHR12" s="112"/>
      <c r="KHS12" s="112"/>
      <c r="KHT12" s="112"/>
      <c r="KHU12" s="115"/>
      <c r="KHX12" s="428"/>
      <c r="KHY12" s="112"/>
      <c r="KHZ12" s="112"/>
      <c r="KIA12" s="112"/>
      <c r="KIB12" s="115"/>
      <c r="KIE12" s="428"/>
      <c r="KIF12" s="112"/>
      <c r="KIG12" s="112"/>
      <c r="KIH12" s="112"/>
      <c r="KII12" s="115"/>
      <c r="KIL12" s="428"/>
      <c r="KIM12" s="112"/>
      <c r="KIN12" s="112"/>
      <c r="KIO12" s="112"/>
      <c r="KIP12" s="115"/>
      <c r="KIS12" s="428"/>
      <c r="KIT12" s="112"/>
      <c r="KIU12" s="112"/>
      <c r="KIV12" s="112"/>
      <c r="KIW12" s="115"/>
      <c r="KIZ12" s="428"/>
      <c r="KJA12" s="112"/>
      <c r="KJB12" s="112"/>
      <c r="KJC12" s="112"/>
      <c r="KJD12" s="115"/>
      <c r="KJG12" s="428"/>
      <c r="KJH12" s="112"/>
      <c r="KJI12" s="112"/>
      <c r="KJJ12" s="112"/>
      <c r="KJK12" s="115"/>
      <c r="KJN12" s="428"/>
      <c r="KJO12" s="112"/>
      <c r="KJP12" s="112"/>
      <c r="KJQ12" s="112"/>
      <c r="KJR12" s="115"/>
      <c r="KJU12" s="428"/>
      <c r="KJV12" s="112"/>
      <c r="KJW12" s="112"/>
      <c r="KJX12" s="112"/>
      <c r="KJY12" s="115"/>
      <c r="KKB12" s="428"/>
      <c r="KKC12" s="112"/>
      <c r="KKD12" s="112"/>
      <c r="KKE12" s="112"/>
      <c r="KKF12" s="115"/>
      <c r="KKI12" s="428"/>
      <c r="KKJ12" s="112"/>
      <c r="KKK12" s="112"/>
      <c r="KKL12" s="112"/>
      <c r="KKM12" s="115"/>
      <c r="KKP12" s="428"/>
      <c r="KKQ12" s="112"/>
      <c r="KKR12" s="112"/>
      <c r="KKS12" s="112"/>
      <c r="KKT12" s="115"/>
      <c r="KKW12" s="428"/>
      <c r="KKX12" s="112"/>
      <c r="KKY12" s="112"/>
      <c r="KKZ12" s="112"/>
      <c r="KLA12" s="115"/>
      <c r="KLD12" s="428"/>
      <c r="KLE12" s="112"/>
      <c r="KLF12" s="112"/>
      <c r="KLG12" s="112"/>
      <c r="KLH12" s="115"/>
      <c r="KLK12" s="428"/>
      <c r="KLL12" s="112"/>
      <c r="KLM12" s="112"/>
      <c r="KLN12" s="112"/>
      <c r="KLO12" s="115"/>
      <c r="KLR12" s="428"/>
      <c r="KLS12" s="112"/>
      <c r="KLT12" s="112"/>
      <c r="KLU12" s="112"/>
      <c r="KLV12" s="115"/>
      <c r="KLY12" s="428"/>
      <c r="KLZ12" s="112"/>
      <c r="KMA12" s="112"/>
      <c r="KMB12" s="112"/>
      <c r="KMC12" s="115"/>
      <c r="KMF12" s="428"/>
      <c r="KMG12" s="112"/>
      <c r="KMH12" s="112"/>
      <c r="KMI12" s="112"/>
      <c r="KMJ12" s="115"/>
      <c r="KMM12" s="428"/>
      <c r="KMN12" s="112"/>
      <c r="KMO12" s="112"/>
      <c r="KMP12" s="112"/>
      <c r="KMQ12" s="115"/>
      <c r="KMT12" s="428"/>
      <c r="KMU12" s="112"/>
      <c r="KMV12" s="112"/>
      <c r="KMW12" s="112"/>
      <c r="KMX12" s="115"/>
      <c r="KNA12" s="428"/>
      <c r="KNB12" s="112"/>
      <c r="KNC12" s="112"/>
      <c r="KND12" s="112"/>
      <c r="KNE12" s="115"/>
      <c r="KNH12" s="428"/>
      <c r="KNI12" s="112"/>
      <c r="KNJ12" s="112"/>
      <c r="KNK12" s="112"/>
      <c r="KNL12" s="115"/>
      <c r="KNO12" s="428"/>
      <c r="KNP12" s="112"/>
      <c r="KNQ12" s="112"/>
      <c r="KNR12" s="112"/>
      <c r="KNS12" s="115"/>
      <c r="KNV12" s="428"/>
      <c r="KNW12" s="112"/>
      <c r="KNX12" s="112"/>
      <c r="KNY12" s="112"/>
      <c r="KNZ12" s="115"/>
      <c r="KOC12" s="428"/>
      <c r="KOD12" s="112"/>
      <c r="KOE12" s="112"/>
      <c r="KOF12" s="112"/>
      <c r="KOG12" s="115"/>
      <c r="KOJ12" s="428"/>
      <c r="KOK12" s="112"/>
      <c r="KOL12" s="112"/>
      <c r="KOM12" s="112"/>
      <c r="KON12" s="115"/>
      <c r="KOQ12" s="428"/>
      <c r="KOR12" s="112"/>
      <c r="KOS12" s="112"/>
      <c r="KOT12" s="112"/>
      <c r="KOU12" s="115"/>
      <c r="KOX12" s="428"/>
      <c r="KOY12" s="112"/>
      <c r="KOZ12" s="112"/>
      <c r="KPA12" s="112"/>
      <c r="KPB12" s="115"/>
      <c r="KPE12" s="428"/>
      <c r="KPF12" s="112"/>
      <c r="KPG12" s="112"/>
      <c r="KPH12" s="112"/>
      <c r="KPI12" s="115"/>
      <c r="KPL12" s="428"/>
      <c r="KPM12" s="112"/>
      <c r="KPN12" s="112"/>
      <c r="KPO12" s="112"/>
      <c r="KPP12" s="115"/>
      <c r="KPS12" s="428"/>
      <c r="KPT12" s="112"/>
      <c r="KPU12" s="112"/>
      <c r="KPV12" s="112"/>
      <c r="KPW12" s="115"/>
      <c r="KPZ12" s="428"/>
      <c r="KQA12" s="112"/>
      <c r="KQB12" s="112"/>
      <c r="KQC12" s="112"/>
      <c r="KQD12" s="115"/>
      <c r="KQG12" s="428"/>
      <c r="KQH12" s="112"/>
      <c r="KQI12" s="112"/>
      <c r="KQJ12" s="112"/>
      <c r="KQK12" s="115"/>
      <c r="KQN12" s="428"/>
      <c r="KQO12" s="112"/>
      <c r="KQP12" s="112"/>
      <c r="KQQ12" s="112"/>
      <c r="KQR12" s="115"/>
      <c r="KQU12" s="428"/>
      <c r="KQV12" s="112"/>
      <c r="KQW12" s="112"/>
      <c r="KQX12" s="112"/>
      <c r="KQY12" s="115"/>
      <c r="KRB12" s="428"/>
      <c r="KRC12" s="112"/>
      <c r="KRD12" s="112"/>
      <c r="KRE12" s="112"/>
      <c r="KRF12" s="115"/>
      <c r="KRI12" s="428"/>
      <c r="KRJ12" s="112"/>
      <c r="KRK12" s="112"/>
      <c r="KRL12" s="112"/>
      <c r="KRM12" s="115"/>
      <c r="KRP12" s="428"/>
      <c r="KRQ12" s="112"/>
      <c r="KRR12" s="112"/>
      <c r="KRS12" s="112"/>
      <c r="KRT12" s="115"/>
      <c r="KRW12" s="428"/>
      <c r="KRX12" s="112"/>
      <c r="KRY12" s="112"/>
      <c r="KRZ12" s="112"/>
      <c r="KSA12" s="115"/>
      <c r="KSD12" s="428"/>
      <c r="KSE12" s="112"/>
      <c r="KSF12" s="112"/>
      <c r="KSG12" s="112"/>
      <c r="KSH12" s="115"/>
      <c r="KSK12" s="428"/>
      <c r="KSL12" s="112"/>
      <c r="KSM12" s="112"/>
      <c r="KSN12" s="112"/>
      <c r="KSO12" s="115"/>
      <c r="KSR12" s="428"/>
      <c r="KSS12" s="112"/>
      <c r="KST12" s="112"/>
      <c r="KSU12" s="112"/>
      <c r="KSV12" s="115"/>
      <c r="KSY12" s="428"/>
      <c r="KSZ12" s="112"/>
      <c r="KTA12" s="112"/>
      <c r="KTB12" s="112"/>
      <c r="KTC12" s="115"/>
      <c r="KTF12" s="428"/>
      <c r="KTG12" s="112"/>
      <c r="KTH12" s="112"/>
      <c r="KTI12" s="112"/>
      <c r="KTJ12" s="115"/>
      <c r="KTM12" s="428"/>
      <c r="KTN12" s="112"/>
      <c r="KTO12" s="112"/>
      <c r="KTP12" s="112"/>
      <c r="KTQ12" s="115"/>
      <c r="KTT12" s="428"/>
      <c r="KTU12" s="112"/>
      <c r="KTV12" s="112"/>
      <c r="KTW12" s="112"/>
      <c r="KTX12" s="115"/>
      <c r="KUA12" s="428"/>
      <c r="KUB12" s="112"/>
      <c r="KUC12" s="112"/>
      <c r="KUD12" s="112"/>
      <c r="KUE12" s="115"/>
      <c r="KUH12" s="428"/>
      <c r="KUI12" s="112"/>
      <c r="KUJ12" s="112"/>
      <c r="KUK12" s="112"/>
      <c r="KUL12" s="115"/>
      <c r="KUO12" s="428"/>
      <c r="KUP12" s="112"/>
      <c r="KUQ12" s="112"/>
      <c r="KUR12" s="112"/>
      <c r="KUS12" s="115"/>
      <c r="KUV12" s="428"/>
      <c r="KUW12" s="112"/>
      <c r="KUX12" s="112"/>
      <c r="KUY12" s="112"/>
      <c r="KUZ12" s="115"/>
      <c r="KVC12" s="428"/>
      <c r="KVD12" s="112"/>
      <c r="KVE12" s="112"/>
      <c r="KVF12" s="112"/>
      <c r="KVG12" s="115"/>
      <c r="KVJ12" s="428"/>
      <c r="KVK12" s="112"/>
      <c r="KVL12" s="112"/>
      <c r="KVM12" s="112"/>
      <c r="KVN12" s="115"/>
      <c r="KVQ12" s="428"/>
      <c r="KVR12" s="112"/>
      <c r="KVS12" s="112"/>
      <c r="KVT12" s="112"/>
      <c r="KVU12" s="115"/>
      <c r="KVX12" s="428"/>
      <c r="KVY12" s="112"/>
      <c r="KVZ12" s="112"/>
      <c r="KWA12" s="112"/>
      <c r="KWB12" s="115"/>
      <c r="KWE12" s="428"/>
      <c r="KWF12" s="112"/>
      <c r="KWG12" s="112"/>
      <c r="KWH12" s="112"/>
      <c r="KWI12" s="115"/>
      <c r="KWL12" s="428"/>
      <c r="KWM12" s="112"/>
      <c r="KWN12" s="112"/>
      <c r="KWO12" s="112"/>
      <c r="KWP12" s="115"/>
      <c r="KWS12" s="428"/>
      <c r="KWT12" s="112"/>
      <c r="KWU12" s="112"/>
      <c r="KWV12" s="112"/>
      <c r="KWW12" s="115"/>
      <c r="KWZ12" s="428"/>
      <c r="KXA12" s="112"/>
      <c r="KXB12" s="112"/>
      <c r="KXC12" s="112"/>
      <c r="KXD12" s="115"/>
      <c r="KXG12" s="428"/>
      <c r="KXH12" s="112"/>
      <c r="KXI12" s="112"/>
      <c r="KXJ12" s="112"/>
      <c r="KXK12" s="115"/>
      <c r="KXN12" s="428"/>
      <c r="KXO12" s="112"/>
      <c r="KXP12" s="112"/>
      <c r="KXQ12" s="112"/>
      <c r="KXR12" s="115"/>
      <c r="KXU12" s="428"/>
      <c r="KXV12" s="112"/>
      <c r="KXW12" s="112"/>
      <c r="KXX12" s="112"/>
      <c r="KXY12" s="115"/>
      <c r="KYB12" s="428"/>
      <c r="KYC12" s="112"/>
      <c r="KYD12" s="112"/>
      <c r="KYE12" s="112"/>
      <c r="KYF12" s="115"/>
      <c r="KYI12" s="428"/>
      <c r="KYJ12" s="112"/>
      <c r="KYK12" s="112"/>
      <c r="KYL12" s="112"/>
      <c r="KYM12" s="115"/>
      <c r="KYP12" s="428"/>
      <c r="KYQ12" s="112"/>
      <c r="KYR12" s="112"/>
      <c r="KYS12" s="112"/>
      <c r="KYT12" s="115"/>
      <c r="KYW12" s="428"/>
      <c r="KYX12" s="112"/>
      <c r="KYY12" s="112"/>
      <c r="KYZ12" s="112"/>
      <c r="KZA12" s="115"/>
      <c r="KZD12" s="428"/>
      <c r="KZE12" s="112"/>
      <c r="KZF12" s="112"/>
      <c r="KZG12" s="112"/>
      <c r="KZH12" s="115"/>
      <c r="KZK12" s="428"/>
      <c r="KZL12" s="112"/>
      <c r="KZM12" s="112"/>
      <c r="KZN12" s="112"/>
      <c r="KZO12" s="115"/>
      <c r="KZR12" s="428"/>
      <c r="KZS12" s="112"/>
      <c r="KZT12" s="112"/>
      <c r="KZU12" s="112"/>
      <c r="KZV12" s="115"/>
      <c r="KZY12" s="428"/>
      <c r="KZZ12" s="112"/>
      <c r="LAA12" s="112"/>
      <c r="LAB12" s="112"/>
      <c r="LAC12" s="115"/>
      <c r="LAF12" s="428"/>
      <c r="LAG12" s="112"/>
      <c r="LAH12" s="112"/>
      <c r="LAI12" s="112"/>
      <c r="LAJ12" s="115"/>
      <c r="LAM12" s="428"/>
      <c r="LAN12" s="112"/>
      <c r="LAO12" s="112"/>
      <c r="LAP12" s="112"/>
      <c r="LAQ12" s="115"/>
      <c r="LAT12" s="428"/>
      <c r="LAU12" s="112"/>
      <c r="LAV12" s="112"/>
      <c r="LAW12" s="112"/>
      <c r="LAX12" s="115"/>
      <c r="LBA12" s="428"/>
      <c r="LBB12" s="112"/>
      <c r="LBC12" s="112"/>
      <c r="LBD12" s="112"/>
      <c r="LBE12" s="115"/>
      <c r="LBH12" s="428"/>
      <c r="LBI12" s="112"/>
      <c r="LBJ12" s="112"/>
      <c r="LBK12" s="112"/>
      <c r="LBL12" s="115"/>
      <c r="LBO12" s="428"/>
      <c r="LBP12" s="112"/>
      <c r="LBQ12" s="112"/>
      <c r="LBR12" s="112"/>
      <c r="LBS12" s="115"/>
      <c r="LBV12" s="428"/>
      <c r="LBW12" s="112"/>
      <c r="LBX12" s="112"/>
      <c r="LBY12" s="112"/>
      <c r="LBZ12" s="115"/>
      <c r="LCC12" s="428"/>
      <c r="LCD12" s="112"/>
      <c r="LCE12" s="112"/>
      <c r="LCF12" s="112"/>
      <c r="LCG12" s="115"/>
      <c r="LCJ12" s="428"/>
      <c r="LCK12" s="112"/>
      <c r="LCL12" s="112"/>
      <c r="LCM12" s="112"/>
      <c r="LCN12" s="115"/>
      <c r="LCQ12" s="428"/>
      <c r="LCR12" s="112"/>
      <c r="LCS12" s="112"/>
      <c r="LCT12" s="112"/>
      <c r="LCU12" s="115"/>
      <c r="LCX12" s="428"/>
      <c r="LCY12" s="112"/>
      <c r="LCZ12" s="112"/>
      <c r="LDA12" s="112"/>
      <c r="LDB12" s="115"/>
      <c r="LDE12" s="428"/>
      <c r="LDF12" s="112"/>
      <c r="LDG12" s="112"/>
      <c r="LDH12" s="112"/>
      <c r="LDI12" s="115"/>
      <c r="LDL12" s="428"/>
      <c r="LDM12" s="112"/>
      <c r="LDN12" s="112"/>
      <c r="LDO12" s="112"/>
      <c r="LDP12" s="115"/>
      <c r="LDS12" s="428"/>
      <c r="LDT12" s="112"/>
      <c r="LDU12" s="112"/>
      <c r="LDV12" s="112"/>
      <c r="LDW12" s="115"/>
      <c r="LDZ12" s="428"/>
      <c r="LEA12" s="112"/>
      <c r="LEB12" s="112"/>
      <c r="LEC12" s="112"/>
      <c r="LED12" s="115"/>
      <c r="LEG12" s="428"/>
      <c r="LEH12" s="112"/>
      <c r="LEI12" s="112"/>
      <c r="LEJ12" s="112"/>
      <c r="LEK12" s="115"/>
      <c r="LEN12" s="428"/>
      <c r="LEO12" s="112"/>
      <c r="LEP12" s="112"/>
      <c r="LEQ12" s="112"/>
      <c r="LER12" s="115"/>
      <c r="LEU12" s="428"/>
      <c r="LEV12" s="112"/>
      <c r="LEW12" s="112"/>
      <c r="LEX12" s="112"/>
      <c r="LEY12" s="115"/>
      <c r="LFB12" s="428"/>
      <c r="LFC12" s="112"/>
      <c r="LFD12" s="112"/>
      <c r="LFE12" s="112"/>
      <c r="LFF12" s="115"/>
      <c r="LFI12" s="428"/>
      <c r="LFJ12" s="112"/>
      <c r="LFK12" s="112"/>
      <c r="LFL12" s="112"/>
      <c r="LFM12" s="115"/>
      <c r="LFP12" s="428"/>
      <c r="LFQ12" s="112"/>
      <c r="LFR12" s="112"/>
      <c r="LFS12" s="112"/>
      <c r="LFT12" s="115"/>
      <c r="LFW12" s="428"/>
      <c r="LFX12" s="112"/>
      <c r="LFY12" s="112"/>
      <c r="LFZ12" s="112"/>
      <c r="LGA12" s="115"/>
      <c r="LGD12" s="428"/>
      <c r="LGE12" s="112"/>
      <c r="LGF12" s="112"/>
      <c r="LGG12" s="112"/>
      <c r="LGH12" s="115"/>
      <c r="LGK12" s="428"/>
      <c r="LGL12" s="112"/>
      <c r="LGM12" s="112"/>
      <c r="LGN12" s="112"/>
      <c r="LGO12" s="115"/>
      <c r="LGR12" s="428"/>
      <c r="LGS12" s="112"/>
      <c r="LGT12" s="112"/>
      <c r="LGU12" s="112"/>
      <c r="LGV12" s="115"/>
      <c r="LGY12" s="428"/>
      <c r="LGZ12" s="112"/>
      <c r="LHA12" s="112"/>
      <c r="LHB12" s="112"/>
      <c r="LHC12" s="115"/>
      <c r="LHF12" s="428"/>
      <c r="LHG12" s="112"/>
      <c r="LHH12" s="112"/>
      <c r="LHI12" s="112"/>
      <c r="LHJ12" s="115"/>
      <c r="LHM12" s="428"/>
      <c r="LHN12" s="112"/>
      <c r="LHO12" s="112"/>
      <c r="LHP12" s="112"/>
      <c r="LHQ12" s="115"/>
      <c r="LHT12" s="428"/>
      <c r="LHU12" s="112"/>
      <c r="LHV12" s="112"/>
      <c r="LHW12" s="112"/>
      <c r="LHX12" s="115"/>
      <c r="LIA12" s="428"/>
      <c r="LIB12" s="112"/>
      <c r="LIC12" s="112"/>
      <c r="LID12" s="112"/>
      <c r="LIE12" s="115"/>
      <c r="LIH12" s="428"/>
      <c r="LII12" s="112"/>
      <c r="LIJ12" s="112"/>
      <c r="LIK12" s="112"/>
      <c r="LIL12" s="115"/>
      <c r="LIO12" s="428"/>
      <c r="LIP12" s="112"/>
      <c r="LIQ12" s="112"/>
      <c r="LIR12" s="112"/>
      <c r="LIS12" s="115"/>
      <c r="LIV12" s="428"/>
      <c r="LIW12" s="112"/>
      <c r="LIX12" s="112"/>
      <c r="LIY12" s="112"/>
      <c r="LIZ12" s="115"/>
      <c r="LJC12" s="428"/>
      <c r="LJD12" s="112"/>
      <c r="LJE12" s="112"/>
      <c r="LJF12" s="112"/>
      <c r="LJG12" s="115"/>
      <c r="LJJ12" s="428"/>
      <c r="LJK12" s="112"/>
      <c r="LJL12" s="112"/>
      <c r="LJM12" s="112"/>
      <c r="LJN12" s="115"/>
      <c r="LJQ12" s="428"/>
      <c r="LJR12" s="112"/>
      <c r="LJS12" s="112"/>
      <c r="LJT12" s="112"/>
      <c r="LJU12" s="115"/>
      <c r="LJX12" s="428"/>
      <c r="LJY12" s="112"/>
      <c r="LJZ12" s="112"/>
      <c r="LKA12" s="112"/>
      <c r="LKB12" s="115"/>
      <c r="LKE12" s="428"/>
      <c r="LKF12" s="112"/>
      <c r="LKG12" s="112"/>
      <c r="LKH12" s="112"/>
      <c r="LKI12" s="115"/>
      <c r="LKL12" s="428"/>
      <c r="LKM12" s="112"/>
      <c r="LKN12" s="112"/>
      <c r="LKO12" s="112"/>
      <c r="LKP12" s="115"/>
      <c r="LKS12" s="428"/>
      <c r="LKT12" s="112"/>
      <c r="LKU12" s="112"/>
      <c r="LKV12" s="112"/>
      <c r="LKW12" s="115"/>
      <c r="LKZ12" s="428"/>
      <c r="LLA12" s="112"/>
      <c r="LLB12" s="112"/>
      <c r="LLC12" s="112"/>
      <c r="LLD12" s="115"/>
      <c r="LLG12" s="428"/>
      <c r="LLH12" s="112"/>
      <c r="LLI12" s="112"/>
      <c r="LLJ12" s="112"/>
      <c r="LLK12" s="115"/>
      <c r="LLN12" s="428"/>
      <c r="LLO12" s="112"/>
      <c r="LLP12" s="112"/>
      <c r="LLQ12" s="112"/>
      <c r="LLR12" s="115"/>
      <c r="LLU12" s="428"/>
      <c r="LLV12" s="112"/>
      <c r="LLW12" s="112"/>
      <c r="LLX12" s="112"/>
      <c r="LLY12" s="115"/>
      <c r="LMB12" s="428"/>
      <c r="LMC12" s="112"/>
      <c r="LMD12" s="112"/>
      <c r="LME12" s="112"/>
      <c r="LMF12" s="115"/>
      <c r="LMI12" s="428"/>
      <c r="LMJ12" s="112"/>
      <c r="LMK12" s="112"/>
      <c r="LML12" s="112"/>
      <c r="LMM12" s="115"/>
      <c r="LMP12" s="428"/>
      <c r="LMQ12" s="112"/>
      <c r="LMR12" s="112"/>
      <c r="LMS12" s="112"/>
      <c r="LMT12" s="115"/>
      <c r="LMW12" s="428"/>
      <c r="LMX12" s="112"/>
      <c r="LMY12" s="112"/>
      <c r="LMZ12" s="112"/>
      <c r="LNA12" s="115"/>
      <c r="LND12" s="428"/>
      <c r="LNE12" s="112"/>
      <c r="LNF12" s="112"/>
      <c r="LNG12" s="112"/>
      <c r="LNH12" s="115"/>
      <c r="LNK12" s="428"/>
      <c r="LNL12" s="112"/>
      <c r="LNM12" s="112"/>
      <c r="LNN12" s="112"/>
      <c r="LNO12" s="115"/>
      <c r="LNR12" s="428"/>
      <c r="LNS12" s="112"/>
      <c r="LNT12" s="112"/>
      <c r="LNU12" s="112"/>
      <c r="LNV12" s="115"/>
      <c r="LNY12" s="428"/>
      <c r="LNZ12" s="112"/>
      <c r="LOA12" s="112"/>
      <c r="LOB12" s="112"/>
      <c r="LOC12" s="115"/>
      <c r="LOF12" s="428"/>
      <c r="LOG12" s="112"/>
      <c r="LOH12" s="112"/>
      <c r="LOI12" s="112"/>
      <c r="LOJ12" s="115"/>
      <c r="LOM12" s="428"/>
      <c r="LON12" s="112"/>
      <c r="LOO12" s="112"/>
      <c r="LOP12" s="112"/>
      <c r="LOQ12" s="115"/>
      <c r="LOT12" s="428"/>
      <c r="LOU12" s="112"/>
      <c r="LOV12" s="112"/>
      <c r="LOW12" s="112"/>
      <c r="LOX12" s="115"/>
      <c r="LPA12" s="428"/>
      <c r="LPB12" s="112"/>
      <c r="LPC12" s="112"/>
      <c r="LPD12" s="112"/>
      <c r="LPE12" s="115"/>
      <c r="LPH12" s="428"/>
      <c r="LPI12" s="112"/>
      <c r="LPJ12" s="112"/>
      <c r="LPK12" s="112"/>
      <c r="LPL12" s="115"/>
      <c r="LPO12" s="428"/>
      <c r="LPP12" s="112"/>
      <c r="LPQ12" s="112"/>
      <c r="LPR12" s="112"/>
      <c r="LPS12" s="115"/>
      <c r="LPV12" s="428"/>
      <c r="LPW12" s="112"/>
      <c r="LPX12" s="112"/>
      <c r="LPY12" s="112"/>
      <c r="LPZ12" s="115"/>
      <c r="LQC12" s="428"/>
      <c r="LQD12" s="112"/>
      <c r="LQE12" s="112"/>
      <c r="LQF12" s="112"/>
      <c r="LQG12" s="115"/>
      <c r="LQJ12" s="428"/>
      <c r="LQK12" s="112"/>
      <c r="LQL12" s="112"/>
      <c r="LQM12" s="112"/>
      <c r="LQN12" s="115"/>
      <c r="LQQ12" s="428"/>
      <c r="LQR12" s="112"/>
      <c r="LQS12" s="112"/>
      <c r="LQT12" s="112"/>
      <c r="LQU12" s="115"/>
      <c r="LQX12" s="428"/>
      <c r="LQY12" s="112"/>
      <c r="LQZ12" s="112"/>
      <c r="LRA12" s="112"/>
      <c r="LRB12" s="115"/>
      <c r="LRE12" s="428"/>
      <c r="LRF12" s="112"/>
      <c r="LRG12" s="112"/>
      <c r="LRH12" s="112"/>
      <c r="LRI12" s="115"/>
      <c r="LRL12" s="428"/>
      <c r="LRM12" s="112"/>
      <c r="LRN12" s="112"/>
      <c r="LRO12" s="112"/>
      <c r="LRP12" s="115"/>
      <c r="LRS12" s="428"/>
      <c r="LRT12" s="112"/>
      <c r="LRU12" s="112"/>
      <c r="LRV12" s="112"/>
      <c r="LRW12" s="115"/>
      <c r="LRZ12" s="428"/>
      <c r="LSA12" s="112"/>
      <c r="LSB12" s="112"/>
      <c r="LSC12" s="112"/>
      <c r="LSD12" s="115"/>
      <c r="LSG12" s="428"/>
      <c r="LSH12" s="112"/>
      <c r="LSI12" s="112"/>
      <c r="LSJ12" s="112"/>
      <c r="LSK12" s="115"/>
      <c r="LSN12" s="428"/>
      <c r="LSO12" s="112"/>
      <c r="LSP12" s="112"/>
      <c r="LSQ12" s="112"/>
      <c r="LSR12" s="115"/>
      <c r="LSU12" s="428"/>
      <c r="LSV12" s="112"/>
      <c r="LSW12" s="112"/>
      <c r="LSX12" s="112"/>
      <c r="LSY12" s="115"/>
      <c r="LTB12" s="428"/>
      <c r="LTC12" s="112"/>
      <c r="LTD12" s="112"/>
      <c r="LTE12" s="112"/>
      <c r="LTF12" s="115"/>
      <c r="LTI12" s="428"/>
      <c r="LTJ12" s="112"/>
      <c r="LTK12" s="112"/>
      <c r="LTL12" s="112"/>
      <c r="LTM12" s="115"/>
      <c r="LTP12" s="428"/>
      <c r="LTQ12" s="112"/>
      <c r="LTR12" s="112"/>
      <c r="LTS12" s="112"/>
      <c r="LTT12" s="115"/>
      <c r="LTW12" s="428"/>
      <c r="LTX12" s="112"/>
      <c r="LTY12" s="112"/>
      <c r="LTZ12" s="112"/>
      <c r="LUA12" s="115"/>
      <c r="LUD12" s="428"/>
      <c r="LUE12" s="112"/>
      <c r="LUF12" s="112"/>
      <c r="LUG12" s="112"/>
      <c r="LUH12" s="115"/>
      <c r="LUK12" s="428"/>
      <c r="LUL12" s="112"/>
      <c r="LUM12" s="112"/>
      <c r="LUN12" s="112"/>
      <c r="LUO12" s="115"/>
      <c r="LUR12" s="428"/>
      <c r="LUS12" s="112"/>
      <c r="LUT12" s="112"/>
      <c r="LUU12" s="112"/>
      <c r="LUV12" s="115"/>
      <c r="LUY12" s="428"/>
      <c r="LUZ12" s="112"/>
      <c r="LVA12" s="112"/>
      <c r="LVB12" s="112"/>
      <c r="LVC12" s="115"/>
      <c r="LVF12" s="428"/>
      <c r="LVG12" s="112"/>
      <c r="LVH12" s="112"/>
      <c r="LVI12" s="112"/>
      <c r="LVJ12" s="115"/>
      <c r="LVM12" s="428"/>
      <c r="LVN12" s="112"/>
      <c r="LVO12" s="112"/>
      <c r="LVP12" s="112"/>
      <c r="LVQ12" s="115"/>
      <c r="LVT12" s="428"/>
      <c r="LVU12" s="112"/>
      <c r="LVV12" s="112"/>
      <c r="LVW12" s="112"/>
      <c r="LVX12" s="115"/>
      <c r="LWA12" s="428"/>
      <c r="LWB12" s="112"/>
      <c r="LWC12" s="112"/>
      <c r="LWD12" s="112"/>
      <c r="LWE12" s="115"/>
      <c r="LWH12" s="428"/>
      <c r="LWI12" s="112"/>
      <c r="LWJ12" s="112"/>
      <c r="LWK12" s="112"/>
      <c r="LWL12" s="115"/>
      <c r="LWO12" s="428"/>
      <c r="LWP12" s="112"/>
      <c r="LWQ12" s="112"/>
      <c r="LWR12" s="112"/>
      <c r="LWS12" s="115"/>
      <c r="LWV12" s="428"/>
      <c r="LWW12" s="112"/>
      <c r="LWX12" s="112"/>
      <c r="LWY12" s="112"/>
      <c r="LWZ12" s="115"/>
      <c r="LXC12" s="428"/>
      <c r="LXD12" s="112"/>
      <c r="LXE12" s="112"/>
      <c r="LXF12" s="112"/>
      <c r="LXG12" s="115"/>
      <c r="LXJ12" s="428"/>
      <c r="LXK12" s="112"/>
      <c r="LXL12" s="112"/>
      <c r="LXM12" s="112"/>
      <c r="LXN12" s="115"/>
      <c r="LXQ12" s="428"/>
      <c r="LXR12" s="112"/>
      <c r="LXS12" s="112"/>
      <c r="LXT12" s="112"/>
      <c r="LXU12" s="115"/>
      <c r="LXX12" s="428"/>
      <c r="LXY12" s="112"/>
      <c r="LXZ12" s="112"/>
      <c r="LYA12" s="112"/>
      <c r="LYB12" s="115"/>
      <c r="LYE12" s="428"/>
      <c r="LYF12" s="112"/>
      <c r="LYG12" s="112"/>
      <c r="LYH12" s="112"/>
      <c r="LYI12" s="115"/>
      <c r="LYL12" s="428"/>
      <c r="LYM12" s="112"/>
      <c r="LYN12" s="112"/>
      <c r="LYO12" s="112"/>
      <c r="LYP12" s="115"/>
      <c r="LYS12" s="428"/>
      <c r="LYT12" s="112"/>
      <c r="LYU12" s="112"/>
      <c r="LYV12" s="112"/>
      <c r="LYW12" s="115"/>
      <c r="LYZ12" s="428"/>
      <c r="LZA12" s="112"/>
      <c r="LZB12" s="112"/>
      <c r="LZC12" s="112"/>
      <c r="LZD12" s="115"/>
      <c r="LZG12" s="428"/>
      <c r="LZH12" s="112"/>
      <c r="LZI12" s="112"/>
      <c r="LZJ12" s="112"/>
      <c r="LZK12" s="115"/>
      <c r="LZN12" s="428"/>
      <c r="LZO12" s="112"/>
      <c r="LZP12" s="112"/>
      <c r="LZQ12" s="112"/>
      <c r="LZR12" s="115"/>
      <c r="LZU12" s="428"/>
      <c r="LZV12" s="112"/>
      <c r="LZW12" s="112"/>
      <c r="LZX12" s="112"/>
      <c r="LZY12" s="115"/>
      <c r="MAB12" s="428"/>
      <c r="MAC12" s="112"/>
      <c r="MAD12" s="112"/>
      <c r="MAE12" s="112"/>
      <c r="MAF12" s="115"/>
      <c r="MAI12" s="428"/>
      <c r="MAJ12" s="112"/>
      <c r="MAK12" s="112"/>
      <c r="MAL12" s="112"/>
      <c r="MAM12" s="115"/>
      <c r="MAP12" s="428"/>
      <c r="MAQ12" s="112"/>
      <c r="MAR12" s="112"/>
      <c r="MAS12" s="112"/>
      <c r="MAT12" s="115"/>
      <c r="MAW12" s="428"/>
      <c r="MAX12" s="112"/>
      <c r="MAY12" s="112"/>
      <c r="MAZ12" s="112"/>
      <c r="MBA12" s="115"/>
      <c r="MBD12" s="428"/>
      <c r="MBE12" s="112"/>
      <c r="MBF12" s="112"/>
      <c r="MBG12" s="112"/>
      <c r="MBH12" s="115"/>
      <c r="MBK12" s="428"/>
      <c r="MBL12" s="112"/>
      <c r="MBM12" s="112"/>
      <c r="MBN12" s="112"/>
      <c r="MBO12" s="115"/>
      <c r="MBR12" s="428"/>
      <c r="MBS12" s="112"/>
      <c r="MBT12" s="112"/>
      <c r="MBU12" s="112"/>
      <c r="MBV12" s="115"/>
      <c r="MBY12" s="428"/>
      <c r="MBZ12" s="112"/>
      <c r="MCA12" s="112"/>
      <c r="MCB12" s="112"/>
      <c r="MCC12" s="115"/>
      <c r="MCF12" s="428"/>
      <c r="MCG12" s="112"/>
      <c r="MCH12" s="112"/>
      <c r="MCI12" s="112"/>
      <c r="MCJ12" s="115"/>
      <c r="MCM12" s="428"/>
      <c r="MCN12" s="112"/>
      <c r="MCO12" s="112"/>
      <c r="MCP12" s="112"/>
      <c r="MCQ12" s="115"/>
      <c r="MCT12" s="428"/>
      <c r="MCU12" s="112"/>
      <c r="MCV12" s="112"/>
      <c r="MCW12" s="112"/>
      <c r="MCX12" s="115"/>
      <c r="MDA12" s="428"/>
      <c r="MDB12" s="112"/>
      <c r="MDC12" s="112"/>
      <c r="MDD12" s="112"/>
      <c r="MDE12" s="115"/>
      <c r="MDH12" s="428"/>
      <c r="MDI12" s="112"/>
      <c r="MDJ12" s="112"/>
      <c r="MDK12" s="112"/>
      <c r="MDL12" s="115"/>
      <c r="MDO12" s="428"/>
      <c r="MDP12" s="112"/>
      <c r="MDQ12" s="112"/>
      <c r="MDR12" s="112"/>
      <c r="MDS12" s="115"/>
      <c r="MDV12" s="428"/>
      <c r="MDW12" s="112"/>
      <c r="MDX12" s="112"/>
      <c r="MDY12" s="112"/>
      <c r="MDZ12" s="115"/>
      <c r="MEC12" s="428"/>
      <c r="MED12" s="112"/>
      <c r="MEE12" s="112"/>
      <c r="MEF12" s="112"/>
      <c r="MEG12" s="115"/>
      <c r="MEJ12" s="428"/>
      <c r="MEK12" s="112"/>
      <c r="MEL12" s="112"/>
      <c r="MEM12" s="112"/>
      <c r="MEN12" s="115"/>
      <c r="MEQ12" s="428"/>
      <c r="MER12" s="112"/>
      <c r="MES12" s="112"/>
      <c r="MET12" s="112"/>
      <c r="MEU12" s="115"/>
      <c r="MEX12" s="428"/>
      <c r="MEY12" s="112"/>
      <c r="MEZ12" s="112"/>
      <c r="MFA12" s="112"/>
      <c r="MFB12" s="115"/>
      <c r="MFE12" s="428"/>
      <c r="MFF12" s="112"/>
      <c r="MFG12" s="112"/>
      <c r="MFH12" s="112"/>
      <c r="MFI12" s="115"/>
      <c r="MFL12" s="428"/>
      <c r="MFM12" s="112"/>
      <c r="MFN12" s="112"/>
      <c r="MFO12" s="112"/>
      <c r="MFP12" s="115"/>
      <c r="MFS12" s="428"/>
      <c r="MFT12" s="112"/>
      <c r="MFU12" s="112"/>
      <c r="MFV12" s="112"/>
      <c r="MFW12" s="115"/>
      <c r="MFZ12" s="428"/>
      <c r="MGA12" s="112"/>
      <c r="MGB12" s="112"/>
      <c r="MGC12" s="112"/>
      <c r="MGD12" s="115"/>
      <c r="MGG12" s="428"/>
      <c r="MGH12" s="112"/>
      <c r="MGI12" s="112"/>
      <c r="MGJ12" s="112"/>
      <c r="MGK12" s="115"/>
      <c r="MGN12" s="428"/>
      <c r="MGO12" s="112"/>
      <c r="MGP12" s="112"/>
      <c r="MGQ12" s="112"/>
      <c r="MGR12" s="115"/>
      <c r="MGU12" s="428"/>
      <c r="MGV12" s="112"/>
      <c r="MGW12" s="112"/>
      <c r="MGX12" s="112"/>
      <c r="MGY12" s="115"/>
      <c r="MHB12" s="428"/>
      <c r="MHC12" s="112"/>
      <c r="MHD12" s="112"/>
      <c r="MHE12" s="112"/>
      <c r="MHF12" s="115"/>
      <c r="MHI12" s="428"/>
      <c r="MHJ12" s="112"/>
      <c r="MHK12" s="112"/>
      <c r="MHL12" s="112"/>
      <c r="MHM12" s="115"/>
      <c r="MHP12" s="428"/>
      <c r="MHQ12" s="112"/>
      <c r="MHR12" s="112"/>
      <c r="MHS12" s="112"/>
      <c r="MHT12" s="115"/>
      <c r="MHW12" s="428"/>
      <c r="MHX12" s="112"/>
      <c r="MHY12" s="112"/>
      <c r="MHZ12" s="112"/>
      <c r="MIA12" s="115"/>
      <c r="MID12" s="428"/>
      <c r="MIE12" s="112"/>
      <c r="MIF12" s="112"/>
      <c r="MIG12" s="112"/>
      <c r="MIH12" s="115"/>
      <c r="MIK12" s="428"/>
      <c r="MIL12" s="112"/>
      <c r="MIM12" s="112"/>
      <c r="MIN12" s="112"/>
      <c r="MIO12" s="115"/>
      <c r="MIR12" s="428"/>
      <c r="MIS12" s="112"/>
      <c r="MIT12" s="112"/>
      <c r="MIU12" s="112"/>
      <c r="MIV12" s="115"/>
      <c r="MIY12" s="428"/>
      <c r="MIZ12" s="112"/>
      <c r="MJA12" s="112"/>
      <c r="MJB12" s="112"/>
      <c r="MJC12" s="115"/>
      <c r="MJF12" s="428"/>
      <c r="MJG12" s="112"/>
      <c r="MJH12" s="112"/>
      <c r="MJI12" s="112"/>
      <c r="MJJ12" s="115"/>
      <c r="MJM12" s="428"/>
      <c r="MJN12" s="112"/>
      <c r="MJO12" s="112"/>
      <c r="MJP12" s="112"/>
      <c r="MJQ12" s="115"/>
      <c r="MJT12" s="428"/>
      <c r="MJU12" s="112"/>
      <c r="MJV12" s="112"/>
      <c r="MJW12" s="112"/>
      <c r="MJX12" s="115"/>
      <c r="MKA12" s="428"/>
      <c r="MKB12" s="112"/>
      <c r="MKC12" s="112"/>
      <c r="MKD12" s="112"/>
      <c r="MKE12" s="115"/>
      <c r="MKH12" s="428"/>
      <c r="MKI12" s="112"/>
      <c r="MKJ12" s="112"/>
      <c r="MKK12" s="112"/>
      <c r="MKL12" s="115"/>
      <c r="MKO12" s="428"/>
      <c r="MKP12" s="112"/>
      <c r="MKQ12" s="112"/>
      <c r="MKR12" s="112"/>
      <c r="MKS12" s="115"/>
      <c r="MKV12" s="428"/>
      <c r="MKW12" s="112"/>
      <c r="MKX12" s="112"/>
      <c r="MKY12" s="112"/>
      <c r="MKZ12" s="115"/>
      <c r="MLC12" s="428"/>
      <c r="MLD12" s="112"/>
      <c r="MLE12" s="112"/>
      <c r="MLF12" s="112"/>
      <c r="MLG12" s="115"/>
      <c r="MLJ12" s="428"/>
      <c r="MLK12" s="112"/>
      <c r="MLL12" s="112"/>
      <c r="MLM12" s="112"/>
      <c r="MLN12" s="115"/>
      <c r="MLQ12" s="428"/>
      <c r="MLR12" s="112"/>
      <c r="MLS12" s="112"/>
      <c r="MLT12" s="112"/>
      <c r="MLU12" s="115"/>
      <c r="MLX12" s="428"/>
      <c r="MLY12" s="112"/>
      <c r="MLZ12" s="112"/>
      <c r="MMA12" s="112"/>
      <c r="MMB12" s="115"/>
      <c r="MME12" s="428"/>
      <c r="MMF12" s="112"/>
      <c r="MMG12" s="112"/>
      <c r="MMH12" s="112"/>
      <c r="MMI12" s="115"/>
      <c r="MML12" s="428"/>
      <c r="MMM12" s="112"/>
      <c r="MMN12" s="112"/>
      <c r="MMO12" s="112"/>
      <c r="MMP12" s="115"/>
      <c r="MMS12" s="428"/>
      <c r="MMT12" s="112"/>
      <c r="MMU12" s="112"/>
      <c r="MMV12" s="112"/>
      <c r="MMW12" s="115"/>
      <c r="MMZ12" s="428"/>
      <c r="MNA12" s="112"/>
      <c r="MNB12" s="112"/>
      <c r="MNC12" s="112"/>
      <c r="MND12" s="115"/>
      <c r="MNG12" s="428"/>
      <c r="MNH12" s="112"/>
      <c r="MNI12" s="112"/>
      <c r="MNJ12" s="112"/>
      <c r="MNK12" s="115"/>
      <c r="MNN12" s="428"/>
      <c r="MNO12" s="112"/>
      <c r="MNP12" s="112"/>
      <c r="MNQ12" s="112"/>
      <c r="MNR12" s="115"/>
      <c r="MNU12" s="428"/>
      <c r="MNV12" s="112"/>
      <c r="MNW12" s="112"/>
      <c r="MNX12" s="112"/>
      <c r="MNY12" s="115"/>
      <c r="MOB12" s="428"/>
      <c r="MOC12" s="112"/>
      <c r="MOD12" s="112"/>
      <c r="MOE12" s="112"/>
      <c r="MOF12" s="115"/>
      <c r="MOI12" s="428"/>
      <c r="MOJ12" s="112"/>
      <c r="MOK12" s="112"/>
      <c r="MOL12" s="112"/>
      <c r="MOM12" s="115"/>
      <c r="MOP12" s="428"/>
      <c r="MOQ12" s="112"/>
      <c r="MOR12" s="112"/>
      <c r="MOS12" s="112"/>
      <c r="MOT12" s="115"/>
      <c r="MOW12" s="428"/>
      <c r="MOX12" s="112"/>
      <c r="MOY12" s="112"/>
      <c r="MOZ12" s="112"/>
      <c r="MPA12" s="115"/>
      <c r="MPD12" s="428"/>
      <c r="MPE12" s="112"/>
      <c r="MPF12" s="112"/>
      <c r="MPG12" s="112"/>
      <c r="MPH12" s="115"/>
      <c r="MPK12" s="428"/>
      <c r="MPL12" s="112"/>
      <c r="MPM12" s="112"/>
      <c r="MPN12" s="112"/>
      <c r="MPO12" s="115"/>
      <c r="MPR12" s="428"/>
      <c r="MPS12" s="112"/>
      <c r="MPT12" s="112"/>
      <c r="MPU12" s="112"/>
      <c r="MPV12" s="115"/>
      <c r="MPY12" s="428"/>
      <c r="MPZ12" s="112"/>
      <c r="MQA12" s="112"/>
      <c r="MQB12" s="112"/>
      <c r="MQC12" s="115"/>
      <c r="MQF12" s="428"/>
      <c r="MQG12" s="112"/>
      <c r="MQH12" s="112"/>
      <c r="MQI12" s="112"/>
      <c r="MQJ12" s="115"/>
      <c r="MQM12" s="428"/>
      <c r="MQN12" s="112"/>
      <c r="MQO12" s="112"/>
      <c r="MQP12" s="112"/>
      <c r="MQQ12" s="115"/>
      <c r="MQT12" s="428"/>
      <c r="MQU12" s="112"/>
      <c r="MQV12" s="112"/>
      <c r="MQW12" s="112"/>
      <c r="MQX12" s="115"/>
      <c r="MRA12" s="428"/>
      <c r="MRB12" s="112"/>
      <c r="MRC12" s="112"/>
      <c r="MRD12" s="112"/>
      <c r="MRE12" s="115"/>
      <c r="MRH12" s="428"/>
      <c r="MRI12" s="112"/>
      <c r="MRJ12" s="112"/>
      <c r="MRK12" s="112"/>
      <c r="MRL12" s="115"/>
      <c r="MRO12" s="428"/>
      <c r="MRP12" s="112"/>
      <c r="MRQ12" s="112"/>
      <c r="MRR12" s="112"/>
      <c r="MRS12" s="115"/>
      <c r="MRV12" s="428"/>
      <c r="MRW12" s="112"/>
      <c r="MRX12" s="112"/>
      <c r="MRY12" s="112"/>
      <c r="MRZ12" s="115"/>
      <c r="MSC12" s="428"/>
      <c r="MSD12" s="112"/>
      <c r="MSE12" s="112"/>
      <c r="MSF12" s="112"/>
      <c r="MSG12" s="115"/>
      <c r="MSJ12" s="428"/>
      <c r="MSK12" s="112"/>
      <c r="MSL12" s="112"/>
      <c r="MSM12" s="112"/>
      <c r="MSN12" s="115"/>
      <c r="MSQ12" s="428"/>
      <c r="MSR12" s="112"/>
      <c r="MSS12" s="112"/>
      <c r="MST12" s="112"/>
      <c r="MSU12" s="115"/>
      <c r="MSX12" s="428"/>
      <c r="MSY12" s="112"/>
      <c r="MSZ12" s="112"/>
      <c r="MTA12" s="112"/>
      <c r="MTB12" s="115"/>
      <c r="MTE12" s="428"/>
      <c r="MTF12" s="112"/>
      <c r="MTG12" s="112"/>
      <c r="MTH12" s="112"/>
      <c r="MTI12" s="115"/>
      <c r="MTL12" s="428"/>
      <c r="MTM12" s="112"/>
      <c r="MTN12" s="112"/>
      <c r="MTO12" s="112"/>
      <c r="MTP12" s="115"/>
      <c r="MTS12" s="428"/>
      <c r="MTT12" s="112"/>
      <c r="MTU12" s="112"/>
      <c r="MTV12" s="112"/>
      <c r="MTW12" s="115"/>
      <c r="MTZ12" s="428"/>
      <c r="MUA12" s="112"/>
      <c r="MUB12" s="112"/>
      <c r="MUC12" s="112"/>
      <c r="MUD12" s="115"/>
      <c r="MUG12" s="428"/>
      <c r="MUH12" s="112"/>
      <c r="MUI12" s="112"/>
      <c r="MUJ12" s="112"/>
      <c r="MUK12" s="115"/>
      <c r="MUN12" s="428"/>
      <c r="MUO12" s="112"/>
      <c r="MUP12" s="112"/>
      <c r="MUQ12" s="112"/>
      <c r="MUR12" s="115"/>
      <c r="MUU12" s="428"/>
      <c r="MUV12" s="112"/>
      <c r="MUW12" s="112"/>
      <c r="MUX12" s="112"/>
      <c r="MUY12" s="115"/>
      <c r="MVB12" s="428"/>
      <c r="MVC12" s="112"/>
      <c r="MVD12" s="112"/>
      <c r="MVE12" s="112"/>
      <c r="MVF12" s="115"/>
      <c r="MVI12" s="428"/>
      <c r="MVJ12" s="112"/>
      <c r="MVK12" s="112"/>
      <c r="MVL12" s="112"/>
      <c r="MVM12" s="115"/>
      <c r="MVP12" s="428"/>
      <c r="MVQ12" s="112"/>
      <c r="MVR12" s="112"/>
      <c r="MVS12" s="112"/>
      <c r="MVT12" s="115"/>
      <c r="MVW12" s="428"/>
      <c r="MVX12" s="112"/>
      <c r="MVY12" s="112"/>
      <c r="MVZ12" s="112"/>
      <c r="MWA12" s="115"/>
      <c r="MWD12" s="428"/>
      <c r="MWE12" s="112"/>
      <c r="MWF12" s="112"/>
      <c r="MWG12" s="112"/>
      <c r="MWH12" s="115"/>
      <c r="MWK12" s="428"/>
      <c r="MWL12" s="112"/>
      <c r="MWM12" s="112"/>
      <c r="MWN12" s="112"/>
      <c r="MWO12" s="115"/>
      <c r="MWR12" s="428"/>
      <c r="MWS12" s="112"/>
      <c r="MWT12" s="112"/>
      <c r="MWU12" s="112"/>
      <c r="MWV12" s="115"/>
      <c r="MWY12" s="428"/>
      <c r="MWZ12" s="112"/>
      <c r="MXA12" s="112"/>
      <c r="MXB12" s="112"/>
      <c r="MXC12" s="115"/>
      <c r="MXF12" s="428"/>
      <c r="MXG12" s="112"/>
      <c r="MXH12" s="112"/>
      <c r="MXI12" s="112"/>
      <c r="MXJ12" s="115"/>
      <c r="MXM12" s="428"/>
      <c r="MXN12" s="112"/>
      <c r="MXO12" s="112"/>
      <c r="MXP12" s="112"/>
      <c r="MXQ12" s="115"/>
      <c r="MXT12" s="428"/>
      <c r="MXU12" s="112"/>
      <c r="MXV12" s="112"/>
      <c r="MXW12" s="112"/>
      <c r="MXX12" s="115"/>
      <c r="MYA12" s="428"/>
      <c r="MYB12" s="112"/>
      <c r="MYC12" s="112"/>
      <c r="MYD12" s="112"/>
      <c r="MYE12" s="115"/>
      <c r="MYH12" s="428"/>
      <c r="MYI12" s="112"/>
      <c r="MYJ12" s="112"/>
      <c r="MYK12" s="112"/>
      <c r="MYL12" s="115"/>
      <c r="MYO12" s="428"/>
      <c r="MYP12" s="112"/>
      <c r="MYQ12" s="112"/>
      <c r="MYR12" s="112"/>
      <c r="MYS12" s="115"/>
      <c r="MYV12" s="428"/>
      <c r="MYW12" s="112"/>
      <c r="MYX12" s="112"/>
      <c r="MYY12" s="112"/>
      <c r="MYZ12" s="115"/>
      <c r="MZC12" s="428"/>
      <c r="MZD12" s="112"/>
      <c r="MZE12" s="112"/>
      <c r="MZF12" s="112"/>
      <c r="MZG12" s="115"/>
      <c r="MZJ12" s="428"/>
      <c r="MZK12" s="112"/>
      <c r="MZL12" s="112"/>
      <c r="MZM12" s="112"/>
      <c r="MZN12" s="115"/>
      <c r="MZQ12" s="428"/>
      <c r="MZR12" s="112"/>
      <c r="MZS12" s="112"/>
      <c r="MZT12" s="112"/>
      <c r="MZU12" s="115"/>
      <c r="MZX12" s="428"/>
      <c r="MZY12" s="112"/>
      <c r="MZZ12" s="112"/>
      <c r="NAA12" s="112"/>
      <c r="NAB12" s="115"/>
      <c r="NAE12" s="428"/>
      <c r="NAF12" s="112"/>
      <c r="NAG12" s="112"/>
      <c r="NAH12" s="112"/>
      <c r="NAI12" s="115"/>
      <c r="NAL12" s="428"/>
      <c r="NAM12" s="112"/>
      <c r="NAN12" s="112"/>
      <c r="NAO12" s="112"/>
      <c r="NAP12" s="115"/>
      <c r="NAS12" s="428"/>
      <c r="NAT12" s="112"/>
      <c r="NAU12" s="112"/>
      <c r="NAV12" s="112"/>
      <c r="NAW12" s="115"/>
      <c r="NAZ12" s="428"/>
      <c r="NBA12" s="112"/>
      <c r="NBB12" s="112"/>
      <c r="NBC12" s="112"/>
      <c r="NBD12" s="115"/>
      <c r="NBG12" s="428"/>
      <c r="NBH12" s="112"/>
      <c r="NBI12" s="112"/>
      <c r="NBJ12" s="112"/>
      <c r="NBK12" s="115"/>
      <c r="NBN12" s="428"/>
      <c r="NBO12" s="112"/>
      <c r="NBP12" s="112"/>
      <c r="NBQ12" s="112"/>
      <c r="NBR12" s="115"/>
      <c r="NBU12" s="428"/>
      <c r="NBV12" s="112"/>
      <c r="NBW12" s="112"/>
      <c r="NBX12" s="112"/>
      <c r="NBY12" s="115"/>
      <c r="NCB12" s="428"/>
      <c r="NCC12" s="112"/>
      <c r="NCD12" s="112"/>
      <c r="NCE12" s="112"/>
      <c r="NCF12" s="115"/>
      <c r="NCI12" s="428"/>
      <c r="NCJ12" s="112"/>
      <c r="NCK12" s="112"/>
      <c r="NCL12" s="112"/>
      <c r="NCM12" s="115"/>
      <c r="NCP12" s="428"/>
      <c r="NCQ12" s="112"/>
      <c r="NCR12" s="112"/>
      <c r="NCS12" s="112"/>
      <c r="NCT12" s="115"/>
      <c r="NCW12" s="428"/>
      <c r="NCX12" s="112"/>
      <c r="NCY12" s="112"/>
      <c r="NCZ12" s="112"/>
      <c r="NDA12" s="115"/>
      <c r="NDD12" s="428"/>
      <c r="NDE12" s="112"/>
      <c r="NDF12" s="112"/>
      <c r="NDG12" s="112"/>
      <c r="NDH12" s="115"/>
      <c r="NDK12" s="428"/>
      <c r="NDL12" s="112"/>
      <c r="NDM12" s="112"/>
      <c r="NDN12" s="112"/>
      <c r="NDO12" s="115"/>
      <c r="NDR12" s="428"/>
      <c r="NDS12" s="112"/>
      <c r="NDT12" s="112"/>
      <c r="NDU12" s="112"/>
      <c r="NDV12" s="115"/>
      <c r="NDY12" s="428"/>
      <c r="NDZ12" s="112"/>
      <c r="NEA12" s="112"/>
      <c r="NEB12" s="112"/>
      <c r="NEC12" s="115"/>
      <c r="NEF12" s="428"/>
      <c r="NEG12" s="112"/>
      <c r="NEH12" s="112"/>
      <c r="NEI12" s="112"/>
      <c r="NEJ12" s="115"/>
      <c r="NEM12" s="428"/>
      <c r="NEN12" s="112"/>
      <c r="NEO12" s="112"/>
      <c r="NEP12" s="112"/>
      <c r="NEQ12" s="115"/>
      <c r="NET12" s="428"/>
      <c r="NEU12" s="112"/>
      <c r="NEV12" s="112"/>
      <c r="NEW12" s="112"/>
      <c r="NEX12" s="115"/>
      <c r="NFA12" s="428"/>
      <c r="NFB12" s="112"/>
      <c r="NFC12" s="112"/>
      <c r="NFD12" s="112"/>
      <c r="NFE12" s="115"/>
      <c r="NFH12" s="428"/>
      <c r="NFI12" s="112"/>
      <c r="NFJ12" s="112"/>
      <c r="NFK12" s="112"/>
      <c r="NFL12" s="115"/>
      <c r="NFO12" s="428"/>
      <c r="NFP12" s="112"/>
      <c r="NFQ12" s="112"/>
      <c r="NFR12" s="112"/>
      <c r="NFS12" s="115"/>
      <c r="NFV12" s="428"/>
      <c r="NFW12" s="112"/>
      <c r="NFX12" s="112"/>
      <c r="NFY12" s="112"/>
      <c r="NFZ12" s="115"/>
      <c r="NGC12" s="428"/>
      <c r="NGD12" s="112"/>
      <c r="NGE12" s="112"/>
      <c r="NGF12" s="112"/>
      <c r="NGG12" s="115"/>
      <c r="NGJ12" s="428"/>
      <c r="NGK12" s="112"/>
      <c r="NGL12" s="112"/>
      <c r="NGM12" s="112"/>
      <c r="NGN12" s="115"/>
      <c r="NGQ12" s="428"/>
      <c r="NGR12" s="112"/>
      <c r="NGS12" s="112"/>
      <c r="NGT12" s="112"/>
      <c r="NGU12" s="115"/>
      <c r="NGX12" s="428"/>
      <c r="NGY12" s="112"/>
      <c r="NGZ12" s="112"/>
      <c r="NHA12" s="112"/>
      <c r="NHB12" s="115"/>
      <c r="NHE12" s="428"/>
      <c r="NHF12" s="112"/>
      <c r="NHG12" s="112"/>
      <c r="NHH12" s="112"/>
      <c r="NHI12" s="115"/>
      <c r="NHL12" s="428"/>
      <c r="NHM12" s="112"/>
      <c r="NHN12" s="112"/>
      <c r="NHO12" s="112"/>
      <c r="NHP12" s="115"/>
      <c r="NHS12" s="428"/>
      <c r="NHT12" s="112"/>
      <c r="NHU12" s="112"/>
      <c r="NHV12" s="112"/>
      <c r="NHW12" s="115"/>
      <c r="NHZ12" s="428"/>
      <c r="NIA12" s="112"/>
      <c r="NIB12" s="112"/>
      <c r="NIC12" s="112"/>
      <c r="NID12" s="115"/>
      <c r="NIG12" s="428"/>
      <c r="NIH12" s="112"/>
      <c r="NII12" s="112"/>
      <c r="NIJ12" s="112"/>
      <c r="NIK12" s="115"/>
      <c r="NIN12" s="428"/>
      <c r="NIO12" s="112"/>
      <c r="NIP12" s="112"/>
      <c r="NIQ12" s="112"/>
      <c r="NIR12" s="115"/>
      <c r="NIU12" s="428"/>
      <c r="NIV12" s="112"/>
      <c r="NIW12" s="112"/>
      <c r="NIX12" s="112"/>
      <c r="NIY12" s="115"/>
      <c r="NJB12" s="428"/>
      <c r="NJC12" s="112"/>
      <c r="NJD12" s="112"/>
      <c r="NJE12" s="112"/>
      <c r="NJF12" s="115"/>
      <c r="NJI12" s="428"/>
      <c r="NJJ12" s="112"/>
      <c r="NJK12" s="112"/>
      <c r="NJL12" s="112"/>
      <c r="NJM12" s="115"/>
      <c r="NJP12" s="428"/>
      <c r="NJQ12" s="112"/>
      <c r="NJR12" s="112"/>
      <c r="NJS12" s="112"/>
      <c r="NJT12" s="115"/>
      <c r="NJW12" s="428"/>
      <c r="NJX12" s="112"/>
      <c r="NJY12" s="112"/>
      <c r="NJZ12" s="112"/>
      <c r="NKA12" s="115"/>
      <c r="NKD12" s="428"/>
      <c r="NKE12" s="112"/>
      <c r="NKF12" s="112"/>
      <c r="NKG12" s="112"/>
      <c r="NKH12" s="115"/>
      <c r="NKK12" s="428"/>
      <c r="NKL12" s="112"/>
      <c r="NKM12" s="112"/>
      <c r="NKN12" s="112"/>
      <c r="NKO12" s="115"/>
      <c r="NKR12" s="428"/>
      <c r="NKS12" s="112"/>
      <c r="NKT12" s="112"/>
      <c r="NKU12" s="112"/>
      <c r="NKV12" s="115"/>
      <c r="NKY12" s="428"/>
      <c r="NKZ12" s="112"/>
      <c r="NLA12" s="112"/>
      <c r="NLB12" s="112"/>
      <c r="NLC12" s="115"/>
      <c r="NLF12" s="428"/>
      <c r="NLG12" s="112"/>
      <c r="NLH12" s="112"/>
      <c r="NLI12" s="112"/>
      <c r="NLJ12" s="115"/>
      <c r="NLM12" s="428"/>
      <c r="NLN12" s="112"/>
      <c r="NLO12" s="112"/>
      <c r="NLP12" s="112"/>
      <c r="NLQ12" s="115"/>
      <c r="NLT12" s="428"/>
      <c r="NLU12" s="112"/>
      <c r="NLV12" s="112"/>
      <c r="NLW12" s="112"/>
      <c r="NLX12" s="115"/>
      <c r="NMA12" s="428"/>
      <c r="NMB12" s="112"/>
      <c r="NMC12" s="112"/>
      <c r="NMD12" s="112"/>
      <c r="NME12" s="115"/>
      <c r="NMH12" s="428"/>
      <c r="NMI12" s="112"/>
      <c r="NMJ12" s="112"/>
      <c r="NMK12" s="112"/>
      <c r="NML12" s="115"/>
      <c r="NMO12" s="428"/>
      <c r="NMP12" s="112"/>
      <c r="NMQ12" s="112"/>
      <c r="NMR12" s="112"/>
      <c r="NMS12" s="115"/>
      <c r="NMV12" s="428"/>
      <c r="NMW12" s="112"/>
      <c r="NMX12" s="112"/>
      <c r="NMY12" s="112"/>
      <c r="NMZ12" s="115"/>
      <c r="NNC12" s="428"/>
      <c r="NND12" s="112"/>
      <c r="NNE12" s="112"/>
      <c r="NNF12" s="112"/>
      <c r="NNG12" s="115"/>
      <c r="NNJ12" s="428"/>
      <c r="NNK12" s="112"/>
      <c r="NNL12" s="112"/>
      <c r="NNM12" s="112"/>
      <c r="NNN12" s="115"/>
      <c r="NNQ12" s="428"/>
      <c r="NNR12" s="112"/>
      <c r="NNS12" s="112"/>
      <c r="NNT12" s="112"/>
      <c r="NNU12" s="115"/>
      <c r="NNX12" s="428"/>
      <c r="NNY12" s="112"/>
      <c r="NNZ12" s="112"/>
      <c r="NOA12" s="112"/>
      <c r="NOB12" s="115"/>
      <c r="NOE12" s="428"/>
      <c r="NOF12" s="112"/>
      <c r="NOG12" s="112"/>
      <c r="NOH12" s="112"/>
      <c r="NOI12" s="115"/>
      <c r="NOL12" s="428"/>
      <c r="NOM12" s="112"/>
      <c r="NON12" s="112"/>
      <c r="NOO12" s="112"/>
      <c r="NOP12" s="115"/>
      <c r="NOS12" s="428"/>
      <c r="NOT12" s="112"/>
      <c r="NOU12" s="112"/>
      <c r="NOV12" s="112"/>
      <c r="NOW12" s="115"/>
      <c r="NOZ12" s="428"/>
      <c r="NPA12" s="112"/>
      <c r="NPB12" s="112"/>
      <c r="NPC12" s="112"/>
      <c r="NPD12" s="115"/>
      <c r="NPG12" s="428"/>
      <c r="NPH12" s="112"/>
      <c r="NPI12" s="112"/>
      <c r="NPJ12" s="112"/>
      <c r="NPK12" s="115"/>
      <c r="NPN12" s="428"/>
      <c r="NPO12" s="112"/>
      <c r="NPP12" s="112"/>
      <c r="NPQ12" s="112"/>
      <c r="NPR12" s="115"/>
      <c r="NPU12" s="428"/>
      <c r="NPV12" s="112"/>
      <c r="NPW12" s="112"/>
      <c r="NPX12" s="112"/>
      <c r="NPY12" s="115"/>
      <c r="NQB12" s="428"/>
      <c r="NQC12" s="112"/>
      <c r="NQD12" s="112"/>
      <c r="NQE12" s="112"/>
      <c r="NQF12" s="115"/>
      <c r="NQI12" s="428"/>
      <c r="NQJ12" s="112"/>
      <c r="NQK12" s="112"/>
      <c r="NQL12" s="112"/>
      <c r="NQM12" s="115"/>
      <c r="NQP12" s="428"/>
      <c r="NQQ12" s="112"/>
      <c r="NQR12" s="112"/>
      <c r="NQS12" s="112"/>
      <c r="NQT12" s="115"/>
      <c r="NQW12" s="428"/>
      <c r="NQX12" s="112"/>
      <c r="NQY12" s="112"/>
      <c r="NQZ12" s="112"/>
      <c r="NRA12" s="115"/>
      <c r="NRD12" s="428"/>
      <c r="NRE12" s="112"/>
      <c r="NRF12" s="112"/>
      <c r="NRG12" s="112"/>
      <c r="NRH12" s="115"/>
      <c r="NRK12" s="428"/>
      <c r="NRL12" s="112"/>
      <c r="NRM12" s="112"/>
      <c r="NRN12" s="112"/>
      <c r="NRO12" s="115"/>
      <c r="NRR12" s="428"/>
      <c r="NRS12" s="112"/>
      <c r="NRT12" s="112"/>
      <c r="NRU12" s="112"/>
      <c r="NRV12" s="115"/>
      <c r="NRY12" s="428"/>
      <c r="NRZ12" s="112"/>
      <c r="NSA12" s="112"/>
      <c r="NSB12" s="112"/>
      <c r="NSC12" s="115"/>
      <c r="NSF12" s="428"/>
      <c r="NSG12" s="112"/>
      <c r="NSH12" s="112"/>
      <c r="NSI12" s="112"/>
      <c r="NSJ12" s="115"/>
      <c r="NSM12" s="428"/>
      <c r="NSN12" s="112"/>
      <c r="NSO12" s="112"/>
      <c r="NSP12" s="112"/>
      <c r="NSQ12" s="115"/>
      <c r="NST12" s="428"/>
      <c r="NSU12" s="112"/>
      <c r="NSV12" s="112"/>
      <c r="NSW12" s="112"/>
      <c r="NSX12" s="115"/>
      <c r="NTA12" s="428"/>
      <c r="NTB12" s="112"/>
      <c r="NTC12" s="112"/>
      <c r="NTD12" s="112"/>
      <c r="NTE12" s="115"/>
      <c r="NTH12" s="428"/>
      <c r="NTI12" s="112"/>
      <c r="NTJ12" s="112"/>
      <c r="NTK12" s="112"/>
      <c r="NTL12" s="115"/>
      <c r="NTO12" s="428"/>
      <c r="NTP12" s="112"/>
      <c r="NTQ12" s="112"/>
      <c r="NTR12" s="112"/>
      <c r="NTS12" s="115"/>
      <c r="NTV12" s="428"/>
      <c r="NTW12" s="112"/>
      <c r="NTX12" s="112"/>
      <c r="NTY12" s="112"/>
      <c r="NTZ12" s="115"/>
      <c r="NUC12" s="428"/>
      <c r="NUD12" s="112"/>
      <c r="NUE12" s="112"/>
      <c r="NUF12" s="112"/>
      <c r="NUG12" s="115"/>
      <c r="NUJ12" s="428"/>
      <c r="NUK12" s="112"/>
      <c r="NUL12" s="112"/>
      <c r="NUM12" s="112"/>
      <c r="NUN12" s="115"/>
      <c r="NUQ12" s="428"/>
      <c r="NUR12" s="112"/>
      <c r="NUS12" s="112"/>
      <c r="NUT12" s="112"/>
      <c r="NUU12" s="115"/>
      <c r="NUX12" s="428"/>
      <c r="NUY12" s="112"/>
      <c r="NUZ12" s="112"/>
      <c r="NVA12" s="112"/>
      <c r="NVB12" s="115"/>
      <c r="NVE12" s="428"/>
      <c r="NVF12" s="112"/>
      <c r="NVG12" s="112"/>
      <c r="NVH12" s="112"/>
      <c r="NVI12" s="115"/>
      <c r="NVL12" s="428"/>
      <c r="NVM12" s="112"/>
      <c r="NVN12" s="112"/>
      <c r="NVO12" s="112"/>
      <c r="NVP12" s="115"/>
      <c r="NVS12" s="428"/>
      <c r="NVT12" s="112"/>
      <c r="NVU12" s="112"/>
      <c r="NVV12" s="112"/>
      <c r="NVW12" s="115"/>
      <c r="NVZ12" s="428"/>
      <c r="NWA12" s="112"/>
      <c r="NWB12" s="112"/>
      <c r="NWC12" s="112"/>
      <c r="NWD12" s="115"/>
      <c r="NWG12" s="428"/>
      <c r="NWH12" s="112"/>
      <c r="NWI12" s="112"/>
      <c r="NWJ12" s="112"/>
      <c r="NWK12" s="115"/>
      <c r="NWN12" s="428"/>
      <c r="NWO12" s="112"/>
      <c r="NWP12" s="112"/>
      <c r="NWQ12" s="112"/>
      <c r="NWR12" s="115"/>
      <c r="NWU12" s="428"/>
      <c r="NWV12" s="112"/>
      <c r="NWW12" s="112"/>
      <c r="NWX12" s="112"/>
      <c r="NWY12" s="115"/>
      <c r="NXB12" s="428"/>
      <c r="NXC12" s="112"/>
      <c r="NXD12" s="112"/>
      <c r="NXE12" s="112"/>
      <c r="NXF12" s="115"/>
      <c r="NXI12" s="428"/>
      <c r="NXJ12" s="112"/>
      <c r="NXK12" s="112"/>
      <c r="NXL12" s="112"/>
      <c r="NXM12" s="115"/>
      <c r="NXP12" s="428"/>
      <c r="NXQ12" s="112"/>
      <c r="NXR12" s="112"/>
      <c r="NXS12" s="112"/>
      <c r="NXT12" s="115"/>
      <c r="NXW12" s="428"/>
      <c r="NXX12" s="112"/>
      <c r="NXY12" s="112"/>
      <c r="NXZ12" s="112"/>
      <c r="NYA12" s="115"/>
      <c r="NYD12" s="428"/>
      <c r="NYE12" s="112"/>
      <c r="NYF12" s="112"/>
      <c r="NYG12" s="112"/>
      <c r="NYH12" s="115"/>
      <c r="NYK12" s="428"/>
      <c r="NYL12" s="112"/>
      <c r="NYM12" s="112"/>
      <c r="NYN12" s="112"/>
      <c r="NYO12" s="115"/>
      <c r="NYR12" s="428"/>
      <c r="NYS12" s="112"/>
      <c r="NYT12" s="112"/>
      <c r="NYU12" s="112"/>
      <c r="NYV12" s="115"/>
      <c r="NYY12" s="428"/>
      <c r="NYZ12" s="112"/>
      <c r="NZA12" s="112"/>
      <c r="NZB12" s="112"/>
      <c r="NZC12" s="115"/>
      <c r="NZF12" s="428"/>
      <c r="NZG12" s="112"/>
      <c r="NZH12" s="112"/>
      <c r="NZI12" s="112"/>
      <c r="NZJ12" s="115"/>
      <c r="NZM12" s="428"/>
      <c r="NZN12" s="112"/>
      <c r="NZO12" s="112"/>
      <c r="NZP12" s="112"/>
      <c r="NZQ12" s="115"/>
      <c r="NZT12" s="428"/>
      <c r="NZU12" s="112"/>
      <c r="NZV12" s="112"/>
      <c r="NZW12" s="112"/>
      <c r="NZX12" s="115"/>
      <c r="OAA12" s="428"/>
      <c r="OAB12" s="112"/>
      <c r="OAC12" s="112"/>
      <c r="OAD12" s="112"/>
      <c r="OAE12" s="115"/>
      <c r="OAH12" s="428"/>
      <c r="OAI12" s="112"/>
      <c r="OAJ12" s="112"/>
      <c r="OAK12" s="112"/>
      <c r="OAL12" s="115"/>
      <c r="OAO12" s="428"/>
      <c r="OAP12" s="112"/>
      <c r="OAQ12" s="112"/>
      <c r="OAR12" s="112"/>
      <c r="OAS12" s="115"/>
      <c r="OAV12" s="428"/>
      <c r="OAW12" s="112"/>
      <c r="OAX12" s="112"/>
      <c r="OAY12" s="112"/>
      <c r="OAZ12" s="115"/>
      <c r="OBC12" s="428"/>
      <c r="OBD12" s="112"/>
      <c r="OBE12" s="112"/>
      <c r="OBF12" s="112"/>
      <c r="OBG12" s="115"/>
      <c r="OBJ12" s="428"/>
      <c r="OBK12" s="112"/>
      <c r="OBL12" s="112"/>
      <c r="OBM12" s="112"/>
      <c r="OBN12" s="115"/>
      <c r="OBQ12" s="428"/>
      <c r="OBR12" s="112"/>
      <c r="OBS12" s="112"/>
      <c r="OBT12" s="112"/>
      <c r="OBU12" s="115"/>
      <c r="OBX12" s="428"/>
      <c r="OBY12" s="112"/>
      <c r="OBZ12" s="112"/>
      <c r="OCA12" s="112"/>
      <c r="OCB12" s="115"/>
      <c r="OCE12" s="428"/>
      <c r="OCF12" s="112"/>
      <c r="OCG12" s="112"/>
      <c r="OCH12" s="112"/>
      <c r="OCI12" s="115"/>
      <c r="OCL12" s="428"/>
      <c r="OCM12" s="112"/>
      <c r="OCN12" s="112"/>
      <c r="OCO12" s="112"/>
      <c r="OCP12" s="115"/>
      <c r="OCS12" s="428"/>
      <c r="OCT12" s="112"/>
      <c r="OCU12" s="112"/>
      <c r="OCV12" s="112"/>
      <c r="OCW12" s="115"/>
      <c r="OCZ12" s="428"/>
      <c r="ODA12" s="112"/>
      <c r="ODB12" s="112"/>
      <c r="ODC12" s="112"/>
      <c r="ODD12" s="115"/>
      <c r="ODG12" s="428"/>
      <c r="ODH12" s="112"/>
      <c r="ODI12" s="112"/>
      <c r="ODJ12" s="112"/>
      <c r="ODK12" s="115"/>
      <c r="ODN12" s="428"/>
      <c r="ODO12" s="112"/>
      <c r="ODP12" s="112"/>
      <c r="ODQ12" s="112"/>
      <c r="ODR12" s="115"/>
      <c r="ODU12" s="428"/>
      <c r="ODV12" s="112"/>
      <c r="ODW12" s="112"/>
      <c r="ODX12" s="112"/>
      <c r="ODY12" s="115"/>
      <c r="OEB12" s="428"/>
      <c r="OEC12" s="112"/>
      <c r="OED12" s="112"/>
      <c r="OEE12" s="112"/>
      <c r="OEF12" s="115"/>
      <c r="OEI12" s="428"/>
      <c r="OEJ12" s="112"/>
      <c r="OEK12" s="112"/>
      <c r="OEL12" s="112"/>
      <c r="OEM12" s="115"/>
      <c r="OEP12" s="428"/>
      <c r="OEQ12" s="112"/>
      <c r="OER12" s="112"/>
      <c r="OES12" s="112"/>
      <c r="OET12" s="115"/>
      <c r="OEW12" s="428"/>
      <c r="OEX12" s="112"/>
      <c r="OEY12" s="112"/>
      <c r="OEZ12" s="112"/>
      <c r="OFA12" s="115"/>
      <c r="OFD12" s="428"/>
      <c r="OFE12" s="112"/>
      <c r="OFF12" s="112"/>
      <c r="OFG12" s="112"/>
      <c r="OFH12" s="115"/>
      <c r="OFK12" s="428"/>
      <c r="OFL12" s="112"/>
      <c r="OFM12" s="112"/>
      <c r="OFN12" s="112"/>
      <c r="OFO12" s="115"/>
      <c r="OFR12" s="428"/>
      <c r="OFS12" s="112"/>
      <c r="OFT12" s="112"/>
      <c r="OFU12" s="112"/>
      <c r="OFV12" s="115"/>
      <c r="OFY12" s="428"/>
      <c r="OFZ12" s="112"/>
      <c r="OGA12" s="112"/>
      <c r="OGB12" s="112"/>
      <c r="OGC12" s="115"/>
      <c r="OGF12" s="428"/>
      <c r="OGG12" s="112"/>
      <c r="OGH12" s="112"/>
      <c r="OGI12" s="112"/>
      <c r="OGJ12" s="115"/>
      <c r="OGM12" s="428"/>
      <c r="OGN12" s="112"/>
      <c r="OGO12" s="112"/>
      <c r="OGP12" s="112"/>
      <c r="OGQ12" s="115"/>
      <c r="OGT12" s="428"/>
      <c r="OGU12" s="112"/>
      <c r="OGV12" s="112"/>
      <c r="OGW12" s="112"/>
      <c r="OGX12" s="115"/>
      <c r="OHA12" s="428"/>
      <c r="OHB12" s="112"/>
      <c r="OHC12" s="112"/>
      <c r="OHD12" s="112"/>
      <c r="OHE12" s="115"/>
      <c r="OHH12" s="428"/>
      <c r="OHI12" s="112"/>
      <c r="OHJ12" s="112"/>
      <c r="OHK12" s="112"/>
      <c r="OHL12" s="115"/>
      <c r="OHO12" s="428"/>
      <c r="OHP12" s="112"/>
      <c r="OHQ12" s="112"/>
      <c r="OHR12" s="112"/>
      <c r="OHS12" s="115"/>
      <c r="OHV12" s="428"/>
      <c r="OHW12" s="112"/>
      <c r="OHX12" s="112"/>
      <c r="OHY12" s="112"/>
      <c r="OHZ12" s="115"/>
      <c r="OIC12" s="428"/>
      <c r="OID12" s="112"/>
      <c r="OIE12" s="112"/>
      <c r="OIF12" s="112"/>
      <c r="OIG12" s="115"/>
      <c r="OIJ12" s="428"/>
      <c r="OIK12" s="112"/>
      <c r="OIL12" s="112"/>
      <c r="OIM12" s="112"/>
      <c r="OIN12" s="115"/>
      <c r="OIQ12" s="428"/>
      <c r="OIR12" s="112"/>
      <c r="OIS12" s="112"/>
      <c r="OIT12" s="112"/>
      <c r="OIU12" s="115"/>
      <c r="OIX12" s="428"/>
      <c r="OIY12" s="112"/>
      <c r="OIZ12" s="112"/>
      <c r="OJA12" s="112"/>
      <c r="OJB12" s="115"/>
      <c r="OJE12" s="428"/>
      <c r="OJF12" s="112"/>
      <c r="OJG12" s="112"/>
      <c r="OJH12" s="112"/>
      <c r="OJI12" s="115"/>
      <c r="OJL12" s="428"/>
      <c r="OJM12" s="112"/>
      <c r="OJN12" s="112"/>
      <c r="OJO12" s="112"/>
      <c r="OJP12" s="115"/>
      <c r="OJS12" s="428"/>
      <c r="OJT12" s="112"/>
      <c r="OJU12" s="112"/>
      <c r="OJV12" s="112"/>
      <c r="OJW12" s="115"/>
      <c r="OJZ12" s="428"/>
      <c r="OKA12" s="112"/>
      <c r="OKB12" s="112"/>
      <c r="OKC12" s="112"/>
      <c r="OKD12" s="115"/>
      <c r="OKG12" s="428"/>
      <c r="OKH12" s="112"/>
      <c r="OKI12" s="112"/>
      <c r="OKJ12" s="112"/>
      <c r="OKK12" s="115"/>
      <c r="OKN12" s="428"/>
      <c r="OKO12" s="112"/>
      <c r="OKP12" s="112"/>
      <c r="OKQ12" s="112"/>
      <c r="OKR12" s="115"/>
      <c r="OKU12" s="428"/>
      <c r="OKV12" s="112"/>
      <c r="OKW12" s="112"/>
      <c r="OKX12" s="112"/>
      <c r="OKY12" s="115"/>
      <c r="OLB12" s="428"/>
      <c r="OLC12" s="112"/>
      <c r="OLD12" s="112"/>
      <c r="OLE12" s="112"/>
      <c r="OLF12" s="115"/>
      <c r="OLI12" s="428"/>
      <c r="OLJ12" s="112"/>
      <c r="OLK12" s="112"/>
      <c r="OLL12" s="112"/>
      <c r="OLM12" s="115"/>
      <c r="OLP12" s="428"/>
      <c r="OLQ12" s="112"/>
      <c r="OLR12" s="112"/>
      <c r="OLS12" s="112"/>
      <c r="OLT12" s="115"/>
      <c r="OLW12" s="428"/>
      <c r="OLX12" s="112"/>
      <c r="OLY12" s="112"/>
      <c r="OLZ12" s="112"/>
      <c r="OMA12" s="115"/>
      <c r="OMD12" s="428"/>
      <c r="OME12" s="112"/>
      <c r="OMF12" s="112"/>
      <c r="OMG12" s="112"/>
      <c r="OMH12" s="115"/>
      <c r="OMK12" s="428"/>
      <c r="OML12" s="112"/>
      <c r="OMM12" s="112"/>
      <c r="OMN12" s="112"/>
      <c r="OMO12" s="115"/>
      <c r="OMR12" s="428"/>
      <c r="OMS12" s="112"/>
      <c r="OMT12" s="112"/>
      <c r="OMU12" s="112"/>
      <c r="OMV12" s="115"/>
      <c r="OMY12" s="428"/>
      <c r="OMZ12" s="112"/>
      <c r="ONA12" s="112"/>
      <c r="ONB12" s="112"/>
      <c r="ONC12" s="115"/>
      <c r="ONF12" s="428"/>
      <c r="ONG12" s="112"/>
      <c r="ONH12" s="112"/>
      <c r="ONI12" s="112"/>
      <c r="ONJ12" s="115"/>
      <c r="ONM12" s="428"/>
      <c r="ONN12" s="112"/>
      <c r="ONO12" s="112"/>
      <c r="ONP12" s="112"/>
      <c r="ONQ12" s="115"/>
      <c r="ONT12" s="428"/>
      <c r="ONU12" s="112"/>
      <c r="ONV12" s="112"/>
      <c r="ONW12" s="112"/>
      <c r="ONX12" s="115"/>
      <c r="OOA12" s="428"/>
      <c r="OOB12" s="112"/>
      <c r="OOC12" s="112"/>
      <c r="OOD12" s="112"/>
      <c r="OOE12" s="115"/>
      <c r="OOH12" s="428"/>
      <c r="OOI12" s="112"/>
      <c r="OOJ12" s="112"/>
      <c r="OOK12" s="112"/>
      <c r="OOL12" s="115"/>
      <c r="OOO12" s="428"/>
      <c r="OOP12" s="112"/>
      <c r="OOQ12" s="112"/>
      <c r="OOR12" s="112"/>
      <c r="OOS12" s="115"/>
      <c r="OOV12" s="428"/>
      <c r="OOW12" s="112"/>
      <c r="OOX12" s="112"/>
      <c r="OOY12" s="112"/>
      <c r="OOZ12" s="115"/>
      <c r="OPC12" s="428"/>
      <c r="OPD12" s="112"/>
      <c r="OPE12" s="112"/>
      <c r="OPF12" s="112"/>
      <c r="OPG12" s="115"/>
      <c r="OPJ12" s="428"/>
      <c r="OPK12" s="112"/>
      <c r="OPL12" s="112"/>
      <c r="OPM12" s="112"/>
      <c r="OPN12" s="115"/>
      <c r="OPQ12" s="428"/>
      <c r="OPR12" s="112"/>
      <c r="OPS12" s="112"/>
      <c r="OPT12" s="112"/>
      <c r="OPU12" s="115"/>
      <c r="OPX12" s="428"/>
      <c r="OPY12" s="112"/>
      <c r="OPZ12" s="112"/>
      <c r="OQA12" s="112"/>
      <c r="OQB12" s="115"/>
      <c r="OQE12" s="428"/>
      <c r="OQF12" s="112"/>
      <c r="OQG12" s="112"/>
      <c r="OQH12" s="112"/>
      <c r="OQI12" s="115"/>
      <c r="OQL12" s="428"/>
      <c r="OQM12" s="112"/>
      <c r="OQN12" s="112"/>
      <c r="OQO12" s="112"/>
      <c r="OQP12" s="115"/>
      <c r="OQS12" s="428"/>
      <c r="OQT12" s="112"/>
      <c r="OQU12" s="112"/>
      <c r="OQV12" s="112"/>
      <c r="OQW12" s="115"/>
      <c r="OQZ12" s="428"/>
      <c r="ORA12" s="112"/>
      <c r="ORB12" s="112"/>
      <c r="ORC12" s="112"/>
      <c r="ORD12" s="115"/>
      <c r="ORG12" s="428"/>
      <c r="ORH12" s="112"/>
      <c r="ORI12" s="112"/>
      <c r="ORJ12" s="112"/>
      <c r="ORK12" s="115"/>
      <c r="ORN12" s="428"/>
      <c r="ORO12" s="112"/>
      <c r="ORP12" s="112"/>
      <c r="ORQ12" s="112"/>
      <c r="ORR12" s="115"/>
      <c r="ORU12" s="428"/>
      <c r="ORV12" s="112"/>
      <c r="ORW12" s="112"/>
      <c r="ORX12" s="112"/>
      <c r="ORY12" s="115"/>
      <c r="OSB12" s="428"/>
      <c r="OSC12" s="112"/>
      <c r="OSD12" s="112"/>
      <c r="OSE12" s="112"/>
      <c r="OSF12" s="115"/>
      <c r="OSI12" s="428"/>
      <c r="OSJ12" s="112"/>
      <c r="OSK12" s="112"/>
      <c r="OSL12" s="112"/>
      <c r="OSM12" s="115"/>
      <c r="OSP12" s="428"/>
      <c r="OSQ12" s="112"/>
      <c r="OSR12" s="112"/>
      <c r="OSS12" s="112"/>
      <c r="OST12" s="115"/>
      <c r="OSW12" s="428"/>
      <c r="OSX12" s="112"/>
      <c r="OSY12" s="112"/>
      <c r="OSZ12" s="112"/>
      <c r="OTA12" s="115"/>
      <c r="OTD12" s="428"/>
      <c r="OTE12" s="112"/>
      <c r="OTF12" s="112"/>
      <c r="OTG12" s="112"/>
      <c r="OTH12" s="115"/>
      <c r="OTK12" s="428"/>
      <c r="OTL12" s="112"/>
      <c r="OTM12" s="112"/>
      <c r="OTN12" s="112"/>
      <c r="OTO12" s="115"/>
      <c r="OTR12" s="428"/>
      <c r="OTS12" s="112"/>
      <c r="OTT12" s="112"/>
      <c r="OTU12" s="112"/>
      <c r="OTV12" s="115"/>
      <c r="OTY12" s="428"/>
      <c r="OTZ12" s="112"/>
      <c r="OUA12" s="112"/>
      <c r="OUB12" s="112"/>
      <c r="OUC12" s="115"/>
      <c r="OUF12" s="428"/>
      <c r="OUG12" s="112"/>
      <c r="OUH12" s="112"/>
      <c r="OUI12" s="112"/>
      <c r="OUJ12" s="115"/>
      <c r="OUM12" s="428"/>
      <c r="OUN12" s="112"/>
      <c r="OUO12" s="112"/>
      <c r="OUP12" s="112"/>
      <c r="OUQ12" s="115"/>
      <c r="OUT12" s="428"/>
      <c r="OUU12" s="112"/>
      <c r="OUV12" s="112"/>
      <c r="OUW12" s="112"/>
      <c r="OUX12" s="115"/>
      <c r="OVA12" s="428"/>
      <c r="OVB12" s="112"/>
      <c r="OVC12" s="112"/>
      <c r="OVD12" s="112"/>
      <c r="OVE12" s="115"/>
      <c r="OVH12" s="428"/>
      <c r="OVI12" s="112"/>
      <c r="OVJ12" s="112"/>
      <c r="OVK12" s="112"/>
      <c r="OVL12" s="115"/>
      <c r="OVO12" s="428"/>
      <c r="OVP12" s="112"/>
      <c r="OVQ12" s="112"/>
      <c r="OVR12" s="112"/>
      <c r="OVS12" s="115"/>
      <c r="OVV12" s="428"/>
      <c r="OVW12" s="112"/>
      <c r="OVX12" s="112"/>
      <c r="OVY12" s="112"/>
      <c r="OVZ12" s="115"/>
      <c r="OWC12" s="428"/>
      <c r="OWD12" s="112"/>
      <c r="OWE12" s="112"/>
      <c r="OWF12" s="112"/>
      <c r="OWG12" s="115"/>
      <c r="OWJ12" s="428"/>
      <c r="OWK12" s="112"/>
      <c r="OWL12" s="112"/>
      <c r="OWM12" s="112"/>
      <c r="OWN12" s="115"/>
      <c r="OWQ12" s="428"/>
      <c r="OWR12" s="112"/>
      <c r="OWS12" s="112"/>
      <c r="OWT12" s="112"/>
      <c r="OWU12" s="115"/>
      <c r="OWX12" s="428"/>
      <c r="OWY12" s="112"/>
      <c r="OWZ12" s="112"/>
      <c r="OXA12" s="112"/>
      <c r="OXB12" s="115"/>
      <c r="OXE12" s="428"/>
      <c r="OXF12" s="112"/>
      <c r="OXG12" s="112"/>
      <c r="OXH12" s="112"/>
      <c r="OXI12" s="115"/>
      <c r="OXL12" s="428"/>
      <c r="OXM12" s="112"/>
      <c r="OXN12" s="112"/>
      <c r="OXO12" s="112"/>
      <c r="OXP12" s="115"/>
      <c r="OXS12" s="428"/>
      <c r="OXT12" s="112"/>
      <c r="OXU12" s="112"/>
      <c r="OXV12" s="112"/>
      <c r="OXW12" s="115"/>
      <c r="OXZ12" s="428"/>
      <c r="OYA12" s="112"/>
      <c r="OYB12" s="112"/>
      <c r="OYC12" s="112"/>
      <c r="OYD12" s="115"/>
      <c r="OYG12" s="428"/>
      <c r="OYH12" s="112"/>
      <c r="OYI12" s="112"/>
      <c r="OYJ12" s="112"/>
      <c r="OYK12" s="115"/>
      <c r="OYN12" s="428"/>
      <c r="OYO12" s="112"/>
      <c r="OYP12" s="112"/>
      <c r="OYQ12" s="112"/>
      <c r="OYR12" s="115"/>
      <c r="OYU12" s="428"/>
      <c r="OYV12" s="112"/>
      <c r="OYW12" s="112"/>
      <c r="OYX12" s="112"/>
      <c r="OYY12" s="115"/>
      <c r="OZB12" s="428"/>
      <c r="OZC12" s="112"/>
      <c r="OZD12" s="112"/>
      <c r="OZE12" s="112"/>
      <c r="OZF12" s="115"/>
      <c r="OZI12" s="428"/>
      <c r="OZJ12" s="112"/>
      <c r="OZK12" s="112"/>
      <c r="OZL12" s="112"/>
      <c r="OZM12" s="115"/>
      <c r="OZP12" s="428"/>
      <c r="OZQ12" s="112"/>
      <c r="OZR12" s="112"/>
      <c r="OZS12" s="112"/>
      <c r="OZT12" s="115"/>
      <c r="OZW12" s="428"/>
      <c r="OZX12" s="112"/>
      <c r="OZY12" s="112"/>
      <c r="OZZ12" s="112"/>
      <c r="PAA12" s="115"/>
      <c r="PAD12" s="428"/>
      <c r="PAE12" s="112"/>
      <c r="PAF12" s="112"/>
      <c r="PAG12" s="112"/>
      <c r="PAH12" s="115"/>
      <c r="PAK12" s="428"/>
      <c r="PAL12" s="112"/>
      <c r="PAM12" s="112"/>
      <c r="PAN12" s="112"/>
      <c r="PAO12" s="115"/>
      <c r="PAR12" s="428"/>
      <c r="PAS12" s="112"/>
      <c r="PAT12" s="112"/>
      <c r="PAU12" s="112"/>
      <c r="PAV12" s="115"/>
      <c r="PAY12" s="428"/>
      <c r="PAZ12" s="112"/>
      <c r="PBA12" s="112"/>
      <c r="PBB12" s="112"/>
      <c r="PBC12" s="115"/>
      <c r="PBF12" s="428"/>
      <c r="PBG12" s="112"/>
      <c r="PBH12" s="112"/>
      <c r="PBI12" s="112"/>
      <c r="PBJ12" s="115"/>
      <c r="PBM12" s="428"/>
      <c r="PBN12" s="112"/>
      <c r="PBO12" s="112"/>
      <c r="PBP12" s="112"/>
      <c r="PBQ12" s="115"/>
      <c r="PBT12" s="428"/>
      <c r="PBU12" s="112"/>
      <c r="PBV12" s="112"/>
      <c r="PBW12" s="112"/>
      <c r="PBX12" s="115"/>
      <c r="PCA12" s="428"/>
      <c r="PCB12" s="112"/>
      <c r="PCC12" s="112"/>
      <c r="PCD12" s="112"/>
      <c r="PCE12" s="115"/>
      <c r="PCH12" s="428"/>
      <c r="PCI12" s="112"/>
      <c r="PCJ12" s="112"/>
      <c r="PCK12" s="112"/>
      <c r="PCL12" s="115"/>
      <c r="PCO12" s="428"/>
      <c r="PCP12" s="112"/>
      <c r="PCQ12" s="112"/>
      <c r="PCR12" s="112"/>
      <c r="PCS12" s="115"/>
      <c r="PCV12" s="428"/>
      <c r="PCW12" s="112"/>
      <c r="PCX12" s="112"/>
      <c r="PCY12" s="112"/>
      <c r="PCZ12" s="115"/>
      <c r="PDC12" s="428"/>
      <c r="PDD12" s="112"/>
      <c r="PDE12" s="112"/>
      <c r="PDF12" s="112"/>
      <c r="PDG12" s="115"/>
      <c r="PDJ12" s="428"/>
      <c r="PDK12" s="112"/>
      <c r="PDL12" s="112"/>
      <c r="PDM12" s="112"/>
      <c r="PDN12" s="115"/>
      <c r="PDQ12" s="428"/>
      <c r="PDR12" s="112"/>
      <c r="PDS12" s="112"/>
      <c r="PDT12" s="112"/>
      <c r="PDU12" s="115"/>
      <c r="PDX12" s="428"/>
      <c r="PDY12" s="112"/>
      <c r="PDZ12" s="112"/>
      <c r="PEA12" s="112"/>
      <c r="PEB12" s="115"/>
      <c r="PEE12" s="428"/>
      <c r="PEF12" s="112"/>
      <c r="PEG12" s="112"/>
      <c r="PEH12" s="112"/>
      <c r="PEI12" s="115"/>
      <c r="PEL12" s="428"/>
      <c r="PEM12" s="112"/>
      <c r="PEN12" s="112"/>
      <c r="PEO12" s="112"/>
      <c r="PEP12" s="115"/>
      <c r="PES12" s="428"/>
      <c r="PET12" s="112"/>
      <c r="PEU12" s="112"/>
      <c r="PEV12" s="112"/>
      <c r="PEW12" s="115"/>
      <c r="PEZ12" s="428"/>
      <c r="PFA12" s="112"/>
      <c r="PFB12" s="112"/>
      <c r="PFC12" s="112"/>
      <c r="PFD12" s="115"/>
      <c r="PFG12" s="428"/>
      <c r="PFH12" s="112"/>
      <c r="PFI12" s="112"/>
      <c r="PFJ12" s="112"/>
      <c r="PFK12" s="115"/>
      <c r="PFN12" s="428"/>
      <c r="PFO12" s="112"/>
      <c r="PFP12" s="112"/>
      <c r="PFQ12" s="112"/>
      <c r="PFR12" s="115"/>
      <c r="PFU12" s="428"/>
      <c r="PFV12" s="112"/>
      <c r="PFW12" s="112"/>
      <c r="PFX12" s="112"/>
      <c r="PFY12" s="115"/>
      <c r="PGB12" s="428"/>
      <c r="PGC12" s="112"/>
      <c r="PGD12" s="112"/>
      <c r="PGE12" s="112"/>
      <c r="PGF12" s="115"/>
      <c r="PGI12" s="428"/>
      <c r="PGJ12" s="112"/>
      <c r="PGK12" s="112"/>
      <c r="PGL12" s="112"/>
      <c r="PGM12" s="115"/>
      <c r="PGP12" s="428"/>
      <c r="PGQ12" s="112"/>
      <c r="PGR12" s="112"/>
      <c r="PGS12" s="112"/>
      <c r="PGT12" s="115"/>
      <c r="PGW12" s="428"/>
      <c r="PGX12" s="112"/>
      <c r="PGY12" s="112"/>
      <c r="PGZ12" s="112"/>
      <c r="PHA12" s="115"/>
      <c r="PHD12" s="428"/>
      <c r="PHE12" s="112"/>
      <c r="PHF12" s="112"/>
      <c r="PHG12" s="112"/>
      <c r="PHH12" s="115"/>
      <c r="PHK12" s="428"/>
      <c r="PHL12" s="112"/>
      <c r="PHM12" s="112"/>
      <c r="PHN12" s="112"/>
      <c r="PHO12" s="115"/>
      <c r="PHR12" s="428"/>
      <c r="PHS12" s="112"/>
      <c r="PHT12" s="112"/>
      <c r="PHU12" s="112"/>
      <c r="PHV12" s="115"/>
      <c r="PHY12" s="428"/>
      <c r="PHZ12" s="112"/>
      <c r="PIA12" s="112"/>
      <c r="PIB12" s="112"/>
      <c r="PIC12" s="115"/>
      <c r="PIF12" s="428"/>
      <c r="PIG12" s="112"/>
      <c r="PIH12" s="112"/>
      <c r="PII12" s="112"/>
      <c r="PIJ12" s="115"/>
      <c r="PIM12" s="428"/>
      <c r="PIN12" s="112"/>
      <c r="PIO12" s="112"/>
      <c r="PIP12" s="112"/>
      <c r="PIQ12" s="115"/>
      <c r="PIT12" s="428"/>
      <c r="PIU12" s="112"/>
      <c r="PIV12" s="112"/>
      <c r="PIW12" s="112"/>
      <c r="PIX12" s="115"/>
      <c r="PJA12" s="428"/>
      <c r="PJB12" s="112"/>
      <c r="PJC12" s="112"/>
      <c r="PJD12" s="112"/>
      <c r="PJE12" s="115"/>
      <c r="PJH12" s="428"/>
      <c r="PJI12" s="112"/>
      <c r="PJJ12" s="112"/>
      <c r="PJK12" s="112"/>
      <c r="PJL12" s="115"/>
      <c r="PJO12" s="428"/>
      <c r="PJP12" s="112"/>
      <c r="PJQ12" s="112"/>
      <c r="PJR12" s="112"/>
      <c r="PJS12" s="115"/>
      <c r="PJV12" s="428"/>
      <c r="PJW12" s="112"/>
      <c r="PJX12" s="112"/>
      <c r="PJY12" s="112"/>
      <c r="PJZ12" s="115"/>
      <c r="PKC12" s="428"/>
      <c r="PKD12" s="112"/>
      <c r="PKE12" s="112"/>
      <c r="PKF12" s="112"/>
      <c r="PKG12" s="115"/>
      <c r="PKJ12" s="428"/>
      <c r="PKK12" s="112"/>
      <c r="PKL12" s="112"/>
      <c r="PKM12" s="112"/>
      <c r="PKN12" s="115"/>
      <c r="PKQ12" s="428"/>
      <c r="PKR12" s="112"/>
      <c r="PKS12" s="112"/>
      <c r="PKT12" s="112"/>
      <c r="PKU12" s="115"/>
      <c r="PKX12" s="428"/>
      <c r="PKY12" s="112"/>
      <c r="PKZ12" s="112"/>
      <c r="PLA12" s="112"/>
      <c r="PLB12" s="115"/>
      <c r="PLE12" s="428"/>
      <c r="PLF12" s="112"/>
      <c r="PLG12" s="112"/>
      <c r="PLH12" s="112"/>
      <c r="PLI12" s="115"/>
      <c r="PLL12" s="428"/>
      <c r="PLM12" s="112"/>
      <c r="PLN12" s="112"/>
      <c r="PLO12" s="112"/>
      <c r="PLP12" s="115"/>
      <c r="PLS12" s="428"/>
      <c r="PLT12" s="112"/>
      <c r="PLU12" s="112"/>
      <c r="PLV12" s="112"/>
      <c r="PLW12" s="115"/>
      <c r="PLZ12" s="428"/>
      <c r="PMA12" s="112"/>
      <c r="PMB12" s="112"/>
      <c r="PMC12" s="112"/>
      <c r="PMD12" s="115"/>
      <c r="PMG12" s="428"/>
      <c r="PMH12" s="112"/>
      <c r="PMI12" s="112"/>
      <c r="PMJ12" s="112"/>
      <c r="PMK12" s="115"/>
      <c r="PMN12" s="428"/>
      <c r="PMO12" s="112"/>
      <c r="PMP12" s="112"/>
      <c r="PMQ12" s="112"/>
      <c r="PMR12" s="115"/>
      <c r="PMU12" s="428"/>
      <c r="PMV12" s="112"/>
      <c r="PMW12" s="112"/>
      <c r="PMX12" s="112"/>
      <c r="PMY12" s="115"/>
      <c r="PNB12" s="428"/>
      <c r="PNC12" s="112"/>
      <c r="PND12" s="112"/>
      <c r="PNE12" s="112"/>
      <c r="PNF12" s="115"/>
      <c r="PNI12" s="428"/>
      <c r="PNJ12" s="112"/>
      <c r="PNK12" s="112"/>
      <c r="PNL12" s="112"/>
      <c r="PNM12" s="115"/>
      <c r="PNP12" s="428"/>
      <c r="PNQ12" s="112"/>
      <c r="PNR12" s="112"/>
      <c r="PNS12" s="112"/>
      <c r="PNT12" s="115"/>
      <c r="PNW12" s="428"/>
      <c r="PNX12" s="112"/>
      <c r="PNY12" s="112"/>
      <c r="PNZ12" s="112"/>
      <c r="POA12" s="115"/>
      <c r="POD12" s="428"/>
      <c r="POE12" s="112"/>
      <c r="POF12" s="112"/>
      <c r="POG12" s="112"/>
      <c r="POH12" s="115"/>
      <c r="POK12" s="428"/>
      <c r="POL12" s="112"/>
      <c r="POM12" s="112"/>
      <c r="PON12" s="112"/>
      <c r="POO12" s="115"/>
      <c r="POR12" s="428"/>
      <c r="POS12" s="112"/>
      <c r="POT12" s="112"/>
      <c r="POU12" s="112"/>
      <c r="POV12" s="115"/>
      <c r="POY12" s="428"/>
      <c r="POZ12" s="112"/>
      <c r="PPA12" s="112"/>
      <c r="PPB12" s="112"/>
      <c r="PPC12" s="115"/>
      <c r="PPF12" s="428"/>
      <c r="PPG12" s="112"/>
      <c r="PPH12" s="112"/>
      <c r="PPI12" s="112"/>
      <c r="PPJ12" s="115"/>
      <c r="PPM12" s="428"/>
      <c r="PPN12" s="112"/>
      <c r="PPO12" s="112"/>
      <c r="PPP12" s="112"/>
      <c r="PPQ12" s="115"/>
      <c r="PPT12" s="428"/>
      <c r="PPU12" s="112"/>
      <c r="PPV12" s="112"/>
      <c r="PPW12" s="112"/>
      <c r="PPX12" s="115"/>
      <c r="PQA12" s="428"/>
      <c r="PQB12" s="112"/>
      <c r="PQC12" s="112"/>
      <c r="PQD12" s="112"/>
      <c r="PQE12" s="115"/>
      <c r="PQH12" s="428"/>
      <c r="PQI12" s="112"/>
      <c r="PQJ12" s="112"/>
      <c r="PQK12" s="112"/>
      <c r="PQL12" s="115"/>
      <c r="PQO12" s="428"/>
      <c r="PQP12" s="112"/>
      <c r="PQQ12" s="112"/>
      <c r="PQR12" s="112"/>
      <c r="PQS12" s="115"/>
      <c r="PQV12" s="428"/>
      <c r="PQW12" s="112"/>
      <c r="PQX12" s="112"/>
      <c r="PQY12" s="112"/>
      <c r="PQZ12" s="115"/>
      <c r="PRC12" s="428"/>
      <c r="PRD12" s="112"/>
      <c r="PRE12" s="112"/>
      <c r="PRF12" s="112"/>
      <c r="PRG12" s="115"/>
      <c r="PRJ12" s="428"/>
      <c r="PRK12" s="112"/>
      <c r="PRL12" s="112"/>
      <c r="PRM12" s="112"/>
      <c r="PRN12" s="115"/>
      <c r="PRQ12" s="428"/>
      <c r="PRR12" s="112"/>
      <c r="PRS12" s="112"/>
      <c r="PRT12" s="112"/>
      <c r="PRU12" s="115"/>
      <c r="PRX12" s="428"/>
      <c r="PRY12" s="112"/>
      <c r="PRZ12" s="112"/>
      <c r="PSA12" s="112"/>
      <c r="PSB12" s="115"/>
      <c r="PSE12" s="428"/>
      <c r="PSF12" s="112"/>
      <c r="PSG12" s="112"/>
      <c r="PSH12" s="112"/>
      <c r="PSI12" s="115"/>
      <c r="PSL12" s="428"/>
      <c r="PSM12" s="112"/>
      <c r="PSN12" s="112"/>
      <c r="PSO12" s="112"/>
      <c r="PSP12" s="115"/>
      <c r="PSS12" s="428"/>
      <c r="PST12" s="112"/>
      <c r="PSU12" s="112"/>
      <c r="PSV12" s="112"/>
      <c r="PSW12" s="115"/>
      <c r="PSZ12" s="428"/>
      <c r="PTA12" s="112"/>
      <c r="PTB12" s="112"/>
      <c r="PTC12" s="112"/>
      <c r="PTD12" s="115"/>
      <c r="PTG12" s="428"/>
      <c r="PTH12" s="112"/>
      <c r="PTI12" s="112"/>
      <c r="PTJ12" s="112"/>
      <c r="PTK12" s="115"/>
      <c r="PTN12" s="428"/>
      <c r="PTO12" s="112"/>
      <c r="PTP12" s="112"/>
      <c r="PTQ12" s="112"/>
      <c r="PTR12" s="115"/>
      <c r="PTU12" s="428"/>
      <c r="PTV12" s="112"/>
      <c r="PTW12" s="112"/>
      <c r="PTX12" s="112"/>
      <c r="PTY12" s="115"/>
      <c r="PUB12" s="428"/>
      <c r="PUC12" s="112"/>
      <c r="PUD12" s="112"/>
      <c r="PUE12" s="112"/>
      <c r="PUF12" s="115"/>
      <c r="PUI12" s="428"/>
      <c r="PUJ12" s="112"/>
      <c r="PUK12" s="112"/>
      <c r="PUL12" s="112"/>
      <c r="PUM12" s="115"/>
      <c r="PUP12" s="428"/>
      <c r="PUQ12" s="112"/>
      <c r="PUR12" s="112"/>
      <c r="PUS12" s="112"/>
      <c r="PUT12" s="115"/>
      <c r="PUW12" s="428"/>
      <c r="PUX12" s="112"/>
      <c r="PUY12" s="112"/>
      <c r="PUZ12" s="112"/>
      <c r="PVA12" s="115"/>
      <c r="PVD12" s="428"/>
      <c r="PVE12" s="112"/>
      <c r="PVF12" s="112"/>
      <c r="PVG12" s="112"/>
      <c r="PVH12" s="115"/>
      <c r="PVK12" s="428"/>
      <c r="PVL12" s="112"/>
      <c r="PVM12" s="112"/>
      <c r="PVN12" s="112"/>
      <c r="PVO12" s="115"/>
      <c r="PVR12" s="428"/>
      <c r="PVS12" s="112"/>
      <c r="PVT12" s="112"/>
      <c r="PVU12" s="112"/>
      <c r="PVV12" s="115"/>
      <c r="PVY12" s="428"/>
      <c r="PVZ12" s="112"/>
      <c r="PWA12" s="112"/>
      <c r="PWB12" s="112"/>
      <c r="PWC12" s="115"/>
      <c r="PWF12" s="428"/>
      <c r="PWG12" s="112"/>
      <c r="PWH12" s="112"/>
      <c r="PWI12" s="112"/>
      <c r="PWJ12" s="115"/>
      <c r="PWM12" s="428"/>
      <c r="PWN12" s="112"/>
      <c r="PWO12" s="112"/>
      <c r="PWP12" s="112"/>
      <c r="PWQ12" s="115"/>
      <c r="PWT12" s="428"/>
      <c r="PWU12" s="112"/>
      <c r="PWV12" s="112"/>
      <c r="PWW12" s="112"/>
      <c r="PWX12" s="115"/>
      <c r="PXA12" s="428"/>
      <c r="PXB12" s="112"/>
      <c r="PXC12" s="112"/>
      <c r="PXD12" s="112"/>
      <c r="PXE12" s="115"/>
      <c r="PXH12" s="428"/>
      <c r="PXI12" s="112"/>
      <c r="PXJ12" s="112"/>
      <c r="PXK12" s="112"/>
      <c r="PXL12" s="115"/>
      <c r="PXO12" s="428"/>
      <c r="PXP12" s="112"/>
      <c r="PXQ12" s="112"/>
      <c r="PXR12" s="112"/>
      <c r="PXS12" s="115"/>
      <c r="PXV12" s="428"/>
      <c r="PXW12" s="112"/>
      <c r="PXX12" s="112"/>
      <c r="PXY12" s="112"/>
      <c r="PXZ12" s="115"/>
      <c r="PYC12" s="428"/>
      <c r="PYD12" s="112"/>
      <c r="PYE12" s="112"/>
      <c r="PYF12" s="112"/>
      <c r="PYG12" s="115"/>
      <c r="PYJ12" s="428"/>
      <c r="PYK12" s="112"/>
      <c r="PYL12" s="112"/>
      <c r="PYM12" s="112"/>
      <c r="PYN12" s="115"/>
      <c r="PYQ12" s="428"/>
      <c r="PYR12" s="112"/>
      <c r="PYS12" s="112"/>
      <c r="PYT12" s="112"/>
      <c r="PYU12" s="115"/>
      <c r="PYX12" s="428"/>
      <c r="PYY12" s="112"/>
      <c r="PYZ12" s="112"/>
      <c r="PZA12" s="112"/>
      <c r="PZB12" s="115"/>
      <c r="PZE12" s="428"/>
      <c r="PZF12" s="112"/>
      <c r="PZG12" s="112"/>
      <c r="PZH12" s="112"/>
      <c r="PZI12" s="115"/>
      <c r="PZL12" s="428"/>
      <c r="PZM12" s="112"/>
      <c r="PZN12" s="112"/>
      <c r="PZO12" s="112"/>
      <c r="PZP12" s="115"/>
      <c r="PZS12" s="428"/>
      <c r="PZT12" s="112"/>
      <c r="PZU12" s="112"/>
      <c r="PZV12" s="112"/>
      <c r="PZW12" s="115"/>
      <c r="PZZ12" s="428"/>
      <c r="QAA12" s="112"/>
      <c r="QAB12" s="112"/>
      <c r="QAC12" s="112"/>
      <c r="QAD12" s="115"/>
      <c r="QAG12" s="428"/>
      <c r="QAH12" s="112"/>
      <c r="QAI12" s="112"/>
      <c r="QAJ12" s="112"/>
      <c r="QAK12" s="115"/>
      <c r="QAN12" s="428"/>
      <c r="QAO12" s="112"/>
      <c r="QAP12" s="112"/>
      <c r="QAQ12" s="112"/>
      <c r="QAR12" s="115"/>
      <c r="QAU12" s="428"/>
      <c r="QAV12" s="112"/>
      <c r="QAW12" s="112"/>
      <c r="QAX12" s="112"/>
      <c r="QAY12" s="115"/>
      <c r="QBB12" s="428"/>
      <c r="QBC12" s="112"/>
      <c r="QBD12" s="112"/>
      <c r="QBE12" s="112"/>
      <c r="QBF12" s="115"/>
      <c r="QBI12" s="428"/>
      <c r="QBJ12" s="112"/>
      <c r="QBK12" s="112"/>
      <c r="QBL12" s="112"/>
      <c r="QBM12" s="115"/>
      <c r="QBP12" s="428"/>
      <c r="QBQ12" s="112"/>
      <c r="QBR12" s="112"/>
      <c r="QBS12" s="112"/>
      <c r="QBT12" s="115"/>
      <c r="QBW12" s="428"/>
      <c r="QBX12" s="112"/>
      <c r="QBY12" s="112"/>
      <c r="QBZ12" s="112"/>
      <c r="QCA12" s="115"/>
      <c r="QCD12" s="428"/>
      <c r="QCE12" s="112"/>
      <c r="QCF12" s="112"/>
      <c r="QCG12" s="112"/>
      <c r="QCH12" s="115"/>
      <c r="QCK12" s="428"/>
      <c r="QCL12" s="112"/>
      <c r="QCM12" s="112"/>
      <c r="QCN12" s="112"/>
      <c r="QCO12" s="115"/>
      <c r="QCR12" s="428"/>
      <c r="QCS12" s="112"/>
      <c r="QCT12" s="112"/>
      <c r="QCU12" s="112"/>
      <c r="QCV12" s="115"/>
      <c r="QCY12" s="428"/>
      <c r="QCZ12" s="112"/>
      <c r="QDA12" s="112"/>
      <c r="QDB12" s="112"/>
      <c r="QDC12" s="115"/>
      <c r="QDF12" s="428"/>
      <c r="QDG12" s="112"/>
      <c r="QDH12" s="112"/>
      <c r="QDI12" s="112"/>
      <c r="QDJ12" s="115"/>
      <c r="QDM12" s="428"/>
      <c r="QDN12" s="112"/>
      <c r="QDO12" s="112"/>
      <c r="QDP12" s="112"/>
      <c r="QDQ12" s="115"/>
      <c r="QDT12" s="428"/>
      <c r="QDU12" s="112"/>
      <c r="QDV12" s="112"/>
      <c r="QDW12" s="112"/>
      <c r="QDX12" s="115"/>
      <c r="QEA12" s="428"/>
      <c r="QEB12" s="112"/>
      <c r="QEC12" s="112"/>
      <c r="QED12" s="112"/>
      <c r="QEE12" s="115"/>
      <c r="QEH12" s="428"/>
      <c r="QEI12" s="112"/>
      <c r="QEJ12" s="112"/>
      <c r="QEK12" s="112"/>
      <c r="QEL12" s="115"/>
      <c r="QEO12" s="428"/>
      <c r="QEP12" s="112"/>
      <c r="QEQ12" s="112"/>
      <c r="QER12" s="112"/>
      <c r="QES12" s="115"/>
      <c r="QEV12" s="428"/>
      <c r="QEW12" s="112"/>
      <c r="QEX12" s="112"/>
      <c r="QEY12" s="112"/>
      <c r="QEZ12" s="115"/>
      <c r="QFC12" s="428"/>
      <c r="QFD12" s="112"/>
      <c r="QFE12" s="112"/>
      <c r="QFF12" s="112"/>
      <c r="QFG12" s="115"/>
      <c r="QFJ12" s="428"/>
      <c r="QFK12" s="112"/>
      <c r="QFL12" s="112"/>
      <c r="QFM12" s="112"/>
      <c r="QFN12" s="115"/>
      <c r="QFQ12" s="428"/>
      <c r="QFR12" s="112"/>
      <c r="QFS12" s="112"/>
      <c r="QFT12" s="112"/>
      <c r="QFU12" s="115"/>
      <c r="QFX12" s="428"/>
      <c r="QFY12" s="112"/>
      <c r="QFZ12" s="112"/>
      <c r="QGA12" s="112"/>
      <c r="QGB12" s="115"/>
      <c r="QGE12" s="428"/>
      <c r="QGF12" s="112"/>
      <c r="QGG12" s="112"/>
      <c r="QGH12" s="112"/>
      <c r="QGI12" s="115"/>
      <c r="QGL12" s="428"/>
      <c r="QGM12" s="112"/>
      <c r="QGN12" s="112"/>
      <c r="QGO12" s="112"/>
      <c r="QGP12" s="115"/>
      <c r="QGS12" s="428"/>
      <c r="QGT12" s="112"/>
      <c r="QGU12" s="112"/>
      <c r="QGV12" s="112"/>
      <c r="QGW12" s="115"/>
      <c r="QGZ12" s="428"/>
      <c r="QHA12" s="112"/>
      <c r="QHB12" s="112"/>
      <c r="QHC12" s="112"/>
      <c r="QHD12" s="115"/>
      <c r="QHG12" s="428"/>
      <c r="QHH12" s="112"/>
      <c r="QHI12" s="112"/>
      <c r="QHJ12" s="112"/>
      <c r="QHK12" s="115"/>
      <c r="QHN12" s="428"/>
      <c r="QHO12" s="112"/>
      <c r="QHP12" s="112"/>
      <c r="QHQ12" s="112"/>
      <c r="QHR12" s="115"/>
      <c r="QHU12" s="428"/>
      <c r="QHV12" s="112"/>
      <c r="QHW12" s="112"/>
      <c r="QHX12" s="112"/>
      <c r="QHY12" s="115"/>
      <c r="QIB12" s="428"/>
      <c r="QIC12" s="112"/>
      <c r="QID12" s="112"/>
      <c r="QIE12" s="112"/>
      <c r="QIF12" s="115"/>
      <c r="QII12" s="428"/>
      <c r="QIJ12" s="112"/>
      <c r="QIK12" s="112"/>
      <c r="QIL12" s="112"/>
      <c r="QIM12" s="115"/>
      <c r="QIP12" s="428"/>
      <c r="QIQ12" s="112"/>
      <c r="QIR12" s="112"/>
      <c r="QIS12" s="112"/>
      <c r="QIT12" s="115"/>
      <c r="QIW12" s="428"/>
      <c r="QIX12" s="112"/>
      <c r="QIY12" s="112"/>
      <c r="QIZ12" s="112"/>
      <c r="QJA12" s="115"/>
      <c r="QJD12" s="428"/>
      <c r="QJE12" s="112"/>
      <c r="QJF12" s="112"/>
      <c r="QJG12" s="112"/>
      <c r="QJH12" s="115"/>
      <c r="QJK12" s="428"/>
      <c r="QJL12" s="112"/>
      <c r="QJM12" s="112"/>
      <c r="QJN12" s="112"/>
      <c r="QJO12" s="115"/>
      <c r="QJR12" s="428"/>
      <c r="QJS12" s="112"/>
      <c r="QJT12" s="112"/>
      <c r="QJU12" s="112"/>
      <c r="QJV12" s="115"/>
      <c r="QJY12" s="428"/>
      <c r="QJZ12" s="112"/>
      <c r="QKA12" s="112"/>
      <c r="QKB12" s="112"/>
      <c r="QKC12" s="115"/>
      <c r="QKF12" s="428"/>
      <c r="QKG12" s="112"/>
      <c r="QKH12" s="112"/>
      <c r="QKI12" s="112"/>
      <c r="QKJ12" s="115"/>
      <c r="QKM12" s="428"/>
      <c r="QKN12" s="112"/>
      <c r="QKO12" s="112"/>
      <c r="QKP12" s="112"/>
      <c r="QKQ12" s="115"/>
      <c r="QKT12" s="428"/>
      <c r="QKU12" s="112"/>
      <c r="QKV12" s="112"/>
      <c r="QKW12" s="112"/>
      <c r="QKX12" s="115"/>
      <c r="QLA12" s="428"/>
      <c r="QLB12" s="112"/>
      <c r="QLC12" s="112"/>
      <c r="QLD12" s="112"/>
      <c r="QLE12" s="115"/>
      <c r="QLH12" s="428"/>
      <c r="QLI12" s="112"/>
      <c r="QLJ12" s="112"/>
      <c r="QLK12" s="112"/>
      <c r="QLL12" s="115"/>
      <c r="QLO12" s="428"/>
      <c r="QLP12" s="112"/>
      <c r="QLQ12" s="112"/>
      <c r="QLR12" s="112"/>
      <c r="QLS12" s="115"/>
      <c r="QLV12" s="428"/>
      <c r="QLW12" s="112"/>
      <c r="QLX12" s="112"/>
      <c r="QLY12" s="112"/>
      <c r="QLZ12" s="115"/>
      <c r="QMC12" s="428"/>
      <c r="QMD12" s="112"/>
      <c r="QME12" s="112"/>
      <c r="QMF12" s="112"/>
      <c r="QMG12" s="115"/>
      <c r="QMJ12" s="428"/>
      <c r="QMK12" s="112"/>
      <c r="QML12" s="112"/>
      <c r="QMM12" s="112"/>
      <c r="QMN12" s="115"/>
      <c r="QMQ12" s="428"/>
      <c r="QMR12" s="112"/>
      <c r="QMS12" s="112"/>
      <c r="QMT12" s="112"/>
      <c r="QMU12" s="115"/>
      <c r="QMX12" s="428"/>
      <c r="QMY12" s="112"/>
      <c r="QMZ12" s="112"/>
      <c r="QNA12" s="112"/>
      <c r="QNB12" s="115"/>
      <c r="QNE12" s="428"/>
      <c r="QNF12" s="112"/>
      <c r="QNG12" s="112"/>
      <c r="QNH12" s="112"/>
      <c r="QNI12" s="115"/>
      <c r="QNL12" s="428"/>
      <c r="QNM12" s="112"/>
      <c r="QNN12" s="112"/>
      <c r="QNO12" s="112"/>
      <c r="QNP12" s="115"/>
      <c r="QNS12" s="428"/>
      <c r="QNT12" s="112"/>
      <c r="QNU12" s="112"/>
      <c r="QNV12" s="112"/>
      <c r="QNW12" s="115"/>
      <c r="QNZ12" s="428"/>
      <c r="QOA12" s="112"/>
      <c r="QOB12" s="112"/>
      <c r="QOC12" s="112"/>
      <c r="QOD12" s="115"/>
      <c r="QOG12" s="428"/>
      <c r="QOH12" s="112"/>
      <c r="QOI12" s="112"/>
      <c r="QOJ12" s="112"/>
      <c r="QOK12" s="115"/>
      <c r="QON12" s="428"/>
      <c r="QOO12" s="112"/>
      <c r="QOP12" s="112"/>
      <c r="QOQ12" s="112"/>
      <c r="QOR12" s="115"/>
      <c r="QOU12" s="428"/>
      <c r="QOV12" s="112"/>
      <c r="QOW12" s="112"/>
      <c r="QOX12" s="112"/>
      <c r="QOY12" s="115"/>
      <c r="QPB12" s="428"/>
      <c r="QPC12" s="112"/>
      <c r="QPD12" s="112"/>
      <c r="QPE12" s="112"/>
      <c r="QPF12" s="115"/>
      <c r="QPI12" s="428"/>
      <c r="QPJ12" s="112"/>
      <c r="QPK12" s="112"/>
      <c r="QPL12" s="112"/>
      <c r="QPM12" s="115"/>
      <c r="QPP12" s="428"/>
      <c r="QPQ12" s="112"/>
      <c r="QPR12" s="112"/>
      <c r="QPS12" s="112"/>
      <c r="QPT12" s="115"/>
      <c r="QPW12" s="428"/>
      <c r="QPX12" s="112"/>
      <c r="QPY12" s="112"/>
      <c r="QPZ12" s="112"/>
      <c r="QQA12" s="115"/>
      <c r="QQD12" s="428"/>
      <c r="QQE12" s="112"/>
      <c r="QQF12" s="112"/>
      <c r="QQG12" s="112"/>
      <c r="QQH12" s="115"/>
      <c r="QQK12" s="428"/>
      <c r="QQL12" s="112"/>
      <c r="QQM12" s="112"/>
      <c r="QQN12" s="112"/>
      <c r="QQO12" s="115"/>
      <c r="QQR12" s="428"/>
      <c r="QQS12" s="112"/>
      <c r="QQT12" s="112"/>
      <c r="QQU12" s="112"/>
      <c r="QQV12" s="115"/>
      <c r="QQY12" s="428"/>
      <c r="QQZ12" s="112"/>
      <c r="QRA12" s="112"/>
      <c r="QRB12" s="112"/>
      <c r="QRC12" s="115"/>
      <c r="QRF12" s="428"/>
      <c r="QRG12" s="112"/>
      <c r="QRH12" s="112"/>
      <c r="QRI12" s="112"/>
      <c r="QRJ12" s="115"/>
      <c r="QRM12" s="428"/>
      <c r="QRN12" s="112"/>
      <c r="QRO12" s="112"/>
      <c r="QRP12" s="112"/>
      <c r="QRQ12" s="115"/>
      <c r="QRT12" s="428"/>
      <c r="QRU12" s="112"/>
      <c r="QRV12" s="112"/>
      <c r="QRW12" s="112"/>
      <c r="QRX12" s="115"/>
      <c r="QSA12" s="428"/>
      <c r="QSB12" s="112"/>
      <c r="QSC12" s="112"/>
      <c r="QSD12" s="112"/>
      <c r="QSE12" s="115"/>
      <c r="QSH12" s="428"/>
      <c r="QSI12" s="112"/>
      <c r="QSJ12" s="112"/>
      <c r="QSK12" s="112"/>
      <c r="QSL12" s="115"/>
      <c r="QSO12" s="428"/>
      <c r="QSP12" s="112"/>
      <c r="QSQ12" s="112"/>
      <c r="QSR12" s="112"/>
      <c r="QSS12" s="115"/>
      <c r="QSV12" s="428"/>
      <c r="QSW12" s="112"/>
      <c r="QSX12" s="112"/>
      <c r="QSY12" s="112"/>
      <c r="QSZ12" s="115"/>
      <c r="QTC12" s="428"/>
      <c r="QTD12" s="112"/>
      <c r="QTE12" s="112"/>
      <c r="QTF12" s="112"/>
      <c r="QTG12" s="115"/>
      <c r="QTJ12" s="428"/>
      <c r="QTK12" s="112"/>
      <c r="QTL12" s="112"/>
      <c r="QTM12" s="112"/>
      <c r="QTN12" s="115"/>
      <c r="QTQ12" s="428"/>
      <c r="QTR12" s="112"/>
      <c r="QTS12" s="112"/>
      <c r="QTT12" s="112"/>
      <c r="QTU12" s="115"/>
      <c r="QTX12" s="428"/>
      <c r="QTY12" s="112"/>
      <c r="QTZ12" s="112"/>
      <c r="QUA12" s="112"/>
      <c r="QUB12" s="115"/>
      <c r="QUE12" s="428"/>
      <c r="QUF12" s="112"/>
      <c r="QUG12" s="112"/>
      <c r="QUH12" s="112"/>
      <c r="QUI12" s="115"/>
      <c r="QUL12" s="428"/>
      <c r="QUM12" s="112"/>
      <c r="QUN12" s="112"/>
      <c r="QUO12" s="112"/>
      <c r="QUP12" s="115"/>
      <c r="QUS12" s="428"/>
      <c r="QUT12" s="112"/>
      <c r="QUU12" s="112"/>
      <c r="QUV12" s="112"/>
      <c r="QUW12" s="115"/>
      <c r="QUZ12" s="428"/>
      <c r="QVA12" s="112"/>
      <c r="QVB12" s="112"/>
      <c r="QVC12" s="112"/>
      <c r="QVD12" s="115"/>
      <c r="QVG12" s="428"/>
      <c r="QVH12" s="112"/>
      <c r="QVI12" s="112"/>
      <c r="QVJ12" s="112"/>
      <c r="QVK12" s="115"/>
      <c r="QVN12" s="428"/>
      <c r="QVO12" s="112"/>
      <c r="QVP12" s="112"/>
      <c r="QVQ12" s="112"/>
      <c r="QVR12" s="115"/>
      <c r="QVU12" s="428"/>
      <c r="QVV12" s="112"/>
      <c r="QVW12" s="112"/>
      <c r="QVX12" s="112"/>
      <c r="QVY12" s="115"/>
      <c r="QWB12" s="428"/>
      <c r="QWC12" s="112"/>
      <c r="QWD12" s="112"/>
      <c r="QWE12" s="112"/>
      <c r="QWF12" s="115"/>
      <c r="QWI12" s="428"/>
      <c r="QWJ12" s="112"/>
      <c r="QWK12" s="112"/>
      <c r="QWL12" s="112"/>
      <c r="QWM12" s="115"/>
      <c r="QWP12" s="428"/>
      <c r="QWQ12" s="112"/>
      <c r="QWR12" s="112"/>
      <c r="QWS12" s="112"/>
      <c r="QWT12" s="115"/>
      <c r="QWW12" s="428"/>
      <c r="QWX12" s="112"/>
      <c r="QWY12" s="112"/>
      <c r="QWZ12" s="112"/>
      <c r="QXA12" s="115"/>
      <c r="QXD12" s="428"/>
      <c r="QXE12" s="112"/>
      <c r="QXF12" s="112"/>
      <c r="QXG12" s="112"/>
      <c r="QXH12" s="115"/>
      <c r="QXK12" s="428"/>
      <c r="QXL12" s="112"/>
      <c r="QXM12" s="112"/>
      <c r="QXN12" s="112"/>
      <c r="QXO12" s="115"/>
      <c r="QXR12" s="428"/>
      <c r="QXS12" s="112"/>
      <c r="QXT12" s="112"/>
      <c r="QXU12" s="112"/>
      <c r="QXV12" s="115"/>
      <c r="QXY12" s="428"/>
      <c r="QXZ12" s="112"/>
      <c r="QYA12" s="112"/>
      <c r="QYB12" s="112"/>
      <c r="QYC12" s="115"/>
      <c r="QYF12" s="428"/>
      <c r="QYG12" s="112"/>
      <c r="QYH12" s="112"/>
      <c r="QYI12" s="112"/>
      <c r="QYJ12" s="115"/>
      <c r="QYM12" s="428"/>
      <c r="QYN12" s="112"/>
      <c r="QYO12" s="112"/>
      <c r="QYP12" s="112"/>
      <c r="QYQ12" s="115"/>
      <c r="QYT12" s="428"/>
      <c r="QYU12" s="112"/>
      <c r="QYV12" s="112"/>
      <c r="QYW12" s="112"/>
      <c r="QYX12" s="115"/>
      <c r="QZA12" s="428"/>
      <c r="QZB12" s="112"/>
      <c r="QZC12" s="112"/>
      <c r="QZD12" s="112"/>
      <c r="QZE12" s="115"/>
      <c r="QZH12" s="428"/>
      <c r="QZI12" s="112"/>
      <c r="QZJ12" s="112"/>
      <c r="QZK12" s="112"/>
      <c r="QZL12" s="115"/>
      <c r="QZO12" s="428"/>
      <c r="QZP12" s="112"/>
      <c r="QZQ12" s="112"/>
      <c r="QZR12" s="112"/>
      <c r="QZS12" s="115"/>
      <c r="QZV12" s="428"/>
      <c r="QZW12" s="112"/>
      <c r="QZX12" s="112"/>
      <c r="QZY12" s="112"/>
      <c r="QZZ12" s="115"/>
      <c r="RAC12" s="428"/>
      <c r="RAD12" s="112"/>
      <c r="RAE12" s="112"/>
      <c r="RAF12" s="112"/>
      <c r="RAG12" s="115"/>
      <c r="RAJ12" s="428"/>
      <c r="RAK12" s="112"/>
      <c r="RAL12" s="112"/>
      <c r="RAM12" s="112"/>
      <c r="RAN12" s="115"/>
      <c r="RAQ12" s="428"/>
      <c r="RAR12" s="112"/>
      <c r="RAS12" s="112"/>
      <c r="RAT12" s="112"/>
      <c r="RAU12" s="115"/>
      <c r="RAX12" s="428"/>
      <c r="RAY12" s="112"/>
      <c r="RAZ12" s="112"/>
      <c r="RBA12" s="112"/>
      <c r="RBB12" s="115"/>
      <c r="RBE12" s="428"/>
      <c r="RBF12" s="112"/>
      <c r="RBG12" s="112"/>
      <c r="RBH12" s="112"/>
      <c r="RBI12" s="115"/>
      <c r="RBL12" s="428"/>
      <c r="RBM12" s="112"/>
      <c r="RBN12" s="112"/>
      <c r="RBO12" s="112"/>
      <c r="RBP12" s="115"/>
      <c r="RBS12" s="428"/>
      <c r="RBT12" s="112"/>
      <c r="RBU12" s="112"/>
      <c r="RBV12" s="112"/>
      <c r="RBW12" s="115"/>
      <c r="RBZ12" s="428"/>
      <c r="RCA12" s="112"/>
      <c r="RCB12" s="112"/>
      <c r="RCC12" s="112"/>
      <c r="RCD12" s="115"/>
      <c r="RCG12" s="428"/>
      <c r="RCH12" s="112"/>
      <c r="RCI12" s="112"/>
      <c r="RCJ12" s="112"/>
      <c r="RCK12" s="115"/>
      <c r="RCN12" s="428"/>
      <c r="RCO12" s="112"/>
      <c r="RCP12" s="112"/>
      <c r="RCQ12" s="112"/>
      <c r="RCR12" s="115"/>
      <c r="RCU12" s="428"/>
      <c r="RCV12" s="112"/>
      <c r="RCW12" s="112"/>
      <c r="RCX12" s="112"/>
      <c r="RCY12" s="115"/>
      <c r="RDB12" s="428"/>
      <c r="RDC12" s="112"/>
      <c r="RDD12" s="112"/>
      <c r="RDE12" s="112"/>
      <c r="RDF12" s="115"/>
      <c r="RDI12" s="428"/>
      <c r="RDJ12" s="112"/>
      <c r="RDK12" s="112"/>
      <c r="RDL12" s="112"/>
      <c r="RDM12" s="115"/>
      <c r="RDP12" s="428"/>
      <c r="RDQ12" s="112"/>
      <c r="RDR12" s="112"/>
      <c r="RDS12" s="112"/>
      <c r="RDT12" s="115"/>
      <c r="RDW12" s="428"/>
      <c r="RDX12" s="112"/>
      <c r="RDY12" s="112"/>
      <c r="RDZ12" s="112"/>
      <c r="REA12" s="115"/>
      <c r="RED12" s="428"/>
      <c r="REE12" s="112"/>
      <c r="REF12" s="112"/>
      <c r="REG12" s="112"/>
      <c r="REH12" s="115"/>
      <c r="REK12" s="428"/>
      <c r="REL12" s="112"/>
      <c r="REM12" s="112"/>
      <c r="REN12" s="112"/>
      <c r="REO12" s="115"/>
      <c r="RER12" s="428"/>
      <c r="RES12" s="112"/>
      <c r="RET12" s="112"/>
      <c r="REU12" s="112"/>
      <c r="REV12" s="115"/>
      <c r="REY12" s="428"/>
      <c r="REZ12" s="112"/>
      <c r="RFA12" s="112"/>
      <c r="RFB12" s="112"/>
      <c r="RFC12" s="115"/>
      <c r="RFF12" s="428"/>
      <c r="RFG12" s="112"/>
      <c r="RFH12" s="112"/>
      <c r="RFI12" s="112"/>
      <c r="RFJ12" s="115"/>
      <c r="RFM12" s="428"/>
      <c r="RFN12" s="112"/>
      <c r="RFO12" s="112"/>
      <c r="RFP12" s="112"/>
      <c r="RFQ12" s="115"/>
      <c r="RFT12" s="428"/>
      <c r="RFU12" s="112"/>
      <c r="RFV12" s="112"/>
      <c r="RFW12" s="112"/>
      <c r="RFX12" s="115"/>
      <c r="RGA12" s="428"/>
      <c r="RGB12" s="112"/>
      <c r="RGC12" s="112"/>
      <c r="RGD12" s="112"/>
      <c r="RGE12" s="115"/>
      <c r="RGH12" s="428"/>
      <c r="RGI12" s="112"/>
      <c r="RGJ12" s="112"/>
      <c r="RGK12" s="112"/>
      <c r="RGL12" s="115"/>
      <c r="RGO12" s="428"/>
      <c r="RGP12" s="112"/>
      <c r="RGQ12" s="112"/>
      <c r="RGR12" s="112"/>
      <c r="RGS12" s="115"/>
      <c r="RGV12" s="428"/>
      <c r="RGW12" s="112"/>
      <c r="RGX12" s="112"/>
      <c r="RGY12" s="112"/>
      <c r="RGZ12" s="115"/>
      <c r="RHC12" s="428"/>
      <c r="RHD12" s="112"/>
      <c r="RHE12" s="112"/>
      <c r="RHF12" s="112"/>
      <c r="RHG12" s="115"/>
      <c r="RHJ12" s="428"/>
      <c r="RHK12" s="112"/>
      <c r="RHL12" s="112"/>
      <c r="RHM12" s="112"/>
      <c r="RHN12" s="115"/>
      <c r="RHQ12" s="428"/>
      <c r="RHR12" s="112"/>
      <c r="RHS12" s="112"/>
      <c r="RHT12" s="112"/>
      <c r="RHU12" s="115"/>
      <c r="RHX12" s="428"/>
      <c r="RHY12" s="112"/>
      <c r="RHZ12" s="112"/>
      <c r="RIA12" s="112"/>
      <c r="RIB12" s="115"/>
      <c r="RIE12" s="428"/>
      <c r="RIF12" s="112"/>
      <c r="RIG12" s="112"/>
      <c r="RIH12" s="112"/>
      <c r="RII12" s="115"/>
      <c r="RIL12" s="428"/>
      <c r="RIM12" s="112"/>
      <c r="RIN12" s="112"/>
      <c r="RIO12" s="112"/>
      <c r="RIP12" s="115"/>
      <c r="RIS12" s="428"/>
      <c r="RIT12" s="112"/>
      <c r="RIU12" s="112"/>
      <c r="RIV12" s="112"/>
      <c r="RIW12" s="115"/>
      <c r="RIZ12" s="428"/>
      <c r="RJA12" s="112"/>
      <c r="RJB12" s="112"/>
      <c r="RJC12" s="112"/>
      <c r="RJD12" s="115"/>
      <c r="RJG12" s="428"/>
      <c r="RJH12" s="112"/>
      <c r="RJI12" s="112"/>
      <c r="RJJ12" s="112"/>
      <c r="RJK12" s="115"/>
      <c r="RJN12" s="428"/>
      <c r="RJO12" s="112"/>
      <c r="RJP12" s="112"/>
      <c r="RJQ12" s="112"/>
      <c r="RJR12" s="115"/>
      <c r="RJU12" s="428"/>
      <c r="RJV12" s="112"/>
      <c r="RJW12" s="112"/>
      <c r="RJX12" s="112"/>
      <c r="RJY12" s="115"/>
      <c r="RKB12" s="428"/>
      <c r="RKC12" s="112"/>
      <c r="RKD12" s="112"/>
      <c r="RKE12" s="112"/>
      <c r="RKF12" s="115"/>
      <c r="RKI12" s="428"/>
      <c r="RKJ12" s="112"/>
      <c r="RKK12" s="112"/>
      <c r="RKL12" s="112"/>
      <c r="RKM12" s="115"/>
      <c r="RKP12" s="428"/>
      <c r="RKQ12" s="112"/>
      <c r="RKR12" s="112"/>
      <c r="RKS12" s="112"/>
      <c r="RKT12" s="115"/>
      <c r="RKW12" s="428"/>
      <c r="RKX12" s="112"/>
      <c r="RKY12" s="112"/>
      <c r="RKZ12" s="112"/>
      <c r="RLA12" s="115"/>
      <c r="RLD12" s="428"/>
      <c r="RLE12" s="112"/>
      <c r="RLF12" s="112"/>
      <c r="RLG12" s="112"/>
      <c r="RLH12" s="115"/>
      <c r="RLK12" s="428"/>
      <c r="RLL12" s="112"/>
      <c r="RLM12" s="112"/>
      <c r="RLN12" s="112"/>
      <c r="RLO12" s="115"/>
      <c r="RLR12" s="428"/>
      <c r="RLS12" s="112"/>
      <c r="RLT12" s="112"/>
      <c r="RLU12" s="112"/>
      <c r="RLV12" s="115"/>
      <c r="RLY12" s="428"/>
      <c r="RLZ12" s="112"/>
      <c r="RMA12" s="112"/>
      <c r="RMB12" s="112"/>
      <c r="RMC12" s="115"/>
      <c r="RMF12" s="428"/>
      <c r="RMG12" s="112"/>
      <c r="RMH12" s="112"/>
      <c r="RMI12" s="112"/>
      <c r="RMJ12" s="115"/>
      <c r="RMM12" s="428"/>
      <c r="RMN12" s="112"/>
      <c r="RMO12" s="112"/>
      <c r="RMP12" s="112"/>
      <c r="RMQ12" s="115"/>
      <c r="RMT12" s="428"/>
      <c r="RMU12" s="112"/>
      <c r="RMV12" s="112"/>
      <c r="RMW12" s="112"/>
      <c r="RMX12" s="115"/>
      <c r="RNA12" s="428"/>
      <c r="RNB12" s="112"/>
      <c r="RNC12" s="112"/>
      <c r="RND12" s="112"/>
      <c r="RNE12" s="115"/>
      <c r="RNH12" s="428"/>
      <c r="RNI12" s="112"/>
      <c r="RNJ12" s="112"/>
      <c r="RNK12" s="112"/>
      <c r="RNL12" s="115"/>
      <c r="RNO12" s="428"/>
      <c r="RNP12" s="112"/>
      <c r="RNQ12" s="112"/>
      <c r="RNR12" s="112"/>
      <c r="RNS12" s="115"/>
      <c r="RNV12" s="428"/>
      <c r="RNW12" s="112"/>
      <c r="RNX12" s="112"/>
      <c r="RNY12" s="112"/>
      <c r="RNZ12" s="115"/>
      <c r="ROC12" s="428"/>
      <c r="ROD12" s="112"/>
      <c r="ROE12" s="112"/>
      <c r="ROF12" s="112"/>
      <c r="ROG12" s="115"/>
      <c r="ROJ12" s="428"/>
      <c r="ROK12" s="112"/>
      <c r="ROL12" s="112"/>
      <c r="ROM12" s="112"/>
      <c r="RON12" s="115"/>
      <c r="ROQ12" s="428"/>
      <c r="ROR12" s="112"/>
      <c r="ROS12" s="112"/>
      <c r="ROT12" s="112"/>
      <c r="ROU12" s="115"/>
      <c r="ROX12" s="428"/>
      <c r="ROY12" s="112"/>
      <c r="ROZ12" s="112"/>
      <c r="RPA12" s="112"/>
      <c r="RPB12" s="115"/>
      <c r="RPE12" s="428"/>
      <c r="RPF12" s="112"/>
      <c r="RPG12" s="112"/>
      <c r="RPH12" s="112"/>
      <c r="RPI12" s="115"/>
      <c r="RPL12" s="428"/>
      <c r="RPM12" s="112"/>
      <c r="RPN12" s="112"/>
      <c r="RPO12" s="112"/>
      <c r="RPP12" s="115"/>
      <c r="RPS12" s="428"/>
      <c r="RPT12" s="112"/>
      <c r="RPU12" s="112"/>
      <c r="RPV12" s="112"/>
      <c r="RPW12" s="115"/>
      <c r="RPZ12" s="428"/>
      <c r="RQA12" s="112"/>
      <c r="RQB12" s="112"/>
      <c r="RQC12" s="112"/>
      <c r="RQD12" s="115"/>
      <c r="RQG12" s="428"/>
      <c r="RQH12" s="112"/>
      <c r="RQI12" s="112"/>
      <c r="RQJ12" s="112"/>
      <c r="RQK12" s="115"/>
      <c r="RQN12" s="428"/>
      <c r="RQO12" s="112"/>
      <c r="RQP12" s="112"/>
      <c r="RQQ12" s="112"/>
      <c r="RQR12" s="115"/>
      <c r="RQU12" s="428"/>
      <c r="RQV12" s="112"/>
      <c r="RQW12" s="112"/>
      <c r="RQX12" s="112"/>
      <c r="RQY12" s="115"/>
      <c r="RRB12" s="428"/>
      <c r="RRC12" s="112"/>
      <c r="RRD12" s="112"/>
      <c r="RRE12" s="112"/>
      <c r="RRF12" s="115"/>
      <c r="RRI12" s="428"/>
      <c r="RRJ12" s="112"/>
      <c r="RRK12" s="112"/>
      <c r="RRL12" s="112"/>
      <c r="RRM12" s="115"/>
      <c r="RRP12" s="428"/>
      <c r="RRQ12" s="112"/>
      <c r="RRR12" s="112"/>
      <c r="RRS12" s="112"/>
      <c r="RRT12" s="115"/>
      <c r="RRW12" s="428"/>
      <c r="RRX12" s="112"/>
      <c r="RRY12" s="112"/>
      <c r="RRZ12" s="112"/>
      <c r="RSA12" s="115"/>
      <c r="RSD12" s="428"/>
      <c r="RSE12" s="112"/>
      <c r="RSF12" s="112"/>
      <c r="RSG12" s="112"/>
      <c r="RSH12" s="115"/>
      <c r="RSK12" s="428"/>
      <c r="RSL12" s="112"/>
      <c r="RSM12" s="112"/>
      <c r="RSN12" s="112"/>
      <c r="RSO12" s="115"/>
      <c r="RSR12" s="428"/>
      <c r="RSS12" s="112"/>
      <c r="RST12" s="112"/>
      <c r="RSU12" s="112"/>
      <c r="RSV12" s="115"/>
      <c r="RSY12" s="428"/>
      <c r="RSZ12" s="112"/>
      <c r="RTA12" s="112"/>
      <c r="RTB12" s="112"/>
      <c r="RTC12" s="115"/>
      <c r="RTF12" s="428"/>
      <c r="RTG12" s="112"/>
      <c r="RTH12" s="112"/>
      <c r="RTI12" s="112"/>
      <c r="RTJ12" s="115"/>
      <c r="RTM12" s="428"/>
      <c r="RTN12" s="112"/>
      <c r="RTO12" s="112"/>
      <c r="RTP12" s="112"/>
      <c r="RTQ12" s="115"/>
      <c r="RTT12" s="428"/>
      <c r="RTU12" s="112"/>
      <c r="RTV12" s="112"/>
      <c r="RTW12" s="112"/>
      <c r="RTX12" s="115"/>
      <c r="RUA12" s="428"/>
      <c r="RUB12" s="112"/>
      <c r="RUC12" s="112"/>
      <c r="RUD12" s="112"/>
      <c r="RUE12" s="115"/>
      <c r="RUH12" s="428"/>
      <c r="RUI12" s="112"/>
      <c r="RUJ12" s="112"/>
      <c r="RUK12" s="112"/>
      <c r="RUL12" s="115"/>
      <c r="RUO12" s="428"/>
      <c r="RUP12" s="112"/>
      <c r="RUQ12" s="112"/>
      <c r="RUR12" s="112"/>
      <c r="RUS12" s="115"/>
      <c r="RUV12" s="428"/>
      <c r="RUW12" s="112"/>
      <c r="RUX12" s="112"/>
      <c r="RUY12" s="112"/>
      <c r="RUZ12" s="115"/>
      <c r="RVC12" s="428"/>
      <c r="RVD12" s="112"/>
      <c r="RVE12" s="112"/>
      <c r="RVF12" s="112"/>
      <c r="RVG12" s="115"/>
      <c r="RVJ12" s="428"/>
      <c r="RVK12" s="112"/>
      <c r="RVL12" s="112"/>
      <c r="RVM12" s="112"/>
      <c r="RVN12" s="115"/>
      <c r="RVQ12" s="428"/>
      <c r="RVR12" s="112"/>
      <c r="RVS12" s="112"/>
      <c r="RVT12" s="112"/>
      <c r="RVU12" s="115"/>
      <c r="RVX12" s="428"/>
      <c r="RVY12" s="112"/>
      <c r="RVZ12" s="112"/>
      <c r="RWA12" s="112"/>
      <c r="RWB12" s="115"/>
      <c r="RWE12" s="428"/>
      <c r="RWF12" s="112"/>
      <c r="RWG12" s="112"/>
      <c r="RWH12" s="112"/>
      <c r="RWI12" s="115"/>
      <c r="RWL12" s="428"/>
      <c r="RWM12" s="112"/>
      <c r="RWN12" s="112"/>
      <c r="RWO12" s="112"/>
      <c r="RWP12" s="115"/>
      <c r="RWS12" s="428"/>
      <c r="RWT12" s="112"/>
      <c r="RWU12" s="112"/>
      <c r="RWV12" s="112"/>
      <c r="RWW12" s="115"/>
      <c r="RWZ12" s="428"/>
      <c r="RXA12" s="112"/>
      <c r="RXB12" s="112"/>
      <c r="RXC12" s="112"/>
      <c r="RXD12" s="115"/>
      <c r="RXG12" s="428"/>
      <c r="RXH12" s="112"/>
      <c r="RXI12" s="112"/>
      <c r="RXJ12" s="112"/>
      <c r="RXK12" s="115"/>
      <c r="RXN12" s="428"/>
      <c r="RXO12" s="112"/>
      <c r="RXP12" s="112"/>
      <c r="RXQ12" s="112"/>
      <c r="RXR12" s="115"/>
      <c r="RXU12" s="428"/>
      <c r="RXV12" s="112"/>
      <c r="RXW12" s="112"/>
      <c r="RXX12" s="112"/>
      <c r="RXY12" s="115"/>
      <c r="RYB12" s="428"/>
      <c r="RYC12" s="112"/>
      <c r="RYD12" s="112"/>
      <c r="RYE12" s="112"/>
      <c r="RYF12" s="115"/>
      <c r="RYI12" s="428"/>
      <c r="RYJ12" s="112"/>
      <c r="RYK12" s="112"/>
      <c r="RYL12" s="112"/>
      <c r="RYM12" s="115"/>
      <c r="RYP12" s="428"/>
      <c r="RYQ12" s="112"/>
      <c r="RYR12" s="112"/>
      <c r="RYS12" s="112"/>
      <c r="RYT12" s="115"/>
      <c r="RYW12" s="428"/>
      <c r="RYX12" s="112"/>
      <c r="RYY12" s="112"/>
      <c r="RYZ12" s="112"/>
      <c r="RZA12" s="115"/>
      <c r="RZD12" s="428"/>
      <c r="RZE12" s="112"/>
      <c r="RZF12" s="112"/>
      <c r="RZG12" s="112"/>
      <c r="RZH12" s="115"/>
      <c r="RZK12" s="428"/>
      <c r="RZL12" s="112"/>
      <c r="RZM12" s="112"/>
      <c r="RZN12" s="112"/>
      <c r="RZO12" s="115"/>
      <c r="RZR12" s="428"/>
      <c r="RZS12" s="112"/>
      <c r="RZT12" s="112"/>
      <c r="RZU12" s="112"/>
      <c r="RZV12" s="115"/>
      <c r="RZY12" s="428"/>
      <c r="RZZ12" s="112"/>
      <c r="SAA12" s="112"/>
      <c r="SAB12" s="112"/>
      <c r="SAC12" s="115"/>
      <c r="SAF12" s="428"/>
      <c r="SAG12" s="112"/>
      <c r="SAH12" s="112"/>
      <c r="SAI12" s="112"/>
      <c r="SAJ12" s="115"/>
      <c r="SAM12" s="428"/>
      <c r="SAN12" s="112"/>
      <c r="SAO12" s="112"/>
      <c r="SAP12" s="112"/>
      <c r="SAQ12" s="115"/>
      <c r="SAT12" s="428"/>
      <c r="SAU12" s="112"/>
      <c r="SAV12" s="112"/>
      <c r="SAW12" s="112"/>
      <c r="SAX12" s="115"/>
      <c r="SBA12" s="428"/>
      <c r="SBB12" s="112"/>
      <c r="SBC12" s="112"/>
      <c r="SBD12" s="112"/>
      <c r="SBE12" s="115"/>
      <c r="SBH12" s="428"/>
      <c r="SBI12" s="112"/>
      <c r="SBJ12" s="112"/>
      <c r="SBK12" s="112"/>
      <c r="SBL12" s="115"/>
      <c r="SBO12" s="428"/>
      <c r="SBP12" s="112"/>
      <c r="SBQ12" s="112"/>
      <c r="SBR12" s="112"/>
      <c r="SBS12" s="115"/>
      <c r="SBV12" s="428"/>
      <c r="SBW12" s="112"/>
      <c r="SBX12" s="112"/>
      <c r="SBY12" s="112"/>
      <c r="SBZ12" s="115"/>
      <c r="SCC12" s="428"/>
      <c r="SCD12" s="112"/>
      <c r="SCE12" s="112"/>
      <c r="SCF12" s="112"/>
      <c r="SCG12" s="115"/>
      <c r="SCJ12" s="428"/>
      <c r="SCK12" s="112"/>
      <c r="SCL12" s="112"/>
      <c r="SCM12" s="112"/>
      <c r="SCN12" s="115"/>
      <c r="SCQ12" s="428"/>
      <c r="SCR12" s="112"/>
      <c r="SCS12" s="112"/>
      <c r="SCT12" s="112"/>
      <c r="SCU12" s="115"/>
      <c r="SCX12" s="428"/>
      <c r="SCY12" s="112"/>
      <c r="SCZ12" s="112"/>
      <c r="SDA12" s="112"/>
      <c r="SDB12" s="115"/>
      <c r="SDE12" s="428"/>
      <c r="SDF12" s="112"/>
      <c r="SDG12" s="112"/>
      <c r="SDH12" s="112"/>
      <c r="SDI12" s="115"/>
      <c r="SDL12" s="428"/>
      <c r="SDM12" s="112"/>
      <c r="SDN12" s="112"/>
      <c r="SDO12" s="112"/>
      <c r="SDP12" s="115"/>
      <c r="SDS12" s="428"/>
      <c r="SDT12" s="112"/>
      <c r="SDU12" s="112"/>
      <c r="SDV12" s="112"/>
      <c r="SDW12" s="115"/>
      <c r="SDZ12" s="428"/>
      <c r="SEA12" s="112"/>
      <c r="SEB12" s="112"/>
      <c r="SEC12" s="112"/>
      <c r="SED12" s="115"/>
      <c r="SEG12" s="428"/>
      <c r="SEH12" s="112"/>
      <c r="SEI12" s="112"/>
      <c r="SEJ12" s="112"/>
      <c r="SEK12" s="115"/>
      <c r="SEN12" s="428"/>
      <c r="SEO12" s="112"/>
      <c r="SEP12" s="112"/>
      <c r="SEQ12" s="112"/>
      <c r="SER12" s="115"/>
      <c r="SEU12" s="428"/>
      <c r="SEV12" s="112"/>
      <c r="SEW12" s="112"/>
      <c r="SEX12" s="112"/>
      <c r="SEY12" s="115"/>
      <c r="SFB12" s="428"/>
      <c r="SFC12" s="112"/>
      <c r="SFD12" s="112"/>
      <c r="SFE12" s="112"/>
      <c r="SFF12" s="115"/>
      <c r="SFI12" s="428"/>
      <c r="SFJ12" s="112"/>
      <c r="SFK12" s="112"/>
      <c r="SFL12" s="112"/>
      <c r="SFM12" s="115"/>
      <c r="SFP12" s="428"/>
      <c r="SFQ12" s="112"/>
      <c r="SFR12" s="112"/>
      <c r="SFS12" s="112"/>
      <c r="SFT12" s="115"/>
      <c r="SFW12" s="428"/>
      <c r="SFX12" s="112"/>
      <c r="SFY12" s="112"/>
      <c r="SFZ12" s="112"/>
      <c r="SGA12" s="115"/>
      <c r="SGD12" s="428"/>
      <c r="SGE12" s="112"/>
      <c r="SGF12" s="112"/>
      <c r="SGG12" s="112"/>
      <c r="SGH12" s="115"/>
      <c r="SGK12" s="428"/>
      <c r="SGL12" s="112"/>
      <c r="SGM12" s="112"/>
      <c r="SGN12" s="112"/>
      <c r="SGO12" s="115"/>
      <c r="SGR12" s="428"/>
      <c r="SGS12" s="112"/>
      <c r="SGT12" s="112"/>
      <c r="SGU12" s="112"/>
      <c r="SGV12" s="115"/>
      <c r="SGY12" s="428"/>
      <c r="SGZ12" s="112"/>
      <c r="SHA12" s="112"/>
      <c r="SHB12" s="112"/>
      <c r="SHC12" s="115"/>
      <c r="SHF12" s="428"/>
      <c r="SHG12" s="112"/>
      <c r="SHH12" s="112"/>
      <c r="SHI12" s="112"/>
      <c r="SHJ12" s="115"/>
      <c r="SHM12" s="428"/>
      <c r="SHN12" s="112"/>
      <c r="SHO12" s="112"/>
      <c r="SHP12" s="112"/>
      <c r="SHQ12" s="115"/>
      <c r="SHT12" s="428"/>
      <c r="SHU12" s="112"/>
      <c r="SHV12" s="112"/>
      <c r="SHW12" s="112"/>
      <c r="SHX12" s="115"/>
      <c r="SIA12" s="428"/>
      <c r="SIB12" s="112"/>
      <c r="SIC12" s="112"/>
      <c r="SID12" s="112"/>
      <c r="SIE12" s="115"/>
      <c r="SIH12" s="428"/>
      <c r="SII12" s="112"/>
      <c r="SIJ12" s="112"/>
      <c r="SIK12" s="112"/>
      <c r="SIL12" s="115"/>
      <c r="SIO12" s="428"/>
      <c r="SIP12" s="112"/>
      <c r="SIQ12" s="112"/>
      <c r="SIR12" s="112"/>
      <c r="SIS12" s="115"/>
      <c r="SIV12" s="428"/>
      <c r="SIW12" s="112"/>
      <c r="SIX12" s="112"/>
      <c r="SIY12" s="112"/>
      <c r="SIZ12" s="115"/>
      <c r="SJC12" s="428"/>
      <c r="SJD12" s="112"/>
      <c r="SJE12" s="112"/>
      <c r="SJF12" s="112"/>
      <c r="SJG12" s="115"/>
      <c r="SJJ12" s="428"/>
      <c r="SJK12" s="112"/>
      <c r="SJL12" s="112"/>
      <c r="SJM12" s="112"/>
      <c r="SJN12" s="115"/>
      <c r="SJQ12" s="428"/>
      <c r="SJR12" s="112"/>
      <c r="SJS12" s="112"/>
      <c r="SJT12" s="112"/>
      <c r="SJU12" s="115"/>
      <c r="SJX12" s="428"/>
      <c r="SJY12" s="112"/>
      <c r="SJZ12" s="112"/>
      <c r="SKA12" s="112"/>
      <c r="SKB12" s="115"/>
      <c r="SKE12" s="428"/>
      <c r="SKF12" s="112"/>
      <c r="SKG12" s="112"/>
      <c r="SKH12" s="112"/>
      <c r="SKI12" s="115"/>
      <c r="SKL12" s="428"/>
      <c r="SKM12" s="112"/>
      <c r="SKN12" s="112"/>
      <c r="SKO12" s="112"/>
      <c r="SKP12" s="115"/>
      <c r="SKS12" s="428"/>
      <c r="SKT12" s="112"/>
      <c r="SKU12" s="112"/>
      <c r="SKV12" s="112"/>
      <c r="SKW12" s="115"/>
      <c r="SKZ12" s="428"/>
      <c r="SLA12" s="112"/>
      <c r="SLB12" s="112"/>
      <c r="SLC12" s="112"/>
      <c r="SLD12" s="115"/>
      <c r="SLG12" s="428"/>
      <c r="SLH12" s="112"/>
      <c r="SLI12" s="112"/>
      <c r="SLJ12" s="112"/>
      <c r="SLK12" s="115"/>
      <c r="SLN12" s="428"/>
      <c r="SLO12" s="112"/>
      <c r="SLP12" s="112"/>
      <c r="SLQ12" s="112"/>
      <c r="SLR12" s="115"/>
      <c r="SLU12" s="428"/>
      <c r="SLV12" s="112"/>
      <c r="SLW12" s="112"/>
      <c r="SLX12" s="112"/>
      <c r="SLY12" s="115"/>
      <c r="SMB12" s="428"/>
      <c r="SMC12" s="112"/>
      <c r="SMD12" s="112"/>
      <c r="SME12" s="112"/>
      <c r="SMF12" s="115"/>
      <c r="SMI12" s="428"/>
      <c r="SMJ12" s="112"/>
      <c r="SMK12" s="112"/>
      <c r="SML12" s="112"/>
      <c r="SMM12" s="115"/>
      <c r="SMP12" s="428"/>
      <c r="SMQ12" s="112"/>
      <c r="SMR12" s="112"/>
      <c r="SMS12" s="112"/>
      <c r="SMT12" s="115"/>
      <c r="SMW12" s="428"/>
      <c r="SMX12" s="112"/>
      <c r="SMY12" s="112"/>
      <c r="SMZ12" s="112"/>
      <c r="SNA12" s="115"/>
      <c r="SND12" s="428"/>
      <c r="SNE12" s="112"/>
      <c r="SNF12" s="112"/>
      <c r="SNG12" s="112"/>
      <c r="SNH12" s="115"/>
      <c r="SNK12" s="428"/>
      <c r="SNL12" s="112"/>
      <c r="SNM12" s="112"/>
      <c r="SNN12" s="112"/>
      <c r="SNO12" s="115"/>
      <c r="SNR12" s="428"/>
      <c r="SNS12" s="112"/>
      <c r="SNT12" s="112"/>
      <c r="SNU12" s="112"/>
      <c r="SNV12" s="115"/>
      <c r="SNY12" s="428"/>
      <c r="SNZ12" s="112"/>
      <c r="SOA12" s="112"/>
      <c r="SOB12" s="112"/>
      <c r="SOC12" s="115"/>
      <c r="SOF12" s="428"/>
      <c r="SOG12" s="112"/>
      <c r="SOH12" s="112"/>
      <c r="SOI12" s="112"/>
      <c r="SOJ12" s="115"/>
      <c r="SOM12" s="428"/>
      <c r="SON12" s="112"/>
      <c r="SOO12" s="112"/>
      <c r="SOP12" s="112"/>
      <c r="SOQ12" s="115"/>
      <c r="SOT12" s="428"/>
      <c r="SOU12" s="112"/>
      <c r="SOV12" s="112"/>
      <c r="SOW12" s="112"/>
      <c r="SOX12" s="115"/>
      <c r="SPA12" s="428"/>
      <c r="SPB12" s="112"/>
      <c r="SPC12" s="112"/>
      <c r="SPD12" s="112"/>
      <c r="SPE12" s="115"/>
      <c r="SPH12" s="428"/>
      <c r="SPI12" s="112"/>
      <c r="SPJ12" s="112"/>
      <c r="SPK12" s="112"/>
      <c r="SPL12" s="115"/>
      <c r="SPO12" s="428"/>
      <c r="SPP12" s="112"/>
      <c r="SPQ12" s="112"/>
      <c r="SPR12" s="112"/>
      <c r="SPS12" s="115"/>
      <c r="SPV12" s="428"/>
      <c r="SPW12" s="112"/>
      <c r="SPX12" s="112"/>
      <c r="SPY12" s="112"/>
      <c r="SPZ12" s="115"/>
      <c r="SQC12" s="428"/>
      <c r="SQD12" s="112"/>
      <c r="SQE12" s="112"/>
      <c r="SQF12" s="112"/>
      <c r="SQG12" s="115"/>
      <c r="SQJ12" s="428"/>
      <c r="SQK12" s="112"/>
      <c r="SQL12" s="112"/>
      <c r="SQM12" s="112"/>
      <c r="SQN12" s="115"/>
      <c r="SQQ12" s="428"/>
      <c r="SQR12" s="112"/>
      <c r="SQS12" s="112"/>
      <c r="SQT12" s="112"/>
      <c r="SQU12" s="115"/>
      <c r="SQX12" s="428"/>
      <c r="SQY12" s="112"/>
      <c r="SQZ12" s="112"/>
      <c r="SRA12" s="112"/>
      <c r="SRB12" s="115"/>
      <c r="SRE12" s="428"/>
      <c r="SRF12" s="112"/>
      <c r="SRG12" s="112"/>
      <c r="SRH12" s="112"/>
      <c r="SRI12" s="115"/>
      <c r="SRL12" s="428"/>
      <c r="SRM12" s="112"/>
      <c r="SRN12" s="112"/>
      <c r="SRO12" s="112"/>
      <c r="SRP12" s="115"/>
      <c r="SRS12" s="428"/>
      <c r="SRT12" s="112"/>
      <c r="SRU12" s="112"/>
      <c r="SRV12" s="112"/>
      <c r="SRW12" s="115"/>
      <c r="SRZ12" s="428"/>
      <c r="SSA12" s="112"/>
      <c r="SSB12" s="112"/>
      <c r="SSC12" s="112"/>
      <c r="SSD12" s="115"/>
      <c r="SSG12" s="428"/>
      <c r="SSH12" s="112"/>
      <c r="SSI12" s="112"/>
      <c r="SSJ12" s="112"/>
      <c r="SSK12" s="115"/>
      <c r="SSN12" s="428"/>
      <c r="SSO12" s="112"/>
      <c r="SSP12" s="112"/>
      <c r="SSQ12" s="112"/>
      <c r="SSR12" s="115"/>
      <c r="SSU12" s="428"/>
      <c r="SSV12" s="112"/>
      <c r="SSW12" s="112"/>
      <c r="SSX12" s="112"/>
      <c r="SSY12" s="115"/>
      <c r="STB12" s="428"/>
      <c r="STC12" s="112"/>
      <c r="STD12" s="112"/>
      <c r="STE12" s="112"/>
      <c r="STF12" s="115"/>
      <c r="STI12" s="428"/>
      <c r="STJ12" s="112"/>
      <c r="STK12" s="112"/>
      <c r="STL12" s="112"/>
      <c r="STM12" s="115"/>
      <c r="STP12" s="428"/>
      <c r="STQ12" s="112"/>
      <c r="STR12" s="112"/>
      <c r="STS12" s="112"/>
      <c r="STT12" s="115"/>
      <c r="STW12" s="428"/>
      <c r="STX12" s="112"/>
      <c r="STY12" s="112"/>
      <c r="STZ12" s="112"/>
      <c r="SUA12" s="115"/>
      <c r="SUD12" s="428"/>
      <c r="SUE12" s="112"/>
      <c r="SUF12" s="112"/>
      <c r="SUG12" s="112"/>
      <c r="SUH12" s="115"/>
      <c r="SUK12" s="428"/>
      <c r="SUL12" s="112"/>
      <c r="SUM12" s="112"/>
      <c r="SUN12" s="112"/>
      <c r="SUO12" s="115"/>
      <c r="SUR12" s="428"/>
      <c r="SUS12" s="112"/>
      <c r="SUT12" s="112"/>
      <c r="SUU12" s="112"/>
      <c r="SUV12" s="115"/>
      <c r="SUY12" s="428"/>
      <c r="SUZ12" s="112"/>
      <c r="SVA12" s="112"/>
      <c r="SVB12" s="112"/>
      <c r="SVC12" s="115"/>
      <c r="SVF12" s="428"/>
      <c r="SVG12" s="112"/>
      <c r="SVH12" s="112"/>
      <c r="SVI12" s="112"/>
      <c r="SVJ12" s="115"/>
      <c r="SVM12" s="428"/>
      <c r="SVN12" s="112"/>
      <c r="SVO12" s="112"/>
      <c r="SVP12" s="112"/>
      <c r="SVQ12" s="115"/>
      <c r="SVT12" s="428"/>
      <c r="SVU12" s="112"/>
      <c r="SVV12" s="112"/>
      <c r="SVW12" s="112"/>
      <c r="SVX12" s="115"/>
      <c r="SWA12" s="428"/>
      <c r="SWB12" s="112"/>
      <c r="SWC12" s="112"/>
      <c r="SWD12" s="112"/>
      <c r="SWE12" s="115"/>
      <c r="SWH12" s="428"/>
      <c r="SWI12" s="112"/>
      <c r="SWJ12" s="112"/>
      <c r="SWK12" s="112"/>
      <c r="SWL12" s="115"/>
      <c r="SWO12" s="428"/>
      <c r="SWP12" s="112"/>
      <c r="SWQ12" s="112"/>
      <c r="SWR12" s="112"/>
      <c r="SWS12" s="115"/>
      <c r="SWV12" s="428"/>
      <c r="SWW12" s="112"/>
      <c r="SWX12" s="112"/>
      <c r="SWY12" s="112"/>
      <c r="SWZ12" s="115"/>
      <c r="SXC12" s="428"/>
      <c r="SXD12" s="112"/>
      <c r="SXE12" s="112"/>
      <c r="SXF12" s="112"/>
      <c r="SXG12" s="115"/>
      <c r="SXJ12" s="428"/>
      <c r="SXK12" s="112"/>
      <c r="SXL12" s="112"/>
      <c r="SXM12" s="112"/>
      <c r="SXN12" s="115"/>
      <c r="SXQ12" s="428"/>
      <c r="SXR12" s="112"/>
      <c r="SXS12" s="112"/>
      <c r="SXT12" s="112"/>
      <c r="SXU12" s="115"/>
      <c r="SXX12" s="428"/>
      <c r="SXY12" s="112"/>
      <c r="SXZ12" s="112"/>
      <c r="SYA12" s="112"/>
      <c r="SYB12" s="115"/>
      <c r="SYE12" s="428"/>
      <c r="SYF12" s="112"/>
      <c r="SYG12" s="112"/>
      <c r="SYH12" s="112"/>
      <c r="SYI12" s="115"/>
      <c r="SYL12" s="428"/>
      <c r="SYM12" s="112"/>
      <c r="SYN12" s="112"/>
      <c r="SYO12" s="112"/>
      <c r="SYP12" s="115"/>
      <c r="SYS12" s="428"/>
      <c r="SYT12" s="112"/>
      <c r="SYU12" s="112"/>
      <c r="SYV12" s="112"/>
      <c r="SYW12" s="115"/>
      <c r="SYZ12" s="428"/>
      <c r="SZA12" s="112"/>
      <c r="SZB12" s="112"/>
      <c r="SZC12" s="112"/>
      <c r="SZD12" s="115"/>
      <c r="SZG12" s="428"/>
      <c r="SZH12" s="112"/>
      <c r="SZI12" s="112"/>
      <c r="SZJ12" s="112"/>
      <c r="SZK12" s="115"/>
      <c r="SZN12" s="428"/>
      <c r="SZO12" s="112"/>
      <c r="SZP12" s="112"/>
      <c r="SZQ12" s="112"/>
      <c r="SZR12" s="115"/>
      <c r="SZU12" s="428"/>
      <c r="SZV12" s="112"/>
      <c r="SZW12" s="112"/>
      <c r="SZX12" s="112"/>
      <c r="SZY12" s="115"/>
      <c r="TAB12" s="428"/>
      <c r="TAC12" s="112"/>
      <c r="TAD12" s="112"/>
      <c r="TAE12" s="112"/>
      <c r="TAF12" s="115"/>
      <c r="TAI12" s="428"/>
      <c r="TAJ12" s="112"/>
      <c r="TAK12" s="112"/>
      <c r="TAL12" s="112"/>
      <c r="TAM12" s="115"/>
      <c r="TAP12" s="428"/>
      <c r="TAQ12" s="112"/>
      <c r="TAR12" s="112"/>
      <c r="TAS12" s="112"/>
      <c r="TAT12" s="115"/>
      <c r="TAW12" s="428"/>
      <c r="TAX12" s="112"/>
      <c r="TAY12" s="112"/>
      <c r="TAZ12" s="112"/>
      <c r="TBA12" s="115"/>
      <c r="TBD12" s="428"/>
      <c r="TBE12" s="112"/>
      <c r="TBF12" s="112"/>
      <c r="TBG12" s="112"/>
      <c r="TBH12" s="115"/>
      <c r="TBK12" s="428"/>
      <c r="TBL12" s="112"/>
      <c r="TBM12" s="112"/>
      <c r="TBN12" s="112"/>
      <c r="TBO12" s="115"/>
      <c r="TBR12" s="428"/>
      <c r="TBS12" s="112"/>
      <c r="TBT12" s="112"/>
      <c r="TBU12" s="112"/>
      <c r="TBV12" s="115"/>
      <c r="TBY12" s="428"/>
      <c r="TBZ12" s="112"/>
      <c r="TCA12" s="112"/>
      <c r="TCB12" s="112"/>
      <c r="TCC12" s="115"/>
      <c r="TCF12" s="428"/>
      <c r="TCG12" s="112"/>
      <c r="TCH12" s="112"/>
      <c r="TCI12" s="112"/>
      <c r="TCJ12" s="115"/>
      <c r="TCM12" s="428"/>
      <c r="TCN12" s="112"/>
      <c r="TCO12" s="112"/>
      <c r="TCP12" s="112"/>
      <c r="TCQ12" s="115"/>
      <c r="TCT12" s="428"/>
      <c r="TCU12" s="112"/>
      <c r="TCV12" s="112"/>
      <c r="TCW12" s="112"/>
      <c r="TCX12" s="115"/>
      <c r="TDA12" s="428"/>
      <c r="TDB12" s="112"/>
      <c r="TDC12" s="112"/>
      <c r="TDD12" s="112"/>
      <c r="TDE12" s="115"/>
      <c r="TDH12" s="428"/>
      <c r="TDI12" s="112"/>
      <c r="TDJ12" s="112"/>
      <c r="TDK12" s="112"/>
      <c r="TDL12" s="115"/>
      <c r="TDO12" s="428"/>
      <c r="TDP12" s="112"/>
      <c r="TDQ12" s="112"/>
      <c r="TDR12" s="112"/>
      <c r="TDS12" s="115"/>
      <c r="TDV12" s="428"/>
      <c r="TDW12" s="112"/>
      <c r="TDX12" s="112"/>
      <c r="TDY12" s="112"/>
      <c r="TDZ12" s="115"/>
      <c r="TEC12" s="428"/>
      <c r="TED12" s="112"/>
      <c r="TEE12" s="112"/>
      <c r="TEF12" s="112"/>
      <c r="TEG12" s="115"/>
      <c r="TEJ12" s="428"/>
      <c r="TEK12" s="112"/>
      <c r="TEL12" s="112"/>
      <c r="TEM12" s="112"/>
      <c r="TEN12" s="115"/>
      <c r="TEQ12" s="428"/>
      <c r="TER12" s="112"/>
      <c r="TES12" s="112"/>
      <c r="TET12" s="112"/>
      <c r="TEU12" s="115"/>
      <c r="TEX12" s="428"/>
      <c r="TEY12" s="112"/>
      <c r="TEZ12" s="112"/>
      <c r="TFA12" s="112"/>
      <c r="TFB12" s="115"/>
      <c r="TFE12" s="428"/>
      <c r="TFF12" s="112"/>
      <c r="TFG12" s="112"/>
      <c r="TFH12" s="112"/>
      <c r="TFI12" s="115"/>
      <c r="TFL12" s="428"/>
      <c r="TFM12" s="112"/>
      <c r="TFN12" s="112"/>
      <c r="TFO12" s="112"/>
      <c r="TFP12" s="115"/>
      <c r="TFS12" s="428"/>
      <c r="TFT12" s="112"/>
      <c r="TFU12" s="112"/>
      <c r="TFV12" s="112"/>
      <c r="TFW12" s="115"/>
      <c r="TFZ12" s="428"/>
      <c r="TGA12" s="112"/>
      <c r="TGB12" s="112"/>
      <c r="TGC12" s="112"/>
      <c r="TGD12" s="115"/>
      <c r="TGG12" s="428"/>
      <c r="TGH12" s="112"/>
      <c r="TGI12" s="112"/>
      <c r="TGJ12" s="112"/>
      <c r="TGK12" s="115"/>
      <c r="TGN12" s="428"/>
      <c r="TGO12" s="112"/>
      <c r="TGP12" s="112"/>
      <c r="TGQ12" s="112"/>
      <c r="TGR12" s="115"/>
      <c r="TGU12" s="428"/>
      <c r="TGV12" s="112"/>
      <c r="TGW12" s="112"/>
      <c r="TGX12" s="112"/>
      <c r="TGY12" s="115"/>
      <c r="THB12" s="428"/>
      <c r="THC12" s="112"/>
      <c r="THD12" s="112"/>
      <c r="THE12" s="112"/>
      <c r="THF12" s="115"/>
      <c r="THI12" s="428"/>
      <c r="THJ12" s="112"/>
      <c r="THK12" s="112"/>
      <c r="THL12" s="112"/>
      <c r="THM12" s="115"/>
      <c r="THP12" s="428"/>
      <c r="THQ12" s="112"/>
      <c r="THR12" s="112"/>
      <c r="THS12" s="112"/>
      <c r="THT12" s="115"/>
      <c r="THW12" s="428"/>
      <c r="THX12" s="112"/>
      <c r="THY12" s="112"/>
      <c r="THZ12" s="112"/>
      <c r="TIA12" s="115"/>
      <c r="TID12" s="428"/>
      <c r="TIE12" s="112"/>
      <c r="TIF12" s="112"/>
      <c r="TIG12" s="112"/>
      <c r="TIH12" s="115"/>
      <c r="TIK12" s="428"/>
      <c r="TIL12" s="112"/>
      <c r="TIM12" s="112"/>
      <c r="TIN12" s="112"/>
      <c r="TIO12" s="115"/>
      <c r="TIR12" s="428"/>
      <c r="TIS12" s="112"/>
      <c r="TIT12" s="112"/>
      <c r="TIU12" s="112"/>
      <c r="TIV12" s="115"/>
      <c r="TIY12" s="428"/>
      <c r="TIZ12" s="112"/>
      <c r="TJA12" s="112"/>
      <c r="TJB12" s="112"/>
      <c r="TJC12" s="115"/>
      <c r="TJF12" s="428"/>
      <c r="TJG12" s="112"/>
      <c r="TJH12" s="112"/>
      <c r="TJI12" s="112"/>
      <c r="TJJ12" s="115"/>
      <c r="TJM12" s="428"/>
      <c r="TJN12" s="112"/>
      <c r="TJO12" s="112"/>
      <c r="TJP12" s="112"/>
      <c r="TJQ12" s="115"/>
      <c r="TJT12" s="428"/>
      <c r="TJU12" s="112"/>
      <c r="TJV12" s="112"/>
      <c r="TJW12" s="112"/>
      <c r="TJX12" s="115"/>
      <c r="TKA12" s="428"/>
      <c r="TKB12" s="112"/>
      <c r="TKC12" s="112"/>
      <c r="TKD12" s="112"/>
      <c r="TKE12" s="115"/>
      <c r="TKH12" s="428"/>
      <c r="TKI12" s="112"/>
      <c r="TKJ12" s="112"/>
      <c r="TKK12" s="112"/>
      <c r="TKL12" s="115"/>
      <c r="TKO12" s="428"/>
      <c r="TKP12" s="112"/>
      <c r="TKQ12" s="112"/>
      <c r="TKR12" s="112"/>
      <c r="TKS12" s="115"/>
      <c r="TKV12" s="428"/>
      <c r="TKW12" s="112"/>
      <c r="TKX12" s="112"/>
      <c r="TKY12" s="112"/>
      <c r="TKZ12" s="115"/>
      <c r="TLC12" s="428"/>
      <c r="TLD12" s="112"/>
      <c r="TLE12" s="112"/>
      <c r="TLF12" s="112"/>
      <c r="TLG12" s="115"/>
      <c r="TLJ12" s="428"/>
      <c r="TLK12" s="112"/>
      <c r="TLL12" s="112"/>
      <c r="TLM12" s="112"/>
      <c r="TLN12" s="115"/>
      <c r="TLQ12" s="428"/>
      <c r="TLR12" s="112"/>
      <c r="TLS12" s="112"/>
      <c r="TLT12" s="112"/>
      <c r="TLU12" s="115"/>
      <c r="TLX12" s="428"/>
      <c r="TLY12" s="112"/>
      <c r="TLZ12" s="112"/>
      <c r="TMA12" s="112"/>
      <c r="TMB12" s="115"/>
      <c r="TME12" s="428"/>
      <c r="TMF12" s="112"/>
      <c r="TMG12" s="112"/>
      <c r="TMH12" s="112"/>
      <c r="TMI12" s="115"/>
      <c r="TML12" s="428"/>
      <c r="TMM12" s="112"/>
      <c r="TMN12" s="112"/>
      <c r="TMO12" s="112"/>
      <c r="TMP12" s="115"/>
      <c r="TMS12" s="428"/>
      <c r="TMT12" s="112"/>
      <c r="TMU12" s="112"/>
      <c r="TMV12" s="112"/>
      <c r="TMW12" s="115"/>
      <c r="TMZ12" s="428"/>
      <c r="TNA12" s="112"/>
      <c r="TNB12" s="112"/>
      <c r="TNC12" s="112"/>
      <c r="TND12" s="115"/>
      <c r="TNG12" s="428"/>
      <c r="TNH12" s="112"/>
      <c r="TNI12" s="112"/>
      <c r="TNJ12" s="112"/>
      <c r="TNK12" s="115"/>
      <c r="TNN12" s="428"/>
      <c r="TNO12" s="112"/>
      <c r="TNP12" s="112"/>
      <c r="TNQ12" s="112"/>
      <c r="TNR12" s="115"/>
      <c r="TNU12" s="428"/>
      <c r="TNV12" s="112"/>
      <c r="TNW12" s="112"/>
      <c r="TNX12" s="112"/>
      <c r="TNY12" s="115"/>
      <c r="TOB12" s="428"/>
      <c r="TOC12" s="112"/>
      <c r="TOD12" s="112"/>
      <c r="TOE12" s="112"/>
      <c r="TOF12" s="115"/>
      <c r="TOI12" s="428"/>
      <c r="TOJ12" s="112"/>
      <c r="TOK12" s="112"/>
      <c r="TOL12" s="112"/>
      <c r="TOM12" s="115"/>
      <c r="TOP12" s="428"/>
      <c r="TOQ12" s="112"/>
      <c r="TOR12" s="112"/>
      <c r="TOS12" s="112"/>
      <c r="TOT12" s="115"/>
      <c r="TOW12" s="428"/>
      <c r="TOX12" s="112"/>
      <c r="TOY12" s="112"/>
      <c r="TOZ12" s="112"/>
      <c r="TPA12" s="115"/>
      <c r="TPD12" s="428"/>
      <c r="TPE12" s="112"/>
      <c r="TPF12" s="112"/>
      <c r="TPG12" s="112"/>
      <c r="TPH12" s="115"/>
      <c r="TPK12" s="428"/>
      <c r="TPL12" s="112"/>
      <c r="TPM12" s="112"/>
      <c r="TPN12" s="112"/>
      <c r="TPO12" s="115"/>
      <c r="TPR12" s="428"/>
      <c r="TPS12" s="112"/>
      <c r="TPT12" s="112"/>
      <c r="TPU12" s="112"/>
      <c r="TPV12" s="115"/>
      <c r="TPY12" s="428"/>
      <c r="TPZ12" s="112"/>
      <c r="TQA12" s="112"/>
      <c r="TQB12" s="112"/>
      <c r="TQC12" s="115"/>
      <c r="TQF12" s="428"/>
      <c r="TQG12" s="112"/>
      <c r="TQH12" s="112"/>
      <c r="TQI12" s="112"/>
      <c r="TQJ12" s="115"/>
      <c r="TQM12" s="428"/>
      <c r="TQN12" s="112"/>
      <c r="TQO12" s="112"/>
      <c r="TQP12" s="112"/>
      <c r="TQQ12" s="115"/>
      <c r="TQT12" s="428"/>
      <c r="TQU12" s="112"/>
      <c r="TQV12" s="112"/>
      <c r="TQW12" s="112"/>
      <c r="TQX12" s="115"/>
      <c r="TRA12" s="428"/>
      <c r="TRB12" s="112"/>
      <c r="TRC12" s="112"/>
      <c r="TRD12" s="112"/>
      <c r="TRE12" s="115"/>
      <c r="TRH12" s="428"/>
      <c r="TRI12" s="112"/>
      <c r="TRJ12" s="112"/>
      <c r="TRK12" s="112"/>
      <c r="TRL12" s="115"/>
      <c r="TRO12" s="428"/>
      <c r="TRP12" s="112"/>
      <c r="TRQ12" s="112"/>
      <c r="TRR12" s="112"/>
      <c r="TRS12" s="115"/>
      <c r="TRV12" s="428"/>
      <c r="TRW12" s="112"/>
      <c r="TRX12" s="112"/>
      <c r="TRY12" s="112"/>
      <c r="TRZ12" s="115"/>
      <c r="TSC12" s="428"/>
      <c r="TSD12" s="112"/>
      <c r="TSE12" s="112"/>
      <c r="TSF12" s="112"/>
      <c r="TSG12" s="115"/>
      <c r="TSJ12" s="428"/>
      <c r="TSK12" s="112"/>
      <c r="TSL12" s="112"/>
      <c r="TSM12" s="112"/>
      <c r="TSN12" s="115"/>
      <c r="TSQ12" s="428"/>
      <c r="TSR12" s="112"/>
      <c r="TSS12" s="112"/>
      <c r="TST12" s="112"/>
      <c r="TSU12" s="115"/>
      <c r="TSX12" s="428"/>
      <c r="TSY12" s="112"/>
      <c r="TSZ12" s="112"/>
      <c r="TTA12" s="112"/>
      <c r="TTB12" s="115"/>
      <c r="TTE12" s="428"/>
      <c r="TTF12" s="112"/>
      <c r="TTG12" s="112"/>
      <c r="TTH12" s="112"/>
      <c r="TTI12" s="115"/>
      <c r="TTL12" s="428"/>
      <c r="TTM12" s="112"/>
      <c r="TTN12" s="112"/>
      <c r="TTO12" s="112"/>
      <c r="TTP12" s="115"/>
      <c r="TTS12" s="428"/>
      <c r="TTT12" s="112"/>
      <c r="TTU12" s="112"/>
      <c r="TTV12" s="112"/>
      <c r="TTW12" s="115"/>
      <c r="TTZ12" s="428"/>
      <c r="TUA12" s="112"/>
      <c r="TUB12" s="112"/>
      <c r="TUC12" s="112"/>
      <c r="TUD12" s="115"/>
      <c r="TUG12" s="428"/>
      <c r="TUH12" s="112"/>
      <c r="TUI12" s="112"/>
      <c r="TUJ12" s="112"/>
      <c r="TUK12" s="115"/>
      <c r="TUN12" s="428"/>
      <c r="TUO12" s="112"/>
      <c r="TUP12" s="112"/>
      <c r="TUQ12" s="112"/>
      <c r="TUR12" s="115"/>
      <c r="TUU12" s="428"/>
      <c r="TUV12" s="112"/>
      <c r="TUW12" s="112"/>
      <c r="TUX12" s="112"/>
      <c r="TUY12" s="115"/>
      <c r="TVB12" s="428"/>
      <c r="TVC12" s="112"/>
      <c r="TVD12" s="112"/>
      <c r="TVE12" s="112"/>
      <c r="TVF12" s="115"/>
      <c r="TVI12" s="428"/>
      <c r="TVJ12" s="112"/>
      <c r="TVK12" s="112"/>
      <c r="TVL12" s="112"/>
      <c r="TVM12" s="115"/>
      <c r="TVP12" s="428"/>
      <c r="TVQ12" s="112"/>
      <c r="TVR12" s="112"/>
      <c r="TVS12" s="112"/>
      <c r="TVT12" s="115"/>
      <c r="TVW12" s="428"/>
      <c r="TVX12" s="112"/>
      <c r="TVY12" s="112"/>
      <c r="TVZ12" s="112"/>
      <c r="TWA12" s="115"/>
      <c r="TWD12" s="428"/>
      <c r="TWE12" s="112"/>
      <c r="TWF12" s="112"/>
      <c r="TWG12" s="112"/>
      <c r="TWH12" s="115"/>
      <c r="TWK12" s="428"/>
      <c r="TWL12" s="112"/>
      <c r="TWM12" s="112"/>
      <c r="TWN12" s="112"/>
      <c r="TWO12" s="115"/>
      <c r="TWR12" s="428"/>
      <c r="TWS12" s="112"/>
      <c r="TWT12" s="112"/>
      <c r="TWU12" s="112"/>
      <c r="TWV12" s="115"/>
      <c r="TWY12" s="428"/>
      <c r="TWZ12" s="112"/>
      <c r="TXA12" s="112"/>
      <c r="TXB12" s="112"/>
      <c r="TXC12" s="115"/>
      <c r="TXF12" s="428"/>
      <c r="TXG12" s="112"/>
      <c r="TXH12" s="112"/>
      <c r="TXI12" s="112"/>
      <c r="TXJ12" s="115"/>
      <c r="TXM12" s="428"/>
      <c r="TXN12" s="112"/>
      <c r="TXO12" s="112"/>
      <c r="TXP12" s="112"/>
      <c r="TXQ12" s="115"/>
      <c r="TXT12" s="428"/>
      <c r="TXU12" s="112"/>
      <c r="TXV12" s="112"/>
      <c r="TXW12" s="112"/>
      <c r="TXX12" s="115"/>
      <c r="TYA12" s="428"/>
      <c r="TYB12" s="112"/>
      <c r="TYC12" s="112"/>
      <c r="TYD12" s="112"/>
      <c r="TYE12" s="115"/>
      <c r="TYH12" s="428"/>
      <c r="TYI12" s="112"/>
      <c r="TYJ12" s="112"/>
      <c r="TYK12" s="112"/>
      <c r="TYL12" s="115"/>
      <c r="TYO12" s="428"/>
      <c r="TYP12" s="112"/>
      <c r="TYQ12" s="112"/>
      <c r="TYR12" s="112"/>
      <c r="TYS12" s="115"/>
      <c r="TYV12" s="428"/>
      <c r="TYW12" s="112"/>
      <c r="TYX12" s="112"/>
      <c r="TYY12" s="112"/>
      <c r="TYZ12" s="115"/>
      <c r="TZC12" s="428"/>
      <c r="TZD12" s="112"/>
      <c r="TZE12" s="112"/>
      <c r="TZF12" s="112"/>
      <c r="TZG12" s="115"/>
      <c r="TZJ12" s="428"/>
      <c r="TZK12" s="112"/>
      <c r="TZL12" s="112"/>
      <c r="TZM12" s="112"/>
      <c r="TZN12" s="115"/>
      <c r="TZQ12" s="428"/>
      <c r="TZR12" s="112"/>
      <c r="TZS12" s="112"/>
      <c r="TZT12" s="112"/>
      <c r="TZU12" s="115"/>
      <c r="TZX12" s="428"/>
      <c r="TZY12" s="112"/>
      <c r="TZZ12" s="112"/>
      <c r="UAA12" s="112"/>
      <c r="UAB12" s="115"/>
      <c r="UAE12" s="428"/>
      <c r="UAF12" s="112"/>
      <c r="UAG12" s="112"/>
      <c r="UAH12" s="112"/>
      <c r="UAI12" s="115"/>
      <c r="UAL12" s="428"/>
      <c r="UAM12" s="112"/>
      <c r="UAN12" s="112"/>
      <c r="UAO12" s="112"/>
      <c r="UAP12" s="115"/>
      <c r="UAS12" s="428"/>
      <c r="UAT12" s="112"/>
      <c r="UAU12" s="112"/>
      <c r="UAV12" s="112"/>
      <c r="UAW12" s="115"/>
      <c r="UAZ12" s="428"/>
      <c r="UBA12" s="112"/>
      <c r="UBB12" s="112"/>
      <c r="UBC12" s="112"/>
      <c r="UBD12" s="115"/>
      <c r="UBG12" s="428"/>
      <c r="UBH12" s="112"/>
      <c r="UBI12" s="112"/>
      <c r="UBJ12" s="112"/>
      <c r="UBK12" s="115"/>
      <c r="UBN12" s="428"/>
      <c r="UBO12" s="112"/>
      <c r="UBP12" s="112"/>
      <c r="UBQ12" s="112"/>
      <c r="UBR12" s="115"/>
      <c r="UBU12" s="428"/>
      <c r="UBV12" s="112"/>
      <c r="UBW12" s="112"/>
      <c r="UBX12" s="112"/>
      <c r="UBY12" s="115"/>
      <c r="UCB12" s="428"/>
      <c r="UCC12" s="112"/>
      <c r="UCD12" s="112"/>
      <c r="UCE12" s="112"/>
      <c r="UCF12" s="115"/>
      <c r="UCI12" s="428"/>
      <c r="UCJ12" s="112"/>
      <c r="UCK12" s="112"/>
      <c r="UCL12" s="112"/>
      <c r="UCM12" s="115"/>
      <c r="UCP12" s="428"/>
      <c r="UCQ12" s="112"/>
      <c r="UCR12" s="112"/>
      <c r="UCS12" s="112"/>
      <c r="UCT12" s="115"/>
      <c r="UCW12" s="428"/>
      <c r="UCX12" s="112"/>
      <c r="UCY12" s="112"/>
      <c r="UCZ12" s="112"/>
      <c r="UDA12" s="115"/>
      <c r="UDD12" s="428"/>
      <c r="UDE12" s="112"/>
      <c r="UDF12" s="112"/>
      <c r="UDG12" s="112"/>
      <c r="UDH12" s="115"/>
      <c r="UDK12" s="428"/>
      <c r="UDL12" s="112"/>
      <c r="UDM12" s="112"/>
      <c r="UDN12" s="112"/>
      <c r="UDO12" s="115"/>
      <c r="UDR12" s="428"/>
      <c r="UDS12" s="112"/>
      <c r="UDT12" s="112"/>
      <c r="UDU12" s="112"/>
      <c r="UDV12" s="115"/>
      <c r="UDY12" s="428"/>
      <c r="UDZ12" s="112"/>
      <c r="UEA12" s="112"/>
      <c r="UEB12" s="112"/>
      <c r="UEC12" s="115"/>
      <c r="UEF12" s="428"/>
      <c r="UEG12" s="112"/>
      <c r="UEH12" s="112"/>
      <c r="UEI12" s="112"/>
      <c r="UEJ12" s="115"/>
      <c r="UEM12" s="428"/>
      <c r="UEN12" s="112"/>
      <c r="UEO12" s="112"/>
      <c r="UEP12" s="112"/>
      <c r="UEQ12" s="115"/>
      <c r="UET12" s="428"/>
      <c r="UEU12" s="112"/>
      <c r="UEV12" s="112"/>
      <c r="UEW12" s="112"/>
      <c r="UEX12" s="115"/>
      <c r="UFA12" s="428"/>
      <c r="UFB12" s="112"/>
      <c r="UFC12" s="112"/>
      <c r="UFD12" s="112"/>
      <c r="UFE12" s="115"/>
      <c r="UFH12" s="428"/>
      <c r="UFI12" s="112"/>
      <c r="UFJ12" s="112"/>
      <c r="UFK12" s="112"/>
      <c r="UFL12" s="115"/>
      <c r="UFO12" s="428"/>
      <c r="UFP12" s="112"/>
      <c r="UFQ12" s="112"/>
      <c r="UFR12" s="112"/>
      <c r="UFS12" s="115"/>
      <c r="UFV12" s="428"/>
      <c r="UFW12" s="112"/>
      <c r="UFX12" s="112"/>
      <c r="UFY12" s="112"/>
      <c r="UFZ12" s="115"/>
      <c r="UGC12" s="428"/>
      <c r="UGD12" s="112"/>
      <c r="UGE12" s="112"/>
      <c r="UGF12" s="112"/>
      <c r="UGG12" s="115"/>
      <c r="UGJ12" s="428"/>
      <c r="UGK12" s="112"/>
      <c r="UGL12" s="112"/>
      <c r="UGM12" s="112"/>
      <c r="UGN12" s="115"/>
      <c r="UGQ12" s="428"/>
      <c r="UGR12" s="112"/>
      <c r="UGS12" s="112"/>
      <c r="UGT12" s="112"/>
      <c r="UGU12" s="115"/>
      <c r="UGX12" s="428"/>
      <c r="UGY12" s="112"/>
      <c r="UGZ12" s="112"/>
      <c r="UHA12" s="112"/>
      <c r="UHB12" s="115"/>
      <c r="UHE12" s="428"/>
      <c r="UHF12" s="112"/>
      <c r="UHG12" s="112"/>
      <c r="UHH12" s="112"/>
      <c r="UHI12" s="115"/>
      <c r="UHL12" s="428"/>
      <c r="UHM12" s="112"/>
      <c r="UHN12" s="112"/>
      <c r="UHO12" s="112"/>
      <c r="UHP12" s="115"/>
      <c r="UHS12" s="428"/>
      <c r="UHT12" s="112"/>
      <c r="UHU12" s="112"/>
      <c r="UHV12" s="112"/>
      <c r="UHW12" s="115"/>
      <c r="UHZ12" s="428"/>
      <c r="UIA12" s="112"/>
      <c r="UIB12" s="112"/>
      <c r="UIC12" s="112"/>
      <c r="UID12" s="115"/>
      <c r="UIG12" s="428"/>
      <c r="UIH12" s="112"/>
      <c r="UII12" s="112"/>
      <c r="UIJ12" s="112"/>
      <c r="UIK12" s="115"/>
      <c r="UIN12" s="428"/>
      <c r="UIO12" s="112"/>
      <c r="UIP12" s="112"/>
      <c r="UIQ12" s="112"/>
      <c r="UIR12" s="115"/>
      <c r="UIU12" s="428"/>
      <c r="UIV12" s="112"/>
      <c r="UIW12" s="112"/>
      <c r="UIX12" s="112"/>
      <c r="UIY12" s="115"/>
      <c r="UJB12" s="428"/>
      <c r="UJC12" s="112"/>
      <c r="UJD12" s="112"/>
      <c r="UJE12" s="112"/>
      <c r="UJF12" s="115"/>
      <c r="UJI12" s="428"/>
      <c r="UJJ12" s="112"/>
      <c r="UJK12" s="112"/>
      <c r="UJL12" s="112"/>
      <c r="UJM12" s="115"/>
      <c r="UJP12" s="428"/>
      <c r="UJQ12" s="112"/>
      <c r="UJR12" s="112"/>
      <c r="UJS12" s="112"/>
      <c r="UJT12" s="115"/>
      <c r="UJW12" s="428"/>
      <c r="UJX12" s="112"/>
      <c r="UJY12" s="112"/>
      <c r="UJZ12" s="112"/>
      <c r="UKA12" s="115"/>
      <c r="UKD12" s="428"/>
      <c r="UKE12" s="112"/>
      <c r="UKF12" s="112"/>
      <c r="UKG12" s="112"/>
      <c r="UKH12" s="115"/>
      <c r="UKK12" s="428"/>
      <c r="UKL12" s="112"/>
      <c r="UKM12" s="112"/>
      <c r="UKN12" s="112"/>
      <c r="UKO12" s="115"/>
      <c r="UKR12" s="428"/>
      <c r="UKS12" s="112"/>
      <c r="UKT12" s="112"/>
      <c r="UKU12" s="112"/>
      <c r="UKV12" s="115"/>
      <c r="UKY12" s="428"/>
      <c r="UKZ12" s="112"/>
      <c r="ULA12" s="112"/>
      <c r="ULB12" s="112"/>
      <c r="ULC12" s="115"/>
      <c r="ULF12" s="428"/>
      <c r="ULG12" s="112"/>
      <c r="ULH12" s="112"/>
      <c r="ULI12" s="112"/>
      <c r="ULJ12" s="115"/>
      <c r="ULM12" s="428"/>
      <c r="ULN12" s="112"/>
      <c r="ULO12" s="112"/>
      <c r="ULP12" s="112"/>
      <c r="ULQ12" s="115"/>
      <c r="ULT12" s="428"/>
      <c r="ULU12" s="112"/>
      <c r="ULV12" s="112"/>
      <c r="ULW12" s="112"/>
      <c r="ULX12" s="115"/>
      <c r="UMA12" s="428"/>
      <c r="UMB12" s="112"/>
      <c r="UMC12" s="112"/>
      <c r="UMD12" s="112"/>
      <c r="UME12" s="115"/>
      <c r="UMH12" s="428"/>
      <c r="UMI12" s="112"/>
      <c r="UMJ12" s="112"/>
      <c r="UMK12" s="112"/>
      <c r="UML12" s="115"/>
      <c r="UMO12" s="428"/>
      <c r="UMP12" s="112"/>
      <c r="UMQ12" s="112"/>
      <c r="UMR12" s="112"/>
      <c r="UMS12" s="115"/>
      <c r="UMV12" s="428"/>
      <c r="UMW12" s="112"/>
      <c r="UMX12" s="112"/>
      <c r="UMY12" s="112"/>
      <c r="UMZ12" s="115"/>
      <c r="UNC12" s="428"/>
      <c r="UND12" s="112"/>
      <c r="UNE12" s="112"/>
      <c r="UNF12" s="112"/>
      <c r="UNG12" s="115"/>
      <c r="UNJ12" s="428"/>
      <c r="UNK12" s="112"/>
      <c r="UNL12" s="112"/>
      <c r="UNM12" s="112"/>
      <c r="UNN12" s="115"/>
      <c r="UNQ12" s="428"/>
      <c r="UNR12" s="112"/>
      <c r="UNS12" s="112"/>
      <c r="UNT12" s="112"/>
      <c r="UNU12" s="115"/>
      <c r="UNX12" s="428"/>
      <c r="UNY12" s="112"/>
      <c r="UNZ12" s="112"/>
      <c r="UOA12" s="112"/>
      <c r="UOB12" s="115"/>
      <c r="UOE12" s="428"/>
      <c r="UOF12" s="112"/>
      <c r="UOG12" s="112"/>
      <c r="UOH12" s="112"/>
      <c r="UOI12" s="115"/>
      <c r="UOL12" s="428"/>
      <c r="UOM12" s="112"/>
      <c r="UON12" s="112"/>
      <c r="UOO12" s="112"/>
      <c r="UOP12" s="115"/>
      <c r="UOS12" s="428"/>
      <c r="UOT12" s="112"/>
      <c r="UOU12" s="112"/>
      <c r="UOV12" s="112"/>
      <c r="UOW12" s="115"/>
      <c r="UOZ12" s="428"/>
      <c r="UPA12" s="112"/>
      <c r="UPB12" s="112"/>
      <c r="UPC12" s="112"/>
      <c r="UPD12" s="115"/>
      <c r="UPG12" s="428"/>
      <c r="UPH12" s="112"/>
      <c r="UPI12" s="112"/>
      <c r="UPJ12" s="112"/>
      <c r="UPK12" s="115"/>
      <c r="UPN12" s="428"/>
      <c r="UPO12" s="112"/>
      <c r="UPP12" s="112"/>
      <c r="UPQ12" s="112"/>
      <c r="UPR12" s="115"/>
      <c r="UPU12" s="428"/>
      <c r="UPV12" s="112"/>
      <c r="UPW12" s="112"/>
      <c r="UPX12" s="112"/>
      <c r="UPY12" s="115"/>
      <c r="UQB12" s="428"/>
      <c r="UQC12" s="112"/>
      <c r="UQD12" s="112"/>
      <c r="UQE12" s="112"/>
      <c r="UQF12" s="115"/>
      <c r="UQI12" s="428"/>
      <c r="UQJ12" s="112"/>
      <c r="UQK12" s="112"/>
      <c r="UQL12" s="112"/>
      <c r="UQM12" s="115"/>
      <c r="UQP12" s="428"/>
      <c r="UQQ12" s="112"/>
      <c r="UQR12" s="112"/>
      <c r="UQS12" s="112"/>
      <c r="UQT12" s="115"/>
      <c r="UQW12" s="428"/>
      <c r="UQX12" s="112"/>
      <c r="UQY12" s="112"/>
      <c r="UQZ12" s="112"/>
      <c r="URA12" s="115"/>
      <c r="URD12" s="428"/>
      <c r="URE12" s="112"/>
      <c r="URF12" s="112"/>
      <c r="URG12" s="112"/>
      <c r="URH12" s="115"/>
      <c r="URK12" s="428"/>
      <c r="URL12" s="112"/>
      <c r="URM12" s="112"/>
      <c r="URN12" s="112"/>
      <c r="URO12" s="115"/>
      <c r="URR12" s="428"/>
      <c r="URS12" s="112"/>
      <c r="URT12" s="112"/>
      <c r="URU12" s="112"/>
      <c r="URV12" s="115"/>
      <c r="URY12" s="428"/>
      <c r="URZ12" s="112"/>
      <c r="USA12" s="112"/>
      <c r="USB12" s="112"/>
      <c r="USC12" s="115"/>
      <c r="USF12" s="428"/>
      <c r="USG12" s="112"/>
      <c r="USH12" s="112"/>
      <c r="USI12" s="112"/>
      <c r="USJ12" s="115"/>
      <c r="USM12" s="428"/>
      <c r="USN12" s="112"/>
      <c r="USO12" s="112"/>
      <c r="USP12" s="112"/>
      <c r="USQ12" s="115"/>
      <c r="UST12" s="428"/>
      <c r="USU12" s="112"/>
      <c r="USV12" s="112"/>
      <c r="USW12" s="112"/>
      <c r="USX12" s="115"/>
      <c r="UTA12" s="428"/>
      <c r="UTB12" s="112"/>
      <c r="UTC12" s="112"/>
      <c r="UTD12" s="112"/>
      <c r="UTE12" s="115"/>
      <c r="UTH12" s="428"/>
      <c r="UTI12" s="112"/>
      <c r="UTJ12" s="112"/>
      <c r="UTK12" s="112"/>
      <c r="UTL12" s="115"/>
      <c r="UTO12" s="428"/>
      <c r="UTP12" s="112"/>
      <c r="UTQ12" s="112"/>
      <c r="UTR12" s="112"/>
      <c r="UTS12" s="115"/>
      <c r="UTV12" s="428"/>
      <c r="UTW12" s="112"/>
      <c r="UTX12" s="112"/>
      <c r="UTY12" s="112"/>
      <c r="UTZ12" s="115"/>
      <c r="UUC12" s="428"/>
      <c r="UUD12" s="112"/>
      <c r="UUE12" s="112"/>
      <c r="UUF12" s="112"/>
      <c r="UUG12" s="115"/>
      <c r="UUJ12" s="428"/>
      <c r="UUK12" s="112"/>
      <c r="UUL12" s="112"/>
      <c r="UUM12" s="112"/>
      <c r="UUN12" s="115"/>
      <c r="UUQ12" s="428"/>
      <c r="UUR12" s="112"/>
      <c r="UUS12" s="112"/>
      <c r="UUT12" s="112"/>
      <c r="UUU12" s="115"/>
      <c r="UUX12" s="428"/>
      <c r="UUY12" s="112"/>
      <c r="UUZ12" s="112"/>
      <c r="UVA12" s="112"/>
      <c r="UVB12" s="115"/>
      <c r="UVE12" s="428"/>
      <c r="UVF12" s="112"/>
      <c r="UVG12" s="112"/>
      <c r="UVH12" s="112"/>
      <c r="UVI12" s="115"/>
      <c r="UVL12" s="428"/>
      <c r="UVM12" s="112"/>
      <c r="UVN12" s="112"/>
      <c r="UVO12" s="112"/>
      <c r="UVP12" s="115"/>
      <c r="UVS12" s="428"/>
      <c r="UVT12" s="112"/>
      <c r="UVU12" s="112"/>
      <c r="UVV12" s="112"/>
      <c r="UVW12" s="115"/>
      <c r="UVZ12" s="428"/>
      <c r="UWA12" s="112"/>
      <c r="UWB12" s="112"/>
      <c r="UWC12" s="112"/>
      <c r="UWD12" s="115"/>
      <c r="UWG12" s="428"/>
      <c r="UWH12" s="112"/>
      <c r="UWI12" s="112"/>
      <c r="UWJ12" s="112"/>
      <c r="UWK12" s="115"/>
      <c r="UWN12" s="428"/>
      <c r="UWO12" s="112"/>
      <c r="UWP12" s="112"/>
      <c r="UWQ12" s="112"/>
      <c r="UWR12" s="115"/>
      <c r="UWU12" s="428"/>
      <c r="UWV12" s="112"/>
      <c r="UWW12" s="112"/>
      <c r="UWX12" s="112"/>
      <c r="UWY12" s="115"/>
      <c r="UXB12" s="428"/>
      <c r="UXC12" s="112"/>
      <c r="UXD12" s="112"/>
      <c r="UXE12" s="112"/>
      <c r="UXF12" s="115"/>
      <c r="UXI12" s="428"/>
      <c r="UXJ12" s="112"/>
      <c r="UXK12" s="112"/>
      <c r="UXL12" s="112"/>
      <c r="UXM12" s="115"/>
      <c r="UXP12" s="428"/>
      <c r="UXQ12" s="112"/>
      <c r="UXR12" s="112"/>
      <c r="UXS12" s="112"/>
      <c r="UXT12" s="115"/>
      <c r="UXW12" s="428"/>
      <c r="UXX12" s="112"/>
      <c r="UXY12" s="112"/>
      <c r="UXZ12" s="112"/>
      <c r="UYA12" s="115"/>
      <c r="UYD12" s="428"/>
      <c r="UYE12" s="112"/>
      <c r="UYF12" s="112"/>
      <c r="UYG12" s="112"/>
      <c r="UYH12" s="115"/>
      <c r="UYK12" s="428"/>
      <c r="UYL12" s="112"/>
      <c r="UYM12" s="112"/>
      <c r="UYN12" s="112"/>
      <c r="UYO12" s="115"/>
      <c r="UYR12" s="428"/>
      <c r="UYS12" s="112"/>
      <c r="UYT12" s="112"/>
      <c r="UYU12" s="112"/>
      <c r="UYV12" s="115"/>
      <c r="UYY12" s="428"/>
      <c r="UYZ12" s="112"/>
      <c r="UZA12" s="112"/>
      <c r="UZB12" s="112"/>
      <c r="UZC12" s="115"/>
      <c r="UZF12" s="428"/>
      <c r="UZG12" s="112"/>
      <c r="UZH12" s="112"/>
      <c r="UZI12" s="112"/>
      <c r="UZJ12" s="115"/>
      <c r="UZM12" s="428"/>
      <c r="UZN12" s="112"/>
      <c r="UZO12" s="112"/>
      <c r="UZP12" s="112"/>
      <c r="UZQ12" s="115"/>
      <c r="UZT12" s="428"/>
      <c r="UZU12" s="112"/>
      <c r="UZV12" s="112"/>
      <c r="UZW12" s="112"/>
      <c r="UZX12" s="115"/>
      <c r="VAA12" s="428"/>
      <c r="VAB12" s="112"/>
      <c r="VAC12" s="112"/>
      <c r="VAD12" s="112"/>
      <c r="VAE12" s="115"/>
      <c r="VAH12" s="428"/>
      <c r="VAI12" s="112"/>
      <c r="VAJ12" s="112"/>
      <c r="VAK12" s="112"/>
      <c r="VAL12" s="115"/>
      <c r="VAO12" s="428"/>
      <c r="VAP12" s="112"/>
      <c r="VAQ12" s="112"/>
      <c r="VAR12" s="112"/>
      <c r="VAS12" s="115"/>
      <c r="VAV12" s="428"/>
      <c r="VAW12" s="112"/>
      <c r="VAX12" s="112"/>
      <c r="VAY12" s="112"/>
      <c r="VAZ12" s="115"/>
      <c r="VBC12" s="428"/>
      <c r="VBD12" s="112"/>
      <c r="VBE12" s="112"/>
      <c r="VBF12" s="112"/>
      <c r="VBG12" s="115"/>
      <c r="VBJ12" s="428"/>
      <c r="VBK12" s="112"/>
      <c r="VBL12" s="112"/>
      <c r="VBM12" s="112"/>
      <c r="VBN12" s="115"/>
      <c r="VBQ12" s="428"/>
      <c r="VBR12" s="112"/>
      <c r="VBS12" s="112"/>
      <c r="VBT12" s="112"/>
      <c r="VBU12" s="115"/>
      <c r="VBX12" s="428"/>
      <c r="VBY12" s="112"/>
      <c r="VBZ12" s="112"/>
      <c r="VCA12" s="112"/>
      <c r="VCB12" s="115"/>
      <c r="VCE12" s="428"/>
      <c r="VCF12" s="112"/>
      <c r="VCG12" s="112"/>
      <c r="VCH12" s="112"/>
      <c r="VCI12" s="115"/>
      <c r="VCL12" s="428"/>
      <c r="VCM12" s="112"/>
      <c r="VCN12" s="112"/>
      <c r="VCO12" s="112"/>
      <c r="VCP12" s="115"/>
      <c r="VCS12" s="428"/>
      <c r="VCT12" s="112"/>
      <c r="VCU12" s="112"/>
      <c r="VCV12" s="112"/>
      <c r="VCW12" s="115"/>
      <c r="VCZ12" s="428"/>
      <c r="VDA12" s="112"/>
      <c r="VDB12" s="112"/>
      <c r="VDC12" s="112"/>
      <c r="VDD12" s="115"/>
      <c r="VDG12" s="428"/>
      <c r="VDH12" s="112"/>
      <c r="VDI12" s="112"/>
      <c r="VDJ12" s="112"/>
      <c r="VDK12" s="115"/>
      <c r="VDN12" s="428"/>
      <c r="VDO12" s="112"/>
      <c r="VDP12" s="112"/>
      <c r="VDQ12" s="112"/>
      <c r="VDR12" s="115"/>
      <c r="VDU12" s="428"/>
      <c r="VDV12" s="112"/>
      <c r="VDW12" s="112"/>
      <c r="VDX12" s="112"/>
      <c r="VDY12" s="115"/>
      <c r="VEB12" s="428"/>
      <c r="VEC12" s="112"/>
      <c r="VED12" s="112"/>
      <c r="VEE12" s="112"/>
      <c r="VEF12" s="115"/>
      <c r="VEI12" s="428"/>
      <c r="VEJ12" s="112"/>
      <c r="VEK12" s="112"/>
      <c r="VEL12" s="112"/>
      <c r="VEM12" s="115"/>
      <c r="VEP12" s="428"/>
      <c r="VEQ12" s="112"/>
      <c r="VER12" s="112"/>
      <c r="VES12" s="112"/>
      <c r="VET12" s="115"/>
      <c r="VEW12" s="428"/>
      <c r="VEX12" s="112"/>
      <c r="VEY12" s="112"/>
      <c r="VEZ12" s="112"/>
      <c r="VFA12" s="115"/>
      <c r="VFD12" s="428"/>
      <c r="VFE12" s="112"/>
      <c r="VFF12" s="112"/>
      <c r="VFG12" s="112"/>
      <c r="VFH12" s="115"/>
      <c r="VFK12" s="428"/>
      <c r="VFL12" s="112"/>
      <c r="VFM12" s="112"/>
      <c r="VFN12" s="112"/>
      <c r="VFO12" s="115"/>
      <c r="VFR12" s="428"/>
      <c r="VFS12" s="112"/>
      <c r="VFT12" s="112"/>
      <c r="VFU12" s="112"/>
      <c r="VFV12" s="115"/>
      <c r="VFY12" s="428"/>
      <c r="VFZ12" s="112"/>
      <c r="VGA12" s="112"/>
      <c r="VGB12" s="112"/>
      <c r="VGC12" s="115"/>
      <c r="VGF12" s="428"/>
      <c r="VGG12" s="112"/>
      <c r="VGH12" s="112"/>
      <c r="VGI12" s="112"/>
      <c r="VGJ12" s="115"/>
      <c r="VGM12" s="428"/>
      <c r="VGN12" s="112"/>
      <c r="VGO12" s="112"/>
      <c r="VGP12" s="112"/>
      <c r="VGQ12" s="115"/>
      <c r="VGT12" s="428"/>
      <c r="VGU12" s="112"/>
      <c r="VGV12" s="112"/>
      <c r="VGW12" s="112"/>
      <c r="VGX12" s="115"/>
      <c r="VHA12" s="428"/>
      <c r="VHB12" s="112"/>
      <c r="VHC12" s="112"/>
      <c r="VHD12" s="112"/>
      <c r="VHE12" s="115"/>
      <c r="VHH12" s="428"/>
      <c r="VHI12" s="112"/>
      <c r="VHJ12" s="112"/>
      <c r="VHK12" s="112"/>
      <c r="VHL12" s="115"/>
      <c r="VHO12" s="428"/>
      <c r="VHP12" s="112"/>
      <c r="VHQ12" s="112"/>
      <c r="VHR12" s="112"/>
      <c r="VHS12" s="115"/>
      <c r="VHV12" s="428"/>
      <c r="VHW12" s="112"/>
      <c r="VHX12" s="112"/>
      <c r="VHY12" s="112"/>
      <c r="VHZ12" s="115"/>
      <c r="VIC12" s="428"/>
      <c r="VID12" s="112"/>
      <c r="VIE12" s="112"/>
      <c r="VIF12" s="112"/>
      <c r="VIG12" s="115"/>
      <c r="VIJ12" s="428"/>
      <c r="VIK12" s="112"/>
      <c r="VIL12" s="112"/>
      <c r="VIM12" s="112"/>
      <c r="VIN12" s="115"/>
      <c r="VIQ12" s="428"/>
      <c r="VIR12" s="112"/>
      <c r="VIS12" s="112"/>
      <c r="VIT12" s="112"/>
      <c r="VIU12" s="115"/>
      <c r="VIX12" s="428"/>
      <c r="VIY12" s="112"/>
      <c r="VIZ12" s="112"/>
      <c r="VJA12" s="112"/>
      <c r="VJB12" s="115"/>
      <c r="VJE12" s="428"/>
      <c r="VJF12" s="112"/>
      <c r="VJG12" s="112"/>
      <c r="VJH12" s="112"/>
      <c r="VJI12" s="115"/>
      <c r="VJL12" s="428"/>
      <c r="VJM12" s="112"/>
      <c r="VJN12" s="112"/>
      <c r="VJO12" s="112"/>
      <c r="VJP12" s="115"/>
      <c r="VJS12" s="428"/>
      <c r="VJT12" s="112"/>
      <c r="VJU12" s="112"/>
      <c r="VJV12" s="112"/>
      <c r="VJW12" s="115"/>
      <c r="VJZ12" s="428"/>
      <c r="VKA12" s="112"/>
      <c r="VKB12" s="112"/>
      <c r="VKC12" s="112"/>
      <c r="VKD12" s="115"/>
      <c r="VKG12" s="428"/>
      <c r="VKH12" s="112"/>
      <c r="VKI12" s="112"/>
      <c r="VKJ12" s="112"/>
      <c r="VKK12" s="115"/>
      <c r="VKN12" s="428"/>
      <c r="VKO12" s="112"/>
      <c r="VKP12" s="112"/>
      <c r="VKQ12" s="112"/>
      <c r="VKR12" s="115"/>
      <c r="VKU12" s="428"/>
      <c r="VKV12" s="112"/>
      <c r="VKW12" s="112"/>
      <c r="VKX12" s="112"/>
      <c r="VKY12" s="115"/>
      <c r="VLB12" s="428"/>
      <c r="VLC12" s="112"/>
      <c r="VLD12" s="112"/>
      <c r="VLE12" s="112"/>
      <c r="VLF12" s="115"/>
      <c r="VLI12" s="428"/>
      <c r="VLJ12" s="112"/>
      <c r="VLK12" s="112"/>
      <c r="VLL12" s="112"/>
      <c r="VLM12" s="115"/>
      <c r="VLP12" s="428"/>
      <c r="VLQ12" s="112"/>
      <c r="VLR12" s="112"/>
      <c r="VLS12" s="112"/>
      <c r="VLT12" s="115"/>
      <c r="VLW12" s="428"/>
      <c r="VLX12" s="112"/>
      <c r="VLY12" s="112"/>
      <c r="VLZ12" s="112"/>
      <c r="VMA12" s="115"/>
      <c r="VMD12" s="428"/>
      <c r="VME12" s="112"/>
      <c r="VMF12" s="112"/>
      <c r="VMG12" s="112"/>
      <c r="VMH12" s="115"/>
      <c r="VMK12" s="428"/>
      <c r="VML12" s="112"/>
      <c r="VMM12" s="112"/>
      <c r="VMN12" s="112"/>
      <c r="VMO12" s="115"/>
      <c r="VMR12" s="428"/>
      <c r="VMS12" s="112"/>
      <c r="VMT12" s="112"/>
      <c r="VMU12" s="112"/>
      <c r="VMV12" s="115"/>
      <c r="VMY12" s="428"/>
      <c r="VMZ12" s="112"/>
      <c r="VNA12" s="112"/>
      <c r="VNB12" s="112"/>
      <c r="VNC12" s="115"/>
      <c r="VNF12" s="428"/>
      <c r="VNG12" s="112"/>
      <c r="VNH12" s="112"/>
      <c r="VNI12" s="112"/>
      <c r="VNJ12" s="115"/>
      <c r="VNM12" s="428"/>
      <c r="VNN12" s="112"/>
      <c r="VNO12" s="112"/>
      <c r="VNP12" s="112"/>
      <c r="VNQ12" s="115"/>
      <c r="VNT12" s="428"/>
      <c r="VNU12" s="112"/>
      <c r="VNV12" s="112"/>
      <c r="VNW12" s="112"/>
      <c r="VNX12" s="115"/>
      <c r="VOA12" s="428"/>
      <c r="VOB12" s="112"/>
      <c r="VOC12" s="112"/>
      <c r="VOD12" s="112"/>
      <c r="VOE12" s="115"/>
      <c r="VOH12" s="428"/>
      <c r="VOI12" s="112"/>
      <c r="VOJ12" s="112"/>
      <c r="VOK12" s="112"/>
      <c r="VOL12" s="115"/>
      <c r="VOO12" s="428"/>
      <c r="VOP12" s="112"/>
      <c r="VOQ12" s="112"/>
      <c r="VOR12" s="112"/>
      <c r="VOS12" s="115"/>
      <c r="VOV12" s="428"/>
      <c r="VOW12" s="112"/>
      <c r="VOX12" s="112"/>
      <c r="VOY12" s="112"/>
      <c r="VOZ12" s="115"/>
      <c r="VPC12" s="428"/>
      <c r="VPD12" s="112"/>
      <c r="VPE12" s="112"/>
      <c r="VPF12" s="112"/>
      <c r="VPG12" s="115"/>
      <c r="VPJ12" s="428"/>
      <c r="VPK12" s="112"/>
      <c r="VPL12" s="112"/>
      <c r="VPM12" s="112"/>
      <c r="VPN12" s="115"/>
      <c r="VPQ12" s="428"/>
      <c r="VPR12" s="112"/>
      <c r="VPS12" s="112"/>
      <c r="VPT12" s="112"/>
      <c r="VPU12" s="115"/>
      <c r="VPX12" s="428"/>
      <c r="VPY12" s="112"/>
      <c r="VPZ12" s="112"/>
      <c r="VQA12" s="112"/>
      <c r="VQB12" s="115"/>
      <c r="VQE12" s="428"/>
      <c r="VQF12" s="112"/>
      <c r="VQG12" s="112"/>
      <c r="VQH12" s="112"/>
      <c r="VQI12" s="115"/>
      <c r="VQL12" s="428"/>
      <c r="VQM12" s="112"/>
      <c r="VQN12" s="112"/>
      <c r="VQO12" s="112"/>
      <c r="VQP12" s="115"/>
      <c r="VQS12" s="428"/>
      <c r="VQT12" s="112"/>
      <c r="VQU12" s="112"/>
      <c r="VQV12" s="112"/>
      <c r="VQW12" s="115"/>
      <c r="VQZ12" s="428"/>
      <c r="VRA12" s="112"/>
      <c r="VRB12" s="112"/>
      <c r="VRC12" s="112"/>
      <c r="VRD12" s="115"/>
      <c r="VRG12" s="428"/>
      <c r="VRH12" s="112"/>
      <c r="VRI12" s="112"/>
      <c r="VRJ12" s="112"/>
      <c r="VRK12" s="115"/>
      <c r="VRN12" s="428"/>
      <c r="VRO12" s="112"/>
      <c r="VRP12" s="112"/>
      <c r="VRQ12" s="112"/>
      <c r="VRR12" s="115"/>
      <c r="VRU12" s="428"/>
      <c r="VRV12" s="112"/>
      <c r="VRW12" s="112"/>
      <c r="VRX12" s="112"/>
      <c r="VRY12" s="115"/>
      <c r="VSB12" s="428"/>
      <c r="VSC12" s="112"/>
      <c r="VSD12" s="112"/>
      <c r="VSE12" s="112"/>
      <c r="VSF12" s="115"/>
      <c r="VSI12" s="428"/>
      <c r="VSJ12" s="112"/>
      <c r="VSK12" s="112"/>
      <c r="VSL12" s="112"/>
      <c r="VSM12" s="115"/>
      <c r="VSP12" s="428"/>
      <c r="VSQ12" s="112"/>
      <c r="VSR12" s="112"/>
      <c r="VSS12" s="112"/>
      <c r="VST12" s="115"/>
      <c r="VSW12" s="428"/>
      <c r="VSX12" s="112"/>
      <c r="VSY12" s="112"/>
      <c r="VSZ12" s="112"/>
      <c r="VTA12" s="115"/>
      <c r="VTD12" s="428"/>
      <c r="VTE12" s="112"/>
      <c r="VTF12" s="112"/>
      <c r="VTG12" s="112"/>
      <c r="VTH12" s="115"/>
      <c r="VTK12" s="428"/>
      <c r="VTL12" s="112"/>
      <c r="VTM12" s="112"/>
      <c r="VTN12" s="112"/>
      <c r="VTO12" s="115"/>
      <c r="VTR12" s="428"/>
      <c r="VTS12" s="112"/>
      <c r="VTT12" s="112"/>
      <c r="VTU12" s="112"/>
      <c r="VTV12" s="115"/>
      <c r="VTY12" s="428"/>
      <c r="VTZ12" s="112"/>
      <c r="VUA12" s="112"/>
      <c r="VUB12" s="112"/>
      <c r="VUC12" s="115"/>
      <c r="VUF12" s="428"/>
      <c r="VUG12" s="112"/>
      <c r="VUH12" s="112"/>
      <c r="VUI12" s="112"/>
      <c r="VUJ12" s="115"/>
      <c r="VUM12" s="428"/>
      <c r="VUN12" s="112"/>
      <c r="VUO12" s="112"/>
      <c r="VUP12" s="112"/>
      <c r="VUQ12" s="115"/>
      <c r="VUT12" s="428"/>
      <c r="VUU12" s="112"/>
      <c r="VUV12" s="112"/>
      <c r="VUW12" s="112"/>
      <c r="VUX12" s="115"/>
      <c r="VVA12" s="428"/>
      <c r="VVB12" s="112"/>
      <c r="VVC12" s="112"/>
      <c r="VVD12" s="112"/>
      <c r="VVE12" s="115"/>
      <c r="VVH12" s="428"/>
      <c r="VVI12" s="112"/>
      <c r="VVJ12" s="112"/>
      <c r="VVK12" s="112"/>
      <c r="VVL12" s="115"/>
      <c r="VVO12" s="428"/>
      <c r="VVP12" s="112"/>
      <c r="VVQ12" s="112"/>
      <c r="VVR12" s="112"/>
      <c r="VVS12" s="115"/>
      <c r="VVV12" s="428"/>
      <c r="VVW12" s="112"/>
      <c r="VVX12" s="112"/>
      <c r="VVY12" s="112"/>
      <c r="VVZ12" s="115"/>
      <c r="VWC12" s="428"/>
      <c r="VWD12" s="112"/>
      <c r="VWE12" s="112"/>
      <c r="VWF12" s="112"/>
      <c r="VWG12" s="115"/>
      <c r="VWJ12" s="428"/>
      <c r="VWK12" s="112"/>
      <c r="VWL12" s="112"/>
      <c r="VWM12" s="112"/>
      <c r="VWN12" s="115"/>
      <c r="VWQ12" s="428"/>
      <c r="VWR12" s="112"/>
      <c r="VWS12" s="112"/>
      <c r="VWT12" s="112"/>
      <c r="VWU12" s="115"/>
      <c r="VWX12" s="428"/>
      <c r="VWY12" s="112"/>
      <c r="VWZ12" s="112"/>
      <c r="VXA12" s="112"/>
      <c r="VXB12" s="115"/>
      <c r="VXE12" s="428"/>
      <c r="VXF12" s="112"/>
      <c r="VXG12" s="112"/>
      <c r="VXH12" s="112"/>
      <c r="VXI12" s="115"/>
      <c r="VXL12" s="428"/>
      <c r="VXM12" s="112"/>
      <c r="VXN12" s="112"/>
      <c r="VXO12" s="112"/>
      <c r="VXP12" s="115"/>
      <c r="VXS12" s="428"/>
      <c r="VXT12" s="112"/>
      <c r="VXU12" s="112"/>
      <c r="VXV12" s="112"/>
      <c r="VXW12" s="115"/>
      <c r="VXZ12" s="428"/>
      <c r="VYA12" s="112"/>
      <c r="VYB12" s="112"/>
      <c r="VYC12" s="112"/>
      <c r="VYD12" s="115"/>
      <c r="VYG12" s="428"/>
      <c r="VYH12" s="112"/>
      <c r="VYI12" s="112"/>
      <c r="VYJ12" s="112"/>
      <c r="VYK12" s="115"/>
      <c r="VYN12" s="428"/>
      <c r="VYO12" s="112"/>
      <c r="VYP12" s="112"/>
      <c r="VYQ12" s="112"/>
      <c r="VYR12" s="115"/>
      <c r="VYU12" s="428"/>
      <c r="VYV12" s="112"/>
      <c r="VYW12" s="112"/>
      <c r="VYX12" s="112"/>
      <c r="VYY12" s="115"/>
      <c r="VZB12" s="428"/>
      <c r="VZC12" s="112"/>
      <c r="VZD12" s="112"/>
      <c r="VZE12" s="112"/>
      <c r="VZF12" s="115"/>
      <c r="VZI12" s="428"/>
      <c r="VZJ12" s="112"/>
      <c r="VZK12" s="112"/>
      <c r="VZL12" s="112"/>
      <c r="VZM12" s="115"/>
      <c r="VZP12" s="428"/>
      <c r="VZQ12" s="112"/>
      <c r="VZR12" s="112"/>
      <c r="VZS12" s="112"/>
      <c r="VZT12" s="115"/>
      <c r="VZW12" s="428"/>
      <c r="VZX12" s="112"/>
      <c r="VZY12" s="112"/>
      <c r="VZZ12" s="112"/>
      <c r="WAA12" s="115"/>
      <c r="WAD12" s="428"/>
      <c r="WAE12" s="112"/>
      <c r="WAF12" s="112"/>
      <c r="WAG12" s="112"/>
      <c r="WAH12" s="115"/>
      <c r="WAK12" s="428"/>
      <c r="WAL12" s="112"/>
      <c r="WAM12" s="112"/>
      <c r="WAN12" s="112"/>
      <c r="WAO12" s="115"/>
      <c r="WAR12" s="428"/>
      <c r="WAS12" s="112"/>
      <c r="WAT12" s="112"/>
      <c r="WAU12" s="112"/>
      <c r="WAV12" s="115"/>
      <c r="WAY12" s="428"/>
      <c r="WAZ12" s="112"/>
      <c r="WBA12" s="112"/>
      <c r="WBB12" s="112"/>
      <c r="WBC12" s="115"/>
      <c r="WBF12" s="428"/>
      <c r="WBG12" s="112"/>
      <c r="WBH12" s="112"/>
      <c r="WBI12" s="112"/>
      <c r="WBJ12" s="115"/>
      <c r="WBM12" s="428"/>
      <c r="WBN12" s="112"/>
      <c r="WBO12" s="112"/>
      <c r="WBP12" s="112"/>
      <c r="WBQ12" s="115"/>
      <c r="WBT12" s="428"/>
      <c r="WBU12" s="112"/>
      <c r="WBV12" s="112"/>
      <c r="WBW12" s="112"/>
      <c r="WBX12" s="115"/>
      <c r="WCA12" s="428"/>
      <c r="WCB12" s="112"/>
      <c r="WCC12" s="112"/>
      <c r="WCD12" s="112"/>
      <c r="WCE12" s="115"/>
      <c r="WCH12" s="428"/>
      <c r="WCI12" s="112"/>
      <c r="WCJ12" s="112"/>
      <c r="WCK12" s="112"/>
      <c r="WCL12" s="115"/>
      <c r="WCO12" s="428"/>
      <c r="WCP12" s="112"/>
      <c r="WCQ12" s="112"/>
      <c r="WCR12" s="112"/>
      <c r="WCS12" s="115"/>
      <c r="WCV12" s="428"/>
      <c r="WCW12" s="112"/>
      <c r="WCX12" s="112"/>
      <c r="WCY12" s="112"/>
      <c r="WCZ12" s="115"/>
      <c r="WDC12" s="428"/>
      <c r="WDD12" s="112"/>
      <c r="WDE12" s="112"/>
      <c r="WDF12" s="112"/>
      <c r="WDG12" s="115"/>
      <c r="WDJ12" s="428"/>
      <c r="WDK12" s="112"/>
      <c r="WDL12" s="112"/>
      <c r="WDM12" s="112"/>
      <c r="WDN12" s="115"/>
      <c r="WDQ12" s="428"/>
      <c r="WDR12" s="112"/>
      <c r="WDS12" s="112"/>
      <c r="WDT12" s="112"/>
      <c r="WDU12" s="115"/>
      <c r="WDX12" s="428"/>
      <c r="WDY12" s="112"/>
      <c r="WDZ12" s="112"/>
      <c r="WEA12" s="112"/>
      <c r="WEB12" s="115"/>
      <c r="WEE12" s="428"/>
      <c r="WEF12" s="112"/>
      <c r="WEG12" s="112"/>
      <c r="WEH12" s="112"/>
      <c r="WEI12" s="115"/>
      <c r="WEL12" s="428"/>
      <c r="WEM12" s="112"/>
      <c r="WEN12" s="112"/>
      <c r="WEO12" s="112"/>
      <c r="WEP12" s="115"/>
      <c r="WES12" s="428"/>
      <c r="WET12" s="112"/>
      <c r="WEU12" s="112"/>
      <c r="WEV12" s="112"/>
      <c r="WEW12" s="115"/>
      <c r="WEZ12" s="428"/>
      <c r="WFA12" s="112"/>
      <c r="WFB12" s="112"/>
      <c r="WFC12" s="112"/>
      <c r="WFD12" s="115"/>
      <c r="WFG12" s="428"/>
      <c r="WFH12" s="112"/>
      <c r="WFI12" s="112"/>
      <c r="WFJ12" s="112"/>
      <c r="WFK12" s="115"/>
      <c r="WFN12" s="428"/>
      <c r="WFO12" s="112"/>
      <c r="WFP12" s="112"/>
      <c r="WFQ12" s="112"/>
      <c r="WFR12" s="115"/>
      <c r="WFU12" s="428"/>
      <c r="WFV12" s="112"/>
      <c r="WFW12" s="112"/>
      <c r="WFX12" s="112"/>
      <c r="WFY12" s="115"/>
      <c r="WGB12" s="428"/>
      <c r="WGC12" s="112"/>
      <c r="WGD12" s="112"/>
      <c r="WGE12" s="112"/>
      <c r="WGF12" s="115"/>
      <c r="WGI12" s="428"/>
      <c r="WGJ12" s="112"/>
      <c r="WGK12" s="112"/>
      <c r="WGL12" s="112"/>
      <c r="WGM12" s="115"/>
      <c r="WGP12" s="428"/>
      <c r="WGQ12" s="112"/>
      <c r="WGR12" s="112"/>
      <c r="WGS12" s="112"/>
      <c r="WGT12" s="115"/>
      <c r="WGW12" s="428"/>
      <c r="WGX12" s="112"/>
      <c r="WGY12" s="112"/>
      <c r="WGZ12" s="112"/>
      <c r="WHA12" s="115"/>
      <c r="WHD12" s="428"/>
      <c r="WHE12" s="112"/>
      <c r="WHF12" s="112"/>
      <c r="WHG12" s="112"/>
      <c r="WHH12" s="115"/>
      <c r="WHK12" s="428"/>
      <c r="WHL12" s="112"/>
      <c r="WHM12" s="112"/>
      <c r="WHN12" s="112"/>
      <c r="WHO12" s="115"/>
      <c r="WHR12" s="428"/>
      <c r="WHS12" s="112"/>
      <c r="WHT12" s="112"/>
      <c r="WHU12" s="112"/>
      <c r="WHV12" s="115"/>
      <c r="WHY12" s="428"/>
      <c r="WHZ12" s="112"/>
      <c r="WIA12" s="112"/>
      <c r="WIB12" s="112"/>
      <c r="WIC12" s="115"/>
      <c r="WIF12" s="428"/>
      <c r="WIG12" s="112"/>
      <c r="WIH12" s="112"/>
      <c r="WII12" s="112"/>
      <c r="WIJ12" s="115"/>
      <c r="WIM12" s="428"/>
      <c r="WIN12" s="112"/>
      <c r="WIO12" s="112"/>
      <c r="WIP12" s="112"/>
      <c r="WIQ12" s="115"/>
      <c r="WIT12" s="428"/>
      <c r="WIU12" s="112"/>
      <c r="WIV12" s="112"/>
      <c r="WIW12" s="112"/>
      <c r="WIX12" s="115"/>
      <c r="WJA12" s="428"/>
      <c r="WJB12" s="112"/>
      <c r="WJC12" s="112"/>
      <c r="WJD12" s="112"/>
      <c r="WJE12" s="115"/>
      <c r="WJH12" s="428"/>
      <c r="WJI12" s="112"/>
      <c r="WJJ12" s="112"/>
      <c r="WJK12" s="112"/>
      <c r="WJL12" s="115"/>
      <c r="WJO12" s="428"/>
      <c r="WJP12" s="112"/>
      <c r="WJQ12" s="112"/>
      <c r="WJR12" s="112"/>
      <c r="WJS12" s="115"/>
      <c r="WJV12" s="428"/>
      <c r="WJW12" s="112"/>
      <c r="WJX12" s="112"/>
      <c r="WJY12" s="112"/>
      <c r="WJZ12" s="115"/>
      <c r="WKC12" s="428"/>
      <c r="WKD12" s="112"/>
      <c r="WKE12" s="112"/>
      <c r="WKF12" s="112"/>
      <c r="WKG12" s="115"/>
      <c r="WKJ12" s="428"/>
      <c r="WKK12" s="112"/>
      <c r="WKL12" s="112"/>
      <c r="WKM12" s="112"/>
      <c r="WKN12" s="115"/>
      <c r="WKQ12" s="428"/>
      <c r="WKR12" s="112"/>
      <c r="WKS12" s="112"/>
      <c r="WKT12" s="112"/>
      <c r="WKU12" s="115"/>
      <c r="WKX12" s="428"/>
      <c r="WKY12" s="112"/>
      <c r="WKZ12" s="112"/>
      <c r="WLA12" s="112"/>
      <c r="WLB12" s="115"/>
      <c r="WLE12" s="428"/>
      <c r="WLF12" s="112"/>
      <c r="WLG12" s="112"/>
      <c r="WLH12" s="112"/>
      <c r="WLI12" s="115"/>
      <c r="WLL12" s="428"/>
      <c r="WLM12" s="112"/>
      <c r="WLN12" s="112"/>
      <c r="WLO12" s="112"/>
      <c r="WLP12" s="115"/>
      <c r="WLS12" s="428"/>
      <c r="WLT12" s="112"/>
      <c r="WLU12" s="112"/>
      <c r="WLV12" s="112"/>
      <c r="WLW12" s="115"/>
      <c r="WLZ12" s="428"/>
      <c r="WMA12" s="112"/>
      <c r="WMB12" s="112"/>
      <c r="WMC12" s="112"/>
      <c r="WMD12" s="115"/>
      <c r="WMG12" s="428"/>
      <c r="WMH12" s="112"/>
      <c r="WMI12" s="112"/>
      <c r="WMJ12" s="112"/>
      <c r="WMK12" s="115"/>
      <c r="WMN12" s="428"/>
      <c r="WMO12" s="112"/>
      <c r="WMP12" s="112"/>
      <c r="WMQ12" s="112"/>
      <c r="WMR12" s="115"/>
      <c r="WMU12" s="428"/>
      <c r="WMV12" s="112"/>
      <c r="WMW12" s="112"/>
      <c r="WMX12" s="112"/>
      <c r="WMY12" s="115"/>
      <c r="WNB12" s="428"/>
      <c r="WNC12" s="112"/>
      <c r="WND12" s="112"/>
      <c r="WNE12" s="112"/>
      <c r="WNF12" s="115"/>
      <c r="WNI12" s="428"/>
      <c r="WNJ12" s="112"/>
      <c r="WNK12" s="112"/>
      <c r="WNL12" s="112"/>
      <c r="WNM12" s="115"/>
      <c r="WNP12" s="428"/>
      <c r="WNQ12" s="112"/>
      <c r="WNR12" s="112"/>
      <c r="WNS12" s="112"/>
      <c r="WNT12" s="115"/>
      <c r="WNW12" s="428"/>
      <c r="WNX12" s="112"/>
      <c r="WNY12" s="112"/>
      <c r="WNZ12" s="112"/>
      <c r="WOA12" s="115"/>
      <c r="WOD12" s="428"/>
      <c r="WOE12" s="112"/>
      <c r="WOF12" s="112"/>
      <c r="WOG12" s="112"/>
      <c r="WOH12" s="115"/>
      <c r="WOK12" s="428"/>
      <c r="WOL12" s="112"/>
      <c r="WOM12" s="112"/>
      <c r="WON12" s="112"/>
      <c r="WOO12" s="115"/>
      <c r="WOR12" s="428"/>
      <c r="WOS12" s="112"/>
      <c r="WOT12" s="112"/>
      <c r="WOU12" s="112"/>
      <c r="WOV12" s="115"/>
      <c r="WOY12" s="428"/>
      <c r="WOZ12" s="112"/>
      <c r="WPA12" s="112"/>
      <c r="WPB12" s="112"/>
      <c r="WPC12" s="115"/>
      <c r="WPF12" s="428"/>
      <c r="WPG12" s="112"/>
      <c r="WPH12" s="112"/>
      <c r="WPI12" s="112"/>
      <c r="WPJ12" s="115"/>
      <c r="WPM12" s="428"/>
      <c r="WPN12" s="112"/>
      <c r="WPO12" s="112"/>
      <c r="WPP12" s="112"/>
      <c r="WPQ12" s="115"/>
      <c r="WPT12" s="428"/>
      <c r="WPU12" s="112"/>
      <c r="WPV12" s="112"/>
      <c r="WPW12" s="112"/>
      <c r="WPX12" s="115"/>
      <c r="WQA12" s="428"/>
      <c r="WQB12" s="112"/>
      <c r="WQC12" s="112"/>
      <c r="WQD12" s="112"/>
      <c r="WQE12" s="115"/>
      <c r="WQH12" s="428"/>
      <c r="WQI12" s="112"/>
      <c r="WQJ12" s="112"/>
      <c r="WQK12" s="112"/>
      <c r="WQL12" s="115"/>
      <c r="WQO12" s="428"/>
      <c r="WQP12" s="112"/>
      <c r="WQQ12" s="112"/>
      <c r="WQR12" s="112"/>
      <c r="WQS12" s="115"/>
      <c r="WQV12" s="428"/>
      <c r="WQW12" s="112"/>
      <c r="WQX12" s="112"/>
      <c r="WQY12" s="112"/>
      <c r="WQZ12" s="115"/>
      <c r="WRC12" s="428"/>
      <c r="WRD12" s="112"/>
      <c r="WRE12" s="112"/>
      <c r="WRF12" s="112"/>
      <c r="WRG12" s="115"/>
      <c r="WRJ12" s="428"/>
      <c r="WRK12" s="112"/>
      <c r="WRL12" s="112"/>
      <c r="WRM12" s="112"/>
      <c r="WRN12" s="115"/>
      <c r="WRQ12" s="428"/>
      <c r="WRR12" s="112"/>
      <c r="WRS12" s="112"/>
      <c r="WRT12" s="112"/>
      <c r="WRU12" s="115"/>
      <c r="WRX12" s="428"/>
      <c r="WRY12" s="112"/>
      <c r="WRZ12" s="112"/>
      <c r="WSA12" s="112"/>
      <c r="WSB12" s="115"/>
      <c r="WSE12" s="428"/>
      <c r="WSF12" s="112"/>
      <c r="WSG12" s="112"/>
      <c r="WSH12" s="112"/>
      <c r="WSI12" s="115"/>
      <c r="WSL12" s="428"/>
      <c r="WSM12" s="112"/>
      <c r="WSN12" s="112"/>
      <c r="WSO12" s="112"/>
      <c r="WSP12" s="115"/>
      <c r="WSS12" s="428"/>
      <c r="WST12" s="112"/>
      <c r="WSU12" s="112"/>
      <c r="WSV12" s="112"/>
      <c r="WSW12" s="115"/>
      <c r="WSZ12" s="428"/>
      <c r="WTA12" s="112"/>
      <c r="WTB12" s="112"/>
      <c r="WTC12" s="112"/>
      <c r="WTD12" s="115"/>
      <c r="WTG12" s="428"/>
      <c r="WTH12" s="112"/>
      <c r="WTI12" s="112"/>
      <c r="WTJ12" s="112"/>
      <c r="WTK12" s="115"/>
      <c r="WTN12" s="428"/>
      <c r="WTO12" s="112"/>
      <c r="WTP12" s="112"/>
      <c r="WTQ12" s="112"/>
      <c r="WTR12" s="115"/>
      <c r="WTU12" s="428"/>
      <c r="WTV12" s="112"/>
      <c r="WTW12" s="112"/>
      <c r="WTX12" s="112"/>
      <c r="WTY12" s="115"/>
      <c r="WUB12" s="428"/>
      <c r="WUC12" s="112"/>
      <c r="WUD12" s="112"/>
      <c r="WUE12" s="112"/>
      <c r="WUF12" s="115"/>
      <c r="WUI12" s="428"/>
      <c r="WUJ12" s="112"/>
      <c r="WUK12" s="112"/>
      <c r="WUL12" s="112"/>
      <c r="WUM12" s="115"/>
      <c r="WUP12" s="428"/>
      <c r="WUQ12" s="112"/>
      <c r="WUR12" s="112"/>
      <c r="WUS12" s="112"/>
      <c r="WUT12" s="115"/>
      <c r="WUW12" s="428"/>
      <c r="WUX12" s="112"/>
      <c r="WUY12" s="112"/>
      <c r="WUZ12" s="112"/>
      <c r="WVA12" s="115"/>
      <c r="WVD12" s="428"/>
      <c r="WVE12" s="112"/>
      <c r="WVF12" s="112"/>
      <c r="WVG12" s="112"/>
      <c r="WVH12" s="115"/>
      <c r="WVK12" s="428"/>
      <c r="WVL12" s="112"/>
      <c r="WVM12" s="112"/>
      <c r="WVN12" s="112"/>
      <c r="WVO12" s="115"/>
      <c r="WVR12" s="428"/>
      <c r="WVS12" s="112"/>
      <c r="WVT12" s="112"/>
      <c r="WVU12" s="112"/>
      <c r="WVV12" s="115"/>
      <c r="WVY12" s="428"/>
      <c r="WVZ12" s="112"/>
      <c r="WWA12" s="112"/>
      <c r="WWB12" s="112"/>
      <c r="WWC12" s="115"/>
      <c r="WWF12" s="428"/>
      <c r="WWG12" s="112"/>
      <c r="WWH12" s="112"/>
      <c r="WWI12" s="112"/>
      <c r="WWJ12" s="115"/>
      <c r="WWM12" s="428"/>
      <c r="WWN12" s="112"/>
      <c r="WWO12" s="112"/>
      <c r="WWP12" s="112"/>
      <c r="WWQ12" s="115"/>
      <c r="WWT12" s="428"/>
      <c r="WWU12" s="112"/>
      <c r="WWV12" s="112"/>
      <c r="WWW12" s="112"/>
      <c r="WWX12" s="115"/>
      <c r="WXA12" s="428"/>
      <c r="WXB12" s="112"/>
      <c r="WXC12" s="112"/>
      <c r="WXD12" s="112"/>
      <c r="WXE12" s="115"/>
      <c r="WXH12" s="428"/>
      <c r="WXI12" s="112"/>
      <c r="WXJ12" s="112"/>
      <c r="WXK12" s="112"/>
      <c r="WXL12" s="115"/>
      <c r="WXO12" s="428"/>
      <c r="WXP12" s="112"/>
      <c r="WXQ12" s="112"/>
      <c r="WXR12" s="112"/>
      <c r="WXS12" s="115"/>
      <c r="WXV12" s="428"/>
      <c r="WXW12" s="112"/>
      <c r="WXX12" s="112"/>
      <c r="WXY12" s="112"/>
      <c r="WXZ12" s="115"/>
      <c r="WYC12" s="428"/>
      <c r="WYD12" s="112"/>
      <c r="WYE12" s="112"/>
      <c r="WYF12" s="112"/>
      <c r="WYG12" s="115"/>
      <c r="WYJ12" s="428"/>
      <c r="WYK12" s="112"/>
      <c r="WYL12" s="112"/>
      <c r="WYM12" s="112"/>
      <c r="WYN12" s="115"/>
      <c r="WYQ12" s="428"/>
      <c r="WYR12" s="112"/>
      <c r="WYS12" s="112"/>
      <c r="WYT12" s="112"/>
      <c r="WYU12" s="115"/>
      <c r="WYX12" s="428"/>
      <c r="WYY12" s="112"/>
      <c r="WYZ12" s="112"/>
      <c r="WZA12" s="112"/>
      <c r="WZB12" s="115"/>
      <c r="WZE12" s="428"/>
      <c r="WZF12" s="112"/>
      <c r="WZG12" s="112"/>
      <c r="WZH12" s="112"/>
      <c r="WZI12" s="115"/>
      <c r="WZL12" s="428"/>
      <c r="WZM12" s="112"/>
      <c r="WZN12" s="112"/>
      <c r="WZO12" s="112"/>
      <c r="WZP12" s="115"/>
      <c r="WZS12" s="428"/>
      <c r="WZT12" s="112"/>
      <c r="WZU12" s="112"/>
      <c r="WZV12" s="112"/>
      <c r="WZW12" s="115"/>
      <c r="WZZ12" s="428"/>
      <c r="XAA12" s="112"/>
      <c r="XAB12" s="112"/>
      <c r="XAC12" s="112"/>
      <c r="XAD12" s="115"/>
      <c r="XAG12" s="428"/>
      <c r="XAH12" s="112"/>
      <c r="XAI12" s="112"/>
      <c r="XAJ12" s="112"/>
      <c r="XAK12" s="115"/>
      <c r="XAN12" s="428"/>
      <c r="XAO12" s="112"/>
      <c r="XAP12" s="112"/>
      <c r="XAQ12" s="112"/>
      <c r="XAR12" s="115"/>
      <c r="XAU12" s="428"/>
      <c r="XAV12" s="112"/>
      <c r="XAW12" s="112"/>
      <c r="XAX12" s="112"/>
      <c r="XAY12" s="115"/>
      <c r="XBB12" s="428"/>
      <c r="XBC12" s="112"/>
      <c r="XBD12" s="112"/>
      <c r="XBE12" s="112"/>
      <c r="XBF12" s="115"/>
      <c r="XBI12" s="428"/>
      <c r="XBJ12" s="112"/>
      <c r="XBK12" s="112"/>
      <c r="XBL12" s="112"/>
      <c r="XBM12" s="115"/>
      <c r="XBP12" s="428"/>
      <c r="XBQ12" s="112"/>
      <c r="XBR12" s="112"/>
      <c r="XBS12" s="112"/>
      <c r="XBT12" s="115"/>
      <c r="XBW12" s="428"/>
      <c r="XBX12" s="112"/>
      <c r="XBY12" s="112"/>
      <c r="XBZ12" s="112"/>
      <c r="XCA12" s="115"/>
      <c r="XCD12" s="428"/>
      <c r="XCE12" s="112"/>
      <c r="XCF12" s="112"/>
      <c r="XCG12" s="112"/>
      <c r="XCH12" s="115"/>
      <c r="XCK12" s="428"/>
      <c r="XCL12" s="112"/>
      <c r="XCM12" s="112"/>
      <c r="XCN12" s="112"/>
      <c r="XCO12" s="115"/>
      <c r="XCR12" s="428"/>
      <c r="XCS12" s="112"/>
      <c r="XCT12" s="112"/>
      <c r="XCU12" s="112"/>
      <c r="XCV12" s="115"/>
      <c r="XCY12" s="428"/>
      <c r="XCZ12" s="112"/>
      <c r="XDA12" s="112"/>
      <c r="XDB12" s="112"/>
      <c r="XDC12" s="115"/>
      <c r="XDF12" s="428"/>
      <c r="XDG12" s="112"/>
      <c r="XDH12" s="112"/>
      <c r="XDI12" s="112"/>
      <c r="XDJ12" s="115"/>
      <c r="XDM12" s="428"/>
      <c r="XDN12" s="112"/>
      <c r="XDO12" s="112"/>
      <c r="XDP12" s="112"/>
      <c r="XDQ12" s="115"/>
      <c r="XDT12" s="428"/>
      <c r="XDU12" s="112"/>
      <c r="XDV12" s="112"/>
      <c r="XDW12" s="112"/>
      <c r="XDX12" s="115"/>
      <c r="XEA12" s="428"/>
      <c r="XEB12" s="112"/>
      <c r="XEC12" s="112"/>
      <c r="XED12" s="112"/>
      <c r="XEE12" s="115"/>
      <c r="XEH12" s="428"/>
      <c r="XEI12" s="112"/>
      <c r="XEJ12" s="112"/>
      <c r="XEK12" s="112"/>
      <c r="XEL12" s="115"/>
      <c r="XEO12" s="428"/>
      <c r="XEP12" s="112"/>
      <c r="XEQ12" s="112"/>
      <c r="XER12" s="112"/>
      <c r="XES12" s="115"/>
      <c r="XEV12" s="428"/>
      <c r="XEW12" s="112"/>
      <c r="XEX12" s="112"/>
      <c r="XEY12" s="112"/>
      <c r="XEZ12" s="115"/>
      <c r="XFC12" s="428"/>
      <c r="XFD12" s="112"/>
    </row>
    <row r="13" spans="1:16384" s="427" customFormat="1" ht="15" customHeight="1">
      <c r="A13" s="2"/>
      <c r="B13" s="758" t="s">
        <v>509</v>
      </c>
      <c r="C13" s="751"/>
      <c r="D13" s="751"/>
      <c r="E13" s="751"/>
      <c r="F13" s="751">
        <f t="shared" si="0"/>
        <v>0</v>
      </c>
      <c r="G13" s="757" t="str">
        <f t="shared" si="1"/>
        <v/>
      </c>
      <c r="H13" s="418"/>
      <c r="I13" s="418"/>
      <c r="J13" s="418"/>
      <c r="K13" s="418"/>
      <c r="L13" s="418"/>
      <c r="M13" s="418"/>
      <c r="N13" s="418"/>
      <c r="O13" s="418"/>
    </row>
    <row r="14" spans="1:16384" s="113" customFormat="1" ht="15" customHeight="1">
      <c r="A14" s="2" t="s">
        <v>510</v>
      </c>
      <c r="B14" s="758"/>
      <c r="C14" s="25"/>
      <c r="D14" s="25"/>
      <c r="E14" s="25"/>
      <c r="F14" s="25">
        <f t="shared" si="0"/>
        <v>0</v>
      </c>
      <c r="G14" s="103" t="str">
        <f t="shared" si="1"/>
        <v/>
      </c>
      <c r="H14" s="418"/>
      <c r="I14" s="418"/>
      <c r="J14" s="418"/>
      <c r="K14" s="418"/>
      <c r="L14" s="418"/>
      <c r="M14" s="418"/>
      <c r="N14" s="418"/>
      <c r="O14" s="418"/>
    </row>
    <row r="15" spans="1:16384" s="427" customFormat="1" ht="15" customHeight="1">
      <c r="A15" s="2"/>
      <c r="B15" s="758" t="s">
        <v>512</v>
      </c>
      <c r="C15" s="751"/>
      <c r="D15" s="751"/>
      <c r="E15" s="751"/>
      <c r="F15" s="751">
        <f t="shared" si="0"/>
        <v>0</v>
      </c>
      <c r="G15" s="757" t="str">
        <f t="shared" si="1"/>
        <v/>
      </c>
      <c r="H15" s="418"/>
      <c r="I15" s="418"/>
      <c r="J15" s="418"/>
      <c r="K15" s="418"/>
      <c r="L15" s="418"/>
      <c r="M15" s="418"/>
      <c r="N15" s="418"/>
      <c r="O15" s="418"/>
    </row>
    <row r="16" spans="1:16384" s="427" customFormat="1" ht="15" customHeight="1">
      <c r="A16" s="2"/>
      <c r="B16" s="758" t="s">
        <v>513</v>
      </c>
      <c r="C16" s="751"/>
      <c r="D16" s="751"/>
      <c r="E16" s="751"/>
      <c r="F16" s="751">
        <f t="shared" si="0"/>
        <v>0</v>
      </c>
      <c r="G16" s="757" t="str">
        <f t="shared" si="1"/>
        <v/>
      </c>
      <c r="H16" s="418"/>
      <c r="I16" s="418"/>
      <c r="J16" s="418"/>
      <c r="K16" s="418"/>
      <c r="L16" s="418"/>
      <c r="M16" s="418"/>
      <c r="N16" s="418"/>
      <c r="O16" s="418"/>
    </row>
    <row r="17" spans="1:7" s="113" customFormat="1" ht="15" customHeight="1">
      <c r="A17" s="2" t="s">
        <v>514</v>
      </c>
      <c r="B17" s="758"/>
      <c r="C17" s="25"/>
      <c r="D17" s="25"/>
      <c r="E17" s="25"/>
      <c r="F17" s="25">
        <f t="shared" si="0"/>
        <v>0</v>
      </c>
      <c r="G17" s="103" t="str">
        <f t="shared" si="1"/>
        <v/>
      </c>
    </row>
    <row r="18" spans="1:7" s="113" customFormat="1" ht="15" customHeight="1">
      <c r="A18" s="2"/>
      <c r="B18" s="758" t="s">
        <v>516</v>
      </c>
      <c r="C18" s="751"/>
      <c r="D18" s="751"/>
      <c r="E18" s="751"/>
      <c r="F18" s="751">
        <f t="shared" si="0"/>
        <v>0</v>
      </c>
      <c r="G18" s="757" t="str">
        <f t="shared" si="1"/>
        <v/>
      </c>
    </row>
    <row r="19" spans="1:7" s="113" customFormat="1" ht="15" customHeight="1">
      <c r="A19" s="2"/>
      <c r="B19" s="758" t="s">
        <v>517</v>
      </c>
      <c r="C19" s="751"/>
      <c r="D19" s="751"/>
      <c r="E19" s="751"/>
      <c r="F19" s="751">
        <f t="shared" si="0"/>
        <v>0</v>
      </c>
      <c r="G19" s="757" t="str">
        <f t="shared" si="1"/>
        <v/>
      </c>
    </row>
    <row r="20" spans="1:7" s="113" customFormat="1" ht="15" customHeight="1">
      <c r="A20" s="2"/>
      <c r="B20" s="748" t="s">
        <v>518</v>
      </c>
      <c r="C20" s="755"/>
      <c r="D20" s="755"/>
      <c r="E20" s="755"/>
      <c r="F20" s="755">
        <f t="shared" si="0"/>
        <v>0</v>
      </c>
      <c r="G20" s="756" t="str">
        <f t="shared" si="1"/>
        <v/>
      </c>
    </row>
    <row r="21" spans="1:7" s="427" customFormat="1" ht="15" customHeight="1">
      <c r="A21" s="2"/>
      <c r="B21" s="748" t="s">
        <v>519</v>
      </c>
      <c r="C21" s="755"/>
      <c r="D21" s="755"/>
      <c r="E21" s="755"/>
      <c r="F21" s="755">
        <f t="shared" si="0"/>
        <v>0</v>
      </c>
      <c r="G21" s="756" t="str">
        <f t="shared" si="1"/>
        <v/>
      </c>
    </row>
    <row r="22" spans="1:7" s="113" customFormat="1" ht="15" customHeight="1">
      <c r="A22" s="2"/>
      <c r="B22" s="758" t="s">
        <v>520</v>
      </c>
      <c r="C22" s="751"/>
      <c r="D22" s="751"/>
      <c r="E22" s="751"/>
      <c r="F22" s="751">
        <f t="shared" si="0"/>
        <v>0</v>
      </c>
      <c r="G22" s="757" t="str">
        <f t="shared" si="1"/>
        <v/>
      </c>
    </row>
    <row r="23" spans="1:7" s="113" customFormat="1" ht="15" customHeight="1">
      <c r="A23" s="2"/>
      <c r="B23" s="758" t="s">
        <v>521</v>
      </c>
      <c r="C23" s="751"/>
      <c r="D23" s="751"/>
      <c r="E23" s="751"/>
      <c r="F23" s="751">
        <f t="shared" si="0"/>
        <v>0</v>
      </c>
      <c r="G23" s="757" t="str">
        <f t="shared" si="1"/>
        <v/>
      </c>
    </row>
    <row r="24" spans="1:7" s="427" customFormat="1" ht="15" customHeight="1">
      <c r="A24" s="2"/>
      <c r="B24" s="758" t="s">
        <v>522</v>
      </c>
      <c r="C24" s="751"/>
      <c r="D24" s="751"/>
      <c r="E24" s="751"/>
      <c r="F24" s="751">
        <f t="shared" si="0"/>
        <v>0</v>
      </c>
      <c r="G24" s="757" t="str">
        <f t="shared" si="1"/>
        <v/>
      </c>
    </row>
    <row r="25" spans="1:7" s="427" customFormat="1" ht="15" customHeight="1">
      <c r="A25" s="2"/>
      <c r="B25" s="758" t="s">
        <v>523</v>
      </c>
      <c r="C25" s="751"/>
      <c r="D25" s="751"/>
      <c r="E25" s="751"/>
      <c r="F25" s="751">
        <f t="shared" si="0"/>
        <v>0</v>
      </c>
      <c r="G25" s="757" t="str">
        <f t="shared" si="1"/>
        <v/>
      </c>
    </row>
    <row r="26" spans="1:7" s="427" customFormat="1" ht="15" customHeight="1">
      <c r="A26" s="2" t="s">
        <v>524</v>
      </c>
      <c r="B26" s="758"/>
      <c r="C26" s="25"/>
      <c r="D26" s="25"/>
      <c r="E26" s="25"/>
      <c r="F26" s="25">
        <f t="shared" si="0"/>
        <v>0</v>
      </c>
      <c r="G26" s="103" t="str">
        <f t="shared" si="1"/>
        <v/>
      </c>
    </row>
    <row r="27" spans="1:7" s="113" customFormat="1" ht="15" customHeight="1">
      <c r="A27" s="2"/>
      <c r="B27" s="758" t="s">
        <v>532</v>
      </c>
      <c r="C27" s="751"/>
      <c r="D27" s="751"/>
      <c r="E27" s="751"/>
      <c r="F27" s="751">
        <f t="shared" si="0"/>
        <v>0</v>
      </c>
      <c r="G27" s="757" t="str">
        <f t="shared" si="1"/>
        <v/>
      </c>
    </row>
    <row r="28" spans="1:7" s="113" customFormat="1" ht="15" customHeight="1">
      <c r="A28" s="2"/>
      <c r="B28" s="758" t="s">
        <v>533</v>
      </c>
      <c r="C28" s="751"/>
      <c r="D28" s="751"/>
      <c r="E28" s="751"/>
      <c r="F28" s="751">
        <f t="shared" si="0"/>
        <v>0</v>
      </c>
      <c r="G28" s="757" t="str">
        <f t="shared" si="1"/>
        <v/>
      </c>
    </row>
    <row r="29" spans="1:7" s="113" customFormat="1" ht="15" customHeight="1">
      <c r="A29" s="2"/>
      <c r="B29" s="758" t="s">
        <v>534</v>
      </c>
      <c r="C29" s="751"/>
      <c r="D29" s="751"/>
      <c r="E29" s="751"/>
      <c r="F29" s="751">
        <f t="shared" si="0"/>
        <v>0</v>
      </c>
      <c r="G29" s="757" t="str">
        <f t="shared" si="1"/>
        <v/>
      </c>
    </row>
    <row r="30" spans="1:7" s="113" customFormat="1" ht="15" customHeight="1">
      <c r="A30" s="2"/>
      <c r="B30" s="758" t="s">
        <v>535</v>
      </c>
      <c r="C30" s="751"/>
      <c r="D30" s="751"/>
      <c r="E30" s="751"/>
      <c r="F30" s="751">
        <f t="shared" si="0"/>
        <v>0</v>
      </c>
      <c r="G30" s="757" t="str">
        <f t="shared" si="1"/>
        <v/>
      </c>
    </row>
    <row r="31" spans="1:7" s="113" customFormat="1" ht="15" customHeight="1">
      <c r="A31" s="2"/>
      <c r="B31" s="758" t="s">
        <v>536</v>
      </c>
      <c r="C31" s="755"/>
      <c r="D31" s="755"/>
      <c r="E31" s="755"/>
      <c r="F31" s="755">
        <f t="shared" si="0"/>
        <v>0</v>
      </c>
      <c r="G31" s="756" t="str">
        <f t="shared" si="1"/>
        <v/>
      </c>
    </row>
    <row r="32" spans="1:7" s="113" customFormat="1" ht="15" customHeight="1">
      <c r="A32" s="2" t="s">
        <v>537</v>
      </c>
      <c r="B32" s="758"/>
      <c r="C32" s="25"/>
      <c r="D32" s="25"/>
      <c r="E32" s="25"/>
      <c r="F32" s="25">
        <f t="shared" si="0"/>
        <v>0</v>
      </c>
      <c r="G32" s="103" t="str">
        <f t="shared" si="1"/>
        <v/>
      </c>
    </row>
    <row r="33" spans="1:7" s="113" customFormat="1" ht="15" customHeight="1">
      <c r="A33" s="2"/>
      <c r="B33" s="758" t="s">
        <v>539</v>
      </c>
      <c r="C33" s="751"/>
      <c r="D33" s="751"/>
      <c r="E33" s="751"/>
      <c r="F33" s="751">
        <f t="shared" si="0"/>
        <v>0</v>
      </c>
      <c r="G33" s="757" t="str">
        <f t="shared" si="1"/>
        <v/>
      </c>
    </row>
    <row r="34" spans="1:7" s="113" customFormat="1" ht="15" customHeight="1">
      <c r="A34" s="2"/>
      <c r="B34" s="758" t="s">
        <v>540</v>
      </c>
      <c r="C34" s="751"/>
      <c r="D34" s="751"/>
      <c r="E34" s="751"/>
      <c r="F34" s="751">
        <f t="shared" si="0"/>
        <v>0</v>
      </c>
      <c r="G34" s="757" t="str">
        <f t="shared" si="1"/>
        <v/>
      </c>
    </row>
    <row r="35" spans="1:7" s="113" customFormat="1" ht="15" customHeight="1">
      <c r="A35" s="2"/>
      <c r="B35" s="758" t="s">
        <v>541</v>
      </c>
      <c r="C35" s="751"/>
      <c r="D35" s="751"/>
      <c r="E35" s="751"/>
      <c r="F35" s="751">
        <f t="shared" si="0"/>
        <v>0</v>
      </c>
      <c r="G35" s="757" t="str">
        <f t="shared" si="1"/>
        <v/>
      </c>
    </row>
    <row r="36" spans="1:7" s="113" customFormat="1" ht="15" customHeight="1">
      <c r="A36" s="2"/>
      <c r="B36" s="758" t="s">
        <v>542</v>
      </c>
      <c r="C36" s="751"/>
      <c r="D36" s="751"/>
      <c r="E36" s="751"/>
      <c r="F36" s="751">
        <f t="shared" ref="F36:F67" si="2">SUM(D36:E36)</f>
        <v>0</v>
      </c>
      <c r="G36" s="757" t="str">
        <f t="shared" ref="G36:G67" si="3">IFERROR(F36/C36*100,"")</f>
        <v/>
      </c>
    </row>
    <row r="37" spans="1:7" s="427" customFormat="1" ht="15" customHeight="1">
      <c r="A37" s="2"/>
      <c r="B37" s="758" t="s">
        <v>543</v>
      </c>
      <c r="C37" s="751"/>
      <c r="D37" s="751"/>
      <c r="E37" s="751"/>
      <c r="F37" s="751">
        <f t="shared" si="2"/>
        <v>0</v>
      </c>
      <c r="G37" s="757" t="str">
        <f t="shared" si="3"/>
        <v/>
      </c>
    </row>
    <row r="38" spans="1:7" s="113" customFormat="1" ht="15" customHeight="1">
      <c r="A38" s="2"/>
      <c r="B38" s="758" t="s">
        <v>544</v>
      </c>
      <c r="C38" s="751"/>
      <c r="D38" s="751"/>
      <c r="E38" s="751"/>
      <c r="F38" s="751">
        <f t="shared" si="2"/>
        <v>0</v>
      </c>
      <c r="G38" s="757" t="str">
        <f t="shared" si="3"/>
        <v/>
      </c>
    </row>
    <row r="39" spans="1:7" s="113" customFormat="1" ht="15" customHeight="1">
      <c r="A39" s="2" t="s">
        <v>545</v>
      </c>
      <c r="B39" s="758"/>
      <c r="C39" s="25"/>
      <c r="D39" s="25"/>
      <c r="E39" s="25"/>
      <c r="F39" s="25">
        <f t="shared" si="2"/>
        <v>0</v>
      </c>
      <c r="G39" s="103" t="str">
        <f t="shared" si="3"/>
        <v/>
      </c>
    </row>
    <row r="40" spans="1:7" s="427" customFormat="1" ht="15" customHeight="1">
      <c r="A40" s="2"/>
      <c r="B40" s="758" t="s">
        <v>547</v>
      </c>
      <c r="C40" s="751"/>
      <c r="D40" s="751"/>
      <c r="E40" s="751"/>
      <c r="F40" s="751">
        <f t="shared" si="2"/>
        <v>0</v>
      </c>
      <c r="G40" s="757" t="str">
        <f t="shared" si="3"/>
        <v/>
      </c>
    </row>
    <row r="41" spans="1:7" s="427" customFormat="1" ht="15" customHeight="1">
      <c r="A41" s="2"/>
      <c r="B41" s="758" t="s">
        <v>548</v>
      </c>
      <c r="C41" s="751"/>
      <c r="D41" s="751"/>
      <c r="E41" s="751"/>
      <c r="F41" s="751">
        <f t="shared" si="2"/>
        <v>0</v>
      </c>
      <c r="G41" s="757" t="str">
        <f t="shared" si="3"/>
        <v/>
      </c>
    </row>
    <row r="42" spans="1:7" s="113" customFormat="1" ht="15" customHeight="1">
      <c r="A42" s="2"/>
      <c r="B42" s="758" t="s">
        <v>549</v>
      </c>
      <c r="C42" s="751"/>
      <c r="D42" s="751"/>
      <c r="E42" s="751"/>
      <c r="F42" s="751">
        <f t="shared" si="2"/>
        <v>0</v>
      </c>
      <c r="G42" s="757" t="str">
        <f t="shared" si="3"/>
        <v/>
      </c>
    </row>
    <row r="43" spans="1:7" s="113" customFormat="1" ht="15" customHeight="1">
      <c r="A43" s="2" t="s">
        <v>550</v>
      </c>
      <c r="B43" s="758"/>
      <c r="C43" s="25"/>
      <c r="D43" s="25"/>
      <c r="E43" s="25"/>
      <c r="F43" s="25">
        <f t="shared" si="2"/>
        <v>0</v>
      </c>
      <c r="G43" s="103" t="str">
        <f t="shared" si="3"/>
        <v/>
      </c>
    </row>
    <row r="44" spans="1:7" s="113" customFormat="1" ht="15" customHeight="1">
      <c r="A44" s="2"/>
      <c r="B44" s="758" t="s">
        <v>552</v>
      </c>
      <c r="C44" s="751"/>
      <c r="D44" s="751"/>
      <c r="E44" s="751"/>
      <c r="F44" s="751">
        <f t="shared" si="2"/>
        <v>0</v>
      </c>
      <c r="G44" s="757" t="str">
        <f t="shared" si="3"/>
        <v/>
      </c>
    </row>
    <row r="45" spans="1:7" s="113" customFormat="1" ht="15" customHeight="1">
      <c r="A45" s="2"/>
      <c r="B45" s="758" t="s">
        <v>553</v>
      </c>
      <c r="C45" s="751"/>
      <c r="D45" s="751"/>
      <c r="E45" s="751"/>
      <c r="F45" s="751">
        <f t="shared" si="2"/>
        <v>0</v>
      </c>
      <c r="G45" s="757" t="str">
        <f t="shared" si="3"/>
        <v/>
      </c>
    </row>
    <row r="46" spans="1:7" s="113" customFormat="1" ht="15" customHeight="1">
      <c r="A46" s="2"/>
      <c r="B46" s="758" t="s">
        <v>554</v>
      </c>
      <c r="C46" s="751"/>
      <c r="D46" s="751"/>
      <c r="E46" s="751"/>
      <c r="F46" s="751">
        <f t="shared" si="2"/>
        <v>0</v>
      </c>
      <c r="G46" s="757" t="str">
        <f t="shared" si="3"/>
        <v/>
      </c>
    </row>
    <row r="47" spans="1:7" s="427" customFormat="1" ht="15" customHeight="1">
      <c r="A47" s="2"/>
      <c r="B47" s="758" t="s">
        <v>555</v>
      </c>
      <c r="C47" s="751"/>
      <c r="D47" s="751"/>
      <c r="E47" s="751"/>
      <c r="F47" s="751">
        <f t="shared" si="2"/>
        <v>0</v>
      </c>
      <c r="G47" s="757" t="str">
        <f t="shared" si="3"/>
        <v/>
      </c>
    </row>
    <row r="48" spans="1:7" s="427" customFormat="1" ht="15" customHeight="1">
      <c r="A48" s="2"/>
      <c r="B48" s="758" t="s">
        <v>556</v>
      </c>
      <c r="C48" s="751"/>
      <c r="D48" s="751"/>
      <c r="E48" s="751"/>
      <c r="F48" s="751">
        <f t="shared" si="2"/>
        <v>0</v>
      </c>
      <c r="G48" s="757" t="str">
        <f t="shared" si="3"/>
        <v/>
      </c>
    </row>
    <row r="49" spans="1:7" s="427" customFormat="1" ht="15" customHeight="1">
      <c r="A49" s="2"/>
      <c r="B49" s="758" t="s">
        <v>557</v>
      </c>
      <c r="C49" s="751"/>
      <c r="D49" s="751"/>
      <c r="E49" s="751"/>
      <c r="F49" s="751">
        <f t="shared" si="2"/>
        <v>0</v>
      </c>
      <c r="G49" s="757" t="str">
        <f t="shared" si="3"/>
        <v/>
      </c>
    </row>
    <row r="50" spans="1:7" s="427" customFormat="1" ht="15" customHeight="1">
      <c r="A50" s="2"/>
      <c r="B50" s="758" t="s">
        <v>558</v>
      </c>
      <c r="C50" s="751"/>
      <c r="D50" s="751"/>
      <c r="E50" s="751"/>
      <c r="F50" s="751">
        <f t="shared" si="2"/>
        <v>0</v>
      </c>
      <c r="G50" s="757" t="str">
        <f t="shared" si="3"/>
        <v/>
      </c>
    </row>
    <row r="51" spans="1:7" s="427" customFormat="1" ht="15" customHeight="1">
      <c r="A51" s="2" t="s">
        <v>559</v>
      </c>
      <c r="B51" s="758"/>
      <c r="C51" s="25"/>
      <c r="D51" s="25"/>
      <c r="E51" s="25"/>
      <c r="F51" s="25">
        <f t="shared" si="2"/>
        <v>0</v>
      </c>
      <c r="G51" s="103" t="str">
        <f t="shared" si="3"/>
        <v/>
      </c>
    </row>
    <row r="52" spans="1:7" s="427" customFormat="1" ht="15" customHeight="1">
      <c r="A52" s="2"/>
      <c r="B52" s="758" t="s">
        <v>561</v>
      </c>
      <c r="C52" s="751"/>
      <c r="D52" s="751"/>
      <c r="E52" s="751"/>
      <c r="F52" s="751">
        <f t="shared" si="2"/>
        <v>0</v>
      </c>
      <c r="G52" s="757" t="str">
        <f t="shared" si="3"/>
        <v/>
      </c>
    </row>
    <row r="53" spans="1:7" s="427" customFormat="1" ht="15" customHeight="1">
      <c r="A53" s="2"/>
      <c r="B53" s="758" t="s">
        <v>562</v>
      </c>
      <c r="C53" s="751"/>
      <c r="D53" s="751"/>
      <c r="E53" s="751"/>
      <c r="F53" s="751">
        <f t="shared" si="2"/>
        <v>0</v>
      </c>
      <c r="G53" s="757" t="str">
        <f t="shared" si="3"/>
        <v/>
      </c>
    </row>
    <row r="54" spans="1:7" s="113" customFormat="1" ht="15" customHeight="1">
      <c r="A54" s="2"/>
      <c r="B54" s="758" t="s">
        <v>563</v>
      </c>
      <c r="C54" s="751"/>
      <c r="D54" s="751"/>
      <c r="E54" s="751"/>
      <c r="F54" s="751">
        <f t="shared" si="2"/>
        <v>0</v>
      </c>
      <c r="G54" s="757" t="str">
        <f t="shared" si="3"/>
        <v/>
      </c>
    </row>
    <row r="55" spans="1:7" ht="14.25" customHeight="1">
      <c r="A55" s="2"/>
      <c r="B55" s="758" t="s">
        <v>564</v>
      </c>
      <c r="C55" s="751"/>
      <c r="D55" s="751"/>
      <c r="E55" s="751"/>
      <c r="F55" s="751">
        <f t="shared" si="2"/>
        <v>0</v>
      </c>
      <c r="G55" s="757" t="str">
        <f t="shared" si="3"/>
        <v/>
      </c>
    </row>
    <row r="56" spans="1:7" ht="15" customHeight="1">
      <c r="A56" s="2"/>
      <c r="B56" s="758" t="s">
        <v>565</v>
      </c>
      <c r="C56" s="755"/>
      <c r="D56" s="755"/>
      <c r="E56" s="755"/>
      <c r="F56" s="755">
        <f t="shared" si="2"/>
        <v>0</v>
      </c>
      <c r="G56" s="756" t="str">
        <f t="shared" si="3"/>
        <v/>
      </c>
    </row>
    <row r="57" spans="1:7" ht="15" customHeight="1">
      <c r="A57" s="2"/>
      <c r="B57" s="758" t="s">
        <v>566</v>
      </c>
      <c r="C57" s="755"/>
      <c r="D57" s="755"/>
      <c r="E57" s="755"/>
      <c r="F57" s="755">
        <f t="shared" si="2"/>
        <v>0</v>
      </c>
      <c r="G57" s="756" t="str">
        <f t="shared" si="3"/>
        <v/>
      </c>
    </row>
    <row r="58" spans="1:7" ht="15" customHeight="1">
      <c r="A58" s="2"/>
      <c r="B58" s="758" t="s">
        <v>567</v>
      </c>
      <c r="C58" s="751"/>
      <c r="D58" s="751"/>
      <c r="E58" s="751"/>
      <c r="F58" s="751">
        <f t="shared" si="2"/>
        <v>0</v>
      </c>
      <c r="G58" s="757" t="str">
        <f t="shared" si="3"/>
        <v/>
      </c>
    </row>
    <row r="59" spans="1:7" ht="15" customHeight="1">
      <c r="A59" s="2" t="s">
        <v>568</v>
      </c>
      <c r="B59" s="758"/>
      <c r="C59" s="25"/>
      <c r="D59" s="25"/>
      <c r="E59" s="25"/>
      <c r="F59" s="25">
        <f t="shared" si="2"/>
        <v>0</v>
      </c>
      <c r="G59" s="103" t="str">
        <f t="shared" si="3"/>
        <v/>
      </c>
    </row>
    <row r="60" spans="1:7" ht="15" customHeight="1">
      <c r="A60" s="2"/>
      <c r="B60" s="758" t="s">
        <v>570</v>
      </c>
      <c r="C60" s="751"/>
      <c r="D60" s="751"/>
      <c r="E60" s="751"/>
      <c r="F60" s="751">
        <f t="shared" si="2"/>
        <v>0</v>
      </c>
      <c r="G60" s="757" t="str">
        <f t="shared" si="3"/>
        <v/>
      </c>
    </row>
    <row r="61" spans="1:7" ht="15" customHeight="1">
      <c r="A61" s="2"/>
      <c r="B61" s="758" t="s">
        <v>571</v>
      </c>
      <c r="C61" s="751"/>
      <c r="D61" s="751"/>
      <c r="E61" s="751"/>
      <c r="F61" s="751">
        <f t="shared" si="2"/>
        <v>0</v>
      </c>
      <c r="G61" s="757" t="str">
        <f t="shared" si="3"/>
        <v/>
      </c>
    </row>
    <row r="62" spans="1:7" ht="15" customHeight="1">
      <c r="A62" s="2"/>
      <c r="B62" s="758" t="s">
        <v>572</v>
      </c>
      <c r="C62" s="751"/>
      <c r="D62" s="751"/>
      <c r="E62" s="751"/>
      <c r="F62" s="751">
        <f t="shared" si="2"/>
        <v>0</v>
      </c>
      <c r="G62" s="757" t="str">
        <f t="shared" si="3"/>
        <v/>
      </c>
    </row>
    <row r="63" spans="1:7" ht="15" customHeight="1">
      <c r="A63" s="2"/>
      <c r="B63" s="758" t="s">
        <v>573</v>
      </c>
      <c r="C63" s="751"/>
      <c r="D63" s="751"/>
      <c r="E63" s="751"/>
      <c r="F63" s="751">
        <f t="shared" si="2"/>
        <v>0</v>
      </c>
      <c r="G63" s="757" t="str">
        <f t="shared" si="3"/>
        <v/>
      </c>
    </row>
    <row r="64" spans="1:7" ht="15" customHeight="1">
      <c r="A64" s="2" t="s">
        <v>574</v>
      </c>
      <c r="B64" s="758"/>
      <c r="C64" s="25"/>
      <c r="D64" s="25"/>
      <c r="E64" s="25"/>
      <c r="F64" s="25">
        <f t="shared" si="2"/>
        <v>0</v>
      </c>
      <c r="G64" s="103" t="str">
        <f t="shared" si="3"/>
        <v/>
      </c>
    </row>
    <row r="65" spans="1:7" ht="15" customHeight="1">
      <c r="A65" s="2"/>
      <c r="B65" s="758" t="s">
        <v>576</v>
      </c>
      <c r="C65" s="751"/>
      <c r="D65" s="751"/>
      <c r="E65" s="751"/>
      <c r="F65" s="751">
        <f t="shared" si="2"/>
        <v>0</v>
      </c>
      <c r="G65" s="757" t="str">
        <f t="shared" si="3"/>
        <v/>
      </c>
    </row>
    <row r="66" spans="1:7" ht="15" customHeight="1">
      <c r="A66" s="2"/>
      <c r="B66" s="758" t="s">
        <v>577</v>
      </c>
      <c r="C66" s="751"/>
      <c r="D66" s="751"/>
      <c r="E66" s="751"/>
      <c r="F66" s="751">
        <f t="shared" si="2"/>
        <v>0</v>
      </c>
      <c r="G66" s="757" t="str">
        <f t="shared" si="3"/>
        <v/>
      </c>
    </row>
    <row r="67" spans="1:7" ht="15" customHeight="1">
      <c r="A67" s="2"/>
      <c r="B67" s="758" t="s">
        <v>578</v>
      </c>
      <c r="C67" s="751"/>
      <c r="D67" s="751"/>
      <c r="E67" s="751"/>
      <c r="F67" s="751">
        <f t="shared" si="2"/>
        <v>0</v>
      </c>
      <c r="G67" s="757" t="str">
        <f t="shared" si="3"/>
        <v/>
      </c>
    </row>
    <row r="68" spans="1:7" ht="15" customHeight="1">
      <c r="A68" s="2" t="s">
        <v>579</v>
      </c>
      <c r="B68" s="758"/>
      <c r="C68" s="25"/>
      <c r="D68" s="25"/>
      <c r="E68" s="25"/>
      <c r="F68" s="25">
        <f t="shared" ref="F68:F91" si="4">SUM(D68:E68)</f>
        <v>0</v>
      </c>
      <c r="G68" s="103" t="str">
        <f t="shared" ref="G68:G91" si="5">IFERROR(F68/C68*100,"")</f>
        <v/>
      </c>
    </row>
    <row r="69" spans="1:7" ht="15" customHeight="1">
      <c r="A69" s="2"/>
      <c r="B69" s="758" t="s">
        <v>580</v>
      </c>
      <c r="C69" s="751"/>
      <c r="D69" s="751"/>
      <c r="E69" s="751"/>
      <c r="F69" s="751">
        <f t="shared" si="4"/>
        <v>0</v>
      </c>
      <c r="G69" s="757" t="str">
        <f t="shared" si="5"/>
        <v/>
      </c>
    </row>
    <row r="70" spans="1:7" ht="15" customHeight="1">
      <c r="A70" s="2"/>
      <c r="B70" s="758" t="s">
        <v>581</v>
      </c>
      <c r="C70" s="751"/>
      <c r="D70" s="751"/>
      <c r="E70" s="751"/>
      <c r="F70" s="751">
        <f t="shared" si="4"/>
        <v>0</v>
      </c>
      <c r="G70" s="757" t="str">
        <f t="shared" si="5"/>
        <v/>
      </c>
    </row>
    <row r="71" spans="1:7" ht="15" customHeight="1">
      <c r="A71" s="2"/>
      <c r="B71" s="758" t="s">
        <v>582</v>
      </c>
      <c r="C71" s="751"/>
      <c r="D71" s="751"/>
      <c r="E71" s="751"/>
      <c r="F71" s="751">
        <f t="shared" si="4"/>
        <v>0</v>
      </c>
      <c r="G71" s="757" t="str">
        <f t="shared" si="5"/>
        <v/>
      </c>
    </row>
    <row r="72" spans="1:7" ht="15" customHeight="1">
      <c r="A72" s="2" t="s">
        <v>583</v>
      </c>
      <c r="B72" s="758"/>
      <c r="C72" s="25"/>
      <c r="D72" s="25"/>
      <c r="E72" s="25"/>
      <c r="F72" s="25">
        <f t="shared" si="4"/>
        <v>0</v>
      </c>
      <c r="G72" s="103" t="str">
        <f t="shared" si="5"/>
        <v/>
      </c>
    </row>
    <row r="73" spans="1:7" ht="15" customHeight="1">
      <c r="A73" s="2"/>
      <c r="B73" s="758" t="s">
        <v>584</v>
      </c>
      <c r="C73" s="751"/>
      <c r="D73" s="751"/>
      <c r="E73" s="751"/>
      <c r="F73" s="751">
        <f t="shared" si="4"/>
        <v>0</v>
      </c>
      <c r="G73" s="757" t="str">
        <f t="shared" si="5"/>
        <v/>
      </c>
    </row>
    <row r="74" spans="1:7" ht="15" customHeight="1">
      <c r="A74" s="2" t="s">
        <v>585</v>
      </c>
      <c r="B74" s="758"/>
      <c r="C74" s="25"/>
      <c r="D74" s="25"/>
      <c r="E74" s="25"/>
      <c r="F74" s="25">
        <f t="shared" si="4"/>
        <v>0</v>
      </c>
      <c r="G74" s="103" t="str">
        <f t="shared" si="5"/>
        <v/>
      </c>
    </row>
    <row r="75" spans="1:7" ht="15" customHeight="1">
      <c r="A75" s="2"/>
      <c r="B75" s="758" t="s">
        <v>586</v>
      </c>
      <c r="C75" s="751"/>
      <c r="D75" s="751"/>
      <c r="E75" s="751"/>
      <c r="F75" s="751">
        <f t="shared" si="4"/>
        <v>0</v>
      </c>
      <c r="G75" s="757" t="str">
        <f t="shared" si="5"/>
        <v/>
      </c>
    </row>
    <row r="76" spans="1:7" ht="15" customHeight="1">
      <c r="A76" s="2"/>
      <c r="B76" s="758" t="s">
        <v>587</v>
      </c>
      <c r="C76" s="751"/>
      <c r="D76" s="751"/>
      <c r="E76" s="751"/>
      <c r="F76" s="751">
        <f t="shared" si="4"/>
        <v>0</v>
      </c>
      <c r="G76" s="757" t="str">
        <f t="shared" si="5"/>
        <v/>
      </c>
    </row>
    <row r="77" spans="1:7" ht="15" customHeight="1">
      <c r="A77" s="2"/>
      <c r="B77" s="758" t="s">
        <v>588</v>
      </c>
      <c r="C77" s="751"/>
      <c r="D77" s="751"/>
      <c r="E77" s="751"/>
      <c r="F77" s="751">
        <f t="shared" si="4"/>
        <v>0</v>
      </c>
      <c r="G77" s="757" t="str">
        <f t="shared" si="5"/>
        <v/>
      </c>
    </row>
    <row r="78" spans="1:7" ht="15" customHeight="1">
      <c r="A78" s="2" t="s">
        <v>589</v>
      </c>
      <c r="B78" s="758"/>
      <c r="C78" s="25"/>
      <c r="D78" s="25"/>
      <c r="E78" s="25"/>
      <c r="F78" s="25">
        <f t="shared" si="4"/>
        <v>0</v>
      </c>
      <c r="G78" s="103" t="str">
        <f t="shared" si="5"/>
        <v/>
      </c>
    </row>
    <row r="79" spans="1:7" ht="15" customHeight="1">
      <c r="A79" s="2"/>
      <c r="B79" s="758" t="s">
        <v>591</v>
      </c>
      <c r="C79" s="751"/>
      <c r="D79" s="751"/>
      <c r="E79" s="751"/>
      <c r="F79" s="751">
        <f t="shared" si="4"/>
        <v>0</v>
      </c>
      <c r="G79" s="757" t="str">
        <f t="shared" si="5"/>
        <v/>
      </c>
    </row>
    <row r="80" spans="1:7" ht="15" customHeight="1">
      <c r="A80" s="2"/>
      <c r="B80" s="758" t="s">
        <v>592</v>
      </c>
      <c r="C80" s="755"/>
      <c r="D80" s="755"/>
      <c r="E80" s="755"/>
      <c r="F80" s="755">
        <f t="shared" si="4"/>
        <v>0</v>
      </c>
      <c r="G80" s="756" t="str">
        <f t="shared" si="5"/>
        <v/>
      </c>
    </row>
    <row r="81" spans="1:7" ht="15" customHeight="1">
      <c r="A81" s="2"/>
      <c r="B81" s="758" t="s">
        <v>593</v>
      </c>
      <c r="C81" s="755"/>
      <c r="D81" s="755"/>
      <c r="E81" s="755"/>
      <c r="F81" s="755">
        <f t="shared" si="4"/>
        <v>0</v>
      </c>
      <c r="G81" s="756" t="str">
        <f t="shared" si="5"/>
        <v/>
      </c>
    </row>
    <row r="82" spans="1:7" ht="15" customHeight="1">
      <c r="A82" s="2" t="s">
        <v>594</v>
      </c>
      <c r="B82" s="758"/>
      <c r="C82" s="25"/>
      <c r="D82" s="25"/>
      <c r="E82" s="25"/>
      <c r="F82" s="25">
        <f t="shared" si="4"/>
        <v>0</v>
      </c>
      <c r="G82" s="103" t="str">
        <f t="shared" si="5"/>
        <v/>
      </c>
    </row>
    <row r="83" spans="1:7" ht="15" customHeight="1">
      <c r="A83" s="2"/>
      <c r="B83" s="758" t="s">
        <v>595</v>
      </c>
      <c r="C83" s="751"/>
      <c r="D83" s="751"/>
      <c r="E83" s="751"/>
      <c r="F83" s="751">
        <f t="shared" si="4"/>
        <v>0</v>
      </c>
      <c r="G83" s="757" t="str">
        <f t="shared" si="5"/>
        <v/>
      </c>
    </row>
    <row r="84" spans="1:7" ht="15" customHeight="1">
      <c r="A84" s="2" t="s">
        <v>596</v>
      </c>
      <c r="B84" s="758"/>
      <c r="C84" s="25"/>
      <c r="D84" s="25"/>
      <c r="E84" s="25"/>
      <c r="F84" s="25">
        <f t="shared" si="4"/>
        <v>0</v>
      </c>
      <c r="G84" s="103" t="str">
        <f t="shared" si="5"/>
        <v/>
      </c>
    </row>
    <row r="85" spans="1:7" ht="15" customHeight="1">
      <c r="A85" s="2"/>
      <c r="B85" s="758" t="s">
        <v>598</v>
      </c>
      <c r="C85" s="751"/>
      <c r="D85" s="751"/>
      <c r="E85" s="751"/>
      <c r="F85" s="751">
        <f t="shared" si="4"/>
        <v>0</v>
      </c>
      <c r="G85" s="757" t="str">
        <f t="shared" si="5"/>
        <v/>
      </c>
    </row>
    <row r="86" spans="1:7" ht="15" customHeight="1">
      <c r="A86" s="2"/>
      <c r="B86" s="758" t="s">
        <v>599</v>
      </c>
      <c r="C86" s="751"/>
      <c r="D86" s="751"/>
      <c r="E86" s="751"/>
      <c r="F86" s="751">
        <f t="shared" si="4"/>
        <v>0</v>
      </c>
      <c r="G86" s="757" t="str">
        <f t="shared" si="5"/>
        <v/>
      </c>
    </row>
    <row r="87" spans="1:7" ht="15" customHeight="1">
      <c r="A87" s="2"/>
      <c r="B87" s="758" t="s">
        <v>600</v>
      </c>
      <c r="C87" s="751"/>
      <c r="D87" s="751"/>
      <c r="E87" s="751"/>
      <c r="F87" s="751">
        <f t="shared" si="4"/>
        <v>0</v>
      </c>
      <c r="G87" s="757" t="str">
        <f t="shared" si="5"/>
        <v/>
      </c>
    </row>
    <row r="88" spans="1:7" ht="15" customHeight="1">
      <c r="A88" s="2"/>
      <c r="B88" s="758" t="s">
        <v>601</v>
      </c>
      <c r="C88" s="751"/>
      <c r="D88" s="751"/>
      <c r="E88" s="751"/>
      <c r="F88" s="751">
        <f t="shared" si="4"/>
        <v>0</v>
      </c>
      <c r="G88" s="757" t="str">
        <f t="shared" si="5"/>
        <v/>
      </c>
    </row>
    <row r="89" spans="1:7" ht="15" customHeight="1">
      <c r="A89" s="2"/>
      <c r="B89" s="758" t="s">
        <v>602</v>
      </c>
      <c r="C89" s="755"/>
      <c r="D89" s="755"/>
      <c r="E89" s="755"/>
      <c r="F89" s="755">
        <f t="shared" si="4"/>
        <v>0</v>
      </c>
      <c r="G89" s="756" t="str">
        <f t="shared" si="5"/>
        <v/>
      </c>
    </row>
    <row r="90" spans="1:7" ht="15" customHeight="1">
      <c r="A90" s="2"/>
      <c r="B90" s="758" t="s">
        <v>603</v>
      </c>
      <c r="C90" s="751"/>
      <c r="D90" s="751"/>
      <c r="E90" s="751"/>
      <c r="F90" s="751">
        <f t="shared" si="4"/>
        <v>0</v>
      </c>
      <c r="G90" s="757" t="str">
        <f t="shared" si="5"/>
        <v/>
      </c>
    </row>
    <row r="91" spans="1:7" ht="15" customHeight="1" thickBot="1">
      <c r="A91" s="282" t="s">
        <v>606</v>
      </c>
      <c r="B91" s="759"/>
      <c r="C91" s="19"/>
      <c r="D91" s="19"/>
      <c r="E91" s="19"/>
      <c r="F91" s="19">
        <f t="shared" si="4"/>
        <v>0</v>
      </c>
      <c r="G91" s="704" t="str">
        <f t="shared" si="5"/>
        <v/>
      </c>
    </row>
  </sheetData>
  <mergeCells count="3">
    <mergeCell ref="C2:C3"/>
    <mergeCell ref="D2:G2"/>
    <mergeCell ref="A2:B3"/>
  </mergeCells>
  <conditionalFormatting sqref="C4:G91">
    <cfRule type="containsBlanks" dxfId="306" priority="1">
      <formula>LEN(TRIM(C4))=0</formula>
    </cfRule>
  </conditionalFormatting>
  <conditionalFormatting sqref="K6:M6 R6:T6 Y6:AA6 AF6:AH6 AM6:AO6 AT6:AV6 BA6:BC6 BH6:BJ6 BO6:BQ6 BV6:BX6 CC6:CE6 CJ6:CL6 CQ6:CS6 CX6:CZ6 DE6:DG6 DL6:DN6 DS6:DU6 DZ6:EB6 EG6:EI6 EN6:EP6 EU6:EW6 FB6:FD6 FI6:FK6 FP6:FR6 FW6:FY6 GD6:GF6 GK6:GM6 GR6:GT6 GY6:HA6 HF6:HH6 HM6:HO6 HT6:HV6 IA6:IC6 IH6:IJ6 IO6:IQ6 IV6:IX6 JC6:JE6 JJ6:JL6 JQ6:JS6 JX6:JZ6 KE6:KG6 KL6:KN6 KS6:KU6 KZ6:LB6 LG6:LI6 LN6:LP6 LU6:LW6 MB6:MD6 MI6:MK6 MP6:MR6 MW6:MY6 ND6:NF6 NK6:NM6 NR6:NT6 NY6:OA6 OF6:OH6 OM6:OO6 OT6:OV6 PA6:PC6 PH6:PJ6 PO6:PQ6 PV6:PX6 QC6:QE6 QJ6:QL6 QQ6:QS6 QX6:QZ6 RE6:RG6 RL6:RN6 RS6:RU6 RZ6:SB6 SG6:SI6 SN6:SP6 SU6:SW6 TB6:TD6 TI6:TK6 TP6:TR6 TW6:TY6 UD6:UF6 UK6:UM6 UR6:UT6 UY6:VA6 VF6:VH6 VM6:VO6 VT6:VV6 WA6:WC6 WH6:WJ6 WO6:WQ6 WV6:WX6 XC6:XE6 XJ6:XL6 XQ6:XS6 XX6:XZ6 YE6:YG6 YL6:YN6 YS6:YU6 YZ6:ZB6 ZG6:ZI6 ZN6:ZP6 ZU6:ZW6 AAB6:AAD6 AAI6:AAK6 AAP6:AAR6 AAW6:AAY6 ABD6:ABF6 ABK6:ABM6 ABR6:ABT6 ABY6:ACA6 ACF6:ACH6 ACM6:ACO6 ACT6:ACV6 ADA6:ADC6 ADH6:ADJ6 ADO6:ADQ6 ADV6:ADX6 AEC6:AEE6 AEJ6:AEL6 AEQ6:AES6 AEX6:AEZ6 AFE6:AFG6 AFL6:AFN6 AFS6:AFU6 AFZ6:AGB6 AGG6:AGI6 AGN6:AGP6 AGU6:AGW6 AHB6:AHD6 AHI6:AHK6 AHP6:AHR6 AHW6:AHY6 AID6:AIF6 AIK6:AIM6 AIR6:AIT6 AIY6:AJA6 AJF6:AJH6 AJM6:AJO6 AJT6:AJV6 AKA6:AKC6 AKH6:AKJ6 AKO6:AKQ6 AKV6:AKX6 ALC6:ALE6 ALJ6:ALL6 ALQ6:ALS6 ALX6:ALZ6 AME6:AMG6 AML6:AMN6 AMS6:AMU6 AMZ6:ANB6 ANG6:ANI6 ANN6:ANP6 ANU6:ANW6 AOB6:AOD6 AOI6:AOK6 AOP6:AOR6 AOW6:AOY6 APD6:APF6 APK6:APM6 APR6:APT6 APY6:AQA6 AQF6:AQH6 AQM6:AQO6 AQT6:AQV6 ARA6:ARC6 ARH6:ARJ6 ARO6:ARQ6 ARV6:ARX6 ASC6:ASE6 ASJ6:ASL6 ASQ6:ASS6 ASX6:ASZ6 ATE6:ATG6 ATL6:ATN6 ATS6:ATU6 ATZ6:AUB6 AUG6:AUI6 AUN6:AUP6 AUU6:AUW6 AVB6:AVD6 AVI6:AVK6 AVP6:AVR6 AVW6:AVY6 AWD6:AWF6 AWK6:AWM6 AWR6:AWT6 AWY6:AXA6 AXF6:AXH6 AXM6:AXO6 AXT6:AXV6 AYA6:AYC6 AYH6:AYJ6 AYO6:AYQ6 AYV6:AYX6 AZC6:AZE6 AZJ6:AZL6 AZQ6:AZS6 AZX6:AZZ6 BAE6:BAG6 BAL6:BAN6 BAS6:BAU6 BAZ6:BBB6 BBG6:BBI6 BBN6:BBP6 BBU6:BBW6 BCB6:BCD6 BCI6:BCK6 BCP6:BCR6 BCW6:BCY6 BDD6:BDF6 BDK6:BDM6 BDR6:BDT6 BDY6:BEA6 BEF6:BEH6 BEM6:BEO6 BET6:BEV6 BFA6:BFC6 BFH6:BFJ6 BFO6:BFQ6 BFV6:BFX6 BGC6:BGE6 BGJ6:BGL6 BGQ6:BGS6 BGX6:BGZ6 BHE6:BHG6 BHL6:BHN6 BHS6:BHU6 BHZ6:BIB6 BIG6:BII6 BIN6:BIP6 BIU6:BIW6 BJB6:BJD6 BJI6:BJK6 BJP6:BJR6 BJW6:BJY6 BKD6:BKF6 BKK6:BKM6 BKR6:BKT6 BKY6:BLA6 BLF6:BLH6 BLM6:BLO6 BLT6:BLV6 BMA6:BMC6 BMH6:BMJ6 BMO6:BMQ6 BMV6:BMX6 BNC6:BNE6 BNJ6:BNL6 BNQ6:BNS6 BNX6:BNZ6 BOE6:BOG6 BOL6:BON6 BOS6:BOU6 BOZ6:BPB6 BPG6:BPI6 BPN6:BPP6 BPU6:BPW6 BQB6:BQD6 BQI6:BQK6 BQP6:BQR6 BQW6:BQY6 BRD6:BRF6 BRK6:BRM6 BRR6:BRT6 BRY6:BSA6 BSF6:BSH6 BSM6:BSO6 BST6:BSV6 BTA6:BTC6 BTH6:BTJ6 BTO6:BTQ6 BTV6:BTX6 BUC6:BUE6 BUJ6:BUL6 BUQ6:BUS6 BUX6:BUZ6 BVE6:BVG6 BVL6:BVN6 BVS6:BVU6 BVZ6:BWB6 BWG6:BWI6 BWN6:BWP6 BWU6:BWW6 BXB6:BXD6 BXI6:BXK6 BXP6:BXR6 BXW6:BXY6 BYD6:BYF6 BYK6:BYM6 BYR6:BYT6 BYY6:BZA6 BZF6:BZH6 BZM6:BZO6 BZT6:BZV6 CAA6:CAC6 CAH6:CAJ6 CAO6:CAQ6 CAV6:CAX6 CBC6:CBE6 CBJ6:CBL6 CBQ6:CBS6 CBX6:CBZ6 CCE6:CCG6 CCL6:CCN6 CCS6:CCU6 CCZ6:CDB6 CDG6:CDI6 CDN6:CDP6 CDU6:CDW6 CEB6:CED6 CEI6:CEK6 CEP6:CER6 CEW6:CEY6 CFD6:CFF6 CFK6:CFM6 CFR6:CFT6 CFY6:CGA6 CGF6:CGH6 CGM6:CGO6 CGT6:CGV6 CHA6:CHC6 CHH6:CHJ6 CHO6:CHQ6 CHV6:CHX6 CIC6:CIE6 CIJ6:CIL6 CIQ6:CIS6 CIX6:CIZ6 CJE6:CJG6 CJL6:CJN6 CJS6:CJU6 CJZ6:CKB6 CKG6:CKI6 CKN6:CKP6 CKU6:CKW6 CLB6:CLD6 CLI6:CLK6 CLP6:CLR6 CLW6:CLY6 CMD6:CMF6 CMK6:CMM6 CMR6:CMT6 CMY6:CNA6 CNF6:CNH6 CNM6:CNO6 CNT6:CNV6 COA6:COC6 COH6:COJ6 COO6:COQ6 COV6:COX6 CPC6:CPE6 CPJ6:CPL6 CPQ6:CPS6 CPX6:CPZ6 CQE6:CQG6 CQL6:CQN6 CQS6:CQU6 CQZ6:CRB6 CRG6:CRI6 CRN6:CRP6 CRU6:CRW6 CSB6:CSD6 CSI6:CSK6 CSP6:CSR6 CSW6:CSY6 CTD6:CTF6 CTK6:CTM6 CTR6:CTT6 CTY6:CUA6 CUF6:CUH6 CUM6:CUO6 CUT6:CUV6 CVA6:CVC6 CVH6:CVJ6 CVO6:CVQ6 CVV6:CVX6 CWC6:CWE6 CWJ6:CWL6 CWQ6:CWS6 CWX6:CWZ6 CXE6:CXG6 CXL6:CXN6 CXS6:CXU6 CXZ6:CYB6 CYG6:CYI6 CYN6:CYP6 CYU6:CYW6 CZB6:CZD6 CZI6:CZK6 CZP6:CZR6 CZW6:CZY6 DAD6:DAF6 DAK6:DAM6 DAR6:DAT6 DAY6:DBA6 DBF6:DBH6 DBM6:DBO6 DBT6:DBV6 DCA6:DCC6 DCH6:DCJ6 DCO6:DCQ6 DCV6:DCX6 DDC6:DDE6 DDJ6:DDL6 DDQ6:DDS6 DDX6:DDZ6 DEE6:DEG6 DEL6:DEN6 DES6:DEU6 DEZ6:DFB6 DFG6:DFI6 DFN6:DFP6 DFU6:DFW6 DGB6:DGD6 DGI6:DGK6 DGP6:DGR6 DGW6:DGY6 DHD6:DHF6 DHK6:DHM6 DHR6:DHT6 DHY6:DIA6 DIF6:DIH6 DIM6:DIO6 DIT6:DIV6 DJA6:DJC6 DJH6:DJJ6 DJO6:DJQ6 DJV6:DJX6 DKC6:DKE6 DKJ6:DKL6 DKQ6:DKS6 DKX6:DKZ6 DLE6:DLG6 DLL6:DLN6 DLS6:DLU6 DLZ6:DMB6 DMG6:DMI6 DMN6:DMP6 DMU6:DMW6 DNB6:DND6 DNI6:DNK6 DNP6:DNR6 DNW6:DNY6 DOD6:DOF6 DOK6:DOM6 DOR6:DOT6 DOY6:DPA6 DPF6:DPH6 DPM6:DPO6 DPT6:DPV6 DQA6:DQC6 DQH6:DQJ6 DQO6:DQQ6 DQV6:DQX6 DRC6:DRE6 DRJ6:DRL6 DRQ6:DRS6 DRX6:DRZ6 DSE6:DSG6 DSL6:DSN6 DSS6:DSU6 DSZ6:DTB6 DTG6:DTI6 DTN6:DTP6 DTU6:DTW6 DUB6:DUD6 DUI6:DUK6 DUP6:DUR6 DUW6:DUY6 DVD6:DVF6 DVK6:DVM6 DVR6:DVT6 DVY6:DWA6 DWF6:DWH6 DWM6:DWO6 DWT6:DWV6 DXA6:DXC6 DXH6:DXJ6 DXO6:DXQ6 DXV6:DXX6 DYC6:DYE6 DYJ6:DYL6 DYQ6:DYS6 DYX6:DYZ6 DZE6:DZG6 DZL6:DZN6 DZS6:DZU6 DZZ6:EAB6 EAG6:EAI6 EAN6:EAP6 EAU6:EAW6 EBB6:EBD6 EBI6:EBK6 EBP6:EBR6 EBW6:EBY6 ECD6:ECF6 ECK6:ECM6 ECR6:ECT6 ECY6:EDA6 EDF6:EDH6 EDM6:EDO6 EDT6:EDV6 EEA6:EEC6 EEH6:EEJ6 EEO6:EEQ6 EEV6:EEX6 EFC6:EFE6 EFJ6:EFL6 EFQ6:EFS6 EFX6:EFZ6 EGE6:EGG6 EGL6:EGN6 EGS6:EGU6 EGZ6:EHB6 EHG6:EHI6 EHN6:EHP6 EHU6:EHW6 EIB6:EID6 EII6:EIK6 EIP6:EIR6 EIW6:EIY6 EJD6:EJF6 EJK6:EJM6 EJR6:EJT6 EJY6:EKA6 EKF6:EKH6 EKM6:EKO6 EKT6:EKV6 ELA6:ELC6 ELH6:ELJ6 ELO6:ELQ6 ELV6:ELX6 EMC6:EME6 EMJ6:EML6 EMQ6:EMS6 EMX6:EMZ6 ENE6:ENG6 ENL6:ENN6 ENS6:ENU6 ENZ6:EOB6 EOG6:EOI6 EON6:EOP6 EOU6:EOW6 EPB6:EPD6 EPI6:EPK6 EPP6:EPR6 EPW6:EPY6 EQD6:EQF6 EQK6:EQM6 EQR6:EQT6 EQY6:ERA6 ERF6:ERH6 ERM6:ERO6 ERT6:ERV6 ESA6:ESC6 ESH6:ESJ6 ESO6:ESQ6 ESV6:ESX6 ETC6:ETE6 ETJ6:ETL6 ETQ6:ETS6 ETX6:ETZ6 EUE6:EUG6 EUL6:EUN6 EUS6:EUU6 EUZ6:EVB6 EVG6:EVI6 EVN6:EVP6 EVU6:EVW6 EWB6:EWD6 EWI6:EWK6 EWP6:EWR6 EWW6:EWY6 EXD6:EXF6 EXK6:EXM6 EXR6:EXT6 EXY6:EYA6 EYF6:EYH6 EYM6:EYO6 EYT6:EYV6 EZA6:EZC6 EZH6:EZJ6 EZO6:EZQ6 EZV6:EZX6 FAC6:FAE6 FAJ6:FAL6 FAQ6:FAS6 FAX6:FAZ6 FBE6:FBG6 FBL6:FBN6 FBS6:FBU6 FBZ6:FCB6 FCG6:FCI6 FCN6:FCP6 FCU6:FCW6 FDB6:FDD6 FDI6:FDK6 FDP6:FDR6 FDW6:FDY6 FED6:FEF6 FEK6:FEM6 FER6:FET6 FEY6:FFA6 FFF6:FFH6 FFM6:FFO6 FFT6:FFV6 FGA6:FGC6 FGH6:FGJ6 FGO6:FGQ6 FGV6:FGX6 FHC6:FHE6 FHJ6:FHL6 FHQ6:FHS6 FHX6:FHZ6 FIE6:FIG6 FIL6:FIN6 FIS6:FIU6 FIZ6:FJB6 FJG6:FJI6 FJN6:FJP6 FJU6:FJW6 FKB6:FKD6 FKI6:FKK6 FKP6:FKR6 FKW6:FKY6 FLD6:FLF6 FLK6:FLM6 FLR6:FLT6 FLY6:FMA6 FMF6:FMH6 FMM6:FMO6 FMT6:FMV6 FNA6:FNC6 FNH6:FNJ6 FNO6:FNQ6 FNV6:FNX6 FOC6:FOE6 FOJ6:FOL6 FOQ6:FOS6 FOX6:FOZ6 FPE6:FPG6 FPL6:FPN6 FPS6:FPU6 FPZ6:FQB6 FQG6:FQI6 FQN6:FQP6 FQU6:FQW6 FRB6:FRD6 FRI6:FRK6 FRP6:FRR6 FRW6:FRY6 FSD6:FSF6 FSK6:FSM6 FSR6:FST6 FSY6:FTA6 FTF6:FTH6 FTM6:FTO6 FTT6:FTV6 FUA6:FUC6 FUH6:FUJ6 FUO6:FUQ6 FUV6:FUX6 FVC6:FVE6 FVJ6:FVL6 FVQ6:FVS6 FVX6:FVZ6 FWE6:FWG6 FWL6:FWN6 FWS6:FWU6 FWZ6:FXB6 FXG6:FXI6 FXN6:FXP6 FXU6:FXW6 FYB6:FYD6 FYI6:FYK6 FYP6:FYR6 FYW6:FYY6 FZD6:FZF6 FZK6:FZM6 FZR6:FZT6 FZY6:GAA6 GAF6:GAH6 GAM6:GAO6 GAT6:GAV6 GBA6:GBC6 GBH6:GBJ6 GBO6:GBQ6 GBV6:GBX6 GCC6:GCE6 GCJ6:GCL6 GCQ6:GCS6 GCX6:GCZ6 GDE6:GDG6 GDL6:GDN6 GDS6:GDU6 GDZ6:GEB6 GEG6:GEI6 GEN6:GEP6 GEU6:GEW6 GFB6:GFD6 GFI6:GFK6 GFP6:GFR6 GFW6:GFY6 GGD6:GGF6 GGK6:GGM6 GGR6:GGT6 GGY6:GHA6 GHF6:GHH6 GHM6:GHO6 GHT6:GHV6 GIA6:GIC6 GIH6:GIJ6 GIO6:GIQ6 GIV6:GIX6 GJC6:GJE6 GJJ6:GJL6 GJQ6:GJS6 GJX6:GJZ6 GKE6:GKG6 GKL6:GKN6 GKS6:GKU6 GKZ6:GLB6 GLG6:GLI6 GLN6:GLP6 GLU6:GLW6 GMB6:GMD6 GMI6:GMK6 GMP6:GMR6 GMW6:GMY6 GND6:GNF6 GNK6:GNM6 GNR6:GNT6 GNY6:GOA6 GOF6:GOH6 GOM6:GOO6 GOT6:GOV6 GPA6:GPC6 GPH6:GPJ6 GPO6:GPQ6 GPV6:GPX6 GQC6:GQE6 GQJ6:GQL6 GQQ6:GQS6 GQX6:GQZ6 GRE6:GRG6 GRL6:GRN6 GRS6:GRU6 GRZ6:GSB6 GSG6:GSI6 GSN6:GSP6 GSU6:GSW6 GTB6:GTD6 GTI6:GTK6 GTP6:GTR6 GTW6:GTY6 GUD6:GUF6 GUK6:GUM6 GUR6:GUT6 GUY6:GVA6 GVF6:GVH6 GVM6:GVO6 GVT6:GVV6 GWA6:GWC6 GWH6:GWJ6 GWO6:GWQ6 GWV6:GWX6 GXC6:GXE6 GXJ6:GXL6 GXQ6:GXS6 GXX6:GXZ6 GYE6:GYG6 GYL6:GYN6 GYS6:GYU6 GYZ6:GZB6 GZG6:GZI6 GZN6:GZP6 GZU6:GZW6 HAB6:HAD6 HAI6:HAK6 HAP6:HAR6 HAW6:HAY6 HBD6:HBF6 HBK6:HBM6 HBR6:HBT6 HBY6:HCA6 HCF6:HCH6 HCM6:HCO6 HCT6:HCV6 HDA6:HDC6 HDH6:HDJ6 HDO6:HDQ6 HDV6:HDX6 HEC6:HEE6 HEJ6:HEL6 HEQ6:HES6 HEX6:HEZ6 HFE6:HFG6 HFL6:HFN6 HFS6:HFU6 HFZ6:HGB6 HGG6:HGI6 HGN6:HGP6 HGU6:HGW6 HHB6:HHD6 HHI6:HHK6 HHP6:HHR6 HHW6:HHY6 HID6:HIF6 HIK6:HIM6 HIR6:HIT6 HIY6:HJA6 HJF6:HJH6 HJM6:HJO6 HJT6:HJV6 HKA6:HKC6 HKH6:HKJ6 HKO6:HKQ6 HKV6:HKX6 HLC6:HLE6 HLJ6:HLL6 HLQ6:HLS6 HLX6:HLZ6 HME6:HMG6 HML6:HMN6 HMS6:HMU6 HMZ6:HNB6 HNG6:HNI6 HNN6:HNP6 HNU6:HNW6 HOB6:HOD6 HOI6:HOK6 HOP6:HOR6 HOW6:HOY6 HPD6:HPF6 HPK6:HPM6 HPR6:HPT6 HPY6:HQA6 HQF6:HQH6 HQM6:HQO6 HQT6:HQV6 HRA6:HRC6 HRH6:HRJ6 HRO6:HRQ6 HRV6:HRX6 HSC6:HSE6 HSJ6:HSL6 HSQ6:HSS6 HSX6:HSZ6 HTE6:HTG6 HTL6:HTN6 HTS6:HTU6 HTZ6:HUB6 HUG6:HUI6 HUN6:HUP6 HUU6:HUW6 HVB6:HVD6 HVI6:HVK6 HVP6:HVR6 HVW6:HVY6 HWD6:HWF6 HWK6:HWM6 HWR6:HWT6 HWY6:HXA6 HXF6:HXH6 HXM6:HXO6 HXT6:HXV6 HYA6:HYC6 HYH6:HYJ6 HYO6:HYQ6 HYV6:HYX6 HZC6:HZE6 HZJ6:HZL6 HZQ6:HZS6 HZX6:HZZ6 IAE6:IAG6 IAL6:IAN6 IAS6:IAU6 IAZ6:IBB6 IBG6:IBI6 IBN6:IBP6 IBU6:IBW6 ICB6:ICD6 ICI6:ICK6 ICP6:ICR6 ICW6:ICY6 IDD6:IDF6 IDK6:IDM6 IDR6:IDT6 IDY6:IEA6 IEF6:IEH6 IEM6:IEO6 IET6:IEV6 IFA6:IFC6 IFH6:IFJ6 IFO6:IFQ6 IFV6:IFX6 IGC6:IGE6 IGJ6:IGL6 IGQ6:IGS6 IGX6:IGZ6 IHE6:IHG6 IHL6:IHN6 IHS6:IHU6 IHZ6:IIB6 IIG6:III6 IIN6:IIP6 IIU6:IIW6 IJB6:IJD6 IJI6:IJK6 IJP6:IJR6 IJW6:IJY6 IKD6:IKF6 IKK6:IKM6 IKR6:IKT6 IKY6:ILA6 ILF6:ILH6 ILM6:ILO6 ILT6:ILV6 IMA6:IMC6 IMH6:IMJ6 IMO6:IMQ6 IMV6:IMX6 INC6:INE6 INJ6:INL6 INQ6:INS6 INX6:INZ6 IOE6:IOG6 IOL6:ION6 IOS6:IOU6 IOZ6:IPB6 IPG6:IPI6 IPN6:IPP6 IPU6:IPW6 IQB6:IQD6 IQI6:IQK6 IQP6:IQR6 IQW6:IQY6 IRD6:IRF6 IRK6:IRM6 IRR6:IRT6 IRY6:ISA6 ISF6:ISH6 ISM6:ISO6 IST6:ISV6 ITA6:ITC6 ITH6:ITJ6 ITO6:ITQ6 ITV6:ITX6 IUC6:IUE6 IUJ6:IUL6 IUQ6:IUS6 IUX6:IUZ6 IVE6:IVG6 IVL6:IVN6 IVS6:IVU6 IVZ6:IWB6 IWG6:IWI6 IWN6:IWP6 IWU6:IWW6 IXB6:IXD6 IXI6:IXK6 IXP6:IXR6 IXW6:IXY6 IYD6:IYF6 IYK6:IYM6 IYR6:IYT6 IYY6:IZA6 IZF6:IZH6 IZM6:IZO6 IZT6:IZV6 JAA6:JAC6 JAH6:JAJ6 JAO6:JAQ6 JAV6:JAX6 JBC6:JBE6 JBJ6:JBL6 JBQ6:JBS6 JBX6:JBZ6 JCE6:JCG6 JCL6:JCN6 JCS6:JCU6 JCZ6:JDB6 JDG6:JDI6 JDN6:JDP6 JDU6:JDW6 JEB6:JED6 JEI6:JEK6 JEP6:JER6 JEW6:JEY6 JFD6:JFF6 JFK6:JFM6 JFR6:JFT6 JFY6:JGA6 JGF6:JGH6 JGM6:JGO6 JGT6:JGV6 JHA6:JHC6 JHH6:JHJ6 JHO6:JHQ6 JHV6:JHX6 JIC6:JIE6 JIJ6:JIL6 JIQ6:JIS6 JIX6:JIZ6 JJE6:JJG6 JJL6:JJN6 JJS6:JJU6 JJZ6:JKB6 JKG6:JKI6 JKN6:JKP6 JKU6:JKW6 JLB6:JLD6 JLI6:JLK6 JLP6:JLR6 JLW6:JLY6 JMD6:JMF6 JMK6:JMM6 JMR6:JMT6 JMY6:JNA6 JNF6:JNH6 JNM6:JNO6 JNT6:JNV6 JOA6:JOC6 JOH6:JOJ6 JOO6:JOQ6 JOV6:JOX6 JPC6:JPE6 JPJ6:JPL6 JPQ6:JPS6 JPX6:JPZ6 JQE6:JQG6 JQL6:JQN6 JQS6:JQU6 JQZ6:JRB6 JRG6:JRI6 JRN6:JRP6 JRU6:JRW6 JSB6:JSD6 JSI6:JSK6 JSP6:JSR6 JSW6:JSY6 JTD6:JTF6 JTK6:JTM6 JTR6:JTT6 JTY6:JUA6 JUF6:JUH6 JUM6:JUO6 JUT6:JUV6 JVA6:JVC6 JVH6:JVJ6 JVO6:JVQ6 JVV6:JVX6 JWC6:JWE6 JWJ6:JWL6 JWQ6:JWS6 JWX6:JWZ6 JXE6:JXG6 JXL6:JXN6 JXS6:JXU6 JXZ6:JYB6 JYG6:JYI6 JYN6:JYP6 JYU6:JYW6 JZB6:JZD6 JZI6:JZK6 JZP6:JZR6 JZW6:JZY6 KAD6:KAF6 KAK6:KAM6 KAR6:KAT6 KAY6:KBA6 KBF6:KBH6 KBM6:KBO6 KBT6:KBV6 KCA6:KCC6 KCH6:KCJ6 KCO6:KCQ6 KCV6:KCX6 KDC6:KDE6 KDJ6:KDL6 KDQ6:KDS6 KDX6:KDZ6 KEE6:KEG6 KEL6:KEN6 KES6:KEU6 KEZ6:KFB6 KFG6:KFI6 KFN6:KFP6 KFU6:KFW6 KGB6:KGD6 KGI6:KGK6 KGP6:KGR6 KGW6:KGY6 KHD6:KHF6 KHK6:KHM6 KHR6:KHT6 KHY6:KIA6 KIF6:KIH6 KIM6:KIO6 KIT6:KIV6 KJA6:KJC6 KJH6:KJJ6 KJO6:KJQ6 KJV6:KJX6 KKC6:KKE6 KKJ6:KKL6 KKQ6:KKS6 KKX6:KKZ6 KLE6:KLG6 KLL6:KLN6 KLS6:KLU6 KLZ6:KMB6 KMG6:KMI6 KMN6:KMP6 KMU6:KMW6 KNB6:KND6 KNI6:KNK6 KNP6:KNR6 KNW6:KNY6 KOD6:KOF6 KOK6:KOM6 KOR6:KOT6 KOY6:KPA6 KPF6:KPH6 KPM6:KPO6 KPT6:KPV6 KQA6:KQC6 KQH6:KQJ6 KQO6:KQQ6 KQV6:KQX6 KRC6:KRE6 KRJ6:KRL6 KRQ6:KRS6 KRX6:KRZ6 KSE6:KSG6 KSL6:KSN6 KSS6:KSU6 KSZ6:KTB6 KTG6:KTI6 KTN6:KTP6 KTU6:KTW6 KUB6:KUD6 KUI6:KUK6 KUP6:KUR6 KUW6:KUY6 KVD6:KVF6 KVK6:KVM6 KVR6:KVT6 KVY6:KWA6 KWF6:KWH6 KWM6:KWO6 KWT6:KWV6 KXA6:KXC6 KXH6:KXJ6 KXO6:KXQ6 KXV6:KXX6 KYC6:KYE6 KYJ6:KYL6 KYQ6:KYS6 KYX6:KYZ6 KZE6:KZG6 KZL6:KZN6 KZS6:KZU6 KZZ6:LAB6 LAG6:LAI6 LAN6:LAP6 LAU6:LAW6 LBB6:LBD6 LBI6:LBK6 LBP6:LBR6 LBW6:LBY6 LCD6:LCF6 LCK6:LCM6 LCR6:LCT6 LCY6:LDA6 LDF6:LDH6 LDM6:LDO6 LDT6:LDV6 LEA6:LEC6 LEH6:LEJ6 LEO6:LEQ6 LEV6:LEX6 LFC6:LFE6 LFJ6:LFL6 LFQ6:LFS6 LFX6:LFZ6 LGE6:LGG6 LGL6:LGN6 LGS6:LGU6 LGZ6:LHB6 LHG6:LHI6 LHN6:LHP6 LHU6:LHW6 LIB6:LID6 LII6:LIK6 LIP6:LIR6 LIW6:LIY6 LJD6:LJF6 LJK6:LJM6 LJR6:LJT6 LJY6:LKA6 LKF6:LKH6 LKM6:LKO6 LKT6:LKV6 LLA6:LLC6 LLH6:LLJ6 LLO6:LLQ6 LLV6:LLX6 LMC6:LME6 LMJ6:LML6 LMQ6:LMS6 LMX6:LMZ6 LNE6:LNG6 LNL6:LNN6 LNS6:LNU6 LNZ6:LOB6 LOG6:LOI6 LON6:LOP6 LOU6:LOW6 LPB6:LPD6 LPI6:LPK6 LPP6:LPR6 LPW6:LPY6 LQD6:LQF6 LQK6:LQM6 LQR6:LQT6 LQY6:LRA6 LRF6:LRH6 LRM6:LRO6 LRT6:LRV6 LSA6:LSC6 LSH6:LSJ6 LSO6:LSQ6 LSV6:LSX6 LTC6:LTE6 LTJ6:LTL6 LTQ6:LTS6 LTX6:LTZ6 LUE6:LUG6 LUL6:LUN6 LUS6:LUU6 LUZ6:LVB6 LVG6:LVI6 LVN6:LVP6 LVU6:LVW6 LWB6:LWD6 LWI6:LWK6 LWP6:LWR6 LWW6:LWY6 LXD6:LXF6 LXK6:LXM6 LXR6:LXT6 LXY6:LYA6 LYF6:LYH6 LYM6:LYO6 LYT6:LYV6 LZA6:LZC6 LZH6:LZJ6 LZO6:LZQ6 LZV6:LZX6 MAC6:MAE6 MAJ6:MAL6 MAQ6:MAS6 MAX6:MAZ6 MBE6:MBG6 MBL6:MBN6 MBS6:MBU6 MBZ6:MCB6 MCG6:MCI6 MCN6:MCP6 MCU6:MCW6 MDB6:MDD6 MDI6:MDK6 MDP6:MDR6 MDW6:MDY6 MED6:MEF6 MEK6:MEM6 MER6:MET6 MEY6:MFA6 MFF6:MFH6 MFM6:MFO6 MFT6:MFV6 MGA6:MGC6 MGH6:MGJ6 MGO6:MGQ6 MGV6:MGX6 MHC6:MHE6 MHJ6:MHL6 MHQ6:MHS6 MHX6:MHZ6 MIE6:MIG6 MIL6:MIN6 MIS6:MIU6 MIZ6:MJB6 MJG6:MJI6 MJN6:MJP6 MJU6:MJW6 MKB6:MKD6 MKI6:MKK6 MKP6:MKR6 MKW6:MKY6 MLD6:MLF6 MLK6:MLM6 MLR6:MLT6 MLY6:MMA6 MMF6:MMH6 MMM6:MMO6 MMT6:MMV6 MNA6:MNC6 MNH6:MNJ6 MNO6:MNQ6 MNV6:MNX6 MOC6:MOE6 MOJ6:MOL6 MOQ6:MOS6 MOX6:MOZ6 MPE6:MPG6 MPL6:MPN6 MPS6:MPU6 MPZ6:MQB6 MQG6:MQI6 MQN6:MQP6 MQU6:MQW6 MRB6:MRD6 MRI6:MRK6 MRP6:MRR6 MRW6:MRY6 MSD6:MSF6 MSK6:MSM6 MSR6:MST6 MSY6:MTA6 MTF6:MTH6 MTM6:MTO6 MTT6:MTV6 MUA6:MUC6 MUH6:MUJ6 MUO6:MUQ6 MUV6:MUX6 MVC6:MVE6 MVJ6:MVL6 MVQ6:MVS6 MVX6:MVZ6 MWE6:MWG6 MWL6:MWN6 MWS6:MWU6 MWZ6:MXB6 MXG6:MXI6 MXN6:MXP6 MXU6:MXW6 MYB6:MYD6 MYI6:MYK6 MYP6:MYR6 MYW6:MYY6 MZD6:MZF6 MZK6:MZM6 MZR6:MZT6 MZY6:NAA6 NAF6:NAH6 NAM6:NAO6 NAT6:NAV6 NBA6:NBC6 NBH6:NBJ6 NBO6:NBQ6 NBV6:NBX6 NCC6:NCE6 NCJ6:NCL6 NCQ6:NCS6 NCX6:NCZ6 NDE6:NDG6 NDL6:NDN6 NDS6:NDU6 NDZ6:NEB6 NEG6:NEI6 NEN6:NEP6 NEU6:NEW6 NFB6:NFD6 NFI6:NFK6 NFP6:NFR6 NFW6:NFY6 NGD6:NGF6 NGK6:NGM6 NGR6:NGT6 NGY6:NHA6 NHF6:NHH6 NHM6:NHO6 NHT6:NHV6 NIA6:NIC6 NIH6:NIJ6 NIO6:NIQ6 NIV6:NIX6 NJC6:NJE6 NJJ6:NJL6 NJQ6:NJS6 NJX6:NJZ6 NKE6:NKG6 NKL6:NKN6 NKS6:NKU6 NKZ6:NLB6 NLG6:NLI6 NLN6:NLP6 NLU6:NLW6 NMB6:NMD6 NMI6:NMK6 NMP6:NMR6 NMW6:NMY6 NND6:NNF6 NNK6:NNM6 NNR6:NNT6 NNY6:NOA6 NOF6:NOH6 NOM6:NOO6 NOT6:NOV6 NPA6:NPC6 NPH6:NPJ6 NPO6:NPQ6 NPV6:NPX6 NQC6:NQE6 NQJ6:NQL6 NQQ6:NQS6 NQX6:NQZ6 NRE6:NRG6 NRL6:NRN6 NRS6:NRU6 NRZ6:NSB6 NSG6:NSI6 NSN6:NSP6 NSU6:NSW6 NTB6:NTD6 NTI6:NTK6 NTP6:NTR6 NTW6:NTY6 NUD6:NUF6 NUK6:NUM6 NUR6:NUT6 NUY6:NVA6 NVF6:NVH6 NVM6:NVO6 NVT6:NVV6 NWA6:NWC6 NWH6:NWJ6 NWO6:NWQ6 NWV6:NWX6 NXC6:NXE6 NXJ6:NXL6 NXQ6:NXS6 NXX6:NXZ6 NYE6:NYG6 NYL6:NYN6 NYS6:NYU6 NYZ6:NZB6 NZG6:NZI6 NZN6:NZP6 NZU6:NZW6 OAB6:OAD6 OAI6:OAK6 OAP6:OAR6 OAW6:OAY6 OBD6:OBF6 OBK6:OBM6 OBR6:OBT6 OBY6:OCA6 OCF6:OCH6 OCM6:OCO6 OCT6:OCV6 ODA6:ODC6 ODH6:ODJ6 ODO6:ODQ6 ODV6:ODX6 OEC6:OEE6 OEJ6:OEL6 OEQ6:OES6 OEX6:OEZ6 OFE6:OFG6 OFL6:OFN6 OFS6:OFU6 OFZ6:OGB6 OGG6:OGI6 OGN6:OGP6 OGU6:OGW6 OHB6:OHD6 OHI6:OHK6 OHP6:OHR6 OHW6:OHY6 OID6:OIF6 OIK6:OIM6 OIR6:OIT6 OIY6:OJA6 OJF6:OJH6 OJM6:OJO6 OJT6:OJV6 OKA6:OKC6 OKH6:OKJ6 OKO6:OKQ6 OKV6:OKX6 OLC6:OLE6 OLJ6:OLL6 OLQ6:OLS6 OLX6:OLZ6 OME6:OMG6 OML6:OMN6 OMS6:OMU6 OMZ6:ONB6 ONG6:ONI6 ONN6:ONP6 ONU6:ONW6 OOB6:OOD6 OOI6:OOK6 OOP6:OOR6 OOW6:OOY6 OPD6:OPF6 OPK6:OPM6 OPR6:OPT6 OPY6:OQA6 OQF6:OQH6 OQM6:OQO6 OQT6:OQV6 ORA6:ORC6 ORH6:ORJ6 ORO6:ORQ6 ORV6:ORX6 OSC6:OSE6 OSJ6:OSL6 OSQ6:OSS6 OSX6:OSZ6 OTE6:OTG6 OTL6:OTN6 OTS6:OTU6 OTZ6:OUB6 OUG6:OUI6 OUN6:OUP6 OUU6:OUW6 OVB6:OVD6 OVI6:OVK6 OVP6:OVR6 OVW6:OVY6 OWD6:OWF6 OWK6:OWM6 OWR6:OWT6 OWY6:OXA6 OXF6:OXH6 OXM6:OXO6 OXT6:OXV6 OYA6:OYC6 OYH6:OYJ6 OYO6:OYQ6 OYV6:OYX6 OZC6:OZE6 OZJ6:OZL6 OZQ6:OZS6 OZX6:OZZ6 PAE6:PAG6 PAL6:PAN6 PAS6:PAU6 PAZ6:PBB6 PBG6:PBI6 PBN6:PBP6 PBU6:PBW6 PCB6:PCD6 PCI6:PCK6 PCP6:PCR6 PCW6:PCY6 PDD6:PDF6 PDK6:PDM6 PDR6:PDT6 PDY6:PEA6 PEF6:PEH6 PEM6:PEO6 PET6:PEV6 PFA6:PFC6 PFH6:PFJ6 PFO6:PFQ6 PFV6:PFX6 PGC6:PGE6 PGJ6:PGL6 PGQ6:PGS6 PGX6:PGZ6 PHE6:PHG6 PHL6:PHN6 PHS6:PHU6 PHZ6:PIB6 PIG6:PII6 PIN6:PIP6 PIU6:PIW6 PJB6:PJD6 PJI6:PJK6 PJP6:PJR6 PJW6:PJY6 PKD6:PKF6 PKK6:PKM6 PKR6:PKT6 PKY6:PLA6 PLF6:PLH6 PLM6:PLO6 PLT6:PLV6 PMA6:PMC6 PMH6:PMJ6 PMO6:PMQ6 PMV6:PMX6 PNC6:PNE6 PNJ6:PNL6 PNQ6:PNS6 PNX6:PNZ6 POE6:POG6 POL6:PON6 POS6:POU6 POZ6:PPB6 PPG6:PPI6 PPN6:PPP6 PPU6:PPW6 PQB6:PQD6 PQI6:PQK6 PQP6:PQR6 PQW6:PQY6 PRD6:PRF6 PRK6:PRM6 PRR6:PRT6 PRY6:PSA6 PSF6:PSH6 PSM6:PSO6 PST6:PSV6 PTA6:PTC6 PTH6:PTJ6 PTO6:PTQ6 PTV6:PTX6 PUC6:PUE6 PUJ6:PUL6 PUQ6:PUS6 PUX6:PUZ6 PVE6:PVG6 PVL6:PVN6 PVS6:PVU6 PVZ6:PWB6 PWG6:PWI6 PWN6:PWP6 PWU6:PWW6 PXB6:PXD6 PXI6:PXK6 PXP6:PXR6 PXW6:PXY6 PYD6:PYF6 PYK6:PYM6 PYR6:PYT6 PYY6:PZA6 PZF6:PZH6 PZM6:PZO6 PZT6:PZV6 QAA6:QAC6 QAH6:QAJ6 QAO6:QAQ6 QAV6:QAX6 QBC6:QBE6 QBJ6:QBL6 QBQ6:QBS6 QBX6:QBZ6 QCE6:QCG6 QCL6:QCN6 QCS6:QCU6 QCZ6:QDB6 QDG6:QDI6 QDN6:QDP6 QDU6:QDW6 QEB6:QED6 QEI6:QEK6 QEP6:QER6 QEW6:QEY6 QFD6:QFF6 QFK6:QFM6 QFR6:QFT6 QFY6:QGA6 QGF6:QGH6 QGM6:QGO6 QGT6:QGV6 QHA6:QHC6 QHH6:QHJ6 QHO6:QHQ6 QHV6:QHX6 QIC6:QIE6 QIJ6:QIL6 QIQ6:QIS6 QIX6:QIZ6 QJE6:QJG6 QJL6:QJN6 QJS6:QJU6 QJZ6:QKB6 QKG6:QKI6 QKN6:QKP6 QKU6:QKW6 QLB6:QLD6 QLI6:QLK6 QLP6:QLR6 QLW6:QLY6 QMD6:QMF6 QMK6:QMM6 QMR6:QMT6 QMY6:QNA6 QNF6:QNH6 QNM6:QNO6 QNT6:QNV6 QOA6:QOC6 QOH6:QOJ6 QOO6:QOQ6 QOV6:QOX6 QPC6:QPE6 QPJ6:QPL6 QPQ6:QPS6 QPX6:QPZ6 QQE6:QQG6 QQL6:QQN6 QQS6:QQU6 QQZ6:QRB6 QRG6:QRI6 QRN6:QRP6 QRU6:QRW6 QSB6:QSD6 QSI6:QSK6 QSP6:QSR6 QSW6:QSY6 QTD6:QTF6 QTK6:QTM6 QTR6:QTT6 QTY6:QUA6 QUF6:QUH6 QUM6:QUO6 QUT6:QUV6 QVA6:QVC6 QVH6:QVJ6 QVO6:QVQ6 QVV6:QVX6 QWC6:QWE6 QWJ6:QWL6 QWQ6:QWS6 QWX6:QWZ6 QXE6:QXG6 QXL6:QXN6 QXS6:QXU6 QXZ6:QYB6 QYG6:QYI6 QYN6:QYP6 QYU6:QYW6 QZB6:QZD6 QZI6:QZK6 QZP6:QZR6 QZW6:QZY6 RAD6:RAF6 RAK6:RAM6 RAR6:RAT6 RAY6:RBA6 RBF6:RBH6 RBM6:RBO6 RBT6:RBV6 RCA6:RCC6 RCH6:RCJ6 RCO6:RCQ6 RCV6:RCX6 RDC6:RDE6 RDJ6:RDL6 RDQ6:RDS6 RDX6:RDZ6 REE6:REG6 REL6:REN6 RES6:REU6 REZ6:RFB6 RFG6:RFI6 RFN6:RFP6 RFU6:RFW6 RGB6:RGD6 RGI6:RGK6 RGP6:RGR6 RGW6:RGY6 RHD6:RHF6 RHK6:RHM6 RHR6:RHT6 RHY6:RIA6 RIF6:RIH6 RIM6:RIO6 RIT6:RIV6 RJA6:RJC6 RJH6:RJJ6 RJO6:RJQ6 RJV6:RJX6 RKC6:RKE6 RKJ6:RKL6 RKQ6:RKS6 RKX6:RKZ6 RLE6:RLG6 RLL6:RLN6 RLS6:RLU6 RLZ6:RMB6 RMG6:RMI6 RMN6:RMP6 RMU6:RMW6 RNB6:RND6 RNI6:RNK6 RNP6:RNR6 RNW6:RNY6 ROD6:ROF6 ROK6:ROM6 ROR6:ROT6 ROY6:RPA6 RPF6:RPH6 RPM6:RPO6 RPT6:RPV6 RQA6:RQC6 RQH6:RQJ6 RQO6:RQQ6 RQV6:RQX6 RRC6:RRE6 RRJ6:RRL6 RRQ6:RRS6 RRX6:RRZ6 RSE6:RSG6 RSL6:RSN6 RSS6:RSU6 RSZ6:RTB6 RTG6:RTI6 RTN6:RTP6 RTU6:RTW6 RUB6:RUD6 RUI6:RUK6 RUP6:RUR6 RUW6:RUY6 RVD6:RVF6 RVK6:RVM6 RVR6:RVT6 RVY6:RWA6 RWF6:RWH6 RWM6:RWO6 RWT6:RWV6 RXA6:RXC6 RXH6:RXJ6 RXO6:RXQ6 RXV6:RXX6 RYC6:RYE6 RYJ6:RYL6 RYQ6:RYS6 RYX6:RYZ6 RZE6:RZG6 RZL6:RZN6 RZS6:RZU6 RZZ6:SAB6 SAG6:SAI6 SAN6:SAP6 SAU6:SAW6 SBB6:SBD6 SBI6:SBK6 SBP6:SBR6 SBW6:SBY6 SCD6:SCF6 SCK6:SCM6 SCR6:SCT6 SCY6:SDA6 SDF6:SDH6 SDM6:SDO6 SDT6:SDV6 SEA6:SEC6 SEH6:SEJ6 SEO6:SEQ6 SEV6:SEX6 SFC6:SFE6 SFJ6:SFL6 SFQ6:SFS6 SFX6:SFZ6 SGE6:SGG6 SGL6:SGN6 SGS6:SGU6 SGZ6:SHB6 SHG6:SHI6 SHN6:SHP6 SHU6:SHW6 SIB6:SID6 SII6:SIK6 SIP6:SIR6 SIW6:SIY6 SJD6:SJF6 SJK6:SJM6 SJR6:SJT6 SJY6:SKA6 SKF6:SKH6 SKM6:SKO6 SKT6:SKV6 SLA6:SLC6 SLH6:SLJ6 SLO6:SLQ6 SLV6:SLX6 SMC6:SME6 SMJ6:SML6 SMQ6:SMS6 SMX6:SMZ6 SNE6:SNG6 SNL6:SNN6 SNS6:SNU6 SNZ6:SOB6 SOG6:SOI6 SON6:SOP6 SOU6:SOW6 SPB6:SPD6 SPI6:SPK6 SPP6:SPR6 SPW6:SPY6 SQD6:SQF6 SQK6:SQM6 SQR6:SQT6 SQY6:SRA6 SRF6:SRH6 SRM6:SRO6 SRT6:SRV6 SSA6:SSC6 SSH6:SSJ6 SSO6:SSQ6 SSV6:SSX6 STC6:STE6 STJ6:STL6 STQ6:STS6 STX6:STZ6 SUE6:SUG6 SUL6:SUN6 SUS6:SUU6 SUZ6:SVB6 SVG6:SVI6 SVN6:SVP6 SVU6:SVW6 SWB6:SWD6 SWI6:SWK6 SWP6:SWR6 SWW6:SWY6 SXD6:SXF6 SXK6:SXM6 SXR6:SXT6 SXY6:SYA6 SYF6:SYH6 SYM6:SYO6 SYT6:SYV6 SZA6:SZC6 SZH6:SZJ6 SZO6:SZQ6 SZV6:SZX6 TAC6:TAE6 TAJ6:TAL6 TAQ6:TAS6 TAX6:TAZ6 TBE6:TBG6 TBL6:TBN6 TBS6:TBU6 TBZ6:TCB6 TCG6:TCI6 TCN6:TCP6 TCU6:TCW6 TDB6:TDD6 TDI6:TDK6 TDP6:TDR6 TDW6:TDY6 TED6:TEF6 TEK6:TEM6 TER6:TET6 TEY6:TFA6 TFF6:TFH6 TFM6:TFO6 TFT6:TFV6 TGA6:TGC6 TGH6:TGJ6 TGO6:TGQ6 TGV6:TGX6 THC6:THE6 THJ6:THL6 THQ6:THS6 THX6:THZ6 TIE6:TIG6 TIL6:TIN6 TIS6:TIU6 TIZ6:TJB6 TJG6:TJI6 TJN6:TJP6 TJU6:TJW6 TKB6:TKD6 TKI6:TKK6 TKP6:TKR6 TKW6:TKY6 TLD6:TLF6 TLK6:TLM6 TLR6:TLT6 TLY6:TMA6 TMF6:TMH6 TMM6:TMO6 TMT6:TMV6 TNA6:TNC6 TNH6:TNJ6 TNO6:TNQ6 TNV6:TNX6 TOC6:TOE6 TOJ6:TOL6 TOQ6:TOS6 TOX6:TOZ6 TPE6:TPG6 TPL6:TPN6 TPS6:TPU6 TPZ6:TQB6 TQG6:TQI6 TQN6:TQP6 TQU6:TQW6 TRB6:TRD6 TRI6:TRK6 TRP6:TRR6 TRW6:TRY6 TSD6:TSF6 TSK6:TSM6 TSR6:TST6 TSY6:TTA6 TTF6:TTH6 TTM6:TTO6 TTT6:TTV6 TUA6:TUC6 TUH6:TUJ6 TUO6:TUQ6 TUV6:TUX6 TVC6:TVE6 TVJ6:TVL6 TVQ6:TVS6 TVX6:TVZ6 TWE6:TWG6 TWL6:TWN6 TWS6:TWU6 TWZ6:TXB6 TXG6:TXI6 TXN6:TXP6 TXU6:TXW6 TYB6:TYD6 TYI6:TYK6 TYP6:TYR6 TYW6:TYY6 TZD6:TZF6 TZK6:TZM6 TZR6:TZT6 TZY6:UAA6 UAF6:UAH6 UAM6:UAO6 UAT6:UAV6 UBA6:UBC6 UBH6:UBJ6 UBO6:UBQ6 UBV6:UBX6 UCC6:UCE6 UCJ6:UCL6 UCQ6:UCS6 UCX6:UCZ6 UDE6:UDG6 UDL6:UDN6 UDS6:UDU6 UDZ6:UEB6 UEG6:UEI6 UEN6:UEP6 UEU6:UEW6 UFB6:UFD6 UFI6:UFK6 UFP6:UFR6 UFW6:UFY6 UGD6:UGF6 UGK6:UGM6 UGR6:UGT6 UGY6:UHA6 UHF6:UHH6 UHM6:UHO6 UHT6:UHV6 UIA6:UIC6 UIH6:UIJ6 UIO6:UIQ6 UIV6:UIX6 UJC6:UJE6 UJJ6:UJL6 UJQ6:UJS6 UJX6:UJZ6 UKE6:UKG6 UKL6:UKN6 UKS6:UKU6 UKZ6:ULB6 ULG6:ULI6 ULN6:ULP6 ULU6:ULW6 UMB6:UMD6 UMI6:UMK6 UMP6:UMR6 UMW6:UMY6 UND6:UNF6 UNK6:UNM6 UNR6:UNT6 UNY6:UOA6 UOF6:UOH6 UOM6:UOO6 UOT6:UOV6 UPA6:UPC6 UPH6:UPJ6 UPO6:UPQ6 UPV6:UPX6 UQC6:UQE6 UQJ6:UQL6 UQQ6:UQS6 UQX6:UQZ6 URE6:URG6 URL6:URN6 URS6:URU6 URZ6:USB6 USG6:USI6 USN6:USP6 USU6:USW6 UTB6:UTD6 UTI6:UTK6 UTP6:UTR6 UTW6:UTY6 UUD6:UUF6 UUK6:UUM6 UUR6:UUT6 UUY6:UVA6 UVF6:UVH6 UVM6:UVO6 UVT6:UVV6 UWA6:UWC6 UWH6:UWJ6 UWO6:UWQ6 UWV6:UWX6 UXC6:UXE6 UXJ6:UXL6 UXQ6:UXS6 UXX6:UXZ6 UYE6:UYG6 UYL6:UYN6 UYS6:UYU6 UYZ6:UZB6 UZG6:UZI6 UZN6:UZP6 UZU6:UZW6 VAB6:VAD6 VAI6:VAK6 VAP6:VAR6 VAW6:VAY6 VBD6:VBF6 VBK6:VBM6 VBR6:VBT6 VBY6:VCA6 VCF6:VCH6 VCM6:VCO6 VCT6:VCV6 VDA6:VDC6 VDH6:VDJ6 VDO6:VDQ6 VDV6:VDX6 VEC6:VEE6 VEJ6:VEL6 VEQ6:VES6 VEX6:VEZ6 VFE6:VFG6 VFL6:VFN6 VFS6:VFU6 VFZ6:VGB6 VGG6:VGI6 VGN6:VGP6 VGU6:VGW6 VHB6:VHD6 VHI6:VHK6 VHP6:VHR6 VHW6:VHY6 VID6:VIF6 VIK6:VIM6 VIR6:VIT6 VIY6:VJA6 VJF6:VJH6 VJM6:VJO6 VJT6:VJV6 VKA6:VKC6 VKH6:VKJ6 VKO6:VKQ6 VKV6:VKX6 VLC6:VLE6 VLJ6:VLL6 VLQ6:VLS6 VLX6:VLZ6 VME6:VMG6 VML6:VMN6 VMS6:VMU6 VMZ6:VNB6 VNG6:VNI6 VNN6:VNP6 VNU6:VNW6 VOB6:VOD6 VOI6:VOK6 VOP6:VOR6 VOW6:VOY6 VPD6:VPF6 VPK6:VPM6 VPR6:VPT6 VPY6:VQA6 VQF6:VQH6 VQM6:VQO6 VQT6:VQV6 VRA6:VRC6 VRH6:VRJ6 VRO6:VRQ6 VRV6:VRX6 VSC6:VSE6 VSJ6:VSL6 VSQ6:VSS6 VSX6:VSZ6 VTE6:VTG6 VTL6:VTN6 VTS6:VTU6 VTZ6:VUB6 VUG6:VUI6 VUN6:VUP6 VUU6:VUW6 VVB6:VVD6 VVI6:VVK6 VVP6:VVR6 VVW6:VVY6 VWD6:VWF6 VWK6:VWM6 VWR6:VWT6 VWY6:VXA6 VXF6:VXH6 VXM6:VXO6 VXT6:VXV6 VYA6:VYC6 VYH6:VYJ6 VYO6:VYQ6 VYV6:VYX6 VZC6:VZE6 VZJ6:VZL6 VZQ6:VZS6 VZX6:VZZ6 WAE6:WAG6 WAL6:WAN6 WAS6:WAU6 WAZ6:WBB6 WBG6:WBI6 WBN6:WBP6 WBU6:WBW6 WCB6:WCD6 WCI6:WCK6 WCP6:WCR6 WCW6:WCY6 WDD6:WDF6 WDK6:WDM6 WDR6:WDT6 WDY6:WEA6 WEF6:WEH6 WEM6:WEO6 WET6:WEV6 WFA6:WFC6 WFH6:WFJ6 WFO6:WFQ6 WFV6:WFX6 WGC6:WGE6 WGJ6:WGL6 WGQ6:WGS6 WGX6:WGZ6 WHE6:WHG6 WHL6:WHN6 WHS6:WHU6 WHZ6:WIB6 WIG6:WII6 WIN6:WIP6 WIU6:WIW6 WJB6:WJD6 WJI6:WJK6 WJP6:WJR6 WJW6:WJY6 WKD6:WKF6 WKK6:WKM6 WKR6:WKT6 WKY6:WLA6 WLF6:WLH6 WLM6:WLO6 WLT6:WLV6 WMA6:WMC6 WMH6:WMJ6 WMO6:WMQ6 WMV6:WMX6 WNC6:WNE6 WNJ6:WNL6 WNQ6:WNS6 WNX6:WNZ6 WOE6:WOG6 WOL6:WON6 WOS6:WOU6 WOZ6:WPB6 WPG6:WPI6 WPN6:WPP6 WPU6:WPW6 WQB6:WQD6 WQI6:WQK6 WQP6:WQR6 WQW6:WQY6 WRD6:WRF6 WRK6:WRM6 WRR6:WRT6 WRY6:WSA6 WSF6:WSH6 WSM6:WSO6 WST6:WSV6 WTA6:WTC6 WTH6:WTJ6 WTO6:WTQ6 WTV6:WTX6 WUC6:WUE6 WUJ6:WUL6 WUQ6:WUS6 WUX6:WUZ6 WVE6:WVG6 WVL6:WVN6 WVS6:WVU6 WVZ6:WWB6 WWG6:WWI6 WWN6:WWP6 WWU6:WWW6 WXB6:WXD6 WXI6:WXK6 WXP6:WXR6 WXW6:WXY6 WYD6:WYF6 WYK6:WYM6 WYR6:WYT6 WYY6:WZA6 WZF6:WZH6 WZM6:WZO6 WZT6:WZV6 XAA6:XAC6 XAH6:XAJ6 XAO6:XAQ6 XAV6:XAX6 XBC6:XBE6 XBJ6:XBL6 XBQ6:XBS6 XBX6:XBZ6 XCE6:XCG6 XCL6:XCN6 XCS6:XCU6 XCZ6:XDB6 XDG6:XDI6 XDN6:XDP6 XDU6:XDW6 XEB6:XED6 XEI6:XEK6 XEP6:XER6 XEW6:XEY6 XFD6">
    <cfRule type="containsBlanks" dxfId="305" priority="16">
      <formula>LEN(TRIM(K6))=0</formula>
    </cfRule>
  </conditionalFormatting>
  <conditionalFormatting sqref="K12:M12 R12:T12 Y12:AA12 AF12:AH12 AM12:AO12 AT12:AV12 BA12:BC12 BH12:BJ12 BO12:BQ12 BV12:BX12 CC12:CE12 CJ12:CL12 CQ12:CS12 CX12:CZ12 DE12:DG12 DL12:DN12 DS12:DU12 DZ12:EB12 EG12:EI12 EN12:EP12 EU12:EW12 FB12:FD12 FI12:FK12 FP12:FR12 FW12:FY12 GD12:GF12 GK12:GM12 GR12:GT12 GY12:HA12 HF12:HH12 HM12:HO12 HT12:HV12 IA12:IC12 IH12:IJ12 IO12:IQ12 IV12:IX12 JC12:JE12 JJ12:JL12 JQ12:JS12 JX12:JZ12 KE12:KG12 KL12:KN12 KS12:KU12 KZ12:LB12 LG12:LI12 LN12:LP12 LU12:LW12 MB12:MD12 MI12:MK12 MP12:MR12 MW12:MY12 ND12:NF12 NK12:NM12 NR12:NT12 NY12:OA12 OF12:OH12 OM12:OO12 OT12:OV12 PA12:PC12 PH12:PJ12 PO12:PQ12 PV12:PX12 QC12:QE12 QJ12:QL12 QQ12:QS12 QX12:QZ12 RE12:RG12 RL12:RN12 RS12:RU12 RZ12:SB12 SG12:SI12 SN12:SP12 SU12:SW12 TB12:TD12 TI12:TK12 TP12:TR12 TW12:TY12 UD12:UF12 UK12:UM12 UR12:UT12 UY12:VA12 VF12:VH12 VM12:VO12 VT12:VV12 WA12:WC12 WH12:WJ12 WO12:WQ12 WV12:WX12 XC12:XE12 XJ12:XL12 XQ12:XS12 XX12:XZ12 YE12:YG12 YL12:YN12 YS12:YU12 YZ12:ZB12 ZG12:ZI12 ZN12:ZP12 ZU12:ZW12 AAB12:AAD12 AAI12:AAK12 AAP12:AAR12 AAW12:AAY12 ABD12:ABF12 ABK12:ABM12 ABR12:ABT12 ABY12:ACA12 ACF12:ACH12 ACM12:ACO12 ACT12:ACV12 ADA12:ADC12 ADH12:ADJ12 ADO12:ADQ12 ADV12:ADX12 AEC12:AEE12 AEJ12:AEL12 AEQ12:AES12 AEX12:AEZ12 AFE12:AFG12 AFL12:AFN12 AFS12:AFU12 AFZ12:AGB12 AGG12:AGI12 AGN12:AGP12 AGU12:AGW12 AHB12:AHD12 AHI12:AHK12 AHP12:AHR12 AHW12:AHY12 AID12:AIF12 AIK12:AIM12 AIR12:AIT12 AIY12:AJA12 AJF12:AJH12 AJM12:AJO12 AJT12:AJV12 AKA12:AKC12 AKH12:AKJ12 AKO12:AKQ12 AKV12:AKX12 ALC12:ALE12 ALJ12:ALL12 ALQ12:ALS12 ALX12:ALZ12 AME12:AMG12 AML12:AMN12 AMS12:AMU12 AMZ12:ANB12 ANG12:ANI12 ANN12:ANP12 ANU12:ANW12 AOB12:AOD12 AOI12:AOK12 AOP12:AOR12 AOW12:AOY12 APD12:APF12 APK12:APM12 APR12:APT12 APY12:AQA12 AQF12:AQH12 AQM12:AQO12 AQT12:AQV12 ARA12:ARC12 ARH12:ARJ12 ARO12:ARQ12 ARV12:ARX12 ASC12:ASE12 ASJ12:ASL12 ASQ12:ASS12 ASX12:ASZ12 ATE12:ATG12 ATL12:ATN12 ATS12:ATU12 ATZ12:AUB12 AUG12:AUI12 AUN12:AUP12 AUU12:AUW12 AVB12:AVD12 AVI12:AVK12 AVP12:AVR12 AVW12:AVY12 AWD12:AWF12 AWK12:AWM12 AWR12:AWT12 AWY12:AXA12 AXF12:AXH12 AXM12:AXO12 AXT12:AXV12 AYA12:AYC12 AYH12:AYJ12 AYO12:AYQ12 AYV12:AYX12 AZC12:AZE12 AZJ12:AZL12 AZQ12:AZS12 AZX12:AZZ12 BAE12:BAG12 BAL12:BAN12 BAS12:BAU12 BAZ12:BBB12 BBG12:BBI12 BBN12:BBP12 BBU12:BBW12 BCB12:BCD12 BCI12:BCK12 BCP12:BCR12 BCW12:BCY12 BDD12:BDF12 BDK12:BDM12 BDR12:BDT12 BDY12:BEA12 BEF12:BEH12 BEM12:BEO12 BET12:BEV12 BFA12:BFC12 BFH12:BFJ12 BFO12:BFQ12 BFV12:BFX12 BGC12:BGE12 BGJ12:BGL12 BGQ12:BGS12 BGX12:BGZ12 BHE12:BHG12 BHL12:BHN12 BHS12:BHU12 BHZ12:BIB12 BIG12:BII12 BIN12:BIP12 BIU12:BIW12 BJB12:BJD12 BJI12:BJK12 BJP12:BJR12 BJW12:BJY12 BKD12:BKF12 BKK12:BKM12 BKR12:BKT12 BKY12:BLA12 BLF12:BLH12 BLM12:BLO12 BLT12:BLV12 BMA12:BMC12 BMH12:BMJ12 BMO12:BMQ12 BMV12:BMX12 BNC12:BNE12 BNJ12:BNL12 BNQ12:BNS12 BNX12:BNZ12 BOE12:BOG12 BOL12:BON12 BOS12:BOU12 BOZ12:BPB12 BPG12:BPI12 BPN12:BPP12 BPU12:BPW12 BQB12:BQD12 BQI12:BQK12 BQP12:BQR12 BQW12:BQY12 BRD12:BRF12 BRK12:BRM12 BRR12:BRT12 BRY12:BSA12 BSF12:BSH12 BSM12:BSO12 BST12:BSV12 BTA12:BTC12 BTH12:BTJ12 BTO12:BTQ12 BTV12:BTX12 BUC12:BUE12 BUJ12:BUL12 BUQ12:BUS12 BUX12:BUZ12 BVE12:BVG12 BVL12:BVN12 BVS12:BVU12 BVZ12:BWB12 BWG12:BWI12 BWN12:BWP12 BWU12:BWW12 BXB12:BXD12 BXI12:BXK12 BXP12:BXR12 BXW12:BXY12 BYD12:BYF12 BYK12:BYM12 BYR12:BYT12 BYY12:BZA12 BZF12:BZH12 BZM12:BZO12 BZT12:BZV12 CAA12:CAC12 CAH12:CAJ12 CAO12:CAQ12 CAV12:CAX12 CBC12:CBE12 CBJ12:CBL12 CBQ12:CBS12 CBX12:CBZ12 CCE12:CCG12 CCL12:CCN12 CCS12:CCU12 CCZ12:CDB12 CDG12:CDI12 CDN12:CDP12 CDU12:CDW12 CEB12:CED12 CEI12:CEK12 CEP12:CER12 CEW12:CEY12 CFD12:CFF12 CFK12:CFM12 CFR12:CFT12 CFY12:CGA12 CGF12:CGH12 CGM12:CGO12 CGT12:CGV12 CHA12:CHC12 CHH12:CHJ12 CHO12:CHQ12 CHV12:CHX12 CIC12:CIE12 CIJ12:CIL12 CIQ12:CIS12 CIX12:CIZ12 CJE12:CJG12 CJL12:CJN12 CJS12:CJU12 CJZ12:CKB12 CKG12:CKI12 CKN12:CKP12 CKU12:CKW12 CLB12:CLD12 CLI12:CLK12 CLP12:CLR12 CLW12:CLY12 CMD12:CMF12 CMK12:CMM12 CMR12:CMT12 CMY12:CNA12 CNF12:CNH12 CNM12:CNO12 CNT12:CNV12 COA12:COC12 COH12:COJ12 COO12:COQ12 COV12:COX12 CPC12:CPE12 CPJ12:CPL12 CPQ12:CPS12 CPX12:CPZ12 CQE12:CQG12 CQL12:CQN12 CQS12:CQU12 CQZ12:CRB12 CRG12:CRI12 CRN12:CRP12 CRU12:CRW12 CSB12:CSD12 CSI12:CSK12 CSP12:CSR12 CSW12:CSY12 CTD12:CTF12 CTK12:CTM12 CTR12:CTT12 CTY12:CUA12 CUF12:CUH12 CUM12:CUO12 CUT12:CUV12 CVA12:CVC12 CVH12:CVJ12 CVO12:CVQ12 CVV12:CVX12 CWC12:CWE12 CWJ12:CWL12 CWQ12:CWS12 CWX12:CWZ12 CXE12:CXG12 CXL12:CXN12 CXS12:CXU12 CXZ12:CYB12 CYG12:CYI12 CYN12:CYP12 CYU12:CYW12 CZB12:CZD12 CZI12:CZK12 CZP12:CZR12 CZW12:CZY12 DAD12:DAF12 DAK12:DAM12 DAR12:DAT12 DAY12:DBA12 DBF12:DBH12 DBM12:DBO12 DBT12:DBV12 DCA12:DCC12 DCH12:DCJ12 DCO12:DCQ12 DCV12:DCX12 DDC12:DDE12 DDJ12:DDL12 DDQ12:DDS12 DDX12:DDZ12 DEE12:DEG12 DEL12:DEN12 DES12:DEU12 DEZ12:DFB12 DFG12:DFI12 DFN12:DFP12 DFU12:DFW12 DGB12:DGD12 DGI12:DGK12 DGP12:DGR12 DGW12:DGY12 DHD12:DHF12 DHK12:DHM12 DHR12:DHT12 DHY12:DIA12 DIF12:DIH12 DIM12:DIO12 DIT12:DIV12 DJA12:DJC12 DJH12:DJJ12 DJO12:DJQ12 DJV12:DJX12 DKC12:DKE12 DKJ12:DKL12 DKQ12:DKS12 DKX12:DKZ12 DLE12:DLG12 DLL12:DLN12 DLS12:DLU12 DLZ12:DMB12 DMG12:DMI12 DMN12:DMP12 DMU12:DMW12 DNB12:DND12 DNI12:DNK12 DNP12:DNR12 DNW12:DNY12 DOD12:DOF12 DOK12:DOM12 DOR12:DOT12 DOY12:DPA12 DPF12:DPH12 DPM12:DPO12 DPT12:DPV12 DQA12:DQC12 DQH12:DQJ12 DQO12:DQQ12 DQV12:DQX12 DRC12:DRE12 DRJ12:DRL12 DRQ12:DRS12 DRX12:DRZ12 DSE12:DSG12 DSL12:DSN12 DSS12:DSU12 DSZ12:DTB12 DTG12:DTI12 DTN12:DTP12 DTU12:DTW12 DUB12:DUD12 DUI12:DUK12 DUP12:DUR12 DUW12:DUY12 DVD12:DVF12 DVK12:DVM12 DVR12:DVT12 DVY12:DWA12 DWF12:DWH12 DWM12:DWO12 DWT12:DWV12 DXA12:DXC12 DXH12:DXJ12 DXO12:DXQ12 DXV12:DXX12 DYC12:DYE12 DYJ12:DYL12 DYQ12:DYS12 DYX12:DYZ12 DZE12:DZG12 DZL12:DZN12 DZS12:DZU12 DZZ12:EAB12 EAG12:EAI12 EAN12:EAP12 EAU12:EAW12 EBB12:EBD12 EBI12:EBK12 EBP12:EBR12 EBW12:EBY12 ECD12:ECF12 ECK12:ECM12 ECR12:ECT12 ECY12:EDA12 EDF12:EDH12 EDM12:EDO12 EDT12:EDV12 EEA12:EEC12 EEH12:EEJ12 EEO12:EEQ12 EEV12:EEX12 EFC12:EFE12 EFJ12:EFL12 EFQ12:EFS12 EFX12:EFZ12 EGE12:EGG12 EGL12:EGN12 EGS12:EGU12 EGZ12:EHB12 EHG12:EHI12 EHN12:EHP12 EHU12:EHW12 EIB12:EID12 EII12:EIK12 EIP12:EIR12 EIW12:EIY12 EJD12:EJF12 EJK12:EJM12 EJR12:EJT12 EJY12:EKA12 EKF12:EKH12 EKM12:EKO12 EKT12:EKV12 ELA12:ELC12 ELH12:ELJ12 ELO12:ELQ12 ELV12:ELX12 EMC12:EME12 EMJ12:EML12 EMQ12:EMS12 EMX12:EMZ12 ENE12:ENG12 ENL12:ENN12 ENS12:ENU12 ENZ12:EOB12 EOG12:EOI12 EON12:EOP12 EOU12:EOW12 EPB12:EPD12 EPI12:EPK12 EPP12:EPR12 EPW12:EPY12 EQD12:EQF12 EQK12:EQM12 EQR12:EQT12 EQY12:ERA12 ERF12:ERH12 ERM12:ERO12 ERT12:ERV12 ESA12:ESC12 ESH12:ESJ12 ESO12:ESQ12 ESV12:ESX12 ETC12:ETE12 ETJ12:ETL12 ETQ12:ETS12 ETX12:ETZ12 EUE12:EUG12 EUL12:EUN12 EUS12:EUU12 EUZ12:EVB12 EVG12:EVI12 EVN12:EVP12 EVU12:EVW12 EWB12:EWD12 EWI12:EWK12 EWP12:EWR12 EWW12:EWY12 EXD12:EXF12 EXK12:EXM12 EXR12:EXT12 EXY12:EYA12 EYF12:EYH12 EYM12:EYO12 EYT12:EYV12 EZA12:EZC12 EZH12:EZJ12 EZO12:EZQ12 EZV12:EZX12 FAC12:FAE12 FAJ12:FAL12 FAQ12:FAS12 FAX12:FAZ12 FBE12:FBG12 FBL12:FBN12 FBS12:FBU12 FBZ12:FCB12 FCG12:FCI12 FCN12:FCP12 FCU12:FCW12 FDB12:FDD12 FDI12:FDK12 FDP12:FDR12 FDW12:FDY12 FED12:FEF12 FEK12:FEM12 FER12:FET12 FEY12:FFA12 FFF12:FFH12 FFM12:FFO12 FFT12:FFV12 FGA12:FGC12 FGH12:FGJ12 FGO12:FGQ12 FGV12:FGX12 FHC12:FHE12 FHJ12:FHL12 FHQ12:FHS12 FHX12:FHZ12 FIE12:FIG12 FIL12:FIN12 FIS12:FIU12 FIZ12:FJB12 FJG12:FJI12 FJN12:FJP12 FJU12:FJW12 FKB12:FKD12 FKI12:FKK12 FKP12:FKR12 FKW12:FKY12 FLD12:FLF12 FLK12:FLM12 FLR12:FLT12 FLY12:FMA12 FMF12:FMH12 FMM12:FMO12 FMT12:FMV12 FNA12:FNC12 FNH12:FNJ12 FNO12:FNQ12 FNV12:FNX12 FOC12:FOE12 FOJ12:FOL12 FOQ12:FOS12 FOX12:FOZ12 FPE12:FPG12 FPL12:FPN12 FPS12:FPU12 FPZ12:FQB12 FQG12:FQI12 FQN12:FQP12 FQU12:FQW12 FRB12:FRD12 FRI12:FRK12 FRP12:FRR12 FRW12:FRY12 FSD12:FSF12 FSK12:FSM12 FSR12:FST12 FSY12:FTA12 FTF12:FTH12 FTM12:FTO12 FTT12:FTV12 FUA12:FUC12 FUH12:FUJ12 FUO12:FUQ12 FUV12:FUX12 FVC12:FVE12 FVJ12:FVL12 FVQ12:FVS12 FVX12:FVZ12 FWE12:FWG12 FWL12:FWN12 FWS12:FWU12 FWZ12:FXB12 FXG12:FXI12 FXN12:FXP12 FXU12:FXW12 FYB12:FYD12 FYI12:FYK12 FYP12:FYR12 FYW12:FYY12 FZD12:FZF12 FZK12:FZM12 FZR12:FZT12 FZY12:GAA12 GAF12:GAH12 GAM12:GAO12 GAT12:GAV12 GBA12:GBC12 GBH12:GBJ12 GBO12:GBQ12 GBV12:GBX12 GCC12:GCE12 GCJ12:GCL12 GCQ12:GCS12 GCX12:GCZ12 GDE12:GDG12 GDL12:GDN12 GDS12:GDU12 GDZ12:GEB12 GEG12:GEI12 GEN12:GEP12 GEU12:GEW12 GFB12:GFD12 GFI12:GFK12 GFP12:GFR12 GFW12:GFY12 GGD12:GGF12 GGK12:GGM12 GGR12:GGT12 GGY12:GHA12 GHF12:GHH12 GHM12:GHO12 GHT12:GHV12 GIA12:GIC12 GIH12:GIJ12 GIO12:GIQ12 GIV12:GIX12 GJC12:GJE12 GJJ12:GJL12 GJQ12:GJS12 GJX12:GJZ12 GKE12:GKG12 GKL12:GKN12 GKS12:GKU12 GKZ12:GLB12 GLG12:GLI12 GLN12:GLP12 GLU12:GLW12 GMB12:GMD12 GMI12:GMK12 GMP12:GMR12 GMW12:GMY12 GND12:GNF12 GNK12:GNM12 GNR12:GNT12 GNY12:GOA12 GOF12:GOH12 GOM12:GOO12 GOT12:GOV12 GPA12:GPC12 GPH12:GPJ12 GPO12:GPQ12 GPV12:GPX12 GQC12:GQE12 GQJ12:GQL12 GQQ12:GQS12 GQX12:GQZ12 GRE12:GRG12 GRL12:GRN12 GRS12:GRU12 GRZ12:GSB12 GSG12:GSI12 GSN12:GSP12 GSU12:GSW12 GTB12:GTD12 GTI12:GTK12 GTP12:GTR12 GTW12:GTY12 GUD12:GUF12 GUK12:GUM12 GUR12:GUT12 GUY12:GVA12 GVF12:GVH12 GVM12:GVO12 GVT12:GVV12 GWA12:GWC12 GWH12:GWJ12 GWO12:GWQ12 GWV12:GWX12 GXC12:GXE12 GXJ12:GXL12 GXQ12:GXS12 GXX12:GXZ12 GYE12:GYG12 GYL12:GYN12 GYS12:GYU12 GYZ12:GZB12 GZG12:GZI12 GZN12:GZP12 GZU12:GZW12 HAB12:HAD12 HAI12:HAK12 HAP12:HAR12 HAW12:HAY12 HBD12:HBF12 HBK12:HBM12 HBR12:HBT12 HBY12:HCA12 HCF12:HCH12 HCM12:HCO12 HCT12:HCV12 HDA12:HDC12 HDH12:HDJ12 HDO12:HDQ12 HDV12:HDX12 HEC12:HEE12 HEJ12:HEL12 HEQ12:HES12 HEX12:HEZ12 HFE12:HFG12 HFL12:HFN12 HFS12:HFU12 HFZ12:HGB12 HGG12:HGI12 HGN12:HGP12 HGU12:HGW12 HHB12:HHD12 HHI12:HHK12 HHP12:HHR12 HHW12:HHY12 HID12:HIF12 HIK12:HIM12 HIR12:HIT12 HIY12:HJA12 HJF12:HJH12 HJM12:HJO12 HJT12:HJV12 HKA12:HKC12 HKH12:HKJ12 HKO12:HKQ12 HKV12:HKX12 HLC12:HLE12 HLJ12:HLL12 HLQ12:HLS12 HLX12:HLZ12 HME12:HMG12 HML12:HMN12 HMS12:HMU12 HMZ12:HNB12 HNG12:HNI12 HNN12:HNP12 HNU12:HNW12 HOB12:HOD12 HOI12:HOK12 HOP12:HOR12 HOW12:HOY12 HPD12:HPF12 HPK12:HPM12 HPR12:HPT12 HPY12:HQA12 HQF12:HQH12 HQM12:HQO12 HQT12:HQV12 HRA12:HRC12 HRH12:HRJ12 HRO12:HRQ12 HRV12:HRX12 HSC12:HSE12 HSJ12:HSL12 HSQ12:HSS12 HSX12:HSZ12 HTE12:HTG12 HTL12:HTN12 HTS12:HTU12 HTZ12:HUB12 HUG12:HUI12 HUN12:HUP12 HUU12:HUW12 HVB12:HVD12 HVI12:HVK12 HVP12:HVR12 HVW12:HVY12 HWD12:HWF12 HWK12:HWM12 HWR12:HWT12 HWY12:HXA12 HXF12:HXH12 HXM12:HXO12 HXT12:HXV12 HYA12:HYC12 HYH12:HYJ12 HYO12:HYQ12 HYV12:HYX12 HZC12:HZE12 HZJ12:HZL12 HZQ12:HZS12 HZX12:HZZ12 IAE12:IAG12 IAL12:IAN12 IAS12:IAU12 IAZ12:IBB12 IBG12:IBI12 IBN12:IBP12 IBU12:IBW12 ICB12:ICD12 ICI12:ICK12 ICP12:ICR12 ICW12:ICY12 IDD12:IDF12 IDK12:IDM12 IDR12:IDT12 IDY12:IEA12 IEF12:IEH12 IEM12:IEO12 IET12:IEV12 IFA12:IFC12 IFH12:IFJ12 IFO12:IFQ12 IFV12:IFX12 IGC12:IGE12 IGJ12:IGL12 IGQ12:IGS12 IGX12:IGZ12 IHE12:IHG12 IHL12:IHN12 IHS12:IHU12 IHZ12:IIB12 IIG12:III12 IIN12:IIP12 IIU12:IIW12 IJB12:IJD12 IJI12:IJK12 IJP12:IJR12 IJW12:IJY12 IKD12:IKF12 IKK12:IKM12 IKR12:IKT12 IKY12:ILA12 ILF12:ILH12 ILM12:ILO12 ILT12:ILV12 IMA12:IMC12 IMH12:IMJ12 IMO12:IMQ12 IMV12:IMX12 INC12:INE12 INJ12:INL12 INQ12:INS12 INX12:INZ12 IOE12:IOG12 IOL12:ION12 IOS12:IOU12 IOZ12:IPB12 IPG12:IPI12 IPN12:IPP12 IPU12:IPW12 IQB12:IQD12 IQI12:IQK12 IQP12:IQR12 IQW12:IQY12 IRD12:IRF12 IRK12:IRM12 IRR12:IRT12 IRY12:ISA12 ISF12:ISH12 ISM12:ISO12 IST12:ISV12 ITA12:ITC12 ITH12:ITJ12 ITO12:ITQ12 ITV12:ITX12 IUC12:IUE12 IUJ12:IUL12 IUQ12:IUS12 IUX12:IUZ12 IVE12:IVG12 IVL12:IVN12 IVS12:IVU12 IVZ12:IWB12 IWG12:IWI12 IWN12:IWP12 IWU12:IWW12 IXB12:IXD12 IXI12:IXK12 IXP12:IXR12 IXW12:IXY12 IYD12:IYF12 IYK12:IYM12 IYR12:IYT12 IYY12:IZA12 IZF12:IZH12 IZM12:IZO12 IZT12:IZV12 JAA12:JAC12 JAH12:JAJ12 JAO12:JAQ12 JAV12:JAX12 JBC12:JBE12 JBJ12:JBL12 JBQ12:JBS12 JBX12:JBZ12 JCE12:JCG12 JCL12:JCN12 JCS12:JCU12 JCZ12:JDB12 JDG12:JDI12 JDN12:JDP12 JDU12:JDW12 JEB12:JED12 JEI12:JEK12 JEP12:JER12 JEW12:JEY12 JFD12:JFF12 JFK12:JFM12 JFR12:JFT12 JFY12:JGA12 JGF12:JGH12 JGM12:JGO12 JGT12:JGV12 JHA12:JHC12 JHH12:JHJ12 JHO12:JHQ12 JHV12:JHX12 JIC12:JIE12 JIJ12:JIL12 JIQ12:JIS12 JIX12:JIZ12 JJE12:JJG12 JJL12:JJN12 JJS12:JJU12 JJZ12:JKB12 JKG12:JKI12 JKN12:JKP12 JKU12:JKW12 JLB12:JLD12 JLI12:JLK12 JLP12:JLR12 JLW12:JLY12 JMD12:JMF12 JMK12:JMM12 JMR12:JMT12 JMY12:JNA12 JNF12:JNH12 JNM12:JNO12 JNT12:JNV12 JOA12:JOC12 JOH12:JOJ12 JOO12:JOQ12 JOV12:JOX12 JPC12:JPE12 JPJ12:JPL12 JPQ12:JPS12 JPX12:JPZ12 JQE12:JQG12 JQL12:JQN12 JQS12:JQU12 JQZ12:JRB12 JRG12:JRI12 JRN12:JRP12 JRU12:JRW12 JSB12:JSD12 JSI12:JSK12 JSP12:JSR12 JSW12:JSY12 JTD12:JTF12 JTK12:JTM12 JTR12:JTT12 JTY12:JUA12 JUF12:JUH12 JUM12:JUO12 JUT12:JUV12 JVA12:JVC12 JVH12:JVJ12 JVO12:JVQ12 JVV12:JVX12 JWC12:JWE12 JWJ12:JWL12 JWQ12:JWS12 JWX12:JWZ12 JXE12:JXG12 JXL12:JXN12 JXS12:JXU12 JXZ12:JYB12 JYG12:JYI12 JYN12:JYP12 JYU12:JYW12 JZB12:JZD12 JZI12:JZK12 JZP12:JZR12 JZW12:JZY12 KAD12:KAF12 KAK12:KAM12 KAR12:KAT12 KAY12:KBA12 KBF12:KBH12 KBM12:KBO12 KBT12:KBV12 KCA12:KCC12 KCH12:KCJ12 KCO12:KCQ12 KCV12:KCX12 KDC12:KDE12 KDJ12:KDL12 KDQ12:KDS12 KDX12:KDZ12 KEE12:KEG12 KEL12:KEN12 KES12:KEU12 KEZ12:KFB12 KFG12:KFI12 KFN12:KFP12 KFU12:KFW12 KGB12:KGD12 KGI12:KGK12 KGP12:KGR12 KGW12:KGY12 KHD12:KHF12 KHK12:KHM12 KHR12:KHT12 KHY12:KIA12 KIF12:KIH12 KIM12:KIO12 KIT12:KIV12 KJA12:KJC12 KJH12:KJJ12 KJO12:KJQ12 KJV12:KJX12 KKC12:KKE12 KKJ12:KKL12 KKQ12:KKS12 KKX12:KKZ12 KLE12:KLG12 KLL12:KLN12 KLS12:KLU12 KLZ12:KMB12 KMG12:KMI12 KMN12:KMP12 KMU12:KMW12 KNB12:KND12 KNI12:KNK12 KNP12:KNR12 KNW12:KNY12 KOD12:KOF12 KOK12:KOM12 KOR12:KOT12 KOY12:KPA12 KPF12:KPH12 KPM12:KPO12 KPT12:KPV12 KQA12:KQC12 KQH12:KQJ12 KQO12:KQQ12 KQV12:KQX12 KRC12:KRE12 KRJ12:KRL12 KRQ12:KRS12 KRX12:KRZ12 KSE12:KSG12 KSL12:KSN12 KSS12:KSU12 KSZ12:KTB12 KTG12:KTI12 KTN12:KTP12 KTU12:KTW12 KUB12:KUD12 KUI12:KUK12 KUP12:KUR12 KUW12:KUY12 KVD12:KVF12 KVK12:KVM12 KVR12:KVT12 KVY12:KWA12 KWF12:KWH12 KWM12:KWO12 KWT12:KWV12 KXA12:KXC12 KXH12:KXJ12 KXO12:KXQ12 KXV12:KXX12 KYC12:KYE12 KYJ12:KYL12 KYQ12:KYS12 KYX12:KYZ12 KZE12:KZG12 KZL12:KZN12 KZS12:KZU12 KZZ12:LAB12 LAG12:LAI12 LAN12:LAP12 LAU12:LAW12 LBB12:LBD12 LBI12:LBK12 LBP12:LBR12 LBW12:LBY12 LCD12:LCF12 LCK12:LCM12 LCR12:LCT12 LCY12:LDA12 LDF12:LDH12 LDM12:LDO12 LDT12:LDV12 LEA12:LEC12 LEH12:LEJ12 LEO12:LEQ12 LEV12:LEX12 LFC12:LFE12 LFJ12:LFL12 LFQ12:LFS12 LFX12:LFZ12 LGE12:LGG12 LGL12:LGN12 LGS12:LGU12 LGZ12:LHB12 LHG12:LHI12 LHN12:LHP12 LHU12:LHW12 LIB12:LID12 LII12:LIK12 LIP12:LIR12 LIW12:LIY12 LJD12:LJF12 LJK12:LJM12 LJR12:LJT12 LJY12:LKA12 LKF12:LKH12 LKM12:LKO12 LKT12:LKV12 LLA12:LLC12 LLH12:LLJ12 LLO12:LLQ12 LLV12:LLX12 LMC12:LME12 LMJ12:LML12 LMQ12:LMS12 LMX12:LMZ12 LNE12:LNG12 LNL12:LNN12 LNS12:LNU12 LNZ12:LOB12 LOG12:LOI12 LON12:LOP12 LOU12:LOW12 LPB12:LPD12 LPI12:LPK12 LPP12:LPR12 LPW12:LPY12 LQD12:LQF12 LQK12:LQM12 LQR12:LQT12 LQY12:LRA12 LRF12:LRH12 LRM12:LRO12 LRT12:LRV12 LSA12:LSC12 LSH12:LSJ12 LSO12:LSQ12 LSV12:LSX12 LTC12:LTE12 LTJ12:LTL12 LTQ12:LTS12 LTX12:LTZ12 LUE12:LUG12 LUL12:LUN12 LUS12:LUU12 LUZ12:LVB12 LVG12:LVI12 LVN12:LVP12 LVU12:LVW12 LWB12:LWD12 LWI12:LWK12 LWP12:LWR12 LWW12:LWY12 LXD12:LXF12 LXK12:LXM12 LXR12:LXT12 LXY12:LYA12 LYF12:LYH12 LYM12:LYO12 LYT12:LYV12 LZA12:LZC12 LZH12:LZJ12 LZO12:LZQ12 LZV12:LZX12 MAC12:MAE12 MAJ12:MAL12 MAQ12:MAS12 MAX12:MAZ12 MBE12:MBG12 MBL12:MBN12 MBS12:MBU12 MBZ12:MCB12 MCG12:MCI12 MCN12:MCP12 MCU12:MCW12 MDB12:MDD12 MDI12:MDK12 MDP12:MDR12 MDW12:MDY12 MED12:MEF12 MEK12:MEM12 MER12:MET12 MEY12:MFA12 MFF12:MFH12 MFM12:MFO12 MFT12:MFV12 MGA12:MGC12 MGH12:MGJ12 MGO12:MGQ12 MGV12:MGX12 MHC12:MHE12 MHJ12:MHL12 MHQ12:MHS12 MHX12:MHZ12 MIE12:MIG12 MIL12:MIN12 MIS12:MIU12 MIZ12:MJB12 MJG12:MJI12 MJN12:MJP12 MJU12:MJW12 MKB12:MKD12 MKI12:MKK12 MKP12:MKR12 MKW12:MKY12 MLD12:MLF12 MLK12:MLM12 MLR12:MLT12 MLY12:MMA12 MMF12:MMH12 MMM12:MMO12 MMT12:MMV12 MNA12:MNC12 MNH12:MNJ12 MNO12:MNQ12 MNV12:MNX12 MOC12:MOE12 MOJ12:MOL12 MOQ12:MOS12 MOX12:MOZ12 MPE12:MPG12 MPL12:MPN12 MPS12:MPU12 MPZ12:MQB12 MQG12:MQI12 MQN12:MQP12 MQU12:MQW12 MRB12:MRD12 MRI12:MRK12 MRP12:MRR12 MRW12:MRY12 MSD12:MSF12 MSK12:MSM12 MSR12:MST12 MSY12:MTA12 MTF12:MTH12 MTM12:MTO12 MTT12:MTV12 MUA12:MUC12 MUH12:MUJ12 MUO12:MUQ12 MUV12:MUX12 MVC12:MVE12 MVJ12:MVL12 MVQ12:MVS12 MVX12:MVZ12 MWE12:MWG12 MWL12:MWN12 MWS12:MWU12 MWZ12:MXB12 MXG12:MXI12 MXN12:MXP12 MXU12:MXW12 MYB12:MYD12 MYI12:MYK12 MYP12:MYR12 MYW12:MYY12 MZD12:MZF12 MZK12:MZM12 MZR12:MZT12 MZY12:NAA12 NAF12:NAH12 NAM12:NAO12 NAT12:NAV12 NBA12:NBC12 NBH12:NBJ12 NBO12:NBQ12 NBV12:NBX12 NCC12:NCE12 NCJ12:NCL12 NCQ12:NCS12 NCX12:NCZ12 NDE12:NDG12 NDL12:NDN12 NDS12:NDU12 NDZ12:NEB12 NEG12:NEI12 NEN12:NEP12 NEU12:NEW12 NFB12:NFD12 NFI12:NFK12 NFP12:NFR12 NFW12:NFY12 NGD12:NGF12 NGK12:NGM12 NGR12:NGT12 NGY12:NHA12 NHF12:NHH12 NHM12:NHO12 NHT12:NHV12 NIA12:NIC12 NIH12:NIJ12 NIO12:NIQ12 NIV12:NIX12 NJC12:NJE12 NJJ12:NJL12 NJQ12:NJS12 NJX12:NJZ12 NKE12:NKG12 NKL12:NKN12 NKS12:NKU12 NKZ12:NLB12 NLG12:NLI12 NLN12:NLP12 NLU12:NLW12 NMB12:NMD12 NMI12:NMK12 NMP12:NMR12 NMW12:NMY12 NND12:NNF12 NNK12:NNM12 NNR12:NNT12 NNY12:NOA12 NOF12:NOH12 NOM12:NOO12 NOT12:NOV12 NPA12:NPC12 NPH12:NPJ12 NPO12:NPQ12 NPV12:NPX12 NQC12:NQE12 NQJ12:NQL12 NQQ12:NQS12 NQX12:NQZ12 NRE12:NRG12 NRL12:NRN12 NRS12:NRU12 NRZ12:NSB12 NSG12:NSI12 NSN12:NSP12 NSU12:NSW12 NTB12:NTD12 NTI12:NTK12 NTP12:NTR12 NTW12:NTY12 NUD12:NUF12 NUK12:NUM12 NUR12:NUT12 NUY12:NVA12 NVF12:NVH12 NVM12:NVO12 NVT12:NVV12 NWA12:NWC12 NWH12:NWJ12 NWO12:NWQ12 NWV12:NWX12 NXC12:NXE12 NXJ12:NXL12 NXQ12:NXS12 NXX12:NXZ12 NYE12:NYG12 NYL12:NYN12 NYS12:NYU12 NYZ12:NZB12 NZG12:NZI12 NZN12:NZP12 NZU12:NZW12 OAB12:OAD12 OAI12:OAK12 OAP12:OAR12 OAW12:OAY12 OBD12:OBF12 OBK12:OBM12 OBR12:OBT12 OBY12:OCA12 OCF12:OCH12 OCM12:OCO12 OCT12:OCV12 ODA12:ODC12 ODH12:ODJ12 ODO12:ODQ12 ODV12:ODX12 OEC12:OEE12 OEJ12:OEL12 OEQ12:OES12 OEX12:OEZ12 OFE12:OFG12 OFL12:OFN12 OFS12:OFU12 OFZ12:OGB12 OGG12:OGI12 OGN12:OGP12 OGU12:OGW12 OHB12:OHD12 OHI12:OHK12 OHP12:OHR12 OHW12:OHY12 OID12:OIF12 OIK12:OIM12 OIR12:OIT12 OIY12:OJA12 OJF12:OJH12 OJM12:OJO12 OJT12:OJV12 OKA12:OKC12 OKH12:OKJ12 OKO12:OKQ12 OKV12:OKX12 OLC12:OLE12 OLJ12:OLL12 OLQ12:OLS12 OLX12:OLZ12 OME12:OMG12 OML12:OMN12 OMS12:OMU12 OMZ12:ONB12 ONG12:ONI12 ONN12:ONP12 ONU12:ONW12 OOB12:OOD12 OOI12:OOK12 OOP12:OOR12 OOW12:OOY12 OPD12:OPF12 OPK12:OPM12 OPR12:OPT12 OPY12:OQA12 OQF12:OQH12 OQM12:OQO12 OQT12:OQV12 ORA12:ORC12 ORH12:ORJ12 ORO12:ORQ12 ORV12:ORX12 OSC12:OSE12 OSJ12:OSL12 OSQ12:OSS12 OSX12:OSZ12 OTE12:OTG12 OTL12:OTN12 OTS12:OTU12 OTZ12:OUB12 OUG12:OUI12 OUN12:OUP12 OUU12:OUW12 OVB12:OVD12 OVI12:OVK12 OVP12:OVR12 OVW12:OVY12 OWD12:OWF12 OWK12:OWM12 OWR12:OWT12 OWY12:OXA12 OXF12:OXH12 OXM12:OXO12 OXT12:OXV12 OYA12:OYC12 OYH12:OYJ12 OYO12:OYQ12 OYV12:OYX12 OZC12:OZE12 OZJ12:OZL12 OZQ12:OZS12 OZX12:OZZ12 PAE12:PAG12 PAL12:PAN12 PAS12:PAU12 PAZ12:PBB12 PBG12:PBI12 PBN12:PBP12 PBU12:PBW12 PCB12:PCD12 PCI12:PCK12 PCP12:PCR12 PCW12:PCY12 PDD12:PDF12 PDK12:PDM12 PDR12:PDT12 PDY12:PEA12 PEF12:PEH12 PEM12:PEO12 PET12:PEV12 PFA12:PFC12 PFH12:PFJ12 PFO12:PFQ12 PFV12:PFX12 PGC12:PGE12 PGJ12:PGL12 PGQ12:PGS12 PGX12:PGZ12 PHE12:PHG12 PHL12:PHN12 PHS12:PHU12 PHZ12:PIB12 PIG12:PII12 PIN12:PIP12 PIU12:PIW12 PJB12:PJD12 PJI12:PJK12 PJP12:PJR12 PJW12:PJY12 PKD12:PKF12 PKK12:PKM12 PKR12:PKT12 PKY12:PLA12 PLF12:PLH12 PLM12:PLO12 PLT12:PLV12 PMA12:PMC12 PMH12:PMJ12 PMO12:PMQ12 PMV12:PMX12 PNC12:PNE12 PNJ12:PNL12 PNQ12:PNS12 PNX12:PNZ12 POE12:POG12 POL12:PON12 POS12:POU12 POZ12:PPB12 PPG12:PPI12 PPN12:PPP12 PPU12:PPW12 PQB12:PQD12 PQI12:PQK12 PQP12:PQR12 PQW12:PQY12 PRD12:PRF12 PRK12:PRM12 PRR12:PRT12 PRY12:PSA12 PSF12:PSH12 PSM12:PSO12 PST12:PSV12 PTA12:PTC12 PTH12:PTJ12 PTO12:PTQ12 PTV12:PTX12 PUC12:PUE12 PUJ12:PUL12 PUQ12:PUS12 PUX12:PUZ12 PVE12:PVG12 PVL12:PVN12 PVS12:PVU12 PVZ12:PWB12 PWG12:PWI12 PWN12:PWP12 PWU12:PWW12 PXB12:PXD12 PXI12:PXK12 PXP12:PXR12 PXW12:PXY12 PYD12:PYF12 PYK12:PYM12 PYR12:PYT12 PYY12:PZA12 PZF12:PZH12 PZM12:PZO12 PZT12:PZV12 QAA12:QAC12 QAH12:QAJ12 QAO12:QAQ12 QAV12:QAX12 QBC12:QBE12 QBJ12:QBL12 QBQ12:QBS12 QBX12:QBZ12 QCE12:QCG12 QCL12:QCN12 QCS12:QCU12 QCZ12:QDB12 QDG12:QDI12 QDN12:QDP12 QDU12:QDW12 QEB12:QED12 QEI12:QEK12 QEP12:QER12 QEW12:QEY12 QFD12:QFF12 QFK12:QFM12 QFR12:QFT12 QFY12:QGA12 QGF12:QGH12 QGM12:QGO12 QGT12:QGV12 QHA12:QHC12 QHH12:QHJ12 QHO12:QHQ12 QHV12:QHX12 QIC12:QIE12 QIJ12:QIL12 QIQ12:QIS12 QIX12:QIZ12 QJE12:QJG12 QJL12:QJN12 QJS12:QJU12 QJZ12:QKB12 QKG12:QKI12 QKN12:QKP12 QKU12:QKW12 QLB12:QLD12 QLI12:QLK12 QLP12:QLR12 QLW12:QLY12 QMD12:QMF12 QMK12:QMM12 QMR12:QMT12 QMY12:QNA12 QNF12:QNH12 QNM12:QNO12 QNT12:QNV12 QOA12:QOC12 QOH12:QOJ12 QOO12:QOQ12 QOV12:QOX12 QPC12:QPE12 QPJ12:QPL12 QPQ12:QPS12 QPX12:QPZ12 QQE12:QQG12 QQL12:QQN12 QQS12:QQU12 QQZ12:QRB12 QRG12:QRI12 QRN12:QRP12 QRU12:QRW12 QSB12:QSD12 QSI12:QSK12 QSP12:QSR12 QSW12:QSY12 QTD12:QTF12 QTK12:QTM12 QTR12:QTT12 QTY12:QUA12 QUF12:QUH12 QUM12:QUO12 QUT12:QUV12 QVA12:QVC12 QVH12:QVJ12 QVO12:QVQ12 QVV12:QVX12 QWC12:QWE12 QWJ12:QWL12 QWQ12:QWS12 QWX12:QWZ12 QXE12:QXG12 QXL12:QXN12 QXS12:QXU12 QXZ12:QYB12 QYG12:QYI12 QYN12:QYP12 QYU12:QYW12 QZB12:QZD12 QZI12:QZK12 QZP12:QZR12 QZW12:QZY12 RAD12:RAF12 RAK12:RAM12 RAR12:RAT12 RAY12:RBA12 RBF12:RBH12 RBM12:RBO12 RBT12:RBV12 RCA12:RCC12 RCH12:RCJ12 RCO12:RCQ12 RCV12:RCX12 RDC12:RDE12 RDJ12:RDL12 RDQ12:RDS12 RDX12:RDZ12 REE12:REG12 REL12:REN12 RES12:REU12 REZ12:RFB12 RFG12:RFI12 RFN12:RFP12 RFU12:RFW12 RGB12:RGD12 RGI12:RGK12 RGP12:RGR12 RGW12:RGY12 RHD12:RHF12 RHK12:RHM12 RHR12:RHT12 RHY12:RIA12 RIF12:RIH12 RIM12:RIO12 RIT12:RIV12 RJA12:RJC12 RJH12:RJJ12 RJO12:RJQ12 RJV12:RJX12 RKC12:RKE12 RKJ12:RKL12 RKQ12:RKS12 RKX12:RKZ12 RLE12:RLG12 RLL12:RLN12 RLS12:RLU12 RLZ12:RMB12 RMG12:RMI12 RMN12:RMP12 RMU12:RMW12 RNB12:RND12 RNI12:RNK12 RNP12:RNR12 RNW12:RNY12 ROD12:ROF12 ROK12:ROM12 ROR12:ROT12 ROY12:RPA12 RPF12:RPH12 RPM12:RPO12 RPT12:RPV12 RQA12:RQC12 RQH12:RQJ12 RQO12:RQQ12 RQV12:RQX12 RRC12:RRE12 RRJ12:RRL12 RRQ12:RRS12 RRX12:RRZ12 RSE12:RSG12 RSL12:RSN12 RSS12:RSU12 RSZ12:RTB12 RTG12:RTI12 RTN12:RTP12 RTU12:RTW12 RUB12:RUD12 RUI12:RUK12 RUP12:RUR12 RUW12:RUY12 RVD12:RVF12 RVK12:RVM12 RVR12:RVT12 RVY12:RWA12 RWF12:RWH12 RWM12:RWO12 RWT12:RWV12 RXA12:RXC12 RXH12:RXJ12 RXO12:RXQ12 RXV12:RXX12 RYC12:RYE12 RYJ12:RYL12 RYQ12:RYS12 RYX12:RYZ12 RZE12:RZG12 RZL12:RZN12 RZS12:RZU12 RZZ12:SAB12 SAG12:SAI12 SAN12:SAP12 SAU12:SAW12 SBB12:SBD12 SBI12:SBK12 SBP12:SBR12 SBW12:SBY12 SCD12:SCF12 SCK12:SCM12 SCR12:SCT12 SCY12:SDA12 SDF12:SDH12 SDM12:SDO12 SDT12:SDV12 SEA12:SEC12 SEH12:SEJ12 SEO12:SEQ12 SEV12:SEX12 SFC12:SFE12 SFJ12:SFL12 SFQ12:SFS12 SFX12:SFZ12 SGE12:SGG12 SGL12:SGN12 SGS12:SGU12 SGZ12:SHB12 SHG12:SHI12 SHN12:SHP12 SHU12:SHW12 SIB12:SID12 SII12:SIK12 SIP12:SIR12 SIW12:SIY12 SJD12:SJF12 SJK12:SJM12 SJR12:SJT12 SJY12:SKA12 SKF12:SKH12 SKM12:SKO12 SKT12:SKV12 SLA12:SLC12 SLH12:SLJ12 SLO12:SLQ12 SLV12:SLX12 SMC12:SME12 SMJ12:SML12 SMQ12:SMS12 SMX12:SMZ12 SNE12:SNG12 SNL12:SNN12 SNS12:SNU12 SNZ12:SOB12 SOG12:SOI12 SON12:SOP12 SOU12:SOW12 SPB12:SPD12 SPI12:SPK12 SPP12:SPR12 SPW12:SPY12 SQD12:SQF12 SQK12:SQM12 SQR12:SQT12 SQY12:SRA12 SRF12:SRH12 SRM12:SRO12 SRT12:SRV12 SSA12:SSC12 SSH12:SSJ12 SSO12:SSQ12 SSV12:SSX12 STC12:STE12 STJ12:STL12 STQ12:STS12 STX12:STZ12 SUE12:SUG12 SUL12:SUN12 SUS12:SUU12 SUZ12:SVB12 SVG12:SVI12 SVN12:SVP12 SVU12:SVW12 SWB12:SWD12 SWI12:SWK12 SWP12:SWR12 SWW12:SWY12 SXD12:SXF12 SXK12:SXM12 SXR12:SXT12 SXY12:SYA12 SYF12:SYH12 SYM12:SYO12 SYT12:SYV12 SZA12:SZC12 SZH12:SZJ12 SZO12:SZQ12 SZV12:SZX12 TAC12:TAE12 TAJ12:TAL12 TAQ12:TAS12 TAX12:TAZ12 TBE12:TBG12 TBL12:TBN12 TBS12:TBU12 TBZ12:TCB12 TCG12:TCI12 TCN12:TCP12 TCU12:TCW12 TDB12:TDD12 TDI12:TDK12 TDP12:TDR12 TDW12:TDY12 TED12:TEF12 TEK12:TEM12 TER12:TET12 TEY12:TFA12 TFF12:TFH12 TFM12:TFO12 TFT12:TFV12 TGA12:TGC12 TGH12:TGJ12 TGO12:TGQ12 TGV12:TGX12 THC12:THE12 THJ12:THL12 THQ12:THS12 THX12:THZ12 TIE12:TIG12 TIL12:TIN12 TIS12:TIU12 TIZ12:TJB12 TJG12:TJI12 TJN12:TJP12 TJU12:TJW12 TKB12:TKD12 TKI12:TKK12 TKP12:TKR12 TKW12:TKY12 TLD12:TLF12 TLK12:TLM12 TLR12:TLT12 TLY12:TMA12 TMF12:TMH12 TMM12:TMO12 TMT12:TMV12 TNA12:TNC12 TNH12:TNJ12 TNO12:TNQ12 TNV12:TNX12 TOC12:TOE12 TOJ12:TOL12 TOQ12:TOS12 TOX12:TOZ12 TPE12:TPG12 TPL12:TPN12 TPS12:TPU12 TPZ12:TQB12 TQG12:TQI12 TQN12:TQP12 TQU12:TQW12 TRB12:TRD12 TRI12:TRK12 TRP12:TRR12 TRW12:TRY12 TSD12:TSF12 TSK12:TSM12 TSR12:TST12 TSY12:TTA12 TTF12:TTH12 TTM12:TTO12 TTT12:TTV12 TUA12:TUC12 TUH12:TUJ12 TUO12:TUQ12 TUV12:TUX12 TVC12:TVE12 TVJ12:TVL12 TVQ12:TVS12 TVX12:TVZ12 TWE12:TWG12 TWL12:TWN12 TWS12:TWU12 TWZ12:TXB12 TXG12:TXI12 TXN12:TXP12 TXU12:TXW12 TYB12:TYD12 TYI12:TYK12 TYP12:TYR12 TYW12:TYY12 TZD12:TZF12 TZK12:TZM12 TZR12:TZT12 TZY12:UAA12 UAF12:UAH12 UAM12:UAO12 UAT12:UAV12 UBA12:UBC12 UBH12:UBJ12 UBO12:UBQ12 UBV12:UBX12 UCC12:UCE12 UCJ12:UCL12 UCQ12:UCS12 UCX12:UCZ12 UDE12:UDG12 UDL12:UDN12 UDS12:UDU12 UDZ12:UEB12 UEG12:UEI12 UEN12:UEP12 UEU12:UEW12 UFB12:UFD12 UFI12:UFK12 UFP12:UFR12 UFW12:UFY12 UGD12:UGF12 UGK12:UGM12 UGR12:UGT12 UGY12:UHA12 UHF12:UHH12 UHM12:UHO12 UHT12:UHV12 UIA12:UIC12 UIH12:UIJ12 UIO12:UIQ12 UIV12:UIX12 UJC12:UJE12 UJJ12:UJL12 UJQ12:UJS12 UJX12:UJZ12 UKE12:UKG12 UKL12:UKN12 UKS12:UKU12 UKZ12:ULB12 ULG12:ULI12 ULN12:ULP12 ULU12:ULW12 UMB12:UMD12 UMI12:UMK12 UMP12:UMR12 UMW12:UMY12 UND12:UNF12 UNK12:UNM12 UNR12:UNT12 UNY12:UOA12 UOF12:UOH12 UOM12:UOO12 UOT12:UOV12 UPA12:UPC12 UPH12:UPJ12 UPO12:UPQ12 UPV12:UPX12 UQC12:UQE12 UQJ12:UQL12 UQQ12:UQS12 UQX12:UQZ12 URE12:URG12 URL12:URN12 URS12:URU12 URZ12:USB12 USG12:USI12 USN12:USP12 USU12:USW12 UTB12:UTD12 UTI12:UTK12 UTP12:UTR12 UTW12:UTY12 UUD12:UUF12 UUK12:UUM12 UUR12:UUT12 UUY12:UVA12 UVF12:UVH12 UVM12:UVO12 UVT12:UVV12 UWA12:UWC12 UWH12:UWJ12 UWO12:UWQ12 UWV12:UWX12 UXC12:UXE12 UXJ12:UXL12 UXQ12:UXS12 UXX12:UXZ12 UYE12:UYG12 UYL12:UYN12 UYS12:UYU12 UYZ12:UZB12 UZG12:UZI12 UZN12:UZP12 UZU12:UZW12 VAB12:VAD12 VAI12:VAK12 VAP12:VAR12 VAW12:VAY12 VBD12:VBF12 VBK12:VBM12 VBR12:VBT12 VBY12:VCA12 VCF12:VCH12 VCM12:VCO12 VCT12:VCV12 VDA12:VDC12 VDH12:VDJ12 VDO12:VDQ12 VDV12:VDX12 VEC12:VEE12 VEJ12:VEL12 VEQ12:VES12 VEX12:VEZ12 VFE12:VFG12 VFL12:VFN12 VFS12:VFU12 VFZ12:VGB12 VGG12:VGI12 VGN12:VGP12 VGU12:VGW12 VHB12:VHD12 VHI12:VHK12 VHP12:VHR12 VHW12:VHY12 VID12:VIF12 VIK12:VIM12 VIR12:VIT12 VIY12:VJA12 VJF12:VJH12 VJM12:VJO12 VJT12:VJV12 VKA12:VKC12 VKH12:VKJ12 VKO12:VKQ12 VKV12:VKX12 VLC12:VLE12 VLJ12:VLL12 VLQ12:VLS12 VLX12:VLZ12 VME12:VMG12 VML12:VMN12 VMS12:VMU12 VMZ12:VNB12 VNG12:VNI12 VNN12:VNP12 VNU12:VNW12 VOB12:VOD12 VOI12:VOK12 VOP12:VOR12 VOW12:VOY12 VPD12:VPF12 VPK12:VPM12 VPR12:VPT12 VPY12:VQA12 VQF12:VQH12 VQM12:VQO12 VQT12:VQV12 VRA12:VRC12 VRH12:VRJ12 VRO12:VRQ12 VRV12:VRX12 VSC12:VSE12 VSJ12:VSL12 VSQ12:VSS12 VSX12:VSZ12 VTE12:VTG12 VTL12:VTN12 VTS12:VTU12 VTZ12:VUB12 VUG12:VUI12 VUN12:VUP12 VUU12:VUW12 VVB12:VVD12 VVI12:VVK12 VVP12:VVR12 VVW12:VVY12 VWD12:VWF12 VWK12:VWM12 VWR12:VWT12 VWY12:VXA12 VXF12:VXH12 VXM12:VXO12 VXT12:VXV12 VYA12:VYC12 VYH12:VYJ12 VYO12:VYQ12 VYV12:VYX12 VZC12:VZE12 VZJ12:VZL12 VZQ12:VZS12 VZX12:VZZ12 WAE12:WAG12 WAL12:WAN12 WAS12:WAU12 WAZ12:WBB12 WBG12:WBI12 WBN12:WBP12 WBU12:WBW12 WCB12:WCD12 WCI12:WCK12 WCP12:WCR12 WCW12:WCY12 WDD12:WDF12 WDK12:WDM12 WDR12:WDT12 WDY12:WEA12 WEF12:WEH12 WEM12:WEO12 WET12:WEV12 WFA12:WFC12 WFH12:WFJ12 WFO12:WFQ12 WFV12:WFX12 WGC12:WGE12 WGJ12:WGL12 WGQ12:WGS12 WGX12:WGZ12 WHE12:WHG12 WHL12:WHN12 WHS12:WHU12 WHZ12:WIB12 WIG12:WII12 WIN12:WIP12 WIU12:WIW12 WJB12:WJD12 WJI12:WJK12 WJP12:WJR12 WJW12:WJY12 WKD12:WKF12 WKK12:WKM12 WKR12:WKT12 WKY12:WLA12 WLF12:WLH12 WLM12:WLO12 WLT12:WLV12 WMA12:WMC12 WMH12:WMJ12 WMO12:WMQ12 WMV12:WMX12 WNC12:WNE12 WNJ12:WNL12 WNQ12:WNS12 WNX12:WNZ12 WOE12:WOG12 WOL12:WON12 WOS12:WOU12 WOZ12:WPB12 WPG12:WPI12 WPN12:WPP12 WPU12:WPW12 WQB12:WQD12 WQI12:WQK12 WQP12:WQR12 WQW12:WQY12 WRD12:WRF12 WRK12:WRM12 WRR12:WRT12 WRY12:WSA12 WSF12:WSH12 WSM12:WSO12 WST12:WSV12 WTA12:WTC12 WTH12:WTJ12 WTO12:WTQ12 WTV12:WTX12 WUC12:WUE12 WUJ12:WUL12 WUQ12:WUS12 WUX12:WUZ12 WVE12:WVG12 WVL12:WVN12 WVS12:WVU12 WVZ12:WWB12 WWG12:WWI12 WWN12:WWP12 WWU12:WWW12 WXB12:WXD12 WXI12:WXK12 WXP12:WXR12 WXW12:WXY12 WYD12:WYF12 WYK12:WYM12 WYR12:WYT12 WYY12:WZA12 WZF12:WZH12 WZM12:WZO12 WZT12:WZV12 XAA12:XAC12 XAH12:XAJ12 XAO12:XAQ12 XAV12:XAX12 XBC12:XBE12 XBJ12:XBL12 XBQ12:XBS12 XBX12:XBZ12 XCE12:XCG12 XCL12:XCN12 XCS12:XCU12 XCZ12:XDB12 XDG12:XDI12 XDN12:XDP12 XDU12:XDW12 XEB12:XED12 XEI12:XEK12 XEP12:XER12 XEW12:XEY12 XFD12">
    <cfRule type="containsBlanks" dxfId="304" priority="15">
      <formula>LEN(TRIM(K12))=0</formula>
    </cfRule>
  </conditionalFormatting>
  <conditionalFormatting sqref="K17:M17 R17:T17 Y17:AA17 AF17:AH17 AM17:AO17 AT17:AV17 BA17:BC17 BH17:BJ17 BO17:BQ17 BV17:BX17 CC17:CE17 CJ17:CL17 CQ17:CS17 CX17:CZ17 DE17:DG17 DL17:DN17 DS17:DU17 DZ17:EB17 EG17:EI17 EN17:EP17 EU17:EW17 FB17:FD17 FI17:FK17 FP17:FR17 FW17:FY17 GD17:GF17 GK17:GM17 GR17:GT17 GY17:HA17 HF17:HH17 HM17:HO17 HT17:HV17 IA17:IC17 IH17:IJ17 IO17:IQ17 IV17:IX17 JC17:JE17 JJ17:JL17 JQ17:JS17 JX17:JZ17 KE17:KG17 KL17:KN17 KS17:KU17 KZ17:LB17 LG17:LI17 LN17:LP17 LU17:LW17 MB17:MD17 MI17:MK17 MP17:MR17 MW17:MY17 ND17:NF17 NK17:NM17 NR17:NT17 NY17:OA17 OF17:OH17 OM17:OO17 OT17:OV17 PA17:PC17 PH17:PJ17 PO17:PQ17 PV17:PX17 QC17:QE17 QJ17:QL17 QQ17:QS17 QX17:QZ17 RE17:RG17 RL17:RN17 RS17:RU17 RZ17:SB17 SG17:SI17 SN17:SP17 SU17:SW17 TB17:TD17 TI17:TK17 TP17:TR17 TW17:TY17 UD17:UF17 UK17:UM17 UR17:UT17 UY17:VA17 VF17:VH17 VM17:VO17 VT17:VV17 WA17:WC17 WH17:WJ17 WO17:WQ17 WV17:WX17 XC17:XE17 XJ17:XL17 XQ17:XS17 XX17:XZ17 YE17:YG17 YL17:YN17 YS17:YU17 YZ17:ZB17 ZG17:ZI17 ZN17:ZP17 ZU17:ZW17 AAB17:AAD17 AAI17:AAK17 AAP17:AAR17 AAW17:AAY17 ABD17:ABF17 ABK17:ABM17 ABR17:ABT17 ABY17:ACA17 ACF17:ACH17 ACM17:ACO17 ACT17:ACV17 ADA17:ADC17 ADH17:ADJ17 ADO17:ADQ17 ADV17:ADX17 AEC17:AEE17 AEJ17:AEL17 AEQ17:AES17 AEX17:AEZ17 AFE17:AFG17 AFL17:AFN17 AFS17:AFU17 AFZ17:AGB17 AGG17:AGI17 AGN17:AGP17 AGU17:AGW17 AHB17:AHD17 AHI17:AHK17 AHP17:AHR17 AHW17:AHY17 AID17:AIF17 AIK17:AIM17 AIR17:AIT17 AIY17:AJA17 AJF17:AJH17 AJM17:AJO17 AJT17:AJV17 AKA17:AKC17 AKH17:AKJ17 AKO17:AKQ17 AKV17:AKX17 ALC17:ALE17 ALJ17:ALL17 ALQ17:ALS17 ALX17:ALZ17 AME17:AMG17 AML17:AMN17 AMS17:AMU17 AMZ17:ANB17 ANG17:ANI17 ANN17:ANP17 ANU17:ANW17 AOB17:AOD17 AOI17:AOK17 AOP17:AOR17 AOW17:AOY17 APD17:APF17 APK17:APM17 APR17:APT17 APY17:AQA17 AQF17:AQH17 AQM17:AQO17 AQT17:AQV17 ARA17:ARC17 ARH17:ARJ17 ARO17:ARQ17 ARV17:ARX17 ASC17:ASE17 ASJ17:ASL17 ASQ17:ASS17 ASX17:ASZ17 ATE17:ATG17 ATL17:ATN17 ATS17:ATU17 ATZ17:AUB17 AUG17:AUI17 AUN17:AUP17 AUU17:AUW17 AVB17:AVD17 AVI17:AVK17 AVP17:AVR17 AVW17:AVY17 AWD17:AWF17 AWK17:AWM17 AWR17:AWT17 AWY17:AXA17 AXF17:AXH17 AXM17:AXO17 AXT17:AXV17 AYA17:AYC17 AYH17:AYJ17 AYO17:AYQ17 AYV17:AYX17 AZC17:AZE17 AZJ17:AZL17 AZQ17:AZS17 AZX17:AZZ17 BAE17:BAG17 BAL17:BAN17 BAS17:BAU17 BAZ17:BBB17 BBG17:BBI17 BBN17:BBP17 BBU17:BBW17 BCB17:BCD17 BCI17:BCK17 BCP17:BCR17 BCW17:BCY17 BDD17:BDF17 BDK17:BDM17 BDR17:BDT17 BDY17:BEA17 BEF17:BEH17 BEM17:BEO17 BET17:BEV17 BFA17:BFC17 BFH17:BFJ17 BFO17:BFQ17 BFV17:BFX17 BGC17:BGE17 BGJ17:BGL17 BGQ17:BGS17 BGX17:BGZ17 BHE17:BHG17 BHL17:BHN17 BHS17:BHU17 BHZ17:BIB17 BIG17:BII17 BIN17:BIP17 BIU17:BIW17 BJB17:BJD17 BJI17:BJK17 BJP17:BJR17 BJW17:BJY17 BKD17:BKF17 BKK17:BKM17 BKR17:BKT17 BKY17:BLA17 BLF17:BLH17 BLM17:BLO17 BLT17:BLV17 BMA17:BMC17 BMH17:BMJ17 BMO17:BMQ17 BMV17:BMX17 BNC17:BNE17 BNJ17:BNL17 BNQ17:BNS17 BNX17:BNZ17 BOE17:BOG17 BOL17:BON17 BOS17:BOU17 BOZ17:BPB17 BPG17:BPI17 BPN17:BPP17 BPU17:BPW17 BQB17:BQD17 BQI17:BQK17 BQP17:BQR17 BQW17:BQY17 BRD17:BRF17 BRK17:BRM17 BRR17:BRT17 BRY17:BSA17 BSF17:BSH17 BSM17:BSO17 BST17:BSV17 BTA17:BTC17 BTH17:BTJ17 BTO17:BTQ17 BTV17:BTX17 BUC17:BUE17 BUJ17:BUL17 BUQ17:BUS17 BUX17:BUZ17 BVE17:BVG17 BVL17:BVN17 BVS17:BVU17 BVZ17:BWB17 BWG17:BWI17 BWN17:BWP17 BWU17:BWW17 BXB17:BXD17 BXI17:BXK17 BXP17:BXR17 BXW17:BXY17 BYD17:BYF17 BYK17:BYM17 BYR17:BYT17 BYY17:BZA17 BZF17:BZH17 BZM17:BZO17 BZT17:BZV17 CAA17:CAC17 CAH17:CAJ17 CAO17:CAQ17 CAV17:CAX17 CBC17:CBE17 CBJ17:CBL17 CBQ17:CBS17 CBX17:CBZ17 CCE17:CCG17 CCL17:CCN17 CCS17:CCU17 CCZ17:CDB17 CDG17:CDI17 CDN17:CDP17 CDU17:CDW17 CEB17:CED17 CEI17:CEK17 CEP17:CER17 CEW17:CEY17 CFD17:CFF17 CFK17:CFM17 CFR17:CFT17 CFY17:CGA17 CGF17:CGH17 CGM17:CGO17 CGT17:CGV17 CHA17:CHC17 CHH17:CHJ17 CHO17:CHQ17 CHV17:CHX17 CIC17:CIE17 CIJ17:CIL17 CIQ17:CIS17 CIX17:CIZ17 CJE17:CJG17 CJL17:CJN17 CJS17:CJU17 CJZ17:CKB17 CKG17:CKI17 CKN17:CKP17 CKU17:CKW17 CLB17:CLD17 CLI17:CLK17 CLP17:CLR17 CLW17:CLY17 CMD17:CMF17 CMK17:CMM17 CMR17:CMT17 CMY17:CNA17 CNF17:CNH17 CNM17:CNO17 CNT17:CNV17 COA17:COC17 COH17:COJ17 COO17:COQ17 COV17:COX17 CPC17:CPE17 CPJ17:CPL17 CPQ17:CPS17 CPX17:CPZ17 CQE17:CQG17 CQL17:CQN17 CQS17:CQU17 CQZ17:CRB17 CRG17:CRI17 CRN17:CRP17 CRU17:CRW17 CSB17:CSD17 CSI17:CSK17 CSP17:CSR17 CSW17:CSY17 CTD17:CTF17 CTK17:CTM17 CTR17:CTT17 CTY17:CUA17 CUF17:CUH17 CUM17:CUO17 CUT17:CUV17 CVA17:CVC17 CVH17:CVJ17 CVO17:CVQ17 CVV17:CVX17 CWC17:CWE17 CWJ17:CWL17 CWQ17:CWS17 CWX17:CWZ17 CXE17:CXG17 CXL17:CXN17 CXS17:CXU17 CXZ17:CYB17 CYG17:CYI17 CYN17:CYP17 CYU17:CYW17 CZB17:CZD17 CZI17:CZK17 CZP17:CZR17 CZW17:CZY17 DAD17:DAF17 DAK17:DAM17 DAR17:DAT17 DAY17:DBA17 DBF17:DBH17 DBM17:DBO17 DBT17:DBV17 DCA17:DCC17 DCH17:DCJ17 DCO17:DCQ17 DCV17:DCX17 DDC17:DDE17 DDJ17:DDL17 DDQ17:DDS17 DDX17:DDZ17 DEE17:DEG17 DEL17:DEN17 DES17:DEU17 DEZ17:DFB17 DFG17:DFI17 DFN17:DFP17 DFU17:DFW17 DGB17:DGD17 DGI17:DGK17 DGP17:DGR17 DGW17:DGY17 DHD17:DHF17 DHK17:DHM17 DHR17:DHT17 DHY17:DIA17 DIF17:DIH17 DIM17:DIO17 DIT17:DIV17 DJA17:DJC17 DJH17:DJJ17 DJO17:DJQ17 DJV17:DJX17 DKC17:DKE17 DKJ17:DKL17 DKQ17:DKS17 DKX17:DKZ17 DLE17:DLG17 DLL17:DLN17 DLS17:DLU17 DLZ17:DMB17 DMG17:DMI17 DMN17:DMP17 DMU17:DMW17 DNB17:DND17 DNI17:DNK17 DNP17:DNR17 DNW17:DNY17 DOD17:DOF17 DOK17:DOM17 DOR17:DOT17 DOY17:DPA17 DPF17:DPH17 DPM17:DPO17 DPT17:DPV17 DQA17:DQC17 DQH17:DQJ17 DQO17:DQQ17 DQV17:DQX17 DRC17:DRE17 DRJ17:DRL17 DRQ17:DRS17 DRX17:DRZ17 DSE17:DSG17 DSL17:DSN17 DSS17:DSU17 DSZ17:DTB17 DTG17:DTI17 DTN17:DTP17 DTU17:DTW17 DUB17:DUD17 DUI17:DUK17 DUP17:DUR17 DUW17:DUY17 DVD17:DVF17 DVK17:DVM17 DVR17:DVT17 DVY17:DWA17 DWF17:DWH17 DWM17:DWO17 DWT17:DWV17 DXA17:DXC17 DXH17:DXJ17 DXO17:DXQ17 DXV17:DXX17 DYC17:DYE17 DYJ17:DYL17 DYQ17:DYS17 DYX17:DYZ17 DZE17:DZG17 DZL17:DZN17 DZS17:DZU17 DZZ17:EAB17 EAG17:EAI17 EAN17:EAP17 EAU17:EAW17 EBB17:EBD17 EBI17:EBK17 EBP17:EBR17 EBW17:EBY17 ECD17:ECF17 ECK17:ECM17 ECR17:ECT17 ECY17:EDA17 EDF17:EDH17 EDM17:EDO17 EDT17:EDV17 EEA17:EEC17 EEH17:EEJ17 EEO17:EEQ17 EEV17:EEX17 EFC17:EFE17 EFJ17:EFL17 EFQ17:EFS17 EFX17:EFZ17 EGE17:EGG17 EGL17:EGN17 EGS17:EGU17 EGZ17:EHB17 EHG17:EHI17 EHN17:EHP17 EHU17:EHW17 EIB17:EID17 EII17:EIK17 EIP17:EIR17 EIW17:EIY17 EJD17:EJF17 EJK17:EJM17 EJR17:EJT17 EJY17:EKA17 EKF17:EKH17 EKM17:EKO17 EKT17:EKV17 ELA17:ELC17 ELH17:ELJ17 ELO17:ELQ17 ELV17:ELX17 EMC17:EME17 EMJ17:EML17 EMQ17:EMS17 EMX17:EMZ17 ENE17:ENG17 ENL17:ENN17 ENS17:ENU17 ENZ17:EOB17 EOG17:EOI17 EON17:EOP17 EOU17:EOW17 EPB17:EPD17 EPI17:EPK17 EPP17:EPR17 EPW17:EPY17 EQD17:EQF17 EQK17:EQM17 EQR17:EQT17 EQY17:ERA17 ERF17:ERH17 ERM17:ERO17 ERT17:ERV17 ESA17:ESC17 ESH17:ESJ17 ESO17:ESQ17 ESV17:ESX17 ETC17:ETE17 ETJ17:ETL17 ETQ17:ETS17 ETX17:ETZ17 EUE17:EUG17 EUL17:EUN17 EUS17:EUU17 EUZ17:EVB17 EVG17:EVI17 EVN17:EVP17 EVU17:EVW17 EWB17:EWD17 EWI17:EWK17 EWP17:EWR17 EWW17:EWY17 EXD17:EXF17 EXK17:EXM17 EXR17:EXT17 EXY17:EYA17 EYF17:EYH17 EYM17:EYO17 EYT17:EYV17 EZA17:EZC17 EZH17:EZJ17 EZO17:EZQ17 EZV17:EZX17 FAC17:FAE17 FAJ17:FAL17 FAQ17:FAS17 FAX17:FAZ17 FBE17:FBG17 FBL17:FBN17 FBS17:FBU17 FBZ17:FCB17 FCG17:FCI17 FCN17:FCP17 FCU17:FCW17 FDB17:FDD17 FDI17:FDK17 FDP17:FDR17 FDW17:FDY17 FED17:FEF17 FEK17:FEM17 FER17:FET17 FEY17:FFA17 FFF17:FFH17 FFM17:FFO17 FFT17:FFV17 FGA17:FGC17 FGH17:FGJ17 FGO17:FGQ17 FGV17:FGX17 FHC17:FHE17 FHJ17:FHL17 FHQ17:FHS17 FHX17:FHZ17 FIE17:FIG17 FIL17:FIN17 FIS17:FIU17 FIZ17:FJB17 FJG17:FJI17 FJN17:FJP17 FJU17:FJW17 FKB17:FKD17 FKI17:FKK17 FKP17:FKR17 FKW17:FKY17 FLD17:FLF17 FLK17:FLM17 FLR17:FLT17 FLY17:FMA17 FMF17:FMH17 FMM17:FMO17 FMT17:FMV17 FNA17:FNC17 FNH17:FNJ17 FNO17:FNQ17 FNV17:FNX17 FOC17:FOE17 FOJ17:FOL17 FOQ17:FOS17 FOX17:FOZ17 FPE17:FPG17 FPL17:FPN17 FPS17:FPU17 FPZ17:FQB17 FQG17:FQI17 FQN17:FQP17 FQU17:FQW17 FRB17:FRD17 FRI17:FRK17 FRP17:FRR17 FRW17:FRY17 FSD17:FSF17 FSK17:FSM17 FSR17:FST17 FSY17:FTA17 FTF17:FTH17 FTM17:FTO17 FTT17:FTV17 FUA17:FUC17 FUH17:FUJ17 FUO17:FUQ17 FUV17:FUX17 FVC17:FVE17 FVJ17:FVL17 FVQ17:FVS17 FVX17:FVZ17 FWE17:FWG17 FWL17:FWN17 FWS17:FWU17 FWZ17:FXB17 FXG17:FXI17 FXN17:FXP17 FXU17:FXW17 FYB17:FYD17 FYI17:FYK17 FYP17:FYR17 FYW17:FYY17 FZD17:FZF17 FZK17:FZM17 FZR17:FZT17 FZY17:GAA17 GAF17:GAH17 GAM17:GAO17 GAT17:GAV17 GBA17:GBC17 GBH17:GBJ17 GBO17:GBQ17 GBV17:GBX17 GCC17:GCE17 GCJ17:GCL17 GCQ17:GCS17 GCX17:GCZ17 GDE17:GDG17 GDL17:GDN17 GDS17:GDU17 GDZ17:GEB17 GEG17:GEI17 GEN17:GEP17 GEU17:GEW17 GFB17:GFD17 GFI17:GFK17 GFP17:GFR17 GFW17:GFY17 GGD17:GGF17 GGK17:GGM17 GGR17:GGT17 GGY17:GHA17 GHF17:GHH17 GHM17:GHO17 GHT17:GHV17 GIA17:GIC17 GIH17:GIJ17 GIO17:GIQ17 GIV17:GIX17 GJC17:GJE17 GJJ17:GJL17 GJQ17:GJS17 GJX17:GJZ17 GKE17:GKG17 GKL17:GKN17 GKS17:GKU17 GKZ17:GLB17 GLG17:GLI17 GLN17:GLP17 GLU17:GLW17 GMB17:GMD17 GMI17:GMK17 GMP17:GMR17 GMW17:GMY17 GND17:GNF17 GNK17:GNM17 GNR17:GNT17 GNY17:GOA17 GOF17:GOH17 GOM17:GOO17 GOT17:GOV17 GPA17:GPC17 GPH17:GPJ17 GPO17:GPQ17 GPV17:GPX17 GQC17:GQE17 GQJ17:GQL17 GQQ17:GQS17 GQX17:GQZ17 GRE17:GRG17 GRL17:GRN17 GRS17:GRU17 GRZ17:GSB17 GSG17:GSI17 GSN17:GSP17 GSU17:GSW17 GTB17:GTD17 GTI17:GTK17 GTP17:GTR17 GTW17:GTY17 GUD17:GUF17 GUK17:GUM17 GUR17:GUT17 GUY17:GVA17 GVF17:GVH17 GVM17:GVO17 GVT17:GVV17 GWA17:GWC17 GWH17:GWJ17 GWO17:GWQ17 GWV17:GWX17 GXC17:GXE17 GXJ17:GXL17 GXQ17:GXS17 GXX17:GXZ17 GYE17:GYG17 GYL17:GYN17 GYS17:GYU17 GYZ17:GZB17 GZG17:GZI17 GZN17:GZP17 GZU17:GZW17 HAB17:HAD17 HAI17:HAK17 HAP17:HAR17 HAW17:HAY17 HBD17:HBF17 HBK17:HBM17 HBR17:HBT17 HBY17:HCA17 HCF17:HCH17 HCM17:HCO17 HCT17:HCV17 HDA17:HDC17 HDH17:HDJ17 HDO17:HDQ17 HDV17:HDX17 HEC17:HEE17 HEJ17:HEL17 HEQ17:HES17 HEX17:HEZ17 HFE17:HFG17 HFL17:HFN17 HFS17:HFU17 HFZ17:HGB17 HGG17:HGI17 HGN17:HGP17 HGU17:HGW17 HHB17:HHD17 HHI17:HHK17 HHP17:HHR17 HHW17:HHY17 HID17:HIF17 HIK17:HIM17 HIR17:HIT17 HIY17:HJA17 HJF17:HJH17 HJM17:HJO17 HJT17:HJV17 HKA17:HKC17 HKH17:HKJ17 HKO17:HKQ17 HKV17:HKX17 HLC17:HLE17 HLJ17:HLL17 HLQ17:HLS17 HLX17:HLZ17 HME17:HMG17 HML17:HMN17 HMS17:HMU17 HMZ17:HNB17 HNG17:HNI17 HNN17:HNP17 HNU17:HNW17 HOB17:HOD17 HOI17:HOK17 HOP17:HOR17 HOW17:HOY17 HPD17:HPF17 HPK17:HPM17 HPR17:HPT17 HPY17:HQA17 HQF17:HQH17 HQM17:HQO17 HQT17:HQV17 HRA17:HRC17 HRH17:HRJ17 HRO17:HRQ17 HRV17:HRX17 HSC17:HSE17 HSJ17:HSL17 HSQ17:HSS17 HSX17:HSZ17 HTE17:HTG17 HTL17:HTN17 HTS17:HTU17 HTZ17:HUB17 HUG17:HUI17 HUN17:HUP17 HUU17:HUW17 HVB17:HVD17 HVI17:HVK17 HVP17:HVR17 HVW17:HVY17 HWD17:HWF17 HWK17:HWM17 HWR17:HWT17 HWY17:HXA17 HXF17:HXH17 HXM17:HXO17 HXT17:HXV17 HYA17:HYC17 HYH17:HYJ17 HYO17:HYQ17 HYV17:HYX17 HZC17:HZE17 HZJ17:HZL17 HZQ17:HZS17 HZX17:HZZ17 IAE17:IAG17 IAL17:IAN17 IAS17:IAU17 IAZ17:IBB17 IBG17:IBI17 IBN17:IBP17 IBU17:IBW17 ICB17:ICD17 ICI17:ICK17 ICP17:ICR17 ICW17:ICY17 IDD17:IDF17 IDK17:IDM17 IDR17:IDT17 IDY17:IEA17 IEF17:IEH17 IEM17:IEO17 IET17:IEV17 IFA17:IFC17 IFH17:IFJ17 IFO17:IFQ17 IFV17:IFX17 IGC17:IGE17 IGJ17:IGL17 IGQ17:IGS17 IGX17:IGZ17 IHE17:IHG17 IHL17:IHN17 IHS17:IHU17 IHZ17:IIB17 IIG17:III17 IIN17:IIP17 IIU17:IIW17 IJB17:IJD17 IJI17:IJK17 IJP17:IJR17 IJW17:IJY17 IKD17:IKF17 IKK17:IKM17 IKR17:IKT17 IKY17:ILA17 ILF17:ILH17 ILM17:ILO17 ILT17:ILV17 IMA17:IMC17 IMH17:IMJ17 IMO17:IMQ17 IMV17:IMX17 INC17:INE17 INJ17:INL17 INQ17:INS17 INX17:INZ17 IOE17:IOG17 IOL17:ION17 IOS17:IOU17 IOZ17:IPB17 IPG17:IPI17 IPN17:IPP17 IPU17:IPW17 IQB17:IQD17 IQI17:IQK17 IQP17:IQR17 IQW17:IQY17 IRD17:IRF17 IRK17:IRM17 IRR17:IRT17 IRY17:ISA17 ISF17:ISH17 ISM17:ISO17 IST17:ISV17 ITA17:ITC17 ITH17:ITJ17 ITO17:ITQ17 ITV17:ITX17 IUC17:IUE17 IUJ17:IUL17 IUQ17:IUS17 IUX17:IUZ17 IVE17:IVG17 IVL17:IVN17 IVS17:IVU17 IVZ17:IWB17 IWG17:IWI17 IWN17:IWP17 IWU17:IWW17 IXB17:IXD17 IXI17:IXK17 IXP17:IXR17 IXW17:IXY17 IYD17:IYF17 IYK17:IYM17 IYR17:IYT17 IYY17:IZA17 IZF17:IZH17 IZM17:IZO17 IZT17:IZV17 JAA17:JAC17 JAH17:JAJ17 JAO17:JAQ17 JAV17:JAX17 JBC17:JBE17 JBJ17:JBL17 JBQ17:JBS17 JBX17:JBZ17 JCE17:JCG17 JCL17:JCN17 JCS17:JCU17 JCZ17:JDB17 JDG17:JDI17 JDN17:JDP17 JDU17:JDW17 JEB17:JED17 JEI17:JEK17 JEP17:JER17 JEW17:JEY17 JFD17:JFF17 JFK17:JFM17 JFR17:JFT17 JFY17:JGA17 JGF17:JGH17 JGM17:JGO17 JGT17:JGV17 JHA17:JHC17 JHH17:JHJ17 JHO17:JHQ17 JHV17:JHX17 JIC17:JIE17 JIJ17:JIL17 JIQ17:JIS17 JIX17:JIZ17 JJE17:JJG17 JJL17:JJN17 JJS17:JJU17 JJZ17:JKB17 JKG17:JKI17 JKN17:JKP17 JKU17:JKW17 JLB17:JLD17 JLI17:JLK17 JLP17:JLR17 JLW17:JLY17 JMD17:JMF17 JMK17:JMM17 JMR17:JMT17 JMY17:JNA17 JNF17:JNH17 JNM17:JNO17 JNT17:JNV17 JOA17:JOC17 JOH17:JOJ17 JOO17:JOQ17 JOV17:JOX17 JPC17:JPE17 JPJ17:JPL17 JPQ17:JPS17 JPX17:JPZ17 JQE17:JQG17 JQL17:JQN17 JQS17:JQU17 JQZ17:JRB17 JRG17:JRI17 JRN17:JRP17 JRU17:JRW17 JSB17:JSD17 JSI17:JSK17 JSP17:JSR17 JSW17:JSY17 JTD17:JTF17 JTK17:JTM17 JTR17:JTT17 JTY17:JUA17 JUF17:JUH17 JUM17:JUO17 JUT17:JUV17 JVA17:JVC17 JVH17:JVJ17 JVO17:JVQ17 JVV17:JVX17 JWC17:JWE17 JWJ17:JWL17 JWQ17:JWS17 JWX17:JWZ17 JXE17:JXG17 JXL17:JXN17 JXS17:JXU17 JXZ17:JYB17 JYG17:JYI17 JYN17:JYP17 JYU17:JYW17 JZB17:JZD17 JZI17:JZK17 JZP17:JZR17 JZW17:JZY17 KAD17:KAF17 KAK17:KAM17 KAR17:KAT17 KAY17:KBA17 KBF17:KBH17 KBM17:KBO17 KBT17:KBV17 KCA17:KCC17 KCH17:KCJ17 KCO17:KCQ17 KCV17:KCX17 KDC17:KDE17 KDJ17:KDL17 KDQ17:KDS17 KDX17:KDZ17 KEE17:KEG17 KEL17:KEN17 KES17:KEU17 KEZ17:KFB17 KFG17:KFI17 KFN17:KFP17 KFU17:KFW17 KGB17:KGD17 KGI17:KGK17 KGP17:KGR17 KGW17:KGY17 KHD17:KHF17 KHK17:KHM17 KHR17:KHT17 KHY17:KIA17 KIF17:KIH17 KIM17:KIO17 KIT17:KIV17 KJA17:KJC17 KJH17:KJJ17 KJO17:KJQ17 KJV17:KJX17 KKC17:KKE17 KKJ17:KKL17 KKQ17:KKS17 KKX17:KKZ17 KLE17:KLG17 KLL17:KLN17 KLS17:KLU17 KLZ17:KMB17 KMG17:KMI17 KMN17:KMP17 KMU17:KMW17 KNB17:KND17 KNI17:KNK17 KNP17:KNR17 KNW17:KNY17 KOD17:KOF17 KOK17:KOM17 KOR17:KOT17 KOY17:KPA17 KPF17:KPH17 KPM17:KPO17 KPT17:KPV17 KQA17:KQC17 KQH17:KQJ17 KQO17:KQQ17 KQV17:KQX17 KRC17:KRE17 KRJ17:KRL17 KRQ17:KRS17 KRX17:KRZ17 KSE17:KSG17 KSL17:KSN17 KSS17:KSU17 KSZ17:KTB17 KTG17:KTI17 KTN17:KTP17 KTU17:KTW17 KUB17:KUD17 KUI17:KUK17 KUP17:KUR17 KUW17:KUY17 KVD17:KVF17 KVK17:KVM17 KVR17:KVT17 KVY17:KWA17 KWF17:KWH17 KWM17:KWO17 KWT17:KWV17 KXA17:KXC17 KXH17:KXJ17 KXO17:KXQ17 KXV17:KXX17 KYC17:KYE17 KYJ17:KYL17 KYQ17:KYS17 KYX17:KYZ17 KZE17:KZG17 KZL17:KZN17 KZS17:KZU17 KZZ17:LAB17 LAG17:LAI17 LAN17:LAP17 LAU17:LAW17 LBB17:LBD17 LBI17:LBK17 LBP17:LBR17 LBW17:LBY17 LCD17:LCF17 LCK17:LCM17 LCR17:LCT17 LCY17:LDA17 LDF17:LDH17 LDM17:LDO17 LDT17:LDV17 LEA17:LEC17 LEH17:LEJ17 LEO17:LEQ17 LEV17:LEX17 LFC17:LFE17 LFJ17:LFL17 LFQ17:LFS17 LFX17:LFZ17 LGE17:LGG17 LGL17:LGN17 LGS17:LGU17 LGZ17:LHB17 LHG17:LHI17 LHN17:LHP17 LHU17:LHW17 LIB17:LID17 LII17:LIK17 LIP17:LIR17 LIW17:LIY17 LJD17:LJF17 LJK17:LJM17 LJR17:LJT17 LJY17:LKA17 LKF17:LKH17 LKM17:LKO17 LKT17:LKV17 LLA17:LLC17 LLH17:LLJ17 LLO17:LLQ17 LLV17:LLX17 LMC17:LME17 LMJ17:LML17 LMQ17:LMS17 LMX17:LMZ17 LNE17:LNG17 LNL17:LNN17 LNS17:LNU17 LNZ17:LOB17 LOG17:LOI17 LON17:LOP17 LOU17:LOW17 LPB17:LPD17 LPI17:LPK17 LPP17:LPR17 LPW17:LPY17 LQD17:LQF17 LQK17:LQM17 LQR17:LQT17 LQY17:LRA17 LRF17:LRH17 LRM17:LRO17 LRT17:LRV17 LSA17:LSC17 LSH17:LSJ17 LSO17:LSQ17 LSV17:LSX17 LTC17:LTE17 LTJ17:LTL17 LTQ17:LTS17 LTX17:LTZ17 LUE17:LUG17 LUL17:LUN17 LUS17:LUU17 LUZ17:LVB17 LVG17:LVI17 LVN17:LVP17 LVU17:LVW17 LWB17:LWD17 LWI17:LWK17 LWP17:LWR17 LWW17:LWY17 LXD17:LXF17 LXK17:LXM17 LXR17:LXT17 LXY17:LYA17 LYF17:LYH17 LYM17:LYO17 LYT17:LYV17 LZA17:LZC17 LZH17:LZJ17 LZO17:LZQ17 LZV17:LZX17 MAC17:MAE17 MAJ17:MAL17 MAQ17:MAS17 MAX17:MAZ17 MBE17:MBG17 MBL17:MBN17 MBS17:MBU17 MBZ17:MCB17 MCG17:MCI17 MCN17:MCP17 MCU17:MCW17 MDB17:MDD17 MDI17:MDK17 MDP17:MDR17 MDW17:MDY17 MED17:MEF17 MEK17:MEM17 MER17:MET17 MEY17:MFA17 MFF17:MFH17 MFM17:MFO17 MFT17:MFV17 MGA17:MGC17 MGH17:MGJ17 MGO17:MGQ17 MGV17:MGX17 MHC17:MHE17 MHJ17:MHL17 MHQ17:MHS17 MHX17:MHZ17 MIE17:MIG17 MIL17:MIN17 MIS17:MIU17 MIZ17:MJB17 MJG17:MJI17 MJN17:MJP17 MJU17:MJW17 MKB17:MKD17 MKI17:MKK17 MKP17:MKR17 MKW17:MKY17 MLD17:MLF17 MLK17:MLM17 MLR17:MLT17 MLY17:MMA17 MMF17:MMH17 MMM17:MMO17 MMT17:MMV17 MNA17:MNC17 MNH17:MNJ17 MNO17:MNQ17 MNV17:MNX17 MOC17:MOE17 MOJ17:MOL17 MOQ17:MOS17 MOX17:MOZ17 MPE17:MPG17 MPL17:MPN17 MPS17:MPU17 MPZ17:MQB17 MQG17:MQI17 MQN17:MQP17 MQU17:MQW17 MRB17:MRD17 MRI17:MRK17 MRP17:MRR17 MRW17:MRY17 MSD17:MSF17 MSK17:MSM17 MSR17:MST17 MSY17:MTA17 MTF17:MTH17 MTM17:MTO17 MTT17:MTV17 MUA17:MUC17 MUH17:MUJ17 MUO17:MUQ17 MUV17:MUX17 MVC17:MVE17 MVJ17:MVL17 MVQ17:MVS17 MVX17:MVZ17 MWE17:MWG17 MWL17:MWN17 MWS17:MWU17 MWZ17:MXB17 MXG17:MXI17 MXN17:MXP17 MXU17:MXW17 MYB17:MYD17 MYI17:MYK17 MYP17:MYR17 MYW17:MYY17 MZD17:MZF17 MZK17:MZM17 MZR17:MZT17 MZY17:NAA17 NAF17:NAH17 NAM17:NAO17 NAT17:NAV17 NBA17:NBC17 NBH17:NBJ17 NBO17:NBQ17 NBV17:NBX17 NCC17:NCE17 NCJ17:NCL17 NCQ17:NCS17 NCX17:NCZ17 NDE17:NDG17 NDL17:NDN17 NDS17:NDU17 NDZ17:NEB17 NEG17:NEI17 NEN17:NEP17 NEU17:NEW17 NFB17:NFD17 NFI17:NFK17 NFP17:NFR17 NFW17:NFY17 NGD17:NGF17 NGK17:NGM17 NGR17:NGT17 NGY17:NHA17 NHF17:NHH17 NHM17:NHO17 NHT17:NHV17 NIA17:NIC17 NIH17:NIJ17 NIO17:NIQ17 NIV17:NIX17 NJC17:NJE17 NJJ17:NJL17 NJQ17:NJS17 NJX17:NJZ17 NKE17:NKG17 NKL17:NKN17 NKS17:NKU17 NKZ17:NLB17 NLG17:NLI17 NLN17:NLP17 NLU17:NLW17 NMB17:NMD17 NMI17:NMK17 NMP17:NMR17 NMW17:NMY17 NND17:NNF17 NNK17:NNM17 NNR17:NNT17 NNY17:NOA17 NOF17:NOH17 NOM17:NOO17 NOT17:NOV17 NPA17:NPC17 NPH17:NPJ17 NPO17:NPQ17 NPV17:NPX17 NQC17:NQE17 NQJ17:NQL17 NQQ17:NQS17 NQX17:NQZ17 NRE17:NRG17 NRL17:NRN17 NRS17:NRU17 NRZ17:NSB17 NSG17:NSI17 NSN17:NSP17 NSU17:NSW17 NTB17:NTD17 NTI17:NTK17 NTP17:NTR17 NTW17:NTY17 NUD17:NUF17 NUK17:NUM17 NUR17:NUT17 NUY17:NVA17 NVF17:NVH17 NVM17:NVO17 NVT17:NVV17 NWA17:NWC17 NWH17:NWJ17 NWO17:NWQ17 NWV17:NWX17 NXC17:NXE17 NXJ17:NXL17 NXQ17:NXS17 NXX17:NXZ17 NYE17:NYG17 NYL17:NYN17 NYS17:NYU17 NYZ17:NZB17 NZG17:NZI17 NZN17:NZP17 NZU17:NZW17 OAB17:OAD17 OAI17:OAK17 OAP17:OAR17 OAW17:OAY17 OBD17:OBF17 OBK17:OBM17 OBR17:OBT17 OBY17:OCA17 OCF17:OCH17 OCM17:OCO17 OCT17:OCV17 ODA17:ODC17 ODH17:ODJ17 ODO17:ODQ17 ODV17:ODX17 OEC17:OEE17 OEJ17:OEL17 OEQ17:OES17 OEX17:OEZ17 OFE17:OFG17 OFL17:OFN17 OFS17:OFU17 OFZ17:OGB17 OGG17:OGI17 OGN17:OGP17 OGU17:OGW17 OHB17:OHD17 OHI17:OHK17 OHP17:OHR17 OHW17:OHY17 OID17:OIF17 OIK17:OIM17 OIR17:OIT17 OIY17:OJA17 OJF17:OJH17 OJM17:OJO17 OJT17:OJV17 OKA17:OKC17 OKH17:OKJ17 OKO17:OKQ17 OKV17:OKX17 OLC17:OLE17 OLJ17:OLL17 OLQ17:OLS17 OLX17:OLZ17 OME17:OMG17 OML17:OMN17 OMS17:OMU17 OMZ17:ONB17 ONG17:ONI17 ONN17:ONP17 ONU17:ONW17 OOB17:OOD17 OOI17:OOK17 OOP17:OOR17 OOW17:OOY17 OPD17:OPF17 OPK17:OPM17 OPR17:OPT17 OPY17:OQA17 OQF17:OQH17 OQM17:OQO17 OQT17:OQV17 ORA17:ORC17 ORH17:ORJ17 ORO17:ORQ17 ORV17:ORX17 OSC17:OSE17 OSJ17:OSL17 OSQ17:OSS17 OSX17:OSZ17 OTE17:OTG17 OTL17:OTN17 OTS17:OTU17 OTZ17:OUB17 OUG17:OUI17 OUN17:OUP17 OUU17:OUW17 OVB17:OVD17 OVI17:OVK17 OVP17:OVR17 OVW17:OVY17 OWD17:OWF17 OWK17:OWM17 OWR17:OWT17 OWY17:OXA17 OXF17:OXH17 OXM17:OXO17 OXT17:OXV17 OYA17:OYC17 OYH17:OYJ17 OYO17:OYQ17 OYV17:OYX17 OZC17:OZE17 OZJ17:OZL17 OZQ17:OZS17 OZX17:OZZ17 PAE17:PAG17 PAL17:PAN17 PAS17:PAU17 PAZ17:PBB17 PBG17:PBI17 PBN17:PBP17 PBU17:PBW17 PCB17:PCD17 PCI17:PCK17 PCP17:PCR17 PCW17:PCY17 PDD17:PDF17 PDK17:PDM17 PDR17:PDT17 PDY17:PEA17 PEF17:PEH17 PEM17:PEO17 PET17:PEV17 PFA17:PFC17 PFH17:PFJ17 PFO17:PFQ17 PFV17:PFX17 PGC17:PGE17 PGJ17:PGL17 PGQ17:PGS17 PGX17:PGZ17 PHE17:PHG17 PHL17:PHN17 PHS17:PHU17 PHZ17:PIB17 PIG17:PII17 PIN17:PIP17 PIU17:PIW17 PJB17:PJD17 PJI17:PJK17 PJP17:PJR17 PJW17:PJY17 PKD17:PKF17 PKK17:PKM17 PKR17:PKT17 PKY17:PLA17 PLF17:PLH17 PLM17:PLO17 PLT17:PLV17 PMA17:PMC17 PMH17:PMJ17 PMO17:PMQ17 PMV17:PMX17 PNC17:PNE17 PNJ17:PNL17 PNQ17:PNS17 PNX17:PNZ17 POE17:POG17 POL17:PON17 POS17:POU17 POZ17:PPB17 PPG17:PPI17 PPN17:PPP17 PPU17:PPW17 PQB17:PQD17 PQI17:PQK17 PQP17:PQR17 PQW17:PQY17 PRD17:PRF17 PRK17:PRM17 PRR17:PRT17 PRY17:PSA17 PSF17:PSH17 PSM17:PSO17 PST17:PSV17 PTA17:PTC17 PTH17:PTJ17 PTO17:PTQ17 PTV17:PTX17 PUC17:PUE17 PUJ17:PUL17 PUQ17:PUS17 PUX17:PUZ17 PVE17:PVG17 PVL17:PVN17 PVS17:PVU17 PVZ17:PWB17 PWG17:PWI17 PWN17:PWP17 PWU17:PWW17 PXB17:PXD17 PXI17:PXK17 PXP17:PXR17 PXW17:PXY17 PYD17:PYF17 PYK17:PYM17 PYR17:PYT17 PYY17:PZA17 PZF17:PZH17 PZM17:PZO17 PZT17:PZV17 QAA17:QAC17 QAH17:QAJ17 QAO17:QAQ17 QAV17:QAX17 QBC17:QBE17 QBJ17:QBL17 QBQ17:QBS17 QBX17:QBZ17 QCE17:QCG17 QCL17:QCN17 QCS17:QCU17 QCZ17:QDB17 QDG17:QDI17 QDN17:QDP17 QDU17:QDW17 QEB17:QED17 QEI17:QEK17 QEP17:QER17 QEW17:QEY17 QFD17:QFF17 QFK17:QFM17 QFR17:QFT17 QFY17:QGA17 QGF17:QGH17 QGM17:QGO17 QGT17:QGV17 QHA17:QHC17 QHH17:QHJ17 QHO17:QHQ17 QHV17:QHX17 QIC17:QIE17 QIJ17:QIL17 QIQ17:QIS17 QIX17:QIZ17 QJE17:QJG17 QJL17:QJN17 QJS17:QJU17 QJZ17:QKB17 QKG17:QKI17 QKN17:QKP17 QKU17:QKW17 QLB17:QLD17 QLI17:QLK17 QLP17:QLR17 QLW17:QLY17 QMD17:QMF17 QMK17:QMM17 QMR17:QMT17 QMY17:QNA17 QNF17:QNH17 QNM17:QNO17 QNT17:QNV17 QOA17:QOC17 QOH17:QOJ17 QOO17:QOQ17 QOV17:QOX17 QPC17:QPE17 QPJ17:QPL17 QPQ17:QPS17 QPX17:QPZ17 QQE17:QQG17 QQL17:QQN17 QQS17:QQU17 QQZ17:QRB17 QRG17:QRI17 QRN17:QRP17 QRU17:QRW17 QSB17:QSD17 QSI17:QSK17 QSP17:QSR17 QSW17:QSY17 QTD17:QTF17 QTK17:QTM17 QTR17:QTT17 QTY17:QUA17 QUF17:QUH17 QUM17:QUO17 QUT17:QUV17 QVA17:QVC17 QVH17:QVJ17 QVO17:QVQ17 QVV17:QVX17 QWC17:QWE17 QWJ17:QWL17 QWQ17:QWS17 QWX17:QWZ17 QXE17:QXG17 QXL17:QXN17 QXS17:QXU17 QXZ17:QYB17 QYG17:QYI17 QYN17:QYP17 QYU17:QYW17 QZB17:QZD17 QZI17:QZK17 QZP17:QZR17 QZW17:QZY17 RAD17:RAF17 RAK17:RAM17 RAR17:RAT17 RAY17:RBA17 RBF17:RBH17 RBM17:RBO17 RBT17:RBV17 RCA17:RCC17 RCH17:RCJ17 RCO17:RCQ17 RCV17:RCX17 RDC17:RDE17 RDJ17:RDL17 RDQ17:RDS17 RDX17:RDZ17 REE17:REG17 REL17:REN17 RES17:REU17 REZ17:RFB17 RFG17:RFI17 RFN17:RFP17 RFU17:RFW17 RGB17:RGD17 RGI17:RGK17 RGP17:RGR17 RGW17:RGY17 RHD17:RHF17 RHK17:RHM17 RHR17:RHT17 RHY17:RIA17 RIF17:RIH17 RIM17:RIO17 RIT17:RIV17 RJA17:RJC17 RJH17:RJJ17 RJO17:RJQ17 RJV17:RJX17 RKC17:RKE17 RKJ17:RKL17 RKQ17:RKS17 RKX17:RKZ17 RLE17:RLG17 RLL17:RLN17 RLS17:RLU17 RLZ17:RMB17 RMG17:RMI17 RMN17:RMP17 RMU17:RMW17 RNB17:RND17 RNI17:RNK17 RNP17:RNR17 RNW17:RNY17 ROD17:ROF17 ROK17:ROM17 ROR17:ROT17 ROY17:RPA17 RPF17:RPH17 RPM17:RPO17 RPT17:RPV17 RQA17:RQC17 RQH17:RQJ17 RQO17:RQQ17 RQV17:RQX17 RRC17:RRE17 RRJ17:RRL17 RRQ17:RRS17 RRX17:RRZ17 RSE17:RSG17 RSL17:RSN17 RSS17:RSU17 RSZ17:RTB17 RTG17:RTI17 RTN17:RTP17 RTU17:RTW17 RUB17:RUD17 RUI17:RUK17 RUP17:RUR17 RUW17:RUY17 RVD17:RVF17 RVK17:RVM17 RVR17:RVT17 RVY17:RWA17 RWF17:RWH17 RWM17:RWO17 RWT17:RWV17 RXA17:RXC17 RXH17:RXJ17 RXO17:RXQ17 RXV17:RXX17 RYC17:RYE17 RYJ17:RYL17 RYQ17:RYS17 RYX17:RYZ17 RZE17:RZG17 RZL17:RZN17 RZS17:RZU17 RZZ17:SAB17 SAG17:SAI17 SAN17:SAP17 SAU17:SAW17 SBB17:SBD17 SBI17:SBK17 SBP17:SBR17 SBW17:SBY17 SCD17:SCF17 SCK17:SCM17 SCR17:SCT17 SCY17:SDA17 SDF17:SDH17 SDM17:SDO17 SDT17:SDV17 SEA17:SEC17 SEH17:SEJ17 SEO17:SEQ17 SEV17:SEX17 SFC17:SFE17 SFJ17:SFL17 SFQ17:SFS17 SFX17:SFZ17 SGE17:SGG17 SGL17:SGN17 SGS17:SGU17 SGZ17:SHB17 SHG17:SHI17 SHN17:SHP17 SHU17:SHW17 SIB17:SID17 SII17:SIK17 SIP17:SIR17 SIW17:SIY17 SJD17:SJF17 SJK17:SJM17 SJR17:SJT17 SJY17:SKA17 SKF17:SKH17 SKM17:SKO17 SKT17:SKV17 SLA17:SLC17 SLH17:SLJ17 SLO17:SLQ17 SLV17:SLX17 SMC17:SME17 SMJ17:SML17 SMQ17:SMS17 SMX17:SMZ17 SNE17:SNG17 SNL17:SNN17 SNS17:SNU17 SNZ17:SOB17 SOG17:SOI17 SON17:SOP17 SOU17:SOW17 SPB17:SPD17 SPI17:SPK17 SPP17:SPR17 SPW17:SPY17 SQD17:SQF17 SQK17:SQM17 SQR17:SQT17 SQY17:SRA17 SRF17:SRH17 SRM17:SRO17 SRT17:SRV17 SSA17:SSC17 SSH17:SSJ17 SSO17:SSQ17 SSV17:SSX17 STC17:STE17 STJ17:STL17 STQ17:STS17 STX17:STZ17 SUE17:SUG17 SUL17:SUN17 SUS17:SUU17 SUZ17:SVB17 SVG17:SVI17 SVN17:SVP17 SVU17:SVW17 SWB17:SWD17 SWI17:SWK17 SWP17:SWR17 SWW17:SWY17 SXD17:SXF17 SXK17:SXM17 SXR17:SXT17 SXY17:SYA17 SYF17:SYH17 SYM17:SYO17 SYT17:SYV17 SZA17:SZC17 SZH17:SZJ17 SZO17:SZQ17 SZV17:SZX17 TAC17:TAE17 TAJ17:TAL17 TAQ17:TAS17 TAX17:TAZ17 TBE17:TBG17 TBL17:TBN17 TBS17:TBU17 TBZ17:TCB17 TCG17:TCI17 TCN17:TCP17 TCU17:TCW17 TDB17:TDD17 TDI17:TDK17 TDP17:TDR17 TDW17:TDY17 TED17:TEF17 TEK17:TEM17 TER17:TET17 TEY17:TFA17 TFF17:TFH17 TFM17:TFO17 TFT17:TFV17 TGA17:TGC17 TGH17:TGJ17 TGO17:TGQ17 TGV17:TGX17 THC17:THE17 THJ17:THL17 THQ17:THS17 THX17:THZ17 TIE17:TIG17 TIL17:TIN17 TIS17:TIU17 TIZ17:TJB17 TJG17:TJI17 TJN17:TJP17 TJU17:TJW17 TKB17:TKD17 TKI17:TKK17 TKP17:TKR17 TKW17:TKY17 TLD17:TLF17 TLK17:TLM17 TLR17:TLT17 TLY17:TMA17 TMF17:TMH17 TMM17:TMO17 TMT17:TMV17 TNA17:TNC17 TNH17:TNJ17 TNO17:TNQ17 TNV17:TNX17 TOC17:TOE17 TOJ17:TOL17 TOQ17:TOS17 TOX17:TOZ17 TPE17:TPG17 TPL17:TPN17 TPS17:TPU17 TPZ17:TQB17 TQG17:TQI17 TQN17:TQP17 TQU17:TQW17 TRB17:TRD17 TRI17:TRK17 TRP17:TRR17 TRW17:TRY17 TSD17:TSF17 TSK17:TSM17 TSR17:TST17 TSY17:TTA17 TTF17:TTH17 TTM17:TTO17 TTT17:TTV17 TUA17:TUC17 TUH17:TUJ17 TUO17:TUQ17 TUV17:TUX17 TVC17:TVE17 TVJ17:TVL17 TVQ17:TVS17 TVX17:TVZ17 TWE17:TWG17 TWL17:TWN17 TWS17:TWU17 TWZ17:TXB17 TXG17:TXI17 TXN17:TXP17 TXU17:TXW17 TYB17:TYD17 TYI17:TYK17 TYP17:TYR17 TYW17:TYY17 TZD17:TZF17 TZK17:TZM17 TZR17:TZT17 TZY17:UAA17 UAF17:UAH17 UAM17:UAO17 UAT17:UAV17 UBA17:UBC17 UBH17:UBJ17 UBO17:UBQ17 UBV17:UBX17 UCC17:UCE17 UCJ17:UCL17 UCQ17:UCS17 UCX17:UCZ17 UDE17:UDG17 UDL17:UDN17 UDS17:UDU17 UDZ17:UEB17 UEG17:UEI17 UEN17:UEP17 UEU17:UEW17 UFB17:UFD17 UFI17:UFK17 UFP17:UFR17 UFW17:UFY17 UGD17:UGF17 UGK17:UGM17 UGR17:UGT17 UGY17:UHA17 UHF17:UHH17 UHM17:UHO17 UHT17:UHV17 UIA17:UIC17 UIH17:UIJ17 UIO17:UIQ17 UIV17:UIX17 UJC17:UJE17 UJJ17:UJL17 UJQ17:UJS17 UJX17:UJZ17 UKE17:UKG17 UKL17:UKN17 UKS17:UKU17 UKZ17:ULB17 ULG17:ULI17 ULN17:ULP17 ULU17:ULW17 UMB17:UMD17 UMI17:UMK17 UMP17:UMR17 UMW17:UMY17 UND17:UNF17 UNK17:UNM17 UNR17:UNT17 UNY17:UOA17 UOF17:UOH17 UOM17:UOO17 UOT17:UOV17 UPA17:UPC17 UPH17:UPJ17 UPO17:UPQ17 UPV17:UPX17 UQC17:UQE17 UQJ17:UQL17 UQQ17:UQS17 UQX17:UQZ17 URE17:URG17 URL17:URN17 URS17:URU17 URZ17:USB17 USG17:USI17 USN17:USP17 USU17:USW17 UTB17:UTD17 UTI17:UTK17 UTP17:UTR17 UTW17:UTY17 UUD17:UUF17 UUK17:UUM17 UUR17:UUT17 UUY17:UVA17 UVF17:UVH17 UVM17:UVO17 UVT17:UVV17 UWA17:UWC17 UWH17:UWJ17 UWO17:UWQ17 UWV17:UWX17 UXC17:UXE17 UXJ17:UXL17 UXQ17:UXS17 UXX17:UXZ17 UYE17:UYG17 UYL17:UYN17 UYS17:UYU17 UYZ17:UZB17 UZG17:UZI17 UZN17:UZP17 UZU17:UZW17 VAB17:VAD17 VAI17:VAK17 VAP17:VAR17 VAW17:VAY17 VBD17:VBF17 VBK17:VBM17 VBR17:VBT17 VBY17:VCA17 VCF17:VCH17 VCM17:VCO17 VCT17:VCV17 VDA17:VDC17 VDH17:VDJ17 VDO17:VDQ17 VDV17:VDX17 VEC17:VEE17 VEJ17:VEL17 VEQ17:VES17 VEX17:VEZ17 VFE17:VFG17 VFL17:VFN17 VFS17:VFU17 VFZ17:VGB17 VGG17:VGI17 VGN17:VGP17 VGU17:VGW17 VHB17:VHD17 VHI17:VHK17 VHP17:VHR17 VHW17:VHY17 VID17:VIF17 VIK17:VIM17 VIR17:VIT17 VIY17:VJA17 VJF17:VJH17 VJM17:VJO17 VJT17:VJV17 VKA17:VKC17 VKH17:VKJ17 VKO17:VKQ17 VKV17:VKX17 VLC17:VLE17 VLJ17:VLL17 VLQ17:VLS17 VLX17:VLZ17 VME17:VMG17 VML17:VMN17 VMS17:VMU17 VMZ17:VNB17 VNG17:VNI17 VNN17:VNP17 VNU17:VNW17 VOB17:VOD17 VOI17:VOK17 VOP17:VOR17 VOW17:VOY17 VPD17:VPF17 VPK17:VPM17 VPR17:VPT17 VPY17:VQA17 VQF17:VQH17 VQM17:VQO17 VQT17:VQV17 VRA17:VRC17 VRH17:VRJ17 VRO17:VRQ17 VRV17:VRX17 VSC17:VSE17 VSJ17:VSL17 VSQ17:VSS17 VSX17:VSZ17 VTE17:VTG17 VTL17:VTN17 VTS17:VTU17 VTZ17:VUB17 VUG17:VUI17 VUN17:VUP17 VUU17:VUW17 VVB17:VVD17 VVI17:VVK17 VVP17:VVR17 VVW17:VVY17 VWD17:VWF17 VWK17:VWM17 VWR17:VWT17 VWY17:VXA17 VXF17:VXH17 VXM17:VXO17 VXT17:VXV17 VYA17:VYC17 VYH17:VYJ17 VYO17:VYQ17 VYV17:VYX17 VZC17:VZE17 VZJ17:VZL17 VZQ17:VZS17 VZX17:VZZ17 WAE17:WAG17 WAL17:WAN17 WAS17:WAU17 WAZ17:WBB17 WBG17:WBI17 WBN17:WBP17 WBU17:WBW17 WCB17:WCD17 WCI17:WCK17 WCP17:WCR17 WCW17:WCY17 WDD17:WDF17 WDK17:WDM17 WDR17:WDT17 WDY17:WEA17 WEF17:WEH17 WEM17:WEO17 WET17:WEV17 WFA17:WFC17 WFH17:WFJ17 WFO17:WFQ17 WFV17:WFX17 WGC17:WGE17 WGJ17:WGL17 WGQ17:WGS17 WGX17:WGZ17 WHE17:WHG17 WHL17:WHN17 WHS17:WHU17 WHZ17:WIB17 WIG17:WII17 WIN17:WIP17 WIU17:WIW17 WJB17:WJD17 WJI17:WJK17 WJP17:WJR17 WJW17:WJY17 WKD17:WKF17 WKK17:WKM17 WKR17:WKT17 WKY17:WLA17 WLF17:WLH17 WLM17:WLO17 WLT17:WLV17 WMA17:WMC17 WMH17:WMJ17 WMO17:WMQ17 WMV17:WMX17 WNC17:WNE17 WNJ17:WNL17 WNQ17:WNS17 WNX17:WNZ17 WOE17:WOG17 WOL17:WON17 WOS17:WOU17 WOZ17:WPB17 WPG17:WPI17 WPN17:WPP17 WPU17:WPW17 WQB17:WQD17 WQI17:WQK17 WQP17:WQR17 WQW17:WQY17 WRD17:WRF17 WRK17:WRM17 WRR17:WRT17 WRY17:WSA17 WSF17:WSH17 WSM17:WSO17 WST17:WSV17 WTA17:WTC17 WTH17:WTJ17 WTO17:WTQ17 WTV17:WTX17 WUC17:WUE17 WUJ17:WUL17 WUQ17:WUS17 WUX17:WUZ17 WVE17:WVG17 WVL17:WVN17 WVS17:WVU17 WVZ17:WWB17 WWG17:WWI17 WWN17:WWP17 WWU17:WWW17 WXB17:WXD17 WXI17:WXK17 WXP17:WXR17 WXW17:WXY17 WYD17:WYF17 WYK17:WYM17 WYR17:WYT17 WYY17:WZA17 WZF17:WZH17 WZM17:WZO17 WZT17:WZV17 XAA17:XAC17 XAH17:XAJ17 XAO17:XAQ17 XAV17:XAX17 XBC17:XBE17 XBJ17:XBL17 XBQ17:XBS17 XBX17:XBZ17 XCE17:XCG17 XCL17:XCN17 XCS17:XCU17 XCZ17:XDB17 XDG17:XDI17 XDN17:XDP17 XDU17:XDW17 XEB17:XED17 XEI17:XEK17 XEP17:XER17 XEW17:XEY17 XFD17">
    <cfRule type="containsBlanks" dxfId="303" priority="14">
      <formula>LEN(TRIM(K17))=0</formula>
    </cfRule>
  </conditionalFormatting>
  <conditionalFormatting sqref="K22:M22 R22:T22 Y22:AA22 AF22:AH22 AM22:AO22 AT22:AV22 BA22:BC22 BH22:BJ22 BO22:BQ22 BV22:BX22 CC22:CE22 CJ22:CL22 CQ22:CS22 CX22:CZ22 DE22:DG22 DL22:DN22 DS22:DU22 DZ22:EB22 EG22:EI22 EN22:EP22 EU22:EW22 FB22:FD22 FI22:FK22 FP22:FR22 FW22:FY22 GD22:GF22 GK22:GM22 GR22:GT22 GY22:HA22 HF22:HH22 HM22:HO22 HT22:HV22 IA22:IC22 IH22:IJ22 IO22:IQ22 IV22:IX22 JC22:JE22 JJ22:JL22 JQ22:JS22 JX22:JZ22 KE22:KG22 KL22:KN22 KS22:KU22 KZ22:LB22 LG22:LI22 LN22:LP22 LU22:LW22 MB22:MD22 MI22:MK22 MP22:MR22 MW22:MY22 ND22:NF22 NK22:NM22 NR22:NT22 NY22:OA22 OF22:OH22 OM22:OO22 OT22:OV22 PA22:PC22 PH22:PJ22 PO22:PQ22 PV22:PX22 QC22:QE22 QJ22:QL22 QQ22:QS22 QX22:QZ22 RE22:RG22 RL22:RN22 RS22:RU22 RZ22:SB22 SG22:SI22 SN22:SP22 SU22:SW22 TB22:TD22 TI22:TK22 TP22:TR22 TW22:TY22 UD22:UF22 UK22:UM22 UR22:UT22 UY22:VA22 VF22:VH22 VM22:VO22 VT22:VV22 WA22:WC22 WH22:WJ22 WO22:WQ22 WV22:WX22 XC22:XE22 XJ22:XL22 XQ22:XS22 XX22:XZ22 YE22:YG22 YL22:YN22 YS22:YU22 YZ22:ZB22 ZG22:ZI22 ZN22:ZP22 ZU22:ZW22 AAB22:AAD22 AAI22:AAK22 AAP22:AAR22 AAW22:AAY22 ABD22:ABF22 ABK22:ABM22 ABR22:ABT22 ABY22:ACA22 ACF22:ACH22 ACM22:ACO22 ACT22:ACV22 ADA22:ADC22 ADH22:ADJ22 ADO22:ADQ22 ADV22:ADX22 AEC22:AEE22 AEJ22:AEL22 AEQ22:AES22 AEX22:AEZ22 AFE22:AFG22 AFL22:AFN22 AFS22:AFU22 AFZ22:AGB22 AGG22:AGI22 AGN22:AGP22 AGU22:AGW22 AHB22:AHD22 AHI22:AHK22 AHP22:AHR22 AHW22:AHY22 AID22:AIF22 AIK22:AIM22 AIR22:AIT22 AIY22:AJA22 AJF22:AJH22 AJM22:AJO22 AJT22:AJV22 AKA22:AKC22 AKH22:AKJ22 AKO22:AKQ22 AKV22:AKX22 ALC22:ALE22 ALJ22:ALL22 ALQ22:ALS22 ALX22:ALZ22 AME22:AMG22 AML22:AMN22 AMS22:AMU22 AMZ22:ANB22 ANG22:ANI22 ANN22:ANP22 ANU22:ANW22 AOB22:AOD22 AOI22:AOK22 AOP22:AOR22 AOW22:AOY22 APD22:APF22 APK22:APM22 APR22:APT22 APY22:AQA22 AQF22:AQH22 AQM22:AQO22 AQT22:AQV22 ARA22:ARC22 ARH22:ARJ22 ARO22:ARQ22 ARV22:ARX22 ASC22:ASE22 ASJ22:ASL22 ASQ22:ASS22 ASX22:ASZ22 ATE22:ATG22 ATL22:ATN22 ATS22:ATU22 ATZ22:AUB22 AUG22:AUI22 AUN22:AUP22 AUU22:AUW22 AVB22:AVD22 AVI22:AVK22 AVP22:AVR22 AVW22:AVY22 AWD22:AWF22 AWK22:AWM22 AWR22:AWT22 AWY22:AXA22 AXF22:AXH22 AXM22:AXO22 AXT22:AXV22 AYA22:AYC22 AYH22:AYJ22 AYO22:AYQ22 AYV22:AYX22 AZC22:AZE22 AZJ22:AZL22 AZQ22:AZS22 AZX22:AZZ22 BAE22:BAG22 BAL22:BAN22 BAS22:BAU22 BAZ22:BBB22 BBG22:BBI22 BBN22:BBP22 BBU22:BBW22 BCB22:BCD22 BCI22:BCK22 BCP22:BCR22 BCW22:BCY22 BDD22:BDF22 BDK22:BDM22 BDR22:BDT22 BDY22:BEA22 BEF22:BEH22 BEM22:BEO22 BET22:BEV22 BFA22:BFC22 BFH22:BFJ22 BFO22:BFQ22 BFV22:BFX22 BGC22:BGE22 BGJ22:BGL22 BGQ22:BGS22 BGX22:BGZ22 BHE22:BHG22 BHL22:BHN22 BHS22:BHU22 BHZ22:BIB22 BIG22:BII22 BIN22:BIP22 BIU22:BIW22 BJB22:BJD22 BJI22:BJK22 BJP22:BJR22 BJW22:BJY22 BKD22:BKF22 BKK22:BKM22 BKR22:BKT22 BKY22:BLA22 BLF22:BLH22 BLM22:BLO22 BLT22:BLV22 BMA22:BMC22 BMH22:BMJ22 BMO22:BMQ22 BMV22:BMX22 BNC22:BNE22 BNJ22:BNL22 BNQ22:BNS22 BNX22:BNZ22 BOE22:BOG22 BOL22:BON22 BOS22:BOU22 BOZ22:BPB22 BPG22:BPI22 BPN22:BPP22 BPU22:BPW22 BQB22:BQD22 BQI22:BQK22 BQP22:BQR22 BQW22:BQY22 BRD22:BRF22 BRK22:BRM22 BRR22:BRT22 BRY22:BSA22 BSF22:BSH22 BSM22:BSO22 BST22:BSV22 BTA22:BTC22 BTH22:BTJ22 BTO22:BTQ22 BTV22:BTX22 BUC22:BUE22 BUJ22:BUL22 BUQ22:BUS22 BUX22:BUZ22 BVE22:BVG22 BVL22:BVN22 BVS22:BVU22 BVZ22:BWB22 BWG22:BWI22 BWN22:BWP22 BWU22:BWW22 BXB22:BXD22 BXI22:BXK22 BXP22:BXR22 BXW22:BXY22 BYD22:BYF22 BYK22:BYM22 BYR22:BYT22 BYY22:BZA22 BZF22:BZH22 BZM22:BZO22 BZT22:BZV22 CAA22:CAC22 CAH22:CAJ22 CAO22:CAQ22 CAV22:CAX22 CBC22:CBE22 CBJ22:CBL22 CBQ22:CBS22 CBX22:CBZ22 CCE22:CCG22 CCL22:CCN22 CCS22:CCU22 CCZ22:CDB22 CDG22:CDI22 CDN22:CDP22 CDU22:CDW22 CEB22:CED22 CEI22:CEK22 CEP22:CER22 CEW22:CEY22 CFD22:CFF22 CFK22:CFM22 CFR22:CFT22 CFY22:CGA22 CGF22:CGH22 CGM22:CGO22 CGT22:CGV22 CHA22:CHC22 CHH22:CHJ22 CHO22:CHQ22 CHV22:CHX22 CIC22:CIE22 CIJ22:CIL22 CIQ22:CIS22 CIX22:CIZ22 CJE22:CJG22 CJL22:CJN22 CJS22:CJU22 CJZ22:CKB22 CKG22:CKI22 CKN22:CKP22 CKU22:CKW22 CLB22:CLD22 CLI22:CLK22 CLP22:CLR22 CLW22:CLY22 CMD22:CMF22 CMK22:CMM22 CMR22:CMT22 CMY22:CNA22 CNF22:CNH22 CNM22:CNO22 CNT22:CNV22 COA22:COC22 COH22:COJ22 COO22:COQ22 COV22:COX22 CPC22:CPE22 CPJ22:CPL22 CPQ22:CPS22 CPX22:CPZ22 CQE22:CQG22 CQL22:CQN22 CQS22:CQU22 CQZ22:CRB22 CRG22:CRI22 CRN22:CRP22 CRU22:CRW22 CSB22:CSD22 CSI22:CSK22 CSP22:CSR22 CSW22:CSY22 CTD22:CTF22 CTK22:CTM22 CTR22:CTT22 CTY22:CUA22 CUF22:CUH22 CUM22:CUO22 CUT22:CUV22 CVA22:CVC22 CVH22:CVJ22 CVO22:CVQ22 CVV22:CVX22 CWC22:CWE22 CWJ22:CWL22 CWQ22:CWS22 CWX22:CWZ22 CXE22:CXG22 CXL22:CXN22 CXS22:CXU22 CXZ22:CYB22 CYG22:CYI22 CYN22:CYP22 CYU22:CYW22 CZB22:CZD22 CZI22:CZK22 CZP22:CZR22 CZW22:CZY22 DAD22:DAF22 DAK22:DAM22 DAR22:DAT22 DAY22:DBA22 DBF22:DBH22 DBM22:DBO22 DBT22:DBV22 DCA22:DCC22 DCH22:DCJ22 DCO22:DCQ22 DCV22:DCX22 DDC22:DDE22 DDJ22:DDL22 DDQ22:DDS22 DDX22:DDZ22 DEE22:DEG22 DEL22:DEN22 DES22:DEU22 DEZ22:DFB22 DFG22:DFI22 DFN22:DFP22 DFU22:DFW22 DGB22:DGD22 DGI22:DGK22 DGP22:DGR22 DGW22:DGY22 DHD22:DHF22 DHK22:DHM22 DHR22:DHT22 DHY22:DIA22 DIF22:DIH22 DIM22:DIO22 DIT22:DIV22 DJA22:DJC22 DJH22:DJJ22 DJO22:DJQ22 DJV22:DJX22 DKC22:DKE22 DKJ22:DKL22 DKQ22:DKS22 DKX22:DKZ22 DLE22:DLG22 DLL22:DLN22 DLS22:DLU22 DLZ22:DMB22 DMG22:DMI22 DMN22:DMP22 DMU22:DMW22 DNB22:DND22 DNI22:DNK22 DNP22:DNR22 DNW22:DNY22 DOD22:DOF22 DOK22:DOM22 DOR22:DOT22 DOY22:DPA22 DPF22:DPH22 DPM22:DPO22 DPT22:DPV22 DQA22:DQC22 DQH22:DQJ22 DQO22:DQQ22 DQV22:DQX22 DRC22:DRE22 DRJ22:DRL22 DRQ22:DRS22 DRX22:DRZ22 DSE22:DSG22 DSL22:DSN22 DSS22:DSU22 DSZ22:DTB22 DTG22:DTI22 DTN22:DTP22 DTU22:DTW22 DUB22:DUD22 DUI22:DUK22 DUP22:DUR22 DUW22:DUY22 DVD22:DVF22 DVK22:DVM22 DVR22:DVT22 DVY22:DWA22 DWF22:DWH22 DWM22:DWO22 DWT22:DWV22 DXA22:DXC22 DXH22:DXJ22 DXO22:DXQ22 DXV22:DXX22 DYC22:DYE22 DYJ22:DYL22 DYQ22:DYS22 DYX22:DYZ22 DZE22:DZG22 DZL22:DZN22 DZS22:DZU22 DZZ22:EAB22 EAG22:EAI22 EAN22:EAP22 EAU22:EAW22 EBB22:EBD22 EBI22:EBK22 EBP22:EBR22 EBW22:EBY22 ECD22:ECF22 ECK22:ECM22 ECR22:ECT22 ECY22:EDA22 EDF22:EDH22 EDM22:EDO22 EDT22:EDV22 EEA22:EEC22 EEH22:EEJ22 EEO22:EEQ22 EEV22:EEX22 EFC22:EFE22 EFJ22:EFL22 EFQ22:EFS22 EFX22:EFZ22 EGE22:EGG22 EGL22:EGN22 EGS22:EGU22 EGZ22:EHB22 EHG22:EHI22 EHN22:EHP22 EHU22:EHW22 EIB22:EID22 EII22:EIK22 EIP22:EIR22 EIW22:EIY22 EJD22:EJF22 EJK22:EJM22 EJR22:EJT22 EJY22:EKA22 EKF22:EKH22 EKM22:EKO22 EKT22:EKV22 ELA22:ELC22 ELH22:ELJ22 ELO22:ELQ22 ELV22:ELX22 EMC22:EME22 EMJ22:EML22 EMQ22:EMS22 EMX22:EMZ22 ENE22:ENG22 ENL22:ENN22 ENS22:ENU22 ENZ22:EOB22 EOG22:EOI22 EON22:EOP22 EOU22:EOW22 EPB22:EPD22 EPI22:EPK22 EPP22:EPR22 EPW22:EPY22 EQD22:EQF22 EQK22:EQM22 EQR22:EQT22 EQY22:ERA22 ERF22:ERH22 ERM22:ERO22 ERT22:ERV22 ESA22:ESC22 ESH22:ESJ22 ESO22:ESQ22 ESV22:ESX22 ETC22:ETE22 ETJ22:ETL22 ETQ22:ETS22 ETX22:ETZ22 EUE22:EUG22 EUL22:EUN22 EUS22:EUU22 EUZ22:EVB22 EVG22:EVI22 EVN22:EVP22 EVU22:EVW22 EWB22:EWD22 EWI22:EWK22 EWP22:EWR22 EWW22:EWY22 EXD22:EXF22 EXK22:EXM22 EXR22:EXT22 EXY22:EYA22 EYF22:EYH22 EYM22:EYO22 EYT22:EYV22 EZA22:EZC22 EZH22:EZJ22 EZO22:EZQ22 EZV22:EZX22 FAC22:FAE22 FAJ22:FAL22 FAQ22:FAS22 FAX22:FAZ22 FBE22:FBG22 FBL22:FBN22 FBS22:FBU22 FBZ22:FCB22 FCG22:FCI22 FCN22:FCP22 FCU22:FCW22 FDB22:FDD22 FDI22:FDK22 FDP22:FDR22 FDW22:FDY22 FED22:FEF22 FEK22:FEM22 FER22:FET22 FEY22:FFA22 FFF22:FFH22 FFM22:FFO22 FFT22:FFV22 FGA22:FGC22 FGH22:FGJ22 FGO22:FGQ22 FGV22:FGX22 FHC22:FHE22 FHJ22:FHL22 FHQ22:FHS22 FHX22:FHZ22 FIE22:FIG22 FIL22:FIN22 FIS22:FIU22 FIZ22:FJB22 FJG22:FJI22 FJN22:FJP22 FJU22:FJW22 FKB22:FKD22 FKI22:FKK22 FKP22:FKR22 FKW22:FKY22 FLD22:FLF22 FLK22:FLM22 FLR22:FLT22 FLY22:FMA22 FMF22:FMH22 FMM22:FMO22 FMT22:FMV22 FNA22:FNC22 FNH22:FNJ22 FNO22:FNQ22 FNV22:FNX22 FOC22:FOE22 FOJ22:FOL22 FOQ22:FOS22 FOX22:FOZ22 FPE22:FPG22 FPL22:FPN22 FPS22:FPU22 FPZ22:FQB22 FQG22:FQI22 FQN22:FQP22 FQU22:FQW22 FRB22:FRD22 FRI22:FRK22 FRP22:FRR22 FRW22:FRY22 FSD22:FSF22 FSK22:FSM22 FSR22:FST22 FSY22:FTA22 FTF22:FTH22 FTM22:FTO22 FTT22:FTV22 FUA22:FUC22 FUH22:FUJ22 FUO22:FUQ22 FUV22:FUX22 FVC22:FVE22 FVJ22:FVL22 FVQ22:FVS22 FVX22:FVZ22 FWE22:FWG22 FWL22:FWN22 FWS22:FWU22 FWZ22:FXB22 FXG22:FXI22 FXN22:FXP22 FXU22:FXW22 FYB22:FYD22 FYI22:FYK22 FYP22:FYR22 FYW22:FYY22 FZD22:FZF22 FZK22:FZM22 FZR22:FZT22 FZY22:GAA22 GAF22:GAH22 GAM22:GAO22 GAT22:GAV22 GBA22:GBC22 GBH22:GBJ22 GBO22:GBQ22 GBV22:GBX22 GCC22:GCE22 GCJ22:GCL22 GCQ22:GCS22 GCX22:GCZ22 GDE22:GDG22 GDL22:GDN22 GDS22:GDU22 GDZ22:GEB22 GEG22:GEI22 GEN22:GEP22 GEU22:GEW22 GFB22:GFD22 GFI22:GFK22 GFP22:GFR22 GFW22:GFY22 GGD22:GGF22 GGK22:GGM22 GGR22:GGT22 GGY22:GHA22 GHF22:GHH22 GHM22:GHO22 GHT22:GHV22 GIA22:GIC22 GIH22:GIJ22 GIO22:GIQ22 GIV22:GIX22 GJC22:GJE22 GJJ22:GJL22 GJQ22:GJS22 GJX22:GJZ22 GKE22:GKG22 GKL22:GKN22 GKS22:GKU22 GKZ22:GLB22 GLG22:GLI22 GLN22:GLP22 GLU22:GLW22 GMB22:GMD22 GMI22:GMK22 GMP22:GMR22 GMW22:GMY22 GND22:GNF22 GNK22:GNM22 GNR22:GNT22 GNY22:GOA22 GOF22:GOH22 GOM22:GOO22 GOT22:GOV22 GPA22:GPC22 GPH22:GPJ22 GPO22:GPQ22 GPV22:GPX22 GQC22:GQE22 GQJ22:GQL22 GQQ22:GQS22 GQX22:GQZ22 GRE22:GRG22 GRL22:GRN22 GRS22:GRU22 GRZ22:GSB22 GSG22:GSI22 GSN22:GSP22 GSU22:GSW22 GTB22:GTD22 GTI22:GTK22 GTP22:GTR22 GTW22:GTY22 GUD22:GUF22 GUK22:GUM22 GUR22:GUT22 GUY22:GVA22 GVF22:GVH22 GVM22:GVO22 GVT22:GVV22 GWA22:GWC22 GWH22:GWJ22 GWO22:GWQ22 GWV22:GWX22 GXC22:GXE22 GXJ22:GXL22 GXQ22:GXS22 GXX22:GXZ22 GYE22:GYG22 GYL22:GYN22 GYS22:GYU22 GYZ22:GZB22 GZG22:GZI22 GZN22:GZP22 GZU22:GZW22 HAB22:HAD22 HAI22:HAK22 HAP22:HAR22 HAW22:HAY22 HBD22:HBF22 HBK22:HBM22 HBR22:HBT22 HBY22:HCA22 HCF22:HCH22 HCM22:HCO22 HCT22:HCV22 HDA22:HDC22 HDH22:HDJ22 HDO22:HDQ22 HDV22:HDX22 HEC22:HEE22 HEJ22:HEL22 HEQ22:HES22 HEX22:HEZ22 HFE22:HFG22 HFL22:HFN22 HFS22:HFU22 HFZ22:HGB22 HGG22:HGI22 HGN22:HGP22 HGU22:HGW22 HHB22:HHD22 HHI22:HHK22 HHP22:HHR22 HHW22:HHY22 HID22:HIF22 HIK22:HIM22 HIR22:HIT22 HIY22:HJA22 HJF22:HJH22 HJM22:HJO22 HJT22:HJV22 HKA22:HKC22 HKH22:HKJ22 HKO22:HKQ22 HKV22:HKX22 HLC22:HLE22 HLJ22:HLL22 HLQ22:HLS22 HLX22:HLZ22 HME22:HMG22 HML22:HMN22 HMS22:HMU22 HMZ22:HNB22 HNG22:HNI22 HNN22:HNP22 HNU22:HNW22 HOB22:HOD22 HOI22:HOK22 HOP22:HOR22 HOW22:HOY22 HPD22:HPF22 HPK22:HPM22 HPR22:HPT22 HPY22:HQA22 HQF22:HQH22 HQM22:HQO22 HQT22:HQV22 HRA22:HRC22 HRH22:HRJ22 HRO22:HRQ22 HRV22:HRX22 HSC22:HSE22 HSJ22:HSL22 HSQ22:HSS22 HSX22:HSZ22 HTE22:HTG22 HTL22:HTN22 HTS22:HTU22 HTZ22:HUB22 HUG22:HUI22 HUN22:HUP22 HUU22:HUW22 HVB22:HVD22 HVI22:HVK22 HVP22:HVR22 HVW22:HVY22 HWD22:HWF22 HWK22:HWM22 HWR22:HWT22 HWY22:HXA22 HXF22:HXH22 HXM22:HXO22 HXT22:HXV22 HYA22:HYC22 HYH22:HYJ22 HYO22:HYQ22 HYV22:HYX22 HZC22:HZE22 HZJ22:HZL22 HZQ22:HZS22 HZX22:HZZ22 IAE22:IAG22 IAL22:IAN22 IAS22:IAU22 IAZ22:IBB22 IBG22:IBI22 IBN22:IBP22 IBU22:IBW22 ICB22:ICD22 ICI22:ICK22 ICP22:ICR22 ICW22:ICY22 IDD22:IDF22 IDK22:IDM22 IDR22:IDT22 IDY22:IEA22 IEF22:IEH22 IEM22:IEO22 IET22:IEV22 IFA22:IFC22 IFH22:IFJ22 IFO22:IFQ22 IFV22:IFX22 IGC22:IGE22 IGJ22:IGL22 IGQ22:IGS22 IGX22:IGZ22 IHE22:IHG22 IHL22:IHN22 IHS22:IHU22 IHZ22:IIB22 IIG22:III22 IIN22:IIP22 IIU22:IIW22 IJB22:IJD22 IJI22:IJK22 IJP22:IJR22 IJW22:IJY22 IKD22:IKF22 IKK22:IKM22 IKR22:IKT22 IKY22:ILA22 ILF22:ILH22 ILM22:ILO22 ILT22:ILV22 IMA22:IMC22 IMH22:IMJ22 IMO22:IMQ22 IMV22:IMX22 INC22:INE22 INJ22:INL22 INQ22:INS22 INX22:INZ22 IOE22:IOG22 IOL22:ION22 IOS22:IOU22 IOZ22:IPB22 IPG22:IPI22 IPN22:IPP22 IPU22:IPW22 IQB22:IQD22 IQI22:IQK22 IQP22:IQR22 IQW22:IQY22 IRD22:IRF22 IRK22:IRM22 IRR22:IRT22 IRY22:ISA22 ISF22:ISH22 ISM22:ISO22 IST22:ISV22 ITA22:ITC22 ITH22:ITJ22 ITO22:ITQ22 ITV22:ITX22 IUC22:IUE22 IUJ22:IUL22 IUQ22:IUS22 IUX22:IUZ22 IVE22:IVG22 IVL22:IVN22 IVS22:IVU22 IVZ22:IWB22 IWG22:IWI22 IWN22:IWP22 IWU22:IWW22 IXB22:IXD22 IXI22:IXK22 IXP22:IXR22 IXW22:IXY22 IYD22:IYF22 IYK22:IYM22 IYR22:IYT22 IYY22:IZA22 IZF22:IZH22 IZM22:IZO22 IZT22:IZV22 JAA22:JAC22 JAH22:JAJ22 JAO22:JAQ22 JAV22:JAX22 JBC22:JBE22 JBJ22:JBL22 JBQ22:JBS22 JBX22:JBZ22 JCE22:JCG22 JCL22:JCN22 JCS22:JCU22 JCZ22:JDB22 JDG22:JDI22 JDN22:JDP22 JDU22:JDW22 JEB22:JED22 JEI22:JEK22 JEP22:JER22 JEW22:JEY22 JFD22:JFF22 JFK22:JFM22 JFR22:JFT22 JFY22:JGA22 JGF22:JGH22 JGM22:JGO22 JGT22:JGV22 JHA22:JHC22 JHH22:JHJ22 JHO22:JHQ22 JHV22:JHX22 JIC22:JIE22 JIJ22:JIL22 JIQ22:JIS22 JIX22:JIZ22 JJE22:JJG22 JJL22:JJN22 JJS22:JJU22 JJZ22:JKB22 JKG22:JKI22 JKN22:JKP22 JKU22:JKW22 JLB22:JLD22 JLI22:JLK22 JLP22:JLR22 JLW22:JLY22 JMD22:JMF22 JMK22:JMM22 JMR22:JMT22 JMY22:JNA22 JNF22:JNH22 JNM22:JNO22 JNT22:JNV22 JOA22:JOC22 JOH22:JOJ22 JOO22:JOQ22 JOV22:JOX22 JPC22:JPE22 JPJ22:JPL22 JPQ22:JPS22 JPX22:JPZ22 JQE22:JQG22 JQL22:JQN22 JQS22:JQU22 JQZ22:JRB22 JRG22:JRI22 JRN22:JRP22 JRU22:JRW22 JSB22:JSD22 JSI22:JSK22 JSP22:JSR22 JSW22:JSY22 JTD22:JTF22 JTK22:JTM22 JTR22:JTT22 JTY22:JUA22 JUF22:JUH22 JUM22:JUO22 JUT22:JUV22 JVA22:JVC22 JVH22:JVJ22 JVO22:JVQ22 JVV22:JVX22 JWC22:JWE22 JWJ22:JWL22 JWQ22:JWS22 JWX22:JWZ22 JXE22:JXG22 JXL22:JXN22 JXS22:JXU22 JXZ22:JYB22 JYG22:JYI22 JYN22:JYP22 JYU22:JYW22 JZB22:JZD22 JZI22:JZK22 JZP22:JZR22 JZW22:JZY22 KAD22:KAF22 KAK22:KAM22 KAR22:KAT22 KAY22:KBA22 KBF22:KBH22 KBM22:KBO22 KBT22:KBV22 KCA22:KCC22 KCH22:KCJ22 KCO22:KCQ22 KCV22:KCX22 KDC22:KDE22 KDJ22:KDL22 KDQ22:KDS22 KDX22:KDZ22 KEE22:KEG22 KEL22:KEN22 KES22:KEU22 KEZ22:KFB22 KFG22:KFI22 KFN22:KFP22 KFU22:KFW22 KGB22:KGD22 KGI22:KGK22 KGP22:KGR22 KGW22:KGY22 KHD22:KHF22 KHK22:KHM22 KHR22:KHT22 KHY22:KIA22 KIF22:KIH22 KIM22:KIO22 KIT22:KIV22 KJA22:KJC22 KJH22:KJJ22 KJO22:KJQ22 KJV22:KJX22 KKC22:KKE22 KKJ22:KKL22 KKQ22:KKS22 KKX22:KKZ22 KLE22:KLG22 KLL22:KLN22 KLS22:KLU22 KLZ22:KMB22 KMG22:KMI22 KMN22:KMP22 KMU22:KMW22 KNB22:KND22 KNI22:KNK22 KNP22:KNR22 KNW22:KNY22 KOD22:KOF22 KOK22:KOM22 KOR22:KOT22 KOY22:KPA22 KPF22:KPH22 KPM22:KPO22 KPT22:KPV22 KQA22:KQC22 KQH22:KQJ22 KQO22:KQQ22 KQV22:KQX22 KRC22:KRE22 KRJ22:KRL22 KRQ22:KRS22 KRX22:KRZ22 KSE22:KSG22 KSL22:KSN22 KSS22:KSU22 KSZ22:KTB22 KTG22:KTI22 KTN22:KTP22 KTU22:KTW22 KUB22:KUD22 KUI22:KUK22 KUP22:KUR22 KUW22:KUY22 KVD22:KVF22 KVK22:KVM22 KVR22:KVT22 KVY22:KWA22 KWF22:KWH22 KWM22:KWO22 KWT22:KWV22 KXA22:KXC22 KXH22:KXJ22 KXO22:KXQ22 KXV22:KXX22 KYC22:KYE22 KYJ22:KYL22 KYQ22:KYS22 KYX22:KYZ22 KZE22:KZG22 KZL22:KZN22 KZS22:KZU22 KZZ22:LAB22 LAG22:LAI22 LAN22:LAP22 LAU22:LAW22 LBB22:LBD22 LBI22:LBK22 LBP22:LBR22 LBW22:LBY22 LCD22:LCF22 LCK22:LCM22 LCR22:LCT22 LCY22:LDA22 LDF22:LDH22 LDM22:LDO22 LDT22:LDV22 LEA22:LEC22 LEH22:LEJ22 LEO22:LEQ22 LEV22:LEX22 LFC22:LFE22 LFJ22:LFL22 LFQ22:LFS22 LFX22:LFZ22 LGE22:LGG22 LGL22:LGN22 LGS22:LGU22 LGZ22:LHB22 LHG22:LHI22 LHN22:LHP22 LHU22:LHW22 LIB22:LID22 LII22:LIK22 LIP22:LIR22 LIW22:LIY22 LJD22:LJF22 LJK22:LJM22 LJR22:LJT22 LJY22:LKA22 LKF22:LKH22 LKM22:LKO22 LKT22:LKV22 LLA22:LLC22 LLH22:LLJ22 LLO22:LLQ22 LLV22:LLX22 LMC22:LME22 LMJ22:LML22 LMQ22:LMS22 LMX22:LMZ22 LNE22:LNG22 LNL22:LNN22 LNS22:LNU22 LNZ22:LOB22 LOG22:LOI22 LON22:LOP22 LOU22:LOW22 LPB22:LPD22 LPI22:LPK22 LPP22:LPR22 LPW22:LPY22 LQD22:LQF22 LQK22:LQM22 LQR22:LQT22 LQY22:LRA22 LRF22:LRH22 LRM22:LRO22 LRT22:LRV22 LSA22:LSC22 LSH22:LSJ22 LSO22:LSQ22 LSV22:LSX22 LTC22:LTE22 LTJ22:LTL22 LTQ22:LTS22 LTX22:LTZ22 LUE22:LUG22 LUL22:LUN22 LUS22:LUU22 LUZ22:LVB22 LVG22:LVI22 LVN22:LVP22 LVU22:LVW22 LWB22:LWD22 LWI22:LWK22 LWP22:LWR22 LWW22:LWY22 LXD22:LXF22 LXK22:LXM22 LXR22:LXT22 LXY22:LYA22 LYF22:LYH22 LYM22:LYO22 LYT22:LYV22 LZA22:LZC22 LZH22:LZJ22 LZO22:LZQ22 LZV22:LZX22 MAC22:MAE22 MAJ22:MAL22 MAQ22:MAS22 MAX22:MAZ22 MBE22:MBG22 MBL22:MBN22 MBS22:MBU22 MBZ22:MCB22 MCG22:MCI22 MCN22:MCP22 MCU22:MCW22 MDB22:MDD22 MDI22:MDK22 MDP22:MDR22 MDW22:MDY22 MED22:MEF22 MEK22:MEM22 MER22:MET22 MEY22:MFA22 MFF22:MFH22 MFM22:MFO22 MFT22:MFV22 MGA22:MGC22 MGH22:MGJ22 MGO22:MGQ22 MGV22:MGX22 MHC22:MHE22 MHJ22:MHL22 MHQ22:MHS22 MHX22:MHZ22 MIE22:MIG22 MIL22:MIN22 MIS22:MIU22 MIZ22:MJB22 MJG22:MJI22 MJN22:MJP22 MJU22:MJW22 MKB22:MKD22 MKI22:MKK22 MKP22:MKR22 MKW22:MKY22 MLD22:MLF22 MLK22:MLM22 MLR22:MLT22 MLY22:MMA22 MMF22:MMH22 MMM22:MMO22 MMT22:MMV22 MNA22:MNC22 MNH22:MNJ22 MNO22:MNQ22 MNV22:MNX22 MOC22:MOE22 MOJ22:MOL22 MOQ22:MOS22 MOX22:MOZ22 MPE22:MPG22 MPL22:MPN22 MPS22:MPU22 MPZ22:MQB22 MQG22:MQI22 MQN22:MQP22 MQU22:MQW22 MRB22:MRD22 MRI22:MRK22 MRP22:MRR22 MRW22:MRY22 MSD22:MSF22 MSK22:MSM22 MSR22:MST22 MSY22:MTA22 MTF22:MTH22 MTM22:MTO22 MTT22:MTV22 MUA22:MUC22 MUH22:MUJ22 MUO22:MUQ22 MUV22:MUX22 MVC22:MVE22 MVJ22:MVL22 MVQ22:MVS22 MVX22:MVZ22 MWE22:MWG22 MWL22:MWN22 MWS22:MWU22 MWZ22:MXB22 MXG22:MXI22 MXN22:MXP22 MXU22:MXW22 MYB22:MYD22 MYI22:MYK22 MYP22:MYR22 MYW22:MYY22 MZD22:MZF22 MZK22:MZM22 MZR22:MZT22 MZY22:NAA22 NAF22:NAH22 NAM22:NAO22 NAT22:NAV22 NBA22:NBC22 NBH22:NBJ22 NBO22:NBQ22 NBV22:NBX22 NCC22:NCE22 NCJ22:NCL22 NCQ22:NCS22 NCX22:NCZ22 NDE22:NDG22 NDL22:NDN22 NDS22:NDU22 NDZ22:NEB22 NEG22:NEI22 NEN22:NEP22 NEU22:NEW22 NFB22:NFD22 NFI22:NFK22 NFP22:NFR22 NFW22:NFY22 NGD22:NGF22 NGK22:NGM22 NGR22:NGT22 NGY22:NHA22 NHF22:NHH22 NHM22:NHO22 NHT22:NHV22 NIA22:NIC22 NIH22:NIJ22 NIO22:NIQ22 NIV22:NIX22 NJC22:NJE22 NJJ22:NJL22 NJQ22:NJS22 NJX22:NJZ22 NKE22:NKG22 NKL22:NKN22 NKS22:NKU22 NKZ22:NLB22 NLG22:NLI22 NLN22:NLP22 NLU22:NLW22 NMB22:NMD22 NMI22:NMK22 NMP22:NMR22 NMW22:NMY22 NND22:NNF22 NNK22:NNM22 NNR22:NNT22 NNY22:NOA22 NOF22:NOH22 NOM22:NOO22 NOT22:NOV22 NPA22:NPC22 NPH22:NPJ22 NPO22:NPQ22 NPV22:NPX22 NQC22:NQE22 NQJ22:NQL22 NQQ22:NQS22 NQX22:NQZ22 NRE22:NRG22 NRL22:NRN22 NRS22:NRU22 NRZ22:NSB22 NSG22:NSI22 NSN22:NSP22 NSU22:NSW22 NTB22:NTD22 NTI22:NTK22 NTP22:NTR22 NTW22:NTY22 NUD22:NUF22 NUK22:NUM22 NUR22:NUT22 NUY22:NVA22 NVF22:NVH22 NVM22:NVO22 NVT22:NVV22 NWA22:NWC22 NWH22:NWJ22 NWO22:NWQ22 NWV22:NWX22 NXC22:NXE22 NXJ22:NXL22 NXQ22:NXS22 NXX22:NXZ22 NYE22:NYG22 NYL22:NYN22 NYS22:NYU22 NYZ22:NZB22 NZG22:NZI22 NZN22:NZP22 NZU22:NZW22 OAB22:OAD22 OAI22:OAK22 OAP22:OAR22 OAW22:OAY22 OBD22:OBF22 OBK22:OBM22 OBR22:OBT22 OBY22:OCA22 OCF22:OCH22 OCM22:OCO22 OCT22:OCV22 ODA22:ODC22 ODH22:ODJ22 ODO22:ODQ22 ODV22:ODX22 OEC22:OEE22 OEJ22:OEL22 OEQ22:OES22 OEX22:OEZ22 OFE22:OFG22 OFL22:OFN22 OFS22:OFU22 OFZ22:OGB22 OGG22:OGI22 OGN22:OGP22 OGU22:OGW22 OHB22:OHD22 OHI22:OHK22 OHP22:OHR22 OHW22:OHY22 OID22:OIF22 OIK22:OIM22 OIR22:OIT22 OIY22:OJA22 OJF22:OJH22 OJM22:OJO22 OJT22:OJV22 OKA22:OKC22 OKH22:OKJ22 OKO22:OKQ22 OKV22:OKX22 OLC22:OLE22 OLJ22:OLL22 OLQ22:OLS22 OLX22:OLZ22 OME22:OMG22 OML22:OMN22 OMS22:OMU22 OMZ22:ONB22 ONG22:ONI22 ONN22:ONP22 ONU22:ONW22 OOB22:OOD22 OOI22:OOK22 OOP22:OOR22 OOW22:OOY22 OPD22:OPF22 OPK22:OPM22 OPR22:OPT22 OPY22:OQA22 OQF22:OQH22 OQM22:OQO22 OQT22:OQV22 ORA22:ORC22 ORH22:ORJ22 ORO22:ORQ22 ORV22:ORX22 OSC22:OSE22 OSJ22:OSL22 OSQ22:OSS22 OSX22:OSZ22 OTE22:OTG22 OTL22:OTN22 OTS22:OTU22 OTZ22:OUB22 OUG22:OUI22 OUN22:OUP22 OUU22:OUW22 OVB22:OVD22 OVI22:OVK22 OVP22:OVR22 OVW22:OVY22 OWD22:OWF22 OWK22:OWM22 OWR22:OWT22 OWY22:OXA22 OXF22:OXH22 OXM22:OXO22 OXT22:OXV22 OYA22:OYC22 OYH22:OYJ22 OYO22:OYQ22 OYV22:OYX22 OZC22:OZE22 OZJ22:OZL22 OZQ22:OZS22 OZX22:OZZ22 PAE22:PAG22 PAL22:PAN22 PAS22:PAU22 PAZ22:PBB22 PBG22:PBI22 PBN22:PBP22 PBU22:PBW22 PCB22:PCD22 PCI22:PCK22 PCP22:PCR22 PCW22:PCY22 PDD22:PDF22 PDK22:PDM22 PDR22:PDT22 PDY22:PEA22 PEF22:PEH22 PEM22:PEO22 PET22:PEV22 PFA22:PFC22 PFH22:PFJ22 PFO22:PFQ22 PFV22:PFX22 PGC22:PGE22 PGJ22:PGL22 PGQ22:PGS22 PGX22:PGZ22 PHE22:PHG22 PHL22:PHN22 PHS22:PHU22 PHZ22:PIB22 PIG22:PII22 PIN22:PIP22 PIU22:PIW22 PJB22:PJD22 PJI22:PJK22 PJP22:PJR22 PJW22:PJY22 PKD22:PKF22 PKK22:PKM22 PKR22:PKT22 PKY22:PLA22 PLF22:PLH22 PLM22:PLO22 PLT22:PLV22 PMA22:PMC22 PMH22:PMJ22 PMO22:PMQ22 PMV22:PMX22 PNC22:PNE22 PNJ22:PNL22 PNQ22:PNS22 PNX22:PNZ22 POE22:POG22 POL22:PON22 POS22:POU22 POZ22:PPB22 PPG22:PPI22 PPN22:PPP22 PPU22:PPW22 PQB22:PQD22 PQI22:PQK22 PQP22:PQR22 PQW22:PQY22 PRD22:PRF22 PRK22:PRM22 PRR22:PRT22 PRY22:PSA22 PSF22:PSH22 PSM22:PSO22 PST22:PSV22 PTA22:PTC22 PTH22:PTJ22 PTO22:PTQ22 PTV22:PTX22 PUC22:PUE22 PUJ22:PUL22 PUQ22:PUS22 PUX22:PUZ22 PVE22:PVG22 PVL22:PVN22 PVS22:PVU22 PVZ22:PWB22 PWG22:PWI22 PWN22:PWP22 PWU22:PWW22 PXB22:PXD22 PXI22:PXK22 PXP22:PXR22 PXW22:PXY22 PYD22:PYF22 PYK22:PYM22 PYR22:PYT22 PYY22:PZA22 PZF22:PZH22 PZM22:PZO22 PZT22:PZV22 QAA22:QAC22 QAH22:QAJ22 QAO22:QAQ22 QAV22:QAX22 QBC22:QBE22 QBJ22:QBL22 QBQ22:QBS22 QBX22:QBZ22 QCE22:QCG22 QCL22:QCN22 QCS22:QCU22 QCZ22:QDB22 QDG22:QDI22 QDN22:QDP22 QDU22:QDW22 QEB22:QED22 QEI22:QEK22 QEP22:QER22 QEW22:QEY22 QFD22:QFF22 QFK22:QFM22 QFR22:QFT22 QFY22:QGA22 QGF22:QGH22 QGM22:QGO22 QGT22:QGV22 QHA22:QHC22 QHH22:QHJ22 QHO22:QHQ22 QHV22:QHX22 QIC22:QIE22 QIJ22:QIL22 QIQ22:QIS22 QIX22:QIZ22 QJE22:QJG22 QJL22:QJN22 QJS22:QJU22 QJZ22:QKB22 QKG22:QKI22 QKN22:QKP22 QKU22:QKW22 QLB22:QLD22 QLI22:QLK22 QLP22:QLR22 QLW22:QLY22 QMD22:QMF22 QMK22:QMM22 QMR22:QMT22 QMY22:QNA22 QNF22:QNH22 QNM22:QNO22 QNT22:QNV22 QOA22:QOC22 QOH22:QOJ22 QOO22:QOQ22 QOV22:QOX22 QPC22:QPE22 QPJ22:QPL22 QPQ22:QPS22 QPX22:QPZ22 QQE22:QQG22 QQL22:QQN22 QQS22:QQU22 QQZ22:QRB22 QRG22:QRI22 QRN22:QRP22 QRU22:QRW22 QSB22:QSD22 QSI22:QSK22 QSP22:QSR22 QSW22:QSY22 QTD22:QTF22 QTK22:QTM22 QTR22:QTT22 QTY22:QUA22 QUF22:QUH22 QUM22:QUO22 QUT22:QUV22 QVA22:QVC22 QVH22:QVJ22 QVO22:QVQ22 QVV22:QVX22 QWC22:QWE22 QWJ22:QWL22 QWQ22:QWS22 QWX22:QWZ22 QXE22:QXG22 QXL22:QXN22 QXS22:QXU22 QXZ22:QYB22 QYG22:QYI22 QYN22:QYP22 QYU22:QYW22 QZB22:QZD22 QZI22:QZK22 QZP22:QZR22 QZW22:QZY22 RAD22:RAF22 RAK22:RAM22 RAR22:RAT22 RAY22:RBA22 RBF22:RBH22 RBM22:RBO22 RBT22:RBV22 RCA22:RCC22 RCH22:RCJ22 RCO22:RCQ22 RCV22:RCX22 RDC22:RDE22 RDJ22:RDL22 RDQ22:RDS22 RDX22:RDZ22 REE22:REG22 REL22:REN22 RES22:REU22 REZ22:RFB22 RFG22:RFI22 RFN22:RFP22 RFU22:RFW22 RGB22:RGD22 RGI22:RGK22 RGP22:RGR22 RGW22:RGY22 RHD22:RHF22 RHK22:RHM22 RHR22:RHT22 RHY22:RIA22 RIF22:RIH22 RIM22:RIO22 RIT22:RIV22 RJA22:RJC22 RJH22:RJJ22 RJO22:RJQ22 RJV22:RJX22 RKC22:RKE22 RKJ22:RKL22 RKQ22:RKS22 RKX22:RKZ22 RLE22:RLG22 RLL22:RLN22 RLS22:RLU22 RLZ22:RMB22 RMG22:RMI22 RMN22:RMP22 RMU22:RMW22 RNB22:RND22 RNI22:RNK22 RNP22:RNR22 RNW22:RNY22 ROD22:ROF22 ROK22:ROM22 ROR22:ROT22 ROY22:RPA22 RPF22:RPH22 RPM22:RPO22 RPT22:RPV22 RQA22:RQC22 RQH22:RQJ22 RQO22:RQQ22 RQV22:RQX22 RRC22:RRE22 RRJ22:RRL22 RRQ22:RRS22 RRX22:RRZ22 RSE22:RSG22 RSL22:RSN22 RSS22:RSU22 RSZ22:RTB22 RTG22:RTI22 RTN22:RTP22 RTU22:RTW22 RUB22:RUD22 RUI22:RUK22 RUP22:RUR22 RUW22:RUY22 RVD22:RVF22 RVK22:RVM22 RVR22:RVT22 RVY22:RWA22 RWF22:RWH22 RWM22:RWO22 RWT22:RWV22 RXA22:RXC22 RXH22:RXJ22 RXO22:RXQ22 RXV22:RXX22 RYC22:RYE22 RYJ22:RYL22 RYQ22:RYS22 RYX22:RYZ22 RZE22:RZG22 RZL22:RZN22 RZS22:RZU22 RZZ22:SAB22 SAG22:SAI22 SAN22:SAP22 SAU22:SAW22 SBB22:SBD22 SBI22:SBK22 SBP22:SBR22 SBW22:SBY22 SCD22:SCF22 SCK22:SCM22 SCR22:SCT22 SCY22:SDA22 SDF22:SDH22 SDM22:SDO22 SDT22:SDV22 SEA22:SEC22 SEH22:SEJ22 SEO22:SEQ22 SEV22:SEX22 SFC22:SFE22 SFJ22:SFL22 SFQ22:SFS22 SFX22:SFZ22 SGE22:SGG22 SGL22:SGN22 SGS22:SGU22 SGZ22:SHB22 SHG22:SHI22 SHN22:SHP22 SHU22:SHW22 SIB22:SID22 SII22:SIK22 SIP22:SIR22 SIW22:SIY22 SJD22:SJF22 SJK22:SJM22 SJR22:SJT22 SJY22:SKA22 SKF22:SKH22 SKM22:SKO22 SKT22:SKV22 SLA22:SLC22 SLH22:SLJ22 SLO22:SLQ22 SLV22:SLX22 SMC22:SME22 SMJ22:SML22 SMQ22:SMS22 SMX22:SMZ22 SNE22:SNG22 SNL22:SNN22 SNS22:SNU22 SNZ22:SOB22 SOG22:SOI22 SON22:SOP22 SOU22:SOW22 SPB22:SPD22 SPI22:SPK22 SPP22:SPR22 SPW22:SPY22 SQD22:SQF22 SQK22:SQM22 SQR22:SQT22 SQY22:SRA22 SRF22:SRH22 SRM22:SRO22 SRT22:SRV22 SSA22:SSC22 SSH22:SSJ22 SSO22:SSQ22 SSV22:SSX22 STC22:STE22 STJ22:STL22 STQ22:STS22 STX22:STZ22 SUE22:SUG22 SUL22:SUN22 SUS22:SUU22 SUZ22:SVB22 SVG22:SVI22 SVN22:SVP22 SVU22:SVW22 SWB22:SWD22 SWI22:SWK22 SWP22:SWR22 SWW22:SWY22 SXD22:SXF22 SXK22:SXM22 SXR22:SXT22 SXY22:SYA22 SYF22:SYH22 SYM22:SYO22 SYT22:SYV22 SZA22:SZC22 SZH22:SZJ22 SZO22:SZQ22 SZV22:SZX22 TAC22:TAE22 TAJ22:TAL22 TAQ22:TAS22 TAX22:TAZ22 TBE22:TBG22 TBL22:TBN22 TBS22:TBU22 TBZ22:TCB22 TCG22:TCI22 TCN22:TCP22 TCU22:TCW22 TDB22:TDD22 TDI22:TDK22 TDP22:TDR22 TDW22:TDY22 TED22:TEF22 TEK22:TEM22 TER22:TET22 TEY22:TFA22 TFF22:TFH22 TFM22:TFO22 TFT22:TFV22 TGA22:TGC22 TGH22:TGJ22 TGO22:TGQ22 TGV22:TGX22 THC22:THE22 THJ22:THL22 THQ22:THS22 THX22:THZ22 TIE22:TIG22 TIL22:TIN22 TIS22:TIU22 TIZ22:TJB22 TJG22:TJI22 TJN22:TJP22 TJU22:TJW22 TKB22:TKD22 TKI22:TKK22 TKP22:TKR22 TKW22:TKY22 TLD22:TLF22 TLK22:TLM22 TLR22:TLT22 TLY22:TMA22 TMF22:TMH22 TMM22:TMO22 TMT22:TMV22 TNA22:TNC22 TNH22:TNJ22 TNO22:TNQ22 TNV22:TNX22 TOC22:TOE22 TOJ22:TOL22 TOQ22:TOS22 TOX22:TOZ22 TPE22:TPG22 TPL22:TPN22 TPS22:TPU22 TPZ22:TQB22 TQG22:TQI22 TQN22:TQP22 TQU22:TQW22 TRB22:TRD22 TRI22:TRK22 TRP22:TRR22 TRW22:TRY22 TSD22:TSF22 TSK22:TSM22 TSR22:TST22 TSY22:TTA22 TTF22:TTH22 TTM22:TTO22 TTT22:TTV22 TUA22:TUC22 TUH22:TUJ22 TUO22:TUQ22 TUV22:TUX22 TVC22:TVE22 TVJ22:TVL22 TVQ22:TVS22 TVX22:TVZ22 TWE22:TWG22 TWL22:TWN22 TWS22:TWU22 TWZ22:TXB22 TXG22:TXI22 TXN22:TXP22 TXU22:TXW22 TYB22:TYD22 TYI22:TYK22 TYP22:TYR22 TYW22:TYY22 TZD22:TZF22 TZK22:TZM22 TZR22:TZT22 TZY22:UAA22 UAF22:UAH22 UAM22:UAO22 UAT22:UAV22 UBA22:UBC22 UBH22:UBJ22 UBO22:UBQ22 UBV22:UBX22 UCC22:UCE22 UCJ22:UCL22 UCQ22:UCS22 UCX22:UCZ22 UDE22:UDG22 UDL22:UDN22 UDS22:UDU22 UDZ22:UEB22 UEG22:UEI22 UEN22:UEP22 UEU22:UEW22 UFB22:UFD22 UFI22:UFK22 UFP22:UFR22 UFW22:UFY22 UGD22:UGF22 UGK22:UGM22 UGR22:UGT22 UGY22:UHA22 UHF22:UHH22 UHM22:UHO22 UHT22:UHV22 UIA22:UIC22 UIH22:UIJ22 UIO22:UIQ22 UIV22:UIX22 UJC22:UJE22 UJJ22:UJL22 UJQ22:UJS22 UJX22:UJZ22 UKE22:UKG22 UKL22:UKN22 UKS22:UKU22 UKZ22:ULB22 ULG22:ULI22 ULN22:ULP22 ULU22:ULW22 UMB22:UMD22 UMI22:UMK22 UMP22:UMR22 UMW22:UMY22 UND22:UNF22 UNK22:UNM22 UNR22:UNT22 UNY22:UOA22 UOF22:UOH22 UOM22:UOO22 UOT22:UOV22 UPA22:UPC22 UPH22:UPJ22 UPO22:UPQ22 UPV22:UPX22 UQC22:UQE22 UQJ22:UQL22 UQQ22:UQS22 UQX22:UQZ22 URE22:URG22 URL22:URN22 URS22:URU22 URZ22:USB22 USG22:USI22 USN22:USP22 USU22:USW22 UTB22:UTD22 UTI22:UTK22 UTP22:UTR22 UTW22:UTY22 UUD22:UUF22 UUK22:UUM22 UUR22:UUT22 UUY22:UVA22 UVF22:UVH22 UVM22:UVO22 UVT22:UVV22 UWA22:UWC22 UWH22:UWJ22 UWO22:UWQ22 UWV22:UWX22 UXC22:UXE22 UXJ22:UXL22 UXQ22:UXS22 UXX22:UXZ22 UYE22:UYG22 UYL22:UYN22 UYS22:UYU22 UYZ22:UZB22 UZG22:UZI22 UZN22:UZP22 UZU22:UZW22 VAB22:VAD22 VAI22:VAK22 VAP22:VAR22 VAW22:VAY22 VBD22:VBF22 VBK22:VBM22 VBR22:VBT22 VBY22:VCA22 VCF22:VCH22 VCM22:VCO22 VCT22:VCV22 VDA22:VDC22 VDH22:VDJ22 VDO22:VDQ22 VDV22:VDX22 VEC22:VEE22 VEJ22:VEL22 VEQ22:VES22 VEX22:VEZ22 VFE22:VFG22 VFL22:VFN22 VFS22:VFU22 VFZ22:VGB22 VGG22:VGI22 VGN22:VGP22 VGU22:VGW22 VHB22:VHD22 VHI22:VHK22 VHP22:VHR22 VHW22:VHY22 VID22:VIF22 VIK22:VIM22 VIR22:VIT22 VIY22:VJA22 VJF22:VJH22 VJM22:VJO22 VJT22:VJV22 VKA22:VKC22 VKH22:VKJ22 VKO22:VKQ22 VKV22:VKX22 VLC22:VLE22 VLJ22:VLL22 VLQ22:VLS22 VLX22:VLZ22 VME22:VMG22 VML22:VMN22 VMS22:VMU22 VMZ22:VNB22 VNG22:VNI22 VNN22:VNP22 VNU22:VNW22 VOB22:VOD22 VOI22:VOK22 VOP22:VOR22 VOW22:VOY22 VPD22:VPF22 VPK22:VPM22 VPR22:VPT22 VPY22:VQA22 VQF22:VQH22 VQM22:VQO22 VQT22:VQV22 VRA22:VRC22 VRH22:VRJ22 VRO22:VRQ22 VRV22:VRX22 VSC22:VSE22 VSJ22:VSL22 VSQ22:VSS22 VSX22:VSZ22 VTE22:VTG22 VTL22:VTN22 VTS22:VTU22 VTZ22:VUB22 VUG22:VUI22 VUN22:VUP22 VUU22:VUW22 VVB22:VVD22 VVI22:VVK22 VVP22:VVR22 VVW22:VVY22 VWD22:VWF22 VWK22:VWM22 VWR22:VWT22 VWY22:VXA22 VXF22:VXH22 VXM22:VXO22 VXT22:VXV22 VYA22:VYC22 VYH22:VYJ22 VYO22:VYQ22 VYV22:VYX22 VZC22:VZE22 VZJ22:VZL22 VZQ22:VZS22 VZX22:VZZ22 WAE22:WAG22 WAL22:WAN22 WAS22:WAU22 WAZ22:WBB22 WBG22:WBI22 WBN22:WBP22 WBU22:WBW22 WCB22:WCD22 WCI22:WCK22 WCP22:WCR22 WCW22:WCY22 WDD22:WDF22 WDK22:WDM22 WDR22:WDT22 WDY22:WEA22 WEF22:WEH22 WEM22:WEO22 WET22:WEV22 WFA22:WFC22 WFH22:WFJ22 WFO22:WFQ22 WFV22:WFX22 WGC22:WGE22 WGJ22:WGL22 WGQ22:WGS22 WGX22:WGZ22 WHE22:WHG22 WHL22:WHN22 WHS22:WHU22 WHZ22:WIB22 WIG22:WII22 WIN22:WIP22 WIU22:WIW22 WJB22:WJD22 WJI22:WJK22 WJP22:WJR22 WJW22:WJY22 WKD22:WKF22 WKK22:WKM22 WKR22:WKT22 WKY22:WLA22 WLF22:WLH22 WLM22:WLO22 WLT22:WLV22 WMA22:WMC22 WMH22:WMJ22 WMO22:WMQ22 WMV22:WMX22 WNC22:WNE22 WNJ22:WNL22 WNQ22:WNS22 WNX22:WNZ22 WOE22:WOG22 WOL22:WON22 WOS22:WOU22 WOZ22:WPB22 WPG22:WPI22 WPN22:WPP22 WPU22:WPW22 WQB22:WQD22 WQI22:WQK22 WQP22:WQR22 WQW22:WQY22 WRD22:WRF22 WRK22:WRM22 WRR22:WRT22 WRY22:WSA22 WSF22:WSH22 WSM22:WSO22 WST22:WSV22 WTA22:WTC22 WTH22:WTJ22 WTO22:WTQ22 WTV22:WTX22 WUC22:WUE22 WUJ22:WUL22 WUQ22:WUS22 WUX22:WUZ22 WVE22:WVG22 WVL22:WVN22 WVS22:WVU22 WVZ22:WWB22 WWG22:WWI22 WWN22:WWP22 WWU22:WWW22 WXB22:WXD22 WXI22:WXK22 WXP22:WXR22 WXW22:WXY22 WYD22:WYF22 WYK22:WYM22 WYR22:WYT22 WYY22:WZA22 WZF22:WZH22 WZM22:WZO22 WZT22:WZV22 XAA22:XAC22 XAH22:XAJ22 XAO22:XAQ22 XAV22:XAX22 XBC22:XBE22 XBJ22:XBL22 XBQ22:XBS22 XBX22:XBZ22 XCE22:XCG22 XCL22:XCN22 XCS22:XCU22 XCZ22:XDB22 XDG22:XDI22 XDN22:XDP22 XDU22:XDW22 XEB22:XED22 XEI22:XEK22 XEP22:XER22 XEW22:XEY22 XFD22">
    <cfRule type="containsBlanks" dxfId="302" priority="13">
      <formula>LEN(TRIM(K22))=0</formula>
    </cfRule>
  </conditionalFormatting>
  <conditionalFormatting sqref="K27:M27 R27:T27 Y27:AA27 AF27:AH27 AM27:AO27 AT27:AV27 BA27:BC27 BH27:BJ27 BO27:BQ27 BV27:BX27 CC27:CE27 CJ27:CL27 CQ27:CS27 CX27:CZ27 DE27:DG27 DL27:DN27 DS27:DU27 DZ27:EB27 EG27:EI27 EN27:EP27 EU27:EW27 FB27:FD27 FI27:FK27 FP27:FR27 FW27:FY27 GD27:GF27 GK27:GM27 GR27:GT27 GY27:HA27 HF27:HH27 HM27:HO27 HT27:HV27 IA27:IC27 IH27:IJ27 IO27:IQ27 IV27:IX27 JC27:JE27 JJ27:JL27 JQ27:JS27 JX27:JZ27 KE27:KG27 KL27:KN27 KS27:KU27 KZ27:LB27 LG27:LI27 LN27:LP27 LU27:LW27 MB27:MD27 MI27:MK27 MP27:MR27 MW27:MY27 ND27:NF27 NK27:NM27 NR27:NT27 NY27:OA27 OF27:OH27 OM27:OO27 OT27:OV27 PA27:PC27 PH27:PJ27 PO27:PQ27 PV27:PX27 QC27:QE27 QJ27:QL27 QQ27:QS27 QX27:QZ27 RE27:RG27 RL27:RN27 RS27:RU27 RZ27:SB27 SG27:SI27 SN27:SP27 SU27:SW27 TB27:TD27 TI27:TK27 TP27:TR27 TW27:TY27 UD27:UF27 UK27:UM27 UR27:UT27 UY27:VA27 VF27:VH27 VM27:VO27 VT27:VV27 WA27:WC27 WH27:WJ27 WO27:WQ27 WV27:WX27 XC27:XE27 XJ27:XL27 XQ27:XS27 XX27:XZ27 YE27:YG27 YL27:YN27 YS27:YU27 YZ27:ZB27 ZG27:ZI27 ZN27:ZP27 ZU27:ZW27 AAB27:AAD27 AAI27:AAK27 AAP27:AAR27 AAW27:AAY27 ABD27:ABF27 ABK27:ABM27 ABR27:ABT27 ABY27:ACA27 ACF27:ACH27 ACM27:ACO27 ACT27:ACV27 ADA27:ADC27 ADH27:ADJ27 ADO27:ADQ27 ADV27:ADX27 AEC27:AEE27 AEJ27:AEL27 AEQ27:AES27 AEX27:AEZ27 AFE27:AFG27 AFL27:AFN27 AFS27:AFU27 AFZ27:AGB27 AGG27:AGI27 AGN27:AGP27 AGU27:AGW27 AHB27:AHD27 AHI27:AHK27 AHP27:AHR27 AHW27:AHY27 AID27:AIF27 AIK27:AIM27 AIR27:AIT27 AIY27:AJA27 AJF27:AJH27 AJM27:AJO27 AJT27:AJV27 AKA27:AKC27 AKH27:AKJ27 AKO27:AKQ27 AKV27:AKX27 ALC27:ALE27 ALJ27:ALL27 ALQ27:ALS27 ALX27:ALZ27 AME27:AMG27 AML27:AMN27 AMS27:AMU27 AMZ27:ANB27 ANG27:ANI27 ANN27:ANP27 ANU27:ANW27 AOB27:AOD27 AOI27:AOK27 AOP27:AOR27 AOW27:AOY27 APD27:APF27 APK27:APM27 APR27:APT27 APY27:AQA27 AQF27:AQH27 AQM27:AQO27 AQT27:AQV27 ARA27:ARC27 ARH27:ARJ27 ARO27:ARQ27 ARV27:ARX27 ASC27:ASE27 ASJ27:ASL27 ASQ27:ASS27 ASX27:ASZ27 ATE27:ATG27 ATL27:ATN27 ATS27:ATU27 ATZ27:AUB27 AUG27:AUI27 AUN27:AUP27 AUU27:AUW27 AVB27:AVD27 AVI27:AVK27 AVP27:AVR27 AVW27:AVY27 AWD27:AWF27 AWK27:AWM27 AWR27:AWT27 AWY27:AXA27 AXF27:AXH27 AXM27:AXO27 AXT27:AXV27 AYA27:AYC27 AYH27:AYJ27 AYO27:AYQ27 AYV27:AYX27 AZC27:AZE27 AZJ27:AZL27 AZQ27:AZS27 AZX27:AZZ27 BAE27:BAG27 BAL27:BAN27 BAS27:BAU27 BAZ27:BBB27 BBG27:BBI27 BBN27:BBP27 BBU27:BBW27 BCB27:BCD27 BCI27:BCK27 BCP27:BCR27 BCW27:BCY27 BDD27:BDF27 BDK27:BDM27 BDR27:BDT27 BDY27:BEA27 BEF27:BEH27 BEM27:BEO27 BET27:BEV27 BFA27:BFC27 BFH27:BFJ27 BFO27:BFQ27 BFV27:BFX27 BGC27:BGE27 BGJ27:BGL27 BGQ27:BGS27 BGX27:BGZ27 BHE27:BHG27 BHL27:BHN27 BHS27:BHU27 BHZ27:BIB27 BIG27:BII27 BIN27:BIP27 BIU27:BIW27 BJB27:BJD27 BJI27:BJK27 BJP27:BJR27 BJW27:BJY27 BKD27:BKF27 BKK27:BKM27 BKR27:BKT27 BKY27:BLA27 BLF27:BLH27 BLM27:BLO27 BLT27:BLV27 BMA27:BMC27 BMH27:BMJ27 BMO27:BMQ27 BMV27:BMX27 BNC27:BNE27 BNJ27:BNL27 BNQ27:BNS27 BNX27:BNZ27 BOE27:BOG27 BOL27:BON27 BOS27:BOU27 BOZ27:BPB27 BPG27:BPI27 BPN27:BPP27 BPU27:BPW27 BQB27:BQD27 BQI27:BQK27 BQP27:BQR27 BQW27:BQY27 BRD27:BRF27 BRK27:BRM27 BRR27:BRT27 BRY27:BSA27 BSF27:BSH27 BSM27:BSO27 BST27:BSV27 BTA27:BTC27 BTH27:BTJ27 BTO27:BTQ27 BTV27:BTX27 BUC27:BUE27 BUJ27:BUL27 BUQ27:BUS27 BUX27:BUZ27 BVE27:BVG27 BVL27:BVN27 BVS27:BVU27 BVZ27:BWB27 BWG27:BWI27 BWN27:BWP27 BWU27:BWW27 BXB27:BXD27 BXI27:BXK27 BXP27:BXR27 BXW27:BXY27 BYD27:BYF27 BYK27:BYM27 BYR27:BYT27 BYY27:BZA27 BZF27:BZH27 BZM27:BZO27 BZT27:BZV27 CAA27:CAC27 CAH27:CAJ27 CAO27:CAQ27 CAV27:CAX27 CBC27:CBE27 CBJ27:CBL27 CBQ27:CBS27 CBX27:CBZ27 CCE27:CCG27 CCL27:CCN27 CCS27:CCU27 CCZ27:CDB27 CDG27:CDI27 CDN27:CDP27 CDU27:CDW27 CEB27:CED27 CEI27:CEK27 CEP27:CER27 CEW27:CEY27 CFD27:CFF27 CFK27:CFM27 CFR27:CFT27 CFY27:CGA27 CGF27:CGH27 CGM27:CGO27 CGT27:CGV27 CHA27:CHC27 CHH27:CHJ27 CHO27:CHQ27 CHV27:CHX27 CIC27:CIE27 CIJ27:CIL27 CIQ27:CIS27 CIX27:CIZ27 CJE27:CJG27 CJL27:CJN27 CJS27:CJU27 CJZ27:CKB27 CKG27:CKI27 CKN27:CKP27 CKU27:CKW27 CLB27:CLD27 CLI27:CLK27 CLP27:CLR27 CLW27:CLY27 CMD27:CMF27 CMK27:CMM27 CMR27:CMT27 CMY27:CNA27 CNF27:CNH27 CNM27:CNO27 CNT27:CNV27 COA27:COC27 COH27:COJ27 COO27:COQ27 COV27:COX27 CPC27:CPE27 CPJ27:CPL27 CPQ27:CPS27 CPX27:CPZ27 CQE27:CQG27 CQL27:CQN27 CQS27:CQU27 CQZ27:CRB27 CRG27:CRI27 CRN27:CRP27 CRU27:CRW27 CSB27:CSD27 CSI27:CSK27 CSP27:CSR27 CSW27:CSY27 CTD27:CTF27 CTK27:CTM27 CTR27:CTT27 CTY27:CUA27 CUF27:CUH27 CUM27:CUO27 CUT27:CUV27 CVA27:CVC27 CVH27:CVJ27 CVO27:CVQ27 CVV27:CVX27 CWC27:CWE27 CWJ27:CWL27 CWQ27:CWS27 CWX27:CWZ27 CXE27:CXG27 CXL27:CXN27 CXS27:CXU27 CXZ27:CYB27 CYG27:CYI27 CYN27:CYP27 CYU27:CYW27 CZB27:CZD27 CZI27:CZK27 CZP27:CZR27 CZW27:CZY27 DAD27:DAF27 DAK27:DAM27 DAR27:DAT27 DAY27:DBA27 DBF27:DBH27 DBM27:DBO27 DBT27:DBV27 DCA27:DCC27 DCH27:DCJ27 DCO27:DCQ27 DCV27:DCX27 DDC27:DDE27 DDJ27:DDL27 DDQ27:DDS27 DDX27:DDZ27 DEE27:DEG27 DEL27:DEN27 DES27:DEU27 DEZ27:DFB27 DFG27:DFI27 DFN27:DFP27 DFU27:DFW27 DGB27:DGD27 DGI27:DGK27 DGP27:DGR27 DGW27:DGY27 DHD27:DHF27 DHK27:DHM27 DHR27:DHT27 DHY27:DIA27 DIF27:DIH27 DIM27:DIO27 DIT27:DIV27 DJA27:DJC27 DJH27:DJJ27 DJO27:DJQ27 DJV27:DJX27 DKC27:DKE27 DKJ27:DKL27 DKQ27:DKS27 DKX27:DKZ27 DLE27:DLG27 DLL27:DLN27 DLS27:DLU27 DLZ27:DMB27 DMG27:DMI27 DMN27:DMP27 DMU27:DMW27 DNB27:DND27 DNI27:DNK27 DNP27:DNR27 DNW27:DNY27 DOD27:DOF27 DOK27:DOM27 DOR27:DOT27 DOY27:DPA27 DPF27:DPH27 DPM27:DPO27 DPT27:DPV27 DQA27:DQC27 DQH27:DQJ27 DQO27:DQQ27 DQV27:DQX27 DRC27:DRE27 DRJ27:DRL27 DRQ27:DRS27 DRX27:DRZ27 DSE27:DSG27 DSL27:DSN27 DSS27:DSU27 DSZ27:DTB27 DTG27:DTI27 DTN27:DTP27 DTU27:DTW27 DUB27:DUD27 DUI27:DUK27 DUP27:DUR27 DUW27:DUY27 DVD27:DVF27 DVK27:DVM27 DVR27:DVT27 DVY27:DWA27 DWF27:DWH27 DWM27:DWO27 DWT27:DWV27 DXA27:DXC27 DXH27:DXJ27 DXO27:DXQ27 DXV27:DXX27 DYC27:DYE27 DYJ27:DYL27 DYQ27:DYS27 DYX27:DYZ27 DZE27:DZG27 DZL27:DZN27 DZS27:DZU27 DZZ27:EAB27 EAG27:EAI27 EAN27:EAP27 EAU27:EAW27 EBB27:EBD27 EBI27:EBK27 EBP27:EBR27 EBW27:EBY27 ECD27:ECF27 ECK27:ECM27 ECR27:ECT27 ECY27:EDA27 EDF27:EDH27 EDM27:EDO27 EDT27:EDV27 EEA27:EEC27 EEH27:EEJ27 EEO27:EEQ27 EEV27:EEX27 EFC27:EFE27 EFJ27:EFL27 EFQ27:EFS27 EFX27:EFZ27 EGE27:EGG27 EGL27:EGN27 EGS27:EGU27 EGZ27:EHB27 EHG27:EHI27 EHN27:EHP27 EHU27:EHW27 EIB27:EID27 EII27:EIK27 EIP27:EIR27 EIW27:EIY27 EJD27:EJF27 EJK27:EJM27 EJR27:EJT27 EJY27:EKA27 EKF27:EKH27 EKM27:EKO27 EKT27:EKV27 ELA27:ELC27 ELH27:ELJ27 ELO27:ELQ27 ELV27:ELX27 EMC27:EME27 EMJ27:EML27 EMQ27:EMS27 EMX27:EMZ27 ENE27:ENG27 ENL27:ENN27 ENS27:ENU27 ENZ27:EOB27 EOG27:EOI27 EON27:EOP27 EOU27:EOW27 EPB27:EPD27 EPI27:EPK27 EPP27:EPR27 EPW27:EPY27 EQD27:EQF27 EQK27:EQM27 EQR27:EQT27 EQY27:ERA27 ERF27:ERH27 ERM27:ERO27 ERT27:ERV27 ESA27:ESC27 ESH27:ESJ27 ESO27:ESQ27 ESV27:ESX27 ETC27:ETE27 ETJ27:ETL27 ETQ27:ETS27 ETX27:ETZ27 EUE27:EUG27 EUL27:EUN27 EUS27:EUU27 EUZ27:EVB27 EVG27:EVI27 EVN27:EVP27 EVU27:EVW27 EWB27:EWD27 EWI27:EWK27 EWP27:EWR27 EWW27:EWY27 EXD27:EXF27 EXK27:EXM27 EXR27:EXT27 EXY27:EYA27 EYF27:EYH27 EYM27:EYO27 EYT27:EYV27 EZA27:EZC27 EZH27:EZJ27 EZO27:EZQ27 EZV27:EZX27 FAC27:FAE27 FAJ27:FAL27 FAQ27:FAS27 FAX27:FAZ27 FBE27:FBG27 FBL27:FBN27 FBS27:FBU27 FBZ27:FCB27 FCG27:FCI27 FCN27:FCP27 FCU27:FCW27 FDB27:FDD27 FDI27:FDK27 FDP27:FDR27 FDW27:FDY27 FED27:FEF27 FEK27:FEM27 FER27:FET27 FEY27:FFA27 FFF27:FFH27 FFM27:FFO27 FFT27:FFV27 FGA27:FGC27 FGH27:FGJ27 FGO27:FGQ27 FGV27:FGX27 FHC27:FHE27 FHJ27:FHL27 FHQ27:FHS27 FHX27:FHZ27 FIE27:FIG27 FIL27:FIN27 FIS27:FIU27 FIZ27:FJB27 FJG27:FJI27 FJN27:FJP27 FJU27:FJW27 FKB27:FKD27 FKI27:FKK27 FKP27:FKR27 FKW27:FKY27 FLD27:FLF27 FLK27:FLM27 FLR27:FLT27 FLY27:FMA27 FMF27:FMH27 FMM27:FMO27 FMT27:FMV27 FNA27:FNC27 FNH27:FNJ27 FNO27:FNQ27 FNV27:FNX27 FOC27:FOE27 FOJ27:FOL27 FOQ27:FOS27 FOX27:FOZ27 FPE27:FPG27 FPL27:FPN27 FPS27:FPU27 FPZ27:FQB27 FQG27:FQI27 FQN27:FQP27 FQU27:FQW27 FRB27:FRD27 FRI27:FRK27 FRP27:FRR27 FRW27:FRY27 FSD27:FSF27 FSK27:FSM27 FSR27:FST27 FSY27:FTA27 FTF27:FTH27 FTM27:FTO27 FTT27:FTV27 FUA27:FUC27 FUH27:FUJ27 FUO27:FUQ27 FUV27:FUX27 FVC27:FVE27 FVJ27:FVL27 FVQ27:FVS27 FVX27:FVZ27 FWE27:FWG27 FWL27:FWN27 FWS27:FWU27 FWZ27:FXB27 FXG27:FXI27 FXN27:FXP27 FXU27:FXW27 FYB27:FYD27 FYI27:FYK27 FYP27:FYR27 FYW27:FYY27 FZD27:FZF27 FZK27:FZM27 FZR27:FZT27 FZY27:GAA27 GAF27:GAH27 GAM27:GAO27 GAT27:GAV27 GBA27:GBC27 GBH27:GBJ27 GBO27:GBQ27 GBV27:GBX27 GCC27:GCE27 GCJ27:GCL27 GCQ27:GCS27 GCX27:GCZ27 GDE27:GDG27 GDL27:GDN27 GDS27:GDU27 GDZ27:GEB27 GEG27:GEI27 GEN27:GEP27 GEU27:GEW27 GFB27:GFD27 GFI27:GFK27 GFP27:GFR27 GFW27:GFY27 GGD27:GGF27 GGK27:GGM27 GGR27:GGT27 GGY27:GHA27 GHF27:GHH27 GHM27:GHO27 GHT27:GHV27 GIA27:GIC27 GIH27:GIJ27 GIO27:GIQ27 GIV27:GIX27 GJC27:GJE27 GJJ27:GJL27 GJQ27:GJS27 GJX27:GJZ27 GKE27:GKG27 GKL27:GKN27 GKS27:GKU27 GKZ27:GLB27 GLG27:GLI27 GLN27:GLP27 GLU27:GLW27 GMB27:GMD27 GMI27:GMK27 GMP27:GMR27 GMW27:GMY27 GND27:GNF27 GNK27:GNM27 GNR27:GNT27 GNY27:GOA27 GOF27:GOH27 GOM27:GOO27 GOT27:GOV27 GPA27:GPC27 GPH27:GPJ27 GPO27:GPQ27 GPV27:GPX27 GQC27:GQE27 GQJ27:GQL27 GQQ27:GQS27 GQX27:GQZ27 GRE27:GRG27 GRL27:GRN27 GRS27:GRU27 GRZ27:GSB27 GSG27:GSI27 GSN27:GSP27 GSU27:GSW27 GTB27:GTD27 GTI27:GTK27 GTP27:GTR27 GTW27:GTY27 GUD27:GUF27 GUK27:GUM27 GUR27:GUT27 GUY27:GVA27 GVF27:GVH27 GVM27:GVO27 GVT27:GVV27 GWA27:GWC27 GWH27:GWJ27 GWO27:GWQ27 GWV27:GWX27 GXC27:GXE27 GXJ27:GXL27 GXQ27:GXS27 GXX27:GXZ27 GYE27:GYG27 GYL27:GYN27 GYS27:GYU27 GYZ27:GZB27 GZG27:GZI27 GZN27:GZP27 GZU27:GZW27 HAB27:HAD27 HAI27:HAK27 HAP27:HAR27 HAW27:HAY27 HBD27:HBF27 HBK27:HBM27 HBR27:HBT27 HBY27:HCA27 HCF27:HCH27 HCM27:HCO27 HCT27:HCV27 HDA27:HDC27 HDH27:HDJ27 HDO27:HDQ27 HDV27:HDX27 HEC27:HEE27 HEJ27:HEL27 HEQ27:HES27 HEX27:HEZ27 HFE27:HFG27 HFL27:HFN27 HFS27:HFU27 HFZ27:HGB27 HGG27:HGI27 HGN27:HGP27 HGU27:HGW27 HHB27:HHD27 HHI27:HHK27 HHP27:HHR27 HHW27:HHY27 HID27:HIF27 HIK27:HIM27 HIR27:HIT27 HIY27:HJA27 HJF27:HJH27 HJM27:HJO27 HJT27:HJV27 HKA27:HKC27 HKH27:HKJ27 HKO27:HKQ27 HKV27:HKX27 HLC27:HLE27 HLJ27:HLL27 HLQ27:HLS27 HLX27:HLZ27 HME27:HMG27 HML27:HMN27 HMS27:HMU27 HMZ27:HNB27 HNG27:HNI27 HNN27:HNP27 HNU27:HNW27 HOB27:HOD27 HOI27:HOK27 HOP27:HOR27 HOW27:HOY27 HPD27:HPF27 HPK27:HPM27 HPR27:HPT27 HPY27:HQA27 HQF27:HQH27 HQM27:HQO27 HQT27:HQV27 HRA27:HRC27 HRH27:HRJ27 HRO27:HRQ27 HRV27:HRX27 HSC27:HSE27 HSJ27:HSL27 HSQ27:HSS27 HSX27:HSZ27 HTE27:HTG27 HTL27:HTN27 HTS27:HTU27 HTZ27:HUB27 HUG27:HUI27 HUN27:HUP27 HUU27:HUW27 HVB27:HVD27 HVI27:HVK27 HVP27:HVR27 HVW27:HVY27 HWD27:HWF27 HWK27:HWM27 HWR27:HWT27 HWY27:HXA27 HXF27:HXH27 HXM27:HXO27 HXT27:HXV27 HYA27:HYC27 HYH27:HYJ27 HYO27:HYQ27 HYV27:HYX27 HZC27:HZE27 HZJ27:HZL27 HZQ27:HZS27 HZX27:HZZ27 IAE27:IAG27 IAL27:IAN27 IAS27:IAU27 IAZ27:IBB27 IBG27:IBI27 IBN27:IBP27 IBU27:IBW27 ICB27:ICD27 ICI27:ICK27 ICP27:ICR27 ICW27:ICY27 IDD27:IDF27 IDK27:IDM27 IDR27:IDT27 IDY27:IEA27 IEF27:IEH27 IEM27:IEO27 IET27:IEV27 IFA27:IFC27 IFH27:IFJ27 IFO27:IFQ27 IFV27:IFX27 IGC27:IGE27 IGJ27:IGL27 IGQ27:IGS27 IGX27:IGZ27 IHE27:IHG27 IHL27:IHN27 IHS27:IHU27 IHZ27:IIB27 IIG27:III27 IIN27:IIP27 IIU27:IIW27 IJB27:IJD27 IJI27:IJK27 IJP27:IJR27 IJW27:IJY27 IKD27:IKF27 IKK27:IKM27 IKR27:IKT27 IKY27:ILA27 ILF27:ILH27 ILM27:ILO27 ILT27:ILV27 IMA27:IMC27 IMH27:IMJ27 IMO27:IMQ27 IMV27:IMX27 INC27:INE27 INJ27:INL27 INQ27:INS27 INX27:INZ27 IOE27:IOG27 IOL27:ION27 IOS27:IOU27 IOZ27:IPB27 IPG27:IPI27 IPN27:IPP27 IPU27:IPW27 IQB27:IQD27 IQI27:IQK27 IQP27:IQR27 IQW27:IQY27 IRD27:IRF27 IRK27:IRM27 IRR27:IRT27 IRY27:ISA27 ISF27:ISH27 ISM27:ISO27 IST27:ISV27 ITA27:ITC27 ITH27:ITJ27 ITO27:ITQ27 ITV27:ITX27 IUC27:IUE27 IUJ27:IUL27 IUQ27:IUS27 IUX27:IUZ27 IVE27:IVG27 IVL27:IVN27 IVS27:IVU27 IVZ27:IWB27 IWG27:IWI27 IWN27:IWP27 IWU27:IWW27 IXB27:IXD27 IXI27:IXK27 IXP27:IXR27 IXW27:IXY27 IYD27:IYF27 IYK27:IYM27 IYR27:IYT27 IYY27:IZA27 IZF27:IZH27 IZM27:IZO27 IZT27:IZV27 JAA27:JAC27 JAH27:JAJ27 JAO27:JAQ27 JAV27:JAX27 JBC27:JBE27 JBJ27:JBL27 JBQ27:JBS27 JBX27:JBZ27 JCE27:JCG27 JCL27:JCN27 JCS27:JCU27 JCZ27:JDB27 JDG27:JDI27 JDN27:JDP27 JDU27:JDW27 JEB27:JED27 JEI27:JEK27 JEP27:JER27 JEW27:JEY27 JFD27:JFF27 JFK27:JFM27 JFR27:JFT27 JFY27:JGA27 JGF27:JGH27 JGM27:JGO27 JGT27:JGV27 JHA27:JHC27 JHH27:JHJ27 JHO27:JHQ27 JHV27:JHX27 JIC27:JIE27 JIJ27:JIL27 JIQ27:JIS27 JIX27:JIZ27 JJE27:JJG27 JJL27:JJN27 JJS27:JJU27 JJZ27:JKB27 JKG27:JKI27 JKN27:JKP27 JKU27:JKW27 JLB27:JLD27 JLI27:JLK27 JLP27:JLR27 JLW27:JLY27 JMD27:JMF27 JMK27:JMM27 JMR27:JMT27 JMY27:JNA27 JNF27:JNH27 JNM27:JNO27 JNT27:JNV27 JOA27:JOC27 JOH27:JOJ27 JOO27:JOQ27 JOV27:JOX27 JPC27:JPE27 JPJ27:JPL27 JPQ27:JPS27 JPX27:JPZ27 JQE27:JQG27 JQL27:JQN27 JQS27:JQU27 JQZ27:JRB27 JRG27:JRI27 JRN27:JRP27 JRU27:JRW27 JSB27:JSD27 JSI27:JSK27 JSP27:JSR27 JSW27:JSY27 JTD27:JTF27 JTK27:JTM27 JTR27:JTT27 JTY27:JUA27 JUF27:JUH27 JUM27:JUO27 JUT27:JUV27 JVA27:JVC27 JVH27:JVJ27 JVO27:JVQ27 JVV27:JVX27 JWC27:JWE27 JWJ27:JWL27 JWQ27:JWS27 JWX27:JWZ27 JXE27:JXG27 JXL27:JXN27 JXS27:JXU27 JXZ27:JYB27 JYG27:JYI27 JYN27:JYP27 JYU27:JYW27 JZB27:JZD27 JZI27:JZK27 JZP27:JZR27 JZW27:JZY27 KAD27:KAF27 KAK27:KAM27 KAR27:KAT27 KAY27:KBA27 KBF27:KBH27 KBM27:KBO27 KBT27:KBV27 KCA27:KCC27 KCH27:KCJ27 KCO27:KCQ27 KCV27:KCX27 KDC27:KDE27 KDJ27:KDL27 KDQ27:KDS27 KDX27:KDZ27 KEE27:KEG27 KEL27:KEN27 KES27:KEU27 KEZ27:KFB27 KFG27:KFI27 KFN27:KFP27 KFU27:KFW27 KGB27:KGD27 KGI27:KGK27 KGP27:KGR27 KGW27:KGY27 KHD27:KHF27 KHK27:KHM27 KHR27:KHT27 KHY27:KIA27 KIF27:KIH27 KIM27:KIO27 KIT27:KIV27 KJA27:KJC27 KJH27:KJJ27 KJO27:KJQ27 KJV27:KJX27 KKC27:KKE27 KKJ27:KKL27 KKQ27:KKS27 KKX27:KKZ27 KLE27:KLG27 KLL27:KLN27 KLS27:KLU27 KLZ27:KMB27 KMG27:KMI27 KMN27:KMP27 KMU27:KMW27 KNB27:KND27 KNI27:KNK27 KNP27:KNR27 KNW27:KNY27 KOD27:KOF27 KOK27:KOM27 KOR27:KOT27 KOY27:KPA27 KPF27:KPH27 KPM27:KPO27 KPT27:KPV27 KQA27:KQC27 KQH27:KQJ27 KQO27:KQQ27 KQV27:KQX27 KRC27:KRE27 KRJ27:KRL27 KRQ27:KRS27 KRX27:KRZ27 KSE27:KSG27 KSL27:KSN27 KSS27:KSU27 KSZ27:KTB27 KTG27:KTI27 KTN27:KTP27 KTU27:KTW27 KUB27:KUD27 KUI27:KUK27 KUP27:KUR27 KUW27:KUY27 KVD27:KVF27 KVK27:KVM27 KVR27:KVT27 KVY27:KWA27 KWF27:KWH27 KWM27:KWO27 KWT27:KWV27 KXA27:KXC27 KXH27:KXJ27 KXO27:KXQ27 KXV27:KXX27 KYC27:KYE27 KYJ27:KYL27 KYQ27:KYS27 KYX27:KYZ27 KZE27:KZG27 KZL27:KZN27 KZS27:KZU27 KZZ27:LAB27 LAG27:LAI27 LAN27:LAP27 LAU27:LAW27 LBB27:LBD27 LBI27:LBK27 LBP27:LBR27 LBW27:LBY27 LCD27:LCF27 LCK27:LCM27 LCR27:LCT27 LCY27:LDA27 LDF27:LDH27 LDM27:LDO27 LDT27:LDV27 LEA27:LEC27 LEH27:LEJ27 LEO27:LEQ27 LEV27:LEX27 LFC27:LFE27 LFJ27:LFL27 LFQ27:LFS27 LFX27:LFZ27 LGE27:LGG27 LGL27:LGN27 LGS27:LGU27 LGZ27:LHB27 LHG27:LHI27 LHN27:LHP27 LHU27:LHW27 LIB27:LID27 LII27:LIK27 LIP27:LIR27 LIW27:LIY27 LJD27:LJF27 LJK27:LJM27 LJR27:LJT27 LJY27:LKA27 LKF27:LKH27 LKM27:LKO27 LKT27:LKV27 LLA27:LLC27 LLH27:LLJ27 LLO27:LLQ27 LLV27:LLX27 LMC27:LME27 LMJ27:LML27 LMQ27:LMS27 LMX27:LMZ27 LNE27:LNG27 LNL27:LNN27 LNS27:LNU27 LNZ27:LOB27 LOG27:LOI27 LON27:LOP27 LOU27:LOW27 LPB27:LPD27 LPI27:LPK27 LPP27:LPR27 LPW27:LPY27 LQD27:LQF27 LQK27:LQM27 LQR27:LQT27 LQY27:LRA27 LRF27:LRH27 LRM27:LRO27 LRT27:LRV27 LSA27:LSC27 LSH27:LSJ27 LSO27:LSQ27 LSV27:LSX27 LTC27:LTE27 LTJ27:LTL27 LTQ27:LTS27 LTX27:LTZ27 LUE27:LUG27 LUL27:LUN27 LUS27:LUU27 LUZ27:LVB27 LVG27:LVI27 LVN27:LVP27 LVU27:LVW27 LWB27:LWD27 LWI27:LWK27 LWP27:LWR27 LWW27:LWY27 LXD27:LXF27 LXK27:LXM27 LXR27:LXT27 LXY27:LYA27 LYF27:LYH27 LYM27:LYO27 LYT27:LYV27 LZA27:LZC27 LZH27:LZJ27 LZO27:LZQ27 LZV27:LZX27 MAC27:MAE27 MAJ27:MAL27 MAQ27:MAS27 MAX27:MAZ27 MBE27:MBG27 MBL27:MBN27 MBS27:MBU27 MBZ27:MCB27 MCG27:MCI27 MCN27:MCP27 MCU27:MCW27 MDB27:MDD27 MDI27:MDK27 MDP27:MDR27 MDW27:MDY27 MED27:MEF27 MEK27:MEM27 MER27:MET27 MEY27:MFA27 MFF27:MFH27 MFM27:MFO27 MFT27:MFV27 MGA27:MGC27 MGH27:MGJ27 MGO27:MGQ27 MGV27:MGX27 MHC27:MHE27 MHJ27:MHL27 MHQ27:MHS27 MHX27:MHZ27 MIE27:MIG27 MIL27:MIN27 MIS27:MIU27 MIZ27:MJB27 MJG27:MJI27 MJN27:MJP27 MJU27:MJW27 MKB27:MKD27 MKI27:MKK27 MKP27:MKR27 MKW27:MKY27 MLD27:MLF27 MLK27:MLM27 MLR27:MLT27 MLY27:MMA27 MMF27:MMH27 MMM27:MMO27 MMT27:MMV27 MNA27:MNC27 MNH27:MNJ27 MNO27:MNQ27 MNV27:MNX27 MOC27:MOE27 MOJ27:MOL27 MOQ27:MOS27 MOX27:MOZ27 MPE27:MPG27 MPL27:MPN27 MPS27:MPU27 MPZ27:MQB27 MQG27:MQI27 MQN27:MQP27 MQU27:MQW27 MRB27:MRD27 MRI27:MRK27 MRP27:MRR27 MRW27:MRY27 MSD27:MSF27 MSK27:MSM27 MSR27:MST27 MSY27:MTA27 MTF27:MTH27 MTM27:MTO27 MTT27:MTV27 MUA27:MUC27 MUH27:MUJ27 MUO27:MUQ27 MUV27:MUX27 MVC27:MVE27 MVJ27:MVL27 MVQ27:MVS27 MVX27:MVZ27 MWE27:MWG27 MWL27:MWN27 MWS27:MWU27 MWZ27:MXB27 MXG27:MXI27 MXN27:MXP27 MXU27:MXW27 MYB27:MYD27 MYI27:MYK27 MYP27:MYR27 MYW27:MYY27 MZD27:MZF27 MZK27:MZM27 MZR27:MZT27 MZY27:NAA27 NAF27:NAH27 NAM27:NAO27 NAT27:NAV27 NBA27:NBC27 NBH27:NBJ27 NBO27:NBQ27 NBV27:NBX27 NCC27:NCE27 NCJ27:NCL27 NCQ27:NCS27 NCX27:NCZ27 NDE27:NDG27 NDL27:NDN27 NDS27:NDU27 NDZ27:NEB27 NEG27:NEI27 NEN27:NEP27 NEU27:NEW27 NFB27:NFD27 NFI27:NFK27 NFP27:NFR27 NFW27:NFY27 NGD27:NGF27 NGK27:NGM27 NGR27:NGT27 NGY27:NHA27 NHF27:NHH27 NHM27:NHO27 NHT27:NHV27 NIA27:NIC27 NIH27:NIJ27 NIO27:NIQ27 NIV27:NIX27 NJC27:NJE27 NJJ27:NJL27 NJQ27:NJS27 NJX27:NJZ27 NKE27:NKG27 NKL27:NKN27 NKS27:NKU27 NKZ27:NLB27 NLG27:NLI27 NLN27:NLP27 NLU27:NLW27 NMB27:NMD27 NMI27:NMK27 NMP27:NMR27 NMW27:NMY27 NND27:NNF27 NNK27:NNM27 NNR27:NNT27 NNY27:NOA27 NOF27:NOH27 NOM27:NOO27 NOT27:NOV27 NPA27:NPC27 NPH27:NPJ27 NPO27:NPQ27 NPV27:NPX27 NQC27:NQE27 NQJ27:NQL27 NQQ27:NQS27 NQX27:NQZ27 NRE27:NRG27 NRL27:NRN27 NRS27:NRU27 NRZ27:NSB27 NSG27:NSI27 NSN27:NSP27 NSU27:NSW27 NTB27:NTD27 NTI27:NTK27 NTP27:NTR27 NTW27:NTY27 NUD27:NUF27 NUK27:NUM27 NUR27:NUT27 NUY27:NVA27 NVF27:NVH27 NVM27:NVO27 NVT27:NVV27 NWA27:NWC27 NWH27:NWJ27 NWO27:NWQ27 NWV27:NWX27 NXC27:NXE27 NXJ27:NXL27 NXQ27:NXS27 NXX27:NXZ27 NYE27:NYG27 NYL27:NYN27 NYS27:NYU27 NYZ27:NZB27 NZG27:NZI27 NZN27:NZP27 NZU27:NZW27 OAB27:OAD27 OAI27:OAK27 OAP27:OAR27 OAW27:OAY27 OBD27:OBF27 OBK27:OBM27 OBR27:OBT27 OBY27:OCA27 OCF27:OCH27 OCM27:OCO27 OCT27:OCV27 ODA27:ODC27 ODH27:ODJ27 ODO27:ODQ27 ODV27:ODX27 OEC27:OEE27 OEJ27:OEL27 OEQ27:OES27 OEX27:OEZ27 OFE27:OFG27 OFL27:OFN27 OFS27:OFU27 OFZ27:OGB27 OGG27:OGI27 OGN27:OGP27 OGU27:OGW27 OHB27:OHD27 OHI27:OHK27 OHP27:OHR27 OHW27:OHY27 OID27:OIF27 OIK27:OIM27 OIR27:OIT27 OIY27:OJA27 OJF27:OJH27 OJM27:OJO27 OJT27:OJV27 OKA27:OKC27 OKH27:OKJ27 OKO27:OKQ27 OKV27:OKX27 OLC27:OLE27 OLJ27:OLL27 OLQ27:OLS27 OLX27:OLZ27 OME27:OMG27 OML27:OMN27 OMS27:OMU27 OMZ27:ONB27 ONG27:ONI27 ONN27:ONP27 ONU27:ONW27 OOB27:OOD27 OOI27:OOK27 OOP27:OOR27 OOW27:OOY27 OPD27:OPF27 OPK27:OPM27 OPR27:OPT27 OPY27:OQA27 OQF27:OQH27 OQM27:OQO27 OQT27:OQV27 ORA27:ORC27 ORH27:ORJ27 ORO27:ORQ27 ORV27:ORX27 OSC27:OSE27 OSJ27:OSL27 OSQ27:OSS27 OSX27:OSZ27 OTE27:OTG27 OTL27:OTN27 OTS27:OTU27 OTZ27:OUB27 OUG27:OUI27 OUN27:OUP27 OUU27:OUW27 OVB27:OVD27 OVI27:OVK27 OVP27:OVR27 OVW27:OVY27 OWD27:OWF27 OWK27:OWM27 OWR27:OWT27 OWY27:OXA27 OXF27:OXH27 OXM27:OXO27 OXT27:OXV27 OYA27:OYC27 OYH27:OYJ27 OYO27:OYQ27 OYV27:OYX27 OZC27:OZE27 OZJ27:OZL27 OZQ27:OZS27 OZX27:OZZ27 PAE27:PAG27 PAL27:PAN27 PAS27:PAU27 PAZ27:PBB27 PBG27:PBI27 PBN27:PBP27 PBU27:PBW27 PCB27:PCD27 PCI27:PCK27 PCP27:PCR27 PCW27:PCY27 PDD27:PDF27 PDK27:PDM27 PDR27:PDT27 PDY27:PEA27 PEF27:PEH27 PEM27:PEO27 PET27:PEV27 PFA27:PFC27 PFH27:PFJ27 PFO27:PFQ27 PFV27:PFX27 PGC27:PGE27 PGJ27:PGL27 PGQ27:PGS27 PGX27:PGZ27 PHE27:PHG27 PHL27:PHN27 PHS27:PHU27 PHZ27:PIB27 PIG27:PII27 PIN27:PIP27 PIU27:PIW27 PJB27:PJD27 PJI27:PJK27 PJP27:PJR27 PJW27:PJY27 PKD27:PKF27 PKK27:PKM27 PKR27:PKT27 PKY27:PLA27 PLF27:PLH27 PLM27:PLO27 PLT27:PLV27 PMA27:PMC27 PMH27:PMJ27 PMO27:PMQ27 PMV27:PMX27 PNC27:PNE27 PNJ27:PNL27 PNQ27:PNS27 PNX27:PNZ27 POE27:POG27 POL27:PON27 POS27:POU27 POZ27:PPB27 PPG27:PPI27 PPN27:PPP27 PPU27:PPW27 PQB27:PQD27 PQI27:PQK27 PQP27:PQR27 PQW27:PQY27 PRD27:PRF27 PRK27:PRM27 PRR27:PRT27 PRY27:PSA27 PSF27:PSH27 PSM27:PSO27 PST27:PSV27 PTA27:PTC27 PTH27:PTJ27 PTO27:PTQ27 PTV27:PTX27 PUC27:PUE27 PUJ27:PUL27 PUQ27:PUS27 PUX27:PUZ27 PVE27:PVG27 PVL27:PVN27 PVS27:PVU27 PVZ27:PWB27 PWG27:PWI27 PWN27:PWP27 PWU27:PWW27 PXB27:PXD27 PXI27:PXK27 PXP27:PXR27 PXW27:PXY27 PYD27:PYF27 PYK27:PYM27 PYR27:PYT27 PYY27:PZA27 PZF27:PZH27 PZM27:PZO27 PZT27:PZV27 QAA27:QAC27 QAH27:QAJ27 QAO27:QAQ27 QAV27:QAX27 QBC27:QBE27 QBJ27:QBL27 QBQ27:QBS27 QBX27:QBZ27 QCE27:QCG27 QCL27:QCN27 QCS27:QCU27 QCZ27:QDB27 QDG27:QDI27 QDN27:QDP27 QDU27:QDW27 QEB27:QED27 QEI27:QEK27 QEP27:QER27 QEW27:QEY27 QFD27:QFF27 QFK27:QFM27 QFR27:QFT27 QFY27:QGA27 QGF27:QGH27 QGM27:QGO27 QGT27:QGV27 QHA27:QHC27 QHH27:QHJ27 QHO27:QHQ27 QHV27:QHX27 QIC27:QIE27 QIJ27:QIL27 QIQ27:QIS27 QIX27:QIZ27 QJE27:QJG27 QJL27:QJN27 QJS27:QJU27 QJZ27:QKB27 QKG27:QKI27 QKN27:QKP27 QKU27:QKW27 QLB27:QLD27 QLI27:QLK27 QLP27:QLR27 QLW27:QLY27 QMD27:QMF27 QMK27:QMM27 QMR27:QMT27 QMY27:QNA27 QNF27:QNH27 QNM27:QNO27 QNT27:QNV27 QOA27:QOC27 QOH27:QOJ27 QOO27:QOQ27 QOV27:QOX27 QPC27:QPE27 QPJ27:QPL27 QPQ27:QPS27 QPX27:QPZ27 QQE27:QQG27 QQL27:QQN27 QQS27:QQU27 QQZ27:QRB27 QRG27:QRI27 QRN27:QRP27 QRU27:QRW27 QSB27:QSD27 QSI27:QSK27 QSP27:QSR27 QSW27:QSY27 QTD27:QTF27 QTK27:QTM27 QTR27:QTT27 QTY27:QUA27 QUF27:QUH27 QUM27:QUO27 QUT27:QUV27 QVA27:QVC27 QVH27:QVJ27 QVO27:QVQ27 QVV27:QVX27 QWC27:QWE27 QWJ27:QWL27 QWQ27:QWS27 QWX27:QWZ27 QXE27:QXG27 QXL27:QXN27 QXS27:QXU27 QXZ27:QYB27 QYG27:QYI27 QYN27:QYP27 QYU27:QYW27 QZB27:QZD27 QZI27:QZK27 QZP27:QZR27 QZW27:QZY27 RAD27:RAF27 RAK27:RAM27 RAR27:RAT27 RAY27:RBA27 RBF27:RBH27 RBM27:RBO27 RBT27:RBV27 RCA27:RCC27 RCH27:RCJ27 RCO27:RCQ27 RCV27:RCX27 RDC27:RDE27 RDJ27:RDL27 RDQ27:RDS27 RDX27:RDZ27 REE27:REG27 REL27:REN27 RES27:REU27 REZ27:RFB27 RFG27:RFI27 RFN27:RFP27 RFU27:RFW27 RGB27:RGD27 RGI27:RGK27 RGP27:RGR27 RGW27:RGY27 RHD27:RHF27 RHK27:RHM27 RHR27:RHT27 RHY27:RIA27 RIF27:RIH27 RIM27:RIO27 RIT27:RIV27 RJA27:RJC27 RJH27:RJJ27 RJO27:RJQ27 RJV27:RJX27 RKC27:RKE27 RKJ27:RKL27 RKQ27:RKS27 RKX27:RKZ27 RLE27:RLG27 RLL27:RLN27 RLS27:RLU27 RLZ27:RMB27 RMG27:RMI27 RMN27:RMP27 RMU27:RMW27 RNB27:RND27 RNI27:RNK27 RNP27:RNR27 RNW27:RNY27 ROD27:ROF27 ROK27:ROM27 ROR27:ROT27 ROY27:RPA27 RPF27:RPH27 RPM27:RPO27 RPT27:RPV27 RQA27:RQC27 RQH27:RQJ27 RQO27:RQQ27 RQV27:RQX27 RRC27:RRE27 RRJ27:RRL27 RRQ27:RRS27 RRX27:RRZ27 RSE27:RSG27 RSL27:RSN27 RSS27:RSU27 RSZ27:RTB27 RTG27:RTI27 RTN27:RTP27 RTU27:RTW27 RUB27:RUD27 RUI27:RUK27 RUP27:RUR27 RUW27:RUY27 RVD27:RVF27 RVK27:RVM27 RVR27:RVT27 RVY27:RWA27 RWF27:RWH27 RWM27:RWO27 RWT27:RWV27 RXA27:RXC27 RXH27:RXJ27 RXO27:RXQ27 RXV27:RXX27 RYC27:RYE27 RYJ27:RYL27 RYQ27:RYS27 RYX27:RYZ27 RZE27:RZG27 RZL27:RZN27 RZS27:RZU27 RZZ27:SAB27 SAG27:SAI27 SAN27:SAP27 SAU27:SAW27 SBB27:SBD27 SBI27:SBK27 SBP27:SBR27 SBW27:SBY27 SCD27:SCF27 SCK27:SCM27 SCR27:SCT27 SCY27:SDA27 SDF27:SDH27 SDM27:SDO27 SDT27:SDV27 SEA27:SEC27 SEH27:SEJ27 SEO27:SEQ27 SEV27:SEX27 SFC27:SFE27 SFJ27:SFL27 SFQ27:SFS27 SFX27:SFZ27 SGE27:SGG27 SGL27:SGN27 SGS27:SGU27 SGZ27:SHB27 SHG27:SHI27 SHN27:SHP27 SHU27:SHW27 SIB27:SID27 SII27:SIK27 SIP27:SIR27 SIW27:SIY27 SJD27:SJF27 SJK27:SJM27 SJR27:SJT27 SJY27:SKA27 SKF27:SKH27 SKM27:SKO27 SKT27:SKV27 SLA27:SLC27 SLH27:SLJ27 SLO27:SLQ27 SLV27:SLX27 SMC27:SME27 SMJ27:SML27 SMQ27:SMS27 SMX27:SMZ27 SNE27:SNG27 SNL27:SNN27 SNS27:SNU27 SNZ27:SOB27 SOG27:SOI27 SON27:SOP27 SOU27:SOW27 SPB27:SPD27 SPI27:SPK27 SPP27:SPR27 SPW27:SPY27 SQD27:SQF27 SQK27:SQM27 SQR27:SQT27 SQY27:SRA27 SRF27:SRH27 SRM27:SRO27 SRT27:SRV27 SSA27:SSC27 SSH27:SSJ27 SSO27:SSQ27 SSV27:SSX27 STC27:STE27 STJ27:STL27 STQ27:STS27 STX27:STZ27 SUE27:SUG27 SUL27:SUN27 SUS27:SUU27 SUZ27:SVB27 SVG27:SVI27 SVN27:SVP27 SVU27:SVW27 SWB27:SWD27 SWI27:SWK27 SWP27:SWR27 SWW27:SWY27 SXD27:SXF27 SXK27:SXM27 SXR27:SXT27 SXY27:SYA27 SYF27:SYH27 SYM27:SYO27 SYT27:SYV27 SZA27:SZC27 SZH27:SZJ27 SZO27:SZQ27 SZV27:SZX27 TAC27:TAE27 TAJ27:TAL27 TAQ27:TAS27 TAX27:TAZ27 TBE27:TBG27 TBL27:TBN27 TBS27:TBU27 TBZ27:TCB27 TCG27:TCI27 TCN27:TCP27 TCU27:TCW27 TDB27:TDD27 TDI27:TDK27 TDP27:TDR27 TDW27:TDY27 TED27:TEF27 TEK27:TEM27 TER27:TET27 TEY27:TFA27 TFF27:TFH27 TFM27:TFO27 TFT27:TFV27 TGA27:TGC27 TGH27:TGJ27 TGO27:TGQ27 TGV27:TGX27 THC27:THE27 THJ27:THL27 THQ27:THS27 THX27:THZ27 TIE27:TIG27 TIL27:TIN27 TIS27:TIU27 TIZ27:TJB27 TJG27:TJI27 TJN27:TJP27 TJU27:TJW27 TKB27:TKD27 TKI27:TKK27 TKP27:TKR27 TKW27:TKY27 TLD27:TLF27 TLK27:TLM27 TLR27:TLT27 TLY27:TMA27 TMF27:TMH27 TMM27:TMO27 TMT27:TMV27 TNA27:TNC27 TNH27:TNJ27 TNO27:TNQ27 TNV27:TNX27 TOC27:TOE27 TOJ27:TOL27 TOQ27:TOS27 TOX27:TOZ27 TPE27:TPG27 TPL27:TPN27 TPS27:TPU27 TPZ27:TQB27 TQG27:TQI27 TQN27:TQP27 TQU27:TQW27 TRB27:TRD27 TRI27:TRK27 TRP27:TRR27 TRW27:TRY27 TSD27:TSF27 TSK27:TSM27 TSR27:TST27 TSY27:TTA27 TTF27:TTH27 TTM27:TTO27 TTT27:TTV27 TUA27:TUC27 TUH27:TUJ27 TUO27:TUQ27 TUV27:TUX27 TVC27:TVE27 TVJ27:TVL27 TVQ27:TVS27 TVX27:TVZ27 TWE27:TWG27 TWL27:TWN27 TWS27:TWU27 TWZ27:TXB27 TXG27:TXI27 TXN27:TXP27 TXU27:TXW27 TYB27:TYD27 TYI27:TYK27 TYP27:TYR27 TYW27:TYY27 TZD27:TZF27 TZK27:TZM27 TZR27:TZT27 TZY27:UAA27 UAF27:UAH27 UAM27:UAO27 UAT27:UAV27 UBA27:UBC27 UBH27:UBJ27 UBO27:UBQ27 UBV27:UBX27 UCC27:UCE27 UCJ27:UCL27 UCQ27:UCS27 UCX27:UCZ27 UDE27:UDG27 UDL27:UDN27 UDS27:UDU27 UDZ27:UEB27 UEG27:UEI27 UEN27:UEP27 UEU27:UEW27 UFB27:UFD27 UFI27:UFK27 UFP27:UFR27 UFW27:UFY27 UGD27:UGF27 UGK27:UGM27 UGR27:UGT27 UGY27:UHA27 UHF27:UHH27 UHM27:UHO27 UHT27:UHV27 UIA27:UIC27 UIH27:UIJ27 UIO27:UIQ27 UIV27:UIX27 UJC27:UJE27 UJJ27:UJL27 UJQ27:UJS27 UJX27:UJZ27 UKE27:UKG27 UKL27:UKN27 UKS27:UKU27 UKZ27:ULB27 ULG27:ULI27 ULN27:ULP27 ULU27:ULW27 UMB27:UMD27 UMI27:UMK27 UMP27:UMR27 UMW27:UMY27 UND27:UNF27 UNK27:UNM27 UNR27:UNT27 UNY27:UOA27 UOF27:UOH27 UOM27:UOO27 UOT27:UOV27 UPA27:UPC27 UPH27:UPJ27 UPO27:UPQ27 UPV27:UPX27 UQC27:UQE27 UQJ27:UQL27 UQQ27:UQS27 UQX27:UQZ27 URE27:URG27 URL27:URN27 URS27:URU27 URZ27:USB27 USG27:USI27 USN27:USP27 USU27:USW27 UTB27:UTD27 UTI27:UTK27 UTP27:UTR27 UTW27:UTY27 UUD27:UUF27 UUK27:UUM27 UUR27:UUT27 UUY27:UVA27 UVF27:UVH27 UVM27:UVO27 UVT27:UVV27 UWA27:UWC27 UWH27:UWJ27 UWO27:UWQ27 UWV27:UWX27 UXC27:UXE27 UXJ27:UXL27 UXQ27:UXS27 UXX27:UXZ27 UYE27:UYG27 UYL27:UYN27 UYS27:UYU27 UYZ27:UZB27 UZG27:UZI27 UZN27:UZP27 UZU27:UZW27 VAB27:VAD27 VAI27:VAK27 VAP27:VAR27 VAW27:VAY27 VBD27:VBF27 VBK27:VBM27 VBR27:VBT27 VBY27:VCA27 VCF27:VCH27 VCM27:VCO27 VCT27:VCV27 VDA27:VDC27 VDH27:VDJ27 VDO27:VDQ27 VDV27:VDX27 VEC27:VEE27 VEJ27:VEL27 VEQ27:VES27 VEX27:VEZ27 VFE27:VFG27 VFL27:VFN27 VFS27:VFU27 VFZ27:VGB27 VGG27:VGI27 VGN27:VGP27 VGU27:VGW27 VHB27:VHD27 VHI27:VHK27 VHP27:VHR27 VHW27:VHY27 VID27:VIF27 VIK27:VIM27 VIR27:VIT27 VIY27:VJA27 VJF27:VJH27 VJM27:VJO27 VJT27:VJV27 VKA27:VKC27 VKH27:VKJ27 VKO27:VKQ27 VKV27:VKX27 VLC27:VLE27 VLJ27:VLL27 VLQ27:VLS27 VLX27:VLZ27 VME27:VMG27 VML27:VMN27 VMS27:VMU27 VMZ27:VNB27 VNG27:VNI27 VNN27:VNP27 VNU27:VNW27 VOB27:VOD27 VOI27:VOK27 VOP27:VOR27 VOW27:VOY27 VPD27:VPF27 VPK27:VPM27 VPR27:VPT27 VPY27:VQA27 VQF27:VQH27 VQM27:VQO27 VQT27:VQV27 VRA27:VRC27 VRH27:VRJ27 VRO27:VRQ27 VRV27:VRX27 VSC27:VSE27 VSJ27:VSL27 VSQ27:VSS27 VSX27:VSZ27 VTE27:VTG27 VTL27:VTN27 VTS27:VTU27 VTZ27:VUB27 VUG27:VUI27 VUN27:VUP27 VUU27:VUW27 VVB27:VVD27 VVI27:VVK27 VVP27:VVR27 VVW27:VVY27 VWD27:VWF27 VWK27:VWM27 VWR27:VWT27 VWY27:VXA27 VXF27:VXH27 VXM27:VXO27 VXT27:VXV27 VYA27:VYC27 VYH27:VYJ27 VYO27:VYQ27 VYV27:VYX27 VZC27:VZE27 VZJ27:VZL27 VZQ27:VZS27 VZX27:VZZ27 WAE27:WAG27 WAL27:WAN27 WAS27:WAU27 WAZ27:WBB27 WBG27:WBI27 WBN27:WBP27 WBU27:WBW27 WCB27:WCD27 WCI27:WCK27 WCP27:WCR27 WCW27:WCY27 WDD27:WDF27 WDK27:WDM27 WDR27:WDT27 WDY27:WEA27 WEF27:WEH27 WEM27:WEO27 WET27:WEV27 WFA27:WFC27 WFH27:WFJ27 WFO27:WFQ27 WFV27:WFX27 WGC27:WGE27 WGJ27:WGL27 WGQ27:WGS27 WGX27:WGZ27 WHE27:WHG27 WHL27:WHN27 WHS27:WHU27 WHZ27:WIB27 WIG27:WII27 WIN27:WIP27 WIU27:WIW27 WJB27:WJD27 WJI27:WJK27 WJP27:WJR27 WJW27:WJY27 WKD27:WKF27 WKK27:WKM27 WKR27:WKT27 WKY27:WLA27 WLF27:WLH27 WLM27:WLO27 WLT27:WLV27 WMA27:WMC27 WMH27:WMJ27 WMO27:WMQ27 WMV27:WMX27 WNC27:WNE27 WNJ27:WNL27 WNQ27:WNS27 WNX27:WNZ27 WOE27:WOG27 WOL27:WON27 WOS27:WOU27 WOZ27:WPB27 WPG27:WPI27 WPN27:WPP27 WPU27:WPW27 WQB27:WQD27 WQI27:WQK27 WQP27:WQR27 WQW27:WQY27 WRD27:WRF27 WRK27:WRM27 WRR27:WRT27 WRY27:WSA27 WSF27:WSH27 WSM27:WSO27 WST27:WSV27 WTA27:WTC27 WTH27:WTJ27 WTO27:WTQ27 WTV27:WTX27 WUC27:WUE27 WUJ27:WUL27 WUQ27:WUS27 WUX27:WUZ27 WVE27:WVG27 WVL27:WVN27 WVS27:WVU27 WVZ27:WWB27 WWG27:WWI27 WWN27:WWP27 WWU27:WWW27 WXB27:WXD27 WXI27:WXK27 WXP27:WXR27 WXW27:WXY27 WYD27:WYF27 WYK27:WYM27 WYR27:WYT27 WYY27:WZA27 WZF27:WZH27 WZM27:WZO27 WZT27:WZV27 XAA27:XAC27 XAH27:XAJ27 XAO27:XAQ27 XAV27:XAX27 XBC27:XBE27 XBJ27:XBL27 XBQ27:XBS27 XBX27:XBZ27 XCE27:XCG27 XCL27:XCN27 XCS27:XCU27 XCZ27:XDB27 XDG27:XDI27 XDN27:XDP27 XDU27:XDW27 XEB27:XED27 XEI27:XEK27 XEP27:XER27 XEW27:XEY27 XFD27">
    <cfRule type="containsBlanks" dxfId="301" priority="12">
      <formula>LEN(TRIM(K27))=0</formula>
    </cfRule>
  </conditionalFormatting>
  <conditionalFormatting sqref="K30:M30 R30:T30 Y30:AA30 AF30:AH30 AM30:AO30 AT30:AV30 BA30:BC30 BH30:BJ30 BO30:BQ30 BV30:BX30 CC30:CE30 CJ30:CL30 CQ30:CS30 CX30:CZ30 DE30:DG30 DL30:DN30 DS30:DU30 DZ30:EB30 EG30:EI30 EN30:EP30 EU30:EW30 FB30:FD30 FI30:FK30 FP30:FR30 FW30:FY30 GD30:GF30 GK30:GM30 GR30:GT30 GY30:HA30 HF30:HH30 HM30:HO30 HT30:HV30 IA30:IC30 IH30:IJ30 IO30:IQ30 IV30:IX30 JC30:JE30 JJ30:JL30 JQ30:JS30 JX30:JZ30 KE30:KG30 KL30:KN30 KS30:KU30 KZ30:LB30 LG30:LI30 LN30:LP30 LU30:LW30 MB30:MD30 MI30:MK30 MP30:MR30 MW30:MY30 ND30:NF30 NK30:NM30 NR30:NT30 NY30:OA30 OF30:OH30 OM30:OO30 OT30:OV30 PA30:PC30 PH30:PJ30 PO30:PQ30 PV30:PX30 QC30:QE30 QJ30:QL30 QQ30:QS30 QX30:QZ30 RE30:RG30 RL30:RN30 RS30:RU30 RZ30:SB30 SG30:SI30 SN30:SP30 SU30:SW30 TB30:TD30 TI30:TK30 TP30:TR30 TW30:TY30 UD30:UF30 UK30:UM30 UR30:UT30 UY30:VA30 VF30:VH30 VM30:VO30 VT30:VV30 WA30:WC30 WH30:WJ30 WO30:WQ30 WV30:WX30 XC30:XE30 XJ30:XL30 XQ30:XS30 XX30:XZ30 YE30:YG30 YL30:YN30 YS30:YU30 YZ30:ZB30 ZG30:ZI30 ZN30:ZP30 ZU30:ZW30 AAB30:AAD30 AAI30:AAK30 AAP30:AAR30 AAW30:AAY30 ABD30:ABF30 ABK30:ABM30 ABR30:ABT30 ABY30:ACA30 ACF30:ACH30 ACM30:ACO30 ACT30:ACV30 ADA30:ADC30 ADH30:ADJ30 ADO30:ADQ30 ADV30:ADX30 AEC30:AEE30 AEJ30:AEL30 AEQ30:AES30 AEX30:AEZ30 AFE30:AFG30 AFL30:AFN30 AFS30:AFU30 AFZ30:AGB30 AGG30:AGI30 AGN30:AGP30 AGU30:AGW30 AHB30:AHD30 AHI30:AHK30 AHP30:AHR30 AHW30:AHY30 AID30:AIF30 AIK30:AIM30 AIR30:AIT30 AIY30:AJA30 AJF30:AJH30 AJM30:AJO30 AJT30:AJV30 AKA30:AKC30 AKH30:AKJ30 AKO30:AKQ30 AKV30:AKX30 ALC30:ALE30 ALJ30:ALL30 ALQ30:ALS30 ALX30:ALZ30 AME30:AMG30 AML30:AMN30 AMS30:AMU30 AMZ30:ANB30 ANG30:ANI30 ANN30:ANP30 ANU30:ANW30 AOB30:AOD30 AOI30:AOK30 AOP30:AOR30 AOW30:AOY30 APD30:APF30 APK30:APM30 APR30:APT30 APY30:AQA30 AQF30:AQH30 AQM30:AQO30 AQT30:AQV30 ARA30:ARC30 ARH30:ARJ30 ARO30:ARQ30 ARV30:ARX30 ASC30:ASE30 ASJ30:ASL30 ASQ30:ASS30 ASX30:ASZ30 ATE30:ATG30 ATL30:ATN30 ATS30:ATU30 ATZ30:AUB30 AUG30:AUI30 AUN30:AUP30 AUU30:AUW30 AVB30:AVD30 AVI30:AVK30 AVP30:AVR30 AVW30:AVY30 AWD30:AWF30 AWK30:AWM30 AWR30:AWT30 AWY30:AXA30 AXF30:AXH30 AXM30:AXO30 AXT30:AXV30 AYA30:AYC30 AYH30:AYJ30 AYO30:AYQ30 AYV30:AYX30 AZC30:AZE30 AZJ30:AZL30 AZQ30:AZS30 AZX30:AZZ30 BAE30:BAG30 BAL30:BAN30 BAS30:BAU30 BAZ30:BBB30 BBG30:BBI30 BBN30:BBP30 BBU30:BBW30 BCB30:BCD30 BCI30:BCK30 BCP30:BCR30 BCW30:BCY30 BDD30:BDF30 BDK30:BDM30 BDR30:BDT30 BDY30:BEA30 BEF30:BEH30 BEM30:BEO30 BET30:BEV30 BFA30:BFC30 BFH30:BFJ30 BFO30:BFQ30 BFV30:BFX30 BGC30:BGE30 BGJ30:BGL30 BGQ30:BGS30 BGX30:BGZ30 BHE30:BHG30 BHL30:BHN30 BHS30:BHU30 BHZ30:BIB30 BIG30:BII30 BIN30:BIP30 BIU30:BIW30 BJB30:BJD30 BJI30:BJK30 BJP30:BJR30 BJW30:BJY30 BKD30:BKF30 BKK30:BKM30 BKR30:BKT30 BKY30:BLA30 BLF30:BLH30 BLM30:BLO30 BLT30:BLV30 BMA30:BMC30 BMH30:BMJ30 BMO30:BMQ30 BMV30:BMX30 BNC30:BNE30 BNJ30:BNL30 BNQ30:BNS30 BNX30:BNZ30 BOE30:BOG30 BOL30:BON30 BOS30:BOU30 BOZ30:BPB30 BPG30:BPI30 BPN30:BPP30 BPU30:BPW30 BQB30:BQD30 BQI30:BQK30 BQP30:BQR30 BQW30:BQY30 BRD30:BRF30 BRK30:BRM30 BRR30:BRT30 BRY30:BSA30 BSF30:BSH30 BSM30:BSO30 BST30:BSV30 BTA30:BTC30 BTH30:BTJ30 BTO30:BTQ30 BTV30:BTX30 BUC30:BUE30 BUJ30:BUL30 BUQ30:BUS30 BUX30:BUZ30 BVE30:BVG30 BVL30:BVN30 BVS30:BVU30 BVZ30:BWB30 BWG30:BWI30 BWN30:BWP30 BWU30:BWW30 BXB30:BXD30 BXI30:BXK30 BXP30:BXR30 BXW30:BXY30 BYD30:BYF30 BYK30:BYM30 BYR30:BYT30 BYY30:BZA30 BZF30:BZH30 BZM30:BZO30 BZT30:BZV30 CAA30:CAC30 CAH30:CAJ30 CAO30:CAQ30 CAV30:CAX30 CBC30:CBE30 CBJ30:CBL30 CBQ30:CBS30 CBX30:CBZ30 CCE30:CCG30 CCL30:CCN30 CCS30:CCU30 CCZ30:CDB30 CDG30:CDI30 CDN30:CDP30 CDU30:CDW30 CEB30:CED30 CEI30:CEK30 CEP30:CER30 CEW30:CEY30 CFD30:CFF30 CFK30:CFM30 CFR30:CFT30 CFY30:CGA30 CGF30:CGH30 CGM30:CGO30 CGT30:CGV30 CHA30:CHC30 CHH30:CHJ30 CHO30:CHQ30 CHV30:CHX30 CIC30:CIE30 CIJ30:CIL30 CIQ30:CIS30 CIX30:CIZ30 CJE30:CJG30 CJL30:CJN30 CJS30:CJU30 CJZ30:CKB30 CKG30:CKI30 CKN30:CKP30 CKU30:CKW30 CLB30:CLD30 CLI30:CLK30 CLP30:CLR30 CLW30:CLY30 CMD30:CMF30 CMK30:CMM30 CMR30:CMT30 CMY30:CNA30 CNF30:CNH30 CNM30:CNO30 CNT30:CNV30 COA30:COC30 COH30:COJ30 COO30:COQ30 COV30:COX30 CPC30:CPE30 CPJ30:CPL30 CPQ30:CPS30 CPX30:CPZ30 CQE30:CQG30 CQL30:CQN30 CQS30:CQU30 CQZ30:CRB30 CRG30:CRI30 CRN30:CRP30 CRU30:CRW30 CSB30:CSD30 CSI30:CSK30 CSP30:CSR30 CSW30:CSY30 CTD30:CTF30 CTK30:CTM30 CTR30:CTT30 CTY30:CUA30 CUF30:CUH30 CUM30:CUO30 CUT30:CUV30 CVA30:CVC30 CVH30:CVJ30 CVO30:CVQ30 CVV30:CVX30 CWC30:CWE30 CWJ30:CWL30 CWQ30:CWS30 CWX30:CWZ30 CXE30:CXG30 CXL30:CXN30 CXS30:CXU30 CXZ30:CYB30 CYG30:CYI30 CYN30:CYP30 CYU30:CYW30 CZB30:CZD30 CZI30:CZK30 CZP30:CZR30 CZW30:CZY30 DAD30:DAF30 DAK30:DAM30 DAR30:DAT30 DAY30:DBA30 DBF30:DBH30 DBM30:DBO30 DBT30:DBV30 DCA30:DCC30 DCH30:DCJ30 DCO30:DCQ30 DCV30:DCX30 DDC30:DDE30 DDJ30:DDL30 DDQ30:DDS30 DDX30:DDZ30 DEE30:DEG30 DEL30:DEN30 DES30:DEU30 DEZ30:DFB30 DFG30:DFI30 DFN30:DFP30 DFU30:DFW30 DGB30:DGD30 DGI30:DGK30 DGP30:DGR30 DGW30:DGY30 DHD30:DHF30 DHK30:DHM30 DHR30:DHT30 DHY30:DIA30 DIF30:DIH30 DIM30:DIO30 DIT30:DIV30 DJA30:DJC30 DJH30:DJJ30 DJO30:DJQ30 DJV30:DJX30 DKC30:DKE30 DKJ30:DKL30 DKQ30:DKS30 DKX30:DKZ30 DLE30:DLG30 DLL30:DLN30 DLS30:DLU30 DLZ30:DMB30 DMG30:DMI30 DMN30:DMP30 DMU30:DMW30 DNB30:DND30 DNI30:DNK30 DNP30:DNR30 DNW30:DNY30 DOD30:DOF30 DOK30:DOM30 DOR30:DOT30 DOY30:DPA30 DPF30:DPH30 DPM30:DPO30 DPT30:DPV30 DQA30:DQC30 DQH30:DQJ30 DQO30:DQQ30 DQV30:DQX30 DRC30:DRE30 DRJ30:DRL30 DRQ30:DRS30 DRX30:DRZ30 DSE30:DSG30 DSL30:DSN30 DSS30:DSU30 DSZ30:DTB30 DTG30:DTI30 DTN30:DTP30 DTU30:DTW30 DUB30:DUD30 DUI30:DUK30 DUP30:DUR30 DUW30:DUY30 DVD30:DVF30 DVK30:DVM30 DVR30:DVT30 DVY30:DWA30 DWF30:DWH30 DWM30:DWO30 DWT30:DWV30 DXA30:DXC30 DXH30:DXJ30 DXO30:DXQ30 DXV30:DXX30 DYC30:DYE30 DYJ30:DYL30 DYQ30:DYS30 DYX30:DYZ30 DZE30:DZG30 DZL30:DZN30 DZS30:DZU30 DZZ30:EAB30 EAG30:EAI30 EAN30:EAP30 EAU30:EAW30 EBB30:EBD30 EBI30:EBK30 EBP30:EBR30 EBW30:EBY30 ECD30:ECF30 ECK30:ECM30 ECR30:ECT30 ECY30:EDA30 EDF30:EDH30 EDM30:EDO30 EDT30:EDV30 EEA30:EEC30 EEH30:EEJ30 EEO30:EEQ30 EEV30:EEX30 EFC30:EFE30 EFJ30:EFL30 EFQ30:EFS30 EFX30:EFZ30 EGE30:EGG30 EGL30:EGN30 EGS30:EGU30 EGZ30:EHB30 EHG30:EHI30 EHN30:EHP30 EHU30:EHW30 EIB30:EID30 EII30:EIK30 EIP30:EIR30 EIW30:EIY30 EJD30:EJF30 EJK30:EJM30 EJR30:EJT30 EJY30:EKA30 EKF30:EKH30 EKM30:EKO30 EKT30:EKV30 ELA30:ELC30 ELH30:ELJ30 ELO30:ELQ30 ELV30:ELX30 EMC30:EME30 EMJ30:EML30 EMQ30:EMS30 EMX30:EMZ30 ENE30:ENG30 ENL30:ENN30 ENS30:ENU30 ENZ30:EOB30 EOG30:EOI30 EON30:EOP30 EOU30:EOW30 EPB30:EPD30 EPI30:EPK30 EPP30:EPR30 EPW30:EPY30 EQD30:EQF30 EQK30:EQM30 EQR30:EQT30 EQY30:ERA30 ERF30:ERH30 ERM30:ERO30 ERT30:ERV30 ESA30:ESC30 ESH30:ESJ30 ESO30:ESQ30 ESV30:ESX30 ETC30:ETE30 ETJ30:ETL30 ETQ30:ETS30 ETX30:ETZ30 EUE30:EUG30 EUL30:EUN30 EUS30:EUU30 EUZ30:EVB30 EVG30:EVI30 EVN30:EVP30 EVU30:EVW30 EWB30:EWD30 EWI30:EWK30 EWP30:EWR30 EWW30:EWY30 EXD30:EXF30 EXK30:EXM30 EXR30:EXT30 EXY30:EYA30 EYF30:EYH30 EYM30:EYO30 EYT30:EYV30 EZA30:EZC30 EZH30:EZJ30 EZO30:EZQ30 EZV30:EZX30 FAC30:FAE30 FAJ30:FAL30 FAQ30:FAS30 FAX30:FAZ30 FBE30:FBG30 FBL30:FBN30 FBS30:FBU30 FBZ30:FCB30 FCG30:FCI30 FCN30:FCP30 FCU30:FCW30 FDB30:FDD30 FDI30:FDK30 FDP30:FDR30 FDW30:FDY30 FED30:FEF30 FEK30:FEM30 FER30:FET30 FEY30:FFA30 FFF30:FFH30 FFM30:FFO30 FFT30:FFV30 FGA30:FGC30 FGH30:FGJ30 FGO30:FGQ30 FGV30:FGX30 FHC30:FHE30 FHJ30:FHL30 FHQ30:FHS30 FHX30:FHZ30 FIE30:FIG30 FIL30:FIN30 FIS30:FIU30 FIZ30:FJB30 FJG30:FJI30 FJN30:FJP30 FJU30:FJW30 FKB30:FKD30 FKI30:FKK30 FKP30:FKR30 FKW30:FKY30 FLD30:FLF30 FLK30:FLM30 FLR30:FLT30 FLY30:FMA30 FMF30:FMH30 FMM30:FMO30 FMT30:FMV30 FNA30:FNC30 FNH30:FNJ30 FNO30:FNQ30 FNV30:FNX30 FOC30:FOE30 FOJ30:FOL30 FOQ30:FOS30 FOX30:FOZ30 FPE30:FPG30 FPL30:FPN30 FPS30:FPU30 FPZ30:FQB30 FQG30:FQI30 FQN30:FQP30 FQU30:FQW30 FRB30:FRD30 FRI30:FRK30 FRP30:FRR30 FRW30:FRY30 FSD30:FSF30 FSK30:FSM30 FSR30:FST30 FSY30:FTA30 FTF30:FTH30 FTM30:FTO30 FTT30:FTV30 FUA30:FUC30 FUH30:FUJ30 FUO30:FUQ30 FUV30:FUX30 FVC30:FVE30 FVJ30:FVL30 FVQ30:FVS30 FVX30:FVZ30 FWE30:FWG30 FWL30:FWN30 FWS30:FWU30 FWZ30:FXB30 FXG30:FXI30 FXN30:FXP30 FXU30:FXW30 FYB30:FYD30 FYI30:FYK30 FYP30:FYR30 FYW30:FYY30 FZD30:FZF30 FZK30:FZM30 FZR30:FZT30 FZY30:GAA30 GAF30:GAH30 GAM30:GAO30 GAT30:GAV30 GBA30:GBC30 GBH30:GBJ30 GBO30:GBQ30 GBV30:GBX30 GCC30:GCE30 GCJ30:GCL30 GCQ30:GCS30 GCX30:GCZ30 GDE30:GDG30 GDL30:GDN30 GDS30:GDU30 GDZ30:GEB30 GEG30:GEI30 GEN30:GEP30 GEU30:GEW30 GFB30:GFD30 GFI30:GFK30 GFP30:GFR30 GFW30:GFY30 GGD30:GGF30 GGK30:GGM30 GGR30:GGT30 GGY30:GHA30 GHF30:GHH30 GHM30:GHO30 GHT30:GHV30 GIA30:GIC30 GIH30:GIJ30 GIO30:GIQ30 GIV30:GIX30 GJC30:GJE30 GJJ30:GJL30 GJQ30:GJS30 GJX30:GJZ30 GKE30:GKG30 GKL30:GKN30 GKS30:GKU30 GKZ30:GLB30 GLG30:GLI30 GLN30:GLP30 GLU30:GLW30 GMB30:GMD30 GMI30:GMK30 GMP30:GMR30 GMW30:GMY30 GND30:GNF30 GNK30:GNM30 GNR30:GNT30 GNY30:GOA30 GOF30:GOH30 GOM30:GOO30 GOT30:GOV30 GPA30:GPC30 GPH30:GPJ30 GPO30:GPQ30 GPV30:GPX30 GQC30:GQE30 GQJ30:GQL30 GQQ30:GQS30 GQX30:GQZ30 GRE30:GRG30 GRL30:GRN30 GRS30:GRU30 GRZ30:GSB30 GSG30:GSI30 GSN30:GSP30 GSU30:GSW30 GTB30:GTD30 GTI30:GTK30 GTP30:GTR30 GTW30:GTY30 GUD30:GUF30 GUK30:GUM30 GUR30:GUT30 GUY30:GVA30 GVF30:GVH30 GVM30:GVO30 GVT30:GVV30 GWA30:GWC30 GWH30:GWJ30 GWO30:GWQ30 GWV30:GWX30 GXC30:GXE30 GXJ30:GXL30 GXQ30:GXS30 GXX30:GXZ30 GYE30:GYG30 GYL30:GYN30 GYS30:GYU30 GYZ30:GZB30 GZG30:GZI30 GZN30:GZP30 GZU30:GZW30 HAB30:HAD30 HAI30:HAK30 HAP30:HAR30 HAW30:HAY30 HBD30:HBF30 HBK30:HBM30 HBR30:HBT30 HBY30:HCA30 HCF30:HCH30 HCM30:HCO30 HCT30:HCV30 HDA30:HDC30 HDH30:HDJ30 HDO30:HDQ30 HDV30:HDX30 HEC30:HEE30 HEJ30:HEL30 HEQ30:HES30 HEX30:HEZ30 HFE30:HFG30 HFL30:HFN30 HFS30:HFU30 HFZ30:HGB30 HGG30:HGI30 HGN30:HGP30 HGU30:HGW30 HHB30:HHD30 HHI30:HHK30 HHP30:HHR30 HHW30:HHY30 HID30:HIF30 HIK30:HIM30 HIR30:HIT30 HIY30:HJA30 HJF30:HJH30 HJM30:HJO30 HJT30:HJV30 HKA30:HKC30 HKH30:HKJ30 HKO30:HKQ30 HKV30:HKX30 HLC30:HLE30 HLJ30:HLL30 HLQ30:HLS30 HLX30:HLZ30 HME30:HMG30 HML30:HMN30 HMS30:HMU30 HMZ30:HNB30 HNG30:HNI30 HNN30:HNP30 HNU30:HNW30 HOB30:HOD30 HOI30:HOK30 HOP30:HOR30 HOW30:HOY30 HPD30:HPF30 HPK30:HPM30 HPR30:HPT30 HPY30:HQA30 HQF30:HQH30 HQM30:HQO30 HQT30:HQV30 HRA30:HRC30 HRH30:HRJ30 HRO30:HRQ30 HRV30:HRX30 HSC30:HSE30 HSJ30:HSL30 HSQ30:HSS30 HSX30:HSZ30 HTE30:HTG30 HTL30:HTN30 HTS30:HTU30 HTZ30:HUB30 HUG30:HUI30 HUN30:HUP30 HUU30:HUW30 HVB30:HVD30 HVI30:HVK30 HVP30:HVR30 HVW30:HVY30 HWD30:HWF30 HWK30:HWM30 HWR30:HWT30 HWY30:HXA30 HXF30:HXH30 HXM30:HXO30 HXT30:HXV30 HYA30:HYC30 HYH30:HYJ30 HYO30:HYQ30 HYV30:HYX30 HZC30:HZE30 HZJ30:HZL30 HZQ30:HZS30 HZX30:HZZ30 IAE30:IAG30 IAL30:IAN30 IAS30:IAU30 IAZ30:IBB30 IBG30:IBI30 IBN30:IBP30 IBU30:IBW30 ICB30:ICD30 ICI30:ICK30 ICP30:ICR30 ICW30:ICY30 IDD30:IDF30 IDK30:IDM30 IDR30:IDT30 IDY30:IEA30 IEF30:IEH30 IEM30:IEO30 IET30:IEV30 IFA30:IFC30 IFH30:IFJ30 IFO30:IFQ30 IFV30:IFX30 IGC30:IGE30 IGJ30:IGL30 IGQ30:IGS30 IGX30:IGZ30 IHE30:IHG30 IHL30:IHN30 IHS30:IHU30 IHZ30:IIB30 IIG30:III30 IIN30:IIP30 IIU30:IIW30 IJB30:IJD30 IJI30:IJK30 IJP30:IJR30 IJW30:IJY30 IKD30:IKF30 IKK30:IKM30 IKR30:IKT30 IKY30:ILA30 ILF30:ILH30 ILM30:ILO30 ILT30:ILV30 IMA30:IMC30 IMH30:IMJ30 IMO30:IMQ30 IMV30:IMX30 INC30:INE30 INJ30:INL30 INQ30:INS30 INX30:INZ30 IOE30:IOG30 IOL30:ION30 IOS30:IOU30 IOZ30:IPB30 IPG30:IPI30 IPN30:IPP30 IPU30:IPW30 IQB30:IQD30 IQI30:IQK30 IQP30:IQR30 IQW30:IQY30 IRD30:IRF30 IRK30:IRM30 IRR30:IRT30 IRY30:ISA30 ISF30:ISH30 ISM30:ISO30 IST30:ISV30 ITA30:ITC30 ITH30:ITJ30 ITO30:ITQ30 ITV30:ITX30 IUC30:IUE30 IUJ30:IUL30 IUQ30:IUS30 IUX30:IUZ30 IVE30:IVG30 IVL30:IVN30 IVS30:IVU30 IVZ30:IWB30 IWG30:IWI30 IWN30:IWP30 IWU30:IWW30 IXB30:IXD30 IXI30:IXK30 IXP30:IXR30 IXW30:IXY30 IYD30:IYF30 IYK30:IYM30 IYR30:IYT30 IYY30:IZA30 IZF30:IZH30 IZM30:IZO30 IZT30:IZV30 JAA30:JAC30 JAH30:JAJ30 JAO30:JAQ30 JAV30:JAX30 JBC30:JBE30 JBJ30:JBL30 JBQ30:JBS30 JBX30:JBZ30 JCE30:JCG30 JCL30:JCN30 JCS30:JCU30 JCZ30:JDB30 JDG30:JDI30 JDN30:JDP30 JDU30:JDW30 JEB30:JED30 JEI30:JEK30 JEP30:JER30 JEW30:JEY30 JFD30:JFF30 JFK30:JFM30 JFR30:JFT30 JFY30:JGA30 JGF30:JGH30 JGM30:JGO30 JGT30:JGV30 JHA30:JHC30 JHH30:JHJ30 JHO30:JHQ30 JHV30:JHX30 JIC30:JIE30 JIJ30:JIL30 JIQ30:JIS30 JIX30:JIZ30 JJE30:JJG30 JJL30:JJN30 JJS30:JJU30 JJZ30:JKB30 JKG30:JKI30 JKN30:JKP30 JKU30:JKW30 JLB30:JLD30 JLI30:JLK30 JLP30:JLR30 JLW30:JLY30 JMD30:JMF30 JMK30:JMM30 JMR30:JMT30 JMY30:JNA30 JNF30:JNH30 JNM30:JNO30 JNT30:JNV30 JOA30:JOC30 JOH30:JOJ30 JOO30:JOQ30 JOV30:JOX30 JPC30:JPE30 JPJ30:JPL30 JPQ30:JPS30 JPX30:JPZ30 JQE30:JQG30 JQL30:JQN30 JQS30:JQU30 JQZ30:JRB30 JRG30:JRI30 JRN30:JRP30 JRU30:JRW30 JSB30:JSD30 JSI30:JSK30 JSP30:JSR30 JSW30:JSY30 JTD30:JTF30 JTK30:JTM30 JTR30:JTT30 JTY30:JUA30 JUF30:JUH30 JUM30:JUO30 JUT30:JUV30 JVA30:JVC30 JVH30:JVJ30 JVO30:JVQ30 JVV30:JVX30 JWC30:JWE30 JWJ30:JWL30 JWQ30:JWS30 JWX30:JWZ30 JXE30:JXG30 JXL30:JXN30 JXS30:JXU30 JXZ30:JYB30 JYG30:JYI30 JYN30:JYP30 JYU30:JYW30 JZB30:JZD30 JZI30:JZK30 JZP30:JZR30 JZW30:JZY30 KAD30:KAF30 KAK30:KAM30 KAR30:KAT30 KAY30:KBA30 KBF30:KBH30 KBM30:KBO30 KBT30:KBV30 KCA30:KCC30 KCH30:KCJ30 KCO30:KCQ30 KCV30:KCX30 KDC30:KDE30 KDJ30:KDL30 KDQ30:KDS30 KDX30:KDZ30 KEE30:KEG30 KEL30:KEN30 KES30:KEU30 KEZ30:KFB30 KFG30:KFI30 KFN30:KFP30 KFU30:KFW30 KGB30:KGD30 KGI30:KGK30 KGP30:KGR30 KGW30:KGY30 KHD30:KHF30 KHK30:KHM30 KHR30:KHT30 KHY30:KIA30 KIF30:KIH30 KIM30:KIO30 KIT30:KIV30 KJA30:KJC30 KJH30:KJJ30 KJO30:KJQ30 KJV30:KJX30 KKC30:KKE30 KKJ30:KKL30 KKQ30:KKS30 KKX30:KKZ30 KLE30:KLG30 KLL30:KLN30 KLS30:KLU30 KLZ30:KMB30 KMG30:KMI30 KMN30:KMP30 KMU30:KMW30 KNB30:KND30 KNI30:KNK30 KNP30:KNR30 KNW30:KNY30 KOD30:KOF30 KOK30:KOM30 KOR30:KOT30 KOY30:KPA30 KPF30:KPH30 KPM30:KPO30 KPT30:KPV30 KQA30:KQC30 KQH30:KQJ30 KQO30:KQQ30 KQV30:KQX30 KRC30:KRE30 KRJ30:KRL30 KRQ30:KRS30 KRX30:KRZ30 KSE30:KSG30 KSL30:KSN30 KSS30:KSU30 KSZ30:KTB30 KTG30:KTI30 KTN30:KTP30 KTU30:KTW30 KUB30:KUD30 KUI30:KUK30 KUP30:KUR30 KUW30:KUY30 KVD30:KVF30 KVK30:KVM30 KVR30:KVT30 KVY30:KWA30 KWF30:KWH30 KWM30:KWO30 KWT30:KWV30 KXA30:KXC30 KXH30:KXJ30 KXO30:KXQ30 KXV30:KXX30 KYC30:KYE30 KYJ30:KYL30 KYQ30:KYS30 KYX30:KYZ30 KZE30:KZG30 KZL30:KZN30 KZS30:KZU30 KZZ30:LAB30 LAG30:LAI30 LAN30:LAP30 LAU30:LAW30 LBB30:LBD30 LBI30:LBK30 LBP30:LBR30 LBW30:LBY30 LCD30:LCF30 LCK30:LCM30 LCR30:LCT30 LCY30:LDA30 LDF30:LDH30 LDM30:LDO30 LDT30:LDV30 LEA30:LEC30 LEH30:LEJ30 LEO30:LEQ30 LEV30:LEX30 LFC30:LFE30 LFJ30:LFL30 LFQ30:LFS30 LFX30:LFZ30 LGE30:LGG30 LGL30:LGN30 LGS30:LGU30 LGZ30:LHB30 LHG30:LHI30 LHN30:LHP30 LHU30:LHW30 LIB30:LID30 LII30:LIK30 LIP30:LIR30 LIW30:LIY30 LJD30:LJF30 LJK30:LJM30 LJR30:LJT30 LJY30:LKA30 LKF30:LKH30 LKM30:LKO30 LKT30:LKV30 LLA30:LLC30 LLH30:LLJ30 LLO30:LLQ30 LLV30:LLX30 LMC30:LME30 LMJ30:LML30 LMQ30:LMS30 LMX30:LMZ30 LNE30:LNG30 LNL30:LNN30 LNS30:LNU30 LNZ30:LOB30 LOG30:LOI30 LON30:LOP30 LOU30:LOW30 LPB30:LPD30 LPI30:LPK30 LPP30:LPR30 LPW30:LPY30 LQD30:LQF30 LQK30:LQM30 LQR30:LQT30 LQY30:LRA30 LRF30:LRH30 LRM30:LRO30 LRT30:LRV30 LSA30:LSC30 LSH30:LSJ30 LSO30:LSQ30 LSV30:LSX30 LTC30:LTE30 LTJ30:LTL30 LTQ30:LTS30 LTX30:LTZ30 LUE30:LUG30 LUL30:LUN30 LUS30:LUU30 LUZ30:LVB30 LVG30:LVI30 LVN30:LVP30 LVU30:LVW30 LWB30:LWD30 LWI30:LWK30 LWP30:LWR30 LWW30:LWY30 LXD30:LXF30 LXK30:LXM30 LXR30:LXT30 LXY30:LYA30 LYF30:LYH30 LYM30:LYO30 LYT30:LYV30 LZA30:LZC30 LZH30:LZJ30 LZO30:LZQ30 LZV30:LZX30 MAC30:MAE30 MAJ30:MAL30 MAQ30:MAS30 MAX30:MAZ30 MBE30:MBG30 MBL30:MBN30 MBS30:MBU30 MBZ30:MCB30 MCG30:MCI30 MCN30:MCP30 MCU30:MCW30 MDB30:MDD30 MDI30:MDK30 MDP30:MDR30 MDW30:MDY30 MED30:MEF30 MEK30:MEM30 MER30:MET30 MEY30:MFA30 MFF30:MFH30 MFM30:MFO30 MFT30:MFV30 MGA30:MGC30 MGH30:MGJ30 MGO30:MGQ30 MGV30:MGX30 MHC30:MHE30 MHJ30:MHL30 MHQ30:MHS30 MHX30:MHZ30 MIE30:MIG30 MIL30:MIN30 MIS30:MIU30 MIZ30:MJB30 MJG30:MJI30 MJN30:MJP30 MJU30:MJW30 MKB30:MKD30 MKI30:MKK30 MKP30:MKR30 MKW30:MKY30 MLD30:MLF30 MLK30:MLM30 MLR30:MLT30 MLY30:MMA30 MMF30:MMH30 MMM30:MMO30 MMT30:MMV30 MNA30:MNC30 MNH30:MNJ30 MNO30:MNQ30 MNV30:MNX30 MOC30:MOE30 MOJ30:MOL30 MOQ30:MOS30 MOX30:MOZ30 MPE30:MPG30 MPL30:MPN30 MPS30:MPU30 MPZ30:MQB30 MQG30:MQI30 MQN30:MQP30 MQU30:MQW30 MRB30:MRD30 MRI30:MRK30 MRP30:MRR30 MRW30:MRY30 MSD30:MSF30 MSK30:MSM30 MSR30:MST30 MSY30:MTA30 MTF30:MTH30 MTM30:MTO30 MTT30:MTV30 MUA30:MUC30 MUH30:MUJ30 MUO30:MUQ30 MUV30:MUX30 MVC30:MVE30 MVJ30:MVL30 MVQ30:MVS30 MVX30:MVZ30 MWE30:MWG30 MWL30:MWN30 MWS30:MWU30 MWZ30:MXB30 MXG30:MXI30 MXN30:MXP30 MXU30:MXW30 MYB30:MYD30 MYI30:MYK30 MYP30:MYR30 MYW30:MYY30 MZD30:MZF30 MZK30:MZM30 MZR30:MZT30 MZY30:NAA30 NAF30:NAH30 NAM30:NAO30 NAT30:NAV30 NBA30:NBC30 NBH30:NBJ30 NBO30:NBQ30 NBV30:NBX30 NCC30:NCE30 NCJ30:NCL30 NCQ30:NCS30 NCX30:NCZ30 NDE30:NDG30 NDL30:NDN30 NDS30:NDU30 NDZ30:NEB30 NEG30:NEI30 NEN30:NEP30 NEU30:NEW30 NFB30:NFD30 NFI30:NFK30 NFP30:NFR30 NFW30:NFY30 NGD30:NGF30 NGK30:NGM30 NGR30:NGT30 NGY30:NHA30 NHF30:NHH30 NHM30:NHO30 NHT30:NHV30 NIA30:NIC30 NIH30:NIJ30 NIO30:NIQ30 NIV30:NIX30 NJC30:NJE30 NJJ30:NJL30 NJQ30:NJS30 NJX30:NJZ30 NKE30:NKG30 NKL30:NKN30 NKS30:NKU30 NKZ30:NLB30 NLG30:NLI30 NLN30:NLP30 NLU30:NLW30 NMB30:NMD30 NMI30:NMK30 NMP30:NMR30 NMW30:NMY30 NND30:NNF30 NNK30:NNM30 NNR30:NNT30 NNY30:NOA30 NOF30:NOH30 NOM30:NOO30 NOT30:NOV30 NPA30:NPC30 NPH30:NPJ30 NPO30:NPQ30 NPV30:NPX30 NQC30:NQE30 NQJ30:NQL30 NQQ30:NQS30 NQX30:NQZ30 NRE30:NRG30 NRL30:NRN30 NRS30:NRU30 NRZ30:NSB30 NSG30:NSI30 NSN30:NSP30 NSU30:NSW30 NTB30:NTD30 NTI30:NTK30 NTP30:NTR30 NTW30:NTY30 NUD30:NUF30 NUK30:NUM30 NUR30:NUT30 NUY30:NVA30 NVF30:NVH30 NVM30:NVO30 NVT30:NVV30 NWA30:NWC30 NWH30:NWJ30 NWO30:NWQ30 NWV30:NWX30 NXC30:NXE30 NXJ30:NXL30 NXQ30:NXS30 NXX30:NXZ30 NYE30:NYG30 NYL30:NYN30 NYS30:NYU30 NYZ30:NZB30 NZG30:NZI30 NZN30:NZP30 NZU30:NZW30 OAB30:OAD30 OAI30:OAK30 OAP30:OAR30 OAW30:OAY30 OBD30:OBF30 OBK30:OBM30 OBR30:OBT30 OBY30:OCA30 OCF30:OCH30 OCM30:OCO30 OCT30:OCV30 ODA30:ODC30 ODH30:ODJ30 ODO30:ODQ30 ODV30:ODX30 OEC30:OEE30 OEJ30:OEL30 OEQ30:OES30 OEX30:OEZ30 OFE30:OFG30 OFL30:OFN30 OFS30:OFU30 OFZ30:OGB30 OGG30:OGI30 OGN30:OGP30 OGU30:OGW30 OHB30:OHD30 OHI30:OHK30 OHP30:OHR30 OHW30:OHY30 OID30:OIF30 OIK30:OIM30 OIR30:OIT30 OIY30:OJA30 OJF30:OJH30 OJM30:OJO30 OJT30:OJV30 OKA30:OKC30 OKH30:OKJ30 OKO30:OKQ30 OKV30:OKX30 OLC30:OLE30 OLJ30:OLL30 OLQ30:OLS30 OLX30:OLZ30 OME30:OMG30 OML30:OMN30 OMS30:OMU30 OMZ30:ONB30 ONG30:ONI30 ONN30:ONP30 ONU30:ONW30 OOB30:OOD30 OOI30:OOK30 OOP30:OOR30 OOW30:OOY30 OPD30:OPF30 OPK30:OPM30 OPR30:OPT30 OPY30:OQA30 OQF30:OQH30 OQM30:OQO30 OQT30:OQV30 ORA30:ORC30 ORH30:ORJ30 ORO30:ORQ30 ORV30:ORX30 OSC30:OSE30 OSJ30:OSL30 OSQ30:OSS30 OSX30:OSZ30 OTE30:OTG30 OTL30:OTN30 OTS30:OTU30 OTZ30:OUB30 OUG30:OUI30 OUN30:OUP30 OUU30:OUW30 OVB30:OVD30 OVI30:OVK30 OVP30:OVR30 OVW30:OVY30 OWD30:OWF30 OWK30:OWM30 OWR30:OWT30 OWY30:OXA30 OXF30:OXH30 OXM30:OXO30 OXT30:OXV30 OYA30:OYC30 OYH30:OYJ30 OYO30:OYQ30 OYV30:OYX30 OZC30:OZE30 OZJ30:OZL30 OZQ30:OZS30 OZX30:OZZ30 PAE30:PAG30 PAL30:PAN30 PAS30:PAU30 PAZ30:PBB30 PBG30:PBI30 PBN30:PBP30 PBU30:PBW30 PCB30:PCD30 PCI30:PCK30 PCP30:PCR30 PCW30:PCY30 PDD30:PDF30 PDK30:PDM30 PDR30:PDT30 PDY30:PEA30 PEF30:PEH30 PEM30:PEO30 PET30:PEV30 PFA30:PFC30 PFH30:PFJ30 PFO30:PFQ30 PFV30:PFX30 PGC30:PGE30 PGJ30:PGL30 PGQ30:PGS30 PGX30:PGZ30 PHE30:PHG30 PHL30:PHN30 PHS30:PHU30 PHZ30:PIB30 PIG30:PII30 PIN30:PIP30 PIU30:PIW30 PJB30:PJD30 PJI30:PJK30 PJP30:PJR30 PJW30:PJY30 PKD30:PKF30 PKK30:PKM30 PKR30:PKT30 PKY30:PLA30 PLF30:PLH30 PLM30:PLO30 PLT30:PLV30 PMA30:PMC30 PMH30:PMJ30 PMO30:PMQ30 PMV30:PMX30 PNC30:PNE30 PNJ30:PNL30 PNQ30:PNS30 PNX30:PNZ30 POE30:POG30 POL30:PON30 POS30:POU30 POZ30:PPB30 PPG30:PPI30 PPN30:PPP30 PPU30:PPW30 PQB30:PQD30 PQI30:PQK30 PQP30:PQR30 PQW30:PQY30 PRD30:PRF30 PRK30:PRM30 PRR30:PRT30 PRY30:PSA30 PSF30:PSH30 PSM30:PSO30 PST30:PSV30 PTA30:PTC30 PTH30:PTJ30 PTO30:PTQ30 PTV30:PTX30 PUC30:PUE30 PUJ30:PUL30 PUQ30:PUS30 PUX30:PUZ30 PVE30:PVG30 PVL30:PVN30 PVS30:PVU30 PVZ30:PWB30 PWG30:PWI30 PWN30:PWP30 PWU30:PWW30 PXB30:PXD30 PXI30:PXK30 PXP30:PXR30 PXW30:PXY30 PYD30:PYF30 PYK30:PYM30 PYR30:PYT30 PYY30:PZA30 PZF30:PZH30 PZM30:PZO30 PZT30:PZV30 QAA30:QAC30 QAH30:QAJ30 QAO30:QAQ30 QAV30:QAX30 QBC30:QBE30 QBJ30:QBL30 QBQ30:QBS30 QBX30:QBZ30 QCE30:QCG30 QCL30:QCN30 QCS30:QCU30 QCZ30:QDB30 QDG30:QDI30 QDN30:QDP30 QDU30:QDW30 QEB30:QED30 QEI30:QEK30 QEP30:QER30 QEW30:QEY30 QFD30:QFF30 QFK30:QFM30 QFR30:QFT30 QFY30:QGA30 QGF30:QGH30 QGM30:QGO30 QGT30:QGV30 QHA30:QHC30 QHH30:QHJ30 QHO30:QHQ30 QHV30:QHX30 QIC30:QIE30 QIJ30:QIL30 QIQ30:QIS30 QIX30:QIZ30 QJE30:QJG30 QJL30:QJN30 QJS30:QJU30 QJZ30:QKB30 QKG30:QKI30 QKN30:QKP30 QKU30:QKW30 QLB30:QLD30 QLI30:QLK30 QLP30:QLR30 QLW30:QLY30 QMD30:QMF30 QMK30:QMM30 QMR30:QMT30 QMY30:QNA30 QNF30:QNH30 QNM30:QNO30 QNT30:QNV30 QOA30:QOC30 QOH30:QOJ30 QOO30:QOQ30 QOV30:QOX30 QPC30:QPE30 QPJ30:QPL30 QPQ30:QPS30 QPX30:QPZ30 QQE30:QQG30 QQL30:QQN30 QQS30:QQU30 QQZ30:QRB30 QRG30:QRI30 QRN30:QRP30 QRU30:QRW30 QSB30:QSD30 QSI30:QSK30 QSP30:QSR30 QSW30:QSY30 QTD30:QTF30 QTK30:QTM30 QTR30:QTT30 QTY30:QUA30 QUF30:QUH30 QUM30:QUO30 QUT30:QUV30 QVA30:QVC30 QVH30:QVJ30 QVO30:QVQ30 QVV30:QVX30 QWC30:QWE30 QWJ30:QWL30 QWQ30:QWS30 QWX30:QWZ30 QXE30:QXG30 QXL30:QXN30 QXS30:QXU30 QXZ30:QYB30 QYG30:QYI30 QYN30:QYP30 QYU30:QYW30 QZB30:QZD30 QZI30:QZK30 QZP30:QZR30 QZW30:QZY30 RAD30:RAF30 RAK30:RAM30 RAR30:RAT30 RAY30:RBA30 RBF30:RBH30 RBM30:RBO30 RBT30:RBV30 RCA30:RCC30 RCH30:RCJ30 RCO30:RCQ30 RCV30:RCX30 RDC30:RDE30 RDJ30:RDL30 RDQ30:RDS30 RDX30:RDZ30 REE30:REG30 REL30:REN30 RES30:REU30 REZ30:RFB30 RFG30:RFI30 RFN30:RFP30 RFU30:RFW30 RGB30:RGD30 RGI30:RGK30 RGP30:RGR30 RGW30:RGY30 RHD30:RHF30 RHK30:RHM30 RHR30:RHT30 RHY30:RIA30 RIF30:RIH30 RIM30:RIO30 RIT30:RIV30 RJA30:RJC30 RJH30:RJJ30 RJO30:RJQ30 RJV30:RJX30 RKC30:RKE30 RKJ30:RKL30 RKQ30:RKS30 RKX30:RKZ30 RLE30:RLG30 RLL30:RLN30 RLS30:RLU30 RLZ30:RMB30 RMG30:RMI30 RMN30:RMP30 RMU30:RMW30 RNB30:RND30 RNI30:RNK30 RNP30:RNR30 RNW30:RNY30 ROD30:ROF30 ROK30:ROM30 ROR30:ROT30 ROY30:RPA30 RPF30:RPH30 RPM30:RPO30 RPT30:RPV30 RQA30:RQC30 RQH30:RQJ30 RQO30:RQQ30 RQV30:RQX30 RRC30:RRE30 RRJ30:RRL30 RRQ30:RRS30 RRX30:RRZ30 RSE30:RSG30 RSL30:RSN30 RSS30:RSU30 RSZ30:RTB30 RTG30:RTI30 RTN30:RTP30 RTU30:RTW30 RUB30:RUD30 RUI30:RUK30 RUP30:RUR30 RUW30:RUY30 RVD30:RVF30 RVK30:RVM30 RVR30:RVT30 RVY30:RWA30 RWF30:RWH30 RWM30:RWO30 RWT30:RWV30 RXA30:RXC30 RXH30:RXJ30 RXO30:RXQ30 RXV30:RXX30 RYC30:RYE30 RYJ30:RYL30 RYQ30:RYS30 RYX30:RYZ30 RZE30:RZG30 RZL30:RZN30 RZS30:RZU30 RZZ30:SAB30 SAG30:SAI30 SAN30:SAP30 SAU30:SAW30 SBB30:SBD30 SBI30:SBK30 SBP30:SBR30 SBW30:SBY30 SCD30:SCF30 SCK30:SCM30 SCR30:SCT30 SCY30:SDA30 SDF30:SDH30 SDM30:SDO30 SDT30:SDV30 SEA30:SEC30 SEH30:SEJ30 SEO30:SEQ30 SEV30:SEX30 SFC30:SFE30 SFJ30:SFL30 SFQ30:SFS30 SFX30:SFZ30 SGE30:SGG30 SGL30:SGN30 SGS30:SGU30 SGZ30:SHB30 SHG30:SHI30 SHN30:SHP30 SHU30:SHW30 SIB30:SID30 SII30:SIK30 SIP30:SIR30 SIW30:SIY30 SJD30:SJF30 SJK30:SJM30 SJR30:SJT30 SJY30:SKA30 SKF30:SKH30 SKM30:SKO30 SKT30:SKV30 SLA30:SLC30 SLH30:SLJ30 SLO30:SLQ30 SLV30:SLX30 SMC30:SME30 SMJ30:SML30 SMQ30:SMS30 SMX30:SMZ30 SNE30:SNG30 SNL30:SNN30 SNS30:SNU30 SNZ30:SOB30 SOG30:SOI30 SON30:SOP30 SOU30:SOW30 SPB30:SPD30 SPI30:SPK30 SPP30:SPR30 SPW30:SPY30 SQD30:SQF30 SQK30:SQM30 SQR30:SQT30 SQY30:SRA30 SRF30:SRH30 SRM30:SRO30 SRT30:SRV30 SSA30:SSC30 SSH30:SSJ30 SSO30:SSQ30 SSV30:SSX30 STC30:STE30 STJ30:STL30 STQ30:STS30 STX30:STZ30 SUE30:SUG30 SUL30:SUN30 SUS30:SUU30 SUZ30:SVB30 SVG30:SVI30 SVN30:SVP30 SVU30:SVW30 SWB30:SWD30 SWI30:SWK30 SWP30:SWR30 SWW30:SWY30 SXD30:SXF30 SXK30:SXM30 SXR30:SXT30 SXY30:SYA30 SYF30:SYH30 SYM30:SYO30 SYT30:SYV30 SZA30:SZC30 SZH30:SZJ30 SZO30:SZQ30 SZV30:SZX30 TAC30:TAE30 TAJ30:TAL30 TAQ30:TAS30 TAX30:TAZ30 TBE30:TBG30 TBL30:TBN30 TBS30:TBU30 TBZ30:TCB30 TCG30:TCI30 TCN30:TCP30 TCU30:TCW30 TDB30:TDD30 TDI30:TDK30 TDP30:TDR30 TDW30:TDY30 TED30:TEF30 TEK30:TEM30 TER30:TET30 TEY30:TFA30 TFF30:TFH30 TFM30:TFO30 TFT30:TFV30 TGA30:TGC30 TGH30:TGJ30 TGO30:TGQ30 TGV30:TGX30 THC30:THE30 THJ30:THL30 THQ30:THS30 THX30:THZ30 TIE30:TIG30 TIL30:TIN30 TIS30:TIU30 TIZ30:TJB30 TJG30:TJI30 TJN30:TJP30 TJU30:TJW30 TKB30:TKD30 TKI30:TKK30 TKP30:TKR30 TKW30:TKY30 TLD30:TLF30 TLK30:TLM30 TLR30:TLT30 TLY30:TMA30 TMF30:TMH30 TMM30:TMO30 TMT30:TMV30 TNA30:TNC30 TNH30:TNJ30 TNO30:TNQ30 TNV30:TNX30 TOC30:TOE30 TOJ30:TOL30 TOQ30:TOS30 TOX30:TOZ30 TPE30:TPG30 TPL30:TPN30 TPS30:TPU30 TPZ30:TQB30 TQG30:TQI30 TQN30:TQP30 TQU30:TQW30 TRB30:TRD30 TRI30:TRK30 TRP30:TRR30 TRW30:TRY30 TSD30:TSF30 TSK30:TSM30 TSR30:TST30 TSY30:TTA30 TTF30:TTH30 TTM30:TTO30 TTT30:TTV30 TUA30:TUC30 TUH30:TUJ30 TUO30:TUQ30 TUV30:TUX30 TVC30:TVE30 TVJ30:TVL30 TVQ30:TVS30 TVX30:TVZ30 TWE30:TWG30 TWL30:TWN30 TWS30:TWU30 TWZ30:TXB30 TXG30:TXI30 TXN30:TXP30 TXU30:TXW30 TYB30:TYD30 TYI30:TYK30 TYP30:TYR30 TYW30:TYY30 TZD30:TZF30 TZK30:TZM30 TZR30:TZT30 TZY30:UAA30 UAF30:UAH30 UAM30:UAO30 UAT30:UAV30 UBA30:UBC30 UBH30:UBJ30 UBO30:UBQ30 UBV30:UBX30 UCC30:UCE30 UCJ30:UCL30 UCQ30:UCS30 UCX30:UCZ30 UDE30:UDG30 UDL30:UDN30 UDS30:UDU30 UDZ30:UEB30 UEG30:UEI30 UEN30:UEP30 UEU30:UEW30 UFB30:UFD30 UFI30:UFK30 UFP30:UFR30 UFW30:UFY30 UGD30:UGF30 UGK30:UGM30 UGR30:UGT30 UGY30:UHA30 UHF30:UHH30 UHM30:UHO30 UHT30:UHV30 UIA30:UIC30 UIH30:UIJ30 UIO30:UIQ30 UIV30:UIX30 UJC30:UJE30 UJJ30:UJL30 UJQ30:UJS30 UJX30:UJZ30 UKE30:UKG30 UKL30:UKN30 UKS30:UKU30 UKZ30:ULB30 ULG30:ULI30 ULN30:ULP30 ULU30:ULW30 UMB30:UMD30 UMI30:UMK30 UMP30:UMR30 UMW30:UMY30 UND30:UNF30 UNK30:UNM30 UNR30:UNT30 UNY30:UOA30 UOF30:UOH30 UOM30:UOO30 UOT30:UOV30 UPA30:UPC30 UPH30:UPJ30 UPO30:UPQ30 UPV30:UPX30 UQC30:UQE30 UQJ30:UQL30 UQQ30:UQS30 UQX30:UQZ30 URE30:URG30 URL30:URN30 URS30:URU30 URZ30:USB30 USG30:USI30 USN30:USP30 USU30:USW30 UTB30:UTD30 UTI30:UTK30 UTP30:UTR30 UTW30:UTY30 UUD30:UUF30 UUK30:UUM30 UUR30:UUT30 UUY30:UVA30 UVF30:UVH30 UVM30:UVO30 UVT30:UVV30 UWA30:UWC30 UWH30:UWJ30 UWO30:UWQ30 UWV30:UWX30 UXC30:UXE30 UXJ30:UXL30 UXQ30:UXS30 UXX30:UXZ30 UYE30:UYG30 UYL30:UYN30 UYS30:UYU30 UYZ30:UZB30 UZG30:UZI30 UZN30:UZP30 UZU30:UZW30 VAB30:VAD30 VAI30:VAK30 VAP30:VAR30 VAW30:VAY30 VBD30:VBF30 VBK30:VBM30 VBR30:VBT30 VBY30:VCA30 VCF30:VCH30 VCM30:VCO30 VCT30:VCV30 VDA30:VDC30 VDH30:VDJ30 VDO30:VDQ30 VDV30:VDX30 VEC30:VEE30 VEJ30:VEL30 VEQ30:VES30 VEX30:VEZ30 VFE30:VFG30 VFL30:VFN30 VFS30:VFU30 VFZ30:VGB30 VGG30:VGI30 VGN30:VGP30 VGU30:VGW30 VHB30:VHD30 VHI30:VHK30 VHP30:VHR30 VHW30:VHY30 VID30:VIF30 VIK30:VIM30 VIR30:VIT30 VIY30:VJA30 VJF30:VJH30 VJM30:VJO30 VJT30:VJV30 VKA30:VKC30 VKH30:VKJ30 VKO30:VKQ30 VKV30:VKX30 VLC30:VLE30 VLJ30:VLL30 VLQ30:VLS30 VLX30:VLZ30 VME30:VMG30 VML30:VMN30 VMS30:VMU30 VMZ30:VNB30 VNG30:VNI30 VNN30:VNP30 VNU30:VNW30 VOB30:VOD30 VOI30:VOK30 VOP30:VOR30 VOW30:VOY30 VPD30:VPF30 VPK30:VPM30 VPR30:VPT30 VPY30:VQA30 VQF30:VQH30 VQM30:VQO30 VQT30:VQV30 VRA30:VRC30 VRH30:VRJ30 VRO30:VRQ30 VRV30:VRX30 VSC30:VSE30 VSJ30:VSL30 VSQ30:VSS30 VSX30:VSZ30 VTE30:VTG30 VTL30:VTN30 VTS30:VTU30 VTZ30:VUB30 VUG30:VUI30 VUN30:VUP30 VUU30:VUW30 VVB30:VVD30 VVI30:VVK30 VVP30:VVR30 VVW30:VVY30 VWD30:VWF30 VWK30:VWM30 VWR30:VWT30 VWY30:VXA30 VXF30:VXH30 VXM30:VXO30 VXT30:VXV30 VYA30:VYC30 VYH30:VYJ30 VYO30:VYQ30 VYV30:VYX30 VZC30:VZE30 VZJ30:VZL30 VZQ30:VZS30 VZX30:VZZ30 WAE30:WAG30 WAL30:WAN30 WAS30:WAU30 WAZ30:WBB30 WBG30:WBI30 WBN30:WBP30 WBU30:WBW30 WCB30:WCD30 WCI30:WCK30 WCP30:WCR30 WCW30:WCY30 WDD30:WDF30 WDK30:WDM30 WDR30:WDT30 WDY30:WEA30 WEF30:WEH30 WEM30:WEO30 WET30:WEV30 WFA30:WFC30 WFH30:WFJ30 WFO30:WFQ30 WFV30:WFX30 WGC30:WGE30 WGJ30:WGL30 WGQ30:WGS30 WGX30:WGZ30 WHE30:WHG30 WHL30:WHN30 WHS30:WHU30 WHZ30:WIB30 WIG30:WII30 WIN30:WIP30 WIU30:WIW30 WJB30:WJD30 WJI30:WJK30 WJP30:WJR30 WJW30:WJY30 WKD30:WKF30 WKK30:WKM30 WKR30:WKT30 WKY30:WLA30 WLF30:WLH30 WLM30:WLO30 WLT30:WLV30 WMA30:WMC30 WMH30:WMJ30 WMO30:WMQ30 WMV30:WMX30 WNC30:WNE30 WNJ30:WNL30 WNQ30:WNS30 WNX30:WNZ30 WOE30:WOG30 WOL30:WON30 WOS30:WOU30 WOZ30:WPB30 WPG30:WPI30 WPN30:WPP30 WPU30:WPW30 WQB30:WQD30 WQI30:WQK30 WQP30:WQR30 WQW30:WQY30 WRD30:WRF30 WRK30:WRM30 WRR30:WRT30 WRY30:WSA30 WSF30:WSH30 WSM30:WSO30 WST30:WSV30 WTA30:WTC30 WTH30:WTJ30 WTO30:WTQ30 WTV30:WTX30 WUC30:WUE30 WUJ30:WUL30 WUQ30:WUS30 WUX30:WUZ30 WVE30:WVG30 WVL30:WVN30 WVS30:WVU30 WVZ30:WWB30 WWG30:WWI30 WWN30:WWP30 WWU30:WWW30 WXB30:WXD30 WXI30:WXK30 WXP30:WXR30 WXW30:WXY30 WYD30:WYF30 WYK30:WYM30 WYR30:WYT30 WYY30:WZA30 WZF30:WZH30 WZM30:WZO30 WZT30:WZV30 XAA30:XAC30 XAH30:XAJ30 XAO30:XAQ30 XAV30:XAX30 XBC30:XBE30 XBJ30:XBL30 XBQ30:XBS30 XBX30:XBZ30 XCE30:XCG30 XCL30:XCN30 XCS30:XCU30 XCZ30:XDB30 XDG30:XDI30 XDN30:XDP30 XDU30:XDW30 XEB30:XED30 XEI30:XEK30 XEP30:XER30 XEW30:XEY30 XFD30">
    <cfRule type="containsBlanks" dxfId="300" priority="11">
      <formula>LEN(TRIM(K30))=0</formula>
    </cfRule>
  </conditionalFormatting>
  <conditionalFormatting sqref="K38:M38 R38:T38 Y38:AA38 AF38:AH38 AM38:AO38 AT38:AV38 BA38:BC38 BH38:BJ38 BO38:BQ38 BV38:BX38 CC38:CE38 CJ38:CL38 CQ38:CS38 CX38:CZ38 DE38:DG38 DL38:DN38 DS38:DU38 DZ38:EB38 EG38:EI38 EN38:EP38 EU38:EW38 FB38:FD38 FI38:FK38 FP38:FR38 FW38:FY38 GD38:GF38 GK38:GM38 GR38:GT38 GY38:HA38 HF38:HH38 HM38:HO38 HT38:HV38 IA38:IC38 IH38:IJ38 IO38:IQ38 IV38:IX38 JC38:JE38 JJ38:JL38 JQ38:JS38 JX38:JZ38 KE38:KG38 KL38:KN38 KS38:KU38 KZ38:LB38 LG38:LI38 LN38:LP38 LU38:LW38 MB38:MD38 MI38:MK38 MP38:MR38 MW38:MY38 ND38:NF38 NK38:NM38 NR38:NT38 NY38:OA38 OF38:OH38 OM38:OO38 OT38:OV38 PA38:PC38 PH38:PJ38 PO38:PQ38 PV38:PX38 QC38:QE38 QJ38:QL38 QQ38:QS38 QX38:QZ38 RE38:RG38 RL38:RN38 RS38:RU38 RZ38:SB38 SG38:SI38 SN38:SP38 SU38:SW38 TB38:TD38 TI38:TK38 TP38:TR38 TW38:TY38 UD38:UF38 UK38:UM38 UR38:UT38 UY38:VA38 VF38:VH38 VM38:VO38 VT38:VV38 WA38:WC38 WH38:WJ38 WO38:WQ38 WV38:WX38 XC38:XE38 XJ38:XL38 XQ38:XS38 XX38:XZ38 YE38:YG38 YL38:YN38 YS38:YU38 YZ38:ZB38 ZG38:ZI38 ZN38:ZP38 ZU38:ZW38 AAB38:AAD38 AAI38:AAK38 AAP38:AAR38 AAW38:AAY38 ABD38:ABF38 ABK38:ABM38 ABR38:ABT38 ABY38:ACA38 ACF38:ACH38 ACM38:ACO38 ACT38:ACV38 ADA38:ADC38 ADH38:ADJ38 ADO38:ADQ38 ADV38:ADX38 AEC38:AEE38 AEJ38:AEL38 AEQ38:AES38 AEX38:AEZ38 AFE38:AFG38 AFL38:AFN38 AFS38:AFU38 AFZ38:AGB38 AGG38:AGI38 AGN38:AGP38 AGU38:AGW38 AHB38:AHD38 AHI38:AHK38 AHP38:AHR38 AHW38:AHY38 AID38:AIF38 AIK38:AIM38 AIR38:AIT38 AIY38:AJA38 AJF38:AJH38 AJM38:AJO38 AJT38:AJV38 AKA38:AKC38 AKH38:AKJ38 AKO38:AKQ38 AKV38:AKX38 ALC38:ALE38 ALJ38:ALL38 ALQ38:ALS38 ALX38:ALZ38 AME38:AMG38 AML38:AMN38 AMS38:AMU38 AMZ38:ANB38 ANG38:ANI38 ANN38:ANP38 ANU38:ANW38 AOB38:AOD38 AOI38:AOK38 AOP38:AOR38 AOW38:AOY38 APD38:APF38 APK38:APM38 APR38:APT38 APY38:AQA38 AQF38:AQH38 AQM38:AQO38 AQT38:AQV38 ARA38:ARC38 ARH38:ARJ38 ARO38:ARQ38 ARV38:ARX38 ASC38:ASE38 ASJ38:ASL38 ASQ38:ASS38 ASX38:ASZ38 ATE38:ATG38 ATL38:ATN38 ATS38:ATU38 ATZ38:AUB38 AUG38:AUI38 AUN38:AUP38 AUU38:AUW38 AVB38:AVD38 AVI38:AVK38 AVP38:AVR38 AVW38:AVY38 AWD38:AWF38 AWK38:AWM38 AWR38:AWT38 AWY38:AXA38 AXF38:AXH38 AXM38:AXO38 AXT38:AXV38 AYA38:AYC38 AYH38:AYJ38 AYO38:AYQ38 AYV38:AYX38 AZC38:AZE38 AZJ38:AZL38 AZQ38:AZS38 AZX38:AZZ38 BAE38:BAG38 BAL38:BAN38 BAS38:BAU38 BAZ38:BBB38 BBG38:BBI38 BBN38:BBP38 BBU38:BBW38 BCB38:BCD38 BCI38:BCK38 BCP38:BCR38 BCW38:BCY38 BDD38:BDF38 BDK38:BDM38 BDR38:BDT38 BDY38:BEA38 BEF38:BEH38 BEM38:BEO38 BET38:BEV38 BFA38:BFC38 BFH38:BFJ38 BFO38:BFQ38 BFV38:BFX38 BGC38:BGE38 BGJ38:BGL38 BGQ38:BGS38 BGX38:BGZ38 BHE38:BHG38 BHL38:BHN38 BHS38:BHU38 BHZ38:BIB38 BIG38:BII38 BIN38:BIP38 BIU38:BIW38 BJB38:BJD38 BJI38:BJK38 BJP38:BJR38 BJW38:BJY38 BKD38:BKF38 BKK38:BKM38 BKR38:BKT38 BKY38:BLA38 BLF38:BLH38 BLM38:BLO38 BLT38:BLV38 BMA38:BMC38 BMH38:BMJ38 BMO38:BMQ38 BMV38:BMX38 BNC38:BNE38 BNJ38:BNL38 BNQ38:BNS38 BNX38:BNZ38 BOE38:BOG38 BOL38:BON38 BOS38:BOU38 BOZ38:BPB38 BPG38:BPI38 BPN38:BPP38 BPU38:BPW38 BQB38:BQD38 BQI38:BQK38 BQP38:BQR38 BQW38:BQY38 BRD38:BRF38 BRK38:BRM38 BRR38:BRT38 BRY38:BSA38 BSF38:BSH38 BSM38:BSO38 BST38:BSV38 BTA38:BTC38 BTH38:BTJ38 BTO38:BTQ38 BTV38:BTX38 BUC38:BUE38 BUJ38:BUL38 BUQ38:BUS38 BUX38:BUZ38 BVE38:BVG38 BVL38:BVN38 BVS38:BVU38 BVZ38:BWB38 BWG38:BWI38 BWN38:BWP38 BWU38:BWW38 BXB38:BXD38 BXI38:BXK38 BXP38:BXR38 BXW38:BXY38 BYD38:BYF38 BYK38:BYM38 BYR38:BYT38 BYY38:BZA38 BZF38:BZH38 BZM38:BZO38 BZT38:BZV38 CAA38:CAC38 CAH38:CAJ38 CAO38:CAQ38 CAV38:CAX38 CBC38:CBE38 CBJ38:CBL38 CBQ38:CBS38 CBX38:CBZ38 CCE38:CCG38 CCL38:CCN38 CCS38:CCU38 CCZ38:CDB38 CDG38:CDI38 CDN38:CDP38 CDU38:CDW38 CEB38:CED38 CEI38:CEK38 CEP38:CER38 CEW38:CEY38 CFD38:CFF38 CFK38:CFM38 CFR38:CFT38 CFY38:CGA38 CGF38:CGH38 CGM38:CGO38 CGT38:CGV38 CHA38:CHC38 CHH38:CHJ38 CHO38:CHQ38 CHV38:CHX38 CIC38:CIE38 CIJ38:CIL38 CIQ38:CIS38 CIX38:CIZ38 CJE38:CJG38 CJL38:CJN38 CJS38:CJU38 CJZ38:CKB38 CKG38:CKI38 CKN38:CKP38 CKU38:CKW38 CLB38:CLD38 CLI38:CLK38 CLP38:CLR38 CLW38:CLY38 CMD38:CMF38 CMK38:CMM38 CMR38:CMT38 CMY38:CNA38 CNF38:CNH38 CNM38:CNO38 CNT38:CNV38 COA38:COC38 COH38:COJ38 COO38:COQ38 COV38:COX38 CPC38:CPE38 CPJ38:CPL38 CPQ38:CPS38 CPX38:CPZ38 CQE38:CQG38 CQL38:CQN38 CQS38:CQU38 CQZ38:CRB38 CRG38:CRI38 CRN38:CRP38 CRU38:CRW38 CSB38:CSD38 CSI38:CSK38 CSP38:CSR38 CSW38:CSY38 CTD38:CTF38 CTK38:CTM38 CTR38:CTT38 CTY38:CUA38 CUF38:CUH38 CUM38:CUO38 CUT38:CUV38 CVA38:CVC38 CVH38:CVJ38 CVO38:CVQ38 CVV38:CVX38 CWC38:CWE38 CWJ38:CWL38 CWQ38:CWS38 CWX38:CWZ38 CXE38:CXG38 CXL38:CXN38 CXS38:CXU38 CXZ38:CYB38 CYG38:CYI38 CYN38:CYP38 CYU38:CYW38 CZB38:CZD38 CZI38:CZK38 CZP38:CZR38 CZW38:CZY38 DAD38:DAF38 DAK38:DAM38 DAR38:DAT38 DAY38:DBA38 DBF38:DBH38 DBM38:DBO38 DBT38:DBV38 DCA38:DCC38 DCH38:DCJ38 DCO38:DCQ38 DCV38:DCX38 DDC38:DDE38 DDJ38:DDL38 DDQ38:DDS38 DDX38:DDZ38 DEE38:DEG38 DEL38:DEN38 DES38:DEU38 DEZ38:DFB38 DFG38:DFI38 DFN38:DFP38 DFU38:DFW38 DGB38:DGD38 DGI38:DGK38 DGP38:DGR38 DGW38:DGY38 DHD38:DHF38 DHK38:DHM38 DHR38:DHT38 DHY38:DIA38 DIF38:DIH38 DIM38:DIO38 DIT38:DIV38 DJA38:DJC38 DJH38:DJJ38 DJO38:DJQ38 DJV38:DJX38 DKC38:DKE38 DKJ38:DKL38 DKQ38:DKS38 DKX38:DKZ38 DLE38:DLG38 DLL38:DLN38 DLS38:DLU38 DLZ38:DMB38 DMG38:DMI38 DMN38:DMP38 DMU38:DMW38 DNB38:DND38 DNI38:DNK38 DNP38:DNR38 DNW38:DNY38 DOD38:DOF38 DOK38:DOM38 DOR38:DOT38 DOY38:DPA38 DPF38:DPH38 DPM38:DPO38 DPT38:DPV38 DQA38:DQC38 DQH38:DQJ38 DQO38:DQQ38 DQV38:DQX38 DRC38:DRE38 DRJ38:DRL38 DRQ38:DRS38 DRX38:DRZ38 DSE38:DSG38 DSL38:DSN38 DSS38:DSU38 DSZ38:DTB38 DTG38:DTI38 DTN38:DTP38 DTU38:DTW38 DUB38:DUD38 DUI38:DUK38 DUP38:DUR38 DUW38:DUY38 DVD38:DVF38 DVK38:DVM38 DVR38:DVT38 DVY38:DWA38 DWF38:DWH38 DWM38:DWO38 DWT38:DWV38 DXA38:DXC38 DXH38:DXJ38 DXO38:DXQ38 DXV38:DXX38 DYC38:DYE38 DYJ38:DYL38 DYQ38:DYS38 DYX38:DYZ38 DZE38:DZG38 DZL38:DZN38 DZS38:DZU38 DZZ38:EAB38 EAG38:EAI38 EAN38:EAP38 EAU38:EAW38 EBB38:EBD38 EBI38:EBK38 EBP38:EBR38 EBW38:EBY38 ECD38:ECF38 ECK38:ECM38 ECR38:ECT38 ECY38:EDA38 EDF38:EDH38 EDM38:EDO38 EDT38:EDV38 EEA38:EEC38 EEH38:EEJ38 EEO38:EEQ38 EEV38:EEX38 EFC38:EFE38 EFJ38:EFL38 EFQ38:EFS38 EFX38:EFZ38 EGE38:EGG38 EGL38:EGN38 EGS38:EGU38 EGZ38:EHB38 EHG38:EHI38 EHN38:EHP38 EHU38:EHW38 EIB38:EID38 EII38:EIK38 EIP38:EIR38 EIW38:EIY38 EJD38:EJF38 EJK38:EJM38 EJR38:EJT38 EJY38:EKA38 EKF38:EKH38 EKM38:EKO38 EKT38:EKV38 ELA38:ELC38 ELH38:ELJ38 ELO38:ELQ38 ELV38:ELX38 EMC38:EME38 EMJ38:EML38 EMQ38:EMS38 EMX38:EMZ38 ENE38:ENG38 ENL38:ENN38 ENS38:ENU38 ENZ38:EOB38 EOG38:EOI38 EON38:EOP38 EOU38:EOW38 EPB38:EPD38 EPI38:EPK38 EPP38:EPR38 EPW38:EPY38 EQD38:EQF38 EQK38:EQM38 EQR38:EQT38 EQY38:ERA38 ERF38:ERH38 ERM38:ERO38 ERT38:ERV38 ESA38:ESC38 ESH38:ESJ38 ESO38:ESQ38 ESV38:ESX38 ETC38:ETE38 ETJ38:ETL38 ETQ38:ETS38 ETX38:ETZ38 EUE38:EUG38 EUL38:EUN38 EUS38:EUU38 EUZ38:EVB38 EVG38:EVI38 EVN38:EVP38 EVU38:EVW38 EWB38:EWD38 EWI38:EWK38 EWP38:EWR38 EWW38:EWY38 EXD38:EXF38 EXK38:EXM38 EXR38:EXT38 EXY38:EYA38 EYF38:EYH38 EYM38:EYO38 EYT38:EYV38 EZA38:EZC38 EZH38:EZJ38 EZO38:EZQ38 EZV38:EZX38 FAC38:FAE38 FAJ38:FAL38 FAQ38:FAS38 FAX38:FAZ38 FBE38:FBG38 FBL38:FBN38 FBS38:FBU38 FBZ38:FCB38 FCG38:FCI38 FCN38:FCP38 FCU38:FCW38 FDB38:FDD38 FDI38:FDK38 FDP38:FDR38 FDW38:FDY38 FED38:FEF38 FEK38:FEM38 FER38:FET38 FEY38:FFA38 FFF38:FFH38 FFM38:FFO38 FFT38:FFV38 FGA38:FGC38 FGH38:FGJ38 FGO38:FGQ38 FGV38:FGX38 FHC38:FHE38 FHJ38:FHL38 FHQ38:FHS38 FHX38:FHZ38 FIE38:FIG38 FIL38:FIN38 FIS38:FIU38 FIZ38:FJB38 FJG38:FJI38 FJN38:FJP38 FJU38:FJW38 FKB38:FKD38 FKI38:FKK38 FKP38:FKR38 FKW38:FKY38 FLD38:FLF38 FLK38:FLM38 FLR38:FLT38 FLY38:FMA38 FMF38:FMH38 FMM38:FMO38 FMT38:FMV38 FNA38:FNC38 FNH38:FNJ38 FNO38:FNQ38 FNV38:FNX38 FOC38:FOE38 FOJ38:FOL38 FOQ38:FOS38 FOX38:FOZ38 FPE38:FPG38 FPL38:FPN38 FPS38:FPU38 FPZ38:FQB38 FQG38:FQI38 FQN38:FQP38 FQU38:FQW38 FRB38:FRD38 FRI38:FRK38 FRP38:FRR38 FRW38:FRY38 FSD38:FSF38 FSK38:FSM38 FSR38:FST38 FSY38:FTA38 FTF38:FTH38 FTM38:FTO38 FTT38:FTV38 FUA38:FUC38 FUH38:FUJ38 FUO38:FUQ38 FUV38:FUX38 FVC38:FVE38 FVJ38:FVL38 FVQ38:FVS38 FVX38:FVZ38 FWE38:FWG38 FWL38:FWN38 FWS38:FWU38 FWZ38:FXB38 FXG38:FXI38 FXN38:FXP38 FXU38:FXW38 FYB38:FYD38 FYI38:FYK38 FYP38:FYR38 FYW38:FYY38 FZD38:FZF38 FZK38:FZM38 FZR38:FZT38 FZY38:GAA38 GAF38:GAH38 GAM38:GAO38 GAT38:GAV38 GBA38:GBC38 GBH38:GBJ38 GBO38:GBQ38 GBV38:GBX38 GCC38:GCE38 GCJ38:GCL38 GCQ38:GCS38 GCX38:GCZ38 GDE38:GDG38 GDL38:GDN38 GDS38:GDU38 GDZ38:GEB38 GEG38:GEI38 GEN38:GEP38 GEU38:GEW38 GFB38:GFD38 GFI38:GFK38 GFP38:GFR38 GFW38:GFY38 GGD38:GGF38 GGK38:GGM38 GGR38:GGT38 GGY38:GHA38 GHF38:GHH38 GHM38:GHO38 GHT38:GHV38 GIA38:GIC38 GIH38:GIJ38 GIO38:GIQ38 GIV38:GIX38 GJC38:GJE38 GJJ38:GJL38 GJQ38:GJS38 GJX38:GJZ38 GKE38:GKG38 GKL38:GKN38 GKS38:GKU38 GKZ38:GLB38 GLG38:GLI38 GLN38:GLP38 GLU38:GLW38 GMB38:GMD38 GMI38:GMK38 GMP38:GMR38 GMW38:GMY38 GND38:GNF38 GNK38:GNM38 GNR38:GNT38 GNY38:GOA38 GOF38:GOH38 GOM38:GOO38 GOT38:GOV38 GPA38:GPC38 GPH38:GPJ38 GPO38:GPQ38 GPV38:GPX38 GQC38:GQE38 GQJ38:GQL38 GQQ38:GQS38 GQX38:GQZ38 GRE38:GRG38 GRL38:GRN38 GRS38:GRU38 GRZ38:GSB38 GSG38:GSI38 GSN38:GSP38 GSU38:GSW38 GTB38:GTD38 GTI38:GTK38 GTP38:GTR38 GTW38:GTY38 GUD38:GUF38 GUK38:GUM38 GUR38:GUT38 GUY38:GVA38 GVF38:GVH38 GVM38:GVO38 GVT38:GVV38 GWA38:GWC38 GWH38:GWJ38 GWO38:GWQ38 GWV38:GWX38 GXC38:GXE38 GXJ38:GXL38 GXQ38:GXS38 GXX38:GXZ38 GYE38:GYG38 GYL38:GYN38 GYS38:GYU38 GYZ38:GZB38 GZG38:GZI38 GZN38:GZP38 GZU38:GZW38 HAB38:HAD38 HAI38:HAK38 HAP38:HAR38 HAW38:HAY38 HBD38:HBF38 HBK38:HBM38 HBR38:HBT38 HBY38:HCA38 HCF38:HCH38 HCM38:HCO38 HCT38:HCV38 HDA38:HDC38 HDH38:HDJ38 HDO38:HDQ38 HDV38:HDX38 HEC38:HEE38 HEJ38:HEL38 HEQ38:HES38 HEX38:HEZ38 HFE38:HFG38 HFL38:HFN38 HFS38:HFU38 HFZ38:HGB38 HGG38:HGI38 HGN38:HGP38 HGU38:HGW38 HHB38:HHD38 HHI38:HHK38 HHP38:HHR38 HHW38:HHY38 HID38:HIF38 HIK38:HIM38 HIR38:HIT38 HIY38:HJA38 HJF38:HJH38 HJM38:HJO38 HJT38:HJV38 HKA38:HKC38 HKH38:HKJ38 HKO38:HKQ38 HKV38:HKX38 HLC38:HLE38 HLJ38:HLL38 HLQ38:HLS38 HLX38:HLZ38 HME38:HMG38 HML38:HMN38 HMS38:HMU38 HMZ38:HNB38 HNG38:HNI38 HNN38:HNP38 HNU38:HNW38 HOB38:HOD38 HOI38:HOK38 HOP38:HOR38 HOW38:HOY38 HPD38:HPF38 HPK38:HPM38 HPR38:HPT38 HPY38:HQA38 HQF38:HQH38 HQM38:HQO38 HQT38:HQV38 HRA38:HRC38 HRH38:HRJ38 HRO38:HRQ38 HRV38:HRX38 HSC38:HSE38 HSJ38:HSL38 HSQ38:HSS38 HSX38:HSZ38 HTE38:HTG38 HTL38:HTN38 HTS38:HTU38 HTZ38:HUB38 HUG38:HUI38 HUN38:HUP38 HUU38:HUW38 HVB38:HVD38 HVI38:HVK38 HVP38:HVR38 HVW38:HVY38 HWD38:HWF38 HWK38:HWM38 HWR38:HWT38 HWY38:HXA38 HXF38:HXH38 HXM38:HXO38 HXT38:HXV38 HYA38:HYC38 HYH38:HYJ38 HYO38:HYQ38 HYV38:HYX38 HZC38:HZE38 HZJ38:HZL38 HZQ38:HZS38 HZX38:HZZ38 IAE38:IAG38 IAL38:IAN38 IAS38:IAU38 IAZ38:IBB38 IBG38:IBI38 IBN38:IBP38 IBU38:IBW38 ICB38:ICD38 ICI38:ICK38 ICP38:ICR38 ICW38:ICY38 IDD38:IDF38 IDK38:IDM38 IDR38:IDT38 IDY38:IEA38 IEF38:IEH38 IEM38:IEO38 IET38:IEV38 IFA38:IFC38 IFH38:IFJ38 IFO38:IFQ38 IFV38:IFX38 IGC38:IGE38 IGJ38:IGL38 IGQ38:IGS38 IGX38:IGZ38 IHE38:IHG38 IHL38:IHN38 IHS38:IHU38 IHZ38:IIB38 IIG38:III38 IIN38:IIP38 IIU38:IIW38 IJB38:IJD38 IJI38:IJK38 IJP38:IJR38 IJW38:IJY38 IKD38:IKF38 IKK38:IKM38 IKR38:IKT38 IKY38:ILA38 ILF38:ILH38 ILM38:ILO38 ILT38:ILV38 IMA38:IMC38 IMH38:IMJ38 IMO38:IMQ38 IMV38:IMX38 INC38:INE38 INJ38:INL38 INQ38:INS38 INX38:INZ38 IOE38:IOG38 IOL38:ION38 IOS38:IOU38 IOZ38:IPB38 IPG38:IPI38 IPN38:IPP38 IPU38:IPW38 IQB38:IQD38 IQI38:IQK38 IQP38:IQR38 IQW38:IQY38 IRD38:IRF38 IRK38:IRM38 IRR38:IRT38 IRY38:ISA38 ISF38:ISH38 ISM38:ISO38 IST38:ISV38 ITA38:ITC38 ITH38:ITJ38 ITO38:ITQ38 ITV38:ITX38 IUC38:IUE38 IUJ38:IUL38 IUQ38:IUS38 IUX38:IUZ38 IVE38:IVG38 IVL38:IVN38 IVS38:IVU38 IVZ38:IWB38 IWG38:IWI38 IWN38:IWP38 IWU38:IWW38 IXB38:IXD38 IXI38:IXK38 IXP38:IXR38 IXW38:IXY38 IYD38:IYF38 IYK38:IYM38 IYR38:IYT38 IYY38:IZA38 IZF38:IZH38 IZM38:IZO38 IZT38:IZV38 JAA38:JAC38 JAH38:JAJ38 JAO38:JAQ38 JAV38:JAX38 JBC38:JBE38 JBJ38:JBL38 JBQ38:JBS38 JBX38:JBZ38 JCE38:JCG38 JCL38:JCN38 JCS38:JCU38 JCZ38:JDB38 JDG38:JDI38 JDN38:JDP38 JDU38:JDW38 JEB38:JED38 JEI38:JEK38 JEP38:JER38 JEW38:JEY38 JFD38:JFF38 JFK38:JFM38 JFR38:JFT38 JFY38:JGA38 JGF38:JGH38 JGM38:JGO38 JGT38:JGV38 JHA38:JHC38 JHH38:JHJ38 JHO38:JHQ38 JHV38:JHX38 JIC38:JIE38 JIJ38:JIL38 JIQ38:JIS38 JIX38:JIZ38 JJE38:JJG38 JJL38:JJN38 JJS38:JJU38 JJZ38:JKB38 JKG38:JKI38 JKN38:JKP38 JKU38:JKW38 JLB38:JLD38 JLI38:JLK38 JLP38:JLR38 JLW38:JLY38 JMD38:JMF38 JMK38:JMM38 JMR38:JMT38 JMY38:JNA38 JNF38:JNH38 JNM38:JNO38 JNT38:JNV38 JOA38:JOC38 JOH38:JOJ38 JOO38:JOQ38 JOV38:JOX38 JPC38:JPE38 JPJ38:JPL38 JPQ38:JPS38 JPX38:JPZ38 JQE38:JQG38 JQL38:JQN38 JQS38:JQU38 JQZ38:JRB38 JRG38:JRI38 JRN38:JRP38 JRU38:JRW38 JSB38:JSD38 JSI38:JSK38 JSP38:JSR38 JSW38:JSY38 JTD38:JTF38 JTK38:JTM38 JTR38:JTT38 JTY38:JUA38 JUF38:JUH38 JUM38:JUO38 JUT38:JUV38 JVA38:JVC38 JVH38:JVJ38 JVO38:JVQ38 JVV38:JVX38 JWC38:JWE38 JWJ38:JWL38 JWQ38:JWS38 JWX38:JWZ38 JXE38:JXG38 JXL38:JXN38 JXS38:JXU38 JXZ38:JYB38 JYG38:JYI38 JYN38:JYP38 JYU38:JYW38 JZB38:JZD38 JZI38:JZK38 JZP38:JZR38 JZW38:JZY38 KAD38:KAF38 KAK38:KAM38 KAR38:KAT38 KAY38:KBA38 KBF38:KBH38 KBM38:KBO38 KBT38:KBV38 KCA38:KCC38 KCH38:KCJ38 KCO38:KCQ38 KCV38:KCX38 KDC38:KDE38 KDJ38:KDL38 KDQ38:KDS38 KDX38:KDZ38 KEE38:KEG38 KEL38:KEN38 KES38:KEU38 KEZ38:KFB38 KFG38:KFI38 KFN38:KFP38 KFU38:KFW38 KGB38:KGD38 KGI38:KGK38 KGP38:KGR38 KGW38:KGY38 KHD38:KHF38 KHK38:KHM38 KHR38:KHT38 KHY38:KIA38 KIF38:KIH38 KIM38:KIO38 KIT38:KIV38 KJA38:KJC38 KJH38:KJJ38 KJO38:KJQ38 KJV38:KJX38 KKC38:KKE38 KKJ38:KKL38 KKQ38:KKS38 KKX38:KKZ38 KLE38:KLG38 KLL38:KLN38 KLS38:KLU38 KLZ38:KMB38 KMG38:KMI38 KMN38:KMP38 KMU38:KMW38 KNB38:KND38 KNI38:KNK38 KNP38:KNR38 KNW38:KNY38 KOD38:KOF38 KOK38:KOM38 KOR38:KOT38 KOY38:KPA38 KPF38:KPH38 KPM38:KPO38 KPT38:KPV38 KQA38:KQC38 KQH38:KQJ38 KQO38:KQQ38 KQV38:KQX38 KRC38:KRE38 KRJ38:KRL38 KRQ38:KRS38 KRX38:KRZ38 KSE38:KSG38 KSL38:KSN38 KSS38:KSU38 KSZ38:KTB38 KTG38:KTI38 KTN38:KTP38 KTU38:KTW38 KUB38:KUD38 KUI38:KUK38 KUP38:KUR38 KUW38:KUY38 KVD38:KVF38 KVK38:KVM38 KVR38:KVT38 KVY38:KWA38 KWF38:KWH38 KWM38:KWO38 KWT38:KWV38 KXA38:KXC38 KXH38:KXJ38 KXO38:KXQ38 KXV38:KXX38 KYC38:KYE38 KYJ38:KYL38 KYQ38:KYS38 KYX38:KYZ38 KZE38:KZG38 KZL38:KZN38 KZS38:KZU38 KZZ38:LAB38 LAG38:LAI38 LAN38:LAP38 LAU38:LAW38 LBB38:LBD38 LBI38:LBK38 LBP38:LBR38 LBW38:LBY38 LCD38:LCF38 LCK38:LCM38 LCR38:LCT38 LCY38:LDA38 LDF38:LDH38 LDM38:LDO38 LDT38:LDV38 LEA38:LEC38 LEH38:LEJ38 LEO38:LEQ38 LEV38:LEX38 LFC38:LFE38 LFJ38:LFL38 LFQ38:LFS38 LFX38:LFZ38 LGE38:LGG38 LGL38:LGN38 LGS38:LGU38 LGZ38:LHB38 LHG38:LHI38 LHN38:LHP38 LHU38:LHW38 LIB38:LID38 LII38:LIK38 LIP38:LIR38 LIW38:LIY38 LJD38:LJF38 LJK38:LJM38 LJR38:LJT38 LJY38:LKA38 LKF38:LKH38 LKM38:LKO38 LKT38:LKV38 LLA38:LLC38 LLH38:LLJ38 LLO38:LLQ38 LLV38:LLX38 LMC38:LME38 LMJ38:LML38 LMQ38:LMS38 LMX38:LMZ38 LNE38:LNG38 LNL38:LNN38 LNS38:LNU38 LNZ38:LOB38 LOG38:LOI38 LON38:LOP38 LOU38:LOW38 LPB38:LPD38 LPI38:LPK38 LPP38:LPR38 LPW38:LPY38 LQD38:LQF38 LQK38:LQM38 LQR38:LQT38 LQY38:LRA38 LRF38:LRH38 LRM38:LRO38 LRT38:LRV38 LSA38:LSC38 LSH38:LSJ38 LSO38:LSQ38 LSV38:LSX38 LTC38:LTE38 LTJ38:LTL38 LTQ38:LTS38 LTX38:LTZ38 LUE38:LUG38 LUL38:LUN38 LUS38:LUU38 LUZ38:LVB38 LVG38:LVI38 LVN38:LVP38 LVU38:LVW38 LWB38:LWD38 LWI38:LWK38 LWP38:LWR38 LWW38:LWY38 LXD38:LXF38 LXK38:LXM38 LXR38:LXT38 LXY38:LYA38 LYF38:LYH38 LYM38:LYO38 LYT38:LYV38 LZA38:LZC38 LZH38:LZJ38 LZO38:LZQ38 LZV38:LZX38 MAC38:MAE38 MAJ38:MAL38 MAQ38:MAS38 MAX38:MAZ38 MBE38:MBG38 MBL38:MBN38 MBS38:MBU38 MBZ38:MCB38 MCG38:MCI38 MCN38:MCP38 MCU38:MCW38 MDB38:MDD38 MDI38:MDK38 MDP38:MDR38 MDW38:MDY38 MED38:MEF38 MEK38:MEM38 MER38:MET38 MEY38:MFA38 MFF38:MFH38 MFM38:MFO38 MFT38:MFV38 MGA38:MGC38 MGH38:MGJ38 MGO38:MGQ38 MGV38:MGX38 MHC38:MHE38 MHJ38:MHL38 MHQ38:MHS38 MHX38:MHZ38 MIE38:MIG38 MIL38:MIN38 MIS38:MIU38 MIZ38:MJB38 MJG38:MJI38 MJN38:MJP38 MJU38:MJW38 MKB38:MKD38 MKI38:MKK38 MKP38:MKR38 MKW38:MKY38 MLD38:MLF38 MLK38:MLM38 MLR38:MLT38 MLY38:MMA38 MMF38:MMH38 MMM38:MMO38 MMT38:MMV38 MNA38:MNC38 MNH38:MNJ38 MNO38:MNQ38 MNV38:MNX38 MOC38:MOE38 MOJ38:MOL38 MOQ38:MOS38 MOX38:MOZ38 MPE38:MPG38 MPL38:MPN38 MPS38:MPU38 MPZ38:MQB38 MQG38:MQI38 MQN38:MQP38 MQU38:MQW38 MRB38:MRD38 MRI38:MRK38 MRP38:MRR38 MRW38:MRY38 MSD38:MSF38 MSK38:MSM38 MSR38:MST38 MSY38:MTA38 MTF38:MTH38 MTM38:MTO38 MTT38:MTV38 MUA38:MUC38 MUH38:MUJ38 MUO38:MUQ38 MUV38:MUX38 MVC38:MVE38 MVJ38:MVL38 MVQ38:MVS38 MVX38:MVZ38 MWE38:MWG38 MWL38:MWN38 MWS38:MWU38 MWZ38:MXB38 MXG38:MXI38 MXN38:MXP38 MXU38:MXW38 MYB38:MYD38 MYI38:MYK38 MYP38:MYR38 MYW38:MYY38 MZD38:MZF38 MZK38:MZM38 MZR38:MZT38 MZY38:NAA38 NAF38:NAH38 NAM38:NAO38 NAT38:NAV38 NBA38:NBC38 NBH38:NBJ38 NBO38:NBQ38 NBV38:NBX38 NCC38:NCE38 NCJ38:NCL38 NCQ38:NCS38 NCX38:NCZ38 NDE38:NDG38 NDL38:NDN38 NDS38:NDU38 NDZ38:NEB38 NEG38:NEI38 NEN38:NEP38 NEU38:NEW38 NFB38:NFD38 NFI38:NFK38 NFP38:NFR38 NFW38:NFY38 NGD38:NGF38 NGK38:NGM38 NGR38:NGT38 NGY38:NHA38 NHF38:NHH38 NHM38:NHO38 NHT38:NHV38 NIA38:NIC38 NIH38:NIJ38 NIO38:NIQ38 NIV38:NIX38 NJC38:NJE38 NJJ38:NJL38 NJQ38:NJS38 NJX38:NJZ38 NKE38:NKG38 NKL38:NKN38 NKS38:NKU38 NKZ38:NLB38 NLG38:NLI38 NLN38:NLP38 NLU38:NLW38 NMB38:NMD38 NMI38:NMK38 NMP38:NMR38 NMW38:NMY38 NND38:NNF38 NNK38:NNM38 NNR38:NNT38 NNY38:NOA38 NOF38:NOH38 NOM38:NOO38 NOT38:NOV38 NPA38:NPC38 NPH38:NPJ38 NPO38:NPQ38 NPV38:NPX38 NQC38:NQE38 NQJ38:NQL38 NQQ38:NQS38 NQX38:NQZ38 NRE38:NRG38 NRL38:NRN38 NRS38:NRU38 NRZ38:NSB38 NSG38:NSI38 NSN38:NSP38 NSU38:NSW38 NTB38:NTD38 NTI38:NTK38 NTP38:NTR38 NTW38:NTY38 NUD38:NUF38 NUK38:NUM38 NUR38:NUT38 NUY38:NVA38 NVF38:NVH38 NVM38:NVO38 NVT38:NVV38 NWA38:NWC38 NWH38:NWJ38 NWO38:NWQ38 NWV38:NWX38 NXC38:NXE38 NXJ38:NXL38 NXQ38:NXS38 NXX38:NXZ38 NYE38:NYG38 NYL38:NYN38 NYS38:NYU38 NYZ38:NZB38 NZG38:NZI38 NZN38:NZP38 NZU38:NZW38 OAB38:OAD38 OAI38:OAK38 OAP38:OAR38 OAW38:OAY38 OBD38:OBF38 OBK38:OBM38 OBR38:OBT38 OBY38:OCA38 OCF38:OCH38 OCM38:OCO38 OCT38:OCV38 ODA38:ODC38 ODH38:ODJ38 ODO38:ODQ38 ODV38:ODX38 OEC38:OEE38 OEJ38:OEL38 OEQ38:OES38 OEX38:OEZ38 OFE38:OFG38 OFL38:OFN38 OFS38:OFU38 OFZ38:OGB38 OGG38:OGI38 OGN38:OGP38 OGU38:OGW38 OHB38:OHD38 OHI38:OHK38 OHP38:OHR38 OHW38:OHY38 OID38:OIF38 OIK38:OIM38 OIR38:OIT38 OIY38:OJA38 OJF38:OJH38 OJM38:OJO38 OJT38:OJV38 OKA38:OKC38 OKH38:OKJ38 OKO38:OKQ38 OKV38:OKX38 OLC38:OLE38 OLJ38:OLL38 OLQ38:OLS38 OLX38:OLZ38 OME38:OMG38 OML38:OMN38 OMS38:OMU38 OMZ38:ONB38 ONG38:ONI38 ONN38:ONP38 ONU38:ONW38 OOB38:OOD38 OOI38:OOK38 OOP38:OOR38 OOW38:OOY38 OPD38:OPF38 OPK38:OPM38 OPR38:OPT38 OPY38:OQA38 OQF38:OQH38 OQM38:OQO38 OQT38:OQV38 ORA38:ORC38 ORH38:ORJ38 ORO38:ORQ38 ORV38:ORX38 OSC38:OSE38 OSJ38:OSL38 OSQ38:OSS38 OSX38:OSZ38 OTE38:OTG38 OTL38:OTN38 OTS38:OTU38 OTZ38:OUB38 OUG38:OUI38 OUN38:OUP38 OUU38:OUW38 OVB38:OVD38 OVI38:OVK38 OVP38:OVR38 OVW38:OVY38 OWD38:OWF38 OWK38:OWM38 OWR38:OWT38 OWY38:OXA38 OXF38:OXH38 OXM38:OXO38 OXT38:OXV38 OYA38:OYC38 OYH38:OYJ38 OYO38:OYQ38 OYV38:OYX38 OZC38:OZE38 OZJ38:OZL38 OZQ38:OZS38 OZX38:OZZ38 PAE38:PAG38 PAL38:PAN38 PAS38:PAU38 PAZ38:PBB38 PBG38:PBI38 PBN38:PBP38 PBU38:PBW38 PCB38:PCD38 PCI38:PCK38 PCP38:PCR38 PCW38:PCY38 PDD38:PDF38 PDK38:PDM38 PDR38:PDT38 PDY38:PEA38 PEF38:PEH38 PEM38:PEO38 PET38:PEV38 PFA38:PFC38 PFH38:PFJ38 PFO38:PFQ38 PFV38:PFX38 PGC38:PGE38 PGJ38:PGL38 PGQ38:PGS38 PGX38:PGZ38 PHE38:PHG38 PHL38:PHN38 PHS38:PHU38 PHZ38:PIB38 PIG38:PII38 PIN38:PIP38 PIU38:PIW38 PJB38:PJD38 PJI38:PJK38 PJP38:PJR38 PJW38:PJY38 PKD38:PKF38 PKK38:PKM38 PKR38:PKT38 PKY38:PLA38 PLF38:PLH38 PLM38:PLO38 PLT38:PLV38 PMA38:PMC38 PMH38:PMJ38 PMO38:PMQ38 PMV38:PMX38 PNC38:PNE38 PNJ38:PNL38 PNQ38:PNS38 PNX38:PNZ38 POE38:POG38 POL38:PON38 POS38:POU38 POZ38:PPB38 PPG38:PPI38 PPN38:PPP38 PPU38:PPW38 PQB38:PQD38 PQI38:PQK38 PQP38:PQR38 PQW38:PQY38 PRD38:PRF38 PRK38:PRM38 PRR38:PRT38 PRY38:PSA38 PSF38:PSH38 PSM38:PSO38 PST38:PSV38 PTA38:PTC38 PTH38:PTJ38 PTO38:PTQ38 PTV38:PTX38 PUC38:PUE38 PUJ38:PUL38 PUQ38:PUS38 PUX38:PUZ38 PVE38:PVG38 PVL38:PVN38 PVS38:PVU38 PVZ38:PWB38 PWG38:PWI38 PWN38:PWP38 PWU38:PWW38 PXB38:PXD38 PXI38:PXK38 PXP38:PXR38 PXW38:PXY38 PYD38:PYF38 PYK38:PYM38 PYR38:PYT38 PYY38:PZA38 PZF38:PZH38 PZM38:PZO38 PZT38:PZV38 QAA38:QAC38 QAH38:QAJ38 QAO38:QAQ38 QAV38:QAX38 QBC38:QBE38 QBJ38:QBL38 QBQ38:QBS38 QBX38:QBZ38 QCE38:QCG38 QCL38:QCN38 QCS38:QCU38 QCZ38:QDB38 QDG38:QDI38 QDN38:QDP38 QDU38:QDW38 QEB38:QED38 QEI38:QEK38 QEP38:QER38 QEW38:QEY38 QFD38:QFF38 QFK38:QFM38 QFR38:QFT38 QFY38:QGA38 QGF38:QGH38 QGM38:QGO38 QGT38:QGV38 QHA38:QHC38 QHH38:QHJ38 QHO38:QHQ38 QHV38:QHX38 QIC38:QIE38 QIJ38:QIL38 QIQ38:QIS38 QIX38:QIZ38 QJE38:QJG38 QJL38:QJN38 QJS38:QJU38 QJZ38:QKB38 QKG38:QKI38 QKN38:QKP38 QKU38:QKW38 QLB38:QLD38 QLI38:QLK38 QLP38:QLR38 QLW38:QLY38 QMD38:QMF38 QMK38:QMM38 QMR38:QMT38 QMY38:QNA38 QNF38:QNH38 QNM38:QNO38 QNT38:QNV38 QOA38:QOC38 QOH38:QOJ38 QOO38:QOQ38 QOV38:QOX38 QPC38:QPE38 QPJ38:QPL38 QPQ38:QPS38 QPX38:QPZ38 QQE38:QQG38 QQL38:QQN38 QQS38:QQU38 QQZ38:QRB38 QRG38:QRI38 QRN38:QRP38 QRU38:QRW38 QSB38:QSD38 QSI38:QSK38 QSP38:QSR38 QSW38:QSY38 QTD38:QTF38 QTK38:QTM38 QTR38:QTT38 QTY38:QUA38 QUF38:QUH38 QUM38:QUO38 QUT38:QUV38 QVA38:QVC38 QVH38:QVJ38 QVO38:QVQ38 QVV38:QVX38 QWC38:QWE38 QWJ38:QWL38 QWQ38:QWS38 QWX38:QWZ38 QXE38:QXG38 QXL38:QXN38 QXS38:QXU38 QXZ38:QYB38 QYG38:QYI38 QYN38:QYP38 QYU38:QYW38 QZB38:QZD38 QZI38:QZK38 QZP38:QZR38 QZW38:QZY38 RAD38:RAF38 RAK38:RAM38 RAR38:RAT38 RAY38:RBA38 RBF38:RBH38 RBM38:RBO38 RBT38:RBV38 RCA38:RCC38 RCH38:RCJ38 RCO38:RCQ38 RCV38:RCX38 RDC38:RDE38 RDJ38:RDL38 RDQ38:RDS38 RDX38:RDZ38 REE38:REG38 REL38:REN38 RES38:REU38 REZ38:RFB38 RFG38:RFI38 RFN38:RFP38 RFU38:RFW38 RGB38:RGD38 RGI38:RGK38 RGP38:RGR38 RGW38:RGY38 RHD38:RHF38 RHK38:RHM38 RHR38:RHT38 RHY38:RIA38 RIF38:RIH38 RIM38:RIO38 RIT38:RIV38 RJA38:RJC38 RJH38:RJJ38 RJO38:RJQ38 RJV38:RJX38 RKC38:RKE38 RKJ38:RKL38 RKQ38:RKS38 RKX38:RKZ38 RLE38:RLG38 RLL38:RLN38 RLS38:RLU38 RLZ38:RMB38 RMG38:RMI38 RMN38:RMP38 RMU38:RMW38 RNB38:RND38 RNI38:RNK38 RNP38:RNR38 RNW38:RNY38 ROD38:ROF38 ROK38:ROM38 ROR38:ROT38 ROY38:RPA38 RPF38:RPH38 RPM38:RPO38 RPT38:RPV38 RQA38:RQC38 RQH38:RQJ38 RQO38:RQQ38 RQV38:RQX38 RRC38:RRE38 RRJ38:RRL38 RRQ38:RRS38 RRX38:RRZ38 RSE38:RSG38 RSL38:RSN38 RSS38:RSU38 RSZ38:RTB38 RTG38:RTI38 RTN38:RTP38 RTU38:RTW38 RUB38:RUD38 RUI38:RUK38 RUP38:RUR38 RUW38:RUY38 RVD38:RVF38 RVK38:RVM38 RVR38:RVT38 RVY38:RWA38 RWF38:RWH38 RWM38:RWO38 RWT38:RWV38 RXA38:RXC38 RXH38:RXJ38 RXO38:RXQ38 RXV38:RXX38 RYC38:RYE38 RYJ38:RYL38 RYQ38:RYS38 RYX38:RYZ38 RZE38:RZG38 RZL38:RZN38 RZS38:RZU38 RZZ38:SAB38 SAG38:SAI38 SAN38:SAP38 SAU38:SAW38 SBB38:SBD38 SBI38:SBK38 SBP38:SBR38 SBW38:SBY38 SCD38:SCF38 SCK38:SCM38 SCR38:SCT38 SCY38:SDA38 SDF38:SDH38 SDM38:SDO38 SDT38:SDV38 SEA38:SEC38 SEH38:SEJ38 SEO38:SEQ38 SEV38:SEX38 SFC38:SFE38 SFJ38:SFL38 SFQ38:SFS38 SFX38:SFZ38 SGE38:SGG38 SGL38:SGN38 SGS38:SGU38 SGZ38:SHB38 SHG38:SHI38 SHN38:SHP38 SHU38:SHW38 SIB38:SID38 SII38:SIK38 SIP38:SIR38 SIW38:SIY38 SJD38:SJF38 SJK38:SJM38 SJR38:SJT38 SJY38:SKA38 SKF38:SKH38 SKM38:SKO38 SKT38:SKV38 SLA38:SLC38 SLH38:SLJ38 SLO38:SLQ38 SLV38:SLX38 SMC38:SME38 SMJ38:SML38 SMQ38:SMS38 SMX38:SMZ38 SNE38:SNG38 SNL38:SNN38 SNS38:SNU38 SNZ38:SOB38 SOG38:SOI38 SON38:SOP38 SOU38:SOW38 SPB38:SPD38 SPI38:SPK38 SPP38:SPR38 SPW38:SPY38 SQD38:SQF38 SQK38:SQM38 SQR38:SQT38 SQY38:SRA38 SRF38:SRH38 SRM38:SRO38 SRT38:SRV38 SSA38:SSC38 SSH38:SSJ38 SSO38:SSQ38 SSV38:SSX38 STC38:STE38 STJ38:STL38 STQ38:STS38 STX38:STZ38 SUE38:SUG38 SUL38:SUN38 SUS38:SUU38 SUZ38:SVB38 SVG38:SVI38 SVN38:SVP38 SVU38:SVW38 SWB38:SWD38 SWI38:SWK38 SWP38:SWR38 SWW38:SWY38 SXD38:SXF38 SXK38:SXM38 SXR38:SXT38 SXY38:SYA38 SYF38:SYH38 SYM38:SYO38 SYT38:SYV38 SZA38:SZC38 SZH38:SZJ38 SZO38:SZQ38 SZV38:SZX38 TAC38:TAE38 TAJ38:TAL38 TAQ38:TAS38 TAX38:TAZ38 TBE38:TBG38 TBL38:TBN38 TBS38:TBU38 TBZ38:TCB38 TCG38:TCI38 TCN38:TCP38 TCU38:TCW38 TDB38:TDD38 TDI38:TDK38 TDP38:TDR38 TDW38:TDY38 TED38:TEF38 TEK38:TEM38 TER38:TET38 TEY38:TFA38 TFF38:TFH38 TFM38:TFO38 TFT38:TFV38 TGA38:TGC38 TGH38:TGJ38 TGO38:TGQ38 TGV38:TGX38 THC38:THE38 THJ38:THL38 THQ38:THS38 THX38:THZ38 TIE38:TIG38 TIL38:TIN38 TIS38:TIU38 TIZ38:TJB38 TJG38:TJI38 TJN38:TJP38 TJU38:TJW38 TKB38:TKD38 TKI38:TKK38 TKP38:TKR38 TKW38:TKY38 TLD38:TLF38 TLK38:TLM38 TLR38:TLT38 TLY38:TMA38 TMF38:TMH38 TMM38:TMO38 TMT38:TMV38 TNA38:TNC38 TNH38:TNJ38 TNO38:TNQ38 TNV38:TNX38 TOC38:TOE38 TOJ38:TOL38 TOQ38:TOS38 TOX38:TOZ38 TPE38:TPG38 TPL38:TPN38 TPS38:TPU38 TPZ38:TQB38 TQG38:TQI38 TQN38:TQP38 TQU38:TQW38 TRB38:TRD38 TRI38:TRK38 TRP38:TRR38 TRW38:TRY38 TSD38:TSF38 TSK38:TSM38 TSR38:TST38 TSY38:TTA38 TTF38:TTH38 TTM38:TTO38 TTT38:TTV38 TUA38:TUC38 TUH38:TUJ38 TUO38:TUQ38 TUV38:TUX38 TVC38:TVE38 TVJ38:TVL38 TVQ38:TVS38 TVX38:TVZ38 TWE38:TWG38 TWL38:TWN38 TWS38:TWU38 TWZ38:TXB38 TXG38:TXI38 TXN38:TXP38 TXU38:TXW38 TYB38:TYD38 TYI38:TYK38 TYP38:TYR38 TYW38:TYY38 TZD38:TZF38 TZK38:TZM38 TZR38:TZT38 TZY38:UAA38 UAF38:UAH38 UAM38:UAO38 UAT38:UAV38 UBA38:UBC38 UBH38:UBJ38 UBO38:UBQ38 UBV38:UBX38 UCC38:UCE38 UCJ38:UCL38 UCQ38:UCS38 UCX38:UCZ38 UDE38:UDG38 UDL38:UDN38 UDS38:UDU38 UDZ38:UEB38 UEG38:UEI38 UEN38:UEP38 UEU38:UEW38 UFB38:UFD38 UFI38:UFK38 UFP38:UFR38 UFW38:UFY38 UGD38:UGF38 UGK38:UGM38 UGR38:UGT38 UGY38:UHA38 UHF38:UHH38 UHM38:UHO38 UHT38:UHV38 UIA38:UIC38 UIH38:UIJ38 UIO38:UIQ38 UIV38:UIX38 UJC38:UJE38 UJJ38:UJL38 UJQ38:UJS38 UJX38:UJZ38 UKE38:UKG38 UKL38:UKN38 UKS38:UKU38 UKZ38:ULB38 ULG38:ULI38 ULN38:ULP38 ULU38:ULW38 UMB38:UMD38 UMI38:UMK38 UMP38:UMR38 UMW38:UMY38 UND38:UNF38 UNK38:UNM38 UNR38:UNT38 UNY38:UOA38 UOF38:UOH38 UOM38:UOO38 UOT38:UOV38 UPA38:UPC38 UPH38:UPJ38 UPO38:UPQ38 UPV38:UPX38 UQC38:UQE38 UQJ38:UQL38 UQQ38:UQS38 UQX38:UQZ38 URE38:URG38 URL38:URN38 URS38:URU38 URZ38:USB38 USG38:USI38 USN38:USP38 USU38:USW38 UTB38:UTD38 UTI38:UTK38 UTP38:UTR38 UTW38:UTY38 UUD38:UUF38 UUK38:UUM38 UUR38:UUT38 UUY38:UVA38 UVF38:UVH38 UVM38:UVO38 UVT38:UVV38 UWA38:UWC38 UWH38:UWJ38 UWO38:UWQ38 UWV38:UWX38 UXC38:UXE38 UXJ38:UXL38 UXQ38:UXS38 UXX38:UXZ38 UYE38:UYG38 UYL38:UYN38 UYS38:UYU38 UYZ38:UZB38 UZG38:UZI38 UZN38:UZP38 UZU38:UZW38 VAB38:VAD38 VAI38:VAK38 VAP38:VAR38 VAW38:VAY38 VBD38:VBF38 VBK38:VBM38 VBR38:VBT38 VBY38:VCA38 VCF38:VCH38 VCM38:VCO38 VCT38:VCV38 VDA38:VDC38 VDH38:VDJ38 VDO38:VDQ38 VDV38:VDX38 VEC38:VEE38 VEJ38:VEL38 VEQ38:VES38 VEX38:VEZ38 VFE38:VFG38 VFL38:VFN38 VFS38:VFU38 VFZ38:VGB38 VGG38:VGI38 VGN38:VGP38 VGU38:VGW38 VHB38:VHD38 VHI38:VHK38 VHP38:VHR38 VHW38:VHY38 VID38:VIF38 VIK38:VIM38 VIR38:VIT38 VIY38:VJA38 VJF38:VJH38 VJM38:VJO38 VJT38:VJV38 VKA38:VKC38 VKH38:VKJ38 VKO38:VKQ38 VKV38:VKX38 VLC38:VLE38 VLJ38:VLL38 VLQ38:VLS38 VLX38:VLZ38 VME38:VMG38 VML38:VMN38 VMS38:VMU38 VMZ38:VNB38 VNG38:VNI38 VNN38:VNP38 VNU38:VNW38 VOB38:VOD38 VOI38:VOK38 VOP38:VOR38 VOW38:VOY38 VPD38:VPF38 VPK38:VPM38 VPR38:VPT38 VPY38:VQA38 VQF38:VQH38 VQM38:VQO38 VQT38:VQV38 VRA38:VRC38 VRH38:VRJ38 VRO38:VRQ38 VRV38:VRX38 VSC38:VSE38 VSJ38:VSL38 VSQ38:VSS38 VSX38:VSZ38 VTE38:VTG38 VTL38:VTN38 VTS38:VTU38 VTZ38:VUB38 VUG38:VUI38 VUN38:VUP38 VUU38:VUW38 VVB38:VVD38 VVI38:VVK38 VVP38:VVR38 VVW38:VVY38 VWD38:VWF38 VWK38:VWM38 VWR38:VWT38 VWY38:VXA38 VXF38:VXH38 VXM38:VXO38 VXT38:VXV38 VYA38:VYC38 VYH38:VYJ38 VYO38:VYQ38 VYV38:VYX38 VZC38:VZE38 VZJ38:VZL38 VZQ38:VZS38 VZX38:VZZ38 WAE38:WAG38 WAL38:WAN38 WAS38:WAU38 WAZ38:WBB38 WBG38:WBI38 WBN38:WBP38 WBU38:WBW38 WCB38:WCD38 WCI38:WCK38 WCP38:WCR38 WCW38:WCY38 WDD38:WDF38 WDK38:WDM38 WDR38:WDT38 WDY38:WEA38 WEF38:WEH38 WEM38:WEO38 WET38:WEV38 WFA38:WFC38 WFH38:WFJ38 WFO38:WFQ38 WFV38:WFX38 WGC38:WGE38 WGJ38:WGL38 WGQ38:WGS38 WGX38:WGZ38 WHE38:WHG38 WHL38:WHN38 WHS38:WHU38 WHZ38:WIB38 WIG38:WII38 WIN38:WIP38 WIU38:WIW38 WJB38:WJD38 WJI38:WJK38 WJP38:WJR38 WJW38:WJY38 WKD38:WKF38 WKK38:WKM38 WKR38:WKT38 WKY38:WLA38 WLF38:WLH38 WLM38:WLO38 WLT38:WLV38 WMA38:WMC38 WMH38:WMJ38 WMO38:WMQ38 WMV38:WMX38 WNC38:WNE38 WNJ38:WNL38 WNQ38:WNS38 WNX38:WNZ38 WOE38:WOG38 WOL38:WON38 WOS38:WOU38 WOZ38:WPB38 WPG38:WPI38 WPN38:WPP38 WPU38:WPW38 WQB38:WQD38 WQI38:WQK38 WQP38:WQR38 WQW38:WQY38 WRD38:WRF38 WRK38:WRM38 WRR38:WRT38 WRY38:WSA38 WSF38:WSH38 WSM38:WSO38 WST38:WSV38 WTA38:WTC38 WTH38:WTJ38 WTO38:WTQ38 WTV38:WTX38 WUC38:WUE38 WUJ38:WUL38 WUQ38:WUS38 WUX38:WUZ38 WVE38:WVG38 WVL38:WVN38 WVS38:WVU38 WVZ38:WWB38 WWG38:WWI38 WWN38:WWP38 WWU38:WWW38 WXB38:WXD38 WXI38:WXK38 WXP38:WXR38 WXW38:WXY38 WYD38:WYF38 WYK38:WYM38 WYR38:WYT38 WYY38:WZA38 WZF38:WZH38 WZM38:WZO38 WZT38:WZV38 XAA38:XAC38 XAH38:XAJ38 XAO38:XAQ38 XAV38:XAX38 XBC38:XBE38 XBJ38:XBL38 XBQ38:XBS38 XBX38:XBZ38 XCE38:XCG38 XCL38:XCN38 XCS38:XCU38 XCZ38:XDB38 XDG38:XDI38 XDN38:XDP38 XDU38:XDW38 XEB38:XED38 XEI38:XEK38 XEP38:XER38 XEW38:XEY38 XFD38">
    <cfRule type="containsBlanks" dxfId="299" priority="10">
      <formula>LEN(TRIM(K38))=0</formula>
    </cfRule>
  </conditionalFormatting>
  <conditionalFormatting sqref="K42:M42 R42:T42 Y42:AA42 AF42:AH42 AM42:AO42 AT42:AV42 BA42:BC42 BH42:BJ42 BO42:BQ42 BV42:BX42 CC42:CE42 CJ42:CL42 CQ42:CS42 CX42:CZ42 DE42:DG42 DL42:DN42 DS42:DU42 DZ42:EB42 EG42:EI42 EN42:EP42 EU42:EW42 FB42:FD42 FI42:FK42 FP42:FR42 FW42:FY42 GD42:GF42 GK42:GM42 GR42:GT42 GY42:HA42 HF42:HH42 HM42:HO42 HT42:HV42 IA42:IC42 IH42:IJ42 IO42:IQ42 IV42:IX42 JC42:JE42 JJ42:JL42 JQ42:JS42 JX42:JZ42 KE42:KG42 KL42:KN42 KS42:KU42 KZ42:LB42 LG42:LI42 LN42:LP42 LU42:LW42 MB42:MD42 MI42:MK42 MP42:MR42 MW42:MY42 ND42:NF42 NK42:NM42 NR42:NT42 NY42:OA42 OF42:OH42 OM42:OO42 OT42:OV42 PA42:PC42 PH42:PJ42 PO42:PQ42 PV42:PX42 QC42:QE42 QJ42:QL42 QQ42:QS42 QX42:QZ42 RE42:RG42 RL42:RN42 RS42:RU42 RZ42:SB42 SG42:SI42 SN42:SP42 SU42:SW42 TB42:TD42 TI42:TK42 TP42:TR42 TW42:TY42 UD42:UF42 UK42:UM42 UR42:UT42 UY42:VA42 VF42:VH42 VM42:VO42 VT42:VV42 WA42:WC42 WH42:WJ42 WO42:WQ42 WV42:WX42 XC42:XE42 XJ42:XL42 XQ42:XS42 XX42:XZ42 YE42:YG42 YL42:YN42 YS42:YU42 YZ42:ZB42 ZG42:ZI42 ZN42:ZP42 ZU42:ZW42 AAB42:AAD42 AAI42:AAK42 AAP42:AAR42 AAW42:AAY42 ABD42:ABF42 ABK42:ABM42 ABR42:ABT42 ABY42:ACA42 ACF42:ACH42 ACM42:ACO42 ACT42:ACV42 ADA42:ADC42 ADH42:ADJ42 ADO42:ADQ42 ADV42:ADX42 AEC42:AEE42 AEJ42:AEL42 AEQ42:AES42 AEX42:AEZ42 AFE42:AFG42 AFL42:AFN42 AFS42:AFU42 AFZ42:AGB42 AGG42:AGI42 AGN42:AGP42 AGU42:AGW42 AHB42:AHD42 AHI42:AHK42 AHP42:AHR42 AHW42:AHY42 AID42:AIF42 AIK42:AIM42 AIR42:AIT42 AIY42:AJA42 AJF42:AJH42 AJM42:AJO42 AJT42:AJV42 AKA42:AKC42 AKH42:AKJ42 AKO42:AKQ42 AKV42:AKX42 ALC42:ALE42 ALJ42:ALL42 ALQ42:ALS42 ALX42:ALZ42 AME42:AMG42 AML42:AMN42 AMS42:AMU42 AMZ42:ANB42 ANG42:ANI42 ANN42:ANP42 ANU42:ANW42 AOB42:AOD42 AOI42:AOK42 AOP42:AOR42 AOW42:AOY42 APD42:APF42 APK42:APM42 APR42:APT42 APY42:AQA42 AQF42:AQH42 AQM42:AQO42 AQT42:AQV42 ARA42:ARC42 ARH42:ARJ42 ARO42:ARQ42 ARV42:ARX42 ASC42:ASE42 ASJ42:ASL42 ASQ42:ASS42 ASX42:ASZ42 ATE42:ATG42 ATL42:ATN42 ATS42:ATU42 ATZ42:AUB42 AUG42:AUI42 AUN42:AUP42 AUU42:AUW42 AVB42:AVD42 AVI42:AVK42 AVP42:AVR42 AVW42:AVY42 AWD42:AWF42 AWK42:AWM42 AWR42:AWT42 AWY42:AXA42 AXF42:AXH42 AXM42:AXO42 AXT42:AXV42 AYA42:AYC42 AYH42:AYJ42 AYO42:AYQ42 AYV42:AYX42 AZC42:AZE42 AZJ42:AZL42 AZQ42:AZS42 AZX42:AZZ42 BAE42:BAG42 BAL42:BAN42 BAS42:BAU42 BAZ42:BBB42 BBG42:BBI42 BBN42:BBP42 BBU42:BBW42 BCB42:BCD42 BCI42:BCK42 BCP42:BCR42 BCW42:BCY42 BDD42:BDF42 BDK42:BDM42 BDR42:BDT42 BDY42:BEA42 BEF42:BEH42 BEM42:BEO42 BET42:BEV42 BFA42:BFC42 BFH42:BFJ42 BFO42:BFQ42 BFV42:BFX42 BGC42:BGE42 BGJ42:BGL42 BGQ42:BGS42 BGX42:BGZ42 BHE42:BHG42 BHL42:BHN42 BHS42:BHU42 BHZ42:BIB42 BIG42:BII42 BIN42:BIP42 BIU42:BIW42 BJB42:BJD42 BJI42:BJK42 BJP42:BJR42 BJW42:BJY42 BKD42:BKF42 BKK42:BKM42 BKR42:BKT42 BKY42:BLA42 BLF42:BLH42 BLM42:BLO42 BLT42:BLV42 BMA42:BMC42 BMH42:BMJ42 BMO42:BMQ42 BMV42:BMX42 BNC42:BNE42 BNJ42:BNL42 BNQ42:BNS42 BNX42:BNZ42 BOE42:BOG42 BOL42:BON42 BOS42:BOU42 BOZ42:BPB42 BPG42:BPI42 BPN42:BPP42 BPU42:BPW42 BQB42:BQD42 BQI42:BQK42 BQP42:BQR42 BQW42:BQY42 BRD42:BRF42 BRK42:BRM42 BRR42:BRT42 BRY42:BSA42 BSF42:BSH42 BSM42:BSO42 BST42:BSV42 BTA42:BTC42 BTH42:BTJ42 BTO42:BTQ42 BTV42:BTX42 BUC42:BUE42 BUJ42:BUL42 BUQ42:BUS42 BUX42:BUZ42 BVE42:BVG42 BVL42:BVN42 BVS42:BVU42 BVZ42:BWB42 BWG42:BWI42 BWN42:BWP42 BWU42:BWW42 BXB42:BXD42 BXI42:BXK42 BXP42:BXR42 BXW42:BXY42 BYD42:BYF42 BYK42:BYM42 BYR42:BYT42 BYY42:BZA42 BZF42:BZH42 BZM42:BZO42 BZT42:BZV42 CAA42:CAC42 CAH42:CAJ42 CAO42:CAQ42 CAV42:CAX42 CBC42:CBE42 CBJ42:CBL42 CBQ42:CBS42 CBX42:CBZ42 CCE42:CCG42 CCL42:CCN42 CCS42:CCU42 CCZ42:CDB42 CDG42:CDI42 CDN42:CDP42 CDU42:CDW42 CEB42:CED42 CEI42:CEK42 CEP42:CER42 CEW42:CEY42 CFD42:CFF42 CFK42:CFM42 CFR42:CFT42 CFY42:CGA42 CGF42:CGH42 CGM42:CGO42 CGT42:CGV42 CHA42:CHC42 CHH42:CHJ42 CHO42:CHQ42 CHV42:CHX42 CIC42:CIE42 CIJ42:CIL42 CIQ42:CIS42 CIX42:CIZ42 CJE42:CJG42 CJL42:CJN42 CJS42:CJU42 CJZ42:CKB42 CKG42:CKI42 CKN42:CKP42 CKU42:CKW42 CLB42:CLD42 CLI42:CLK42 CLP42:CLR42 CLW42:CLY42 CMD42:CMF42 CMK42:CMM42 CMR42:CMT42 CMY42:CNA42 CNF42:CNH42 CNM42:CNO42 CNT42:CNV42 COA42:COC42 COH42:COJ42 COO42:COQ42 COV42:COX42 CPC42:CPE42 CPJ42:CPL42 CPQ42:CPS42 CPX42:CPZ42 CQE42:CQG42 CQL42:CQN42 CQS42:CQU42 CQZ42:CRB42 CRG42:CRI42 CRN42:CRP42 CRU42:CRW42 CSB42:CSD42 CSI42:CSK42 CSP42:CSR42 CSW42:CSY42 CTD42:CTF42 CTK42:CTM42 CTR42:CTT42 CTY42:CUA42 CUF42:CUH42 CUM42:CUO42 CUT42:CUV42 CVA42:CVC42 CVH42:CVJ42 CVO42:CVQ42 CVV42:CVX42 CWC42:CWE42 CWJ42:CWL42 CWQ42:CWS42 CWX42:CWZ42 CXE42:CXG42 CXL42:CXN42 CXS42:CXU42 CXZ42:CYB42 CYG42:CYI42 CYN42:CYP42 CYU42:CYW42 CZB42:CZD42 CZI42:CZK42 CZP42:CZR42 CZW42:CZY42 DAD42:DAF42 DAK42:DAM42 DAR42:DAT42 DAY42:DBA42 DBF42:DBH42 DBM42:DBO42 DBT42:DBV42 DCA42:DCC42 DCH42:DCJ42 DCO42:DCQ42 DCV42:DCX42 DDC42:DDE42 DDJ42:DDL42 DDQ42:DDS42 DDX42:DDZ42 DEE42:DEG42 DEL42:DEN42 DES42:DEU42 DEZ42:DFB42 DFG42:DFI42 DFN42:DFP42 DFU42:DFW42 DGB42:DGD42 DGI42:DGK42 DGP42:DGR42 DGW42:DGY42 DHD42:DHF42 DHK42:DHM42 DHR42:DHT42 DHY42:DIA42 DIF42:DIH42 DIM42:DIO42 DIT42:DIV42 DJA42:DJC42 DJH42:DJJ42 DJO42:DJQ42 DJV42:DJX42 DKC42:DKE42 DKJ42:DKL42 DKQ42:DKS42 DKX42:DKZ42 DLE42:DLG42 DLL42:DLN42 DLS42:DLU42 DLZ42:DMB42 DMG42:DMI42 DMN42:DMP42 DMU42:DMW42 DNB42:DND42 DNI42:DNK42 DNP42:DNR42 DNW42:DNY42 DOD42:DOF42 DOK42:DOM42 DOR42:DOT42 DOY42:DPA42 DPF42:DPH42 DPM42:DPO42 DPT42:DPV42 DQA42:DQC42 DQH42:DQJ42 DQO42:DQQ42 DQV42:DQX42 DRC42:DRE42 DRJ42:DRL42 DRQ42:DRS42 DRX42:DRZ42 DSE42:DSG42 DSL42:DSN42 DSS42:DSU42 DSZ42:DTB42 DTG42:DTI42 DTN42:DTP42 DTU42:DTW42 DUB42:DUD42 DUI42:DUK42 DUP42:DUR42 DUW42:DUY42 DVD42:DVF42 DVK42:DVM42 DVR42:DVT42 DVY42:DWA42 DWF42:DWH42 DWM42:DWO42 DWT42:DWV42 DXA42:DXC42 DXH42:DXJ42 DXO42:DXQ42 DXV42:DXX42 DYC42:DYE42 DYJ42:DYL42 DYQ42:DYS42 DYX42:DYZ42 DZE42:DZG42 DZL42:DZN42 DZS42:DZU42 DZZ42:EAB42 EAG42:EAI42 EAN42:EAP42 EAU42:EAW42 EBB42:EBD42 EBI42:EBK42 EBP42:EBR42 EBW42:EBY42 ECD42:ECF42 ECK42:ECM42 ECR42:ECT42 ECY42:EDA42 EDF42:EDH42 EDM42:EDO42 EDT42:EDV42 EEA42:EEC42 EEH42:EEJ42 EEO42:EEQ42 EEV42:EEX42 EFC42:EFE42 EFJ42:EFL42 EFQ42:EFS42 EFX42:EFZ42 EGE42:EGG42 EGL42:EGN42 EGS42:EGU42 EGZ42:EHB42 EHG42:EHI42 EHN42:EHP42 EHU42:EHW42 EIB42:EID42 EII42:EIK42 EIP42:EIR42 EIW42:EIY42 EJD42:EJF42 EJK42:EJM42 EJR42:EJT42 EJY42:EKA42 EKF42:EKH42 EKM42:EKO42 EKT42:EKV42 ELA42:ELC42 ELH42:ELJ42 ELO42:ELQ42 ELV42:ELX42 EMC42:EME42 EMJ42:EML42 EMQ42:EMS42 EMX42:EMZ42 ENE42:ENG42 ENL42:ENN42 ENS42:ENU42 ENZ42:EOB42 EOG42:EOI42 EON42:EOP42 EOU42:EOW42 EPB42:EPD42 EPI42:EPK42 EPP42:EPR42 EPW42:EPY42 EQD42:EQF42 EQK42:EQM42 EQR42:EQT42 EQY42:ERA42 ERF42:ERH42 ERM42:ERO42 ERT42:ERV42 ESA42:ESC42 ESH42:ESJ42 ESO42:ESQ42 ESV42:ESX42 ETC42:ETE42 ETJ42:ETL42 ETQ42:ETS42 ETX42:ETZ42 EUE42:EUG42 EUL42:EUN42 EUS42:EUU42 EUZ42:EVB42 EVG42:EVI42 EVN42:EVP42 EVU42:EVW42 EWB42:EWD42 EWI42:EWK42 EWP42:EWR42 EWW42:EWY42 EXD42:EXF42 EXK42:EXM42 EXR42:EXT42 EXY42:EYA42 EYF42:EYH42 EYM42:EYO42 EYT42:EYV42 EZA42:EZC42 EZH42:EZJ42 EZO42:EZQ42 EZV42:EZX42 FAC42:FAE42 FAJ42:FAL42 FAQ42:FAS42 FAX42:FAZ42 FBE42:FBG42 FBL42:FBN42 FBS42:FBU42 FBZ42:FCB42 FCG42:FCI42 FCN42:FCP42 FCU42:FCW42 FDB42:FDD42 FDI42:FDK42 FDP42:FDR42 FDW42:FDY42 FED42:FEF42 FEK42:FEM42 FER42:FET42 FEY42:FFA42 FFF42:FFH42 FFM42:FFO42 FFT42:FFV42 FGA42:FGC42 FGH42:FGJ42 FGO42:FGQ42 FGV42:FGX42 FHC42:FHE42 FHJ42:FHL42 FHQ42:FHS42 FHX42:FHZ42 FIE42:FIG42 FIL42:FIN42 FIS42:FIU42 FIZ42:FJB42 FJG42:FJI42 FJN42:FJP42 FJU42:FJW42 FKB42:FKD42 FKI42:FKK42 FKP42:FKR42 FKW42:FKY42 FLD42:FLF42 FLK42:FLM42 FLR42:FLT42 FLY42:FMA42 FMF42:FMH42 FMM42:FMO42 FMT42:FMV42 FNA42:FNC42 FNH42:FNJ42 FNO42:FNQ42 FNV42:FNX42 FOC42:FOE42 FOJ42:FOL42 FOQ42:FOS42 FOX42:FOZ42 FPE42:FPG42 FPL42:FPN42 FPS42:FPU42 FPZ42:FQB42 FQG42:FQI42 FQN42:FQP42 FQU42:FQW42 FRB42:FRD42 FRI42:FRK42 FRP42:FRR42 FRW42:FRY42 FSD42:FSF42 FSK42:FSM42 FSR42:FST42 FSY42:FTA42 FTF42:FTH42 FTM42:FTO42 FTT42:FTV42 FUA42:FUC42 FUH42:FUJ42 FUO42:FUQ42 FUV42:FUX42 FVC42:FVE42 FVJ42:FVL42 FVQ42:FVS42 FVX42:FVZ42 FWE42:FWG42 FWL42:FWN42 FWS42:FWU42 FWZ42:FXB42 FXG42:FXI42 FXN42:FXP42 FXU42:FXW42 FYB42:FYD42 FYI42:FYK42 FYP42:FYR42 FYW42:FYY42 FZD42:FZF42 FZK42:FZM42 FZR42:FZT42 FZY42:GAA42 GAF42:GAH42 GAM42:GAO42 GAT42:GAV42 GBA42:GBC42 GBH42:GBJ42 GBO42:GBQ42 GBV42:GBX42 GCC42:GCE42 GCJ42:GCL42 GCQ42:GCS42 GCX42:GCZ42 GDE42:GDG42 GDL42:GDN42 GDS42:GDU42 GDZ42:GEB42 GEG42:GEI42 GEN42:GEP42 GEU42:GEW42 GFB42:GFD42 GFI42:GFK42 GFP42:GFR42 GFW42:GFY42 GGD42:GGF42 GGK42:GGM42 GGR42:GGT42 GGY42:GHA42 GHF42:GHH42 GHM42:GHO42 GHT42:GHV42 GIA42:GIC42 GIH42:GIJ42 GIO42:GIQ42 GIV42:GIX42 GJC42:GJE42 GJJ42:GJL42 GJQ42:GJS42 GJX42:GJZ42 GKE42:GKG42 GKL42:GKN42 GKS42:GKU42 GKZ42:GLB42 GLG42:GLI42 GLN42:GLP42 GLU42:GLW42 GMB42:GMD42 GMI42:GMK42 GMP42:GMR42 GMW42:GMY42 GND42:GNF42 GNK42:GNM42 GNR42:GNT42 GNY42:GOA42 GOF42:GOH42 GOM42:GOO42 GOT42:GOV42 GPA42:GPC42 GPH42:GPJ42 GPO42:GPQ42 GPV42:GPX42 GQC42:GQE42 GQJ42:GQL42 GQQ42:GQS42 GQX42:GQZ42 GRE42:GRG42 GRL42:GRN42 GRS42:GRU42 GRZ42:GSB42 GSG42:GSI42 GSN42:GSP42 GSU42:GSW42 GTB42:GTD42 GTI42:GTK42 GTP42:GTR42 GTW42:GTY42 GUD42:GUF42 GUK42:GUM42 GUR42:GUT42 GUY42:GVA42 GVF42:GVH42 GVM42:GVO42 GVT42:GVV42 GWA42:GWC42 GWH42:GWJ42 GWO42:GWQ42 GWV42:GWX42 GXC42:GXE42 GXJ42:GXL42 GXQ42:GXS42 GXX42:GXZ42 GYE42:GYG42 GYL42:GYN42 GYS42:GYU42 GYZ42:GZB42 GZG42:GZI42 GZN42:GZP42 GZU42:GZW42 HAB42:HAD42 HAI42:HAK42 HAP42:HAR42 HAW42:HAY42 HBD42:HBF42 HBK42:HBM42 HBR42:HBT42 HBY42:HCA42 HCF42:HCH42 HCM42:HCO42 HCT42:HCV42 HDA42:HDC42 HDH42:HDJ42 HDO42:HDQ42 HDV42:HDX42 HEC42:HEE42 HEJ42:HEL42 HEQ42:HES42 HEX42:HEZ42 HFE42:HFG42 HFL42:HFN42 HFS42:HFU42 HFZ42:HGB42 HGG42:HGI42 HGN42:HGP42 HGU42:HGW42 HHB42:HHD42 HHI42:HHK42 HHP42:HHR42 HHW42:HHY42 HID42:HIF42 HIK42:HIM42 HIR42:HIT42 HIY42:HJA42 HJF42:HJH42 HJM42:HJO42 HJT42:HJV42 HKA42:HKC42 HKH42:HKJ42 HKO42:HKQ42 HKV42:HKX42 HLC42:HLE42 HLJ42:HLL42 HLQ42:HLS42 HLX42:HLZ42 HME42:HMG42 HML42:HMN42 HMS42:HMU42 HMZ42:HNB42 HNG42:HNI42 HNN42:HNP42 HNU42:HNW42 HOB42:HOD42 HOI42:HOK42 HOP42:HOR42 HOW42:HOY42 HPD42:HPF42 HPK42:HPM42 HPR42:HPT42 HPY42:HQA42 HQF42:HQH42 HQM42:HQO42 HQT42:HQV42 HRA42:HRC42 HRH42:HRJ42 HRO42:HRQ42 HRV42:HRX42 HSC42:HSE42 HSJ42:HSL42 HSQ42:HSS42 HSX42:HSZ42 HTE42:HTG42 HTL42:HTN42 HTS42:HTU42 HTZ42:HUB42 HUG42:HUI42 HUN42:HUP42 HUU42:HUW42 HVB42:HVD42 HVI42:HVK42 HVP42:HVR42 HVW42:HVY42 HWD42:HWF42 HWK42:HWM42 HWR42:HWT42 HWY42:HXA42 HXF42:HXH42 HXM42:HXO42 HXT42:HXV42 HYA42:HYC42 HYH42:HYJ42 HYO42:HYQ42 HYV42:HYX42 HZC42:HZE42 HZJ42:HZL42 HZQ42:HZS42 HZX42:HZZ42 IAE42:IAG42 IAL42:IAN42 IAS42:IAU42 IAZ42:IBB42 IBG42:IBI42 IBN42:IBP42 IBU42:IBW42 ICB42:ICD42 ICI42:ICK42 ICP42:ICR42 ICW42:ICY42 IDD42:IDF42 IDK42:IDM42 IDR42:IDT42 IDY42:IEA42 IEF42:IEH42 IEM42:IEO42 IET42:IEV42 IFA42:IFC42 IFH42:IFJ42 IFO42:IFQ42 IFV42:IFX42 IGC42:IGE42 IGJ42:IGL42 IGQ42:IGS42 IGX42:IGZ42 IHE42:IHG42 IHL42:IHN42 IHS42:IHU42 IHZ42:IIB42 IIG42:III42 IIN42:IIP42 IIU42:IIW42 IJB42:IJD42 IJI42:IJK42 IJP42:IJR42 IJW42:IJY42 IKD42:IKF42 IKK42:IKM42 IKR42:IKT42 IKY42:ILA42 ILF42:ILH42 ILM42:ILO42 ILT42:ILV42 IMA42:IMC42 IMH42:IMJ42 IMO42:IMQ42 IMV42:IMX42 INC42:INE42 INJ42:INL42 INQ42:INS42 INX42:INZ42 IOE42:IOG42 IOL42:ION42 IOS42:IOU42 IOZ42:IPB42 IPG42:IPI42 IPN42:IPP42 IPU42:IPW42 IQB42:IQD42 IQI42:IQK42 IQP42:IQR42 IQW42:IQY42 IRD42:IRF42 IRK42:IRM42 IRR42:IRT42 IRY42:ISA42 ISF42:ISH42 ISM42:ISO42 IST42:ISV42 ITA42:ITC42 ITH42:ITJ42 ITO42:ITQ42 ITV42:ITX42 IUC42:IUE42 IUJ42:IUL42 IUQ42:IUS42 IUX42:IUZ42 IVE42:IVG42 IVL42:IVN42 IVS42:IVU42 IVZ42:IWB42 IWG42:IWI42 IWN42:IWP42 IWU42:IWW42 IXB42:IXD42 IXI42:IXK42 IXP42:IXR42 IXW42:IXY42 IYD42:IYF42 IYK42:IYM42 IYR42:IYT42 IYY42:IZA42 IZF42:IZH42 IZM42:IZO42 IZT42:IZV42 JAA42:JAC42 JAH42:JAJ42 JAO42:JAQ42 JAV42:JAX42 JBC42:JBE42 JBJ42:JBL42 JBQ42:JBS42 JBX42:JBZ42 JCE42:JCG42 JCL42:JCN42 JCS42:JCU42 JCZ42:JDB42 JDG42:JDI42 JDN42:JDP42 JDU42:JDW42 JEB42:JED42 JEI42:JEK42 JEP42:JER42 JEW42:JEY42 JFD42:JFF42 JFK42:JFM42 JFR42:JFT42 JFY42:JGA42 JGF42:JGH42 JGM42:JGO42 JGT42:JGV42 JHA42:JHC42 JHH42:JHJ42 JHO42:JHQ42 JHV42:JHX42 JIC42:JIE42 JIJ42:JIL42 JIQ42:JIS42 JIX42:JIZ42 JJE42:JJG42 JJL42:JJN42 JJS42:JJU42 JJZ42:JKB42 JKG42:JKI42 JKN42:JKP42 JKU42:JKW42 JLB42:JLD42 JLI42:JLK42 JLP42:JLR42 JLW42:JLY42 JMD42:JMF42 JMK42:JMM42 JMR42:JMT42 JMY42:JNA42 JNF42:JNH42 JNM42:JNO42 JNT42:JNV42 JOA42:JOC42 JOH42:JOJ42 JOO42:JOQ42 JOV42:JOX42 JPC42:JPE42 JPJ42:JPL42 JPQ42:JPS42 JPX42:JPZ42 JQE42:JQG42 JQL42:JQN42 JQS42:JQU42 JQZ42:JRB42 JRG42:JRI42 JRN42:JRP42 JRU42:JRW42 JSB42:JSD42 JSI42:JSK42 JSP42:JSR42 JSW42:JSY42 JTD42:JTF42 JTK42:JTM42 JTR42:JTT42 JTY42:JUA42 JUF42:JUH42 JUM42:JUO42 JUT42:JUV42 JVA42:JVC42 JVH42:JVJ42 JVO42:JVQ42 JVV42:JVX42 JWC42:JWE42 JWJ42:JWL42 JWQ42:JWS42 JWX42:JWZ42 JXE42:JXG42 JXL42:JXN42 JXS42:JXU42 JXZ42:JYB42 JYG42:JYI42 JYN42:JYP42 JYU42:JYW42 JZB42:JZD42 JZI42:JZK42 JZP42:JZR42 JZW42:JZY42 KAD42:KAF42 KAK42:KAM42 KAR42:KAT42 KAY42:KBA42 KBF42:KBH42 KBM42:KBO42 KBT42:KBV42 KCA42:KCC42 KCH42:KCJ42 KCO42:KCQ42 KCV42:KCX42 KDC42:KDE42 KDJ42:KDL42 KDQ42:KDS42 KDX42:KDZ42 KEE42:KEG42 KEL42:KEN42 KES42:KEU42 KEZ42:KFB42 KFG42:KFI42 KFN42:KFP42 KFU42:KFW42 KGB42:KGD42 KGI42:KGK42 KGP42:KGR42 KGW42:KGY42 KHD42:KHF42 KHK42:KHM42 KHR42:KHT42 KHY42:KIA42 KIF42:KIH42 KIM42:KIO42 KIT42:KIV42 KJA42:KJC42 KJH42:KJJ42 KJO42:KJQ42 KJV42:KJX42 KKC42:KKE42 KKJ42:KKL42 KKQ42:KKS42 KKX42:KKZ42 KLE42:KLG42 KLL42:KLN42 KLS42:KLU42 KLZ42:KMB42 KMG42:KMI42 KMN42:KMP42 KMU42:KMW42 KNB42:KND42 KNI42:KNK42 KNP42:KNR42 KNW42:KNY42 KOD42:KOF42 KOK42:KOM42 KOR42:KOT42 KOY42:KPA42 KPF42:KPH42 KPM42:KPO42 KPT42:KPV42 KQA42:KQC42 KQH42:KQJ42 KQO42:KQQ42 KQV42:KQX42 KRC42:KRE42 KRJ42:KRL42 KRQ42:KRS42 KRX42:KRZ42 KSE42:KSG42 KSL42:KSN42 KSS42:KSU42 KSZ42:KTB42 KTG42:KTI42 KTN42:KTP42 KTU42:KTW42 KUB42:KUD42 KUI42:KUK42 KUP42:KUR42 KUW42:KUY42 KVD42:KVF42 KVK42:KVM42 KVR42:KVT42 KVY42:KWA42 KWF42:KWH42 KWM42:KWO42 KWT42:KWV42 KXA42:KXC42 KXH42:KXJ42 KXO42:KXQ42 KXV42:KXX42 KYC42:KYE42 KYJ42:KYL42 KYQ42:KYS42 KYX42:KYZ42 KZE42:KZG42 KZL42:KZN42 KZS42:KZU42 KZZ42:LAB42 LAG42:LAI42 LAN42:LAP42 LAU42:LAW42 LBB42:LBD42 LBI42:LBK42 LBP42:LBR42 LBW42:LBY42 LCD42:LCF42 LCK42:LCM42 LCR42:LCT42 LCY42:LDA42 LDF42:LDH42 LDM42:LDO42 LDT42:LDV42 LEA42:LEC42 LEH42:LEJ42 LEO42:LEQ42 LEV42:LEX42 LFC42:LFE42 LFJ42:LFL42 LFQ42:LFS42 LFX42:LFZ42 LGE42:LGG42 LGL42:LGN42 LGS42:LGU42 LGZ42:LHB42 LHG42:LHI42 LHN42:LHP42 LHU42:LHW42 LIB42:LID42 LII42:LIK42 LIP42:LIR42 LIW42:LIY42 LJD42:LJF42 LJK42:LJM42 LJR42:LJT42 LJY42:LKA42 LKF42:LKH42 LKM42:LKO42 LKT42:LKV42 LLA42:LLC42 LLH42:LLJ42 LLO42:LLQ42 LLV42:LLX42 LMC42:LME42 LMJ42:LML42 LMQ42:LMS42 LMX42:LMZ42 LNE42:LNG42 LNL42:LNN42 LNS42:LNU42 LNZ42:LOB42 LOG42:LOI42 LON42:LOP42 LOU42:LOW42 LPB42:LPD42 LPI42:LPK42 LPP42:LPR42 LPW42:LPY42 LQD42:LQF42 LQK42:LQM42 LQR42:LQT42 LQY42:LRA42 LRF42:LRH42 LRM42:LRO42 LRT42:LRV42 LSA42:LSC42 LSH42:LSJ42 LSO42:LSQ42 LSV42:LSX42 LTC42:LTE42 LTJ42:LTL42 LTQ42:LTS42 LTX42:LTZ42 LUE42:LUG42 LUL42:LUN42 LUS42:LUU42 LUZ42:LVB42 LVG42:LVI42 LVN42:LVP42 LVU42:LVW42 LWB42:LWD42 LWI42:LWK42 LWP42:LWR42 LWW42:LWY42 LXD42:LXF42 LXK42:LXM42 LXR42:LXT42 LXY42:LYA42 LYF42:LYH42 LYM42:LYO42 LYT42:LYV42 LZA42:LZC42 LZH42:LZJ42 LZO42:LZQ42 LZV42:LZX42 MAC42:MAE42 MAJ42:MAL42 MAQ42:MAS42 MAX42:MAZ42 MBE42:MBG42 MBL42:MBN42 MBS42:MBU42 MBZ42:MCB42 MCG42:MCI42 MCN42:MCP42 MCU42:MCW42 MDB42:MDD42 MDI42:MDK42 MDP42:MDR42 MDW42:MDY42 MED42:MEF42 MEK42:MEM42 MER42:MET42 MEY42:MFA42 MFF42:MFH42 MFM42:MFO42 MFT42:MFV42 MGA42:MGC42 MGH42:MGJ42 MGO42:MGQ42 MGV42:MGX42 MHC42:MHE42 MHJ42:MHL42 MHQ42:MHS42 MHX42:MHZ42 MIE42:MIG42 MIL42:MIN42 MIS42:MIU42 MIZ42:MJB42 MJG42:MJI42 MJN42:MJP42 MJU42:MJW42 MKB42:MKD42 MKI42:MKK42 MKP42:MKR42 MKW42:MKY42 MLD42:MLF42 MLK42:MLM42 MLR42:MLT42 MLY42:MMA42 MMF42:MMH42 MMM42:MMO42 MMT42:MMV42 MNA42:MNC42 MNH42:MNJ42 MNO42:MNQ42 MNV42:MNX42 MOC42:MOE42 MOJ42:MOL42 MOQ42:MOS42 MOX42:MOZ42 MPE42:MPG42 MPL42:MPN42 MPS42:MPU42 MPZ42:MQB42 MQG42:MQI42 MQN42:MQP42 MQU42:MQW42 MRB42:MRD42 MRI42:MRK42 MRP42:MRR42 MRW42:MRY42 MSD42:MSF42 MSK42:MSM42 MSR42:MST42 MSY42:MTA42 MTF42:MTH42 MTM42:MTO42 MTT42:MTV42 MUA42:MUC42 MUH42:MUJ42 MUO42:MUQ42 MUV42:MUX42 MVC42:MVE42 MVJ42:MVL42 MVQ42:MVS42 MVX42:MVZ42 MWE42:MWG42 MWL42:MWN42 MWS42:MWU42 MWZ42:MXB42 MXG42:MXI42 MXN42:MXP42 MXU42:MXW42 MYB42:MYD42 MYI42:MYK42 MYP42:MYR42 MYW42:MYY42 MZD42:MZF42 MZK42:MZM42 MZR42:MZT42 MZY42:NAA42 NAF42:NAH42 NAM42:NAO42 NAT42:NAV42 NBA42:NBC42 NBH42:NBJ42 NBO42:NBQ42 NBV42:NBX42 NCC42:NCE42 NCJ42:NCL42 NCQ42:NCS42 NCX42:NCZ42 NDE42:NDG42 NDL42:NDN42 NDS42:NDU42 NDZ42:NEB42 NEG42:NEI42 NEN42:NEP42 NEU42:NEW42 NFB42:NFD42 NFI42:NFK42 NFP42:NFR42 NFW42:NFY42 NGD42:NGF42 NGK42:NGM42 NGR42:NGT42 NGY42:NHA42 NHF42:NHH42 NHM42:NHO42 NHT42:NHV42 NIA42:NIC42 NIH42:NIJ42 NIO42:NIQ42 NIV42:NIX42 NJC42:NJE42 NJJ42:NJL42 NJQ42:NJS42 NJX42:NJZ42 NKE42:NKG42 NKL42:NKN42 NKS42:NKU42 NKZ42:NLB42 NLG42:NLI42 NLN42:NLP42 NLU42:NLW42 NMB42:NMD42 NMI42:NMK42 NMP42:NMR42 NMW42:NMY42 NND42:NNF42 NNK42:NNM42 NNR42:NNT42 NNY42:NOA42 NOF42:NOH42 NOM42:NOO42 NOT42:NOV42 NPA42:NPC42 NPH42:NPJ42 NPO42:NPQ42 NPV42:NPX42 NQC42:NQE42 NQJ42:NQL42 NQQ42:NQS42 NQX42:NQZ42 NRE42:NRG42 NRL42:NRN42 NRS42:NRU42 NRZ42:NSB42 NSG42:NSI42 NSN42:NSP42 NSU42:NSW42 NTB42:NTD42 NTI42:NTK42 NTP42:NTR42 NTW42:NTY42 NUD42:NUF42 NUK42:NUM42 NUR42:NUT42 NUY42:NVA42 NVF42:NVH42 NVM42:NVO42 NVT42:NVV42 NWA42:NWC42 NWH42:NWJ42 NWO42:NWQ42 NWV42:NWX42 NXC42:NXE42 NXJ42:NXL42 NXQ42:NXS42 NXX42:NXZ42 NYE42:NYG42 NYL42:NYN42 NYS42:NYU42 NYZ42:NZB42 NZG42:NZI42 NZN42:NZP42 NZU42:NZW42 OAB42:OAD42 OAI42:OAK42 OAP42:OAR42 OAW42:OAY42 OBD42:OBF42 OBK42:OBM42 OBR42:OBT42 OBY42:OCA42 OCF42:OCH42 OCM42:OCO42 OCT42:OCV42 ODA42:ODC42 ODH42:ODJ42 ODO42:ODQ42 ODV42:ODX42 OEC42:OEE42 OEJ42:OEL42 OEQ42:OES42 OEX42:OEZ42 OFE42:OFG42 OFL42:OFN42 OFS42:OFU42 OFZ42:OGB42 OGG42:OGI42 OGN42:OGP42 OGU42:OGW42 OHB42:OHD42 OHI42:OHK42 OHP42:OHR42 OHW42:OHY42 OID42:OIF42 OIK42:OIM42 OIR42:OIT42 OIY42:OJA42 OJF42:OJH42 OJM42:OJO42 OJT42:OJV42 OKA42:OKC42 OKH42:OKJ42 OKO42:OKQ42 OKV42:OKX42 OLC42:OLE42 OLJ42:OLL42 OLQ42:OLS42 OLX42:OLZ42 OME42:OMG42 OML42:OMN42 OMS42:OMU42 OMZ42:ONB42 ONG42:ONI42 ONN42:ONP42 ONU42:ONW42 OOB42:OOD42 OOI42:OOK42 OOP42:OOR42 OOW42:OOY42 OPD42:OPF42 OPK42:OPM42 OPR42:OPT42 OPY42:OQA42 OQF42:OQH42 OQM42:OQO42 OQT42:OQV42 ORA42:ORC42 ORH42:ORJ42 ORO42:ORQ42 ORV42:ORX42 OSC42:OSE42 OSJ42:OSL42 OSQ42:OSS42 OSX42:OSZ42 OTE42:OTG42 OTL42:OTN42 OTS42:OTU42 OTZ42:OUB42 OUG42:OUI42 OUN42:OUP42 OUU42:OUW42 OVB42:OVD42 OVI42:OVK42 OVP42:OVR42 OVW42:OVY42 OWD42:OWF42 OWK42:OWM42 OWR42:OWT42 OWY42:OXA42 OXF42:OXH42 OXM42:OXO42 OXT42:OXV42 OYA42:OYC42 OYH42:OYJ42 OYO42:OYQ42 OYV42:OYX42 OZC42:OZE42 OZJ42:OZL42 OZQ42:OZS42 OZX42:OZZ42 PAE42:PAG42 PAL42:PAN42 PAS42:PAU42 PAZ42:PBB42 PBG42:PBI42 PBN42:PBP42 PBU42:PBW42 PCB42:PCD42 PCI42:PCK42 PCP42:PCR42 PCW42:PCY42 PDD42:PDF42 PDK42:PDM42 PDR42:PDT42 PDY42:PEA42 PEF42:PEH42 PEM42:PEO42 PET42:PEV42 PFA42:PFC42 PFH42:PFJ42 PFO42:PFQ42 PFV42:PFX42 PGC42:PGE42 PGJ42:PGL42 PGQ42:PGS42 PGX42:PGZ42 PHE42:PHG42 PHL42:PHN42 PHS42:PHU42 PHZ42:PIB42 PIG42:PII42 PIN42:PIP42 PIU42:PIW42 PJB42:PJD42 PJI42:PJK42 PJP42:PJR42 PJW42:PJY42 PKD42:PKF42 PKK42:PKM42 PKR42:PKT42 PKY42:PLA42 PLF42:PLH42 PLM42:PLO42 PLT42:PLV42 PMA42:PMC42 PMH42:PMJ42 PMO42:PMQ42 PMV42:PMX42 PNC42:PNE42 PNJ42:PNL42 PNQ42:PNS42 PNX42:PNZ42 POE42:POG42 POL42:PON42 POS42:POU42 POZ42:PPB42 PPG42:PPI42 PPN42:PPP42 PPU42:PPW42 PQB42:PQD42 PQI42:PQK42 PQP42:PQR42 PQW42:PQY42 PRD42:PRF42 PRK42:PRM42 PRR42:PRT42 PRY42:PSA42 PSF42:PSH42 PSM42:PSO42 PST42:PSV42 PTA42:PTC42 PTH42:PTJ42 PTO42:PTQ42 PTV42:PTX42 PUC42:PUE42 PUJ42:PUL42 PUQ42:PUS42 PUX42:PUZ42 PVE42:PVG42 PVL42:PVN42 PVS42:PVU42 PVZ42:PWB42 PWG42:PWI42 PWN42:PWP42 PWU42:PWW42 PXB42:PXD42 PXI42:PXK42 PXP42:PXR42 PXW42:PXY42 PYD42:PYF42 PYK42:PYM42 PYR42:PYT42 PYY42:PZA42 PZF42:PZH42 PZM42:PZO42 PZT42:PZV42 QAA42:QAC42 QAH42:QAJ42 QAO42:QAQ42 QAV42:QAX42 QBC42:QBE42 QBJ42:QBL42 QBQ42:QBS42 QBX42:QBZ42 QCE42:QCG42 QCL42:QCN42 QCS42:QCU42 QCZ42:QDB42 QDG42:QDI42 QDN42:QDP42 QDU42:QDW42 QEB42:QED42 QEI42:QEK42 QEP42:QER42 QEW42:QEY42 QFD42:QFF42 QFK42:QFM42 QFR42:QFT42 QFY42:QGA42 QGF42:QGH42 QGM42:QGO42 QGT42:QGV42 QHA42:QHC42 QHH42:QHJ42 QHO42:QHQ42 QHV42:QHX42 QIC42:QIE42 QIJ42:QIL42 QIQ42:QIS42 QIX42:QIZ42 QJE42:QJG42 QJL42:QJN42 QJS42:QJU42 QJZ42:QKB42 QKG42:QKI42 QKN42:QKP42 QKU42:QKW42 QLB42:QLD42 QLI42:QLK42 QLP42:QLR42 QLW42:QLY42 QMD42:QMF42 QMK42:QMM42 QMR42:QMT42 QMY42:QNA42 QNF42:QNH42 QNM42:QNO42 QNT42:QNV42 QOA42:QOC42 QOH42:QOJ42 QOO42:QOQ42 QOV42:QOX42 QPC42:QPE42 QPJ42:QPL42 QPQ42:QPS42 QPX42:QPZ42 QQE42:QQG42 QQL42:QQN42 QQS42:QQU42 QQZ42:QRB42 QRG42:QRI42 QRN42:QRP42 QRU42:QRW42 QSB42:QSD42 QSI42:QSK42 QSP42:QSR42 QSW42:QSY42 QTD42:QTF42 QTK42:QTM42 QTR42:QTT42 QTY42:QUA42 QUF42:QUH42 QUM42:QUO42 QUT42:QUV42 QVA42:QVC42 QVH42:QVJ42 QVO42:QVQ42 QVV42:QVX42 QWC42:QWE42 QWJ42:QWL42 QWQ42:QWS42 QWX42:QWZ42 QXE42:QXG42 QXL42:QXN42 QXS42:QXU42 QXZ42:QYB42 QYG42:QYI42 QYN42:QYP42 QYU42:QYW42 QZB42:QZD42 QZI42:QZK42 QZP42:QZR42 QZW42:QZY42 RAD42:RAF42 RAK42:RAM42 RAR42:RAT42 RAY42:RBA42 RBF42:RBH42 RBM42:RBO42 RBT42:RBV42 RCA42:RCC42 RCH42:RCJ42 RCO42:RCQ42 RCV42:RCX42 RDC42:RDE42 RDJ42:RDL42 RDQ42:RDS42 RDX42:RDZ42 REE42:REG42 REL42:REN42 RES42:REU42 REZ42:RFB42 RFG42:RFI42 RFN42:RFP42 RFU42:RFW42 RGB42:RGD42 RGI42:RGK42 RGP42:RGR42 RGW42:RGY42 RHD42:RHF42 RHK42:RHM42 RHR42:RHT42 RHY42:RIA42 RIF42:RIH42 RIM42:RIO42 RIT42:RIV42 RJA42:RJC42 RJH42:RJJ42 RJO42:RJQ42 RJV42:RJX42 RKC42:RKE42 RKJ42:RKL42 RKQ42:RKS42 RKX42:RKZ42 RLE42:RLG42 RLL42:RLN42 RLS42:RLU42 RLZ42:RMB42 RMG42:RMI42 RMN42:RMP42 RMU42:RMW42 RNB42:RND42 RNI42:RNK42 RNP42:RNR42 RNW42:RNY42 ROD42:ROF42 ROK42:ROM42 ROR42:ROT42 ROY42:RPA42 RPF42:RPH42 RPM42:RPO42 RPT42:RPV42 RQA42:RQC42 RQH42:RQJ42 RQO42:RQQ42 RQV42:RQX42 RRC42:RRE42 RRJ42:RRL42 RRQ42:RRS42 RRX42:RRZ42 RSE42:RSG42 RSL42:RSN42 RSS42:RSU42 RSZ42:RTB42 RTG42:RTI42 RTN42:RTP42 RTU42:RTW42 RUB42:RUD42 RUI42:RUK42 RUP42:RUR42 RUW42:RUY42 RVD42:RVF42 RVK42:RVM42 RVR42:RVT42 RVY42:RWA42 RWF42:RWH42 RWM42:RWO42 RWT42:RWV42 RXA42:RXC42 RXH42:RXJ42 RXO42:RXQ42 RXV42:RXX42 RYC42:RYE42 RYJ42:RYL42 RYQ42:RYS42 RYX42:RYZ42 RZE42:RZG42 RZL42:RZN42 RZS42:RZU42 RZZ42:SAB42 SAG42:SAI42 SAN42:SAP42 SAU42:SAW42 SBB42:SBD42 SBI42:SBK42 SBP42:SBR42 SBW42:SBY42 SCD42:SCF42 SCK42:SCM42 SCR42:SCT42 SCY42:SDA42 SDF42:SDH42 SDM42:SDO42 SDT42:SDV42 SEA42:SEC42 SEH42:SEJ42 SEO42:SEQ42 SEV42:SEX42 SFC42:SFE42 SFJ42:SFL42 SFQ42:SFS42 SFX42:SFZ42 SGE42:SGG42 SGL42:SGN42 SGS42:SGU42 SGZ42:SHB42 SHG42:SHI42 SHN42:SHP42 SHU42:SHW42 SIB42:SID42 SII42:SIK42 SIP42:SIR42 SIW42:SIY42 SJD42:SJF42 SJK42:SJM42 SJR42:SJT42 SJY42:SKA42 SKF42:SKH42 SKM42:SKO42 SKT42:SKV42 SLA42:SLC42 SLH42:SLJ42 SLO42:SLQ42 SLV42:SLX42 SMC42:SME42 SMJ42:SML42 SMQ42:SMS42 SMX42:SMZ42 SNE42:SNG42 SNL42:SNN42 SNS42:SNU42 SNZ42:SOB42 SOG42:SOI42 SON42:SOP42 SOU42:SOW42 SPB42:SPD42 SPI42:SPK42 SPP42:SPR42 SPW42:SPY42 SQD42:SQF42 SQK42:SQM42 SQR42:SQT42 SQY42:SRA42 SRF42:SRH42 SRM42:SRO42 SRT42:SRV42 SSA42:SSC42 SSH42:SSJ42 SSO42:SSQ42 SSV42:SSX42 STC42:STE42 STJ42:STL42 STQ42:STS42 STX42:STZ42 SUE42:SUG42 SUL42:SUN42 SUS42:SUU42 SUZ42:SVB42 SVG42:SVI42 SVN42:SVP42 SVU42:SVW42 SWB42:SWD42 SWI42:SWK42 SWP42:SWR42 SWW42:SWY42 SXD42:SXF42 SXK42:SXM42 SXR42:SXT42 SXY42:SYA42 SYF42:SYH42 SYM42:SYO42 SYT42:SYV42 SZA42:SZC42 SZH42:SZJ42 SZO42:SZQ42 SZV42:SZX42 TAC42:TAE42 TAJ42:TAL42 TAQ42:TAS42 TAX42:TAZ42 TBE42:TBG42 TBL42:TBN42 TBS42:TBU42 TBZ42:TCB42 TCG42:TCI42 TCN42:TCP42 TCU42:TCW42 TDB42:TDD42 TDI42:TDK42 TDP42:TDR42 TDW42:TDY42 TED42:TEF42 TEK42:TEM42 TER42:TET42 TEY42:TFA42 TFF42:TFH42 TFM42:TFO42 TFT42:TFV42 TGA42:TGC42 TGH42:TGJ42 TGO42:TGQ42 TGV42:TGX42 THC42:THE42 THJ42:THL42 THQ42:THS42 THX42:THZ42 TIE42:TIG42 TIL42:TIN42 TIS42:TIU42 TIZ42:TJB42 TJG42:TJI42 TJN42:TJP42 TJU42:TJW42 TKB42:TKD42 TKI42:TKK42 TKP42:TKR42 TKW42:TKY42 TLD42:TLF42 TLK42:TLM42 TLR42:TLT42 TLY42:TMA42 TMF42:TMH42 TMM42:TMO42 TMT42:TMV42 TNA42:TNC42 TNH42:TNJ42 TNO42:TNQ42 TNV42:TNX42 TOC42:TOE42 TOJ42:TOL42 TOQ42:TOS42 TOX42:TOZ42 TPE42:TPG42 TPL42:TPN42 TPS42:TPU42 TPZ42:TQB42 TQG42:TQI42 TQN42:TQP42 TQU42:TQW42 TRB42:TRD42 TRI42:TRK42 TRP42:TRR42 TRW42:TRY42 TSD42:TSF42 TSK42:TSM42 TSR42:TST42 TSY42:TTA42 TTF42:TTH42 TTM42:TTO42 TTT42:TTV42 TUA42:TUC42 TUH42:TUJ42 TUO42:TUQ42 TUV42:TUX42 TVC42:TVE42 TVJ42:TVL42 TVQ42:TVS42 TVX42:TVZ42 TWE42:TWG42 TWL42:TWN42 TWS42:TWU42 TWZ42:TXB42 TXG42:TXI42 TXN42:TXP42 TXU42:TXW42 TYB42:TYD42 TYI42:TYK42 TYP42:TYR42 TYW42:TYY42 TZD42:TZF42 TZK42:TZM42 TZR42:TZT42 TZY42:UAA42 UAF42:UAH42 UAM42:UAO42 UAT42:UAV42 UBA42:UBC42 UBH42:UBJ42 UBO42:UBQ42 UBV42:UBX42 UCC42:UCE42 UCJ42:UCL42 UCQ42:UCS42 UCX42:UCZ42 UDE42:UDG42 UDL42:UDN42 UDS42:UDU42 UDZ42:UEB42 UEG42:UEI42 UEN42:UEP42 UEU42:UEW42 UFB42:UFD42 UFI42:UFK42 UFP42:UFR42 UFW42:UFY42 UGD42:UGF42 UGK42:UGM42 UGR42:UGT42 UGY42:UHA42 UHF42:UHH42 UHM42:UHO42 UHT42:UHV42 UIA42:UIC42 UIH42:UIJ42 UIO42:UIQ42 UIV42:UIX42 UJC42:UJE42 UJJ42:UJL42 UJQ42:UJS42 UJX42:UJZ42 UKE42:UKG42 UKL42:UKN42 UKS42:UKU42 UKZ42:ULB42 ULG42:ULI42 ULN42:ULP42 ULU42:ULW42 UMB42:UMD42 UMI42:UMK42 UMP42:UMR42 UMW42:UMY42 UND42:UNF42 UNK42:UNM42 UNR42:UNT42 UNY42:UOA42 UOF42:UOH42 UOM42:UOO42 UOT42:UOV42 UPA42:UPC42 UPH42:UPJ42 UPO42:UPQ42 UPV42:UPX42 UQC42:UQE42 UQJ42:UQL42 UQQ42:UQS42 UQX42:UQZ42 URE42:URG42 URL42:URN42 URS42:URU42 URZ42:USB42 USG42:USI42 USN42:USP42 USU42:USW42 UTB42:UTD42 UTI42:UTK42 UTP42:UTR42 UTW42:UTY42 UUD42:UUF42 UUK42:UUM42 UUR42:UUT42 UUY42:UVA42 UVF42:UVH42 UVM42:UVO42 UVT42:UVV42 UWA42:UWC42 UWH42:UWJ42 UWO42:UWQ42 UWV42:UWX42 UXC42:UXE42 UXJ42:UXL42 UXQ42:UXS42 UXX42:UXZ42 UYE42:UYG42 UYL42:UYN42 UYS42:UYU42 UYZ42:UZB42 UZG42:UZI42 UZN42:UZP42 UZU42:UZW42 VAB42:VAD42 VAI42:VAK42 VAP42:VAR42 VAW42:VAY42 VBD42:VBF42 VBK42:VBM42 VBR42:VBT42 VBY42:VCA42 VCF42:VCH42 VCM42:VCO42 VCT42:VCV42 VDA42:VDC42 VDH42:VDJ42 VDO42:VDQ42 VDV42:VDX42 VEC42:VEE42 VEJ42:VEL42 VEQ42:VES42 VEX42:VEZ42 VFE42:VFG42 VFL42:VFN42 VFS42:VFU42 VFZ42:VGB42 VGG42:VGI42 VGN42:VGP42 VGU42:VGW42 VHB42:VHD42 VHI42:VHK42 VHP42:VHR42 VHW42:VHY42 VID42:VIF42 VIK42:VIM42 VIR42:VIT42 VIY42:VJA42 VJF42:VJH42 VJM42:VJO42 VJT42:VJV42 VKA42:VKC42 VKH42:VKJ42 VKO42:VKQ42 VKV42:VKX42 VLC42:VLE42 VLJ42:VLL42 VLQ42:VLS42 VLX42:VLZ42 VME42:VMG42 VML42:VMN42 VMS42:VMU42 VMZ42:VNB42 VNG42:VNI42 VNN42:VNP42 VNU42:VNW42 VOB42:VOD42 VOI42:VOK42 VOP42:VOR42 VOW42:VOY42 VPD42:VPF42 VPK42:VPM42 VPR42:VPT42 VPY42:VQA42 VQF42:VQH42 VQM42:VQO42 VQT42:VQV42 VRA42:VRC42 VRH42:VRJ42 VRO42:VRQ42 VRV42:VRX42 VSC42:VSE42 VSJ42:VSL42 VSQ42:VSS42 VSX42:VSZ42 VTE42:VTG42 VTL42:VTN42 VTS42:VTU42 VTZ42:VUB42 VUG42:VUI42 VUN42:VUP42 VUU42:VUW42 VVB42:VVD42 VVI42:VVK42 VVP42:VVR42 VVW42:VVY42 VWD42:VWF42 VWK42:VWM42 VWR42:VWT42 VWY42:VXA42 VXF42:VXH42 VXM42:VXO42 VXT42:VXV42 VYA42:VYC42 VYH42:VYJ42 VYO42:VYQ42 VYV42:VYX42 VZC42:VZE42 VZJ42:VZL42 VZQ42:VZS42 VZX42:VZZ42 WAE42:WAG42 WAL42:WAN42 WAS42:WAU42 WAZ42:WBB42 WBG42:WBI42 WBN42:WBP42 WBU42:WBW42 WCB42:WCD42 WCI42:WCK42 WCP42:WCR42 WCW42:WCY42 WDD42:WDF42 WDK42:WDM42 WDR42:WDT42 WDY42:WEA42 WEF42:WEH42 WEM42:WEO42 WET42:WEV42 WFA42:WFC42 WFH42:WFJ42 WFO42:WFQ42 WFV42:WFX42 WGC42:WGE42 WGJ42:WGL42 WGQ42:WGS42 WGX42:WGZ42 WHE42:WHG42 WHL42:WHN42 WHS42:WHU42 WHZ42:WIB42 WIG42:WII42 WIN42:WIP42 WIU42:WIW42 WJB42:WJD42 WJI42:WJK42 WJP42:WJR42 WJW42:WJY42 WKD42:WKF42 WKK42:WKM42 WKR42:WKT42 WKY42:WLA42 WLF42:WLH42 WLM42:WLO42 WLT42:WLV42 WMA42:WMC42 WMH42:WMJ42 WMO42:WMQ42 WMV42:WMX42 WNC42:WNE42 WNJ42:WNL42 WNQ42:WNS42 WNX42:WNZ42 WOE42:WOG42 WOL42:WON42 WOS42:WOU42 WOZ42:WPB42 WPG42:WPI42 WPN42:WPP42 WPU42:WPW42 WQB42:WQD42 WQI42:WQK42 WQP42:WQR42 WQW42:WQY42 WRD42:WRF42 WRK42:WRM42 WRR42:WRT42 WRY42:WSA42 WSF42:WSH42 WSM42:WSO42 WST42:WSV42 WTA42:WTC42 WTH42:WTJ42 WTO42:WTQ42 WTV42:WTX42 WUC42:WUE42 WUJ42:WUL42 WUQ42:WUS42 WUX42:WUZ42 WVE42:WVG42 WVL42:WVN42 WVS42:WVU42 WVZ42:WWB42 WWG42:WWI42 WWN42:WWP42 WWU42:WWW42 WXB42:WXD42 WXI42:WXK42 WXP42:WXR42 WXW42:WXY42 WYD42:WYF42 WYK42:WYM42 WYR42:WYT42 WYY42:WZA42 WZF42:WZH42 WZM42:WZO42 WZT42:WZV42 XAA42:XAC42 XAH42:XAJ42 XAO42:XAQ42 XAV42:XAX42 XBC42:XBE42 XBJ42:XBL42 XBQ42:XBS42 XBX42:XBZ42 XCE42:XCG42 XCL42:XCN42 XCS42:XCU42 XCZ42:XDB42 XDG42:XDI42 XDN42:XDP42 XDU42:XDW42 XEB42:XED42 XEI42:XEK42 XEP42:XER42 XEW42:XEY42 XFD42">
    <cfRule type="containsBlanks" dxfId="298" priority="9">
      <formula>LEN(TRIM(K42))=0</formula>
    </cfRule>
  </conditionalFormatting>
  <conditionalFormatting sqref="K46:M46 R46:T46 Y46:AA46 AF46:AH46 AM46:AO46 AT46:AV46 BA46:BC46 BH46:BJ46 BO46:BQ46 BV46:BX46 CC46:CE46 CJ46:CL46 CQ46:CS46 CX46:CZ46 DE46:DG46 DL46:DN46 DS46:DU46 DZ46:EB46 EG46:EI46 EN46:EP46 EU46:EW46 FB46:FD46 FI46:FK46 FP46:FR46 FW46:FY46 GD46:GF46 GK46:GM46 GR46:GT46 GY46:HA46 HF46:HH46 HM46:HO46 HT46:HV46 IA46:IC46 IH46:IJ46 IO46:IQ46 IV46:IX46 JC46:JE46 JJ46:JL46 JQ46:JS46 JX46:JZ46 KE46:KG46 KL46:KN46 KS46:KU46 KZ46:LB46 LG46:LI46 LN46:LP46 LU46:LW46 MB46:MD46 MI46:MK46 MP46:MR46 MW46:MY46 ND46:NF46 NK46:NM46 NR46:NT46 NY46:OA46 OF46:OH46 OM46:OO46 OT46:OV46 PA46:PC46 PH46:PJ46 PO46:PQ46 PV46:PX46 QC46:QE46 QJ46:QL46 QQ46:QS46 QX46:QZ46 RE46:RG46 RL46:RN46 RS46:RU46 RZ46:SB46 SG46:SI46 SN46:SP46 SU46:SW46 TB46:TD46 TI46:TK46 TP46:TR46 TW46:TY46 UD46:UF46 UK46:UM46 UR46:UT46 UY46:VA46 VF46:VH46 VM46:VO46 VT46:VV46 WA46:WC46 WH46:WJ46 WO46:WQ46 WV46:WX46 XC46:XE46 XJ46:XL46 XQ46:XS46 XX46:XZ46 YE46:YG46 YL46:YN46 YS46:YU46 YZ46:ZB46 ZG46:ZI46 ZN46:ZP46 ZU46:ZW46 AAB46:AAD46 AAI46:AAK46 AAP46:AAR46 AAW46:AAY46 ABD46:ABF46 ABK46:ABM46 ABR46:ABT46 ABY46:ACA46 ACF46:ACH46 ACM46:ACO46 ACT46:ACV46 ADA46:ADC46 ADH46:ADJ46 ADO46:ADQ46 ADV46:ADX46 AEC46:AEE46 AEJ46:AEL46 AEQ46:AES46 AEX46:AEZ46 AFE46:AFG46 AFL46:AFN46 AFS46:AFU46 AFZ46:AGB46 AGG46:AGI46 AGN46:AGP46 AGU46:AGW46 AHB46:AHD46 AHI46:AHK46 AHP46:AHR46 AHW46:AHY46 AID46:AIF46 AIK46:AIM46 AIR46:AIT46 AIY46:AJA46 AJF46:AJH46 AJM46:AJO46 AJT46:AJV46 AKA46:AKC46 AKH46:AKJ46 AKO46:AKQ46 AKV46:AKX46 ALC46:ALE46 ALJ46:ALL46 ALQ46:ALS46 ALX46:ALZ46 AME46:AMG46 AML46:AMN46 AMS46:AMU46 AMZ46:ANB46 ANG46:ANI46 ANN46:ANP46 ANU46:ANW46 AOB46:AOD46 AOI46:AOK46 AOP46:AOR46 AOW46:AOY46 APD46:APF46 APK46:APM46 APR46:APT46 APY46:AQA46 AQF46:AQH46 AQM46:AQO46 AQT46:AQV46 ARA46:ARC46 ARH46:ARJ46 ARO46:ARQ46 ARV46:ARX46 ASC46:ASE46 ASJ46:ASL46 ASQ46:ASS46 ASX46:ASZ46 ATE46:ATG46 ATL46:ATN46 ATS46:ATU46 ATZ46:AUB46 AUG46:AUI46 AUN46:AUP46 AUU46:AUW46 AVB46:AVD46 AVI46:AVK46 AVP46:AVR46 AVW46:AVY46 AWD46:AWF46 AWK46:AWM46 AWR46:AWT46 AWY46:AXA46 AXF46:AXH46 AXM46:AXO46 AXT46:AXV46 AYA46:AYC46 AYH46:AYJ46 AYO46:AYQ46 AYV46:AYX46 AZC46:AZE46 AZJ46:AZL46 AZQ46:AZS46 AZX46:AZZ46 BAE46:BAG46 BAL46:BAN46 BAS46:BAU46 BAZ46:BBB46 BBG46:BBI46 BBN46:BBP46 BBU46:BBW46 BCB46:BCD46 BCI46:BCK46 BCP46:BCR46 BCW46:BCY46 BDD46:BDF46 BDK46:BDM46 BDR46:BDT46 BDY46:BEA46 BEF46:BEH46 BEM46:BEO46 BET46:BEV46 BFA46:BFC46 BFH46:BFJ46 BFO46:BFQ46 BFV46:BFX46 BGC46:BGE46 BGJ46:BGL46 BGQ46:BGS46 BGX46:BGZ46 BHE46:BHG46 BHL46:BHN46 BHS46:BHU46 BHZ46:BIB46 BIG46:BII46 BIN46:BIP46 BIU46:BIW46 BJB46:BJD46 BJI46:BJK46 BJP46:BJR46 BJW46:BJY46 BKD46:BKF46 BKK46:BKM46 BKR46:BKT46 BKY46:BLA46 BLF46:BLH46 BLM46:BLO46 BLT46:BLV46 BMA46:BMC46 BMH46:BMJ46 BMO46:BMQ46 BMV46:BMX46 BNC46:BNE46 BNJ46:BNL46 BNQ46:BNS46 BNX46:BNZ46 BOE46:BOG46 BOL46:BON46 BOS46:BOU46 BOZ46:BPB46 BPG46:BPI46 BPN46:BPP46 BPU46:BPW46 BQB46:BQD46 BQI46:BQK46 BQP46:BQR46 BQW46:BQY46 BRD46:BRF46 BRK46:BRM46 BRR46:BRT46 BRY46:BSA46 BSF46:BSH46 BSM46:BSO46 BST46:BSV46 BTA46:BTC46 BTH46:BTJ46 BTO46:BTQ46 BTV46:BTX46 BUC46:BUE46 BUJ46:BUL46 BUQ46:BUS46 BUX46:BUZ46 BVE46:BVG46 BVL46:BVN46 BVS46:BVU46 BVZ46:BWB46 BWG46:BWI46 BWN46:BWP46 BWU46:BWW46 BXB46:BXD46 BXI46:BXK46 BXP46:BXR46 BXW46:BXY46 BYD46:BYF46 BYK46:BYM46 BYR46:BYT46 BYY46:BZA46 BZF46:BZH46 BZM46:BZO46 BZT46:BZV46 CAA46:CAC46 CAH46:CAJ46 CAO46:CAQ46 CAV46:CAX46 CBC46:CBE46 CBJ46:CBL46 CBQ46:CBS46 CBX46:CBZ46 CCE46:CCG46 CCL46:CCN46 CCS46:CCU46 CCZ46:CDB46 CDG46:CDI46 CDN46:CDP46 CDU46:CDW46 CEB46:CED46 CEI46:CEK46 CEP46:CER46 CEW46:CEY46 CFD46:CFF46 CFK46:CFM46 CFR46:CFT46 CFY46:CGA46 CGF46:CGH46 CGM46:CGO46 CGT46:CGV46 CHA46:CHC46 CHH46:CHJ46 CHO46:CHQ46 CHV46:CHX46 CIC46:CIE46 CIJ46:CIL46 CIQ46:CIS46 CIX46:CIZ46 CJE46:CJG46 CJL46:CJN46 CJS46:CJU46 CJZ46:CKB46 CKG46:CKI46 CKN46:CKP46 CKU46:CKW46 CLB46:CLD46 CLI46:CLK46 CLP46:CLR46 CLW46:CLY46 CMD46:CMF46 CMK46:CMM46 CMR46:CMT46 CMY46:CNA46 CNF46:CNH46 CNM46:CNO46 CNT46:CNV46 COA46:COC46 COH46:COJ46 COO46:COQ46 COV46:COX46 CPC46:CPE46 CPJ46:CPL46 CPQ46:CPS46 CPX46:CPZ46 CQE46:CQG46 CQL46:CQN46 CQS46:CQU46 CQZ46:CRB46 CRG46:CRI46 CRN46:CRP46 CRU46:CRW46 CSB46:CSD46 CSI46:CSK46 CSP46:CSR46 CSW46:CSY46 CTD46:CTF46 CTK46:CTM46 CTR46:CTT46 CTY46:CUA46 CUF46:CUH46 CUM46:CUO46 CUT46:CUV46 CVA46:CVC46 CVH46:CVJ46 CVO46:CVQ46 CVV46:CVX46 CWC46:CWE46 CWJ46:CWL46 CWQ46:CWS46 CWX46:CWZ46 CXE46:CXG46 CXL46:CXN46 CXS46:CXU46 CXZ46:CYB46 CYG46:CYI46 CYN46:CYP46 CYU46:CYW46 CZB46:CZD46 CZI46:CZK46 CZP46:CZR46 CZW46:CZY46 DAD46:DAF46 DAK46:DAM46 DAR46:DAT46 DAY46:DBA46 DBF46:DBH46 DBM46:DBO46 DBT46:DBV46 DCA46:DCC46 DCH46:DCJ46 DCO46:DCQ46 DCV46:DCX46 DDC46:DDE46 DDJ46:DDL46 DDQ46:DDS46 DDX46:DDZ46 DEE46:DEG46 DEL46:DEN46 DES46:DEU46 DEZ46:DFB46 DFG46:DFI46 DFN46:DFP46 DFU46:DFW46 DGB46:DGD46 DGI46:DGK46 DGP46:DGR46 DGW46:DGY46 DHD46:DHF46 DHK46:DHM46 DHR46:DHT46 DHY46:DIA46 DIF46:DIH46 DIM46:DIO46 DIT46:DIV46 DJA46:DJC46 DJH46:DJJ46 DJO46:DJQ46 DJV46:DJX46 DKC46:DKE46 DKJ46:DKL46 DKQ46:DKS46 DKX46:DKZ46 DLE46:DLG46 DLL46:DLN46 DLS46:DLU46 DLZ46:DMB46 DMG46:DMI46 DMN46:DMP46 DMU46:DMW46 DNB46:DND46 DNI46:DNK46 DNP46:DNR46 DNW46:DNY46 DOD46:DOF46 DOK46:DOM46 DOR46:DOT46 DOY46:DPA46 DPF46:DPH46 DPM46:DPO46 DPT46:DPV46 DQA46:DQC46 DQH46:DQJ46 DQO46:DQQ46 DQV46:DQX46 DRC46:DRE46 DRJ46:DRL46 DRQ46:DRS46 DRX46:DRZ46 DSE46:DSG46 DSL46:DSN46 DSS46:DSU46 DSZ46:DTB46 DTG46:DTI46 DTN46:DTP46 DTU46:DTW46 DUB46:DUD46 DUI46:DUK46 DUP46:DUR46 DUW46:DUY46 DVD46:DVF46 DVK46:DVM46 DVR46:DVT46 DVY46:DWA46 DWF46:DWH46 DWM46:DWO46 DWT46:DWV46 DXA46:DXC46 DXH46:DXJ46 DXO46:DXQ46 DXV46:DXX46 DYC46:DYE46 DYJ46:DYL46 DYQ46:DYS46 DYX46:DYZ46 DZE46:DZG46 DZL46:DZN46 DZS46:DZU46 DZZ46:EAB46 EAG46:EAI46 EAN46:EAP46 EAU46:EAW46 EBB46:EBD46 EBI46:EBK46 EBP46:EBR46 EBW46:EBY46 ECD46:ECF46 ECK46:ECM46 ECR46:ECT46 ECY46:EDA46 EDF46:EDH46 EDM46:EDO46 EDT46:EDV46 EEA46:EEC46 EEH46:EEJ46 EEO46:EEQ46 EEV46:EEX46 EFC46:EFE46 EFJ46:EFL46 EFQ46:EFS46 EFX46:EFZ46 EGE46:EGG46 EGL46:EGN46 EGS46:EGU46 EGZ46:EHB46 EHG46:EHI46 EHN46:EHP46 EHU46:EHW46 EIB46:EID46 EII46:EIK46 EIP46:EIR46 EIW46:EIY46 EJD46:EJF46 EJK46:EJM46 EJR46:EJT46 EJY46:EKA46 EKF46:EKH46 EKM46:EKO46 EKT46:EKV46 ELA46:ELC46 ELH46:ELJ46 ELO46:ELQ46 ELV46:ELX46 EMC46:EME46 EMJ46:EML46 EMQ46:EMS46 EMX46:EMZ46 ENE46:ENG46 ENL46:ENN46 ENS46:ENU46 ENZ46:EOB46 EOG46:EOI46 EON46:EOP46 EOU46:EOW46 EPB46:EPD46 EPI46:EPK46 EPP46:EPR46 EPW46:EPY46 EQD46:EQF46 EQK46:EQM46 EQR46:EQT46 EQY46:ERA46 ERF46:ERH46 ERM46:ERO46 ERT46:ERV46 ESA46:ESC46 ESH46:ESJ46 ESO46:ESQ46 ESV46:ESX46 ETC46:ETE46 ETJ46:ETL46 ETQ46:ETS46 ETX46:ETZ46 EUE46:EUG46 EUL46:EUN46 EUS46:EUU46 EUZ46:EVB46 EVG46:EVI46 EVN46:EVP46 EVU46:EVW46 EWB46:EWD46 EWI46:EWK46 EWP46:EWR46 EWW46:EWY46 EXD46:EXF46 EXK46:EXM46 EXR46:EXT46 EXY46:EYA46 EYF46:EYH46 EYM46:EYO46 EYT46:EYV46 EZA46:EZC46 EZH46:EZJ46 EZO46:EZQ46 EZV46:EZX46 FAC46:FAE46 FAJ46:FAL46 FAQ46:FAS46 FAX46:FAZ46 FBE46:FBG46 FBL46:FBN46 FBS46:FBU46 FBZ46:FCB46 FCG46:FCI46 FCN46:FCP46 FCU46:FCW46 FDB46:FDD46 FDI46:FDK46 FDP46:FDR46 FDW46:FDY46 FED46:FEF46 FEK46:FEM46 FER46:FET46 FEY46:FFA46 FFF46:FFH46 FFM46:FFO46 FFT46:FFV46 FGA46:FGC46 FGH46:FGJ46 FGO46:FGQ46 FGV46:FGX46 FHC46:FHE46 FHJ46:FHL46 FHQ46:FHS46 FHX46:FHZ46 FIE46:FIG46 FIL46:FIN46 FIS46:FIU46 FIZ46:FJB46 FJG46:FJI46 FJN46:FJP46 FJU46:FJW46 FKB46:FKD46 FKI46:FKK46 FKP46:FKR46 FKW46:FKY46 FLD46:FLF46 FLK46:FLM46 FLR46:FLT46 FLY46:FMA46 FMF46:FMH46 FMM46:FMO46 FMT46:FMV46 FNA46:FNC46 FNH46:FNJ46 FNO46:FNQ46 FNV46:FNX46 FOC46:FOE46 FOJ46:FOL46 FOQ46:FOS46 FOX46:FOZ46 FPE46:FPG46 FPL46:FPN46 FPS46:FPU46 FPZ46:FQB46 FQG46:FQI46 FQN46:FQP46 FQU46:FQW46 FRB46:FRD46 FRI46:FRK46 FRP46:FRR46 FRW46:FRY46 FSD46:FSF46 FSK46:FSM46 FSR46:FST46 FSY46:FTA46 FTF46:FTH46 FTM46:FTO46 FTT46:FTV46 FUA46:FUC46 FUH46:FUJ46 FUO46:FUQ46 FUV46:FUX46 FVC46:FVE46 FVJ46:FVL46 FVQ46:FVS46 FVX46:FVZ46 FWE46:FWG46 FWL46:FWN46 FWS46:FWU46 FWZ46:FXB46 FXG46:FXI46 FXN46:FXP46 FXU46:FXW46 FYB46:FYD46 FYI46:FYK46 FYP46:FYR46 FYW46:FYY46 FZD46:FZF46 FZK46:FZM46 FZR46:FZT46 FZY46:GAA46 GAF46:GAH46 GAM46:GAO46 GAT46:GAV46 GBA46:GBC46 GBH46:GBJ46 GBO46:GBQ46 GBV46:GBX46 GCC46:GCE46 GCJ46:GCL46 GCQ46:GCS46 GCX46:GCZ46 GDE46:GDG46 GDL46:GDN46 GDS46:GDU46 GDZ46:GEB46 GEG46:GEI46 GEN46:GEP46 GEU46:GEW46 GFB46:GFD46 GFI46:GFK46 GFP46:GFR46 GFW46:GFY46 GGD46:GGF46 GGK46:GGM46 GGR46:GGT46 GGY46:GHA46 GHF46:GHH46 GHM46:GHO46 GHT46:GHV46 GIA46:GIC46 GIH46:GIJ46 GIO46:GIQ46 GIV46:GIX46 GJC46:GJE46 GJJ46:GJL46 GJQ46:GJS46 GJX46:GJZ46 GKE46:GKG46 GKL46:GKN46 GKS46:GKU46 GKZ46:GLB46 GLG46:GLI46 GLN46:GLP46 GLU46:GLW46 GMB46:GMD46 GMI46:GMK46 GMP46:GMR46 GMW46:GMY46 GND46:GNF46 GNK46:GNM46 GNR46:GNT46 GNY46:GOA46 GOF46:GOH46 GOM46:GOO46 GOT46:GOV46 GPA46:GPC46 GPH46:GPJ46 GPO46:GPQ46 GPV46:GPX46 GQC46:GQE46 GQJ46:GQL46 GQQ46:GQS46 GQX46:GQZ46 GRE46:GRG46 GRL46:GRN46 GRS46:GRU46 GRZ46:GSB46 GSG46:GSI46 GSN46:GSP46 GSU46:GSW46 GTB46:GTD46 GTI46:GTK46 GTP46:GTR46 GTW46:GTY46 GUD46:GUF46 GUK46:GUM46 GUR46:GUT46 GUY46:GVA46 GVF46:GVH46 GVM46:GVO46 GVT46:GVV46 GWA46:GWC46 GWH46:GWJ46 GWO46:GWQ46 GWV46:GWX46 GXC46:GXE46 GXJ46:GXL46 GXQ46:GXS46 GXX46:GXZ46 GYE46:GYG46 GYL46:GYN46 GYS46:GYU46 GYZ46:GZB46 GZG46:GZI46 GZN46:GZP46 GZU46:GZW46 HAB46:HAD46 HAI46:HAK46 HAP46:HAR46 HAW46:HAY46 HBD46:HBF46 HBK46:HBM46 HBR46:HBT46 HBY46:HCA46 HCF46:HCH46 HCM46:HCO46 HCT46:HCV46 HDA46:HDC46 HDH46:HDJ46 HDO46:HDQ46 HDV46:HDX46 HEC46:HEE46 HEJ46:HEL46 HEQ46:HES46 HEX46:HEZ46 HFE46:HFG46 HFL46:HFN46 HFS46:HFU46 HFZ46:HGB46 HGG46:HGI46 HGN46:HGP46 HGU46:HGW46 HHB46:HHD46 HHI46:HHK46 HHP46:HHR46 HHW46:HHY46 HID46:HIF46 HIK46:HIM46 HIR46:HIT46 HIY46:HJA46 HJF46:HJH46 HJM46:HJO46 HJT46:HJV46 HKA46:HKC46 HKH46:HKJ46 HKO46:HKQ46 HKV46:HKX46 HLC46:HLE46 HLJ46:HLL46 HLQ46:HLS46 HLX46:HLZ46 HME46:HMG46 HML46:HMN46 HMS46:HMU46 HMZ46:HNB46 HNG46:HNI46 HNN46:HNP46 HNU46:HNW46 HOB46:HOD46 HOI46:HOK46 HOP46:HOR46 HOW46:HOY46 HPD46:HPF46 HPK46:HPM46 HPR46:HPT46 HPY46:HQA46 HQF46:HQH46 HQM46:HQO46 HQT46:HQV46 HRA46:HRC46 HRH46:HRJ46 HRO46:HRQ46 HRV46:HRX46 HSC46:HSE46 HSJ46:HSL46 HSQ46:HSS46 HSX46:HSZ46 HTE46:HTG46 HTL46:HTN46 HTS46:HTU46 HTZ46:HUB46 HUG46:HUI46 HUN46:HUP46 HUU46:HUW46 HVB46:HVD46 HVI46:HVK46 HVP46:HVR46 HVW46:HVY46 HWD46:HWF46 HWK46:HWM46 HWR46:HWT46 HWY46:HXA46 HXF46:HXH46 HXM46:HXO46 HXT46:HXV46 HYA46:HYC46 HYH46:HYJ46 HYO46:HYQ46 HYV46:HYX46 HZC46:HZE46 HZJ46:HZL46 HZQ46:HZS46 HZX46:HZZ46 IAE46:IAG46 IAL46:IAN46 IAS46:IAU46 IAZ46:IBB46 IBG46:IBI46 IBN46:IBP46 IBU46:IBW46 ICB46:ICD46 ICI46:ICK46 ICP46:ICR46 ICW46:ICY46 IDD46:IDF46 IDK46:IDM46 IDR46:IDT46 IDY46:IEA46 IEF46:IEH46 IEM46:IEO46 IET46:IEV46 IFA46:IFC46 IFH46:IFJ46 IFO46:IFQ46 IFV46:IFX46 IGC46:IGE46 IGJ46:IGL46 IGQ46:IGS46 IGX46:IGZ46 IHE46:IHG46 IHL46:IHN46 IHS46:IHU46 IHZ46:IIB46 IIG46:III46 IIN46:IIP46 IIU46:IIW46 IJB46:IJD46 IJI46:IJK46 IJP46:IJR46 IJW46:IJY46 IKD46:IKF46 IKK46:IKM46 IKR46:IKT46 IKY46:ILA46 ILF46:ILH46 ILM46:ILO46 ILT46:ILV46 IMA46:IMC46 IMH46:IMJ46 IMO46:IMQ46 IMV46:IMX46 INC46:INE46 INJ46:INL46 INQ46:INS46 INX46:INZ46 IOE46:IOG46 IOL46:ION46 IOS46:IOU46 IOZ46:IPB46 IPG46:IPI46 IPN46:IPP46 IPU46:IPW46 IQB46:IQD46 IQI46:IQK46 IQP46:IQR46 IQW46:IQY46 IRD46:IRF46 IRK46:IRM46 IRR46:IRT46 IRY46:ISA46 ISF46:ISH46 ISM46:ISO46 IST46:ISV46 ITA46:ITC46 ITH46:ITJ46 ITO46:ITQ46 ITV46:ITX46 IUC46:IUE46 IUJ46:IUL46 IUQ46:IUS46 IUX46:IUZ46 IVE46:IVG46 IVL46:IVN46 IVS46:IVU46 IVZ46:IWB46 IWG46:IWI46 IWN46:IWP46 IWU46:IWW46 IXB46:IXD46 IXI46:IXK46 IXP46:IXR46 IXW46:IXY46 IYD46:IYF46 IYK46:IYM46 IYR46:IYT46 IYY46:IZA46 IZF46:IZH46 IZM46:IZO46 IZT46:IZV46 JAA46:JAC46 JAH46:JAJ46 JAO46:JAQ46 JAV46:JAX46 JBC46:JBE46 JBJ46:JBL46 JBQ46:JBS46 JBX46:JBZ46 JCE46:JCG46 JCL46:JCN46 JCS46:JCU46 JCZ46:JDB46 JDG46:JDI46 JDN46:JDP46 JDU46:JDW46 JEB46:JED46 JEI46:JEK46 JEP46:JER46 JEW46:JEY46 JFD46:JFF46 JFK46:JFM46 JFR46:JFT46 JFY46:JGA46 JGF46:JGH46 JGM46:JGO46 JGT46:JGV46 JHA46:JHC46 JHH46:JHJ46 JHO46:JHQ46 JHV46:JHX46 JIC46:JIE46 JIJ46:JIL46 JIQ46:JIS46 JIX46:JIZ46 JJE46:JJG46 JJL46:JJN46 JJS46:JJU46 JJZ46:JKB46 JKG46:JKI46 JKN46:JKP46 JKU46:JKW46 JLB46:JLD46 JLI46:JLK46 JLP46:JLR46 JLW46:JLY46 JMD46:JMF46 JMK46:JMM46 JMR46:JMT46 JMY46:JNA46 JNF46:JNH46 JNM46:JNO46 JNT46:JNV46 JOA46:JOC46 JOH46:JOJ46 JOO46:JOQ46 JOV46:JOX46 JPC46:JPE46 JPJ46:JPL46 JPQ46:JPS46 JPX46:JPZ46 JQE46:JQG46 JQL46:JQN46 JQS46:JQU46 JQZ46:JRB46 JRG46:JRI46 JRN46:JRP46 JRU46:JRW46 JSB46:JSD46 JSI46:JSK46 JSP46:JSR46 JSW46:JSY46 JTD46:JTF46 JTK46:JTM46 JTR46:JTT46 JTY46:JUA46 JUF46:JUH46 JUM46:JUO46 JUT46:JUV46 JVA46:JVC46 JVH46:JVJ46 JVO46:JVQ46 JVV46:JVX46 JWC46:JWE46 JWJ46:JWL46 JWQ46:JWS46 JWX46:JWZ46 JXE46:JXG46 JXL46:JXN46 JXS46:JXU46 JXZ46:JYB46 JYG46:JYI46 JYN46:JYP46 JYU46:JYW46 JZB46:JZD46 JZI46:JZK46 JZP46:JZR46 JZW46:JZY46 KAD46:KAF46 KAK46:KAM46 KAR46:KAT46 KAY46:KBA46 KBF46:KBH46 KBM46:KBO46 KBT46:KBV46 KCA46:KCC46 KCH46:KCJ46 KCO46:KCQ46 KCV46:KCX46 KDC46:KDE46 KDJ46:KDL46 KDQ46:KDS46 KDX46:KDZ46 KEE46:KEG46 KEL46:KEN46 KES46:KEU46 KEZ46:KFB46 KFG46:KFI46 KFN46:KFP46 KFU46:KFW46 KGB46:KGD46 KGI46:KGK46 KGP46:KGR46 KGW46:KGY46 KHD46:KHF46 KHK46:KHM46 KHR46:KHT46 KHY46:KIA46 KIF46:KIH46 KIM46:KIO46 KIT46:KIV46 KJA46:KJC46 KJH46:KJJ46 KJO46:KJQ46 KJV46:KJX46 KKC46:KKE46 KKJ46:KKL46 KKQ46:KKS46 KKX46:KKZ46 KLE46:KLG46 KLL46:KLN46 KLS46:KLU46 KLZ46:KMB46 KMG46:KMI46 KMN46:KMP46 KMU46:KMW46 KNB46:KND46 KNI46:KNK46 KNP46:KNR46 KNW46:KNY46 KOD46:KOF46 KOK46:KOM46 KOR46:KOT46 KOY46:KPA46 KPF46:KPH46 KPM46:KPO46 KPT46:KPV46 KQA46:KQC46 KQH46:KQJ46 KQO46:KQQ46 KQV46:KQX46 KRC46:KRE46 KRJ46:KRL46 KRQ46:KRS46 KRX46:KRZ46 KSE46:KSG46 KSL46:KSN46 KSS46:KSU46 KSZ46:KTB46 KTG46:KTI46 KTN46:KTP46 KTU46:KTW46 KUB46:KUD46 KUI46:KUK46 KUP46:KUR46 KUW46:KUY46 KVD46:KVF46 KVK46:KVM46 KVR46:KVT46 KVY46:KWA46 KWF46:KWH46 KWM46:KWO46 KWT46:KWV46 KXA46:KXC46 KXH46:KXJ46 KXO46:KXQ46 KXV46:KXX46 KYC46:KYE46 KYJ46:KYL46 KYQ46:KYS46 KYX46:KYZ46 KZE46:KZG46 KZL46:KZN46 KZS46:KZU46 KZZ46:LAB46 LAG46:LAI46 LAN46:LAP46 LAU46:LAW46 LBB46:LBD46 LBI46:LBK46 LBP46:LBR46 LBW46:LBY46 LCD46:LCF46 LCK46:LCM46 LCR46:LCT46 LCY46:LDA46 LDF46:LDH46 LDM46:LDO46 LDT46:LDV46 LEA46:LEC46 LEH46:LEJ46 LEO46:LEQ46 LEV46:LEX46 LFC46:LFE46 LFJ46:LFL46 LFQ46:LFS46 LFX46:LFZ46 LGE46:LGG46 LGL46:LGN46 LGS46:LGU46 LGZ46:LHB46 LHG46:LHI46 LHN46:LHP46 LHU46:LHW46 LIB46:LID46 LII46:LIK46 LIP46:LIR46 LIW46:LIY46 LJD46:LJF46 LJK46:LJM46 LJR46:LJT46 LJY46:LKA46 LKF46:LKH46 LKM46:LKO46 LKT46:LKV46 LLA46:LLC46 LLH46:LLJ46 LLO46:LLQ46 LLV46:LLX46 LMC46:LME46 LMJ46:LML46 LMQ46:LMS46 LMX46:LMZ46 LNE46:LNG46 LNL46:LNN46 LNS46:LNU46 LNZ46:LOB46 LOG46:LOI46 LON46:LOP46 LOU46:LOW46 LPB46:LPD46 LPI46:LPK46 LPP46:LPR46 LPW46:LPY46 LQD46:LQF46 LQK46:LQM46 LQR46:LQT46 LQY46:LRA46 LRF46:LRH46 LRM46:LRO46 LRT46:LRV46 LSA46:LSC46 LSH46:LSJ46 LSO46:LSQ46 LSV46:LSX46 LTC46:LTE46 LTJ46:LTL46 LTQ46:LTS46 LTX46:LTZ46 LUE46:LUG46 LUL46:LUN46 LUS46:LUU46 LUZ46:LVB46 LVG46:LVI46 LVN46:LVP46 LVU46:LVW46 LWB46:LWD46 LWI46:LWK46 LWP46:LWR46 LWW46:LWY46 LXD46:LXF46 LXK46:LXM46 LXR46:LXT46 LXY46:LYA46 LYF46:LYH46 LYM46:LYO46 LYT46:LYV46 LZA46:LZC46 LZH46:LZJ46 LZO46:LZQ46 LZV46:LZX46 MAC46:MAE46 MAJ46:MAL46 MAQ46:MAS46 MAX46:MAZ46 MBE46:MBG46 MBL46:MBN46 MBS46:MBU46 MBZ46:MCB46 MCG46:MCI46 MCN46:MCP46 MCU46:MCW46 MDB46:MDD46 MDI46:MDK46 MDP46:MDR46 MDW46:MDY46 MED46:MEF46 MEK46:MEM46 MER46:MET46 MEY46:MFA46 MFF46:MFH46 MFM46:MFO46 MFT46:MFV46 MGA46:MGC46 MGH46:MGJ46 MGO46:MGQ46 MGV46:MGX46 MHC46:MHE46 MHJ46:MHL46 MHQ46:MHS46 MHX46:MHZ46 MIE46:MIG46 MIL46:MIN46 MIS46:MIU46 MIZ46:MJB46 MJG46:MJI46 MJN46:MJP46 MJU46:MJW46 MKB46:MKD46 MKI46:MKK46 MKP46:MKR46 MKW46:MKY46 MLD46:MLF46 MLK46:MLM46 MLR46:MLT46 MLY46:MMA46 MMF46:MMH46 MMM46:MMO46 MMT46:MMV46 MNA46:MNC46 MNH46:MNJ46 MNO46:MNQ46 MNV46:MNX46 MOC46:MOE46 MOJ46:MOL46 MOQ46:MOS46 MOX46:MOZ46 MPE46:MPG46 MPL46:MPN46 MPS46:MPU46 MPZ46:MQB46 MQG46:MQI46 MQN46:MQP46 MQU46:MQW46 MRB46:MRD46 MRI46:MRK46 MRP46:MRR46 MRW46:MRY46 MSD46:MSF46 MSK46:MSM46 MSR46:MST46 MSY46:MTA46 MTF46:MTH46 MTM46:MTO46 MTT46:MTV46 MUA46:MUC46 MUH46:MUJ46 MUO46:MUQ46 MUV46:MUX46 MVC46:MVE46 MVJ46:MVL46 MVQ46:MVS46 MVX46:MVZ46 MWE46:MWG46 MWL46:MWN46 MWS46:MWU46 MWZ46:MXB46 MXG46:MXI46 MXN46:MXP46 MXU46:MXW46 MYB46:MYD46 MYI46:MYK46 MYP46:MYR46 MYW46:MYY46 MZD46:MZF46 MZK46:MZM46 MZR46:MZT46 MZY46:NAA46 NAF46:NAH46 NAM46:NAO46 NAT46:NAV46 NBA46:NBC46 NBH46:NBJ46 NBO46:NBQ46 NBV46:NBX46 NCC46:NCE46 NCJ46:NCL46 NCQ46:NCS46 NCX46:NCZ46 NDE46:NDG46 NDL46:NDN46 NDS46:NDU46 NDZ46:NEB46 NEG46:NEI46 NEN46:NEP46 NEU46:NEW46 NFB46:NFD46 NFI46:NFK46 NFP46:NFR46 NFW46:NFY46 NGD46:NGF46 NGK46:NGM46 NGR46:NGT46 NGY46:NHA46 NHF46:NHH46 NHM46:NHO46 NHT46:NHV46 NIA46:NIC46 NIH46:NIJ46 NIO46:NIQ46 NIV46:NIX46 NJC46:NJE46 NJJ46:NJL46 NJQ46:NJS46 NJX46:NJZ46 NKE46:NKG46 NKL46:NKN46 NKS46:NKU46 NKZ46:NLB46 NLG46:NLI46 NLN46:NLP46 NLU46:NLW46 NMB46:NMD46 NMI46:NMK46 NMP46:NMR46 NMW46:NMY46 NND46:NNF46 NNK46:NNM46 NNR46:NNT46 NNY46:NOA46 NOF46:NOH46 NOM46:NOO46 NOT46:NOV46 NPA46:NPC46 NPH46:NPJ46 NPO46:NPQ46 NPV46:NPX46 NQC46:NQE46 NQJ46:NQL46 NQQ46:NQS46 NQX46:NQZ46 NRE46:NRG46 NRL46:NRN46 NRS46:NRU46 NRZ46:NSB46 NSG46:NSI46 NSN46:NSP46 NSU46:NSW46 NTB46:NTD46 NTI46:NTK46 NTP46:NTR46 NTW46:NTY46 NUD46:NUF46 NUK46:NUM46 NUR46:NUT46 NUY46:NVA46 NVF46:NVH46 NVM46:NVO46 NVT46:NVV46 NWA46:NWC46 NWH46:NWJ46 NWO46:NWQ46 NWV46:NWX46 NXC46:NXE46 NXJ46:NXL46 NXQ46:NXS46 NXX46:NXZ46 NYE46:NYG46 NYL46:NYN46 NYS46:NYU46 NYZ46:NZB46 NZG46:NZI46 NZN46:NZP46 NZU46:NZW46 OAB46:OAD46 OAI46:OAK46 OAP46:OAR46 OAW46:OAY46 OBD46:OBF46 OBK46:OBM46 OBR46:OBT46 OBY46:OCA46 OCF46:OCH46 OCM46:OCO46 OCT46:OCV46 ODA46:ODC46 ODH46:ODJ46 ODO46:ODQ46 ODV46:ODX46 OEC46:OEE46 OEJ46:OEL46 OEQ46:OES46 OEX46:OEZ46 OFE46:OFG46 OFL46:OFN46 OFS46:OFU46 OFZ46:OGB46 OGG46:OGI46 OGN46:OGP46 OGU46:OGW46 OHB46:OHD46 OHI46:OHK46 OHP46:OHR46 OHW46:OHY46 OID46:OIF46 OIK46:OIM46 OIR46:OIT46 OIY46:OJA46 OJF46:OJH46 OJM46:OJO46 OJT46:OJV46 OKA46:OKC46 OKH46:OKJ46 OKO46:OKQ46 OKV46:OKX46 OLC46:OLE46 OLJ46:OLL46 OLQ46:OLS46 OLX46:OLZ46 OME46:OMG46 OML46:OMN46 OMS46:OMU46 OMZ46:ONB46 ONG46:ONI46 ONN46:ONP46 ONU46:ONW46 OOB46:OOD46 OOI46:OOK46 OOP46:OOR46 OOW46:OOY46 OPD46:OPF46 OPK46:OPM46 OPR46:OPT46 OPY46:OQA46 OQF46:OQH46 OQM46:OQO46 OQT46:OQV46 ORA46:ORC46 ORH46:ORJ46 ORO46:ORQ46 ORV46:ORX46 OSC46:OSE46 OSJ46:OSL46 OSQ46:OSS46 OSX46:OSZ46 OTE46:OTG46 OTL46:OTN46 OTS46:OTU46 OTZ46:OUB46 OUG46:OUI46 OUN46:OUP46 OUU46:OUW46 OVB46:OVD46 OVI46:OVK46 OVP46:OVR46 OVW46:OVY46 OWD46:OWF46 OWK46:OWM46 OWR46:OWT46 OWY46:OXA46 OXF46:OXH46 OXM46:OXO46 OXT46:OXV46 OYA46:OYC46 OYH46:OYJ46 OYO46:OYQ46 OYV46:OYX46 OZC46:OZE46 OZJ46:OZL46 OZQ46:OZS46 OZX46:OZZ46 PAE46:PAG46 PAL46:PAN46 PAS46:PAU46 PAZ46:PBB46 PBG46:PBI46 PBN46:PBP46 PBU46:PBW46 PCB46:PCD46 PCI46:PCK46 PCP46:PCR46 PCW46:PCY46 PDD46:PDF46 PDK46:PDM46 PDR46:PDT46 PDY46:PEA46 PEF46:PEH46 PEM46:PEO46 PET46:PEV46 PFA46:PFC46 PFH46:PFJ46 PFO46:PFQ46 PFV46:PFX46 PGC46:PGE46 PGJ46:PGL46 PGQ46:PGS46 PGX46:PGZ46 PHE46:PHG46 PHL46:PHN46 PHS46:PHU46 PHZ46:PIB46 PIG46:PII46 PIN46:PIP46 PIU46:PIW46 PJB46:PJD46 PJI46:PJK46 PJP46:PJR46 PJW46:PJY46 PKD46:PKF46 PKK46:PKM46 PKR46:PKT46 PKY46:PLA46 PLF46:PLH46 PLM46:PLO46 PLT46:PLV46 PMA46:PMC46 PMH46:PMJ46 PMO46:PMQ46 PMV46:PMX46 PNC46:PNE46 PNJ46:PNL46 PNQ46:PNS46 PNX46:PNZ46 POE46:POG46 POL46:PON46 POS46:POU46 POZ46:PPB46 PPG46:PPI46 PPN46:PPP46 PPU46:PPW46 PQB46:PQD46 PQI46:PQK46 PQP46:PQR46 PQW46:PQY46 PRD46:PRF46 PRK46:PRM46 PRR46:PRT46 PRY46:PSA46 PSF46:PSH46 PSM46:PSO46 PST46:PSV46 PTA46:PTC46 PTH46:PTJ46 PTO46:PTQ46 PTV46:PTX46 PUC46:PUE46 PUJ46:PUL46 PUQ46:PUS46 PUX46:PUZ46 PVE46:PVG46 PVL46:PVN46 PVS46:PVU46 PVZ46:PWB46 PWG46:PWI46 PWN46:PWP46 PWU46:PWW46 PXB46:PXD46 PXI46:PXK46 PXP46:PXR46 PXW46:PXY46 PYD46:PYF46 PYK46:PYM46 PYR46:PYT46 PYY46:PZA46 PZF46:PZH46 PZM46:PZO46 PZT46:PZV46 QAA46:QAC46 QAH46:QAJ46 QAO46:QAQ46 QAV46:QAX46 QBC46:QBE46 QBJ46:QBL46 QBQ46:QBS46 QBX46:QBZ46 QCE46:QCG46 QCL46:QCN46 QCS46:QCU46 QCZ46:QDB46 QDG46:QDI46 QDN46:QDP46 QDU46:QDW46 QEB46:QED46 QEI46:QEK46 QEP46:QER46 QEW46:QEY46 QFD46:QFF46 QFK46:QFM46 QFR46:QFT46 QFY46:QGA46 QGF46:QGH46 QGM46:QGO46 QGT46:QGV46 QHA46:QHC46 QHH46:QHJ46 QHO46:QHQ46 QHV46:QHX46 QIC46:QIE46 QIJ46:QIL46 QIQ46:QIS46 QIX46:QIZ46 QJE46:QJG46 QJL46:QJN46 QJS46:QJU46 QJZ46:QKB46 QKG46:QKI46 QKN46:QKP46 QKU46:QKW46 QLB46:QLD46 QLI46:QLK46 QLP46:QLR46 QLW46:QLY46 QMD46:QMF46 QMK46:QMM46 QMR46:QMT46 QMY46:QNA46 QNF46:QNH46 QNM46:QNO46 QNT46:QNV46 QOA46:QOC46 QOH46:QOJ46 QOO46:QOQ46 QOV46:QOX46 QPC46:QPE46 QPJ46:QPL46 QPQ46:QPS46 QPX46:QPZ46 QQE46:QQG46 QQL46:QQN46 QQS46:QQU46 QQZ46:QRB46 QRG46:QRI46 QRN46:QRP46 QRU46:QRW46 QSB46:QSD46 QSI46:QSK46 QSP46:QSR46 QSW46:QSY46 QTD46:QTF46 QTK46:QTM46 QTR46:QTT46 QTY46:QUA46 QUF46:QUH46 QUM46:QUO46 QUT46:QUV46 QVA46:QVC46 QVH46:QVJ46 QVO46:QVQ46 QVV46:QVX46 QWC46:QWE46 QWJ46:QWL46 QWQ46:QWS46 QWX46:QWZ46 QXE46:QXG46 QXL46:QXN46 QXS46:QXU46 QXZ46:QYB46 QYG46:QYI46 QYN46:QYP46 QYU46:QYW46 QZB46:QZD46 QZI46:QZK46 QZP46:QZR46 QZW46:QZY46 RAD46:RAF46 RAK46:RAM46 RAR46:RAT46 RAY46:RBA46 RBF46:RBH46 RBM46:RBO46 RBT46:RBV46 RCA46:RCC46 RCH46:RCJ46 RCO46:RCQ46 RCV46:RCX46 RDC46:RDE46 RDJ46:RDL46 RDQ46:RDS46 RDX46:RDZ46 REE46:REG46 REL46:REN46 RES46:REU46 REZ46:RFB46 RFG46:RFI46 RFN46:RFP46 RFU46:RFW46 RGB46:RGD46 RGI46:RGK46 RGP46:RGR46 RGW46:RGY46 RHD46:RHF46 RHK46:RHM46 RHR46:RHT46 RHY46:RIA46 RIF46:RIH46 RIM46:RIO46 RIT46:RIV46 RJA46:RJC46 RJH46:RJJ46 RJO46:RJQ46 RJV46:RJX46 RKC46:RKE46 RKJ46:RKL46 RKQ46:RKS46 RKX46:RKZ46 RLE46:RLG46 RLL46:RLN46 RLS46:RLU46 RLZ46:RMB46 RMG46:RMI46 RMN46:RMP46 RMU46:RMW46 RNB46:RND46 RNI46:RNK46 RNP46:RNR46 RNW46:RNY46 ROD46:ROF46 ROK46:ROM46 ROR46:ROT46 ROY46:RPA46 RPF46:RPH46 RPM46:RPO46 RPT46:RPV46 RQA46:RQC46 RQH46:RQJ46 RQO46:RQQ46 RQV46:RQX46 RRC46:RRE46 RRJ46:RRL46 RRQ46:RRS46 RRX46:RRZ46 RSE46:RSG46 RSL46:RSN46 RSS46:RSU46 RSZ46:RTB46 RTG46:RTI46 RTN46:RTP46 RTU46:RTW46 RUB46:RUD46 RUI46:RUK46 RUP46:RUR46 RUW46:RUY46 RVD46:RVF46 RVK46:RVM46 RVR46:RVT46 RVY46:RWA46 RWF46:RWH46 RWM46:RWO46 RWT46:RWV46 RXA46:RXC46 RXH46:RXJ46 RXO46:RXQ46 RXV46:RXX46 RYC46:RYE46 RYJ46:RYL46 RYQ46:RYS46 RYX46:RYZ46 RZE46:RZG46 RZL46:RZN46 RZS46:RZU46 RZZ46:SAB46 SAG46:SAI46 SAN46:SAP46 SAU46:SAW46 SBB46:SBD46 SBI46:SBK46 SBP46:SBR46 SBW46:SBY46 SCD46:SCF46 SCK46:SCM46 SCR46:SCT46 SCY46:SDA46 SDF46:SDH46 SDM46:SDO46 SDT46:SDV46 SEA46:SEC46 SEH46:SEJ46 SEO46:SEQ46 SEV46:SEX46 SFC46:SFE46 SFJ46:SFL46 SFQ46:SFS46 SFX46:SFZ46 SGE46:SGG46 SGL46:SGN46 SGS46:SGU46 SGZ46:SHB46 SHG46:SHI46 SHN46:SHP46 SHU46:SHW46 SIB46:SID46 SII46:SIK46 SIP46:SIR46 SIW46:SIY46 SJD46:SJF46 SJK46:SJM46 SJR46:SJT46 SJY46:SKA46 SKF46:SKH46 SKM46:SKO46 SKT46:SKV46 SLA46:SLC46 SLH46:SLJ46 SLO46:SLQ46 SLV46:SLX46 SMC46:SME46 SMJ46:SML46 SMQ46:SMS46 SMX46:SMZ46 SNE46:SNG46 SNL46:SNN46 SNS46:SNU46 SNZ46:SOB46 SOG46:SOI46 SON46:SOP46 SOU46:SOW46 SPB46:SPD46 SPI46:SPK46 SPP46:SPR46 SPW46:SPY46 SQD46:SQF46 SQK46:SQM46 SQR46:SQT46 SQY46:SRA46 SRF46:SRH46 SRM46:SRO46 SRT46:SRV46 SSA46:SSC46 SSH46:SSJ46 SSO46:SSQ46 SSV46:SSX46 STC46:STE46 STJ46:STL46 STQ46:STS46 STX46:STZ46 SUE46:SUG46 SUL46:SUN46 SUS46:SUU46 SUZ46:SVB46 SVG46:SVI46 SVN46:SVP46 SVU46:SVW46 SWB46:SWD46 SWI46:SWK46 SWP46:SWR46 SWW46:SWY46 SXD46:SXF46 SXK46:SXM46 SXR46:SXT46 SXY46:SYA46 SYF46:SYH46 SYM46:SYO46 SYT46:SYV46 SZA46:SZC46 SZH46:SZJ46 SZO46:SZQ46 SZV46:SZX46 TAC46:TAE46 TAJ46:TAL46 TAQ46:TAS46 TAX46:TAZ46 TBE46:TBG46 TBL46:TBN46 TBS46:TBU46 TBZ46:TCB46 TCG46:TCI46 TCN46:TCP46 TCU46:TCW46 TDB46:TDD46 TDI46:TDK46 TDP46:TDR46 TDW46:TDY46 TED46:TEF46 TEK46:TEM46 TER46:TET46 TEY46:TFA46 TFF46:TFH46 TFM46:TFO46 TFT46:TFV46 TGA46:TGC46 TGH46:TGJ46 TGO46:TGQ46 TGV46:TGX46 THC46:THE46 THJ46:THL46 THQ46:THS46 THX46:THZ46 TIE46:TIG46 TIL46:TIN46 TIS46:TIU46 TIZ46:TJB46 TJG46:TJI46 TJN46:TJP46 TJU46:TJW46 TKB46:TKD46 TKI46:TKK46 TKP46:TKR46 TKW46:TKY46 TLD46:TLF46 TLK46:TLM46 TLR46:TLT46 TLY46:TMA46 TMF46:TMH46 TMM46:TMO46 TMT46:TMV46 TNA46:TNC46 TNH46:TNJ46 TNO46:TNQ46 TNV46:TNX46 TOC46:TOE46 TOJ46:TOL46 TOQ46:TOS46 TOX46:TOZ46 TPE46:TPG46 TPL46:TPN46 TPS46:TPU46 TPZ46:TQB46 TQG46:TQI46 TQN46:TQP46 TQU46:TQW46 TRB46:TRD46 TRI46:TRK46 TRP46:TRR46 TRW46:TRY46 TSD46:TSF46 TSK46:TSM46 TSR46:TST46 TSY46:TTA46 TTF46:TTH46 TTM46:TTO46 TTT46:TTV46 TUA46:TUC46 TUH46:TUJ46 TUO46:TUQ46 TUV46:TUX46 TVC46:TVE46 TVJ46:TVL46 TVQ46:TVS46 TVX46:TVZ46 TWE46:TWG46 TWL46:TWN46 TWS46:TWU46 TWZ46:TXB46 TXG46:TXI46 TXN46:TXP46 TXU46:TXW46 TYB46:TYD46 TYI46:TYK46 TYP46:TYR46 TYW46:TYY46 TZD46:TZF46 TZK46:TZM46 TZR46:TZT46 TZY46:UAA46 UAF46:UAH46 UAM46:UAO46 UAT46:UAV46 UBA46:UBC46 UBH46:UBJ46 UBO46:UBQ46 UBV46:UBX46 UCC46:UCE46 UCJ46:UCL46 UCQ46:UCS46 UCX46:UCZ46 UDE46:UDG46 UDL46:UDN46 UDS46:UDU46 UDZ46:UEB46 UEG46:UEI46 UEN46:UEP46 UEU46:UEW46 UFB46:UFD46 UFI46:UFK46 UFP46:UFR46 UFW46:UFY46 UGD46:UGF46 UGK46:UGM46 UGR46:UGT46 UGY46:UHA46 UHF46:UHH46 UHM46:UHO46 UHT46:UHV46 UIA46:UIC46 UIH46:UIJ46 UIO46:UIQ46 UIV46:UIX46 UJC46:UJE46 UJJ46:UJL46 UJQ46:UJS46 UJX46:UJZ46 UKE46:UKG46 UKL46:UKN46 UKS46:UKU46 UKZ46:ULB46 ULG46:ULI46 ULN46:ULP46 ULU46:ULW46 UMB46:UMD46 UMI46:UMK46 UMP46:UMR46 UMW46:UMY46 UND46:UNF46 UNK46:UNM46 UNR46:UNT46 UNY46:UOA46 UOF46:UOH46 UOM46:UOO46 UOT46:UOV46 UPA46:UPC46 UPH46:UPJ46 UPO46:UPQ46 UPV46:UPX46 UQC46:UQE46 UQJ46:UQL46 UQQ46:UQS46 UQX46:UQZ46 URE46:URG46 URL46:URN46 URS46:URU46 URZ46:USB46 USG46:USI46 USN46:USP46 USU46:USW46 UTB46:UTD46 UTI46:UTK46 UTP46:UTR46 UTW46:UTY46 UUD46:UUF46 UUK46:UUM46 UUR46:UUT46 UUY46:UVA46 UVF46:UVH46 UVM46:UVO46 UVT46:UVV46 UWA46:UWC46 UWH46:UWJ46 UWO46:UWQ46 UWV46:UWX46 UXC46:UXE46 UXJ46:UXL46 UXQ46:UXS46 UXX46:UXZ46 UYE46:UYG46 UYL46:UYN46 UYS46:UYU46 UYZ46:UZB46 UZG46:UZI46 UZN46:UZP46 UZU46:UZW46 VAB46:VAD46 VAI46:VAK46 VAP46:VAR46 VAW46:VAY46 VBD46:VBF46 VBK46:VBM46 VBR46:VBT46 VBY46:VCA46 VCF46:VCH46 VCM46:VCO46 VCT46:VCV46 VDA46:VDC46 VDH46:VDJ46 VDO46:VDQ46 VDV46:VDX46 VEC46:VEE46 VEJ46:VEL46 VEQ46:VES46 VEX46:VEZ46 VFE46:VFG46 VFL46:VFN46 VFS46:VFU46 VFZ46:VGB46 VGG46:VGI46 VGN46:VGP46 VGU46:VGW46 VHB46:VHD46 VHI46:VHK46 VHP46:VHR46 VHW46:VHY46 VID46:VIF46 VIK46:VIM46 VIR46:VIT46 VIY46:VJA46 VJF46:VJH46 VJM46:VJO46 VJT46:VJV46 VKA46:VKC46 VKH46:VKJ46 VKO46:VKQ46 VKV46:VKX46 VLC46:VLE46 VLJ46:VLL46 VLQ46:VLS46 VLX46:VLZ46 VME46:VMG46 VML46:VMN46 VMS46:VMU46 VMZ46:VNB46 VNG46:VNI46 VNN46:VNP46 VNU46:VNW46 VOB46:VOD46 VOI46:VOK46 VOP46:VOR46 VOW46:VOY46 VPD46:VPF46 VPK46:VPM46 VPR46:VPT46 VPY46:VQA46 VQF46:VQH46 VQM46:VQO46 VQT46:VQV46 VRA46:VRC46 VRH46:VRJ46 VRO46:VRQ46 VRV46:VRX46 VSC46:VSE46 VSJ46:VSL46 VSQ46:VSS46 VSX46:VSZ46 VTE46:VTG46 VTL46:VTN46 VTS46:VTU46 VTZ46:VUB46 VUG46:VUI46 VUN46:VUP46 VUU46:VUW46 VVB46:VVD46 VVI46:VVK46 VVP46:VVR46 VVW46:VVY46 VWD46:VWF46 VWK46:VWM46 VWR46:VWT46 VWY46:VXA46 VXF46:VXH46 VXM46:VXO46 VXT46:VXV46 VYA46:VYC46 VYH46:VYJ46 VYO46:VYQ46 VYV46:VYX46 VZC46:VZE46 VZJ46:VZL46 VZQ46:VZS46 VZX46:VZZ46 WAE46:WAG46 WAL46:WAN46 WAS46:WAU46 WAZ46:WBB46 WBG46:WBI46 WBN46:WBP46 WBU46:WBW46 WCB46:WCD46 WCI46:WCK46 WCP46:WCR46 WCW46:WCY46 WDD46:WDF46 WDK46:WDM46 WDR46:WDT46 WDY46:WEA46 WEF46:WEH46 WEM46:WEO46 WET46:WEV46 WFA46:WFC46 WFH46:WFJ46 WFO46:WFQ46 WFV46:WFX46 WGC46:WGE46 WGJ46:WGL46 WGQ46:WGS46 WGX46:WGZ46 WHE46:WHG46 WHL46:WHN46 WHS46:WHU46 WHZ46:WIB46 WIG46:WII46 WIN46:WIP46 WIU46:WIW46 WJB46:WJD46 WJI46:WJK46 WJP46:WJR46 WJW46:WJY46 WKD46:WKF46 WKK46:WKM46 WKR46:WKT46 WKY46:WLA46 WLF46:WLH46 WLM46:WLO46 WLT46:WLV46 WMA46:WMC46 WMH46:WMJ46 WMO46:WMQ46 WMV46:WMX46 WNC46:WNE46 WNJ46:WNL46 WNQ46:WNS46 WNX46:WNZ46 WOE46:WOG46 WOL46:WON46 WOS46:WOU46 WOZ46:WPB46 WPG46:WPI46 WPN46:WPP46 WPU46:WPW46 WQB46:WQD46 WQI46:WQK46 WQP46:WQR46 WQW46:WQY46 WRD46:WRF46 WRK46:WRM46 WRR46:WRT46 WRY46:WSA46 WSF46:WSH46 WSM46:WSO46 WST46:WSV46 WTA46:WTC46 WTH46:WTJ46 WTO46:WTQ46 WTV46:WTX46 WUC46:WUE46 WUJ46:WUL46 WUQ46:WUS46 WUX46:WUZ46 WVE46:WVG46 WVL46:WVN46 WVS46:WVU46 WVZ46:WWB46 WWG46:WWI46 WWN46:WWP46 WWU46:WWW46 WXB46:WXD46 WXI46:WXK46 WXP46:WXR46 WXW46:WXY46 WYD46:WYF46 WYK46:WYM46 WYR46:WYT46 WYY46:WZA46 WZF46:WZH46 WZM46:WZO46 WZT46:WZV46 XAA46:XAC46 XAH46:XAJ46 XAO46:XAQ46 XAV46:XAX46 XBC46:XBE46 XBJ46:XBL46 XBQ46:XBS46 XBX46:XBZ46 XCE46:XCG46 XCL46:XCN46 XCS46:XCU46 XCZ46:XDB46 XDG46:XDI46 XDN46:XDP46 XDU46:XDW46 XEB46:XED46 XEI46:XEK46 XEP46:XER46 XEW46:XEY46 XFD46">
    <cfRule type="containsBlanks" dxfId="297" priority="8">
      <formula>LEN(TRIM(K46))=0</formula>
    </cfRule>
  </conditionalFormatting>
  <conditionalFormatting sqref="K51:M51 R51:T51 Y51:AA51 AF51:AH51 AM51:AO51 AT51:AV51 BA51:BC51 BH51:BJ51 BO51:BQ51 BV51:BX51 CC51:CE51 CJ51:CL51 CQ51:CS51 CX51:CZ51 DE51:DG51 DL51:DN51 DS51:DU51 DZ51:EB51 EG51:EI51 EN51:EP51 EU51:EW51 FB51:FD51 FI51:FK51 FP51:FR51 FW51:FY51 GD51:GF51 GK51:GM51 GR51:GT51 GY51:HA51 HF51:HH51 HM51:HO51 HT51:HV51 IA51:IC51 IH51:IJ51 IO51:IQ51 IV51:IX51 JC51:JE51 JJ51:JL51 JQ51:JS51 JX51:JZ51 KE51:KG51 KL51:KN51 KS51:KU51 KZ51:LB51 LG51:LI51 LN51:LP51 LU51:LW51 MB51:MD51 MI51:MK51 MP51:MR51 MW51:MY51 ND51:NF51 NK51:NM51 NR51:NT51 NY51:OA51 OF51:OH51 OM51:OO51 OT51:OV51 PA51:PC51 PH51:PJ51 PO51:PQ51 PV51:PX51 QC51:QE51 QJ51:QL51 QQ51:QS51 QX51:QZ51 RE51:RG51 RL51:RN51 RS51:RU51 RZ51:SB51 SG51:SI51 SN51:SP51 SU51:SW51 TB51:TD51 TI51:TK51 TP51:TR51 TW51:TY51 UD51:UF51 UK51:UM51 UR51:UT51 UY51:VA51 VF51:VH51 VM51:VO51 VT51:VV51 WA51:WC51 WH51:WJ51 WO51:WQ51 WV51:WX51 XC51:XE51 XJ51:XL51 XQ51:XS51 XX51:XZ51 YE51:YG51 YL51:YN51 YS51:YU51 YZ51:ZB51 ZG51:ZI51 ZN51:ZP51 ZU51:ZW51 AAB51:AAD51 AAI51:AAK51 AAP51:AAR51 AAW51:AAY51 ABD51:ABF51 ABK51:ABM51 ABR51:ABT51 ABY51:ACA51 ACF51:ACH51 ACM51:ACO51 ACT51:ACV51 ADA51:ADC51 ADH51:ADJ51 ADO51:ADQ51 ADV51:ADX51 AEC51:AEE51 AEJ51:AEL51 AEQ51:AES51 AEX51:AEZ51 AFE51:AFG51 AFL51:AFN51 AFS51:AFU51 AFZ51:AGB51 AGG51:AGI51 AGN51:AGP51 AGU51:AGW51 AHB51:AHD51 AHI51:AHK51 AHP51:AHR51 AHW51:AHY51 AID51:AIF51 AIK51:AIM51 AIR51:AIT51 AIY51:AJA51 AJF51:AJH51 AJM51:AJO51 AJT51:AJV51 AKA51:AKC51 AKH51:AKJ51 AKO51:AKQ51 AKV51:AKX51 ALC51:ALE51 ALJ51:ALL51 ALQ51:ALS51 ALX51:ALZ51 AME51:AMG51 AML51:AMN51 AMS51:AMU51 AMZ51:ANB51 ANG51:ANI51 ANN51:ANP51 ANU51:ANW51 AOB51:AOD51 AOI51:AOK51 AOP51:AOR51 AOW51:AOY51 APD51:APF51 APK51:APM51 APR51:APT51 APY51:AQA51 AQF51:AQH51 AQM51:AQO51 AQT51:AQV51 ARA51:ARC51 ARH51:ARJ51 ARO51:ARQ51 ARV51:ARX51 ASC51:ASE51 ASJ51:ASL51 ASQ51:ASS51 ASX51:ASZ51 ATE51:ATG51 ATL51:ATN51 ATS51:ATU51 ATZ51:AUB51 AUG51:AUI51 AUN51:AUP51 AUU51:AUW51 AVB51:AVD51 AVI51:AVK51 AVP51:AVR51 AVW51:AVY51 AWD51:AWF51 AWK51:AWM51 AWR51:AWT51 AWY51:AXA51 AXF51:AXH51 AXM51:AXO51 AXT51:AXV51 AYA51:AYC51 AYH51:AYJ51 AYO51:AYQ51 AYV51:AYX51 AZC51:AZE51 AZJ51:AZL51 AZQ51:AZS51 AZX51:AZZ51 BAE51:BAG51 BAL51:BAN51 BAS51:BAU51 BAZ51:BBB51 BBG51:BBI51 BBN51:BBP51 BBU51:BBW51 BCB51:BCD51 BCI51:BCK51 BCP51:BCR51 BCW51:BCY51 BDD51:BDF51 BDK51:BDM51 BDR51:BDT51 BDY51:BEA51 BEF51:BEH51 BEM51:BEO51 BET51:BEV51 BFA51:BFC51 BFH51:BFJ51 BFO51:BFQ51 BFV51:BFX51 BGC51:BGE51 BGJ51:BGL51 BGQ51:BGS51 BGX51:BGZ51 BHE51:BHG51 BHL51:BHN51 BHS51:BHU51 BHZ51:BIB51 BIG51:BII51 BIN51:BIP51 BIU51:BIW51 BJB51:BJD51 BJI51:BJK51 BJP51:BJR51 BJW51:BJY51 BKD51:BKF51 BKK51:BKM51 BKR51:BKT51 BKY51:BLA51 BLF51:BLH51 BLM51:BLO51 BLT51:BLV51 BMA51:BMC51 BMH51:BMJ51 BMO51:BMQ51 BMV51:BMX51 BNC51:BNE51 BNJ51:BNL51 BNQ51:BNS51 BNX51:BNZ51 BOE51:BOG51 BOL51:BON51 BOS51:BOU51 BOZ51:BPB51 BPG51:BPI51 BPN51:BPP51 BPU51:BPW51 BQB51:BQD51 BQI51:BQK51 BQP51:BQR51 BQW51:BQY51 BRD51:BRF51 BRK51:BRM51 BRR51:BRT51 BRY51:BSA51 BSF51:BSH51 BSM51:BSO51 BST51:BSV51 BTA51:BTC51 BTH51:BTJ51 BTO51:BTQ51 BTV51:BTX51 BUC51:BUE51 BUJ51:BUL51 BUQ51:BUS51 BUX51:BUZ51 BVE51:BVG51 BVL51:BVN51 BVS51:BVU51 BVZ51:BWB51 BWG51:BWI51 BWN51:BWP51 BWU51:BWW51 BXB51:BXD51 BXI51:BXK51 BXP51:BXR51 BXW51:BXY51 BYD51:BYF51 BYK51:BYM51 BYR51:BYT51 BYY51:BZA51 BZF51:BZH51 BZM51:BZO51 BZT51:BZV51 CAA51:CAC51 CAH51:CAJ51 CAO51:CAQ51 CAV51:CAX51 CBC51:CBE51 CBJ51:CBL51 CBQ51:CBS51 CBX51:CBZ51 CCE51:CCG51 CCL51:CCN51 CCS51:CCU51 CCZ51:CDB51 CDG51:CDI51 CDN51:CDP51 CDU51:CDW51 CEB51:CED51 CEI51:CEK51 CEP51:CER51 CEW51:CEY51 CFD51:CFF51 CFK51:CFM51 CFR51:CFT51 CFY51:CGA51 CGF51:CGH51 CGM51:CGO51 CGT51:CGV51 CHA51:CHC51 CHH51:CHJ51 CHO51:CHQ51 CHV51:CHX51 CIC51:CIE51 CIJ51:CIL51 CIQ51:CIS51 CIX51:CIZ51 CJE51:CJG51 CJL51:CJN51 CJS51:CJU51 CJZ51:CKB51 CKG51:CKI51 CKN51:CKP51 CKU51:CKW51 CLB51:CLD51 CLI51:CLK51 CLP51:CLR51 CLW51:CLY51 CMD51:CMF51 CMK51:CMM51 CMR51:CMT51 CMY51:CNA51 CNF51:CNH51 CNM51:CNO51 CNT51:CNV51 COA51:COC51 COH51:COJ51 COO51:COQ51 COV51:COX51 CPC51:CPE51 CPJ51:CPL51 CPQ51:CPS51 CPX51:CPZ51 CQE51:CQG51 CQL51:CQN51 CQS51:CQU51 CQZ51:CRB51 CRG51:CRI51 CRN51:CRP51 CRU51:CRW51 CSB51:CSD51 CSI51:CSK51 CSP51:CSR51 CSW51:CSY51 CTD51:CTF51 CTK51:CTM51 CTR51:CTT51 CTY51:CUA51 CUF51:CUH51 CUM51:CUO51 CUT51:CUV51 CVA51:CVC51 CVH51:CVJ51 CVO51:CVQ51 CVV51:CVX51 CWC51:CWE51 CWJ51:CWL51 CWQ51:CWS51 CWX51:CWZ51 CXE51:CXG51 CXL51:CXN51 CXS51:CXU51 CXZ51:CYB51 CYG51:CYI51 CYN51:CYP51 CYU51:CYW51 CZB51:CZD51 CZI51:CZK51 CZP51:CZR51 CZW51:CZY51 DAD51:DAF51 DAK51:DAM51 DAR51:DAT51 DAY51:DBA51 DBF51:DBH51 DBM51:DBO51 DBT51:DBV51 DCA51:DCC51 DCH51:DCJ51 DCO51:DCQ51 DCV51:DCX51 DDC51:DDE51 DDJ51:DDL51 DDQ51:DDS51 DDX51:DDZ51 DEE51:DEG51 DEL51:DEN51 DES51:DEU51 DEZ51:DFB51 DFG51:DFI51 DFN51:DFP51 DFU51:DFW51 DGB51:DGD51 DGI51:DGK51 DGP51:DGR51 DGW51:DGY51 DHD51:DHF51 DHK51:DHM51 DHR51:DHT51 DHY51:DIA51 DIF51:DIH51 DIM51:DIO51 DIT51:DIV51 DJA51:DJC51 DJH51:DJJ51 DJO51:DJQ51 DJV51:DJX51 DKC51:DKE51 DKJ51:DKL51 DKQ51:DKS51 DKX51:DKZ51 DLE51:DLG51 DLL51:DLN51 DLS51:DLU51 DLZ51:DMB51 DMG51:DMI51 DMN51:DMP51 DMU51:DMW51 DNB51:DND51 DNI51:DNK51 DNP51:DNR51 DNW51:DNY51 DOD51:DOF51 DOK51:DOM51 DOR51:DOT51 DOY51:DPA51 DPF51:DPH51 DPM51:DPO51 DPT51:DPV51 DQA51:DQC51 DQH51:DQJ51 DQO51:DQQ51 DQV51:DQX51 DRC51:DRE51 DRJ51:DRL51 DRQ51:DRS51 DRX51:DRZ51 DSE51:DSG51 DSL51:DSN51 DSS51:DSU51 DSZ51:DTB51 DTG51:DTI51 DTN51:DTP51 DTU51:DTW51 DUB51:DUD51 DUI51:DUK51 DUP51:DUR51 DUW51:DUY51 DVD51:DVF51 DVK51:DVM51 DVR51:DVT51 DVY51:DWA51 DWF51:DWH51 DWM51:DWO51 DWT51:DWV51 DXA51:DXC51 DXH51:DXJ51 DXO51:DXQ51 DXV51:DXX51 DYC51:DYE51 DYJ51:DYL51 DYQ51:DYS51 DYX51:DYZ51 DZE51:DZG51 DZL51:DZN51 DZS51:DZU51 DZZ51:EAB51 EAG51:EAI51 EAN51:EAP51 EAU51:EAW51 EBB51:EBD51 EBI51:EBK51 EBP51:EBR51 EBW51:EBY51 ECD51:ECF51 ECK51:ECM51 ECR51:ECT51 ECY51:EDA51 EDF51:EDH51 EDM51:EDO51 EDT51:EDV51 EEA51:EEC51 EEH51:EEJ51 EEO51:EEQ51 EEV51:EEX51 EFC51:EFE51 EFJ51:EFL51 EFQ51:EFS51 EFX51:EFZ51 EGE51:EGG51 EGL51:EGN51 EGS51:EGU51 EGZ51:EHB51 EHG51:EHI51 EHN51:EHP51 EHU51:EHW51 EIB51:EID51 EII51:EIK51 EIP51:EIR51 EIW51:EIY51 EJD51:EJF51 EJK51:EJM51 EJR51:EJT51 EJY51:EKA51 EKF51:EKH51 EKM51:EKO51 EKT51:EKV51 ELA51:ELC51 ELH51:ELJ51 ELO51:ELQ51 ELV51:ELX51 EMC51:EME51 EMJ51:EML51 EMQ51:EMS51 EMX51:EMZ51 ENE51:ENG51 ENL51:ENN51 ENS51:ENU51 ENZ51:EOB51 EOG51:EOI51 EON51:EOP51 EOU51:EOW51 EPB51:EPD51 EPI51:EPK51 EPP51:EPR51 EPW51:EPY51 EQD51:EQF51 EQK51:EQM51 EQR51:EQT51 EQY51:ERA51 ERF51:ERH51 ERM51:ERO51 ERT51:ERV51 ESA51:ESC51 ESH51:ESJ51 ESO51:ESQ51 ESV51:ESX51 ETC51:ETE51 ETJ51:ETL51 ETQ51:ETS51 ETX51:ETZ51 EUE51:EUG51 EUL51:EUN51 EUS51:EUU51 EUZ51:EVB51 EVG51:EVI51 EVN51:EVP51 EVU51:EVW51 EWB51:EWD51 EWI51:EWK51 EWP51:EWR51 EWW51:EWY51 EXD51:EXF51 EXK51:EXM51 EXR51:EXT51 EXY51:EYA51 EYF51:EYH51 EYM51:EYO51 EYT51:EYV51 EZA51:EZC51 EZH51:EZJ51 EZO51:EZQ51 EZV51:EZX51 FAC51:FAE51 FAJ51:FAL51 FAQ51:FAS51 FAX51:FAZ51 FBE51:FBG51 FBL51:FBN51 FBS51:FBU51 FBZ51:FCB51 FCG51:FCI51 FCN51:FCP51 FCU51:FCW51 FDB51:FDD51 FDI51:FDK51 FDP51:FDR51 FDW51:FDY51 FED51:FEF51 FEK51:FEM51 FER51:FET51 FEY51:FFA51 FFF51:FFH51 FFM51:FFO51 FFT51:FFV51 FGA51:FGC51 FGH51:FGJ51 FGO51:FGQ51 FGV51:FGX51 FHC51:FHE51 FHJ51:FHL51 FHQ51:FHS51 FHX51:FHZ51 FIE51:FIG51 FIL51:FIN51 FIS51:FIU51 FIZ51:FJB51 FJG51:FJI51 FJN51:FJP51 FJU51:FJW51 FKB51:FKD51 FKI51:FKK51 FKP51:FKR51 FKW51:FKY51 FLD51:FLF51 FLK51:FLM51 FLR51:FLT51 FLY51:FMA51 FMF51:FMH51 FMM51:FMO51 FMT51:FMV51 FNA51:FNC51 FNH51:FNJ51 FNO51:FNQ51 FNV51:FNX51 FOC51:FOE51 FOJ51:FOL51 FOQ51:FOS51 FOX51:FOZ51 FPE51:FPG51 FPL51:FPN51 FPS51:FPU51 FPZ51:FQB51 FQG51:FQI51 FQN51:FQP51 FQU51:FQW51 FRB51:FRD51 FRI51:FRK51 FRP51:FRR51 FRW51:FRY51 FSD51:FSF51 FSK51:FSM51 FSR51:FST51 FSY51:FTA51 FTF51:FTH51 FTM51:FTO51 FTT51:FTV51 FUA51:FUC51 FUH51:FUJ51 FUO51:FUQ51 FUV51:FUX51 FVC51:FVE51 FVJ51:FVL51 FVQ51:FVS51 FVX51:FVZ51 FWE51:FWG51 FWL51:FWN51 FWS51:FWU51 FWZ51:FXB51 FXG51:FXI51 FXN51:FXP51 FXU51:FXW51 FYB51:FYD51 FYI51:FYK51 FYP51:FYR51 FYW51:FYY51 FZD51:FZF51 FZK51:FZM51 FZR51:FZT51 FZY51:GAA51 GAF51:GAH51 GAM51:GAO51 GAT51:GAV51 GBA51:GBC51 GBH51:GBJ51 GBO51:GBQ51 GBV51:GBX51 GCC51:GCE51 GCJ51:GCL51 GCQ51:GCS51 GCX51:GCZ51 GDE51:GDG51 GDL51:GDN51 GDS51:GDU51 GDZ51:GEB51 GEG51:GEI51 GEN51:GEP51 GEU51:GEW51 GFB51:GFD51 GFI51:GFK51 GFP51:GFR51 GFW51:GFY51 GGD51:GGF51 GGK51:GGM51 GGR51:GGT51 GGY51:GHA51 GHF51:GHH51 GHM51:GHO51 GHT51:GHV51 GIA51:GIC51 GIH51:GIJ51 GIO51:GIQ51 GIV51:GIX51 GJC51:GJE51 GJJ51:GJL51 GJQ51:GJS51 GJX51:GJZ51 GKE51:GKG51 GKL51:GKN51 GKS51:GKU51 GKZ51:GLB51 GLG51:GLI51 GLN51:GLP51 GLU51:GLW51 GMB51:GMD51 GMI51:GMK51 GMP51:GMR51 GMW51:GMY51 GND51:GNF51 GNK51:GNM51 GNR51:GNT51 GNY51:GOA51 GOF51:GOH51 GOM51:GOO51 GOT51:GOV51 GPA51:GPC51 GPH51:GPJ51 GPO51:GPQ51 GPV51:GPX51 GQC51:GQE51 GQJ51:GQL51 GQQ51:GQS51 GQX51:GQZ51 GRE51:GRG51 GRL51:GRN51 GRS51:GRU51 GRZ51:GSB51 GSG51:GSI51 GSN51:GSP51 GSU51:GSW51 GTB51:GTD51 GTI51:GTK51 GTP51:GTR51 GTW51:GTY51 GUD51:GUF51 GUK51:GUM51 GUR51:GUT51 GUY51:GVA51 GVF51:GVH51 GVM51:GVO51 GVT51:GVV51 GWA51:GWC51 GWH51:GWJ51 GWO51:GWQ51 GWV51:GWX51 GXC51:GXE51 GXJ51:GXL51 GXQ51:GXS51 GXX51:GXZ51 GYE51:GYG51 GYL51:GYN51 GYS51:GYU51 GYZ51:GZB51 GZG51:GZI51 GZN51:GZP51 GZU51:GZW51 HAB51:HAD51 HAI51:HAK51 HAP51:HAR51 HAW51:HAY51 HBD51:HBF51 HBK51:HBM51 HBR51:HBT51 HBY51:HCA51 HCF51:HCH51 HCM51:HCO51 HCT51:HCV51 HDA51:HDC51 HDH51:HDJ51 HDO51:HDQ51 HDV51:HDX51 HEC51:HEE51 HEJ51:HEL51 HEQ51:HES51 HEX51:HEZ51 HFE51:HFG51 HFL51:HFN51 HFS51:HFU51 HFZ51:HGB51 HGG51:HGI51 HGN51:HGP51 HGU51:HGW51 HHB51:HHD51 HHI51:HHK51 HHP51:HHR51 HHW51:HHY51 HID51:HIF51 HIK51:HIM51 HIR51:HIT51 HIY51:HJA51 HJF51:HJH51 HJM51:HJO51 HJT51:HJV51 HKA51:HKC51 HKH51:HKJ51 HKO51:HKQ51 HKV51:HKX51 HLC51:HLE51 HLJ51:HLL51 HLQ51:HLS51 HLX51:HLZ51 HME51:HMG51 HML51:HMN51 HMS51:HMU51 HMZ51:HNB51 HNG51:HNI51 HNN51:HNP51 HNU51:HNW51 HOB51:HOD51 HOI51:HOK51 HOP51:HOR51 HOW51:HOY51 HPD51:HPF51 HPK51:HPM51 HPR51:HPT51 HPY51:HQA51 HQF51:HQH51 HQM51:HQO51 HQT51:HQV51 HRA51:HRC51 HRH51:HRJ51 HRO51:HRQ51 HRV51:HRX51 HSC51:HSE51 HSJ51:HSL51 HSQ51:HSS51 HSX51:HSZ51 HTE51:HTG51 HTL51:HTN51 HTS51:HTU51 HTZ51:HUB51 HUG51:HUI51 HUN51:HUP51 HUU51:HUW51 HVB51:HVD51 HVI51:HVK51 HVP51:HVR51 HVW51:HVY51 HWD51:HWF51 HWK51:HWM51 HWR51:HWT51 HWY51:HXA51 HXF51:HXH51 HXM51:HXO51 HXT51:HXV51 HYA51:HYC51 HYH51:HYJ51 HYO51:HYQ51 HYV51:HYX51 HZC51:HZE51 HZJ51:HZL51 HZQ51:HZS51 HZX51:HZZ51 IAE51:IAG51 IAL51:IAN51 IAS51:IAU51 IAZ51:IBB51 IBG51:IBI51 IBN51:IBP51 IBU51:IBW51 ICB51:ICD51 ICI51:ICK51 ICP51:ICR51 ICW51:ICY51 IDD51:IDF51 IDK51:IDM51 IDR51:IDT51 IDY51:IEA51 IEF51:IEH51 IEM51:IEO51 IET51:IEV51 IFA51:IFC51 IFH51:IFJ51 IFO51:IFQ51 IFV51:IFX51 IGC51:IGE51 IGJ51:IGL51 IGQ51:IGS51 IGX51:IGZ51 IHE51:IHG51 IHL51:IHN51 IHS51:IHU51 IHZ51:IIB51 IIG51:III51 IIN51:IIP51 IIU51:IIW51 IJB51:IJD51 IJI51:IJK51 IJP51:IJR51 IJW51:IJY51 IKD51:IKF51 IKK51:IKM51 IKR51:IKT51 IKY51:ILA51 ILF51:ILH51 ILM51:ILO51 ILT51:ILV51 IMA51:IMC51 IMH51:IMJ51 IMO51:IMQ51 IMV51:IMX51 INC51:INE51 INJ51:INL51 INQ51:INS51 INX51:INZ51 IOE51:IOG51 IOL51:ION51 IOS51:IOU51 IOZ51:IPB51 IPG51:IPI51 IPN51:IPP51 IPU51:IPW51 IQB51:IQD51 IQI51:IQK51 IQP51:IQR51 IQW51:IQY51 IRD51:IRF51 IRK51:IRM51 IRR51:IRT51 IRY51:ISA51 ISF51:ISH51 ISM51:ISO51 IST51:ISV51 ITA51:ITC51 ITH51:ITJ51 ITO51:ITQ51 ITV51:ITX51 IUC51:IUE51 IUJ51:IUL51 IUQ51:IUS51 IUX51:IUZ51 IVE51:IVG51 IVL51:IVN51 IVS51:IVU51 IVZ51:IWB51 IWG51:IWI51 IWN51:IWP51 IWU51:IWW51 IXB51:IXD51 IXI51:IXK51 IXP51:IXR51 IXW51:IXY51 IYD51:IYF51 IYK51:IYM51 IYR51:IYT51 IYY51:IZA51 IZF51:IZH51 IZM51:IZO51 IZT51:IZV51 JAA51:JAC51 JAH51:JAJ51 JAO51:JAQ51 JAV51:JAX51 JBC51:JBE51 JBJ51:JBL51 JBQ51:JBS51 JBX51:JBZ51 JCE51:JCG51 JCL51:JCN51 JCS51:JCU51 JCZ51:JDB51 JDG51:JDI51 JDN51:JDP51 JDU51:JDW51 JEB51:JED51 JEI51:JEK51 JEP51:JER51 JEW51:JEY51 JFD51:JFF51 JFK51:JFM51 JFR51:JFT51 JFY51:JGA51 JGF51:JGH51 JGM51:JGO51 JGT51:JGV51 JHA51:JHC51 JHH51:JHJ51 JHO51:JHQ51 JHV51:JHX51 JIC51:JIE51 JIJ51:JIL51 JIQ51:JIS51 JIX51:JIZ51 JJE51:JJG51 JJL51:JJN51 JJS51:JJU51 JJZ51:JKB51 JKG51:JKI51 JKN51:JKP51 JKU51:JKW51 JLB51:JLD51 JLI51:JLK51 JLP51:JLR51 JLW51:JLY51 JMD51:JMF51 JMK51:JMM51 JMR51:JMT51 JMY51:JNA51 JNF51:JNH51 JNM51:JNO51 JNT51:JNV51 JOA51:JOC51 JOH51:JOJ51 JOO51:JOQ51 JOV51:JOX51 JPC51:JPE51 JPJ51:JPL51 JPQ51:JPS51 JPX51:JPZ51 JQE51:JQG51 JQL51:JQN51 JQS51:JQU51 JQZ51:JRB51 JRG51:JRI51 JRN51:JRP51 JRU51:JRW51 JSB51:JSD51 JSI51:JSK51 JSP51:JSR51 JSW51:JSY51 JTD51:JTF51 JTK51:JTM51 JTR51:JTT51 JTY51:JUA51 JUF51:JUH51 JUM51:JUO51 JUT51:JUV51 JVA51:JVC51 JVH51:JVJ51 JVO51:JVQ51 JVV51:JVX51 JWC51:JWE51 JWJ51:JWL51 JWQ51:JWS51 JWX51:JWZ51 JXE51:JXG51 JXL51:JXN51 JXS51:JXU51 JXZ51:JYB51 JYG51:JYI51 JYN51:JYP51 JYU51:JYW51 JZB51:JZD51 JZI51:JZK51 JZP51:JZR51 JZW51:JZY51 KAD51:KAF51 KAK51:KAM51 KAR51:KAT51 KAY51:KBA51 KBF51:KBH51 KBM51:KBO51 KBT51:KBV51 KCA51:KCC51 KCH51:KCJ51 KCO51:KCQ51 KCV51:KCX51 KDC51:KDE51 KDJ51:KDL51 KDQ51:KDS51 KDX51:KDZ51 KEE51:KEG51 KEL51:KEN51 KES51:KEU51 KEZ51:KFB51 KFG51:KFI51 KFN51:KFP51 KFU51:KFW51 KGB51:KGD51 KGI51:KGK51 KGP51:KGR51 KGW51:KGY51 KHD51:KHF51 KHK51:KHM51 KHR51:KHT51 KHY51:KIA51 KIF51:KIH51 KIM51:KIO51 KIT51:KIV51 KJA51:KJC51 KJH51:KJJ51 KJO51:KJQ51 KJV51:KJX51 KKC51:KKE51 KKJ51:KKL51 KKQ51:KKS51 KKX51:KKZ51 KLE51:KLG51 KLL51:KLN51 KLS51:KLU51 KLZ51:KMB51 KMG51:KMI51 KMN51:KMP51 KMU51:KMW51 KNB51:KND51 KNI51:KNK51 KNP51:KNR51 KNW51:KNY51 KOD51:KOF51 KOK51:KOM51 KOR51:KOT51 KOY51:KPA51 KPF51:KPH51 KPM51:KPO51 KPT51:KPV51 KQA51:KQC51 KQH51:KQJ51 KQO51:KQQ51 KQV51:KQX51 KRC51:KRE51 KRJ51:KRL51 KRQ51:KRS51 KRX51:KRZ51 KSE51:KSG51 KSL51:KSN51 KSS51:KSU51 KSZ51:KTB51 KTG51:KTI51 KTN51:KTP51 KTU51:KTW51 KUB51:KUD51 KUI51:KUK51 KUP51:KUR51 KUW51:KUY51 KVD51:KVF51 KVK51:KVM51 KVR51:KVT51 KVY51:KWA51 KWF51:KWH51 KWM51:KWO51 KWT51:KWV51 KXA51:KXC51 KXH51:KXJ51 KXO51:KXQ51 KXV51:KXX51 KYC51:KYE51 KYJ51:KYL51 KYQ51:KYS51 KYX51:KYZ51 KZE51:KZG51 KZL51:KZN51 KZS51:KZU51 KZZ51:LAB51 LAG51:LAI51 LAN51:LAP51 LAU51:LAW51 LBB51:LBD51 LBI51:LBK51 LBP51:LBR51 LBW51:LBY51 LCD51:LCF51 LCK51:LCM51 LCR51:LCT51 LCY51:LDA51 LDF51:LDH51 LDM51:LDO51 LDT51:LDV51 LEA51:LEC51 LEH51:LEJ51 LEO51:LEQ51 LEV51:LEX51 LFC51:LFE51 LFJ51:LFL51 LFQ51:LFS51 LFX51:LFZ51 LGE51:LGG51 LGL51:LGN51 LGS51:LGU51 LGZ51:LHB51 LHG51:LHI51 LHN51:LHP51 LHU51:LHW51 LIB51:LID51 LII51:LIK51 LIP51:LIR51 LIW51:LIY51 LJD51:LJF51 LJK51:LJM51 LJR51:LJT51 LJY51:LKA51 LKF51:LKH51 LKM51:LKO51 LKT51:LKV51 LLA51:LLC51 LLH51:LLJ51 LLO51:LLQ51 LLV51:LLX51 LMC51:LME51 LMJ51:LML51 LMQ51:LMS51 LMX51:LMZ51 LNE51:LNG51 LNL51:LNN51 LNS51:LNU51 LNZ51:LOB51 LOG51:LOI51 LON51:LOP51 LOU51:LOW51 LPB51:LPD51 LPI51:LPK51 LPP51:LPR51 LPW51:LPY51 LQD51:LQF51 LQK51:LQM51 LQR51:LQT51 LQY51:LRA51 LRF51:LRH51 LRM51:LRO51 LRT51:LRV51 LSA51:LSC51 LSH51:LSJ51 LSO51:LSQ51 LSV51:LSX51 LTC51:LTE51 LTJ51:LTL51 LTQ51:LTS51 LTX51:LTZ51 LUE51:LUG51 LUL51:LUN51 LUS51:LUU51 LUZ51:LVB51 LVG51:LVI51 LVN51:LVP51 LVU51:LVW51 LWB51:LWD51 LWI51:LWK51 LWP51:LWR51 LWW51:LWY51 LXD51:LXF51 LXK51:LXM51 LXR51:LXT51 LXY51:LYA51 LYF51:LYH51 LYM51:LYO51 LYT51:LYV51 LZA51:LZC51 LZH51:LZJ51 LZO51:LZQ51 LZV51:LZX51 MAC51:MAE51 MAJ51:MAL51 MAQ51:MAS51 MAX51:MAZ51 MBE51:MBG51 MBL51:MBN51 MBS51:MBU51 MBZ51:MCB51 MCG51:MCI51 MCN51:MCP51 MCU51:MCW51 MDB51:MDD51 MDI51:MDK51 MDP51:MDR51 MDW51:MDY51 MED51:MEF51 MEK51:MEM51 MER51:MET51 MEY51:MFA51 MFF51:MFH51 MFM51:MFO51 MFT51:MFV51 MGA51:MGC51 MGH51:MGJ51 MGO51:MGQ51 MGV51:MGX51 MHC51:MHE51 MHJ51:MHL51 MHQ51:MHS51 MHX51:MHZ51 MIE51:MIG51 MIL51:MIN51 MIS51:MIU51 MIZ51:MJB51 MJG51:MJI51 MJN51:MJP51 MJU51:MJW51 MKB51:MKD51 MKI51:MKK51 MKP51:MKR51 MKW51:MKY51 MLD51:MLF51 MLK51:MLM51 MLR51:MLT51 MLY51:MMA51 MMF51:MMH51 MMM51:MMO51 MMT51:MMV51 MNA51:MNC51 MNH51:MNJ51 MNO51:MNQ51 MNV51:MNX51 MOC51:MOE51 MOJ51:MOL51 MOQ51:MOS51 MOX51:MOZ51 MPE51:MPG51 MPL51:MPN51 MPS51:MPU51 MPZ51:MQB51 MQG51:MQI51 MQN51:MQP51 MQU51:MQW51 MRB51:MRD51 MRI51:MRK51 MRP51:MRR51 MRW51:MRY51 MSD51:MSF51 MSK51:MSM51 MSR51:MST51 MSY51:MTA51 MTF51:MTH51 MTM51:MTO51 MTT51:MTV51 MUA51:MUC51 MUH51:MUJ51 MUO51:MUQ51 MUV51:MUX51 MVC51:MVE51 MVJ51:MVL51 MVQ51:MVS51 MVX51:MVZ51 MWE51:MWG51 MWL51:MWN51 MWS51:MWU51 MWZ51:MXB51 MXG51:MXI51 MXN51:MXP51 MXU51:MXW51 MYB51:MYD51 MYI51:MYK51 MYP51:MYR51 MYW51:MYY51 MZD51:MZF51 MZK51:MZM51 MZR51:MZT51 MZY51:NAA51 NAF51:NAH51 NAM51:NAO51 NAT51:NAV51 NBA51:NBC51 NBH51:NBJ51 NBO51:NBQ51 NBV51:NBX51 NCC51:NCE51 NCJ51:NCL51 NCQ51:NCS51 NCX51:NCZ51 NDE51:NDG51 NDL51:NDN51 NDS51:NDU51 NDZ51:NEB51 NEG51:NEI51 NEN51:NEP51 NEU51:NEW51 NFB51:NFD51 NFI51:NFK51 NFP51:NFR51 NFW51:NFY51 NGD51:NGF51 NGK51:NGM51 NGR51:NGT51 NGY51:NHA51 NHF51:NHH51 NHM51:NHO51 NHT51:NHV51 NIA51:NIC51 NIH51:NIJ51 NIO51:NIQ51 NIV51:NIX51 NJC51:NJE51 NJJ51:NJL51 NJQ51:NJS51 NJX51:NJZ51 NKE51:NKG51 NKL51:NKN51 NKS51:NKU51 NKZ51:NLB51 NLG51:NLI51 NLN51:NLP51 NLU51:NLW51 NMB51:NMD51 NMI51:NMK51 NMP51:NMR51 NMW51:NMY51 NND51:NNF51 NNK51:NNM51 NNR51:NNT51 NNY51:NOA51 NOF51:NOH51 NOM51:NOO51 NOT51:NOV51 NPA51:NPC51 NPH51:NPJ51 NPO51:NPQ51 NPV51:NPX51 NQC51:NQE51 NQJ51:NQL51 NQQ51:NQS51 NQX51:NQZ51 NRE51:NRG51 NRL51:NRN51 NRS51:NRU51 NRZ51:NSB51 NSG51:NSI51 NSN51:NSP51 NSU51:NSW51 NTB51:NTD51 NTI51:NTK51 NTP51:NTR51 NTW51:NTY51 NUD51:NUF51 NUK51:NUM51 NUR51:NUT51 NUY51:NVA51 NVF51:NVH51 NVM51:NVO51 NVT51:NVV51 NWA51:NWC51 NWH51:NWJ51 NWO51:NWQ51 NWV51:NWX51 NXC51:NXE51 NXJ51:NXL51 NXQ51:NXS51 NXX51:NXZ51 NYE51:NYG51 NYL51:NYN51 NYS51:NYU51 NYZ51:NZB51 NZG51:NZI51 NZN51:NZP51 NZU51:NZW51 OAB51:OAD51 OAI51:OAK51 OAP51:OAR51 OAW51:OAY51 OBD51:OBF51 OBK51:OBM51 OBR51:OBT51 OBY51:OCA51 OCF51:OCH51 OCM51:OCO51 OCT51:OCV51 ODA51:ODC51 ODH51:ODJ51 ODO51:ODQ51 ODV51:ODX51 OEC51:OEE51 OEJ51:OEL51 OEQ51:OES51 OEX51:OEZ51 OFE51:OFG51 OFL51:OFN51 OFS51:OFU51 OFZ51:OGB51 OGG51:OGI51 OGN51:OGP51 OGU51:OGW51 OHB51:OHD51 OHI51:OHK51 OHP51:OHR51 OHW51:OHY51 OID51:OIF51 OIK51:OIM51 OIR51:OIT51 OIY51:OJA51 OJF51:OJH51 OJM51:OJO51 OJT51:OJV51 OKA51:OKC51 OKH51:OKJ51 OKO51:OKQ51 OKV51:OKX51 OLC51:OLE51 OLJ51:OLL51 OLQ51:OLS51 OLX51:OLZ51 OME51:OMG51 OML51:OMN51 OMS51:OMU51 OMZ51:ONB51 ONG51:ONI51 ONN51:ONP51 ONU51:ONW51 OOB51:OOD51 OOI51:OOK51 OOP51:OOR51 OOW51:OOY51 OPD51:OPF51 OPK51:OPM51 OPR51:OPT51 OPY51:OQA51 OQF51:OQH51 OQM51:OQO51 OQT51:OQV51 ORA51:ORC51 ORH51:ORJ51 ORO51:ORQ51 ORV51:ORX51 OSC51:OSE51 OSJ51:OSL51 OSQ51:OSS51 OSX51:OSZ51 OTE51:OTG51 OTL51:OTN51 OTS51:OTU51 OTZ51:OUB51 OUG51:OUI51 OUN51:OUP51 OUU51:OUW51 OVB51:OVD51 OVI51:OVK51 OVP51:OVR51 OVW51:OVY51 OWD51:OWF51 OWK51:OWM51 OWR51:OWT51 OWY51:OXA51 OXF51:OXH51 OXM51:OXO51 OXT51:OXV51 OYA51:OYC51 OYH51:OYJ51 OYO51:OYQ51 OYV51:OYX51 OZC51:OZE51 OZJ51:OZL51 OZQ51:OZS51 OZX51:OZZ51 PAE51:PAG51 PAL51:PAN51 PAS51:PAU51 PAZ51:PBB51 PBG51:PBI51 PBN51:PBP51 PBU51:PBW51 PCB51:PCD51 PCI51:PCK51 PCP51:PCR51 PCW51:PCY51 PDD51:PDF51 PDK51:PDM51 PDR51:PDT51 PDY51:PEA51 PEF51:PEH51 PEM51:PEO51 PET51:PEV51 PFA51:PFC51 PFH51:PFJ51 PFO51:PFQ51 PFV51:PFX51 PGC51:PGE51 PGJ51:PGL51 PGQ51:PGS51 PGX51:PGZ51 PHE51:PHG51 PHL51:PHN51 PHS51:PHU51 PHZ51:PIB51 PIG51:PII51 PIN51:PIP51 PIU51:PIW51 PJB51:PJD51 PJI51:PJK51 PJP51:PJR51 PJW51:PJY51 PKD51:PKF51 PKK51:PKM51 PKR51:PKT51 PKY51:PLA51 PLF51:PLH51 PLM51:PLO51 PLT51:PLV51 PMA51:PMC51 PMH51:PMJ51 PMO51:PMQ51 PMV51:PMX51 PNC51:PNE51 PNJ51:PNL51 PNQ51:PNS51 PNX51:PNZ51 POE51:POG51 POL51:PON51 POS51:POU51 POZ51:PPB51 PPG51:PPI51 PPN51:PPP51 PPU51:PPW51 PQB51:PQD51 PQI51:PQK51 PQP51:PQR51 PQW51:PQY51 PRD51:PRF51 PRK51:PRM51 PRR51:PRT51 PRY51:PSA51 PSF51:PSH51 PSM51:PSO51 PST51:PSV51 PTA51:PTC51 PTH51:PTJ51 PTO51:PTQ51 PTV51:PTX51 PUC51:PUE51 PUJ51:PUL51 PUQ51:PUS51 PUX51:PUZ51 PVE51:PVG51 PVL51:PVN51 PVS51:PVU51 PVZ51:PWB51 PWG51:PWI51 PWN51:PWP51 PWU51:PWW51 PXB51:PXD51 PXI51:PXK51 PXP51:PXR51 PXW51:PXY51 PYD51:PYF51 PYK51:PYM51 PYR51:PYT51 PYY51:PZA51 PZF51:PZH51 PZM51:PZO51 PZT51:PZV51 QAA51:QAC51 QAH51:QAJ51 QAO51:QAQ51 QAV51:QAX51 QBC51:QBE51 QBJ51:QBL51 QBQ51:QBS51 QBX51:QBZ51 QCE51:QCG51 QCL51:QCN51 QCS51:QCU51 QCZ51:QDB51 QDG51:QDI51 QDN51:QDP51 QDU51:QDW51 QEB51:QED51 QEI51:QEK51 QEP51:QER51 QEW51:QEY51 QFD51:QFF51 QFK51:QFM51 QFR51:QFT51 QFY51:QGA51 QGF51:QGH51 QGM51:QGO51 QGT51:QGV51 QHA51:QHC51 QHH51:QHJ51 QHO51:QHQ51 QHV51:QHX51 QIC51:QIE51 QIJ51:QIL51 QIQ51:QIS51 QIX51:QIZ51 QJE51:QJG51 QJL51:QJN51 QJS51:QJU51 QJZ51:QKB51 QKG51:QKI51 QKN51:QKP51 QKU51:QKW51 QLB51:QLD51 QLI51:QLK51 QLP51:QLR51 QLW51:QLY51 QMD51:QMF51 QMK51:QMM51 QMR51:QMT51 QMY51:QNA51 QNF51:QNH51 QNM51:QNO51 QNT51:QNV51 QOA51:QOC51 QOH51:QOJ51 QOO51:QOQ51 QOV51:QOX51 QPC51:QPE51 QPJ51:QPL51 QPQ51:QPS51 QPX51:QPZ51 QQE51:QQG51 QQL51:QQN51 QQS51:QQU51 QQZ51:QRB51 QRG51:QRI51 QRN51:QRP51 QRU51:QRW51 QSB51:QSD51 QSI51:QSK51 QSP51:QSR51 QSW51:QSY51 QTD51:QTF51 QTK51:QTM51 QTR51:QTT51 QTY51:QUA51 QUF51:QUH51 QUM51:QUO51 QUT51:QUV51 QVA51:QVC51 QVH51:QVJ51 QVO51:QVQ51 QVV51:QVX51 QWC51:QWE51 QWJ51:QWL51 QWQ51:QWS51 QWX51:QWZ51 QXE51:QXG51 QXL51:QXN51 QXS51:QXU51 QXZ51:QYB51 QYG51:QYI51 QYN51:QYP51 QYU51:QYW51 QZB51:QZD51 QZI51:QZK51 QZP51:QZR51 QZW51:QZY51 RAD51:RAF51 RAK51:RAM51 RAR51:RAT51 RAY51:RBA51 RBF51:RBH51 RBM51:RBO51 RBT51:RBV51 RCA51:RCC51 RCH51:RCJ51 RCO51:RCQ51 RCV51:RCX51 RDC51:RDE51 RDJ51:RDL51 RDQ51:RDS51 RDX51:RDZ51 REE51:REG51 REL51:REN51 RES51:REU51 REZ51:RFB51 RFG51:RFI51 RFN51:RFP51 RFU51:RFW51 RGB51:RGD51 RGI51:RGK51 RGP51:RGR51 RGW51:RGY51 RHD51:RHF51 RHK51:RHM51 RHR51:RHT51 RHY51:RIA51 RIF51:RIH51 RIM51:RIO51 RIT51:RIV51 RJA51:RJC51 RJH51:RJJ51 RJO51:RJQ51 RJV51:RJX51 RKC51:RKE51 RKJ51:RKL51 RKQ51:RKS51 RKX51:RKZ51 RLE51:RLG51 RLL51:RLN51 RLS51:RLU51 RLZ51:RMB51 RMG51:RMI51 RMN51:RMP51 RMU51:RMW51 RNB51:RND51 RNI51:RNK51 RNP51:RNR51 RNW51:RNY51 ROD51:ROF51 ROK51:ROM51 ROR51:ROT51 ROY51:RPA51 RPF51:RPH51 RPM51:RPO51 RPT51:RPV51 RQA51:RQC51 RQH51:RQJ51 RQO51:RQQ51 RQV51:RQX51 RRC51:RRE51 RRJ51:RRL51 RRQ51:RRS51 RRX51:RRZ51 RSE51:RSG51 RSL51:RSN51 RSS51:RSU51 RSZ51:RTB51 RTG51:RTI51 RTN51:RTP51 RTU51:RTW51 RUB51:RUD51 RUI51:RUK51 RUP51:RUR51 RUW51:RUY51 RVD51:RVF51 RVK51:RVM51 RVR51:RVT51 RVY51:RWA51 RWF51:RWH51 RWM51:RWO51 RWT51:RWV51 RXA51:RXC51 RXH51:RXJ51 RXO51:RXQ51 RXV51:RXX51 RYC51:RYE51 RYJ51:RYL51 RYQ51:RYS51 RYX51:RYZ51 RZE51:RZG51 RZL51:RZN51 RZS51:RZU51 RZZ51:SAB51 SAG51:SAI51 SAN51:SAP51 SAU51:SAW51 SBB51:SBD51 SBI51:SBK51 SBP51:SBR51 SBW51:SBY51 SCD51:SCF51 SCK51:SCM51 SCR51:SCT51 SCY51:SDA51 SDF51:SDH51 SDM51:SDO51 SDT51:SDV51 SEA51:SEC51 SEH51:SEJ51 SEO51:SEQ51 SEV51:SEX51 SFC51:SFE51 SFJ51:SFL51 SFQ51:SFS51 SFX51:SFZ51 SGE51:SGG51 SGL51:SGN51 SGS51:SGU51 SGZ51:SHB51 SHG51:SHI51 SHN51:SHP51 SHU51:SHW51 SIB51:SID51 SII51:SIK51 SIP51:SIR51 SIW51:SIY51 SJD51:SJF51 SJK51:SJM51 SJR51:SJT51 SJY51:SKA51 SKF51:SKH51 SKM51:SKO51 SKT51:SKV51 SLA51:SLC51 SLH51:SLJ51 SLO51:SLQ51 SLV51:SLX51 SMC51:SME51 SMJ51:SML51 SMQ51:SMS51 SMX51:SMZ51 SNE51:SNG51 SNL51:SNN51 SNS51:SNU51 SNZ51:SOB51 SOG51:SOI51 SON51:SOP51 SOU51:SOW51 SPB51:SPD51 SPI51:SPK51 SPP51:SPR51 SPW51:SPY51 SQD51:SQF51 SQK51:SQM51 SQR51:SQT51 SQY51:SRA51 SRF51:SRH51 SRM51:SRO51 SRT51:SRV51 SSA51:SSC51 SSH51:SSJ51 SSO51:SSQ51 SSV51:SSX51 STC51:STE51 STJ51:STL51 STQ51:STS51 STX51:STZ51 SUE51:SUG51 SUL51:SUN51 SUS51:SUU51 SUZ51:SVB51 SVG51:SVI51 SVN51:SVP51 SVU51:SVW51 SWB51:SWD51 SWI51:SWK51 SWP51:SWR51 SWW51:SWY51 SXD51:SXF51 SXK51:SXM51 SXR51:SXT51 SXY51:SYA51 SYF51:SYH51 SYM51:SYO51 SYT51:SYV51 SZA51:SZC51 SZH51:SZJ51 SZO51:SZQ51 SZV51:SZX51 TAC51:TAE51 TAJ51:TAL51 TAQ51:TAS51 TAX51:TAZ51 TBE51:TBG51 TBL51:TBN51 TBS51:TBU51 TBZ51:TCB51 TCG51:TCI51 TCN51:TCP51 TCU51:TCW51 TDB51:TDD51 TDI51:TDK51 TDP51:TDR51 TDW51:TDY51 TED51:TEF51 TEK51:TEM51 TER51:TET51 TEY51:TFA51 TFF51:TFH51 TFM51:TFO51 TFT51:TFV51 TGA51:TGC51 TGH51:TGJ51 TGO51:TGQ51 TGV51:TGX51 THC51:THE51 THJ51:THL51 THQ51:THS51 THX51:THZ51 TIE51:TIG51 TIL51:TIN51 TIS51:TIU51 TIZ51:TJB51 TJG51:TJI51 TJN51:TJP51 TJU51:TJW51 TKB51:TKD51 TKI51:TKK51 TKP51:TKR51 TKW51:TKY51 TLD51:TLF51 TLK51:TLM51 TLR51:TLT51 TLY51:TMA51 TMF51:TMH51 TMM51:TMO51 TMT51:TMV51 TNA51:TNC51 TNH51:TNJ51 TNO51:TNQ51 TNV51:TNX51 TOC51:TOE51 TOJ51:TOL51 TOQ51:TOS51 TOX51:TOZ51 TPE51:TPG51 TPL51:TPN51 TPS51:TPU51 TPZ51:TQB51 TQG51:TQI51 TQN51:TQP51 TQU51:TQW51 TRB51:TRD51 TRI51:TRK51 TRP51:TRR51 TRW51:TRY51 TSD51:TSF51 TSK51:TSM51 TSR51:TST51 TSY51:TTA51 TTF51:TTH51 TTM51:TTO51 TTT51:TTV51 TUA51:TUC51 TUH51:TUJ51 TUO51:TUQ51 TUV51:TUX51 TVC51:TVE51 TVJ51:TVL51 TVQ51:TVS51 TVX51:TVZ51 TWE51:TWG51 TWL51:TWN51 TWS51:TWU51 TWZ51:TXB51 TXG51:TXI51 TXN51:TXP51 TXU51:TXW51 TYB51:TYD51 TYI51:TYK51 TYP51:TYR51 TYW51:TYY51 TZD51:TZF51 TZK51:TZM51 TZR51:TZT51 TZY51:UAA51 UAF51:UAH51 UAM51:UAO51 UAT51:UAV51 UBA51:UBC51 UBH51:UBJ51 UBO51:UBQ51 UBV51:UBX51 UCC51:UCE51 UCJ51:UCL51 UCQ51:UCS51 UCX51:UCZ51 UDE51:UDG51 UDL51:UDN51 UDS51:UDU51 UDZ51:UEB51 UEG51:UEI51 UEN51:UEP51 UEU51:UEW51 UFB51:UFD51 UFI51:UFK51 UFP51:UFR51 UFW51:UFY51 UGD51:UGF51 UGK51:UGM51 UGR51:UGT51 UGY51:UHA51 UHF51:UHH51 UHM51:UHO51 UHT51:UHV51 UIA51:UIC51 UIH51:UIJ51 UIO51:UIQ51 UIV51:UIX51 UJC51:UJE51 UJJ51:UJL51 UJQ51:UJS51 UJX51:UJZ51 UKE51:UKG51 UKL51:UKN51 UKS51:UKU51 UKZ51:ULB51 ULG51:ULI51 ULN51:ULP51 ULU51:ULW51 UMB51:UMD51 UMI51:UMK51 UMP51:UMR51 UMW51:UMY51 UND51:UNF51 UNK51:UNM51 UNR51:UNT51 UNY51:UOA51 UOF51:UOH51 UOM51:UOO51 UOT51:UOV51 UPA51:UPC51 UPH51:UPJ51 UPO51:UPQ51 UPV51:UPX51 UQC51:UQE51 UQJ51:UQL51 UQQ51:UQS51 UQX51:UQZ51 URE51:URG51 URL51:URN51 URS51:URU51 URZ51:USB51 USG51:USI51 USN51:USP51 USU51:USW51 UTB51:UTD51 UTI51:UTK51 UTP51:UTR51 UTW51:UTY51 UUD51:UUF51 UUK51:UUM51 UUR51:UUT51 UUY51:UVA51 UVF51:UVH51 UVM51:UVO51 UVT51:UVV51 UWA51:UWC51 UWH51:UWJ51 UWO51:UWQ51 UWV51:UWX51 UXC51:UXE51 UXJ51:UXL51 UXQ51:UXS51 UXX51:UXZ51 UYE51:UYG51 UYL51:UYN51 UYS51:UYU51 UYZ51:UZB51 UZG51:UZI51 UZN51:UZP51 UZU51:UZW51 VAB51:VAD51 VAI51:VAK51 VAP51:VAR51 VAW51:VAY51 VBD51:VBF51 VBK51:VBM51 VBR51:VBT51 VBY51:VCA51 VCF51:VCH51 VCM51:VCO51 VCT51:VCV51 VDA51:VDC51 VDH51:VDJ51 VDO51:VDQ51 VDV51:VDX51 VEC51:VEE51 VEJ51:VEL51 VEQ51:VES51 VEX51:VEZ51 VFE51:VFG51 VFL51:VFN51 VFS51:VFU51 VFZ51:VGB51 VGG51:VGI51 VGN51:VGP51 VGU51:VGW51 VHB51:VHD51 VHI51:VHK51 VHP51:VHR51 VHW51:VHY51 VID51:VIF51 VIK51:VIM51 VIR51:VIT51 VIY51:VJA51 VJF51:VJH51 VJM51:VJO51 VJT51:VJV51 VKA51:VKC51 VKH51:VKJ51 VKO51:VKQ51 VKV51:VKX51 VLC51:VLE51 VLJ51:VLL51 VLQ51:VLS51 VLX51:VLZ51 VME51:VMG51 VML51:VMN51 VMS51:VMU51 VMZ51:VNB51 VNG51:VNI51 VNN51:VNP51 VNU51:VNW51 VOB51:VOD51 VOI51:VOK51 VOP51:VOR51 VOW51:VOY51 VPD51:VPF51 VPK51:VPM51 VPR51:VPT51 VPY51:VQA51 VQF51:VQH51 VQM51:VQO51 VQT51:VQV51 VRA51:VRC51 VRH51:VRJ51 VRO51:VRQ51 VRV51:VRX51 VSC51:VSE51 VSJ51:VSL51 VSQ51:VSS51 VSX51:VSZ51 VTE51:VTG51 VTL51:VTN51 VTS51:VTU51 VTZ51:VUB51 VUG51:VUI51 VUN51:VUP51 VUU51:VUW51 VVB51:VVD51 VVI51:VVK51 VVP51:VVR51 VVW51:VVY51 VWD51:VWF51 VWK51:VWM51 VWR51:VWT51 VWY51:VXA51 VXF51:VXH51 VXM51:VXO51 VXT51:VXV51 VYA51:VYC51 VYH51:VYJ51 VYO51:VYQ51 VYV51:VYX51 VZC51:VZE51 VZJ51:VZL51 VZQ51:VZS51 VZX51:VZZ51 WAE51:WAG51 WAL51:WAN51 WAS51:WAU51 WAZ51:WBB51 WBG51:WBI51 WBN51:WBP51 WBU51:WBW51 WCB51:WCD51 WCI51:WCK51 WCP51:WCR51 WCW51:WCY51 WDD51:WDF51 WDK51:WDM51 WDR51:WDT51 WDY51:WEA51 WEF51:WEH51 WEM51:WEO51 WET51:WEV51 WFA51:WFC51 WFH51:WFJ51 WFO51:WFQ51 WFV51:WFX51 WGC51:WGE51 WGJ51:WGL51 WGQ51:WGS51 WGX51:WGZ51 WHE51:WHG51 WHL51:WHN51 WHS51:WHU51 WHZ51:WIB51 WIG51:WII51 WIN51:WIP51 WIU51:WIW51 WJB51:WJD51 WJI51:WJK51 WJP51:WJR51 WJW51:WJY51 WKD51:WKF51 WKK51:WKM51 WKR51:WKT51 WKY51:WLA51 WLF51:WLH51 WLM51:WLO51 WLT51:WLV51 WMA51:WMC51 WMH51:WMJ51 WMO51:WMQ51 WMV51:WMX51 WNC51:WNE51 WNJ51:WNL51 WNQ51:WNS51 WNX51:WNZ51 WOE51:WOG51 WOL51:WON51 WOS51:WOU51 WOZ51:WPB51 WPG51:WPI51 WPN51:WPP51 WPU51:WPW51 WQB51:WQD51 WQI51:WQK51 WQP51:WQR51 WQW51:WQY51 WRD51:WRF51 WRK51:WRM51 WRR51:WRT51 WRY51:WSA51 WSF51:WSH51 WSM51:WSO51 WST51:WSV51 WTA51:WTC51 WTH51:WTJ51 WTO51:WTQ51 WTV51:WTX51 WUC51:WUE51 WUJ51:WUL51 WUQ51:WUS51 WUX51:WUZ51 WVE51:WVG51 WVL51:WVN51 WVS51:WVU51 WVZ51:WWB51 WWG51:WWI51 WWN51:WWP51 WWU51:WWW51 WXB51:WXD51 WXI51:WXK51 WXP51:WXR51 WXW51:WXY51 WYD51:WYF51 WYK51:WYM51 WYR51:WYT51 WYY51:WZA51 WZF51:WZH51 WZM51:WZO51 WZT51:WZV51 XAA51:XAC51 XAH51:XAJ51 XAO51:XAQ51 XAV51:XAX51 XBC51:XBE51 XBJ51:XBL51 XBQ51:XBS51 XBX51:XBZ51 XCE51:XCG51 XCL51:XCN51 XCS51:XCU51 XCZ51:XDB51 XDG51:XDI51 XDN51:XDP51 XDU51:XDW51 XEB51:XED51 XEI51:XEK51 XEP51:XER51 XEW51:XEY51 XFD51">
    <cfRule type="containsBlanks" dxfId="296" priority="7">
      <formula>LEN(TRIM(K51))=0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0" max="16383" man="1"/>
  </rowBreaks>
  <colBreaks count="1" manualBreakCount="1">
    <brk id="10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Feuil128">
    <tabColor rgb="FFFFC000"/>
  </sheetPr>
  <dimension ref="A1:H91"/>
  <sheetViews>
    <sheetView view="pageBreakPreview" zoomScale="130" zoomScaleNormal="170" workbookViewId="0">
      <selection activeCell="D2" sqref="D2:G2"/>
    </sheetView>
  </sheetViews>
  <sheetFormatPr baseColWidth="10" defaultColWidth="14.33203125" defaultRowHeight="15" customHeight="1"/>
  <cols>
    <col min="1" max="1" width="1.3984375" style="108" customWidth="1"/>
    <col min="2" max="2" width="16.59765625" style="108" customWidth="1"/>
    <col min="3" max="3" width="20.33203125" style="108" customWidth="1"/>
    <col min="4" max="4" width="15.796875" style="108" customWidth="1"/>
    <col min="5" max="5" width="15.33203125" style="108" customWidth="1"/>
    <col min="6" max="6" width="14" style="108" customWidth="1"/>
    <col min="7" max="7" width="18.19921875" style="108" customWidth="1"/>
    <col min="8" max="21" width="10.6640625" style="108" customWidth="1"/>
    <col min="22" max="23" width="14.33203125" style="108" customWidth="1"/>
    <col min="24" max="16384" width="14.33203125" style="108"/>
  </cols>
  <sheetData>
    <row r="1" spans="1:8" ht="14.65" thickBot="1">
      <c r="A1" s="1087" t="s">
        <v>2062</v>
      </c>
      <c r="B1" s="898"/>
      <c r="C1" s="898"/>
      <c r="D1" s="898"/>
      <c r="E1" s="898"/>
      <c r="F1" s="898"/>
      <c r="G1" s="898"/>
    </row>
    <row r="2" spans="1:8" ht="23.1" customHeight="1" thickBot="1">
      <c r="A2" s="1088" t="s">
        <v>1045</v>
      </c>
      <c r="B2" s="1089"/>
      <c r="C2" s="1083" t="s">
        <v>2063</v>
      </c>
      <c r="D2" s="1085" t="s">
        <v>2064</v>
      </c>
      <c r="E2" s="930"/>
      <c r="F2" s="930"/>
      <c r="G2" s="1086"/>
    </row>
    <row r="3" spans="1:8" ht="20.25" customHeight="1" thickBot="1">
      <c r="A3" s="1090"/>
      <c r="B3" s="1091"/>
      <c r="C3" s="1084"/>
      <c r="D3" s="109" t="s">
        <v>2042</v>
      </c>
      <c r="E3" s="110" t="s">
        <v>2041</v>
      </c>
      <c r="F3" s="110" t="s">
        <v>445</v>
      </c>
      <c r="G3" s="111" t="s">
        <v>2057</v>
      </c>
    </row>
    <row r="4" spans="1:8" s="107" customFormat="1" ht="15" customHeight="1">
      <c r="A4" s="2" t="s">
        <v>498</v>
      </c>
      <c r="B4" s="758"/>
      <c r="C4" s="25"/>
      <c r="D4" s="25"/>
      <c r="E4" s="25"/>
      <c r="F4" s="25">
        <f t="shared" ref="F4:F35" si="0">SUM(D4:E4)</f>
        <v>0</v>
      </c>
      <c r="G4" s="103" t="str">
        <f t="shared" ref="G4:G35" si="1">IFERROR(F4/C4*100,"")</f>
        <v/>
      </c>
      <c r="H4" s="625" t="str">
        <f t="shared" ref="H4:H35" si="2">IFERROR(G4/C4*100,"")</f>
        <v/>
      </c>
    </row>
    <row r="5" spans="1:8" s="107" customFormat="1" ht="15" customHeight="1">
      <c r="A5" s="2"/>
      <c r="B5" s="758" t="s">
        <v>500</v>
      </c>
      <c r="C5" s="755"/>
      <c r="D5" s="755"/>
      <c r="E5" s="755"/>
      <c r="F5" s="755">
        <f t="shared" si="0"/>
        <v>0</v>
      </c>
      <c r="G5" s="756" t="str">
        <f t="shared" si="1"/>
        <v/>
      </c>
      <c r="H5" s="624" t="str">
        <f t="shared" si="2"/>
        <v/>
      </c>
    </row>
    <row r="6" spans="1:8" s="107" customFormat="1" ht="15" customHeight="1">
      <c r="A6" s="2"/>
      <c r="B6" s="758" t="s">
        <v>501</v>
      </c>
      <c r="C6" s="751"/>
      <c r="D6" s="751"/>
      <c r="E6" s="751"/>
      <c r="F6" s="751">
        <f t="shared" si="0"/>
        <v>0</v>
      </c>
      <c r="G6" s="757" t="str">
        <f t="shared" si="1"/>
        <v/>
      </c>
      <c r="H6" s="624" t="str">
        <f t="shared" si="2"/>
        <v/>
      </c>
    </row>
    <row r="7" spans="1:8" s="107" customFormat="1" ht="15" customHeight="1">
      <c r="A7" s="2"/>
      <c r="B7" s="758" t="s">
        <v>502</v>
      </c>
      <c r="C7" s="751"/>
      <c r="D7" s="751"/>
      <c r="E7" s="751"/>
      <c r="F7" s="751">
        <f t="shared" si="0"/>
        <v>0</v>
      </c>
      <c r="G7" s="757" t="str">
        <f t="shared" si="1"/>
        <v/>
      </c>
      <c r="H7" s="624" t="str">
        <f t="shared" si="2"/>
        <v/>
      </c>
    </row>
    <row r="8" spans="1:8" s="107" customFormat="1" ht="15" customHeight="1">
      <c r="A8" s="2" t="s">
        <v>503</v>
      </c>
      <c r="B8" s="758"/>
      <c r="C8" s="25"/>
      <c r="D8" s="25"/>
      <c r="E8" s="25"/>
      <c r="F8" s="25">
        <f t="shared" si="0"/>
        <v>0</v>
      </c>
      <c r="G8" s="103" t="str">
        <f t="shared" si="1"/>
        <v/>
      </c>
      <c r="H8" s="625" t="str">
        <f t="shared" si="2"/>
        <v/>
      </c>
    </row>
    <row r="9" spans="1:8" s="107" customFormat="1" ht="15" customHeight="1">
      <c r="A9" s="2"/>
      <c r="B9" s="758" t="s">
        <v>505</v>
      </c>
      <c r="C9" s="751"/>
      <c r="D9" s="751"/>
      <c r="E9" s="751"/>
      <c r="F9" s="751">
        <f t="shared" si="0"/>
        <v>0</v>
      </c>
      <c r="G9" s="757" t="str">
        <f t="shared" si="1"/>
        <v/>
      </c>
      <c r="H9" s="624" t="str">
        <f t="shared" si="2"/>
        <v/>
      </c>
    </row>
    <row r="10" spans="1:8" s="107" customFormat="1" ht="15" customHeight="1">
      <c r="A10" s="2"/>
      <c r="B10" s="758" t="s">
        <v>506</v>
      </c>
      <c r="C10" s="751"/>
      <c r="D10" s="751"/>
      <c r="E10" s="751"/>
      <c r="F10" s="751">
        <f t="shared" si="0"/>
        <v>0</v>
      </c>
      <c r="G10" s="757" t="str">
        <f t="shared" si="1"/>
        <v/>
      </c>
      <c r="H10" s="624" t="str">
        <f t="shared" si="2"/>
        <v/>
      </c>
    </row>
    <row r="11" spans="1:8" s="107" customFormat="1" ht="15" customHeight="1">
      <c r="A11" s="2"/>
      <c r="B11" s="758" t="s">
        <v>507</v>
      </c>
      <c r="C11" s="751"/>
      <c r="D11" s="751"/>
      <c r="E11" s="751"/>
      <c r="F11" s="751">
        <f t="shared" si="0"/>
        <v>0</v>
      </c>
      <c r="G11" s="757" t="str">
        <f t="shared" si="1"/>
        <v/>
      </c>
      <c r="H11" s="624" t="str">
        <f t="shared" si="2"/>
        <v/>
      </c>
    </row>
    <row r="12" spans="1:8" s="107" customFormat="1" ht="15" customHeight="1">
      <c r="A12" s="2"/>
      <c r="B12" s="758" t="s">
        <v>508</v>
      </c>
      <c r="C12" s="751"/>
      <c r="D12" s="751"/>
      <c r="E12" s="751"/>
      <c r="F12" s="751">
        <f t="shared" si="0"/>
        <v>0</v>
      </c>
      <c r="G12" s="757" t="str">
        <f t="shared" si="1"/>
        <v/>
      </c>
      <c r="H12" s="624" t="str">
        <f t="shared" si="2"/>
        <v/>
      </c>
    </row>
    <row r="13" spans="1:8" ht="14.25" customHeight="1">
      <c r="A13" s="2"/>
      <c r="B13" s="758" t="s">
        <v>509</v>
      </c>
      <c r="C13" s="751"/>
      <c r="D13" s="751"/>
      <c r="E13" s="751"/>
      <c r="F13" s="751">
        <f t="shared" si="0"/>
        <v>0</v>
      </c>
      <c r="G13" s="757" t="str">
        <f t="shared" si="1"/>
        <v/>
      </c>
      <c r="H13" s="624" t="str">
        <f t="shared" si="2"/>
        <v/>
      </c>
    </row>
    <row r="14" spans="1:8" ht="14.25" customHeight="1">
      <c r="A14" s="2" t="s">
        <v>510</v>
      </c>
      <c r="B14" s="758"/>
      <c r="C14" s="25"/>
      <c r="D14" s="25"/>
      <c r="E14" s="25"/>
      <c r="F14" s="25">
        <f t="shared" si="0"/>
        <v>0</v>
      </c>
      <c r="G14" s="103" t="str">
        <f t="shared" si="1"/>
        <v/>
      </c>
      <c r="H14" s="625" t="str">
        <f t="shared" si="2"/>
        <v/>
      </c>
    </row>
    <row r="15" spans="1:8" ht="14.25" customHeight="1">
      <c r="A15" s="2"/>
      <c r="B15" s="758" t="s">
        <v>512</v>
      </c>
      <c r="C15" s="751"/>
      <c r="D15" s="751"/>
      <c r="E15" s="751"/>
      <c r="F15" s="751">
        <f t="shared" si="0"/>
        <v>0</v>
      </c>
      <c r="G15" s="757" t="str">
        <f t="shared" si="1"/>
        <v/>
      </c>
      <c r="H15" s="624" t="str">
        <f t="shared" si="2"/>
        <v/>
      </c>
    </row>
    <row r="16" spans="1:8" ht="14.25" customHeight="1">
      <c r="A16" s="2"/>
      <c r="B16" s="758" t="s">
        <v>513</v>
      </c>
      <c r="C16" s="751"/>
      <c r="D16" s="751"/>
      <c r="E16" s="751"/>
      <c r="F16" s="751">
        <f t="shared" si="0"/>
        <v>0</v>
      </c>
      <c r="G16" s="757" t="str">
        <f t="shared" si="1"/>
        <v/>
      </c>
      <c r="H16" s="624" t="str">
        <f t="shared" si="2"/>
        <v/>
      </c>
    </row>
    <row r="17" spans="1:8" ht="14.25" customHeight="1">
      <c r="A17" s="2" t="s">
        <v>514</v>
      </c>
      <c r="B17" s="758"/>
      <c r="C17" s="25"/>
      <c r="D17" s="25"/>
      <c r="E17" s="25"/>
      <c r="F17" s="25">
        <f t="shared" si="0"/>
        <v>0</v>
      </c>
      <c r="G17" s="103" t="str">
        <f t="shared" si="1"/>
        <v/>
      </c>
      <c r="H17" s="625" t="str">
        <f t="shared" si="2"/>
        <v/>
      </c>
    </row>
    <row r="18" spans="1:8" ht="14.25" customHeight="1">
      <c r="A18" s="2"/>
      <c r="B18" s="758" t="s">
        <v>516</v>
      </c>
      <c r="C18" s="751"/>
      <c r="D18" s="751"/>
      <c r="E18" s="751"/>
      <c r="F18" s="751">
        <f t="shared" si="0"/>
        <v>0</v>
      </c>
      <c r="G18" s="757" t="str">
        <f t="shared" si="1"/>
        <v/>
      </c>
      <c r="H18" s="624" t="str">
        <f t="shared" si="2"/>
        <v/>
      </c>
    </row>
    <row r="19" spans="1:8" ht="14.25" customHeight="1">
      <c r="A19" s="2"/>
      <c r="B19" s="758" t="s">
        <v>517</v>
      </c>
      <c r="C19" s="751"/>
      <c r="D19" s="751"/>
      <c r="E19" s="751"/>
      <c r="F19" s="751">
        <f t="shared" si="0"/>
        <v>0</v>
      </c>
      <c r="G19" s="757" t="str">
        <f t="shared" si="1"/>
        <v/>
      </c>
      <c r="H19" s="624" t="str">
        <f t="shared" si="2"/>
        <v/>
      </c>
    </row>
    <row r="20" spans="1:8" ht="14.25" customHeight="1">
      <c r="A20" s="2"/>
      <c r="B20" s="748" t="s">
        <v>518</v>
      </c>
      <c r="C20" s="755"/>
      <c r="D20" s="755"/>
      <c r="E20" s="755"/>
      <c r="F20" s="755">
        <f t="shared" si="0"/>
        <v>0</v>
      </c>
      <c r="G20" s="756" t="str">
        <f t="shared" si="1"/>
        <v/>
      </c>
      <c r="H20" s="624" t="str">
        <f t="shared" si="2"/>
        <v/>
      </c>
    </row>
    <row r="21" spans="1:8" ht="14.25" customHeight="1">
      <c r="A21" s="2"/>
      <c r="B21" s="748" t="s">
        <v>519</v>
      </c>
      <c r="C21" s="755"/>
      <c r="D21" s="755"/>
      <c r="E21" s="755"/>
      <c r="F21" s="755">
        <f t="shared" si="0"/>
        <v>0</v>
      </c>
      <c r="G21" s="756" t="str">
        <f t="shared" si="1"/>
        <v/>
      </c>
      <c r="H21" s="624" t="str">
        <f t="shared" si="2"/>
        <v/>
      </c>
    </row>
    <row r="22" spans="1:8" ht="14.25" customHeight="1">
      <c r="A22" s="2"/>
      <c r="B22" s="758" t="s">
        <v>520</v>
      </c>
      <c r="C22" s="751"/>
      <c r="D22" s="751"/>
      <c r="E22" s="751"/>
      <c r="F22" s="751">
        <f t="shared" si="0"/>
        <v>0</v>
      </c>
      <c r="G22" s="757" t="str">
        <f t="shared" si="1"/>
        <v/>
      </c>
      <c r="H22" s="624" t="str">
        <f t="shared" si="2"/>
        <v/>
      </c>
    </row>
    <row r="23" spans="1:8" ht="14.25" customHeight="1">
      <c r="A23" s="2"/>
      <c r="B23" s="758" t="s">
        <v>521</v>
      </c>
      <c r="C23" s="751"/>
      <c r="D23" s="751"/>
      <c r="E23" s="751"/>
      <c r="F23" s="751">
        <f t="shared" si="0"/>
        <v>0</v>
      </c>
      <c r="G23" s="757" t="str">
        <f t="shared" si="1"/>
        <v/>
      </c>
      <c r="H23" s="624" t="str">
        <f t="shared" si="2"/>
        <v/>
      </c>
    </row>
    <row r="24" spans="1:8" ht="14.25" customHeight="1">
      <c r="A24" s="2"/>
      <c r="B24" s="758" t="s">
        <v>522</v>
      </c>
      <c r="C24" s="751"/>
      <c r="D24" s="751"/>
      <c r="E24" s="751"/>
      <c r="F24" s="751">
        <f t="shared" si="0"/>
        <v>0</v>
      </c>
      <c r="G24" s="757" t="str">
        <f t="shared" si="1"/>
        <v/>
      </c>
      <c r="H24" s="624" t="str">
        <f t="shared" si="2"/>
        <v/>
      </c>
    </row>
    <row r="25" spans="1:8" ht="14.25" customHeight="1">
      <c r="A25" s="2"/>
      <c r="B25" s="758" t="s">
        <v>523</v>
      </c>
      <c r="C25" s="751"/>
      <c r="D25" s="751"/>
      <c r="E25" s="751"/>
      <c r="F25" s="751">
        <f t="shared" si="0"/>
        <v>0</v>
      </c>
      <c r="G25" s="757" t="str">
        <f t="shared" si="1"/>
        <v/>
      </c>
      <c r="H25" s="624" t="str">
        <f t="shared" si="2"/>
        <v/>
      </c>
    </row>
    <row r="26" spans="1:8" ht="14.25" customHeight="1">
      <c r="A26" s="2" t="s">
        <v>524</v>
      </c>
      <c r="B26" s="758"/>
      <c r="C26" s="25"/>
      <c r="D26" s="25"/>
      <c r="E26" s="25"/>
      <c r="F26" s="25">
        <f t="shared" si="0"/>
        <v>0</v>
      </c>
      <c r="G26" s="103" t="str">
        <f t="shared" si="1"/>
        <v/>
      </c>
      <c r="H26" s="625" t="str">
        <f t="shared" si="2"/>
        <v/>
      </c>
    </row>
    <row r="27" spans="1:8" ht="14.25" customHeight="1">
      <c r="A27" s="2"/>
      <c r="B27" s="758" t="s">
        <v>532</v>
      </c>
      <c r="C27" s="751"/>
      <c r="D27" s="751"/>
      <c r="E27" s="751"/>
      <c r="F27" s="751">
        <f t="shared" si="0"/>
        <v>0</v>
      </c>
      <c r="G27" s="757" t="str">
        <f t="shared" si="1"/>
        <v/>
      </c>
      <c r="H27" s="624" t="str">
        <f t="shared" si="2"/>
        <v/>
      </c>
    </row>
    <row r="28" spans="1:8" ht="14.25" customHeight="1">
      <c r="A28" s="2"/>
      <c r="B28" s="758" t="s">
        <v>533</v>
      </c>
      <c r="C28" s="751"/>
      <c r="D28" s="751"/>
      <c r="E28" s="751"/>
      <c r="F28" s="751">
        <f t="shared" si="0"/>
        <v>0</v>
      </c>
      <c r="G28" s="757" t="str">
        <f t="shared" si="1"/>
        <v/>
      </c>
      <c r="H28" s="624" t="str">
        <f t="shared" si="2"/>
        <v/>
      </c>
    </row>
    <row r="29" spans="1:8" ht="14.25" customHeight="1">
      <c r="A29" s="2"/>
      <c r="B29" s="758" t="s">
        <v>534</v>
      </c>
      <c r="C29" s="751"/>
      <c r="D29" s="751"/>
      <c r="E29" s="751"/>
      <c r="F29" s="751">
        <f t="shared" si="0"/>
        <v>0</v>
      </c>
      <c r="G29" s="757" t="str">
        <f t="shared" si="1"/>
        <v/>
      </c>
      <c r="H29" s="624" t="str">
        <f t="shared" si="2"/>
        <v/>
      </c>
    </row>
    <row r="30" spans="1:8" ht="14.25" customHeight="1">
      <c r="A30" s="2"/>
      <c r="B30" s="758" t="s">
        <v>535</v>
      </c>
      <c r="C30" s="751"/>
      <c r="D30" s="751"/>
      <c r="E30" s="751"/>
      <c r="F30" s="751">
        <f t="shared" si="0"/>
        <v>0</v>
      </c>
      <c r="G30" s="757" t="str">
        <f t="shared" si="1"/>
        <v/>
      </c>
      <c r="H30" s="624" t="str">
        <f t="shared" si="2"/>
        <v/>
      </c>
    </row>
    <row r="31" spans="1:8" ht="14.25" customHeight="1">
      <c r="A31" s="2"/>
      <c r="B31" s="758" t="s">
        <v>536</v>
      </c>
      <c r="C31" s="755"/>
      <c r="D31" s="755"/>
      <c r="E31" s="755"/>
      <c r="F31" s="755">
        <f t="shared" si="0"/>
        <v>0</v>
      </c>
      <c r="G31" s="756" t="str">
        <f t="shared" si="1"/>
        <v/>
      </c>
      <c r="H31" s="624" t="str">
        <f t="shared" si="2"/>
        <v/>
      </c>
    </row>
    <row r="32" spans="1:8" ht="14.25" customHeight="1">
      <c r="A32" s="2" t="s">
        <v>537</v>
      </c>
      <c r="B32" s="758"/>
      <c r="C32" s="25"/>
      <c r="D32" s="25"/>
      <c r="E32" s="25"/>
      <c r="F32" s="25">
        <f t="shared" si="0"/>
        <v>0</v>
      </c>
      <c r="G32" s="103" t="str">
        <f t="shared" si="1"/>
        <v/>
      </c>
      <c r="H32" s="625" t="str">
        <f t="shared" si="2"/>
        <v/>
      </c>
    </row>
    <row r="33" spans="1:8" ht="14.25" customHeight="1">
      <c r="A33" s="2"/>
      <c r="B33" s="758" t="s">
        <v>539</v>
      </c>
      <c r="C33" s="751"/>
      <c r="D33" s="751"/>
      <c r="E33" s="751"/>
      <c r="F33" s="751">
        <f t="shared" si="0"/>
        <v>0</v>
      </c>
      <c r="G33" s="757" t="str">
        <f t="shared" si="1"/>
        <v/>
      </c>
      <c r="H33" s="624" t="str">
        <f t="shared" si="2"/>
        <v/>
      </c>
    </row>
    <row r="34" spans="1:8" ht="14.25" customHeight="1">
      <c r="A34" s="2"/>
      <c r="B34" s="758" t="s">
        <v>540</v>
      </c>
      <c r="C34" s="751"/>
      <c r="D34" s="751"/>
      <c r="E34" s="751"/>
      <c r="F34" s="751">
        <f t="shared" si="0"/>
        <v>0</v>
      </c>
      <c r="G34" s="757" t="str">
        <f t="shared" si="1"/>
        <v/>
      </c>
      <c r="H34" s="624" t="str">
        <f t="shared" si="2"/>
        <v/>
      </c>
    </row>
    <row r="35" spans="1:8" ht="14.25" customHeight="1">
      <c r="A35" s="2"/>
      <c r="B35" s="758" t="s">
        <v>541</v>
      </c>
      <c r="C35" s="751"/>
      <c r="D35" s="751"/>
      <c r="E35" s="751"/>
      <c r="F35" s="751">
        <f t="shared" si="0"/>
        <v>0</v>
      </c>
      <c r="G35" s="757" t="str">
        <f t="shared" si="1"/>
        <v/>
      </c>
      <c r="H35" s="624" t="str">
        <f t="shared" si="2"/>
        <v/>
      </c>
    </row>
    <row r="36" spans="1:8" ht="14.25" customHeight="1">
      <c r="A36" s="2"/>
      <c r="B36" s="758" t="s">
        <v>542</v>
      </c>
      <c r="C36" s="751"/>
      <c r="D36" s="751"/>
      <c r="E36" s="751"/>
      <c r="F36" s="751">
        <f t="shared" ref="F36:F67" si="3">SUM(D36:E36)</f>
        <v>0</v>
      </c>
      <c r="G36" s="757" t="str">
        <f t="shared" ref="G36:G67" si="4">IFERROR(F36/C36*100,"")</f>
        <v/>
      </c>
      <c r="H36" s="624" t="str">
        <f t="shared" ref="H36:H67" si="5">IFERROR(G36/C36*100,"")</f>
        <v/>
      </c>
    </row>
    <row r="37" spans="1:8" ht="14.25" customHeight="1">
      <c r="A37" s="2"/>
      <c r="B37" s="758" t="s">
        <v>543</v>
      </c>
      <c r="C37" s="751"/>
      <c r="D37" s="751"/>
      <c r="E37" s="751"/>
      <c r="F37" s="751">
        <f t="shared" si="3"/>
        <v>0</v>
      </c>
      <c r="G37" s="757" t="str">
        <f t="shared" si="4"/>
        <v/>
      </c>
      <c r="H37" s="624" t="str">
        <f t="shared" si="5"/>
        <v/>
      </c>
    </row>
    <row r="38" spans="1:8" ht="14.25" customHeight="1">
      <c r="A38" s="2"/>
      <c r="B38" s="758" t="s">
        <v>544</v>
      </c>
      <c r="C38" s="751"/>
      <c r="D38" s="751"/>
      <c r="E38" s="751"/>
      <c r="F38" s="751">
        <f t="shared" si="3"/>
        <v>0</v>
      </c>
      <c r="G38" s="757" t="str">
        <f t="shared" si="4"/>
        <v/>
      </c>
      <c r="H38" s="624" t="str">
        <f t="shared" si="5"/>
        <v/>
      </c>
    </row>
    <row r="39" spans="1:8" ht="14.25" customHeight="1">
      <c r="A39" s="2" t="s">
        <v>545</v>
      </c>
      <c r="B39" s="758"/>
      <c r="C39" s="25"/>
      <c r="D39" s="25"/>
      <c r="E39" s="25"/>
      <c r="F39" s="25">
        <f t="shared" si="3"/>
        <v>0</v>
      </c>
      <c r="G39" s="103" t="str">
        <f t="shared" si="4"/>
        <v/>
      </c>
      <c r="H39" s="625" t="str">
        <f t="shared" si="5"/>
        <v/>
      </c>
    </row>
    <row r="40" spans="1:8" ht="14.25" customHeight="1">
      <c r="A40" s="2"/>
      <c r="B40" s="758" t="s">
        <v>547</v>
      </c>
      <c r="C40" s="751"/>
      <c r="D40" s="751"/>
      <c r="E40" s="751"/>
      <c r="F40" s="751">
        <f t="shared" si="3"/>
        <v>0</v>
      </c>
      <c r="G40" s="757" t="str">
        <f t="shared" si="4"/>
        <v/>
      </c>
      <c r="H40" s="624" t="str">
        <f t="shared" si="5"/>
        <v/>
      </c>
    </row>
    <row r="41" spans="1:8" ht="14.25" customHeight="1">
      <c r="A41" s="2"/>
      <c r="B41" s="758" t="s">
        <v>548</v>
      </c>
      <c r="C41" s="751"/>
      <c r="D41" s="751"/>
      <c r="E41" s="751"/>
      <c r="F41" s="751">
        <f t="shared" si="3"/>
        <v>0</v>
      </c>
      <c r="G41" s="757" t="str">
        <f t="shared" si="4"/>
        <v/>
      </c>
      <c r="H41" s="624" t="str">
        <f t="shared" si="5"/>
        <v/>
      </c>
    </row>
    <row r="42" spans="1:8" ht="14.25" customHeight="1">
      <c r="A42" s="2"/>
      <c r="B42" s="758" t="s">
        <v>549</v>
      </c>
      <c r="C42" s="751"/>
      <c r="D42" s="751"/>
      <c r="E42" s="751"/>
      <c r="F42" s="751">
        <f t="shared" si="3"/>
        <v>0</v>
      </c>
      <c r="G42" s="757" t="str">
        <f t="shared" si="4"/>
        <v/>
      </c>
      <c r="H42" s="624" t="str">
        <f t="shared" si="5"/>
        <v/>
      </c>
    </row>
    <row r="43" spans="1:8" ht="14.25" customHeight="1">
      <c r="A43" s="2" t="s">
        <v>550</v>
      </c>
      <c r="B43" s="758"/>
      <c r="C43" s="25"/>
      <c r="D43" s="25"/>
      <c r="E43" s="25"/>
      <c r="F43" s="25">
        <f t="shared" si="3"/>
        <v>0</v>
      </c>
      <c r="G43" s="103" t="str">
        <f t="shared" si="4"/>
        <v/>
      </c>
      <c r="H43" s="625" t="str">
        <f t="shared" si="5"/>
        <v/>
      </c>
    </row>
    <row r="44" spans="1:8" ht="14.25" customHeight="1">
      <c r="A44" s="2"/>
      <c r="B44" s="758" t="s">
        <v>552</v>
      </c>
      <c r="C44" s="751"/>
      <c r="D44" s="751"/>
      <c r="E44" s="751"/>
      <c r="F44" s="751">
        <f t="shared" si="3"/>
        <v>0</v>
      </c>
      <c r="G44" s="757" t="str">
        <f t="shared" si="4"/>
        <v/>
      </c>
      <c r="H44" s="624" t="str">
        <f t="shared" si="5"/>
        <v/>
      </c>
    </row>
    <row r="45" spans="1:8" ht="14.25" customHeight="1">
      <c r="A45" s="2"/>
      <c r="B45" s="758" t="s">
        <v>553</v>
      </c>
      <c r="C45" s="751"/>
      <c r="D45" s="751"/>
      <c r="E45" s="751"/>
      <c r="F45" s="751">
        <f t="shared" si="3"/>
        <v>0</v>
      </c>
      <c r="G45" s="757" t="str">
        <f t="shared" si="4"/>
        <v/>
      </c>
      <c r="H45" s="624" t="str">
        <f t="shared" si="5"/>
        <v/>
      </c>
    </row>
    <row r="46" spans="1:8" ht="14.25" customHeight="1">
      <c r="A46" s="2"/>
      <c r="B46" s="758" t="s">
        <v>554</v>
      </c>
      <c r="C46" s="751"/>
      <c r="D46" s="751"/>
      <c r="E46" s="751"/>
      <c r="F46" s="751">
        <f t="shared" si="3"/>
        <v>0</v>
      </c>
      <c r="G46" s="757" t="str">
        <f t="shared" si="4"/>
        <v/>
      </c>
      <c r="H46" s="624" t="str">
        <f t="shared" si="5"/>
        <v/>
      </c>
    </row>
    <row r="47" spans="1:8" ht="14.25" customHeight="1">
      <c r="A47" s="2"/>
      <c r="B47" s="758" t="s">
        <v>555</v>
      </c>
      <c r="C47" s="751"/>
      <c r="D47" s="751"/>
      <c r="E47" s="751"/>
      <c r="F47" s="751">
        <f t="shared" si="3"/>
        <v>0</v>
      </c>
      <c r="G47" s="757" t="str">
        <f t="shared" si="4"/>
        <v/>
      </c>
      <c r="H47" s="624" t="str">
        <f t="shared" si="5"/>
        <v/>
      </c>
    </row>
    <row r="48" spans="1:8" ht="14.25" customHeight="1">
      <c r="A48" s="2"/>
      <c r="B48" s="758" t="s">
        <v>556</v>
      </c>
      <c r="C48" s="751"/>
      <c r="D48" s="751"/>
      <c r="E48" s="751"/>
      <c r="F48" s="751">
        <f t="shared" si="3"/>
        <v>0</v>
      </c>
      <c r="G48" s="757" t="str">
        <f t="shared" si="4"/>
        <v/>
      </c>
      <c r="H48" s="624" t="str">
        <f t="shared" si="5"/>
        <v/>
      </c>
    </row>
    <row r="49" spans="1:8" ht="14.25" customHeight="1">
      <c r="A49" s="2"/>
      <c r="B49" s="758" t="s">
        <v>557</v>
      </c>
      <c r="C49" s="751"/>
      <c r="D49" s="751"/>
      <c r="E49" s="751"/>
      <c r="F49" s="751">
        <f t="shared" si="3"/>
        <v>0</v>
      </c>
      <c r="G49" s="757" t="str">
        <f t="shared" si="4"/>
        <v/>
      </c>
      <c r="H49" s="624" t="str">
        <f t="shared" si="5"/>
        <v/>
      </c>
    </row>
    <row r="50" spans="1:8" ht="14.25" customHeight="1">
      <c r="A50" s="2"/>
      <c r="B50" s="758" t="s">
        <v>558</v>
      </c>
      <c r="C50" s="751"/>
      <c r="D50" s="751"/>
      <c r="E50" s="751"/>
      <c r="F50" s="751">
        <f t="shared" si="3"/>
        <v>0</v>
      </c>
      <c r="G50" s="757" t="str">
        <f t="shared" si="4"/>
        <v/>
      </c>
      <c r="H50" s="624" t="str">
        <f t="shared" si="5"/>
        <v/>
      </c>
    </row>
    <row r="51" spans="1:8" ht="14.25" customHeight="1">
      <c r="A51" s="2" t="s">
        <v>559</v>
      </c>
      <c r="B51" s="758"/>
      <c r="C51" s="25"/>
      <c r="D51" s="25"/>
      <c r="E51" s="25"/>
      <c r="F51" s="25">
        <f t="shared" si="3"/>
        <v>0</v>
      </c>
      <c r="G51" s="103" t="str">
        <f t="shared" si="4"/>
        <v/>
      </c>
      <c r="H51" s="625" t="str">
        <f t="shared" si="5"/>
        <v/>
      </c>
    </row>
    <row r="52" spans="1:8" ht="14.25" customHeight="1">
      <c r="A52" s="2"/>
      <c r="B52" s="758" t="s">
        <v>561</v>
      </c>
      <c r="C52" s="751"/>
      <c r="D52" s="751"/>
      <c r="E52" s="751"/>
      <c r="F52" s="751">
        <f t="shared" si="3"/>
        <v>0</v>
      </c>
      <c r="G52" s="757" t="str">
        <f t="shared" si="4"/>
        <v/>
      </c>
      <c r="H52" s="624" t="str">
        <f t="shared" si="5"/>
        <v/>
      </c>
    </row>
    <row r="53" spans="1:8" ht="14.25" customHeight="1">
      <c r="A53" s="2"/>
      <c r="B53" s="758" t="s">
        <v>562</v>
      </c>
      <c r="C53" s="751"/>
      <c r="D53" s="751"/>
      <c r="E53" s="751"/>
      <c r="F53" s="751">
        <f t="shared" si="3"/>
        <v>0</v>
      </c>
      <c r="G53" s="757" t="str">
        <f t="shared" si="4"/>
        <v/>
      </c>
      <c r="H53" s="624" t="str">
        <f t="shared" si="5"/>
        <v/>
      </c>
    </row>
    <row r="54" spans="1:8" ht="14.25" customHeight="1">
      <c r="A54" s="2"/>
      <c r="B54" s="758" t="s">
        <v>563</v>
      </c>
      <c r="C54" s="751"/>
      <c r="D54" s="751"/>
      <c r="E54" s="751"/>
      <c r="F54" s="751">
        <f t="shared" si="3"/>
        <v>0</v>
      </c>
      <c r="G54" s="757" t="str">
        <f t="shared" si="4"/>
        <v/>
      </c>
      <c r="H54" s="624" t="str">
        <f t="shared" si="5"/>
        <v/>
      </c>
    </row>
    <row r="55" spans="1:8" ht="14.25" customHeight="1">
      <c r="A55" s="2"/>
      <c r="B55" s="758" t="s">
        <v>564</v>
      </c>
      <c r="C55" s="751"/>
      <c r="D55" s="751"/>
      <c r="E55" s="751"/>
      <c r="F55" s="751">
        <f t="shared" si="3"/>
        <v>0</v>
      </c>
      <c r="G55" s="757" t="str">
        <f t="shared" si="4"/>
        <v/>
      </c>
      <c r="H55" s="624" t="str">
        <f t="shared" si="5"/>
        <v/>
      </c>
    </row>
    <row r="56" spans="1:8" ht="14.25" customHeight="1">
      <c r="A56" s="2"/>
      <c r="B56" s="758" t="s">
        <v>565</v>
      </c>
      <c r="C56" s="755"/>
      <c r="D56" s="755"/>
      <c r="E56" s="755"/>
      <c r="F56" s="755">
        <f t="shared" si="3"/>
        <v>0</v>
      </c>
      <c r="G56" s="756" t="str">
        <f t="shared" si="4"/>
        <v/>
      </c>
      <c r="H56" s="624" t="str">
        <f t="shared" si="5"/>
        <v/>
      </c>
    </row>
    <row r="57" spans="1:8" ht="14.25" customHeight="1">
      <c r="A57" s="2"/>
      <c r="B57" s="758" t="s">
        <v>566</v>
      </c>
      <c r="C57" s="755"/>
      <c r="D57" s="755"/>
      <c r="E57" s="755"/>
      <c r="F57" s="755">
        <f t="shared" si="3"/>
        <v>0</v>
      </c>
      <c r="G57" s="756" t="str">
        <f t="shared" si="4"/>
        <v/>
      </c>
      <c r="H57" s="624" t="str">
        <f t="shared" si="5"/>
        <v/>
      </c>
    </row>
    <row r="58" spans="1:8" ht="14.25" customHeight="1">
      <c r="A58" s="2"/>
      <c r="B58" s="758" t="s">
        <v>567</v>
      </c>
      <c r="C58" s="751"/>
      <c r="D58" s="751"/>
      <c r="E58" s="751"/>
      <c r="F58" s="751">
        <f t="shared" si="3"/>
        <v>0</v>
      </c>
      <c r="G58" s="757" t="str">
        <f t="shared" si="4"/>
        <v/>
      </c>
      <c r="H58" s="624" t="str">
        <f t="shared" si="5"/>
        <v/>
      </c>
    </row>
    <row r="59" spans="1:8" ht="14.25" customHeight="1">
      <c r="A59" s="2" t="s">
        <v>568</v>
      </c>
      <c r="B59" s="758"/>
      <c r="C59" s="25"/>
      <c r="D59" s="25"/>
      <c r="E59" s="25"/>
      <c r="F59" s="25">
        <f t="shared" si="3"/>
        <v>0</v>
      </c>
      <c r="G59" s="103" t="str">
        <f t="shared" si="4"/>
        <v/>
      </c>
      <c r="H59" s="625" t="str">
        <f t="shared" si="5"/>
        <v/>
      </c>
    </row>
    <row r="60" spans="1:8" ht="14.25" customHeight="1">
      <c r="A60" s="2"/>
      <c r="B60" s="758" t="s">
        <v>570</v>
      </c>
      <c r="C60" s="751"/>
      <c r="D60" s="751"/>
      <c r="E60" s="751"/>
      <c r="F60" s="751">
        <f t="shared" si="3"/>
        <v>0</v>
      </c>
      <c r="G60" s="757" t="str">
        <f t="shared" si="4"/>
        <v/>
      </c>
      <c r="H60" s="624" t="str">
        <f t="shared" si="5"/>
        <v/>
      </c>
    </row>
    <row r="61" spans="1:8" ht="14.25" customHeight="1">
      <c r="A61" s="2"/>
      <c r="B61" s="758" t="s">
        <v>571</v>
      </c>
      <c r="C61" s="751"/>
      <c r="D61" s="751"/>
      <c r="E61" s="751"/>
      <c r="F61" s="751">
        <f t="shared" si="3"/>
        <v>0</v>
      </c>
      <c r="G61" s="757" t="str">
        <f t="shared" si="4"/>
        <v/>
      </c>
      <c r="H61" s="624" t="str">
        <f t="shared" si="5"/>
        <v/>
      </c>
    </row>
    <row r="62" spans="1:8" ht="14.25" customHeight="1">
      <c r="A62" s="2"/>
      <c r="B62" s="758" t="s">
        <v>572</v>
      </c>
      <c r="C62" s="751"/>
      <c r="D62" s="751"/>
      <c r="E62" s="751"/>
      <c r="F62" s="751">
        <f t="shared" si="3"/>
        <v>0</v>
      </c>
      <c r="G62" s="757" t="str">
        <f t="shared" si="4"/>
        <v/>
      </c>
      <c r="H62" s="624" t="str">
        <f t="shared" si="5"/>
        <v/>
      </c>
    </row>
    <row r="63" spans="1:8" ht="14.25" customHeight="1">
      <c r="A63" s="2"/>
      <c r="B63" s="758" t="s">
        <v>573</v>
      </c>
      <c r="C63" s="751"/>
      <c r="D63" s="751"/>
      <c r="E63" s="751"/>
      <c r="F63" s="751">
        <f t="shared" si="3"/>
        <v>0</v>
      </c>
      <c r="G63" s="757" t="str">
        <f t="shared" si="4"/>
        <v/>
      </c>
      <c r="H63" s="624" t="str">
        <f t="shared" si="5"/>
        <v/>
      </c>
    </row>
    <row r="64" spans="1:8" ht="14.25" customHeight="1">
      <c r="A64" s="2" t="s">
        <v>574</v>
      </c>
      <c r="B64" s="758"/>
      <c r="C64" s="25"/>
      <c r="D64" s="25"/>
      <c r="E64" s="25"/>
      <c r="F64" s="25">
        <f t="shared" si="3"/>
        <v>0</v>
      </c>
      <c r="G64" s="103" t="str">
        <f t="shared" si="4"/>
        <v/>
      </c>
      <c r="H64" s="625" t="str">
        <f t="shared" si="5"/>
        <v/>
      </c>
    </row>
    <row r="65" spans="1:8" ht="14.25" customHeight="1">
      <c r="A65" s="2"/>
      <c r="B65" s="758" t="s">
        <v>576</v>
      </c>
      <c r="C65" s="751"/>
      <c r="D65" s="751"/>
      <c r="E65" s="751"/>
      <c r="F65" s="751">
        <f t="shared" si="3"/>
        <v>0</v>
      </c>
      <c r="G65" s="757" t="str">
        <f t="shared" si="4"/>
        <v/>
      </c>
      <c r="H65" s="624" t="str">
        <f t="shared" si="5"/>
        <v/>
      </c>
    </row>
    <row r="66" spans="1:8" ht="14.25" customHeight="1">
      <c r="A66" s="2"/>
      <c r="B66" s="758" t="s">
        <v>577</v>
      </c>
      <c r="C66" s="751"/>
      <c r="D66" s="751"/>
      <c r="E66" s="751"/>
      <c r="F66" s="751">
        <f t="shared" si="3"/>
        <v>0</v>
      </c>
      <c r="G66" s="757" t="str">
        <f t="shared" si="4"/>
        <v/>
      </c>
      <c r="H66" s="624" t="str">
        <f t="shared" si="5"/>
        <v/>
      </c>
    </row>
    <row r="67" spans="1:8" ht="14.25" customHeight="1">
      <c r="A67" s="2"/>
      <c r="B67" s="758" t="s">
        <v>578</v>
      </c>
      <c r="C67" s="751"/>
      <c r="D67" s="751"/>
      <c r="E67" s="751"/>
      <c r="F67" s="751">
        <f t="shared" si="3"/>
        <v>0</v>
      </c>
      <c r="G67" s="757" t="str">
        <f t="shared" si="4"/>
        <v/>
      </c>
      <c r="H67" s="624" t="str">
        <f t="shared" si="5"/>
        <v/>
      </c>
    </row>
    <row r="68" spans="1:8" ht="14.25" customHeight="1">
      <c r="A68" s="2" t="s">
        <v>579</v>
      </c>
      <c r="B68" s="758"/>
      <c r="C68" s="25"/>
      <c r="D68" s="25"/>
      <c r="E68" s="25"/>
      <c r="F68" s="25">
        <f t="shared" ref="F68:F91" si="6">SUM(D68:E68)</f>
        <v>0</v>
      </c>
      <c r="G68" s="103" t="str">
        <f t="shared" ref="G68:G91" si="7">IFERROR(F68/C68*100,"")</f>
        <v/>
      </c>
      <c r="H68" s="625" t="str">
        <f t="shared" ref="H68:H91" si="8">IFERROR(G68/C68*100,"")</f>
        <v/>
      </c>
    </row>
    <row r="69" spans="1:8" ht="14.25" customHeight="1">
      <c r="A69" s="2"/>
      <c r="B69" s="758" t="s">
        <v>580</v>
      </c>
      <c r="C69" s="751"/>
      <c r="D69" s="751"/>
      <c r="E69" s="751"/>
      <c r="F69" s="751">
        <f t="shared" si="6"/>
        <v>0</v>
      </c>
      <c r="G69" s="757" t="str">
        <f t="shared" si="7"/>
        <v/>
      </c>
      <c r="H69" s="624" t="str">
        <f t="shared" si="8"/>
        <v/>
      </c>
    </row>
    <row r="70" spans="1:8" ht="14.25" customHeight="1">
      <c r="A70" s="2"/>
      <c r="B70" s="758" t="s">
        <v>581</v>
      </c>
      <c r="C70" s="751"/>
      <c r="D70" s="751"/>
      <c r="E70" s="751"/>
      <c r="F70" s="751">
        <f t="shared" si="6"/>
        <v>0</v>
      </c>
      <c r="G70" s="757" t="str">
        <f t="shared" si="7"/>
        <v/>
      </c>
      <c r="H70" s="624" t="str">
        <f t="shared" si="8"/>
        <v/>
      </c>
    </row>
    <row r="71" spans="1:8" ht="14.25" customHeight="1">
      <c r="A71" s="2"/>
      <c r="B71" s="758" t="s">
        <v>582</v>
      </c>
      <c r="C71" s="751"/>
      <c r="D71" s="751"/>
      <c r="E71" s="751"/>
      <c r="F71" s="751">
        <f t="shared" si="6"/>
        <v>0</v>
      </c>
      <c r="G71" s="757" t="str">
        <f t="shared" si="7"/>
        <v/>
      </c>
      <c r="H71" s="624" t="str">
        <f t="shared" si="8"/>
        <v/>
      </c>
    </row>
    <row r="72" spans="1:8" ht="14.25" customHeight="1">
      <c r="A72" s="2" t="s">
        <v>583</v>
      </c>
      <c r="B72" s="758"/>
      <c r="C72" s="25"/>
      <c r="D72" s="25"/>
      <c r="E72" s="25"/>
      <c r="F72" s="25">
        <f t="shared" si="6"/>
        <v>0</v>
      </c>
      <c r="G72" s="103" t="str">
        <f t="shared" si="7"/>
        <v/>
      </c>
      <c r="H72" s="625" t="str">
        <f t="shared" si="8"/>
        <v/>
      </c>
    </row>
    <row r="73" spans="1:8" ht="14.25" customHeight="1">
      <c r="A73" s="2"/>
      <c r="B73" s="758" t="s">
        <v>584</v>
      </c>
      <c r="C73" s="751"/>
      <c r="D73" s="751"/>
      <c r="E73" s="751"/>
      <c r="F73" s="751">
        <f t="shared" si="6"/>
        <v>0</v>
      </c>
      <c r="G73" s="757" t="str">
        <f t="shared" si="7"/>
        <v/>
      </c>
      <c r="H73" s="624" t="str">
        <f t="shared" si="8"/>
        <v/>
      </c>
    </row>
    <row r="74" spans="1:8" ht="14.25" customHeight="1">
      <c r="A74" s="2" t="s">
        <v>585</v>
      </c>
      <c r="B74" s="758"/>
      <c r="C74" s="25"/>
      <c r="D74" s="25"/>
      <c r="E74" s="25"/>
      <c r="F74" s="25">
        <f t="shared" si="6"/>
        <v>0</v>
      </c>
      <c r="G74" s="103" t="str">
        <f t="shared" si="7"/>
        <v/>
      </c>
      <c r="H74" s="625" t="str">
        <f t="shared" si="8"/>
        <v/>
      </c>
    </row>
    <row r="75" spans="1:8" ht="14.25" customHeight="1">
      <c r="A75" s="2"/>
      <c r="B75" s="758" t="s">
        <v>586</v>
      </c>
      <c r="C75" s="751"/>
      <c r="D75" s="751"/>
      <c r="E75" s="751"/>
      <c r="F75" s="751">
        <f t="shared" si="6"/>
        <v>0</v>
      </c>
      <c r="G75" s="757" t="str">
        <f t="shared" si="7"/>
        <v/>
      </c>
      <c r="H75" s="624" t="str">
        <f t="shared" si="8"/>
        <v/>
      </c>
    </row>
    <row r="76" spans="1:8" ht="14.25" customHeight="1">
      <c r="A76" s="2"/>
      <c r="B76" s="758" t="s">
        <v>587</v>
      </c>
      <c r="C76" s="751"/>
      <c r="D76" s="751"/>
      <c r="E76" s="751"/>
      <c r="F76" s="751">
        <f t="shared" si="6"/>
        <v>0</v>
      </c>
      <c r="G76" s="757" t="str">
        <f t="shared" si="7"/>
        <v/>
      </c>
      <c r="H76" s="624" t="str">
        <f t="shared" si="8"/>
        <v/>
      </c>
    </row>
    <row r="77" spans="1:8" ht="14.25" customHeight="1">
      <c r="A77" s="2"/>
      <c r="B77" s="758" t="s">
        <v>588</v>
      </c>
      <c r="C77" s="751"/>
      <c r="D77" s="751"/>
      <c r="E77" s="751"/>
      <c r="F77" s="751">
        <f t="shared" si="6"/>
        <v>0</v>
      </c>
      <c r="G77" s="757" t="str">
        <f t="shared" si="7"/>
        <v/>
      </c>
      <c r="H77" s="624" t="str">
        <f t="shared" si="8"/>
        <v/>
      </c>
    </row>
    <row r="78" spans="1:8" ht="14.25" customHeight="1">
      <c r="A78" s="2" t="s">
        <v>589</v>
      </c>
      <c r="B78" s="758"/>
      <c r="C78" s="25"/>
      <c r="D78" s="25"/>
      <c r="E78" s="25"/>
      <c r="F78" s="25">
        <f t="shared" si="6"/>
        <v>0</v>
      </c>
      <c r="G78" s="103" t="str">
        <f t="shared" si="7"/>
        <v/>
      </c>
      <c r="H78" s="625" t="str">
        <f t="shared" si="8"/>
        <v/>
      </c>
    </row>
    <row r="79" spans="1:8" ht="14.25" customHeight="1">
      <c r="A79" s="2"/>
      <c r="B79" s="758" t="s">
        <v>591</v>
      </c>
      <c r="C79" s="751"/>
      <c r="D79" s="751"/>
      <c r="E79" s="751"/>
      <c r="F79" s="751">
        <f t="shared" si="6"/>
        <v>0</v>
      </c>
      <c r="G79" s="757" t="str">
        <f t="shared" si="7"/>
        <v/>
      </c>
      <c r="H79" s="624" t="str">
        <f t="shared" si="8"/>
        <v/>
      </c>
    </row>
    <row r="80" spans="1:8" ht="14.25" customHeight="1">
      <c r="A80" s="2"/>
      <c r="B80" s="758" t="s">
        <v>592</v>
      </c>
      <c r="C80" s="755"/>
      <c r="D80" s="755"/>
      <c r="E80" s="755"/>
      <c r="F80" s="755">
        <f t="shared" si="6"/>
        <v>0</v>
      </c>
      <c r="G80" s="756" t="str">
        <f t="shared" si="7"/>
        <v/>
      </c>
      <c r="H80" s="624" t="str">
        <f t="shared" si="8"/>
        <v/>
      </c>
    </row>
    <row r="81" spans="1:8" ht="14.25" customHeight="1">
      <c r="A81" s="2"/>
      <c r="B81" s="758" t="s">
        <v>593</v>
      </c>
      <c r="C81" s="755"/>
      <c r="D81" s="755"/>
      <c r="E81" s="755"/>
      <c r="F81" s="755">
        <f t="shared" si="6"/>
        <v>0</v>
      </c>
      <c r="G81" s="756" t="str">
        <f t="shared" si="7"/>
        <v/>
      </c>
      <c r="H81" s="624" t="str">
        <f t="shared" si="8"/>
        <v/>
      </c>
    </row>
    <row r="82" spans="1:8" ht="14.25" customHeight="1">
      <c r="A82" s="2" t="s">
        <v>594</v>
      </c>
      <c r="B82" s="758"/>
      <c r="C82" s="25"/>
      <c r="D82" s="25"/>
      <c r="E82" s="25"/>
      <c r="F82" s="25">
        <f t="shared" si="6"/>
        <v>0</v>
      </c>
      <c r="G82" s="103" t="str">
        <f t="shared" si="7"/>
        <v/>
      </c>
      <c r="H82" s="625" t="str">
        <f t="shared" si="8"/>
        <v/>
      </c>
    </row>
    <row r="83" spans="1:8" ht="14.25" customHeight="1">
      <c r="A83" s="2"/>
      <c r="B83" s="758" t="s">
        <v>595</v>
      </c>
      <c r="C83" s="751"/>
      <c r="D83" s="751"/>
      <c r="E83" s="751"/>
      <c r="F83" s="751">
        <f t="shared" si="6"/>
        <v>0</v>
      </c>
      <c r="G83" s="757" t="str">
        <f t="shared" si="7"/>
        <v/>
      </c>
      <c r="H83" s="624" t="str">
        <f t="shared" si="8"/>
        <v/>
      </c>
    </row>
    <row r="84" spans="1:8" ht="14.25" customHeight="1">
      <c r="A84" s="2" t="s">
        <v>596</v>
      </c>
      <c r="B84" s="758"/>
      <c r="C84" s="25"/>
      <c r="D84" s="25"/>
      <c r="E84" s="25"/>
      <c r="F84" s="25">
        <f t="shared" si="6"/>
        <v>0</v>
      </c>
      <c r="G84" s="103" t="str">
        <f t="shared" si="7"/>
        <v/>
      </c>
      <c r="H84" s="625" t="str">
        <f t="shared" si="8"/>
        <v/>
      </c>
    </row>
    <row r="85" spans="1:8" ht="14.25" customHeight="1">
      <c r="A85" s="2"/>
      <c r="B85" s="758" t="s">
        <v>598</v>
      </c>
      <c r="C85" s="751"/>
      <c r="D85" s="751"/>
      <c r="E85" s="751"/>
      <c r="F85" s="751">
        <f t="shared" si="6"/>
        <v>0</v>
      </c>
      <c r="G85" s="757" t="str">
        <f t="shared" si="7"/>
        <v/>
      </c>
      <c r="H85" s="624" t="str">
        <f t="shared" si="8"/>
        <v/>
      </c>
    </row>
    <row r="86" spans="1:8" ht="14.25" customHeight="1">
      <c r="A86" s="2"/>
      <c r="B86" s="758" t="s">
        <v>599</v>
      </c>
      <c r="C86" s="751"/>
      <c r="D86" s="751"/>
      <c r="E86" s="751"/>
      <c r="F86" s="751">
        <f t="shared" si="6"/>
        <v>0</v>
      </c>
      <c r="G86" s="757" t="str">
        <f t="shared" si="7"/>
        <v/>
      </c>
      <c r="H86" s="624" t="str">
        <f t="shared" si="8"/>
        <v/>
      </c>
    </row>
    <row r="87" spans="1:8" ht="14.25" customHeight="1">
      <c r="A87" s="2"/>
      <c r="B87" s="758" t="s">
        <v>600</v>
      </c>
      <c r="C87" s="751"/>
      <c r="D87" s="751"/>
      <c r="E87" s="751"/>
      <c r="F87" s="751">
        <f t="shared" si="6"/>
        <v>0</v>
      </c>
      <c r="G87" s="757" t="str">
        <f t="shared" si="7"/>
        <v/>
      </c>
      <c r="H87" s="624" t="str">
        <f t="shared" si="8"/>
        <v/>
      </c>
    </row>
    <row r="88" spans="1:8" ht="14.25" customHeight="1">
      <c r="A88" s="2"/>
      <c r="B88" s="758" t="s">
        <v>601</v>
      </c>
      <c r="C88" s="751"/>
      <c r="D88" s="751"/>
      <c r="E88" s="751"/>
      <c r="F88" s="751">
        <f t="shared" si="6"/>
        <v>0</v>
      </c>
      <c r="G88" s="757" t="str">
        <f t="shared" si="7"/>
        <v/>
      </c>
      <c r="H88" s="108" t="str">
        <f t="shared" si="8"/>
        <v/>
      </c>
    </row>
    <row r="89" spans="1:8" ht="14.25" customHeight="1">
      <c r="A89" s="2"/>
      <c r="B89" s="758" t="s">
        <v>602</v>
      </c>
      <c r="C89" s="755"/>
      <c r="D89" s="755"/>
      <c r="E89" s="755"/>
      <c r="F89" s="755">
        <f t="shared" si="6"/>
        <v>0</v>
      </c>
      <c r="G89" s="756" t="str">
        <f t="shared" si="7"/>
        <v/>
      </c>
      <c r="H89" s="108" t="str">
        <f t="shared" si="8"/>
        <v/>
      </c>
    </row>
    <row r="90" spans="1:8" ht="14.25" customHeight="1">
      <c r="A90" s="2"/>
      <c r="B90" s="758" t="s">
        <v>603</v>
      </c>
      <c r="C90" s="751"/>
      <c r="D90" s="751"/>
      <c r="E90" s="751"/>
      <c r="F90" s="751">
        <f t="shared" si="6"/>
        <v>0</v>
      </c>
      <c r="G90" s="757" t="str">
        <f t="shared" si="7"/>
        <v/>
      </c>
      <c r="H90" s="108" t="str">
        <f t="shared" si="8"/>
        <v/>
      </c>
    </row>
    <row r="91" spans="1:8" ht="14.25" customHeight="1" thickBot="1">
      <c r="A91" s="282" t="s">
        <v>606</v>
      </c>
      <c r="B91" s="759"/>
      <c r="C91" s="19"/>
      <c r="D91" s="19"/>
      <c r="E91" s="19"/>
      <c r="F91" s="19">
        <f t="shared" si="6"/>
        <v>0</v>
      </c>
      <c r="G91" s="704" t="str">
        <f t="shared" si="7"/>
        <v/>
      </c>
      <c r="H91" s="108" t="str">
        <f t="shared" si="8"/>
        <v/>
      </c>
    </row>
  </sheetData>
  <mergeCells count="4">
    <mergeCell ref="C2:C3"/>
    <mergeCell ref="D2:G2"/>
    <mergeCell ref="A1:G1"/>
    <mergeCell ref="A2:B3"/>
  </mergeCells>
  <conditionalFormatting sqref="H4:H87">
    <cfRule type="containsBlanks" dxfId="295" priority="7">
      <formula>LEN(TRIM(H4))=0</formula>
    </cfRule>
  </conditionalFormatting>
  <conditionalFormatting sqref="G4:G91">
    <cfRule type="containsBlanks" dxfId="294" priority="5">
      <formula>LEN(TRIM(G4))=0</formula>
    </cfRule>
  </conditionalFormatting>
  <conditionalFormatting sqref="D4:D91">
    <cfRule type="containsBlanks" dxfId="293" priority="4">
      <formula>LEN(TRIM(D4))=0</formula>
    </cfRule>
  </conditionalFormatting>
  <conditionalFormatting sqref="E4:E91">
    <cfRule type="containsBlanks" dxfId="292" priority="3">
      <formula>LEN(TRIM(E4))=0</formula>
    </cfRule>
  </conditionalFormatting>
  <conditionalFormatting sqref="F4:F91">
    <cfRule type="containsBlanks" dxfId="291" priority="2">
      <formula>LEN(TRIM(F4))=0</formula>
    </cfRule>
  </conditionalFormatting>
  <conditionalFormatting sqref="C4:C91">
    <cfRule type="containsBlanks" dxfId="290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0" max="6" man="1"/>
  </row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Feuil120">
    <tabColor rgb="FFFFFF00"/>
  </sheetPr>
  <dimension ref="A1:I90"/>
  <sheetViews>
    <sheetView view="pageBreakPreview" topLeftCell="A71" zoomScale="120" zoomScaleNormal="100" workbookViewId="0">
      <selection activeCell="C3" sqref="C3:C90"/>
    </sheetView>
  </sheetViews>
  <sheetFormatPr baseColWidth="10" defaultColWidth="9.06640625" defaultRowHeight="15" customHeight="1"/>
  <cols>
    <col min="1" max="1" width="2.19921875" style="431" customWidth="1"/>
    <col min="2" max="2" width="20.53125" style="431" customWidth="1"/>
    <col min="3" max="3" width="14.796875" style="429" customWidth="1"/>
    <col min="4" max="5" width="14.3984375" style="429" customWidth="1"/>
    <col min="6" max="7" width="16.53125" style="429" customWidth="1"/>
    <col min="8" max="9" width="9.06640625" style="429" customWidth="1"/>
    <col min="10" max="16384" width="9.06640625" style="429"/>
  </cols>
  <sheetData>
    <row r="1" spans="1:9" ht="30.5" customHeight="1">
      <c r="A1" s="1094" t="s">
        <v>2065</v>
      </c>
      <c r="B1" s="1095"/>
      <c r="C1" s="1095"/>
      <c r="D1" s="1095"/>
      <c r="E1" s="1095"/>
      <c r="F1" s="1095"/>
      <c r="G1" s="1095"/>
      <c r="H1" s="1094"/>
      <c r="I1" s="1095"/>
    </row>
    <row r="2" spans="1:9" ht="27" customHeight="1" thickBot="1">
      <c r="A2" s="1092" t="s">
        <v>761</v>
      </c>
      <c r="B2" s="1093"/>
      <c r="C2" s="430" t="s">
        <v>2066</v>
      </c>
      <c r="D2" s="430" t="s">
        <v>2067</v>
      </c>
      <c r="E2" s="430" t="s">
        <v>2068</v>
      </c>
      <c r="F2" s="430" t="s">
        <v>2069</v>
      </c>
      <c r="G2" s="430" t="s">
        <v>2070</v>
      </c>
    </row>
    <row r="3" spans="1:9" ht="15" customHeight="1">
      <c r="A3" s="2" t="s">
        <v>498</v>
      </c>
      <c r="B3" s="758"/>
      <c r="C3" s="25">
        <f>SUM(C4:C6)</f>
        <v>7341</v>
      </c>
      <c r="D3" s="25">
        <f>SUM(D4:D6)</f>
        <v>7173</v>
      </c>
      <c r="E3" s="25">
        <f>SUM(E4:E6)</f>
        <v>7170</v>
      </c>
      <c r="F3" s="103">
        <f t="shared" ref="F3:F34" si="0">IFERROR(D3/C3*100,"")</f>
        <v>97.711483449121374</v>
      </c>
      <c r="G3" s="103">
        <f t="shared" ref="G3:G34" si="1">IFERROR(E3/C3*100,"")</f>
        <v>97.670617082141405</v>
      </c>
    </row>
    <row r="4" spans="1:9" ht="15" customHeight="1">
      <c r="A4" s="2"/>
      <c r="B4" s="758" t="s">
        <v>500</v>
      </c>
      <c r="C4" s="755">
        <v>2597</v>
      </c>
      <c r="D4" s="755">
        <v>2597</v>
      </c>
      <c r="E4" s="755">
        <v>2597</v>
      </c>
      <c r="F4" s="756">
        <f t="shared" si="0"/>
        <v>100</v>
      </c>
      <c r="G4" s="756">
        <f t="shared" si="1"/>
        <v>100</v>
      </c>
    </row>
    <row r="5" spans="1:9" ht="15" customHeight="1">
      <c r="A5" s="2"/>
      <c r="B5" s="758" t="s">
        <v>501</v>
      </c>
      <c r="C5" s="751">
        <v>3300</v>
      </c>
      <c r="D5" s="751">
        <v>3132</v>
      </c>
      <c r="E5" s="751">
        <v>3132</v>
      </c>
      <c r="F5" s="757">
        <f t="shared" si="0"/>
        <v>94.909090909090907</v>
      </c>
      <c r="G5" s="757">
        <f t="shared" si="1"/>
        <v>94.909090909090907</v>
      </c>
    </row>
    <row r="6" spans="1:9" ht="15" customHeight="1">
      <c r="A6" s="2"/>
      <c r="B6" s="758" t="s">
        <v>502</v>
      </c>
      <c r="C6" s="751">
        <v>1444</v>
      </c>
      <c r="D6" s="751">
        <v>1444</v>
      </c>
      <c r="E6" s="751">
        <v>1441</v>
      </c>
      <c r="F6" s="757">
        <f t="shared" si="0"/>
        <v>100</v>
      </c>
      <c r="G6" s="757">
        <f t="shared" si="1"/>
        <v>99.79224376731301</v>
      </c>
    </row>
    <row r="7" spans="1:9" ht="15" customHeight="1">
      <c r="A7" s="2" t="s">
        <v>503</v>
      </c>
      <c r="B7" s="758"/>
      <c r="C7" s="25">
        <f>+C8+C9+C10+C11+C12</f>
        <v>8764</v>
      </c>
      <c r="D7" s="25">
        <f>+D8+D9+D10+D11+D12</f>
        <v>8696</v>
      </c>
      <c r="E7" s="25">
        <f>+E8+E9+E10+E11+E12</f>
        <v>8688</v>
      </c>
      <c r="F7" s="103">
        <f t="shared" si="0"/>
        <v>99.224098585120942</v>
      </c>
      <c r="G7" s="103">
        <f t="shared" si="1"/>
        <v>99.132816065723418</v>
      </c>
    </row>
    <row r="8" spans="1:9" ht="15" customHeight="1">
      <c r="A8" s="2"/>
      <c r="B8" s="758" t="s">
        <v>505</v>
      </c>
      <c r="C8" s="751">
        <v>910</v>
      </c>
      <c r="D8" s="751">
        <v>910</v>
      </c>
      <c r="E8" s="751">
        <v>910</v>
      </c>
      <c r="F8" s="757">
        <f t="shared" si="0"/>
        <v>100</v>
      </c>
      <c r="G8" s="757">
        <f t="shared" si="1"/>
        <v>100</v>
      </c>
    </row>
    <row r="9" spans="1:9" ht="15" customHeight="1">
      <c r="A9" s="2"/>
      <c r="B9" s="758" t="s">
        <v>506</v>
      </c>
      <c r="C9" s="751">
        <v>2621</v>
      </c>
      <c r="D9" s="751">
        <v>2619</v>
      </c>
      <c r="E9" s="751">
        <v>2611</v>
      </c>
      <c r="F9" s="757">
        <f t="shared" si="0"/>
        <v>99.923693246852338</v>
      </c>
      <c r="G9" s="757">
        <f t="shared" si="1"/>
        <v>99.618466234261732</v>
      </c>
    </row>
    <row r="10" spans="1:9" ht="15" customHeight="1">
      <c r="A10" s="2"/>
      <c r="B10" s="758" t="s">
        <v>507</v>
      </c>
      <c r="C10" s="751">
        <v>1662</v>
      </c>
      <c r="D10" s="751">
        <v>1662</v>
      </c>
      <c r="E10" s="751">
        <v>1662</v>
      </c>
      <c r="F10" s="757">
        <f t="shared" si="0"/>
        <v>100</v>
      </c>
      <c r="G10" s="757">
        <f t="shared" si="1"/>
        <v>100</v>
      </c>
    </row>
    <row r="11" spans="1:9" ht="15" customHeight="1">
      <c r="A11" s="2"/>
      <c r="B11" s="758" t="s">
        <v>508</v>
      </c>
      <c r="C11" s="751">
        <v>2858</v>
      </c>
      <c r="D11" s="751">
        <v>2792</v>
      </c>
      <c r="E11" s="751">
        <v>2792</v>
      </c>
      <c r="F11" s="757">
        <f t="shared" si="0"/>
        <v>97.690692792162352</v>
      </c>
      <c r="G11" s="757">
        <f t="shared" si="1"/>
        <v>97.690692792162352</v>
      </c>
    </row>
    <row r="12" spans="1:9" ht="15" customHeight="1">
      <c r="A12" s="2"/>
      <c r="B12" s="758" t="s">
        <v>509</v>
      </c>
      <c r="C12" s="751">
        <v>713</v>
      </c>
      <c r="D12" s="751">
        <v>713</v>
      </c>
      <c r="E12" s="751">
        <v>713</v>
      </c>
      <c r="F12" s="757">
        <f t="shared" si="0"/>
        <v>100</v>
      </c>
      <c r="G12" s="757">
        <f t="shared" si="1"/>
        <v>100</v>
      </c>
    </row>
    <row r="13" spans="1:9" ht="15" customHeight="1">
      <c r="A13" s="2" t="s">
        <v>510</v>
      </c>
      <c r="B13" s="758"/>
      <c r="C13" s="25">
        <f>+C14+C15</f>
        <v>4628</v>
      </c>
      <c r="D13" s="25">
        <f>+D14+D15</f>
        <v>2832</v>
      </c>
      <c r="E13" s="25">
        <f>+E14+E15</f>
        <v>2762</v>
      </c>
      <c r="F13" s="103">
        <f t="shared" si="0"/>
        <v>61.192739844425233</v>
      </c>
      <c r="G13" s="103">
        <f t="shared" si="1"/>
        <v>59.68020743301642</v>
      </c>
    </row>
    <row r="14" spans="1:9" ht="15" customHeight="1">
      <c r="A14" s="2"/>
      <c r="B14" s="758" t="s">
        <v>512</v>
      </c>
      <c r="C14" s="751">
        <v>3848</v>
      </c>
      <c r="D14" s="751">
        <v>2520</v>
      </c>
      <c r="E14" s="751">
        <v>2451</v>
      </c>
      <c r="F14" s="757">
        <f t="shared" si="0"/>
        <v>65.488565488565484</v>
      </c>
      <c r="G14" s="757">
        <f t="shared" si="1"/>
        <v>63.695426195426194</v>
      </c>
    </row>
    <row r="15" spans="1:9" ht="15" customHeight="1">
      <c r="A15" s="2"/>
      <c r="B15" s="758" t="s">
        <v>513</v>
      </c>
      <c r="C15" s="751">
        <v>780</v>
      </c>
      <c r="D15" s="751">
        <v>312</v>
      </c>
      <c r="E15" s="751">
        <v>311</v>
      </c>
      <c r="F15" s="757">
        <f t="shared" si="0"/>
        <v>40</v>
      </c>
      <c r="G15" s="757">
        <f t="shared" si="1"/>
        <v>39.871794871794876</v>
      </c>
    </row>
    <row r="16" spans="1:9" ht="15" customHeight="1">
      <c r="A16" s="2" t="s">
        <v>514</v>
      </c>
      <c r="B16" s="758"/>
      <c r="C16" s="25">
        <f>+C17+C18+C19+C20+C21+C22+C23+C24</f>
        <v>12513</v>
      </c>
      <c r="D16" s="25">
        <f>+D17+D18+D19+D20+D21+D22+D23+D24</f>
        <v>12513</v>
      </c>
      <c r="E16" s="25">
        <f>+E17+E18+E19+E20+E21+E22+E23+E24</f>
        <v>12509</v>
      </c>
      <c r="F16" s="103">
        <f t="shared" si="0"/>
        <v>100</v>
      </c>
      <c r="G16" s="103">
        <f t="shared" si="1"/>
        <v>99.968033245424763</v>
      </c>
    </row>
    <row r="17" spans="1:7" ht="15" customHeight="1">
      <c r="A17" s="2"/>
      <c r="B17" s="758" t="s">
        <v>516</v>
      </c>
      <c r="C17" s="751">
        <v>1489</v>
      </c>
      <c r="D17" s="751">
        <v>1489</v>
      </c>
      <c r="E17" s="751">
        <v>1485</v>
      </c>
      <c r="F17" s="757">
        <f t="shared" si="0"/>
        <v>100</v>
      </c>
      <c r="G17" s="757">
        <f t="shared" si="1"/>
        <v>99.731363331094684</v>
      </c>
    </row>
    <row r="18" spans="1:7" ht="15" customHeight="1">
      <c r="A18" s="2"/>
      <c r="B18" s="758" t="s">
        <v>517</v>
      </c>
      <c r="C18" s="751">
        <v>1976</v>
      </c>
      <c r="D18" s="751">
        <v>1976</v>
      </c>
      <c r="E18" s="751">
        <v>1976</v>
      </c>
      <c r="F18" s="757">
        <f t="shared" si="0"/>
        <v>100</v>
      </c>
      <c r="G18" s="757">
        <f t="shared" si="1"/>
        <v>100</v>
      </c>
    </row>
    <row r="19" spans="1:7" ht="15" customHeight="1">
      <c r="A19" s="2"/>
      <c r="B19" s="748" t="s">
        <v>518</v>
      </c>
      <c r="C19" s="755">
        <v>1976</v>
      </c>
      <c r="D19" s="755">
        <v>1976</v>
      </c>
      <c r="E19" s="755">
        <v>1976</v>
      </c>
      <c r="F19" s="756">
        <f t="shared" si="0"/>
        <v>100</v>
      </c>
      <c r="G19" s="756">
        <f t="shared" si="1"/>
        <v>100</v>
      </c>
    </row>
    <row r="20" spans="1:7" ht="15" customHeight="1">
      <c r="A20" s="2"/>
      <c r="B20" s="748" t="s">
        <v>519</v>
      </c>
      <c r="C20" s="755">
        <v>2288</v>
      </c>
      <c r="D20" s="755">
        <v>2288</v>
      </c>
      <c r="E20" s="755">
        <v>2288</v>
      </c>
      <c r="F20" s="756">
        <f t="shared" si="0"/>
        <v>100</v>
      </c>
      <c r="G20" s="756">
        <f t="shared" si="1"/>
        <v>100</v>
      </c>
    </row>
    <row r="21" spans="1:7" ht="15" customHeight="1">
      <c r="A21" s="2"/>
      <c r="B21" s="758" t="s">
        <v>520</v>
      </c>
      <c r="C21" s="751">
        <v>572</v>
      </c>
      <c r="D21" s="751">
        <v>572</v>
      </c>
      <c r="E21" s="751">
        <v>572</v>
      </c>
      <c r="F21" s="757">
        <f t="shared" si="0"/>
        <v>100</v>
      </c>
      <c r="G21" s="757">
        <f t="shared" si="1"/>
        <v>100</v>
      </c>
    </row>
    <row r="22" spans="1:7" ht="15" customHeight="1">
      <c r="A22" s="2"/>
      <c r="B22" s="758" t="s">
        <v>521</v>
      </c>
      <c r="C22" s="751">
        <v>884</v>
      </c>
      <c r="D22" s="751">
        <v>884</v>
      </c>
      <c r="E22" s="751">
        <v>884</v>
      </c>
      <c r="F22" s="757">
        <f t="shared" si="0"/>
        <v>100</v>
      </c>
      <c r="G22" s="757">
        <f t="shared" si="1"/>
        <v>100</v>
      </c>
    </row>
    <row r="23" spans="1:7" ht="15" customHeight="1">
      <c r="A23" s="2"/>
      <c r="B23" s="758" t="s">
        <v>522</v>
      </c>
      <c r="C23" s="751">
        <v>1040</v>
      </c>
      <c r="D23" s="751">
        <v>1040</v>
      </c>
      <c r="E23" s="751">
        <v>1040</v>
      </c>
      <c r="F23" s="757">
        <f t="shared" si="0"/>
        <v>100</v>
      </c>
      <c r="G23" s="757">
        <f t="shared" si="1"/>
        <v>100</v>
      </c>
    </row>
    <row r="24" spans="1:7" ht="15" customHeight="1">
      <c r="A24" s="2"/>
      <c r="B24" s="758" t="s">
        <v>523</v>
      </c>
      <c r="C24" s="751">
        <v>2288</v>
      </c>
      <c r="D24" s="751">
        <v>2288</v>
      </c>
      <c r="E24" s="751">
        <v>2288</v>
      </c>
      <c r="F24" s="757">
        <f t="shared" si="0"/>
        <v>100</v>
      </c>
      <c r="G24" s="757">
        <f t="shared" si="1"/>
        <v>100</v>
      </c>
    </row>
    <row r="25" spans="1:7" ht="15" customHeight="1">
      <c r="A25" s="2" t="s">
        <v>524</v>
      </c>
      <c r="B25" s="758"/>
      <c r="C25" s="25">
        <f>SUM(C26:C30)</f>
        <v>7076</v>
      </c>
      <c r="D25" s="25">
        <f>SUM(D26:D30)</f>
        <v>7076</v>
      </c>
      <c r="E25" s="25">
        <f>SUM(E26:E30)</f>
        <v>7055</v>
      </c>
      <c r="F25" s="103">
        <f t="shared" si="0"/>
        <v>100</v>
      </c>
      <c r="G25" s="103">
        <f t="shared" si="1"/>
        <v>99.703222159412093</v>
      </c>
    </row>
    <row r="26" spans="1:7" ht="15" customHeight="1">
      <c r="A26" s="2"/>
      <c r="B26" s="758" t="s">
        <v>532</v>
      </c>
      <c r="C26" s="751">
        <v>624</v>
      </c>
      <c r="D26" s="751">
        <v>624</v>
      </c>
      <c r="E26" s="751">
        <v>623</v>
      </c>
      <c r="F26" s="757">
        <f t="shared" si="0"/>
        <v>100</v>
      </c>
      <c r="G26" s="757">
        <f t="shared" si="1"/>
        <v>99.839743589743591</v>
      </c>
    </row>
    <row r="27" spans="1:7" ht="15" customHeight="1">
      <c r="A27" s="2"/>
      <c r="B27" s="758" t="s">
        <v>533</v>
      </c>
      <c r="C27" s="751">
        <v>1852</v>
      </c>
      <c r="D27" s="751">
        <v>1852</v>
      </c>
      <c r="E27" s="751">
        <v>1852</v>
      </c>
      <c r="F27" s="757">
        <f t="shared" si="0"/>
        <v>100</v>
      </c>
      <c r="G27" s="757">
        <f t="shared" si="1"/>
        <v>100</v>
      </c>
    </row>
    <row r="28" spans="1:7" ht="15" customHeight="1">
      <c r="A28" s="2"/>
      <c r="B28" s="758" t="s">
        <v>534</v>
      </c>
      <c r="C28" s="751">
        <v>2531</v>
      </c>
      <c r="D28" s="751">
        <v>2531</v>
      </c>
      <c r="E28" s="751">
        <v>2531</v>
      </c>
      <c r="F28" s="757">
        <f t="shared" si="0"/>
        <v>100</v>
      </c>
      <c r="G28" s="757">
        <f t="shared" si="1"/>
        <v>100</v>
      </c>
    </row>
    <row r="29" spans="1:7" ht="15" customHeight="1">
      <c r="A29" s="2"/>
      <c r="B29" s="758" t="s">
        <v>535</v>
      </c>
      <c r="C29" s="751">
        <v>561</v>
      </c>
      <c r="D29" s="751">
        <v>561</v>
      </c>
      <c r="E29" s="751">
        <v>552</v>
      </c>
      <c r="F29" s="757">
        <f t="shared" si="0"/>
        <v>100</v>
      </c>
      <c r="G29" s="757">
        <f t="shared" si="1"/>
        <v>98.395721925133699</v>
      </c>
    </row>
    <row r="30" spans="1:7" ht="15" customHeight="1">
      <c r="A30" s="2"/>
      <c r="B30" s="758" t="s">
        <v>536</v>
      </c>
      <c r="C30" s="755">
        <v>1508</v>
      </c>
      <c r="D30" s="755">
        <v>1508</v>
      </c>
      <c r="E30" s="755">
        <v>1497</v>
      </c>
      <c r="F30" s="756">
        <f t="shared" si="0"/>
        <v>100</v>
      </c>
      <c r="G30" s="756">
        <f t="shared" si="1"/>
        <v>99.270557029177724</v>
      </c>
    </row>
    <row r="31" spans="1:7" ht="15" customHeight="1">
      <c r="A31" s="2" t="s">
        <v>537</v>
      </c>
      <c r="B31" s="758"/>
      <c r="C31" s="25">
        <f>+C32+C33+C34+C35+C36+C37</f>
        <v>11021</v>
      </c>
      <c r="D31" s="25">
        <f>+D32+D33+D34+D35+D36+D37</f>
        <v>6793</v>
      </c>
      <c r="E31" s="25">
        <f>+E32+E33+E34+E35+E36+E37</f>
        <v>6786</v>
      </c>
      <c r="F31" s="103">
        <f t="shared" si="0"/>
        <v>61.636875056709918</v>
      </c>
      <c r="G31" s="103">
        <f t="shared" si="1"/>
        <v>61.57335994918791</v>
      </c>
    </row>
    <row r="32" spans="1:7" ht="15" customHeight="1">
      <c r="A32" s="2"/>
      <c r="B32" s="758" t="s">
        <v>539</v>
      </c>
      <c r="C32" s="751">
        <v>780</v>
      </c>
      <c r="D32" s="751">
        <v>240</v>
      </c>
      <c r="E32" s="751">
        <v>240</v>
      </c>
      <c r="F32" s="757">
        <f t="shared" si="0"/>
        <v>30.76923076923077</v>
      </c>
      <c r="G32" s="757">
        <f t="shared" si="1"/>
        <v>30.76923076923077</v>
      </c>
    </row>
    <row r="33" spans="1:7" ht="15" customHeight="1">
      <c r="A33" s="2"/>
      <c r="B33" s="758" t="s">
        <v>540</v>
      </c>
      <c r="C33" s="751">
        <v>1323</v>
      </c>
      <c r="D33" s="751">
        <v>876</v>
      </c>
      <c r="E33" s="751">
        <v>876</v>
      </c>
      <c r="F33" s="757">
        <f t="shared" si="0"/>
        <v>66.213151927437636</v>
      </c>
      <c r="G33" s="757">
        <f t="shared" si="1"/>
        <v>66.213151927437636</v>
      </c>
    </row>
    <row r="34" spans="1:7" ht="15" customHeight="1">
      <c r="A34" s="2"/>
      <c r="B34" s="758" t="s">
        <v>541</v>
      </c>
      <c r="C34" s="751">
        <v>1924</v>
      </c>
      <c r="D34" s="751">
        <v>1895</v>
      </c>
      <c r="E34" s="751">
        <v>1895</v>
      </c>
      <c r="F34" s="757">
        <f t="shared" si="0"/>
        <v>98.492723492723485</v>
      </c>
      <c r="G34" s="757">
        <f t="shared" si="1"/>
        <v>98.492723492723485</v>
      </c>
    </row>
    <row r="35" spans="1:7" ht="15" customHeight="1">
      <c r="A35" s="2"/>
      <c r="B35" s="758" t="s">
        <v>542</v>
      </c>
      <c r="C35" s="751">
        <v>2916</v>
      </c>
      <c r="D35" s="751">
        <v>2139</v>
      </c>
      <c r="E35" s="751">
        <v>2134</v>
      </c>
      <c r="F35" s="757">
        <f t="shared" ref="F35:F66" si="2">IFERROR(D35/C35*100,"")</f>
        <v>73.353909465020578</v>
      </c>
      <c r="G35" s="757">
        <f t="shared" ref="G35:G66" si="3">IFERROR(E35/C35*100,"")</f>
        <v>73.182441700960226</v>
      </c>
    </row>
    <row r="36" spans="1:7" ht="15" customHeight="1">
      <c r="A36" s="2"/>
      <c r="B36" s="758" t="s">
        <v>543</v>
      </c>
      <c r="C36" s="751">
        <v>2693</v>
      </c>
      <c r="D36" s="751">
        <v>1287</v>
      </c>
      <c r="E36" s="751">
        <v>1285</v>
      </c>
      <c r="F36" s="757">
        <f t="shared" si="2"/>
        <v>47.790568139621243</v>
      </c>
      <c r="G36" s="757">
        <f t="shared" si="3"/>
        <v>47.716301522465656</v>
      </c>
    </row>
    <row r="37" spans="1:7" ht="15" customHeight="1">
      <c r="A37" s="2"/>
      <c r="B37" s="758" t="s">
        <v>544</v>
      </c>
      <c r="C37" s="751">
        <v>1385</v>
      </c>
      <c r="D37" s="751">
        <v>356</v>
      </c>
      <c r="E37" s="751">
        <v>356</v>
      </c>
      <c r="F37" s="757">
        <f t="shared" si="2"/>
        <v>25.703971119133573</v>
      </c>
      <c r="G37" s="757">
        <f t="shared" si="3"/>
        <v>25.703971119133573</v>
      </c>
    </row>
    <row r="38" spans="1:7" ht="15" customHeight="1">
      <c r="A38" s="2" t="s">
        <v>545</v>
      </c>
      <c r="B38" s="758"/>
      <c r="C38" s="25">
        <f>+C39+C40+C41</f>
        <v>1507</v>
      </c>
      <c r="D38" s="25">
        <f>+D39+D40+D41</f>
        <v>1500</v>
      </c>
      <c r="E38" s="25">
        <f>+E39+E40+E41</f>
        <v>1382</v>
      </c>
      <c r="F38" s="103">
        <f t="shared" si="2"/>
        <v>99.535500995355008</v>
      </c>
      <c r="G38" s="103">
        <f t="shared" si="3"/>
        <v>91.705374917053746</v>
      </c>
    </row>
    <row r="39" spans="1:7" ht="15" customHeight="1">
      <c r="A39" s="2"/>
      <c r="B39" s="758" t="s">
        <v>547</v>
      </c>
      <c r="C39" s="751">
        <v>615</v>
      </c>
      <c r="D39" s="751">
        <v>609</v>
      </c>
      <c r="E39" s="751">
        <v>605</v>
      </c>
      <c r="F39" s="757">
        <f t="shared" si="2"/>
        <v>99.024390243902445</v>
      </c>
      <c r="G39" s="757">
        <f t="shared" si="3"/>
        <v>98.373983739837399</v>
      </c>
    </row>
    <row r="40" spans="1:7" ht="15" customHeight="1">
      <c r="A40" s="2"/>
      <c r="B40" s="758" t="s">
        <v>548</v>
      </c>
      <c r="C40" s="751">
        <v>586</v>
      </c>
      <c r="D40" s="751">
        <v>585</v>
      </c>
      <c r="E40" s="751">
        <v>585</v>
      </c>
      <c r="F40" s="757">
        <f t="shared" si="2"/>
        <v>99.829351535836182</v>
      </c>
      <c r="G40" s="757">
        <f t="shared" si="3"/>
        <v>99.829351535836182</v>
      </c>
    </row>
    <row r="41" spans="1:7" ht="15" customHeight="1">
      <c r="A41" s="2"/>
      <c r="B41" s="758" t="s">
        <v>549</v>
      </c>
      <c r="C41" s="751">
        <v>306</v>
      </c>
      <c r="D41" s="751">
        <v>306</v>
      </c>
      <c r="E41" s="751">
        <v>192</v>
      </c>
      <c r="F41" s="757">
        <f t="shared" si="2"/>
        <v>100</v>
      </c>
      <c r="G41" s="757">
        <f t="shared" si="3"/>
        <v>62.745098039215684</v>
      </c>
    </row>
    <row r="42" spans="1:7" ht="15" customHeight="1">
      <c r="A42" s="2" t="s">
        <v>550</v>
      </c>
      <c r="B42" s="758"/>
      <c r="C42" s="25">
        <f>+C43+C44+C45+C46+C47+C48+C49</f>
        <v>11011</v>
      </c>
      <c r="D42" s="25">
        <f>+D43+D44+D45+D46+D47+D48+D49</f>
        <v>9791</v>
      </c>
      <c r="E42" s="25">
        <f>+E43+E44+E45+E46+E47+E48+E49</f>
        <v>9757</v>
      </c>
      <c r="F42" s="103">
        <f t="shared" si="2"/>
        <v>88.920170738352553</v>
      </c>
      <c r="G42" s="103">
        <f t="shared" si="3"/>
        <v>88.611388611388605</v>
      </c>
    </row>
    <row r="43" spans="1:7" ht="15" customHeight="1">
      <c r="A43" s="2"/>
      <c r="B43" s="758" t="s">
        <v>552</v>
      </c>
      <c r="C43" s="751">
        <v>780</v>
      </c>
      <c r="D43" s="751">
        <v>632</v>
      </c>
      <c r="E43" s="751">
        <v>632</v>
      </c>
      <c r="F43" s="757">
        <f t="shared" si="2"/>
        <v>81.025641025641022</v>
      </c>
      <c r="G43" s="757">
        <f t="shared" si="3"/>
        <v>81.025641025641022</v>
      </c>
    </row>
    <row r="44" spans="1:7" ht="15" customHeight="1">
      <c r="A44" s="2"/>
      <c r="B44" s="758" t="s">
        <v>553</v>
      </c>
      <c r="C44" s="751">
        <v>1677</v>
      </c>
      <c r="D44" s="751">
        <v>1677</v>
      </c>
      <c r="E44" s="751">
        <v>1674</v>
      </c>
      <c r="F44" s="757">
        <f t="shared" si="2"/>
        <v>100</v>
      </c>
      <c r="G44" s="757">
        <f t="shared" si="3"/>
        <v>99.821109123434709</v>
      </c>
    </row>
    <row r="45" spans="1:7" ht="15" customHeight="1">
      <c r="A45" s="2"/>
      <c r="B45" s="758" t="s">
        <v>554</v>
      </c>
      <c r="C45" s="751">
        <v>1443</v>
      </c>
      <c r="D45" s="751">
        <v>1443</v>
      </c>
      <c r="E45" s="751">
        <v>1443</v>
      </c>
      <c r="F45" s="757">
        <f t="shared" si="2"/>
        <v>100</v>
      </c>
      <c r="G45" s="757">
        <f t="shared" si="3"/>
        <v>100</v>
      </c>
    </row>
    <row r="46" spans="1:7" ht="15" customHeight="1">
      <c r="A46" s="2"/>
      <c r="B46" s="758" t="s">
        <v>555</v>
      </c>
      <c r="C46" s="751">
        <v>2184</v>
      </c>
      <c r="D46" s="751">
        <v>1204</v>
      </c>
      <c r="E46" s="751">
        <v>1203</v>
      </c>
      <c r="F46" s="757">
        <f t="shared" si="2"/>
        <v>55.128205128205131</v>
      </c>
      <c r="G46" s="757">
        <f t="shared" si="3"/>
        <v>55.082417582417584</v>
      </c>
    </row>
    <row r="47" spans="1:7" ht="15" customHeight="1">
      <c r="A47" s="2"/>
      <c r="B47" s="758" t="s">
        <v>556</v>
      </c>
      <c r="C47" s="751">
        <v>1549</v>
      </c>
      <c r="D47" s="751">
        <v>1549</v>
      </c>
      <c r="E47" s="751">
        <v>1545</v>
      </c>
      <c r="F47" s="757">
        <f t="shared" si="2"/>
        <v>100</v>
      </c>
      <c r="G47" s="757">
        <f t="shared" si="3"/>
        <v>99.741768883150414</v>
      </c>
    </row>
    <row r="48" spans="1:7" ht="15" customHeight="1">
      <c r="A48" s="2"/>
      <c r="B48" s="758" t="s">
        <v>557</v>
      </c>
      <c r="C48" s="751">
        <v>2390</v>
      </c>
      <c r="D48" s="751">
        <v>2298</v>
      </c>
      <c r="E48" s="751">
        <v>2272</v>
      </c>
      <c r="F48" s="757">
        <f t="shared" si="2"/>
        <v>96.150627615062774</v>
      </c>
      <c r="G48" s="757">
        <f t="shared" si="3"/>
        <v>95.062761506276146</v>
      </c>
    </row>
    <row r="49" spans="1:7" ht="15" customHeight="1">
      <c r="A49" s="2"/>
      <c r="B49" s="758" t="s">
        <v>558</v>
      </c>
      <c r="C49" s="751">
        <v>988</v>
      </c>
      <c r="D49" s="751">
        <v>988</v>
      </c>
      <c r="E49" s="751">
        <v>988</v>
      </c>
      <c r="F49" s="757">
        <f t="shared" si="2"/>
        <v>100</v>
      </c>
      <c r="G49" s="757">
        <f t="shared" si="3"/>
        <v>100</v>
      </c>
    </row>
    <row r="50" spans="1:7" ht="15" customHeight="1">
      <c r="A50" s="2" t="s">
        <v>559</v>
      </c>
      <c r="B50" s="758"/>
      <c r="C50" s="25">
        <f>+C51+C52+C53+C54+C55+C56+C57</f>
        <v>13854</v>
      </c>
      <c r="D50" s="25">
        <f>+D51+D52+D53+D54+D55+D56+D57</f>
        <v>13840</v>
      </c>
      <c r="E50" s="25">
        <f>+E51+E52+E53+E54+E55+E56+E57</f>
        <v>13731</v>
      </c>
      <c r="F50" s="103">
        <f t="shared" si="2"/>
        <v>99.898946152735675</v>
      </c>
      <c r="G50" s="103">
        <f t="shared" si="3"/>
        <v>99.112169770463396</v>
      </c>
    </row>
    <row r="51" spans="1:7" ht="15" customHeight="1">
      <c r="A51" s="2"/>
      <c r="B51" s="758" t="s">
        <v>561</v>
      </c>
      <c r="C51" s="751">
        <v>3689</v>
      </c>
      <c r="D51" s="751">
        <v>3679</v>
      </c>
      <c r="E51" s="751">
        <v>3679</v>
      </c>
      <c r="F51" s="757">
        <f t="shared" si="2"/>
        <v>99.728923827595551</v>
      </c>
      <c r="G51" s="757">
        <f t="shared" si="3"/>
        <v>99.728923827595551</v>
      </c>
    </row>
    <row r="52" spans="1:7" ht="15" customHeight="1">
      <c r="A52" s="2"/>
      <c r="B52" s="758" t="s">
        <v>562</v>
      </c>
      <c r="C52" s="751">
        <v>2746</v>
      </c>
      <c r="D52" s="751">
        <v>2746</v>
      </c>
      <c r="E52" s="751">
        <v>2746</v>
      </c>
      <c r="F52" s="757">
        <f t="shared" si="2"/>
        <v>100</v>
      </c>
      <c r="G52" s="757">
        <f t="shared" si="3"/>
        <v>100</v>
      </c>
    </row>
    <row r="53" spans="1:7" ht="15" customHeight="1">
      <c r="A53" s="2"/>
      <c r="B53" s="758" t="s">
        <v>563</v>
      </c>
      <c r="C53" s="751">
        <v>1570</v>
      </c>
      <c r="D53" s="751">
        <v>1569</v>
      </c>
      <c r="E53" s="751">
        <v>1569</v>
      </c>
      <c r="F53" s="757">
        <f t="shared" si="2"/>
        <v>99.936305732484072</v>
      </c>
      <c r="G53" s="757">
        <f t="shared" si="3"/>
        <v>99.936305732484072</v>
      </c>
    </row>
    <row r="54" spans="1:7" ht="15" customHeight="1">
      <c r="A54" s="2"/>
      <c r="B54" s="758" t="s">
        <v>564</v>
      </c>
      <c r="C54" s="751">
        <v>1294</v>
      </c>
      <c r="D54" s="751">
        <v>1294</v>
      </c>
      <c r="E54" s="751">
        <v>1294</v>
      </c>
      <c r="F54" s="757">
        <f t="shared" si="2"/>
        <v>100</v>
      </c>
      <c r="G54" s="757">
        <f t="shared" si="3"/>
        <v>100</v>
      </c>
    </row>
    <row r="55" spans="1:7" ht="15" customHeight="1">
      <c r="A55" s="2"/>
      <c r="B55" s="758" t="s">
        <v>565</v>
      </c>
      <c r="C55" s="755">
        <v>1220</v>
      </c>
      <c r="D55" s="755">
        <v>1220</v>
      </c>
      <c r="E55" s="755">
        <v>1220</v>
      </c>
      <c r="F55" s="756">
        <f t="shared" si="2"/>
        <v>100</v>
      </c>
      <c r="G55" s="756">
        <f t="shared" si="3"/>
        <v>100</v>
      </c>
    </row>
    <row r="56" spans="1:7" ht="15" customHeight="1">
      <c r="A56" s="2"/>
      <c r="B56" s="758" t="s">
        <v>566</v>
      </c>
      <c r="C56" s="755">
        <v>1879</v>
      </c>
      <c r="D56" s="755">
        <v>1876</v>
      </c>
      <c r="E56" s="755">
        <v>1767</v>
      </c>
      <c r="F56" s="756">
        <f t="shared" si="2"/>
        <v>99.840340606705695</v>
      </c>
      <c r="G56" s="756">
        <f t="shared" si="3"/>
        <v>94.039382650345928</v>
      </c>
    </row>
    <row r="57" spans="1:7" ht="15" customHeight="1">
      <c r="A57" s="2"/>
      <c r="B57" s="758" t="s">
        <v>567</v>
      </c>
      <c r="C57" s="751">
        <v>1456</v>
      </c>
      <c r="D57" s="751">
        <v>1456</v>
      </c>
      <c r="E57" s="751">
        <v>1456</v>
      </c>
      <c r="F57" s="757">
        <f t="shared" si="2"/>
        <v>100</v>
      </c>
      <c r="G57" s="757">
        <f t="shared" si="3"/>
        <v>100</v>
      </c>
    </row>
    <row r="58" spans="1:7" ht="15" customHeight="1">
      <c r="A58" s="2" t="s">
        <v>568</v>
      </c>
      <c r="B58" s="758"/>
      <c r="C58" s="25">
        <f>+C59+C60+C61+C62</f>
        <v>8467</v>
      </c>
      <c r="D58" s="25">
        <f>+D59+D60+D61+D62</f>
        <v>8467</v>
      </c>
      <c r="E58" s="25">
        <f>+E59+E60+E61+E62</f>
        <v>8446</v>
      </c>
      <c r="F58" s="103">
        <f t="shared" si="2"/>
        <v>100</v>
      </c>
      <c r="G58" s="103">
        <f t="shared" si="3"/>
        <v>99.751978268572103</v>
      </c>
    </row>
    <row r="59" spans="1:7" ht="15" customHeight="1">
      <c r="A59" s="2"/>
      <c r="B59" s="758" t="s">
        <v>570</v>
      </c>
      <c r="C59" s="751">
        <v>2184</v>
      </c>
      <c r="D59" s="751">
        <v>2184</v>
      </c>
      <c r="E59" s="751">
        <v>2177</v>
      </c>
      <c r="F59" s="757">
        <f t="shared" si="2"/>
        <v>100</v>
      </c>
      <c r="G59" s="757">
        <f t="shared" si="3"/>
        <v>99.679487179487182</v>
      </c>
    </row>
    <row r="60" spans="1:7" ht="15" customHeight="1">
      <c r="A60" s="2"/>
      <c r="B60" s="758" t="s">
        <v>571</v>
      </c>
      <c r="C60" s="751">
        <v>2846</v>
      </c>
      <c r="D60" s="751">
        <v>2846</v>
      </c>
      <c r="E60" s="751">
        <v>2843</v>
      </c>
      <c r="F60" s="757">
        <f t="shared" si="2"/>
        <v>100</v>
      </c>
      <c r="G60" s="757">
        <f t="shared" si="3"/>
        <v>99.89458889669713</v>
      </c>
    </row>
    <row r="61" spans="1:7" ht="15" customHeight="1">
      <c r="A61" s="2"/>
      <c r="B61" s="758" t="s">
        <v>572</v>
      </c>
      <c r="C61" s="751">
        <v>1948</v>
      </c>
      <c r="D61" s="751">
        <v>1948</v>
      </c>
      <c r="E61" s="751">
        <v>1947</v>
      </c>
      <c r="F61" s="757">
        <f t="shared" si="2"/>
        <v>100</v>
      </c>
      <c r="G61" s="757">
        <f t="shared" si="3"/>
        <v>99.948665297741272</v>
      </c>
    </row>
    <row r="62" spans="1:7" ht="15" customHeight="1">
      <c r="A62" s="2"/>
      <c r="B62" s="758" t="s">
        <v>573</v>
      </c>
      <c r="C62" s="751">
        <v>1489</v>
      </c>
      <c r="D62" s="751">
        <v>1489</v>
      </c>
      <c r="E62" s="751">
        <v>1479</v>
      </c>
      <c r="F62" s="757">
        <f t="shared" si="2"/>
        <v>100</v>
      </c>
      <c r="G62" s="757">
        <f t="shared" si="3"/>
        <v>99.328408327736739</v>
      </c>
    </row>
    <row r="63" spans="1:7" ht="15" customHeight="1">
      <c r="A63" s="2" t="s">
        <v>574</v>
      </c>
      <c r="B63" s="758"/>
      <c r="C63" s="25">
        <f>+C64+C65+C66</f>
        <v>10227</v>
      </c>
      <c r="D63" s="25">
        <f>+D64+D65+D66</f>
        <v>10227</v>
      </c>
      <c r="E63" s="25">
        <f>+E64+E65+E66</f>
        <v>10106</v>
      </c>
      <c r="F63" s="103">
        <f t="shared" si="2"/>
        <v>100</v>
      </c>
      <c r="G63" s="103">
        <f t="shared" si="3"/>
        <v>98.816857338417918</v>
      </c>
    </row>
    <row r="64" spans="1:7" ht="15" customHeight="1">
      <c r="A64" s="2"/>
      <c r="B64" s="758" t="s">
        <v>576</v>
      </c>
      <c r="C64" s="751">
        <v>1877</v>
      </c>
      <c r="D64" s="751">
        <v>1877</v>
      </c>
      <c r="E64" s="751">
        <v>1877</v>
      </c>
      <c r="F64" s="757">
        <f t="shared" si="2"/>
        <v>100</v>
      </c>
      <c r="G64" s="757">
        <f t="shared" si="3"/>
        <v>100</v>
      </c>
    </row>
    <row r="65" spans="1:7" ht="15" customHeight="1">
      <c r="A65" s="2"/>
      <c r="B65" s="758" t="s">
        <v>577</v>
      </c>
      <c r="C65" s="751">
        <v>4262</v>
      </c>
      <c r="D65" s="751">
        <v>4262</v>
      </c>
      <c r="E65" s="751">
        <v>4253</v>
      </c>
      <c r="F65" s="757">
        <f t="shared" si="2"/>
        <v>100</v>
      </c>
      <c r="G65" s="757">
        <f t="shared" si="3"/>
        <v>99.788831534490853</v>
      </c>
    </row>
    <row r="66" spans="1:7" ht="15" customHeight="1">
      <c r="A66" s="2"/>
      <c r="B66" s="758" t="s">
        <v>578</v>
      </c>
      <c r="C66" s="751">
        <v>4088</v>
      </c>
      <c r="D66" s="751">
        <v>4088</v>
      </c>
      <c r="E66" s="751">
        <v>3976</v>
      </c>
      <c r="F66" s="757">
        <f t="shared" si="2"/>
        <v>100</v>
      </c>
      <c r="G66" s="757">
        <f t="shared" si="3"/>
        <v>97.260273972602747</v>
      </c>
    </row>
    <row r="67" spans="1:7" ht="15" customHeight="1">
      <c r="A67" s="2" t="s">
        <v>579</v>
      </c>
      <c r="B67" s="758"/>
      <c r="C67" s="25">
        <f>SUM(C68:C70)</f>
        <v>3764</v>
      </c>
      <c r="D67" s="25">
        <f>SUM(D68:D70)</f>
        <v>2285</v>
      </c>
      <c r="E67" s="25">
        <f>SUM(E68:E70)</f>
        <v>2276</v>
      </c>
      <c r="F67" s="103">
        <f t="shared" ref="F67:F90" si="4">IFERROR(D67/C67*100,"")</f>
        <v>60.706695005313492</v>
      </c>
      <c r="G67" s="103">
        <f t="shared" ref="G67:G90" si="5">IFERROR(E67/C67*100,"")</f>
        <v>60.46758767268863</v>
      </c>
    </row>
    <row r="68" spans="1:7" ht="15" customHeight="1">
      <c r="A68" s="2"/>
      <c r="B68" s="758" t="s">
        <v>580</v>
      </c>
      <c r="C68" s="751">
        <v>1892</v>
      </c>
      <c r="D68" s="751">
        <v>1400</v>
      </c>
      <c r="E68" s="751">
        <v>1393</v>
      </c>
      <c r="F68" s="757">
        <f t="shared" si="4"/>
        <v>73.99577167019028</v>
      </c>
      <c r="G68" s="757">
        <f t="shared" si="5"/>
        <v>73.625792811839318</v>
      </c>
    </row>
    <row r="69" spans="1:7" ht="15" customHeight="1">
      <c r="A69" s="2"/>
      <c r="B69" s="758" t="s">
        <v>581</v>
      </c>
      <c r="C69" s="751">
        <v>780</v>
      </c>
      <c r="D69" s="751">
        <v>404</v>
      </c>
      <c r="E69" s="751">
        <v>404</v>
      </c>
      <c r="F69" s="757">
        <f t="shared" si="4"/>
        <v>51.794871794871803</v>
      </c>
      <c r="G69" s="757">
        <f t="shared" si="5"/>
        <v>51.794871794871803</v>
      </c>
    </row>
    <row r="70" spans="1:7" ht="15" customHeight="1">
      <c r="A70" s="2"/>
      <c r="B70" s="758" t="s">
        <v>582</v>
      </c>
      <c r="C70" s="751">
        <v>1092</v>
      </c>
      <c r="D70" s="751">
        <v>481</v>
      </c>
      <c r="E70" s="751">
        <v>479</v>
      </c>
      <c r="F70" s="757">
        <f t="shared" si="4"/>
        <v>44.047619047619044</v>
      </c>
      <c r="G70" s="757">
        <f t="shared" si="5"/>
        <v>43.864468864468861</v>
      </c>
    </row>
    <row r="71" spans="1:7" ht="15" customHeight="1">
      <c r="A71" s="2" t="s">
        <v>583</v>
      </c>
      <c r="B71" s="758"/>
      <c r="C71" s="25">
        <f>SUM(C72)</f>
        <v>207</v>
      </c>
      <c r="D71" s="25">
        <f>SUM(D72)</f>
        <v>207</v>
      </c>
      <c r="E71" s="25">
        <f>SUM(E72)</f>
        <v>207</v>
      </c>
      <c r="F71" s="103">
        <f t="shared" si="4"/>
        <v>100</v>
      </c>
      <c r="G71" s="103">
        <f t="shared" si="5"/>
        <v>100</v>
      </c>
    </row>
    <row r="72" spans="1:7" ht="15" customHeight="1">
      <c r="A72" s="2"/>
      <c r="B72" s="758" t="s">
        <v>584</v>
      </c>
      <c r="C72" s="751">
        <v>207</v>
      </c>
      <c r="D72" s="751">
        <v>207</v>
      </c>
      <c r="E72" s="751">
        <v>207</v>
      </c>
      <c r="F72" s="757">
        <f t="shared" si="4"/>
        <v>100</v>
      </c>
      <c r="G72" s="757">
        <f t="shared" si="5"/>
        <v>100</v>
      </c>
    </row>
    <row r="73" spans="1:7" ht="15" customHeight="1">
      <c r="A73" s="2" t="s">
        <v>585</v>
      </c>
      <c r="B73" s="758"/>
      <c r="C73" s="25">
        <f>SUM(C74:C76)</f>
        <v>5004</v>
      </c>
      <c r="D73" s="25">
        <f>SUM(D74:D76)</f>
        <v>4350</v>
      </c>
      <c r="E73" s="25">
        <f>SUM(E74:E76)</f>
        <v>4326</v>
      </c>
      <c r="F73" s="103">
        <f t="shared" si="4"/>
        <v>86.930455635491612</v>
      </c>
      <c r="G73" s="103">
        <f t="shared" si="5"/>
        <v>86.450839328537171</v>
      </c>
    </row>
    <row r="74" spans="1:7" ht="15" customHeight="1">
      <c r="A74" s="2"/>
      <c r="B74" s="758" t="s">
        <v>586</v>
      </c>
      <c r="C74" s="751">
        <v>1939</v>
      </c>
      <c r="D74" s="751">
        <v>1838</v>
      </c>
      <c r="E74" s="751">
        <v>1832</v>
      </c>
      <c r="F74" s="757">
        <f t="shared" si="4"/>
        <v>94.791129448169158</v>
      </c>
      <c r="G74" s="757">
        <f t="shared" si="5"/>
        <v>94.48169159360495</v>
      </c>
    </row>
    <row r="75" spans="1:7" ht="15" customHeight="1">
      <c r="A75" s="2"/>
      <c r="B75" s="758" t="s">
        <v>587</v>
      </c>
      <c r="C75" s="751">
        <v>1923</v>
      </c>
      <c r="D75" s="751">
        <v>1370</v>
      </c>
      <c r="E75" s="751">
        <v>1370</v>
      </c>
      <c r="F75" s="757">
        <f t="shared" si="4"/>
        <v>71.242849713988548</v>
      </c>
      <c r="G75" s="757">
        <f t="shared" si="5"/>
        <v>71.242849713988548</v>
      </c>
    </row>
    <row r="76" spans="1:7" ht="15" customHeight="1">
      <c r="A76" s="2"/>
      <c r="B76" s="758" t="s">
        <v>588</v>
      </c>
      <c r="C76" s="751">
        <v>1142</v>
      </c>
      <c r="D76" s="751">
        <v>1142</v>
      </c>
      <c r="E76" s="751">
        <v>1124</v>
      </c>
      <c r="F76" s="757">
        <f t="shared" si="4"/>
        <v>100</v>
      </c>
      <c r="G76" s="757">
        <f t="shared" si="5"/>
        <v>98.423817863397545</v>
      </c>
    </row>
    <row r="77" spans="1:7" ht="15" customHeight="1">
      <c r="A77" s="2" t="s">
        <v>589</v>
      </c>
      <c r="B77" s="758"/>
      <c r="C77" s="25">
        <f>SUM(C78:C80)</f>
        <v>5894</v>
      </c>
      <c r="D77" s="25">
        <f>SUM(D78:D80)</f>
        <v>5877</v>
      </c>
      <c r="E77" s="25">
        <f>SUM(E78:E80)</f>
        <v>5766</v>
      </c>
      <c r="F77" s="103">
        <f t="shared" si="4"/>
        <v>99.711571089243307</v>
      </c>
      <c r="G77" s="103">
        <f t="shared" si="5"/>
        <v>97.828299966067192</v>
      </c>
    </row>
    <row r="78" spans="1:7" ht="15" customHeight="1">
      <c r="A78" s="2"/>
      <c r="B78" s="758" t="s">
        <v>591</v>
      </c>
      <c r="C78" s="751">
        <v>2588</v>
      </c>
      <c r="D78" s="751">
        <v>2588</v>
      </c>
      <c r="E78" s="751">
        <v>2588</v>
      </c>
      <c r="F78" s="757">
        <f t="shared" si="4"/>
        <v>100</v>
      </c>
      <c r="G78" s="757">
        <f t="shared" si="5"/>
        <v>100</v>
      </c>
    </row>
    <row r="79" spans="1:7" s="433" customFormat="1" ht="15" customHeight="1">
      <c r="A79" s="2"/>
      <c r="B79" s="758" t="s">
        <v>592</v>
      </c>
      <c r="C79" s="755">
        <v>1432</v>
      </c>
      <c r="D79" s="755">
        <v>1415</v>
      </c>
      <c r="E79" s="755">
        <v>1415</v>
      </c>
      <c r="F79" s="756">
        <f t="shared" si="4"/>
        <v>98.812849162011176</v>
      </c>
      <c r="G79" s="756">
        <f t="shared" si="5"/>
        <v>98.812849162011176</v>
      </c>
    </row>
    <row r="80" spans="1:7" ht="15" customHeight="1">
      <c r="A80" s="2"/>
      <c r="B80" s="758" t="s">
        <v>593</v>
      </c>
      <c r="C80" s="755">
        <v>1874</v>
      </c>
      <c r="D80" s="755">
        <v>1874</v>
      </c>
      <c r="E80" s="755">
        <v>1763</v>
      </c>
      <c r="F80" s="756">
        <f t="shared" si="4"/>
        <v>100</v>
      </c>
      <c r="G80" s="756">
        <f t="shared" si="5"/>
        <v>94.076840981856989</v>
      </c>
    </row>
    <row r="81" spans="1:7" ht="15" customHeight="1">
      <c r="A81" s="2" t="s">
        <v>594</v>
      </c>
      <c r="B81" s="758"/>
      <c r="C81" s="25">
        <f>SUM(C82)</f>
        <v>2388</v>
      </c>
      <c r="D81" s="25">
        <f>SUM(D82)</f>
        <v>967</v>
      </c>
      <c r="E81" s="25">
        <f>SUM(E82)</f>
        <v>713</v>
      </c>
      <c r="F81" s="103">
        <f t="shared" si="4"/>
        <v>40.494137353433835</v>
      </c>
      <c r="G81" s="103">
        <f t="shared" si="5"/>
        <v>29.857621440536015</v>
      </c>
    </row>
    <row r="82" spans="1:7" ht="15" customHeight="1">
      <c r="A82" s="2"/>
      <c r="B82" s="758" t="s">
        <v>595</v>
      </c>
      <c r="C82" s="751">
        <v>2388</v>
      </c>
      <c r="D82" s="751">
        <v>967</v>
      </c>
      <c r="E82" s="751">
        <v>713</v>
      </c>
      <c r="F82" s="757">
        <f t="shared" si="4"/>
        <v>40.494137353433835</v>
      </c>
      <c r="G82" s="757">
        <f t="shared" si="5"/>
        <v>29.857621440536015</v>
      </c>
    </row>
    <row r="83" spans="1:7" ht="15" customHeight="1">
      <c r="A83" s="2" t="s">
        <v>596</v>
      </c>
      <c r="B83" s="758"/>
      <c r="C83" s="25">
        <f>+C84+C85+C86+C87+C88+C89</f>
        <v>13479</v>
      </c>
      <c r="D83" s="25">
        <f>+D84+D85+D86+D87+D88+D89</f>
        <v>10187</v>
      </c>
      <c r="E83" s="25">
        <f>+E84+E85+E86+E87+E88+E89</f>
        <v>10186</v>
      </c>
      <c r="F83" s="103">
        <f t="shared" si="4"/>
        <v>75.576823206469328</v>
      </c>
      <c r="G83" s="103">
        <f t="shared" si="5"/>
        <v>75.569404258476141</v>
      </c>
    </row>
    <row r="84" spans="1:7" ht="15" customHeight="1">
      <c r="A84" s="2"/>
      <c r="B84" s="758" t="s">
        <v>598</v>
      </c>
      <c r="C84" s="751">
        <v>2236</v>
      </c>
      <c r="D84" s="751">
        <v>2117</v>
      </c>
      <c r="E84" s="751">
        <v>2117</v>
      </c>
      <c r="F84" s="757">
        <f t="shared" si="4"/>
        <v>94.67799642218246</v>
      </c>
      <c r="G84" s="757">
        <f t="shared" si="5"/>
        <v>94.67799642218246</v>
      </c>
    </row>
    <row r="85" spans="1:7" ht="15" customHeight="1">
      <c r="A85" s="2"/>
      <c r="B85" s="758" t="s">
        <v>599</v>
      </c>
      <c r="C85" s="751">
        <v>2537</v>
      </c>
      <c r="D85" s="751">
        <v>2155</v>
      </c>
      <c r="E85" s="751">
        <v>2155</v>
      </c>
      <c r="F85" s="757">
        <f t="shared" si="4"/>
        <v>84.942845880961769</v>
      </c>
      <c r="G85" s="757">
        <f t="shared" si="5"/>
        <v>84.942845880961769</v>
      </c>
    </row>
    <row r="86" spans="1:7" ht="15" customHeight="1">
      <c r="A86" s="2"/>
      <c r="B86" s="758" t="s">
        <v>600</v>
      </c>
      <c r="C86" s="751">
        <v>1924</v>
      </c>
      <c r="D86" s="751">
        <v>1495</v>
      </c>
      <c r="E86" s="751">
        <v>1495</v>
      </c>
      <c r="F86" s="757">
        <f t="shared" si="4"/>
        <v>77.702702702702695</v>
      </c>
      <c r="G86" s="757">
        <f t="shared" si="5"/>
        <v>77.702702702702695</v>
      </c>
    </row>
    <row r="87" spans="1:7" ht="13.5" customHeight="1">
      <c r="A87" s="2"/>
      <c r="B87" s="758" t="s">
        <v>601</v>
      </c>
      <c r="C87" s="751">
        <v>1612</v>
      </c>
      <c r="D87" s="751">
        <v>121</v>
      </c>
      <c r="E87" s="751">
        <v>120</v>
      </c>
      <c r="F87" s="757">
        <f t="shared" si="4"/>
        <v>7.5062034739454093</v>
      </c>
      <c r="G87" s="757">
        <f t="shared" si="5"/>
        <v>7.4441687344913143</v>
      </c>
    </row>
    <row r="88" spans="1:7" ht="14" customHeight="1">
      <c r="A88" s="2"/>
      <c r="B88" s="758" t="s">
        <v>602</v>
      </c>
      <c r="C88" s="755">
        <v>1270</v>
      </c>
      <c r="D88" s="755">
        <v>590</v>
      </c>
      <c r="E88" s="755">
        <v>590</v>
      </c>
      <c r="F88" s="756">
        <f t="shared" si="4"/>
        <v>46.45669291338583</v>
      </c>
      <c r="G88" s="756">
        <f t="shared" si="5"/>
        <v>46.45669291338583</v>
      </c>
    </row>
    <row r="89" spans="1:7" ht="13.5" customHeight="1">
      <c r="A89" s="2"/>
      <c r="B89" s="758" t="s">
        <v>603</v>
      </c>
      <c r="C89" s="751">
        <v>3900</v>
      </c>
      <c r="D89" s="751">
        <v>3709</v>
      </c>
      <c r="E89" s="751">
        <v>3709</v>
      </c>
      <c r="F89" s="757">
        <f t="shared" si="4"/>
        <v>95.102564102564102</v>
      </c>
      <c r="G89" s="757">
        <f t="shared" si="5"/>
        <v>95.102564102564102</v>
      </c>
    </row>
    <row r="90" spans="1:7" ht="13.5" customHeight="1" thickBot="1">
      <c r="A90" s="282" t="s">
        <v>606</v>
      </c>
      <c r="B90" s="759"/>
      <c r="C90" s="19">
        <f>SUM(C83+C81+C77+C73+C71+C67+C63+C58+C50+C42+C38+C31+C25+C16+C7+C3+C13)</f>
        <v>127145</v>
      </c>
      <c r="D90" s="19">
        <f>SUM(D83+D81+D77+D73+D71+D67+D63+D58+D50+D42+D38+D31+D25+D16+D7+D3+D13)</f>
        <v>112781</v>
      </c>
      <c r="E90" s="19">
        <f>SUM(E83+E81+E77+E73+E71+E67+E63+E58+E50+E42+E38+E31+E25+E16+E7+E3+E13)</f>
        <v>111866</v>
      </c>
      <c r="F90" s="704">
        <f t="shared" si="4"/>
        <v>88.702662314680097</v>
      </c>
      <c r="G90" s="704">
        <f t="shared" si="5"/>
        <v>87.983011522277707</v>
      </c>
    </row>
  </sheetData>
  <mergeCells count="3">
    <mergeCell ref="A2:B2"/>
    <mergeCell ref="A1:G1"/>
    <mergeCell ref="H1:I1"/>
  </mergeCells>
  <conditionalFormatting sqref="F3:F90">
    <cfRule type="containsBlanks" dxfId="289" priority="4">
      <formula>LEN(TRIM(F3))=0</formula>
    </cfRule>
  </conditionalFormatting>
  <conditionalFormatting sqref="G3:G90">
    <cfRule type="containsBlanks" dxfId="288" priority="3">
      <formula>LEN(TRIM(G3))=0</formula>
    </cfRule>
  </conditionalFormatting>
  <conditionalFormatting sqref="C3:E90">
    <cfRule type="containsBlanks" dxfId="28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6" man="1"/>
  </row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Feuil121">
    <tabColor rgb="FFFFFF00"/>
  </sheetPr>
  <dimension ref="A1:I90"/>
  <sheetViews>
    <sheetView view="pageBreakPreview" topLeftCell="A69" zoomScale="97" zoomScaleNormal="100" zoomScaleSheetLayoutView="97" workbookViewId="0">
      <selection activeCell="E86" sqref="E86"/>
    </sheetView>
  </sheetViews>
  <sheetFormatPr baseColWidth="10" defaultColWidth="9.06640625" defaultRowHeight="15" customHeight="1"/>
  <cols>
    <col min="1" max="1" width="2.19921875" style="431" customWidth="1"/>
    <col min="2" max="2" width="21.796875" style="431" customWidth="1"/>
    <col min="3" max="4" width="11.19921875" style="429" customWidth="1"/>
    <col min="5" max="5" width="16.796875" style="429" customWidth="1"/>
    <col min="6" max="6" width="17" style="429" customWidth="1"/>
    <col min="7" max="7" width="19.796875" style="429" customWidth="1"/>
    <col min="8" max="9" width="9.06640625" style="429" customWidth="1"/>
    <col min="10" max="16384" width="9.06640625" style="429"/>
  </cols>
  <sheetData>
    <row r="1" spans="1:9" ht="33" customHeight="1">
      <c r="A1" s="1096" t="s">
        <v>2071</v>
      </c>
      <c r="B1" s="1097"/>
      <c r="C1" s="1097"/>
      <c r="D1" s="1097"/>
      <c r="E1" s="1097"/>
      <c r="F1" s="1097"/>
      <c r="G1" s="1097"/>
      <c r="H1" s="434"/>
      <c r="I1" s="434"/>
    </row>
    <row r="2" spans="1:9" ht="27" customHeight="1" thickBot="1">
      <c r="A2" s="1092" t="s">
        <v>761</v>
      </c>
      <c r="B2" s="1093"/>
      <c r="C2" s="435" t="s">
        <v>2066</v>
      </c>
      <c r="D2" s="435" t="s">
        <v>2067</v>
      </c>
      <c r="E2" s="435" t="s">
        <v>2068</v>
      </c>
      <c r="F2" s="435" t="s">
        <v>2069</v>
      </c>
      <c r="G2" s="435" t="s">
        <v>2070</v>
      </c>
    </row>
    <row r="3" spans="1:9" ht="15" customHeight="1">
      <c r="A3" s="2" t="s">
        <v>498</v>
      </c>
      <c r="B3" s="758"/>
      <c r="C3" s="25">
        <f>SUM(C4:C6)</f>
        <v>1135</v>
      </c>
      <c r="D3" s="25">
        <f>SUM(D4:D6)</f>
        <v>985</v>
      </c>
      <c r="E3" s="25">
        <f>SUM(E4:E6)</f>
        <v>978</v>
      </c>
      <c r="F3" s="103">
        <f t="shared" ref="F3:F34" si="0">IF(SUM(C3)=0,"",D3/C3*100)</f>
        <v>86.784140969162991</v>
      </c>
      <c r="G3" s="103">
        <f t="shared" ref="G3:G34" si="1">IF(SUM(C3)=0,"",E3/C3*100)</f>
        <v>86.167400881057262</v>
      </c>
    </row>
    <row r="4" spans="1:9" ht="15" customHeight="1">
      <c r="A4" s="2"/>
      <c r="B4" s="758" t="s">
        <v>500</v>
      </c>
      <c r="C4" s="755">
        <v>465</v>
      </c>
      <c r="D4" s="755">
        <v>465</v>
      </c>
      <c r="E4" s="755">
        <v>458</v>
      </c>
      <c r="F4" s="756">
        <f t="shared" si="0"/>
        <v>100</v>
      </c>
      <c r="G4" s="756">
        <f t="shared" si="1"/>
        <v>98.494623655913983</v>
      </c>
    </row>
    <row r="5" spans="1:9" ht="15" customHeight="1">
      <c r="A5" s="2"/>
      <c r="B5" s="758" t="s">
        <v>501</v>
      </c>
      <c r="C5" s="751">
        <v>572</v>
      </c>
      <c r="D5" s="751">
        <v>425</v>
      </c>
      <c r="E5" s="751">
        <v>425</v>
      </c>
      <c r="F5" s="757">
        <f t="shared" si="0"/>
        <v>74.300699300699307</v>
      </c>
      <c r="G5" s="757">
        <f t="shared" si="1"/>
        <v>74.300699300699307</v>
      </c>
    </row>
    <row r="6" spans="1:9" ht="15" customHeight="1">
      <c r="A6" s="2"/>
      <c r="B6" s="758" t="s">
        <v>502</v>
      </c>
      <c r="C6" s="751">
        <v>98</v>
      </c>
      <c r="D6" s="751">
        <v>95</v>
      </c>
      <c r="E6" s="751">
        <v>95</v>
      </c>
      <c r="F6" s="757">
        <f t="shared" si="0"/>
        <v>96.938775510204081</v>
      </c>
      <c r="G6" s="757">
        <f t="shared" si="1"/>
        <v>96.938775510204081</v>
      </c>
    </row>
    <row r="7" spans="1:9" ht="15" customHeight="1">
      <c r="A7" s="2" t="s">
        <v>503</v>
      </c>
      <c r="B7" s="758"/>
      <c r="C7" s="25">
        <f>SUM(C8:C12)</f>
        <v>1351</v>
      </c>
      <c r="D7" s="25">
        <f>SUM(D8:D12)</f>
        <v>1320</v>
      </c>
      <c r="E7" s="25">
        <f>SUM(E8:E12)</f>
        <v>1319</v>
      </c>
      <c r="F7" s="103">
        <f t="shared" si="0"/>
        <v>97.705403404885274</v>
      </c>
      <c r="G7" s="103">
        <f t="shared" si="1"/>
        <v>97.631384159881577</v>
      </c>
    </row>
    <row r="8" spans="1:9" ht="15" customHeight="1">
      <c r="A8" s="2"/>
      <c r="B8" s="758" t="s">
        <v>505</v>
      </c>
      <c r="C8" s="751">
        <v>94</v>
      </c>
      <c r="D8" s="751">
        <v>94</v>
      </c>
      <c r="E8" s="751">
        <v>94</v>
      </c>
      <c r="F8" s="757">
        <f t="shared" si="0"/>
        <v>100</v>
      </c>
      <c r="G8" s="757">
        <f t="shared" si="1"/>
        <v>100</v>
      </c>
    </row>
    <row r="9" spans="1:9" ht="15" customHeight="1">
      <c r="A9" s="2"/>
      <c r="B9" s="758" t="s">
        <v>506</v>
      </c>
      <c r="C9" s="751">
        <v>313</v>
      </c>
      <c r="D9" s="751">
        <v>297</v>
      </c>
      <c r="E9" s="751">
        <v>296</v>
      </c>
      <c r="F9" s="757">
        <f t="shared" si="0"/>
        <v>94.888178913738017</v>
      </c>
      <c r="G9" s="757">
        <f t="shared" si="1"/>
        <v>94.568690095846648</v>
      </c>
    </row>
    <row r="10" spans="1:9" ht="15" customHeight="1">
      <c r="A10" s="2"/>
      <c r="B10" s="758" t="s">
        <v>507</v>
      </c>
      <c r="C10" s="751">
        <v>106</v>
      </c>
      <c r="D10" s="751">
        <v>106</v>
      </c>
      <c r="E10" s="751">
        <v>106</v>
      </c>
      <c r="F10" s="757">
        <f t="shared" si="0"/>
        <v>100</v>
      </c>
      <c r="G10" s="757">
        <f t="shared" si="1"/>
        <v>100</v>
      </c>
    </row>
    <row r="11" spans="1:9" ht="15" customHeight="1">
      <c r="A11" s="2"/>
      <c r="B11" s="758" t="s">
        <v>508</v>
      </c>
      <c r="C11" s="751">
        <v>628</v>
      </c>
      <c r="D11" s="751">
        <v>613</v>
      </c>
      <c r="E11" s="751">
        <v>613</v>
      </c>
      <c r="F11" s="757">
        <f t="shared" si="0"/>
        <v>97.611464968152859</v>
      </c>
      <c r="G11" s="757">
        <f t="shared" si="1"/>
        <v>97.611464968152859</v>
      </c>
    </row>
    <row r="12" spans="1:9" ht="15" customHeight="1">
      <c r="A12" s="2"/>
      <c r="B12" s="758" t="s">
        <v>509</v>
      </c>
      <c r="C12" s="751">
        <v>210</v>
      </c>
      <c r="D12" s="751">
        <v>210</v>
      </c>
      <c r="E12" s="751">
        <v>210</v>
      </c>
      <c r="F12" s="757">
        <f t="shared" si="0"/>
        <v>100</v>
      </c>
      <c r="G12" s="757">
        <f t="shared" si="1"/>
        <v>100</v>
      </c>
    </row>
    <row r="13" spans="1:9" ht="15" customHeight="1">
      <c r="A13" s="2" t="s">
        <v>510</v>
      </c>
      <c r="B13" s="758"/>
      <c r="C13" s="25">
        <f>SUM(C14:C15)</f>
        <v>850</v>
      </c>
      <c r="D13" s="25">
        <f>SUM(D14:D15)</f>
        <v>701</v>
      </c>
      <c r="E13" s="25">
        <f>SUM(E14:E15)</f>
        <v>633</v>
      </c>
      <c r="F13" s="103">
        <f t="shared" si="0"/>
        <v>82.470588235294116</v>
      </c>
      <c r="G13" s="103">
        <f t="shared" si="1"/>
        <v>74.470588235294116</v>
      </c>
    </row>
    <row r="14" spans="1:9" ht="15" customHeight="1">
      <c r="A14" s="2"/>
      <c r="B14" s="758" t="s">
        <v>512</v>
      </c>
      <c r="C14" s="751">
        <v>798</v>
      </c>
      <c r="D14" s="751">
        <v>701</v>
      </c>
      <c r="E14" s="751">
        <v>633</v>
      </c>
      <c r="F14" s="757">
        <f t="shared" si="0"/>
        <v>87.844611528822057</v>
      </c>
      <c r="G14" s="757">
        <f t="shared" si="1"/>
        <v>79.323308270676691</v>
      </c>
    </row>
    <row r="15" spans="1:9" ht="15" customHeight="1">
      <c r="A15" s="2"/>
      <c r="B15" s="758" t="s">
        <v>513</v>
      </c>
      <c r="C15" s="751">
        <v>52</v>
      </c>
      <c r="D15" s="751">
        <v>0</v>
      </c>
      <c r="E15" s="751">
        <v>0</v>
      </c>
      <c r="F15" s="757">
        <f t="shared" si="0"/>
        <v>0</v>
      </c>
      <c r="G15" s="757">
        <f t="shared" si="1"/>
        <v>0</v>
      </c>
    </row>
    <row r="16" spans="1:9" ht="15" customHeight="1">
      <c r="A16" s="2" t="s">
        <v>514</v>
      </c>
      <c r="B16" s="758"/>
      <c r="C16" s="25">
        <f>SUM(C17:C24)</f>
        <v>11316</v>
      </c>
      <c r="D16" s="25">
        <f>SUM(D17:D24)</f>
        <v>4122</v>
      </c>
      <c r="E16" s="25">
        <f>SUM(E17:E24)</f>
        <v>4091</v>
      </c>
      <c r="F16" s="103">
        <f t="shared" si="0"/>
        <v>36.426299045599151</v>
      </c>
      <c r="G16" s="103">
        <f t="shared" si="1"/>
        <v>36.152350653941326</v>
      </c>
    </row>
    <row r="17" spans="1:7" ht="15" customHeight="1">
      <c r="A17" s="2"/>
      <c r="B17" s="758" t="s">
        <v>516</v>
      </c>
      <c r="C17" s="751">
        <v>2892</v>
      </c>
      <c r="D17" s="751">
        <v>2889</v>
      </c>
      <c r="E17" s="751">
        <v>2858</v>
      </c>
      <c r="F17" s="757">
        <f t="shared" si="0"/>
        <v>99.896265560165972</v>
      </c>
      <c r="G17" s="757">
        <f t="shared" si="1"/>
        <v>98.824343015214396</v>
      </c>
    </row>
    <row r="18" spans="1:7" ht="15" customHeight="1">
      <c r="A18" s="2"/>
      <c r="B18" s="758" t="s">
        <v>517</v>
      </c>
      <c r="C18" s="751">
        <v>416</v>
      </c>
      <c r="D18" s="751">
        <v>416</v>
      </c>
      <c r="E18" s="751">
        <v>416</v>
      </c>
      <c r="F18" s="757">
        <f t="shared" si="0"/>
        <v>100</v>
      </c>
      <c r="G18" s="757">
        <f t="shared" si="1"/>
        <v>100</v>
      </c>
    </row>
    <row r="19" spans="1:7" ht="15" customHeight="1">
      <c r="A19" s="2"/>
      <c r="B19" s="748" t="s">
        <v>518</v>
      </c>
      <c r="C19" s="755">
        <v>6812</v>
      </c>
      <c r="D19" s="755">
        <v>131</v>
      </c>
      <c r="E19" s="755">
        <v>131</v>
      </c>
      <c r="F19" s="756">
        <f t="shared" si="0"/>
        <v>1.9230769230769231</v>
      </c>
      <c r="G19" s="756">
        <f t="shared" si="1"/>
        <v>1.9230769230769231</v>
      </c>
    </row>
    <row r="20" spans="1:7" ht="15" customHeight="1">
      <c r="A20" s="2"/>
      <c r="B20" s="748" t="s">
        <v>519</v>
      </c>
      <c r="C20" s="755">
        <v>520</v>
      </c>
      <c r="D20" s="755">
        <v>10</v>
      </c>
      <c r="E20" s="755">
        <v>10</v>
      </c>
      <c r="F20" s="756">
        <f t="shared" si="0"/>
        <v>1.9230769230769231</v>
      </c>
      <c r="G20" s="756">
        <f t="shared" si="1"/>
        <v>1.9230769230769231</v>
      </c>
    </row>
    <row r="21" spans="1:7" ht="15" customHeight="1">
      <c r="A21" s="2"/>
      <c r="B21" s="758" t="s">
        <v>520</v>
      </c>
      <c r="C21" s="751">
        <v>156</v>
      </c>
      <c r="D21" s="751">
        <v>156</v>
      </c>
      <c r="E21" s="751">
        <v>156</v>
      </c>
      <c r="F21" s="757">
        <f t="shared" si="0"/>
        <v>100</v>
      </c>
      <c r="G21" s="757">
        <f t="shared" si="1"/>
        <v>100</v>
      </c>
    </row>
    <row r="22" spans="1:7" ht="15" customHeight="1">
      <c r="A22" s="2"/>
      <c r="B22" s="758" t="s">
        <v>521</v>
      </c>
      <c r="C22" s="751">
        <v>0</v>
      </c>
      <c r="D22" s="751">
        <v>0</v>
      </c>
      <c r="E22" s="751">
        <v>0</v>
      </c>
      <c r="F22" s="757" t="str">
        <f t="shared" si="0"/>
        <v/>
      </c>
      <c r="G22" s="757" t="str">
        <f t="shared" si="1"/>
        <v/>
      </c>
    </row>
    <row r="23" spans="1:7" ht="15" customHeight="1">
      <c r="A23" s="2"/>
      <c r="B23" s="758" t="s">
        <v>522</v>
      </c>
      <c r="C23" s="751">
        <v>0</v>
      </c>
      <c r="D23" s="751">
        <v>0</v>
      </c>
      <c r="E23" s="751">
        <v>0</v>
      </c>
      <c r="F23" s="757" t="str">
        <f t="shared" si="0"/>
        <v/>
      </c>
      <c r="G23" s="757" t="str">
        <f t="shared" si="1"/>
        <v/>
      </c>
    </row>
    <row r="24" spans="1:7" ht="15" customHeight="1">
      <c r="A24" s="2"/>
      <c r="B24" s="758" t="s">
        <v>523</v>
      </c>
      <c r="C24" s="751">
        <v>520</v>
      </c>
      <c r="D24" s="751">
        <v>520</v>
      </c>
      <c r="E24" s="751">
        <v>520</v>
      </c>
      <c r="F24" s="757">
        <f t="shared" si="0"/>
        <v>100</v>
      </c>
      <c r="G24" s="757">
        <f t="shared" si="1"/>
        <v>100</v>
      </c>
    </row>
    <row r="25" spans="1:7" ht="15" customHeight="1">
      <c r="A25" s="2" t="s">
        <v>524</v>
      </c>
      <c r="B25" s="758"/>
      <c r="C25" s="25">
        <f>SUM(C26:C30)</f>
        <v>36459</v>
      </c>
      <c r="D25" s="25">
        <f>SUM(D26:D30)</f>
        <v>35504</v>
      </c>
      <c r="E25" s="25">
        <f>SUM(E26:E30)</f>
        <v>34364</v>
      </c>
      <c r="F25" s="103">
        <f t="shared" si="0"/>
        <v>97.380619325818046</v>
      </c>
      <c r="G25" s="103">
        <f t="shared" si="1"/>
        <v>94.253819358731732</v>
      </c>
    </row>
    <row r="26" spans="1:7" ht="15" customHeight="1">
      <c r="A26" s="2"/>
      <c r="B26" s="758" t="s">
        <v>532</v>
      </c>
      <c r="C26" s="751">
        <v>4764</v>
      </c>
      <c r="D26" s="751">
        <v>4495</v>
      </c>
      <c r="E26" s="751">
        <v>4325</v>
      </c>
      <c r="F26" s="757">
        <f t="shared" si="0"/>
        <v>94.353484466834587</v>
      </c>
      <c r="G26" s="757">
        <f t="shared" si="1"/>
        <v>90.785054575986564</v>
      </c>
    </row>
    <row r="27" spans="1:7" ht="15" customHeight="1">
      <c r="A27" s="2"/>
      <c r="B27" s="758" t="s">
        <v>533</v>
      </c>
      <c r="C27" s="751">
        <v>11185</v>
      </c>
      <c r="D27" s="751">
        <v>11138</v>
      </c>
      <c r="E27" s="751">
        <v>10772</v>
      </c>
      <c r="F27" s="757">
        <f t="shared" si="0"/>
        <v>99.579794367456415</v>
      </c>
      <c r="G27" s="757">
        <f t="shared" si="1"/>
        <v>96.307554760840404</v>
      </c>
    </row>
    <row r="28" spans="1:7" ht="15" customHeight="1">
      <c r="A28" s="2"/>
      <c r="B28" s="758" t="s">
        <v>534</v>
      </c>
      <c r="C28" s="751">
        <v>9764</v>
      </c>
      <c r="D28" s="751">
        <v>9536</v>
      </c>
      <c r="E28" s="751">
        <v>9464</v>
      </c>
      <c r="F28" s="757">
        <f t="shared" si="0"/>
        <v>97.664891437935282</v>
      </c>
      <c r="G28" s="757">
        <f t="shared" si="1"/>
        <v>96.927488734125362</v>
      </c>
    </row>
    <row r="29" spans="1:7" ht="15" customHeight="1">
      <c r="A29" s="2"/>
      <c r="B29" s="758" t="s">
        <v>535</v>
      </c>
      <c r="C29" s="751">
        <v>4283</v>
      </c>
      <c r="D29" s="751">
        <v>4199</v>
      </c>
      <c r="E29" s="751">
        <v>3987</v>
      </c>
      <c r="F29" s="757">
        <f t="shared" si="0"/>
        <v>98.038757879990655</v>
      </c>
      <c r="G29" s="757">
        <f t="shared" si="1"/>
        <v>93.0889563390147</v>
      </c>
    </row>
    <row r="30" spans="1:7" ht="15" customHeight="1">
      <c r="A30" s="2"/>
      <c r="B30" s="758" t="s">
        <v>536</v>
      </c>
      <c r="C30" s="755">
        <v>6463</v>
      </c>
      <c r="D30" s="755">
        <v>6136</v>
      </c>
      <c r="E30" s="755">
        <v>5816</v>
      </c>
      <c r="F30" s="756">
        <f t="shared" si="0"/>
        <v>94.940430140801496</v>
      </c>
      <c r="G30" s="756">
        <f t="shared" si="1"/>
        <v>89.989169116509359</v>
      </c>
    </row>
    <row r="31" spans="1:7" ht="15" customHeight="1">
      <c r="A31" s="2" t="s">
        <v>537</v>
      </c>
      <c r="B31" s="758"/>
      <c r="C31" s="25">
        <f>SUM(C32:C37)</f>
        <v>1451</v>
      </c>
      <c r="D31" s="25">
        <f>SUM(D32:D37)</f>
        <v>1117</v>
      </c>
      <c r="E31" s="25">
        <f>SUM(E32:E37)</f>
        <v>1117</v>
      </c>
      <c r="F31" s="103">
        <f t="shared" si="0"/>
        <v>76.98139214334941</v>
      </c>
      <c r="G31" s="103">
        <f t="shared" si="1"/>
        <v>76.98139214334941</v>
      </c>
    </row>
    <row r="32" spans="1:7" ht="15" customHeight="1">
      <c r="A32" s="2"/>
      <c r="B32" s="758" t="s">
        <v>539</v>
      </c>
      <c r="C32" s="751">
        <v>52</v>
      </c>
      <c r="D32" s="751">
        <v>0</v>
      </c>
      <c r="E32" s="751">
        <v>0</v>
      </c>
      <c r="F32" s="757">
        <f t="shared" si="0"/>
        <v>0</v>
      </c>
      <c r="G32" s="757">
        <f t="shared" si="1"/>
        <v>0</v>
      </c>
    </row>
    <row r="33" spans="1:7" ht="15" customHeight="1">
      <c r="A33" s="2"/>
      <c r="B33" s="758" t="s">
        <v>540</v>
      </c>
      <c r="C33" s="751">
        <v>157</v>
      </c>
      <c r="D33" s="751">
        <v>153</v>
      </c>
      <c r="E33" s="751">
        <v>153</v>
      </c>
      <c r="F33" s="757">
        <f t="shared" si="0"/>
        <v>97.452229299363054</v>
      </c>
      <c r="G33" s="757">
        <f t="shared" si="1"/>
        <v>97.452229299363054</v>
      </c>
    </row>
    <row r="34" spans="1:7" ht="15" customHeight="1">
      <c r="A34" s="2"/>
      <c r="B34" s="758" t="s">
        <v>541</v>
      </c>
      <c r="C34" s="751">
        <v>104</v>
      </c>
      <c r="D34" s="751">
        <v>104</v>
      </c>
      <c r="E34" s="751">
        <v>104</v>
      </c>
      <c r="F34" s="757">
        <f t="shared" si="0"/>
        <v>100</v>
      </c>
      <c r="G34" s="757">
        <f t="shared" si="1"/>
        <v>100</v>
      </c>
    </row>
    <row r="35" spans="1:7" ht="15" customHeight="1">
      <c r="A35" s="2"/>
      <c r="B35" s="758" t="s">
        <v>542</v>
      </c>
      <c r="C35" s="751">
        <v>578</v>
      </c>
      <c r="D35" s="751">
        <v>508</v>
      </c>
      <c r="E35" s="751">
        <v>508</v>
      </c>
      <c r="F35" s="757">
        <f t="shared" ref="F35:F66" si="2">IF(SUM(C35)=0,"",D35/C35*100)</f>
        <v>87.889273356401389</v>
      </c>
      <c r="G35" s="757">
        <f t="shared" ref="G35:G66" si="3">IF(SUM(C35)=0,"",E35/C35*100)</f>
        <v>87.889273356401389</v>
      </c>
    </row>
    <row r="36" spans="1:7" ht="15" customHeight="1">
      <c r="A36" s="2"/>
      <c r="B36" s="758" t="s">
        <v>543</v>
      </c>
      <c r="C36" s="751">
        <v>404</v>
      </c>
      <c r="D36" s="751">
        <v>248</v>
      </c>
      <c r="E36" s="751">
        <v>248</v>
      </c>
      <c r="F36" s="757">
        <f t="shared" si="2"/>
        <v>61.386138613861384</v>
      </c>
      <c r="G36" s="757">
        <f t="shared" si="3"/>
        <v>61.386138613861384</v>
      </c>
    </row>
    <row r="37" spans="1:7" ht="15" customHeight="1">
      <c r="A37" s="2"/>
      <c r="B37" s="758" t="s">
        <v>544</v>
      </c>
      <c r="C37" s="751">
        <v>156</v>
      </c>
      <c r="D37" s="751">
        <v>104</v>
      </c>
      <c r="E37" s="751">
        <v>104</v>
      </c>
      <c r="F37" s="757">
        <f t="shared" si="2"/>
        <v>66.666666666666657</v>
      </c>
      <c r="G37" s="757">
        <f t="shared" si="3"/>
        <v>66.666666666666657</v>
      </c>
    </row>
    <row r="38" spans="1:7" ht="15" customHeight="1">
      <c r="A38" s="2" t="s">
        <v>545</v>
      </c>
      <c r="B38" s="758"/>
      <c r="C38" s="25">
        <f>SUM(C39:C41)</f>
        <v>260</v>
      </c>
      <c r="D38" s="25">
        <f>SUM(D39:D41)</f>
        <v>260</v>
      </c>
      <c r="E38" s="25">
        <f>SUM(E39:E41)</f>
        <v>259</v>
      </c>
      <c r="F38" s="103">
        <f t="shared" si="2"/>
        <v>100</v>
      </c>
      <c r="G38" s="103">
        <f t="shared" si="3"/>
        <v>99.615384615384613</v>
      </c>
    </row>
    <row r="39" spans="1:7" ht="15" customHeight="1">
      <c r="A39" s="2"/>
      <c r="B39" s="758" t="s">
        <v>547</v>
      </c>
      <c r="C39" s="751">
        <v>137</v>
      </c>
      <c r="D39" s="751">
        <v>137</v>
      </c>
      <c r="E39" s="751">
        <v>136</v>
      </c>
      <c r="F39" s="757">
        <f t="shared" si="2"/>
        <v>100</v>
      </c>
      <c r="G39" s="757">
        <f t="shared" si="3"/>
        <v>99.270072992700733</v>
      </c>
    </row>
    <row r="40" spans="1:7" ht="15" customHeight="1">
      <c r="A40" s="2"/>
      <c r="B40" s="758" t="s">
        <v>548</v>
      </c>
      <c r="C40" s="751">
        <v>123</v>
      </c>
      <c r="D40" s="751">
        <v>123</v>
      </c>
      <c r="E40" s="751">
        <v>123</v>
      </c>
      <c r="F40" s="757">
        <f t="shared" si="2"/>
        <v>100</v>
      </c>
      <c r="G40" s="757">
        <f t="shared" si="3"/>
        <v>100</v>
      </c>
    </row>
    <row r="41" spans="1:7" ht="15" customHeight="1">
      <c r="A41" s="2"/>
      <c r="B41" s="758" t="s">
        <v>549</v>
      </c>
      <c r="C41" s="751">
        <v>0</v>
      </c>
      <c r="D41" s="751">
        <v>0</v>
      </c>
      <c r="E41" s="751">
        <v>0</v>
      </c>
      <c r="F41" s="757" t="str">
        <f t="shared" si="2"/>
        <v/>
      </c>
      <c r="G41" s="757" t="str">
        <f t="shared" si="3"/>
        <v/>
      </c>
    </row>
    <row r="42" spans="1:7" ht="15" customHeight="1">
      <c r="A42" s="2" t="s">
        <v>550</v>
      </c>
      <c r="B42" s="758"/>
      <c r="C42" s="25">
        <f>SUM(C43:C49)</f>
        <v>3641</v>
      </c>
      <c r="D42" s="25">
        <f>SUM(D43:D49)</f>
        <v>3562</v>
      </c>
      <c r="E42" s="25">
        <f>SUM(E43:E49)</f>
        <v>3523</v>
      </c>
      <c r="F42" s="103">
        <f t="shared" si="2"/>
        <v>97.830266410326843</v>
      </c>
      <c r="G42" s="103">
        <f t="shared" si="3"/>
        <v>96.759132106564124</v>
      </c>
    </row>
    <row r="43" spans="1:7" ht="15" customHeight="1">
      <c r="A43" s="2"/>
      <c r="B43" s="758" t="s">
        <v>552</v>
      </c>
      <c r="C43" s="751">
        <v>233</v>
      </c>
      <c r="D43" s="751">
        <v>233</v>
      </c>
      <c r="E43" s="751">
        <v>232</v>
      </c>
      <c r="F43" s="757">
        <f t="shared" si="2"/>
        <v>100</v>
      </c>
      <c r="G43" s="757">
        <f t="shared" si="3"/>
        <v>99.570815450643778</v>
      </c>
    </row>
    <row r="44" spans="1:7" ht="15" customHeight="1">
      <c r="A44" s="2"/>
      <c r="B44" s="758" t="s">
        <v>553</v>
      </c>
      <c r="C44" s="751">
        <v>705</v>
      </c>
      <c r="D44" s="751">
        <v>705</v>
      </c>
      <c r="E44" s="751">
        <v>700</v>
      </c>
      <c r="F44" s="757">
        <f t="shared" si="2"/>
        <v>100</v>
      </c>
      <c r="G44" s="757">
        <f t="shared" si="3"/>
        <v>99.290780141843967</v>
      </c>
    </row>
    <row r="45" spans="1:7" ht="15" customHeight="1">
      <c r="A45" s="2"/>
      <c r="B45" s="758" t="s">
        <v>554</v>
      </c>
      <c r="C45" s="751">
        <v>468</v>
      </c>
      <c r="D45" s="751">
        <v>465</v>
      </c>
      <c r="E45" s="751">
        <v>465</v>
      </c>
      <c r="F45" s="757">
        <f t="shared" si="2"/>
        <v>99.358974358974365</v>
      </c>
      <c r="G45" s="757">
        <f t="shared" si="3"/>
        <v>99.358974358974365</v>
      </c>
    </row>
    <row r="46" spans="1:7" ht="15" customHeight="1">
      <c r="A46" s="2"/>
      <c r="B46" s="758" t="s">
        <v>555</v>
      </c>
      <c r="C46" s="751">
        <v>600</v>
      </c>
      <c r="D46" s="751">
        <v>531</v>
      </c>
      <c r="E46" s="751">
        <v>525</v>
      </c>
      <c r="F46" s="757">
        <f t="shared" si="2"/>
        <v>88.5</v>
      </c>
      <c r="G46" s="757">
        <f t="shared" si="3"/>
        <v>87.5</v>
      </c>
    </row>
    <row r="47" spans="1:7" ht="15" customHeight="1">
      <c r="A47" s="2"/>
      <c r="B47" s="758" t="s">
        <v>556</v>
      </c>
      <c r="C47" s="751">
        <v>667</v>
      </c>
      <c r="D47" s="751">
        <v>664</v>
      </c>
      <c r="E47" s="751">
        <v>647</v>
      </c>
      <c r="F47" s="757">
        <f t="shared" si="2"/>
        <v>99.550224887556226</v>
      </c>
      <c r="G47" s="757">
        <f t="shared" si="3"/>
        <v>97.001499250374806</v>
      </c>
    </row>
    <row r="48" spans="1:7" ht="15" customHeight="1">
      <c r="A48" s="2"/>
      <c r="B48" s="758" t="s">
        <v>557</v>
      </c>
      <c r="C48" s="751">
        <v>735</v>
      </c>
      <c r="D48" s="751">
        <v>731</v>
      </c>
      <c r="E48" s="751">
        <v>721</v>
      </c>
      <c r="F48" s="757">
        <f t="shared" si="2"/>
        <v>99.455782312925166</v>
      </c>
      <c r="G48" s="757">
        <f t="shared" si="3"/>
        <v>98.095238095238088</v>
      </c>
    </row>
    <row r="49" spans="1:7" ht="15" customHeight="1">
      <c r="A49" s="2"/>
      <c r="B49" s="758" t="s">
        <v>558</v>
      </c>
      <c r="C49" s="751">
        <v>233</v>
      </c>
      <c r="D49" s="751">
        <v>233</v>
      </c>
      <c r="E49" s="751">
        <v>233</v>
      </c>
      <c r="F49" s="757">
        <f t="shared" si="2"/>
        <v>100</v>
      </c>
      <c r="G49" s="757">
        <f t="shared" si="3"/>
        <v>100</v>
      </c>
    </row>
    <row r="50" spans="1:7" ht="15" customHeight="1">
      <c r="A50" s="2" t="s">
        <v>559</v>
      </c>
      <c r="B50" s="758"/>
      <c r="C50" s="25">
        <f>SUM(C51:C57)</f>
        <v>2422</v>
      </c>
      <c r="D50" s="25">
        <f>SUM(D51:D57)</f>
        <v>2379</v>
      </c>
      <c r="E50" s="25">
        <f>SUM(E51:E57)</f>
        <v>2370</v>
      </c>
      <c r="F50" s="103">
        <f t="shared" si="2"/>
        <v>98.224607762180014</v>
      </c>
      <c r="G50" s="103">
        <f t="shared" si="3"/>
        <v>97.853014037985133</v>
      </c>
    </row>
    <row r="51" spans="1:7" ht="15" customHeight="1">
      <c r="A51" s="2"/>
      <c r="B51" s="758" t="s">
        <v>561</v>
      </c>
      <c r="C51" s="751">
        <v>1259</v>
      </c>
      <c r="D51" s="751">
        <v>1218</v>
      </c>
      <c r="E51" s="751">
        <v>1218</v>
      </c>
      <c r="F51" s="757">
        <f t="shared" si="2"/>
        <v>96.743447180301828</v>
      </c>
      <c r="G51" s="757">
        <f t="shared" si="3"/>
        <v>96.743447180301828</v>
      </c>
    </row>
    <row r="52" spans="1:7" ht="15" customHeight="1">
      <c r="A52" s="2"/>
      <c r="B52" s="758" t="s">
        <v>562</v>
      </c>
      <c r="C52" s="751">
        <v>364</v>
      </c>
      <c r="D52" s="751">
        <v>363</v>
      </c>
      <c r="E52" s="751">
        <v>363</v>
      </c>
      <c r="F52" s="757">
        <f t="shared" si="2"/>
        <v>99.72527472527473</v>
      </c>
      <c r="G52" s="757">
        <f t="shared" si="3"/>
        <v>99.72527472527473</v>
      </c>
    </row>
    <row r="53" spans="1:7" ht="15" customHeight="1">
      <c r="A53" s="2"/>
      <c r="B53" s="758" t="s">
        <v>563</v>
      </c>
      <c r="C53" s="751">
        <v>145</v>
      </c>
      <c r="D53" s="751">
        <v>145</v>
      </c>
      <c r="E53" s="751">
        <v>145</v>
      </c>
      <c r="F53" s="757">
        <f t="shared" si="2"/>
        <v>100</v>
      </c>
      <c r="G53" s="757">
        <f t="shared" si="3"/>
        <v>100</v>
      </c>
    </row>
    <row r="54" spans="1:7" ht="15" customHeight="1">
      <c r="A54" s="2"/>
      <c r="B54" s="758" t="s">
        <v>564</v>
      </c>
      <c r="C54" s="751">
        <v>217</v>
      </c>
      <c r="D54" s="751">
        <v>216</v>
      </c>
      <c r="E54" s="751">
        <v>216</v>
      </c>
      <c r="F54" s="757">
        <f t="shared" si="2"/>
        <v>99.539170506912441</v>
      </c>
      <c r="G54" s="757">
        <f t="shared" si="3"/>
        <v>99.539170506912441</v>
      </c>
    </row>
    <row r="55" spans="1:7" ht="15" customHeight="1">
      <c r="A55" s="2"/>
      <c r="B55" s="758" t="s">
        <v>565</v>
      </c>
      <c r="C55" s="755">
        <v>156</v>
      </c>
      <c r="D55" s="755">
        <v>156</v>
      </c>
      <c r="E55" s="755">
        <v>156</v>
      </c>
      <c r="F55" s="756">
        <f t="shared" si="2"/>
        <v>100</v>
      </c>
      <c r="G55" s="756">
        <f t="shared" si="3"/>
        <v>100</v>
      </c>
    </row>
    <row r="56" spans="1:7" ht="15" customHeight="1">
      <c r="A56" s="2"/>
      <c r="B56" s="758" t="s">
        <v>566</v>
      </c>
      <c r="C56" s="755">
        <v>127</v>
      </c>
      <c r="D56" s="755">
        <v>127</v>
      </c>
      <c r="E56" s="755">
        <v>118</v>
      </c>
      <c r="F56" s="756">
        <f t="shared" si="2"/>
        <v>100</v>
      </c>
      <c r="G56" s="756">
        <f t="shared" si="3"/>
        <v>92.913385826771659</v>
      </c>
    </row>
    <row r="57" spans="1:7" ht="15" customHeight="1">
      <c r="A57" s="2"/>
      <c r="B57" s="758" t="s">
        <v>567</v>
      </c>
      <c r="C57" s="751">
        <v>154</v>
      </c>
      <c r="D57" s="751">
        <v>154</v>
      </c>
      <c r="E57" s="751">
        <v>154</v>
      </c>
      <c r="F57" s="757">
        <f t="shared" si="2"/>
        <v>100</v>
      </c>
      <c r="G57" s="757">
        <f t="shared" si="3"/>
        <v>100</v>
      </c>
    </row>
    <row r="58" spans="1:7" ht="15" customHeight="1">
      <c r="A58" s="2" t="s">
        <v>568</v>
      </c>
      <c r="B58" s="758"/>
      <c r="C58" s="25">
        <f>SUM(C59:C62)</f>
        <v>1034</v>
      </c>
      <c r="D58" s="25">
        <f>SUM(D59:D62)</f>
        <v>978</v>
      </c>
      <c r="E58" s="25">
        <f>SUM(E59:E62)</f>
        <v>965</v>
      </c>
      <c r="F58" s="103">
        <f t="shared" si="2"/>
        <v>94.584139264990327</v>
      </c>
      <c r="G58" s="103">
        <f t="shared" si="3"/>
        <v>93.32688588007737</v>
      </c>
    </row>
    <row r="59" spans="1:7" ht="15" customHeight="1">
      <c r="A59" s="2"/>
      <c r="B59" s="758" t="s">
        <v>570</v>
      </c>
      <c r="C59" s="751">
        <v>208</v>
      </c>
      <c r="D59" s="751">
        <v>208</v>
      </c>
      <c r="E59" s="751">
        <v>206</v>
      </c>
      <c r="F59" s="757">
        <f t="shared" si="2"/>
        <v>100</v>
      </c>
      <c r="G59" s="757">
        <f t="shared" si="3"/>
        <v>99.038461538461547</v>
      </c>
    </row>
    <row r="60" spans="1:7" ht="15" customHeight="1">
      <c r="A60" s="2"/>
      <c r="B60" s="758" t="s">
        <v>571</v>
      </c>
      <c r="C60" s="751">
        <v>433</v>
      </c>
      <c r="D60" s="751">
        <v>377</v>
      </c>
      <c r="E60" s="751">
        <v>366</v>
      </c>
      <c r="F60" s="757">
        <f t="shared" si="2"/>
        <v>87.066974595842964</v>
      </c>
      <c r="G60" s="757">
        <f t="shared" si="3"/>
        <v>84.526558891454968</v>
      </c>
    </row>
    <row r="61" spans="1:7" ht="15" customHeight="1">
      <c r="A61" s="2"/>
      <c r="B61" s="758" t="s">
        <v>572</v>
      </c>
      <c r="C61" s="751">
        <v>381</v>
      </c>
      <c r="D61" s="751">
        <v>381</v>
      </c>
      <c r="E61" s="751">
        <v>381</v>
      </c>
      <c r="F61" s="757">
        <f t="shared" si="2"/>
        <v>100</v>
      </c>
      <c r="G61" s="757">
        <f t="shared" si="3"/>
        <v>100</v>
      </c>
    </row>
    <row r="62" spans="1:7" ht="15" customHeight="1">
      <c r="A62" s="2"/>
      <c r="B62" s="758" t="s">
        <v>573</v>
      </c>
      <c r="C62" s="751">
        <v>12</v>
      </c>
      <c r="D62" s="751">
        <v>12</v>
      </c>
      <c r="E62" s="751">
        <v>12</v>
      </c>
      <c r="F62" s="757">
        <f t="shared" si="2"/>
        <v>100</v>
      </c>
      <c r="G62" s="757">
        <f t="shared" si="3"/>
        <v>100</v>
      </c>
    </row>
    <row r="63" spans="1:7" ht="15" customHeight="1">
      <c r="A63" s="2" t="s">
        <v>574</v>
      </c>
      <c r="B63" s="758"/>
      <c r="C63" s="25">
        <f>SUM(C64:C66)</f>
        <v>2026</v>
      </c>
      <c r="D63" s="25">
        <f>SUM(D64:D66)</f>
        <v>1999</v>
      </c>
      <c r="E63" s="25">
        <f>SUM(E64:E66)</f>
        <v>1992</v>
      </c>
      <c r="F63" s="103">
        <f t="shared" si="2"/>
        <v>98.667324777887472</v>
      </c>
      <c r="G63" s="103">
        <f t="shared" si="3"/>
        <v>98.321816386969402</v>
      </c>
    </row>
    <row r="64" spans="1:7" ht="15" customHeight="1">
      <c r="A64" s="2"/>
      <c r="B64" s="758" t="s">
        <v>576</v>
      </c>
      <c r="C64" s="751">
        <v>174</v>
      </c>
      <c r="D64" s="751">
        <v>174</v>
      </c>
      <c r="E64" s="751">
        <v>174</v>
      </c>
      <c r="F64" s="757">
        <f t="shared" si="2"/>
        <v>100</v>
      </c>
      <c r="G64" s="757">
        <f t="shared" si="3"/>
        <v>100</v>
      </c>
    </row>
    <row r="65" spans="1:7" ht="15" customHeight="1">
      <c r="A65" s="2"/>
      <c r="B65" s="758" t="s">
        <v>577</v>
      </c>
      <c r="C65" s="751">
        <v>1046</v>
      </c>
      <c r="D65" s="751">
        <v>1046</v>
      </c>
      <c r="E65" s="751">
        <v>1046</v>
      </c>
      <c r="F65" s="757">
        <f t="shared" si="2"/>
        <v>100</v>
      </c>
      <c r="G65" s="757">
        <f t="shared" si="3"/>
        <v>100</v>
      </c>
    </row>
    <row r="66" spans="1:7" ht="15" customHeight="1">
      <c r="A66" s="2"/>
      <c r="B66" s="758" t="s">
        <v>578</v>
      </c>
      <c r="C66" s="751">
        <v>806</v>
      </c>
      <c r="D66" s="751">
        <v>779</v>
      </c>
      <c r="E66" s="751">
        <v>772</v>
      </c>
      <c r="F66" s="757">
        <f t="shared" si="2"/>
        <v>96.650124069478906</v>
      </c>
      <c r="G66" s="757">
        <f t="shared" si="3"/>
        <v>95.781637717121598</v>
      </c>
    </row>
    <row r="67" spans="1:7" ht="15" customHeight="1">
      <c r="A67" s="2" t="s">
        <v>579</v>
      </c>
      <c r="B67" s="758"/>
      <c r="C67" s="25">
        <f>SUM(C68:C70)</f>
        <v>412</v>
      </c>
      <c r="D67" s="25">
        <f>SUM(D68:D70)</f>
        <v>333</v>
      </c>
      <c r="E67" s="25">
        <f>SUM(E68:E70)</f>
        <v>333</v>
      </c>
      <c r="F67" s="103">
        <f t="shared" ref="F67:F90" si="4">IF(SUM(C67)=0,"",D67/C67*100)</f>
        <v>80.825242718446603</v>
      </c>
      <c r="G67" s="103">
        <f t="shared" ref="G67:G90" si="5">IF(SUM(C67)=0,"",E67/C67*100)</f>
        <v>80.825242718446603</v>
      </c>
    </row>
    <row r="68" spans="1:7" ht="15" customHeight="1">
      <c r="A68" s="2"/>
      <c r="B68" s="758" t="s">
        <v>580</v>
      </c>
      <c r="C68" s="751">
        <v>312</v>
      </c>
      <c r="D68" s="751">
        <v>239</v>
      </c>
      <c r="E68" s="751">
        <v>239</v>
      </c>
      <c r="F68" s="757">
        <f t="shared" si="4"/>
        <v>76.602564102564102</v>
      </c>
      <c r="G68" s="757">
        <f t="shared" si="5"/>
        <v>76.602564102564102</v>
      </c>
    </row>
    <row r="69" spans="1:7" ht="15" customHeight="1">
      <c r="A69" s="2"/>
      <c r="B69" s="758" t="s">
        <v>581</v>
      </c>
      <c r="C69" s="751">
        <v>48</v>
      </c>
      <c r="D69" s="751">
        <v>48</v>
      </c>
      <c r="E69" s="751">
        <v>48</v>
      </c>
      <c r="F69" s="757">
        <f t="shared" si="4"/>
        <v>100</v>
      </c>
      <c r="G69" s="757">
        <f t="shared" si="5"/>
        <v>100</v>
      </c>
    </row>
    <row r="70" spans="1:7" ht="15" customHeight="1">
      <c r="A70" s="2"/>
      <c r="B70" s="758" t="s">
        <v>582</v>
      </c>
      <c r="C70" s="751">
        <v>52</v>
      </c>
      <c r="D70" s="751">
        <v>46</v>
      </c>
      <c r="E70" s="751">
        <v>46</v>
      </c>
      <c r="F70" s="757">
        <f t="shared" si="4"/>
        <v>88.461538461538453</v>
      </c>
      <c r="G70" s="757">
        <f t="shared" si="5"/>
        <v>88.461538461538453</v>
      </c>
    </row>
    <row r="71" spans="1:7" ht="15" customHeight="1">
      <c r="A71" s="2" t="s">
        <v>583</v>
      </c>
      <c r="B71" s="758"/>
      <c r="C71" s="25">
        <f>C72</f>
        <v>70</v>
      </c>
      <c r="D71" s="25">
        <f>D72</f>
        <v>70</v>
      </c>
      <c r="E71" s="25">
        <f>E72</f>
        <v>70</v>
      </c>
      <c r="F71" s="103">
        <f t="shared" si="4"/>
        <v>100</v>
      </c>
      <c r="G71" s="103">
        <f t="shared" si="5"/>
        <v>100</v>
      </c>
    </row>
    <row r="72" spans="1:7" ht="15" customHeight="1">
      <c r="A72" s="2"/>
      <c r="B72" s="758" t="s">
        <v>584</v>
      </c>
      <c r="C72" s="751">
        <v>70</v>
      </c>
      <c r="D72" s="751">
        <v>70</v>
      </c>
      <c r="E72" s="751">
        <v>70</v>
      </c>
      <c r="F72" s="757">
        <f t="shared" si="4"/>
        <v>100</v>
      </c>
      <c r="G72" s="757">
        <f t="shared" si="5"/>
        <v>100</v>
      </c>
    </row>
    <row r="73" spans="1:7" ht="15" customHeight="1">
      <c r="A73" s="2" t="s">
        <v>585</v>
      </c>
      <c r="B73" s="758"/>
      <c r="C73" s="25">
        <f>SUM(C74:C76)</f>
        <v>333</v>
      </c>
      <c r="D73" s="25">
        <f>SUM(D74:D76)</f>
        <v>333</v>
      </c>
      <c r="E73" s="25">
        <f>SUM(E74:E76)</f>
        <v>333</v>
      </c>
      <c r="F73" s="103">
        <f t="shared" si="4"/>
        <v>100</v>
      </c>
      <c r="G73" s="103">
        <f t="shared" si="5"/>
        <v>100</v>
      </c>
    </row>
    <row r="74" spans="1:7" ht="15" customHeight="1">
      <c r="A74" s="2"/>
      <c r="B74" s="758" t="s">
        <v>586</v>
      </c>
      <c r="C74" s="751">
        <v>229</v>
      </c>
      <c r="D74" s="751">
        <v>229</v>
      </c>
      <c r="E74" s="751">
        <v>229</v>
      </c>
      <c r="F74" s="757">
        <f t="shared" si="4"/>
        <v>100</v>
      </c>
      <c r="G74" s="757">
        <f t="shared" si="5"/>
        <v>100</v>
      </c>
    </row>
    <row r="75" spans="1:7" ht="15" customHeight="1">
      <c r="A75" s="2"/>
      <c r="B75" s="758" t="s">
        <v>587</v>
      </c>
      <c r="C75" s="751">
        <v>0</v>
      </c>
      <c r="D75" s="751">
        <v>0</v>
      </c>
      <c r="E75" s="751">
        <v>0</v>
      </c>
      <c r="F75" s="757" t="str">
        <f t="shared" si="4"/>
        <v/>
      </c>
      <c r="G75" s="757" t="str">
        <f t="shared" si="5"/>
        <v/>
      </c>
    </row>
    <row r="76" spans="1:7" ht="15" customHeight="1">
      <c r="A76" s="2"/>
      <c r="B76" s="758" t="s">
        <v>588</v>
      </c>
      <c r="C76" s="751">
        <v>104</v>
      </c>
      <c r="D76" s="751">
        <v>104</v>
      </c>
      <c r="E76" s="751">
        <v>104</v>
      </c>
      <c r="F76" s="757">
        <f t="shared" si="4"/>
        <v>100</v>
      </c>
      <c r="G76" s="757">
        <f t="shared" si="5"/>
        <v>100</v>
      </c>
    </row>
    <row r="77" spans="1:7" ht="15" customHeight="1">
      <c r="A77" s="2" t="s">
        <v>589</v>
      </c>
      <c r="B77" s="758"/>
      <c r="C77" s="25">
        <f>SUM(C78:C80)</f>
        <v>1948</v>
      </c>
      <c r="D77" s="25">
        <f>SUM(D78:D80)</f>
        <v>1948</v>
      </c>
      <c r="E77" s="25">
        <f>SUM(E78:E80)</f>
        <v>1947</v>
      </c>
      <c r="F77" s="103">
        <f t="shared" si="4"/>
        <v>100</v>
      </c>
      <c r="G77" s="103">
        <f t="shared" si="5"/>
        <v>99.948665297741272</v>
      </c>
    </row>
    <row r="78" spans="1:7" ht="15" customHeight="1">
      <c r="A78" s="2"/>
      <c r="B78" s="758" t="s">
        <v>591</v>
      </c>
      <c r="C78" s="751">
        <v>1792</v>
      </c>
      <c r="D78" s="751">
        <v>1792</v>
      </c>
      <c r="E78" s="751">
        <v>1791</v>
      </c>
      <c r="F78" s="757">
        <f t="shared" si="4"/>
        <v>100</v>
      </c>
      <c r="G78" s="757">
        <f t="shared" si="5"/>
        <v>99.944196428571431</v>
      </c>
    </row>
    <row r="79" spans="1:7" s="433" customFormat="1" ht="15" customHeight="1">
      <c r="A79" s="2"/>
      <c r="B79" s="758" t="s">
        <v>592</v>
      </c>
      <c r="C79" s="755">
        <v>0</v>
      </c>
      <c r="D79" s="755">
        <v>0</v>
      </c>
      <c r="E79" s="755">
        <v>0</v>
      </c>
      <c r="F79" s="756" t="str">
        <f t="shared" si="4"/>
        <v/>
      </c>
      <c r="G79" s="756" t="str">
        <f t="shared" si="5"/>
        <v/>
      </c>
    </row>
    <row r="80" spans="1:7" ht="15" customHeight="1">
      <c r="A80" s="2"/>
      <c r="B80" s="758" t="s">
        <v>593</v>
      </c>
      <c r="C80" s="755">
        <v>156</v>
      </c>
      <c r="D80" s="755">
        <v>156</v>
      </c>
      <c r="E80" s="755">
        <v>156</v>
      </c>
      <c r="F80" s="756">
        <f t="shared" si="4"/>
        <v>100</v>
      </c>
      <c r="G80" s="756">
        <f t="shared" si="5"/>
        <v>100</v>
      </c>
    </row>
    <row r="81" spans="1:7" ht="15" customHeight="1">
      <c r="A81" s="2" t="s">
        <v>594</v>
      </c>
      <c r="B81" s="758"/>
      <c r="C81" s="25">
        <f>C82</f>
        <v>520</v>
      </c>
      <c r="D81" s="25">
        <f>D82</f>
        <v>235</v>
      </c>
      <c r="E81" s="25">
        <f>E82</f>
        <v>182</v>
      </c>
      <c r="F81" s="103">
        <f t="shared" si="4"/>
        <v>45.192307692307693</v>
      </c>
      <c r="G81" s="103">
        <f t="shared" si="5"/>
        <v>35</v>
      </c>
    </row>
    <row r="82" spans="1:7" ht="15" customHeight="1">
      <c r="A82" s="2"/>
      <c r="B82" s="758" t="s">
        <v>595</v>
      </c>
      <c r="C82" s="751">
        <v>520</v>
      </c>
      <c r="D82" s="751">
        <v>235</v>
      </c>
      <c r="E82" s="751">
        <v>182</v>
      </c>
      <c r="F82" s="757">
        <f t="shared" si="4"/>
        <v>45.192307692307693</v>
      </c>
      <c r="G82" s="757">
        <f t="shared" si="5"/>
        <v>35</v>
      </c>
    </row>
    <row r="83" spans="1:7" ht="15" customHeight="1">
      <c r="A83" s="2" t="s">
        <v>596</v>
      </c>
      <c r="B83" s="758"/>
      <c r="C83" s="25">
        <f>SUM(C84:C89)</f>
        <v>1324</v>
      </c>
      <c r="D83" s="25">
        <f>SUM(D84:D89)</f>
        <v>1292</v>
      </c>
      <c r="E83" s="25">
        <f>SUM(E84:E89)</f>
        <v>1292</v>
      </c>
      <c r="F83" s="103">
        <f t="shared" si="4"/>
        <v>97.583081570996981</v>
      </c>
      <c r="G83" s="103">
        <f t="shared" si="5"/>
        <v>97.583081570996981</v>
      </c>
    </row>
    <row r="84" spans="1:7" ht="15" customHeight="1">
      <c r="A84" s="2"/>
      <c r="B84" s="758" t="s">
        <v>598</v>
      </c>
      <c r="C84" s="751">
        <v>104</v>
      </c>
      <c r="D84" s="751">
        <v>98</v>
      </c>
      <c r="E84" s="751">
        <v>98</v>
      </c>
      <c r="F84" s="757">
        <f t="shared" si="4"/>
        <v>94.230769230769226</v>
      </c>
      <c r="G84" s="757">
        <f t="shared" si="5"/>
        <v>94.230769230769226</v>
      </c>
    </row>
    <row r="85" spans="1:7" ht="15" customHeight="1">
      <c r="A85" s="2"/>
      <c r="B85" s="758" t="s">
        <v>599</v>
      </c>
      <c r="C85" s="751">
        <v>700</v>
      </c>
      <c r="D85" s="751">
        <v>698</v>
      </c>
      <c r="E85" s="751">
        <v>698</v>
      </c>
      <c r="F85" s="757">
        <f t="shared" si="4"/>
        <v>99.714285714285708</v>
      </c>
      <c r="G85" s="757">
        <f t="shared" si="5"/>
        <v>99.714285714285708</v>
      </c>
    </row>
    <row r="86" spans="1:7" ht="15" customHeight="1">
      <c r="A86" s="2"/>
      <c r="B86" s="758" t="s">
        <v>600</v>
      </c>
      <c r="C86" s="751">
        <v>52</v>
      </c>
      <c r="D86" s="751">
        <v>52</v>
      </c>
      <c r="E86" s="751">
        <v>52</v>
      </c>
      <c r="F86" s="757">
        <f t="shared" si="4"/>
        <v>100</v>
      </c>
      <c r="G86" s="757">
        <f t="shared" si="5"/>
        <v>100</v>
      </c>
    </row>
    <row r="87" spans="1:7" ht="13.5" customHeight="1">
      <c r="A87" s="2"/>
      <c r="B87" s="758" t="s">
        <v>601</v>
      </c>
      <c r="C87" s="751">
        <v>0</v>
      </c>
      <c r="D87" s="751">
        <v>0</v>
      </c>
      <c r="E87" s="751">
        <v>0</v>
      </c>
      <c r="F87" s="757" t="str">
        <f t="shared" si="4"/>
        <v/>
      </c>
      <c r="G87" s="757" t="str">
        <f t="shared" si="5"/>
        <v/>
      </c>
    </row>
    <row r="88" spans="1:7" ht="14" customHeight="1">
      <c r="A88" s="2"/>
      <c r="B88" s="758" t="s">
        <v>602</v>
      </c>
      <c r="C88" s="755">
        <v>52</v>
      </c>
      <c r="D88" s="755">
        <v>52</v>
      </c>
      <c r="E88" s="755">
        <v>52</v>
      </c>
      <c r="F88" s="756">
        <f t="shared" si="4"/>
        <v>100</v>
      </c>
      <c r="G88" s="756">
        <f t="shared" si="5"/>
        <v>100</v>
      </c>
    </row>
    <row r="89" spans="1:7" ht="13.5" customHeight="1">
      <c r="A89" s="2"/>
      <c r="B89" s="758" t="s">
        <v>603</v>
      </c>
      <c r="C89" s="751">
        <v>416</v>
      </c>
      <c r="D89" s="751">
        <v>392</v>
      </c>
      <c r="E89" s="751">
        <v>392</v>
      </c>
      <c r="F89" s="757">
        <f t="shared" si="4"/>
        <v>94.230769230769226</v>
      </c>
      <c r="G89" s="757">
        <f t="shared" si="5"/>
        <v>94.230769230769226</v>
      </c>
    </row>
    <row r="90" spans="1:7" ht="13.5" customHeight="1" thickBot="1">
      <c r="A90" s="282" t="s">
        <v>606</v>
      </c>
      <c r="B90" s="759"/>
      <c r="C90" s="19">
        <f>SUM(C83+C81+C77+C73+C71+C67+C63+C58+C50+C42+C38+C31+C25+C16+C7+C3+C13)</f>
        <v>66552</v>
      </c>
      <c r="D90" s="19">
        <f>SUM(D83+D81+D77+D73+D71+D67+D63+D58+D50+D42+D38+D31+D25+D16+D7+D3+D13)</f>
        <v>57138</v>
      </c>
      <c r="E90" s="19">
        <f>SUM(E83+E81+E77+E73+E71+E67+E63+E58+E50+E42+E38+E31+E25+E16+E7+E3+E13)</f>
        <v>55768</v>
      </c>
      <c r="F90" s="704">
        <f t="shared" si="4"/>
        <v>85.854670032455829</v>
      </c>
      <c r="G90" s="704">
        <f t="shared" si="5"/>
        <v>83.796129342469044</v>
      </c>
    </row>
  </sheetData>
  <mergeCells count="2">
    <mergeCell ref="A2:B2"/>
    <mergeCell ref="A1:G1"/>
  </mergeCells>
  <conditionalFormatting sqref="F3:F90">
    <cfRule type="containsBlanks" dxfId="286" priority="4">
      <formula>LEN(TRIM(F3))=0</formula>
    </cfRule>
  </conditionalFormatting>
  <conditionalFormatting sqref="G3:G90">
    <cfRule type="containsBlanks" dxfId="285" priority="3">
      <formula>LEN(TRIM(G3))=0</formula>
    </cfRule>
  </conditionalFormatting>
  <conditionalFormatting sqref="C3:E90">
    <cfRule type="containsBlanks" dxfId="28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6" man="1"/>
  </row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Feuil122">
    <tabColor rgb="FFFFC000"/>
  </sheetPr>
  <dimension ref="A1:I90"/>
  <sheetViews>
    <sheetView view="pageBreakPreview" zoomScale="110" zoomScaleNormal="100" workbookViewId="0">
      <selection activeCell="C90" sqref="C3:C90"/>
    </sheetView>
  </sheetViews>
  <sheetFormatPr baseColWidth="10" defaultColWidth="9.06640625" defaultRowHeight="15" customHeight="1"/>
  <cols>
    <col min="1" max="1" width="2.19921875" style="431" customWidth="1"/>
    <col min="2" max="2" width="21.796875" style="431" customWidth="1"/>
    <col min="3" max="4" width="11.19921875" style="429" customWidth="1"/>
    <col min="5" max="5" width="16.796875" style="429" customWidth="1"/>
    <col min="6" max="6" width="17" style="429" customWidth="1"/>
    <col min="7" max="7" width="19.796875" style="429" customWidth="1"/>
    <col min="8" max="9" width="9.06640625" style="429" customWidth="1"/>
    <col min="10" max="16384" width="9.06640625" style="429"/>
  </cols>
  <sheetData>
    <row r="1" spans="1:9" ht="33" customHeight="1">
      <c r="A1" s="1096" t="s">
        <v>2072</v>
      </c>
      <c r="B1" s="1097"/>
      <c r="C1" s="1097"/>
      <c r="D1" s="1097"/>
      <c r="E1" s="1097"/>
      <c r="F1" s="1097"/>
      <c r="G1" s="1097"/>
      <c r="H1" s="434"/>
      <c r="I1" s="434"/>
    </row>
    <row r="2" spans="1:9" ht="27" customHeight="1" thickBot="1">
      <c r="A2" s="1092" t="s">
        <v>761</v>
      </c>
      <c r="B2" s="1093"/>
      <c r="C2" s="435" t="s">
        <v>2066</v>
      </c>
      <c r="D2" s="435" t="s">
        <v>2067</v>
      </c>
      <c r="E2" s="435" t="s">
        <v>2068</v>
      </c>
      <c r="F2" s="435" t="s">
        <v>2069</v>
      </c>
      <c r="G2" s="435" t="s">
        <v>2070</v>
      </c>
    </row>
    <row r="3" spans="1:9" ht="15" customHeight="1">
      <c r="A3" s="2" t="s">
        <v>498</v>
      </c>
      <c r="B3" s="758"/>
      <c r="C3" s="25">
        <f>'Complétude TLOH_Publique '!C3+'Complétude TLOH_Privée'!C3</f>
        <v>8476</v>
      </c>
      <c r="D3" s="25">
        <f>'Complétude TLOH_Publique '!D3+'Complétude TLOH_Privée'!D3</f>
        <v>8158</v>
      </c>
      <c r="E3" s="25">
        <f>'Complétude TLOH_Publique '!E3+'Complétude TLOH_Privée'!E3</f>
        <v>8148</v>
      </c>
      <c r="F3" s="103">
        <f t="shared" ref="F3:F34" si="0">IFERROR(D3/C3*100,"")</f>
        <v>96.248230297310059</v>
      </c>
      <c r="G3" s="103">
        <f t="shared" ref="G3:G34" si="1">IFERROR(E3/C3*100,"")</f>
        <v>96.130250117980182</v>
      </c>
    </row>
    <row r="4" spans="1:9" ht="15" customHeight="1">
      <c r="A4" s="2"/>
      <c r="B4" s="758" t="s">
        <v>500</v>
      </c>
      <c r="C4" s="755">
        <f>'Complétude TLOH_Publique '!C4+'Complétude TLOH_Privée'!C4</f>
        <v>3062</v>
      </c>
      <c r="D4" s="755">
        <f>'Complétude TLOH_Publique '!D4+'Complétude TLOH_Privée'!D4</f>
        <v>3062</v>
      </c>
      <c r="E4" s="755">
        <f>'Complétude TLOH_Publique '!E4+'Complétude TLOH_Privée'!E4</f>
        <v>3055</v>
      </c>
      <c r="F4" s="756">
        <f t="shared" si="0"/>
        <v>100</v>
      </c>
      <c r="G4" s="756">
        <f t="shared" si="1"/>
        <v>99.771391247550625</v>
      </c>
    </row>
    <row r="5" spans="1:9" ht="15" customHeight="1">
      <c r="A5" s="2"/>
      <c r="B5" s="758" t="s">
        <v>501</v>
      </c>
      <c r="C5" s="751">
        <f>'Complétude TLOH_Publique '!C5+'Complétude TLOH_Privée'!C5</f>
        <v>3872</v>
      </c>
      <c r="D5" s="751">
        <f>'Complétude TLOH_Publique '!D5+'Complétude TLOH_Privée'!D5</f>
        <v>3557</v>
      </c>
      <c r="E5" s="751">
        <f>'Complétude TLOH_Publique '!E5+'Complétude TLOH_Privée'!E5</f>
        <v>3557</v>
      </c>
      <c r="F5" s="757">
        <f t="shared" si="0"/>
        <v>91.864669421487605</v>
      </c>
      <c r="G5" s="757">
        <f t="shared" si="1"/>
        <v>91.864669421487605</v>
      </c>
    </row>
    <row r="6" spans="1:9" ht="15" customHeight="1">
      <c r="A6" s="2"/>
      <c r="B6" s="758" t="s">
        <v>502</v>
      </c>
      <c r="C6" s="751">
        <f>'Complétude TLOH_Publique '!C6+'Complétude TLOH_Privée'!C6</f>
        <v>1542</v>
      </c>
      <c r="D6" s="751">
        <f>'Complétude TLOH_Publique '!D6+'Complétude TLOH_Privée'!D6</f>
        <v>1539</v>
      </c>
      <c r="E6" s="751">
        <f>'Complétude TLOH_Publique '!E6+'Complétude TLOH_Privée'!E6</f>
        <v>1536</v>
      </c>
      <c r="F6" s="757">
        <f t="shared" si="0"/>
        <v>99.805447470817114</v>
      </c>
      <c r="G6" s="757">
        <f t="shared" si="1"/>
        <v>99.610894941634243</v>
      </c>
    </row>
    <row r="7" spans="1:9" ht="15" customHeight="1">
      <c r="A7" s="2" t="s">
        <v>503</v>
      </c>
      <c r="B7" s="758"/>
      <c r="C7" s="25">
        <f>'Complétude TLOH_Publique '!C7+'Complétude TLOH_Privée'!C7</f>
        <v>10115</v>
      </c>
      <c r="D7" s="25">
        <f>'Complétude TLOH_Publique '!D7+'Complétude TLOH_Privée'!D7</f>
        <v>10016</v>
      </c>
      <c r="E7" s="25">
        <f>'Complétude TLOH_Publique '!E7+'Complétude TLOH_Privée'!E7</f>
        <v>10007</v>
      </c>
      <c r="F7" s="103">
        <f t="shared" si="0"/>
        <v>99.021255561047951</v>
      </c>
      <c r="G7" s="103">
        <f t="shared" si="1"/>
        <v>98.932278793870481</v>
      </c>
    </row>
    <row r="8" spans="1:9" ht="15" customHeight="1">
      <c r="A8" s="2"/>
      <c r="B8" s="758" t="s">
        <v>505</v>
      </c>
      <c r="C8" s="751">
        <f>'Complétude TLOH_Publique '!C8+'Complétude TLOH_Privée'!C8</f>
        <v>1004</v>
      </c>
      <c r="D8" s="751">
        <f>'Complétude TLOH_Publique '!D8+'Complétude TLOH_Privée'!D8</f>
        <v>1004</v>
      </c>
      <c r="E8" s="751">
        <f>'Complétude TLOH_Publique '!E8+'Complétude TLOH_Privée'!E8</f>
        <v>1004</v>
      </c>
      <c r="F8" s="757">
        <f t="shared" si="0"/>
        <v>100</v>
      </c>
      <c r="G8" s="757">
        <f t="shared" si="1"/>
        <v>100</v>
      </c>
    </row>
    <row r="9" spans="1:9" ht="15" customHeight="1">
      <c r="A9" s="2"/>
      <c r="B9" s="758" t="s">
        <v>506</v>
      </c>
      <c r="C9" s="751">
        <f>'Complétude TLOH_Publique '!C9+'Complétude TLOH_Privée'!C9</f>
        <v>2934</v>
      </c>
      <c r="D9" s="751">
        <f>'Complétude TLOH_Publique '!D9+'Complétude TLOH_Privée'!D9</f>
        <v>2916</v>
      </c>
      <c r="E9" s="751">
        <f>'Complétude TLOH_Publique '!E9+'Complétude TLOH_Privée'!E9</f>
        <v>2907</v>
      </c>
      <c r="F9" s="757">
        <f t="shared" si="0"/>
        <v>99.386503067484668</v>
      </c>
      <c r="G9" s="757">
        <f t="shared" si="1"/>
        <v>99.079754601226995</v>
      </c>
    </row>
    <row r="10" spans="1:9" ht="15" customHeight="1">
      <c r="A10" s="2"/>
      <c r="B10" s="758" t="s">
        <v>507</v>
      </c>
      <c r="C10" s="751">
        <f>'Complétude TLOH_Publique '!C10+'Complétude TLOH_Privée'!C10</f>
        <v>1768</v>
      </c>
      <c r="D10" s="751">
        <f>'Complétude TLOH_Publique '!D10+'Complétude TLOH_Privée'!D10</f>
        <v>1768</v>
      </c>
      <c r="E10" s="751">
        <f>'Complétude TLOH_Publique '!E10+'Complétude TLOH_Privée'!E10</f>
        <v>1768</v>
      </c>
      <c r="F10" s="757">
        <f t="shared" si="0"/>
        <v>100</v>
      </c>
      <c r="G10" s="757">
        <f t="shared" si="1"/>
        <v>100</v>
      </c>
    </row>
    <row r="11" spans="1:9" ht="15" customHeight="1">
      <c r="A11" s="2"/>
      <c r="B11" s="758" t="s">
        <v>508</v>
      </c>
      <c r="C11" s="751">
        <f>'Complétude TLOH_Publique '!C11+'Complétude TLOH_Privée'!C11</f>
        <v>3486</v>
      </c>
      <c r="D11" s="751">
        <f>'Complétude TLOH_Publique '!D11+'Complétude TLOH_Privée'!D11</f>
        <v>3405</v>
      </c>
      <c r="E11" s="751">
        <f>'Complétude TLOH_Publique '!E11+'Complétude TLOH_Privée'!E11</f>
        <v>3405</v>
      </c>
      <c r="F11" s="757">
        <f t="shared" si="0"/>
        <v>97.676419965576585</v>
      </c>
      <c r="G11" s="757">
        <f t="shared" si="1"/>
        <v>97.676419965576585</v>
      </c>
    </row>
    <row r="12" spans="1:9" ht="15" customHeight="1">
      <c r="A12" s="2"/>
      <c r="B12" s="758" t="s">
        <v>509</v>
      </c>
      <c r="C12" s="751">
        <f>'Complétude TLOH_Publique '!C12+'Complétude TLOH_Privée'!C12</f>
        <v>923</v>
      </c>
      <c r="D12" s="751">
        <f>'Complétude TLOH_Publique '!D12+'Complétude TLOH_Privée'!D12</f>
        <v>923</v>
      </c>
      <c r="E12" s="751">
        <f>'Complétude TLOH_Publique '!E12+'Complétude TLOH_Privée'!E12</f>
        <v>923</v>
      </c>
      <c r="F12" s="757">
        <f t="shared" si="0"/>
        <v>100</v>
      </c>
      <c r="G12" s="757">
        <f t="shared" si="1"/>
        <v>100</v>
      </c>
    </row>
    <row r="13" spans="1:9" ht="15" customHeight="1">
      <c r="A13" s="2" t="s">
        <v>510</v>
      </c>
      <c r="B13" s="758"/>
      <c r="C13" s="25">
        <f>'Complétude TLOH_Publique '!C13+'Complétude TLOH_Privée'!C13</f>
        <v>5478</v>
      </c>
      <c r="D13" s="25">
        <f>'Complétude TLOH_Publique '!D13+'Complétude TLOH_Privée'!D13</f>
        <v>3533</v>
      </c>
      <c r="E13" s="25">
        <f>'Complétude TLOH_Publique '!E13+'Complétude TLOH_Privée'!E13</f>
        <v>3395</v>
      </c>
      <c r="F13" s="103">
        <f t="shared" si="0"/>
        <v>64.494341000365097</v>
      </c>
      <c r="G13" s="103">
        <f t="shared" si="1"/>
        <v>61.975173420956551</v>
      </c>
    </row>
    <row r="14" spans="1:9" ht="15" customHeight="1">
      <c r="A14" s="2"/>
      <c r="B14" s="758" t="s">
        <v>512</v>
      </c>
      <c r="C14" s="751">
        <f>'Complétude TLOH_Publique '!C14+'Complétude TLOH_Privée'!C14</f>
        <v>4646</v>
      </c>
      <c r="D14" s="751">
        <f>'Complétude TLOH_Publique '!D14+'Complétude TLOH_Privée'!D14</f>
        <v>3221</v>
      </c>
      <c r="E14" s="751">
        <f>'Complétude TLOH_Publique '!E14+'Complétude TLOH_Privée'!E14</f>
        <v>3084</v>
      </c>
      <c r="F14" s="757">
        <f t="shared" si="0"/>
        <v>69.328454584588897</v>
      </c>
      <c r="G14" s="757">
        <f t="shared" si="1"/>
        <v>66.379681446405513</v>
      </c>
    </row>
    <row r="15" spans="1:9" ht="15" customHeight="1">
      <c r="A15" s="2"/>
      <c r="B15" s="758" t="s">
        <v>513</v>
      </c>
      <c r="C15" s="751">
        <f>'Complétude TLOH_Publique '!C15+'Complétude TLOH_Privée'!C15</f>
        <v>832</v>
      </c>
      <c r="D15" s="751">
        <f>'Complétude TLOH_Publique '!D15+'Complétude TLOH_Privée'!D15</f>
        <v>312</v>
      </c>
      <c r="E15" s="751">
        <f>'Complétude TLOH_Publique '!E15+'Complétude TLOH_Privée'!E15</f>
        <v>311</v>
      </c>
      <c r="F15" s="757">
        <f t="shared" si="0"/>
        <v>37.5</v>
      </c>
      <c r="G15" s="757">
        <f t="shared" si="1"/>
        <v>37.379807692307693</v>
      </c>
    </row>
    <row r="16" spans="1:9" ht="15" customHeight="1">
      <c r="A16" s="2" t="s">
        <v>514</v>
      </c>
      <c r="B16" s="758"/>
      <c r="C16" s="25">
        <f>'Complétude TLOH_Publique '!C16+'Complétude TLOH_Privée'!C16</f>
        <v>23829</v>
      </c>
      <c r="D16" s="25">
        <f>'Complétude TLOH_Publique '!D16+'Complétude TLOH_Privée'!D16</f>
        <v>16635</v>
      </c>
      <c r="E16" s="25">
        <f>'Complétude TLOH_Publique '!E16+'Complétude TLOH_Privée'!E16</f>
        <v>16600</v>
      </c>
      <c r="F16" s="103">
        <f t="shared" si="0"/>
        <v>69.809895505476518</v>
      </c>
      <c r="G16" s="103">
        <f t="shared" si="1"/>
        <v>69.663015653195686</v>
      </c>
    </row>
    <row r="17" spans="1:7" ht="15" customHeight="1">
      <c r="A17" s="2"/>
      <c r="B17" s="758" t="s">
        <v>516</v>
      </c>
      <c r="C17" s="751">
        <f>'Complétude TLOH_Publique '!C17+'Complétude TLOH_Privée'!C17</f>
        <v>4381</v>
      </c>
      <c r="D17" s="751">
        <f>'Complétude TLOH_Publique '!D17+'Complétude TLOH_Privée'!D17</f>
        <v>4378</v>
      </c>
      <c r="E17" s="751">
        <f>'Complétude TLOH_Publique '!E17+'Complétude TLOH_Privée'!E17</f>
        <v>4343</v>
      </c>
      <c r="F17" s="757">
        <f t="shared" si="0"/>
        <v>99.931522483451261</v>
      </c>
      <c r="G17" s="757">
        <f t="shared" si="1"/>
        <v>99.132618123716043</v>
      </c>
    </row>
    <row r="18" spans="1:7" ht="15" customHeight="1">
      <c r="A18" s="2"/>
      <c r="B18" s="758" t="s">
        <v>517</v>
      </c>
      <c r="C18" s="751">
        <f>'Complétude TLOH_Publique '!C18+'Complétude TLOH_Privée'!C18</f>
        <v>2392</v>
      </c>
      <c r="D18" s="751">
        <f>'Complétude TLOH_Publique '!D18+'Complétude TLOH_Privée'!D18</f>
        <v>2392</v>
      </c>
      <c r="E18" s="751">
        <f>'Complétude TLOH_Publique '!E18+'Complétude TLOH_Privée'!E18</f>
        <v>2392</v>
      </c>
      <c r="F18" s="757">
        <f t="shared" si="0"/>
        <v>100</v>
      </c>
      <c r="G18" s="757">
        <f t="shared" si="1"/>
        <v>100</v>
      </c>
    </row>
    <row r="19" spans="1:7" ht="15" customHeight="1">
      <c r="A19" s="2"/>
      <c r="B19" s="748" t="s">
        <v>518</v>
      </c>
      <c r="C19" s="755">
        <f>'Complétude TLOH_Publique '!C19+'Complétude TLOH_Privée'!C19</f>
        <v>8788</v>
      </c>
      <c r="D19" s="755">
        <f>'Complétude TLOH_Publique '!D19+'Complétude TLOH_Privée'!D19</f>
        <v>2107</v>
      </c>
      <c r="E19" s="755">
        <f>'Complétude TLOH_Publique '!E19+'Complétude TLOH_Privée'!E19</f>
        <v>2107</v>
      </c>
      <c r="F19" s="756">
        <f t="shared" si="0"/>
        <v>23.975876194811104</v>
      </c>
      <c r="G19" s="756">
        <f t="shared" si="1"/>
        <v>23.975876194811104</v>
      </c>
    </row>
    <row r="20" spans="1:7" ht="15" customHeight="1">
      <c r="A20" s="2"/>
      <c r="B20" s="748" t="s">
        <v>519</v>
      </c>
      <c r="C20" s="755">
        <f>'Complétude TLOH_Publique '!C20+'Complétude TLOH_Privée'!C20</f>
        <v>2808</v>
      </c>
      <c r="D20" s="755">
        <f>'Complétude TLOH_Publique '!D20+'Complétude TLOH_Privée'!D20</f>
        <v>2298</v>
      </c>
      <c r="E20" s="755">
        <f>'Complétude TLOH_Publique '!E20+'Complétude TLOH_Privée'!E20</f>
        <v>2298</v>
      </c>
      <c r="F20" s="756">
        <f t="shared" si="0"/>
        <v>81.837606837606842</v>
      </c>
      <c r="G20" s="756">
        <f t="shared" si="1"/>
        <v>81.837606837606842</v>
      </c>
    </row>
    <row r="21" spans="1:7" ht="15" customHeight="1">
      <c r="A21" s="2"/>
      <c r="B21" s="758" t="s">
        <v>520</v>
      </c>
      <c r="C21" s="751">
        <f>'Complétude TLOH_Publique '!C21+'Complétude TLOH_Privée'!C21</f>
        <v>728</v>
      </c>
      <c r="D21" s="751">
        <f>'Complétude TLOH_Publique '!D21+'Complétude TLOH_Privée'!D21</f>
        <v>728</v>
      </c>
      <c r="E21" s="751">
        <f>'Complétude TLOH_Publique '!E21+'Complétude TLOH_Privée'!E21</f>
        <v>728</v>
      </c>
      <c r="F21" s="757">
        <f t="shared" si="0"/>
        <v>100</v>
      </c>
      <c r="G21" s="757">
        <f t="shared" si="1"/>
        <v>100</v>
      </c>
    </row>
    <row r="22" spans="1:7" ht="15" customHeight="1">
      <c r="A22" s="2"/>
      <c r="B22" s="758" t="s">
        <v>521</v>
      </c>
      <c r="C22" s="751">
        <f>'Complétude TLOH_Publique '!C22+'Complétude TLOH_Privée'!C22</f>
        <v>884</v>
      </c>
      <c r="D22" s="751">
        <f>'Complétude TLOH_Publique '!D22+'Complétude TLOH_Privée'!D22</f>
        <v>884</v>
      </c>
      <c r="E22" s="751">
        <f>'Complétude TLOH_Publique '!E22+'Complétude TLOH_Privée'!E22</f>
        <v>884</v>
      </c>
      <c r="F22" s="757">
        <f t="shared" si="0"/>
        <v>100</v>
      </c>
      <c r="G22" s="757">
        <f t="shared" si="1"/>
        <v>100</v>
      </c>
    </row>
    <row r="23" spans="1:7" ht="15" customHeight="1">
      <c r="A23" s="2"/>
      <c r="B23" s="758" t="s">
        <v>522</v>
      </c>
      <c r="C23" s="751">
        <f>'Complétude TLOH_Publique '!C23+'Complétude TLOH_Privée'!C23</f>
        <v>1040</v>
      </c>
      <c r="D23" s="751">
        <f>'Complétude TLOH_Publique '!D23+'Complétude TLOH_Privée'!D23</f>
        <v>1040</v>
      </c>
      <c r="E23" s="751">
        <f>'Complétude TLOH_Publique '!E23+'Complétude TLOH_Privée'!E23</f>
        <v>1040</v>
      </c>
      <c r="F23" s="757">
        <f t="shared" si="0"/>
        <v>100</v>
      </c>
      <c r="G23" s="757">
        <f t="shared" si="1"/>
        <v>100</v>
      </c>
    </row>
    <row r="24" spans="1:7" ht="15" customHeight="1">
      <c r="A24" s="2"/>
      <c r="B24" s="758" t="s">
        <v>523</v>
      </c>
      <c r="C24" s="751">
        <f>'Complétude TLOH_Publique '!C24+'Complétude TLOH_Privée'!C24</f>
        <v>2808</v>
      </c>
      <c r="D24" s="751">
        <f>'Complétude TLOH_Publique '!D24+'Complétude TLOH_Privée'!D24</f>
        <v>2808</v>
      </c>
      <c r="E24" s="751">
        <f>'Complétude TLOH_Publique '!E24+'Complétude TLOH_Privée'!E24</f>
        <v>2808</v>
      </c>
      <c r="F24" s="757">
        <f t="shared" si="0"/>
        <v>100</v>
      </c>
      <c r="G24" s="757">
        <f t="shared" si="1"/>
        <v>100</v>
      </c>
    </row>
    <row r="25" spans="1:7" ht="15" customHeight="1">
      <c r="A25" s="2" t="s">
        <v>524</v>
      </c>
      <c r="B25" s="758"/>
      <c r="C25" s="25">
        <f>'Complétude TLOH_Publique '!C25+'Complétude TLOH_Privée'!C25</f>
        <v>43535</v>
      </c>
      <c r="D25" s="25">
        <f>'Complétude TLOH_Publique '!D25+'Complétude TLOH_Privée'!D25</f>
        <v>42580</v>
      </c>
      <c r="E25" s="25">
        <f>'Complétude TLOH_Publique '!E25+'Complétude TLOH_Privée'!E25</f>
        <v>41419</v>
      </c>
      <c r="F25" s="103">
        <f t="shared" si="0"/>
        <v>97.806362696680822</v>
      </c>
      <c r="G25" s="103">
        <f t="shared" si="1"/>
        <v>95.139542896520041</v>
      </c>
    </row>
    <row r="26" spans="1:7" ht="15" customHeight="1">
      <c r="A26" s="2"/>
      <c r="B26" s="758" t="s">
        <v>532</v>
      </c>
      <c r="C26" s="751">
        <f>'Complétude TLOH_Publique '!C26+'Complétude TLOH_Privée'!C26</f>
        <v>5388</v>
      </c>
      <c r="D26" s="751">
        <f>'Complétude TLOH_Publique '!D26+'Complétude TLOH_Privée'!D26</f>
        <v>5119</v>
      </c>
      <c r="E26" s="751">
        <f>'Complétude TLOH_Publique '!E26+'Complétude TLOH_Privée'!E26</f>
        <v>4948</v>
      </c>
      <c r="F26" s="757">
        <f t="shared" si="0"/>
        <v>95.007423904974019</v>
      </c>
      <c r="G26" s="757">
        <f t="shared" si="1"/>
        <v>91.833704528582032</v>
      </c>
    </row>
    <row r="27" spans="1:7" ht="15" customHeight="1">
      <c r="A27" s="2"/>
      <c r="B27" s="758" t="s">
        <v>533</v>
      </c>
      <c r="C27" s="751">
        <f>'Complétude TLOH_Publique '!C27+'Complétude TLOH_Privée'!C27</f>
        <v>13037</v>
      </c>
      <c r="D27" s="751">
        <f>'Complétude TLOH_Publique '!D27+'Complétude TLOH_Privée'!D27</f>
        <v>12990</v>
      </c>
      <c r="E27" s="751">
        <f>'Complétude TLOH_Publique '!E27+'Complétude TLOH_Privée'!E27</f>
        <v>12624</v>
      </c>
      <c r="F27" s="757">
        <f t="shared" si="0"/>
        <v>99.639487612180716</v>
      </c>
      <c r="G27" s="757">
        <f t="shared" si="1"/>
        <v>96.832093272992253</v>
      </c>
    </row>
    <row r="28" spans="1:7" ht="15" customHeight="1">
      <c r="A28" s="2"/>
      <c r="B28" s="758" t="s">
        <v>534</v>
      </c>
      <c r="C28" s="751">
        <f>'Complétude TLOH_Publique '!C28+'Complétude TLOH_Privée'!C28</f>
        <v>12295</v>
      </c>
      <c r="D28" s="751">
        <f>'Complétude TLOH_Publique '!D28+'Complétude TLOH_Privée'!D28</f>
        <v>12067</v>
      </c>
      <c r="E28" s="751">
        <f>'Complétude TLOH_Publique '!E28+'Complétude TLOH_Privée'!E28</f>
        <v>11995</v>
      </c>
      <c r="F28" s="757">
        <f t="shared" si="0"/>
        <v>98.145587637250912</v>
      </c>
      <c r="G28" s="757">
        <f t="shared" si="1"/>
        <v>97.559983733224882</v>
      </c>
    </row>
    <row r="29" spans="1:7" ht="15" customHeight="1">
      <c r="A29" s="2"/>
      <c r="B29" s="758" t="s">
        <v>535</v>
      </c>
      <c r="C29" s="751">
        <f>'Complétude TLOH_Publique '!C29+'Complétude TLOH_Privée'!C29</f>
        <v>4844</v>
      </c>
      <c r="D29" s="751">
        <f>'Complétude TLOH_Publique '!D29+'Complétude TLOH_Privée'!D29</f>
        <v>4760</v>
      </c>
      <c r="E29" s="751">
        <f>'Complétude TLOH_Publique '!E29+'Complétude TLOH_Privée'!E29</f>
        <v>4539</v>
      </c>
      <c r="F29" s="757">
        <f t="shared" si="0"/>
        <v>98.265895953757223</v>
      </c>
      <c r="G29" s="757">
        <f t="shared" si="1"/>
        <v>93.703550784475638</v>
      </c>
    </row>
    <row r="30" spans="1:7" ht="15" customHeight="1">
      <c r="A30" s="2"/>
      <c r="B30" s="758" t="s">
        <v>536</v>
      </c>
      <c r="C30" s="755">
        <f>'Complétude TLOH_Publique '!C30+'Complétude TLOH_Privée'!C30</f>
        <v>7971</v>
      </c>
      <c r="D30" s="755">
        <f>'Complétude TLOH_Publique '!D30+'Complétude TLOH_Privée'!D30</f>
        <v>7644</v>
      </c>
      <c r="E30" s="755">
        <f>'Complétude TLOH_Publique '!E30+'Complétude TLOH_Privée'!E30</f>
        <v>7313</v>
      </c>
      <c r="F30" s="756">
        <f t="shared" si="0"/>
        <v>95.897628904779836</v>
      </c>
      <c r="G30" s="756">
        <f t="shared" si="1"/>
        <v>91.745075900137991</v>
      </c>
    </row>
    <row r="31" spans="1:7" ht="15" customHeight="1">
      <c r="A31" s="2" t="s">
        <v>537</v>
      </c>
      <c r="B31" s="758"/>
      <c r="C31" s="25">
        <f>'Complétude TLOH_Publique '!C31+'Complétude TLOH_Privée'!C31</f>
        <v>12472</v>
      </c>
      <c r="D31" s="25">
        <f>'Complétude TLOH_Publique '!D31+'Complétude TLOH_Privée'!D31</f>
        <v>7910</v>
      </c>
      <c r="E31" s="25">
        <f>'Complétude TLOH_Publique '!E31+'Complétude TLOH_Privée'!E31</f>
        <v>7903</v>
      </c>
      <c r="F31" s="103">
        <f t="shared" si="0"/>
        <v>63.422065426555484</v>
      </c>
      <c r="G31" s="103">
        <f t="shared" si="1"/>
        <v>63.365939704939066</v>
      </c>
    </row>
    <row r="32" spans="1:7" ht="15" customHeight="1">
      <c r="A32" s="2"/>
      <c r="B32" s="758" t="s">
        <v>539</v>
      </c>
      <c r="C32" s="751">
        <f>'Complétude TLOH_Publique '!C32+'Complétude TLOH_Privée'!C32</f>
        <v>832</v>
      </c>
      <c r="D32" s="751">
        <f>'Complétude TLOH_Publique '!D32+'Complétude TLOH_Privée'!D32</f>
        <v>240</v>
      </c>
      <c r="E32" s="751">
        <f>'Complétude TLOH_Publique '!E32+'Complétude TLOH_Privée'!E32</f>
        <v>240</v>
      </c>
      <c r="F32" s="757">
        <f t="shared" si="0"/>
        <v>28.846153846153843</v>
      </c>
      <c r="G32" s="757">
        <f t="shared" si="1"/>
        <v>28.846153846153843</v>
      </c>
    </row>
    <row r="33" spans="1:7" ht="15" customHeight="1">
      <c r="A33" s="2"/>
      <c r="B33" s="758" t="s">
        <v>540</v>
      </c>
      <c r="C33" s="751">
        <f>'Complétude TLOH_Publique '!C33+'Complétude TLOH_Privée'!C33</f>
        <v>1480</v>
      </c>
      <c r="D33" s="751">
        <f>'Complétude TLOH_Publique '!D33+'Complétude TLOH_Privée'!D33</f>
        <v>1029</v>
      </c>
      <c r="E33" s="751">
        <f>'Complétude TLOH_Publique '!E33+'Complétude TLOH_Privée'!E33</f>
        <v>1029</v>
      </c>
      <c r="F33" s="757">
        <f t="shared" si="0"/>
        <v>69.527027027027017</v>
      </c>
      <c r="G33" s="757">
        <f t="shared" si="1"/>
        <v>69.527027027027017</v>
      </c>
    </row>
    <row r="34" spans="1:7" ht="15" customHeight="1">
      <c r="A34" s="2"/>
      <c r="B34" s="758" t="s">
        <v>541</v>
      </c>
      <c r="C34" s="751">
        <f>'Complétude TLOH_Publique '!C34+'Complétude TLOH_Privée'!C34</f>
        <v>2028</v>
      </c>
      <c r="D34" s="751">
        <f>'Complétude TLOH_Publique '!D34+'Complétude TLOH_Privée'!D34</f>
        <v>1999</v>
      </c>
      <c r="E34" s="751">
        <f>'Complétude TLOH_Publique '!E34+'Complétude TLOH_Privée'!E34</f>
        <v>1999</v>
      </c>
      <c r="F34" s="757">
        <f t="shared" si="0"/>
        <v>98.570019723865869</v>
      </c>
      <c r="G34" s="757">
        <f t="shared" si="1"/>
        <v>98.570019723865869</v>
      </c>
    </row>
    <row r="35" spans="1:7" ht="15" customHeight="1">
      <c r="A35" s="2"/>
      <c r="B35" s="758" t="s">
        <v>542</v>
      </c>
      <c r="C35" s="751">
        <f>'Complétude TLOH_Publique '!C35+'Complétude TLOH_Privée'!C35</f>
        <v>3494</v>
      </c>
      <c r="D35" s="751">
        <f>'Complétude TLOH_Publique '!D35+'Complétude TLOH_Privée'!D35</f>
        <v>2647</v>
      </c>
      <c r="E35" s="751">
        <f>'Complétude TLOH_Publique '!E35+'Complétude TLOH_Privée'!E35</f>
        <v>2642</v>
      </c>
      <c r="F35" s="757">
        <f t="shared" ref="F35:F66" si="2">IFERROR(D35/C35*100,"")</f>
        <v>75.758443045220375</v>
      </c>
      <c r="G35" s="757">
        <f t="shared" ref="G35:G66" si="3">IFERROR(E35/C35*100,"")</f>
        <v>75.615340583858043</v>
      </c>
    </row>
    <row r="36" spans="1:7" ht="15" customHeight="1">
      <c r="A36" s="2"/>
      <c r="B36" s="758" t="s">
        <v>543</v>
      </c>
      <c r="C36" s="751">
        <f>'Complétude TLOH_Publique '!C36+'Complétude TLOH_Privée'!C36</f>
        <v>3097</v>
      </c>
      <c r="D36" s="751">
        <f>'Complétude TLOH_Publique '!D36+'Complétude TLOH_Privée'!D36</f>
        <v>1535</v>
      </c>
      <c r="E36" s="751">
        <f>'Complétude TLOH_Publique '!E36+'Complétude TLOH_Privée'!E36</f>
        <v>1533</v>
      </c>
      <c r="F36" s="757">
        <f t="shared" si="2"/>
        <v>49.564094284791729</v>
      </c>
      <c r="G36" s="757">
        <f t="shared" si="3"/>
        <v>49.499515660316433</v>
      </c>
    </row>
    <row r="37" spans="1:7" ht="15" customHeight="1">
      <c r="A37" s="2"/>
      <c r="B37" s="758" t="s">
        <v>544</v>
      </c>
      <c r="C37" s="751">
        <f>'Complétude TLOH_Publique '!C37+'Complétude TLOH_Privée'!C37</f>
        <v>1541</v>
      </c>
      <c r="D37" s="751">
        <f>'Complétude TLOH_Publique '!D37+'Complétude TLOH_Privée'!D37</f>
        <v>460</v>
      </c>
      <c r="E37" s="751">
        <f>'Complétude TLOH_Publique '!E37+'Complétude TLOH_Privée'!E37</f>
        <v>460</v>
      </c>
      <c r="F37" s="757">
        <f t="shared" si="2"/>
        <v>29.850746268656714</v>
      </c>
      <c r="G37" s="757">
        <f t="shared" si="3"/>
        <v>29.850746268656714</v>
      </c>
    </row>
    <row r="38" spans="1:7" ht="15" customHeight="1">
      <c r="A38" s="2" t="s">
        <v>545</v>
      </c>
      <c r="B38" s="758"/>
      <c r="C38" s="25">
        <f>'Complétude TLOH_Publique '!C38+'Complétude TLOH_Privée'!C38</f>
        <v>1767</v>
      </c>
      <c r="D38" s="25">
        <f>'Complétude TLOH_Publique '!D38+'Complétude TLOH_Privée'!D38</f>
        <v>1760</v>
      </c>
      <c r="E38" s="25">
        <f>'Complétude TLOH_Publique '!E38+'Complétude TLOH_Privée'!E38</f>
        <v>1641</v>
      </c>
      <c r="F38" s="103">
        <f t="shared" si="2"/>
        <v>99.603848330503681</v>
      </c>
      <c r="G38" s="103">
        <f t="shared" si="3"/>
        <v>92.869269949066208</v>
      </c>
    </row>
    <row r="39" spans="1:7" ht="15" customHeight="1">
      <c r="A39" s="2"/>
      <c r="B39" s="758" t="s">
        <v>547</v>
      </c>
      <c r="C39" s="751">
        <f>'Complétude TLOH_Publique '!C39+'Complétude TLOH_Privée'!C39</f>
        <v>752</v>
      </c>
      <c r="D39" s="751">
        <f>'Complétude TLOH_Publique '!D39+'Complétude TLOH_Privée'!D39</f>
        <v>746</v>
      </c>
      <c r="E39" s="751">
        <f>'Complétude TLOH_Publique '!E39+'Complétude TLOH_Privée'!E39</f>
        <v>741</v>
      </c>
      <c r="F39" s="757">
        <f t="shared" si="2"/>
        <v>99.202127659574472</v>
      </c>
      <c r="G39" s="757">
        <f t="shared" si="3"/>
        <v>98.537234042553195</v>
      </c>
    </row>
    <row r="40" spans="1:7" ht="15" customHeight="1">
      <c r="A40" s="2"/>
      <c r="B40" s="758" t="s">
        <v>548</v>
      </c>
      <c r="C40" s="751">
        <f>'Complétude TLOH_Publique '!C40+'Complétude TLOH_Privée'!C40</f>
        <v>709</v>
      </c>
      <c r="D40" s="751">
        <f>'Complétude TLOH_Publique '!D40+'Complétude TLOH_Privée'!D40</f>
        <v>708</v>
      </c>
      <c r="E40" s="751">
        <f>'Complétude TLOH_Publique '!E40+'Complétude TLOH_Privée'!E40</f>
        <v>708</v>
      </c>
      <c r="F40" s="757">
        <f t="shared" si="2"/>
        <v>99.858956276445696</v>
      </c>
      <c r="G40" s="757">
        <f t="shared" si="3"/>
        <v>99.858956276445696</v>
      </c>
    </row>
    <row r="41" spans="1:7" ht="15" customHeight="1">
      <c r="A41" s="2"/>
      <c r="B41" s="758" t="s">
        <v>549</v>
      </c>
      <c r="C41" s="751">
        <f>'Complétude TLOH_Publique '!C41+'Complétude TLOH_Privée'!C41</f>
        <v>306</v>
      </c>
      <c r="D41" s="751">
        <f>'Complétude TLOH_Publique '!D41+'Complétude TLOH_Privée'!D41</f>
        <v>306</v>
      </c>
      <c r="E41" s="751">
        <f>'Complétude TLOH_Publique '!E41+'Complétude TLOH_Privée'!E41</f>
        <v>192</v>
      </c>
      <c r="F41" s="757">
        <f t="shared" si="2"/>
        <v>100</v>
      </c>
      <c r="G41" s="757">
        <f t="shared" si="3"/>
        <v>62.745098039215684</v>
      </c>
    </row>
    <row r="42" spans="1:7" ht="15" customHeight="1">
      <c r="A42" s="2" t="s">
        <v>550</v>
      </c>
      <c r="B42" s="758"/>
      <c r="C42" s="25">
        <f>'Complétude TLOH_Publique '!C42+'Complétude TLOH_Privée'!C42</f>
        <v>14652</v>
      </c>
      <c r="D42" s="25">
        <f>'Complétude TLOH_Publique '!D42+'Complétude TLOH_Privée'!D42</f>
        <v>13353</v>
      </c>
      <c r="E42" s="25">
        <f>'Complétude TLOH_Publique '!E42+'Complétude TLOH_Privée'!E42</f>
        <v>13280</v>
      </c>
      <c r="F42" s="103">
        <f t="shared" si="2"/>
        <v>91.134316134316123</v>
      </c>
      <c r="G42" s="103">
        <f t="shared" si="3"/>
        <v>90.636090636090643</v>
      </c>
    </row>
    <row r="43" spans="1:7" ht="15" customHeight="1">
      <c r="A43" s="2"/>
      <c r="B43" s="758" t="s">
        <v>552</v>
      </c>
      <c r="C43" s="751">
        <f>'Complétude TLOH_Publique '!C43+'Complétude TLOH_Privée'!C43</f>
        <v>1013</v>
      </c>
      <c r="D43" s="751">
        <f>'Complétude TLOH_Publique '!D43+'Complétude TLOH_Privée'!D43</f>
        <v>865</v>
      </c>
      <c r="E43" s="751">
        <f>'Complétude TLOH_Publique '!E43+'Complétude TLOH_Privée'!E43</f>
        <v>864</v>
      </c>
      <c r="F43" s="757">
        <f t="shared" si="2"/>
        <v>85.389930898321822</v>
      </c>
      <c r="G43" s="757">
        <f t="shared" si="3"/>
        <v>85.291214215202373</v>
      </c>
    </row>
    <row r="44" spans="1:7" ht="15" customHeight="1">
      <c r="A44" s="2"/>
      <c r="B44" s="758" t="s">
        <v>553</v>
      </c>
      <c r="C44" s="751">
        <f>'Complétude TLOH_Publique '!C44+'Complétude TLOH_Privée'!C44</f>
        <v>2382</v>
      </c>
      <c r="D44" s="751">
        <f>'Complétude TLOH_Publique '!D44+'Complétude TLOH_Privée'!D44</f>
        <v>2382</v>
      </c>
      <c r="E44" s="751">
        <f>'Complétude TLOH_Publique '!E44+'Complétude TLOH_Privée'!E44</f>
        <v>2374</v>
      </c>
      <c r="F44" s="757">
        <f t="shared" si="2"/>
        <v>100</v>
      </c>
      <c r="G44" s="757">
        <f t="shared" si="3"/>
        <v>99.664147774979</v>
      </c>
    </row>
    <row r="45" spans="1:7" ht="15" customHeight="1">
      <c r="A45" s="2"/>
      <c r="B45" s="758" t="s">
        <v>554</v>
      </c>
      <c r="C45" s="751">
        <f>'Complétude TLOH_Publique '!C45+'Complétude TLOH_Privée'!C45</f>
        <v>1911</v>
      </c>
      <c r="D45" s="751">
        <f>'Complétude TLOH_Publique '!D45+'Complétude TLOH_Privée'!D45</f>
        <v>1908</v>
      </c>
      <c r="E45" s="751">
        <f>'Complétude TLOH_Publique '!E45+'Complétude TLOH_Privée'!E45</f>
        <v>1908</v>
      </c>
      <c r="F45" s="757">
        <f t="shared" si="2"/>
        <v>99.843014128728413</v>
      </c>
      <c r="G45" s="757">
        <f t="shared" si="3"/>
        <v>99.843014128728413</v>
      </c>
    </row>
    <row r="46" spans="1:7" ht="15" customHeight="1">
      <c r="A46" s="2"/>
      <c r="B46" s="758" t="s">
        <v>555</v>
      </c>
      <c r="C46" s="751">
        <f>'Complétude TLOH_Publique '!C46+'Complétude TLOH_Privée'!C46</f>
        <v>2784</v>
      </c>
      <c r="D46" s="751">
        <f>'Complétude TLOH_Publique '!D46+'Complétude TLOH_Privée'!D46</f>
        <v>1735</v>
      </c>
      <c r="E46" s="751">
        <f>'Complétude TLOH_Publique '!E46+'Complétude TLOH_Privée'!E46</f>
        <v>1728</v>
      </c>
      <c r="F46" s="757">
        <f t="shared" si="2"/>
        <v>62.320402298850574</v>
      </c>
      <c r="G46" s="757">
        <f t="shared" si="3"/>
        <v>62.068965517241381</v>
      </c>
    </row>
    <row r="47" spans="1:7" ht="15" customHeight="1">
      <c r="A47" s="2"/>
      <c r="B47" s="758" t="s">
        <v>556</v>
      </c>
      <c r="C47" s="751">
        <f>'Complétude TLOH_Publique '!C47+'Complétude TLOH_Privée'!C47</f>
        <v>2216</v>
      </c>
      <c r="D47" s="751">
        <f>'Complétude TLOH_Publique '!D47+'Complétude TLOH_Privée'!D47</f>
        <v>2213</v>
      </c>
      <c r="E47" s="751">
        <f>'Complétude TLOH_Publique '!E47+'Complétude TLOH_Privée'!E47</f>
        <v>2192</v>
      </c>
      <c r="F47" s="757">
        <f t="shared" si="2"/>
        <v>99.86462093862815</v>
      </c>
      <c r="G47" s="757">
        <f t="shared" si="3"/>
        <v>98.91696750902527</v>
      </c>
    </row>
    <row r="48" spans="1:7" ht="15" customHeight="1">
      <c r="A48" s="2"/>
      <c r="B48" s="758" t="s">
        <v>557</v>
      </c>
      <c r="C48" s="751">
        <f>'Complétude TLOH_Publique '!C48+'Complétude TLOH_Privée'!C48</f>
        <v>3125</v>
      </c>
      <c r="D48" s="751">
        <f>'Complétude TLOH_Publique '!D48+'Complétude TLOH_Privée'!D48</f>
        <v>3029</v>
      </c>
      <c r="E48" s="751">
        <f>'Complétude TLOH_Publique '!E48+'Complétude TLOH_Privée'!E48</f>
        <v>2993</v>
      </c>
      <c r="F48" s="757">
        <f t="shared" si="2"/>
        <v>96.927999999999997</v>
      </c>
      <c r="G48" s="757">
        <f t="shared" si="3"/>
        <v>95.775999999999996</v>
      </c>
    </row>
    <row r="49" spans="1:7" ht="15" customHeight="1">
      <c r="A49" s="2"/>
      <c r="B49" s="758" t="s">
        <v>558</v>
      </c>
      <c r="C49" s="751">
        <f>'Complétude TLOH_Publique '!C49+'Complétude TLOH_Privée'!C49</f>
        <v>1221</v>
      </c>
      <c r="D49" s="751">
        <f>'Complétude TLOH_Publique '!D49+'Complétude TLOH_Privée'!D49</f>
        <v>1221</v>
      </c>
      <c r="E49" s="751">
        <f>'Complétude TLOH_Publique '!E49+'Complétude TLOH_Privée'!E49</f>
        <v>1221</v>
      </c>
      <c r="F49" s="757">
        <f t="shared" si="2"/>
        <v>100</v>
      </c>
      <c r="G49" s="757">
        <f t="shared" si="3"/>
        <v>100</v>
      </c>
    </row>
    <row r="50" spans="1:7" ht="15" customHeight="1">
      <c r="A50" s="2" t="s">
        <v>559</v>
      </c>
      <c r="B50" s="758"/>
      <c r="C50" s="25">
        <f>'Complétude TLOH_Publique '!C50+'Complétude TLOH_Privée'!C50</f>
        <v>16276</v>
      </c>
      <c r="D50" s="25">
        <f>'Complétude TLOH_Publique '!D50+'Complétude TLOH_Privée'!D50</f>
        <v>16219</v>
      </c>
      <c r="E50" s="25">
        <f>'Complétude TLOH_Publique '!E50+'Complétude TLOH_Privée'!E50</f>
        <v>16101</v>
      </c>
      <c r="F50" s="103">
        <f t="shared" si="2"/>
        <v>99.649791103465219</v>
      </c>
      <c r="G50" s="103">
        <f t="shared" si="3"/>
        <v>98.924797247480953</v>
      </c>
    </row>
    <row r="51" spans="1:7" ht="15" customHeight="1">
      <c r="A51" s="2"/>
      <c r="B51" s="758" t="s">
        <v>561</v>
      </c>
      <c r="C51" s="751">
        <f>'Complétude TLOH_Publique '!C51+'Complétude TLOH_Privée'!C51</f>
        <v>4948</v>
      </c>
      <c r="D51" s="751">
        <f>'Complétude TLOH_Publique '!D51+'Complétude TLOH_Privée'!D51</f>
        <v>4897</v>
      </c>
      <c r="E51" s="751">
        <f>'Complétude TLOH_Publique '!E51+'Complétude TLOH_Privée'!E51</f>
        <v>4897</v>
      </c>
      <c r="F51" s="757">
        <f t="shared" si="2"/>
        <v>98.969280517380767</v>
      </c>
      <c r="G51" s="757">
        <f t="shared" si="3"/>
        <v>98.969280517380767</v>
      </c>
    </row>
    <row r="52" spans="1:7" ht="15" customHeight="1">
      <c r="A52" s="2"/>
      <c r="B52" s="758" t="s">
        <v>562</v>
      </c>
      <c r="C52" s="751">
        <f>'Complétude TLOH_Publique '!C52+'Complétude TLOH_Privée'!C52</f>
        <v>3110</v>
      </c>
      <c r="D52" s="751">
        <f>'Complétude TLOH_Publique '!D52+'Complétude TLOH_Privée'!D52</f>
        <v>3109</v>
      </c>
      <c r="E52" s="751">
        <f>'Complétude TLOH_Publique '!E52+'Complétude TLOH_Privée'!E52</f>
        <v>3109</v>
      </c>
      <c r="F52" s="757">
        <f t="shared" si="2"/>
        <v>99.967845659163984</v>
      </c>
      <c r="G52" s="757">
        <f t="shared" si="3"/>
        <v>99.967845659163984</v>
      </c>
    </row>
    <row r="53" spans="1:7" ht="15" customHeight="1">
      <c r="A53" s="2"/>
      <c r="B53" s="758" t="s">
        <v>563</v>
      </c>
      <c r="C53" s="751">
        <f>'Complétude TLOH_Publique '!C53+'Complétude TLOH_Privée'!C53</f>
        <v>1715</v>
      </c>
      <c r="D53" s="751">
        <f>'Complétude TLOH_Publique '!D53+'Complétude TLOH_Privée'!D53</f>
        <v>1714</v>
      </c>
      <c r="E53" s="751">
        <f>'Complétude TLOH_Publique '!E53+'Complétude TLOH_Privée'!E53</f>
        <v>1714</v>
      </c>
      <c r="F53" s="757">
        <f t="shared" si="2"/>
        <v>99.941690962099131</v>
      </c>
      <c r="G53" s="757">
        <f t="shared" si="3"/>
        <v>99.941690962099131</v>
      </c>
    </row>
    <row r="54" spans="1:7" ht="15" customHeight="1">
      <c r="A54" s="2"/>
      <c r="B54" s="758" t="s">
        <v>564</v>
      </c>
      <c r="C54" s="751">
        <f>'Complétude TLOH_Publique '!C54+'Complétude TLOH_Privée'!C54</f>
        <v>1511</v>
      </c>
      <c r="D54" s="751">
        <f>'Complétude TLOH_Publique '!D54+'Complétude TLOH_Privée'!D54</f>
        <v>1510</v>
      </c>
      <c r="E54" s="751">
        <f>'Complétude TLOH_Publique '!E54+'Complétude TLOH_Privée'!E54</f>
        <v>1510</v>
      </c>
      <c r="F54" s="757">
        <f t="shared" si="2"/>
        <v>99.933818663137004</v>
      </c>
      <c r="G54" s="757">
        <f t="shared" si="3"/>
        <v>99.933818663137004</v>
      </c>
    </row>
    <row r="55" spans="1:7" ht="15" customHeight="1">
      <c r="A55" s="2"/>
      <c r="B55" s="758" t="s">
        <v>565</v>
      </c>
      <c r="C55" s="755">
        <f>'Complétude TLOH_Publique '!C55+'Complétude TLOH_Privée'!C55</f>
        <v>1376</v>
      </c>
      <c r="D55" s="755">
        <f>'Complétude TLOH_Publique '!D55+'Complétude TLOH_Privée'!D55</f>
        <v>1376</v>
      </c>
      <c r="E55" s="755">
        <f>'Complétude TLOH_Publique '!E55+'Complétude TLOH_Privée'!E55</f>
        <v>1376</v>
      </c>
      <c r="F55" s="756">
        <f t="shared" si="2"/>
        <v>100</v>
      </c>
      <c r="G55" s="756">
        <f t="shared" si="3"/>
        <v>100</v>
      </c>
    </row>
    <row r="56" spans="1:7" ht="15" customHeight="1">
      <c r="A56" s="2"/>
      <c r="B56" s="758" t="s">
        <v>566</v>
      </c>
      <c r="C56" s="755">
        <f>'Complétude TLOH_Publique '!C56+'Complétude TLOH_Privée'!C56</f>
        <v>2006</v>
      </c>
      <c r="D56" s="755">
        <f>'Complétude TLOH_Publique '!D56+'Complétude TLOH_Privée'!D56</f>
        <v>2003</v>
      </c>
      <c r="E56" s="755">
        <f>'Complétude TLOH_Publique '!E56+'Complétude TLOH_Privée'!E56</f>
        <v>1885</v>
      </c>
      <c r="F56" s="756">
        <f t="shared" si="2"/>
        <v>99.850448654037876</v>
      </c>
      <c r="G56" s="756">
        <f t="shared" si="3"/>
        <v>93.968095712861412</v>
      </c>
    </row>
    <row r="57" spans="1:7" ht="15" customHeight="1">
      <c r="A57" s="2"/>
      <c r="B57" s="758" t="s">
        <v>567</v>
      </c>
      <c r="C57" s="751">
        <f>'Complétude TLOH_Publique '!C57+'Complétude TLOH_Privée'!C57</f>
        <v>1610</v>
      </c>
      <c r="D57" s="751">
        <f>'Complétude TLOH_Publique '!D57+'Complétude TLOH_Privée'!D57</f>
        <v>1610</v>
      </c>
      <c r="E57" s="751">
        <f>'Complétude TLOH_Publique '!E57+'Complétude TLOH_Privée'!E57</f>
        <v>1610</v>
      </c>
      <c r="F57" s="757">
        <f t="shared" si="2"/>
        <v>100</v>
      </c>
      <c r="G57" s="757">
        <f t="shared" si="3"/>
        <v>100</v>
      </c>
    </row>
    <row r="58" spans="1:7" ht="15" customHeight="1">
      <c r="A58" s="2" t="s">
        <v>568</v>
      </c>
      <c r="B58" s="758"/>
      <c r="C58" s="25">
        <f>'Complétude TLOH_Publique '!C58+'Complétude TLOH_Privée'!C58</f>
        <v>9501</v>
      </c>
      <c r="D58" s="25">
        <f>'Complétude TLOH_Publique '!D58+'Complétude TLOH_Privée'!D58</f>
        <v>9445</v>
      </c>
      <c r="E58" s="25">
        <f>'Complétude TLOH_Publique '!E58+'Complétude TLOH_Privée'!E58</f>
        <v>9411</v>
      </c>
      <c r="F58" s="103">
        <f t="shared" si="2"/>
        <v>99.410588359120084</v>
      </c>
      <c r="G58" s="103">
        <f t="shared" si="3"/>
        <v>99.05273129144301</v>
      </c>
    </row>
    <row r="59" spans="1:7" ht="15" customHeight="1">
      <c r="A59" s="2"/>
      <c r="B59" s="758" t="s">
        <v>570</v>
      </c>
      <c r="C59" s="751">
        <f>'Complétude TLOH_Publique '!C59+'Complétude TLOH_Privée'!C59</f>
        <v>2392</v>
      </c>
      <c r="D59" s="751">
        <f>'Complétude TLOH_Publique '!D59+'Complétude TLOH_Privée'!D59</f>
        <v>2392</v>
      </c>
      <c r="E59" s="751">
        <f>'Complétude TLOH_Publique '!E59+'Complétude TLOH_Privée'!E59</f>
        <v>2383</v>
      </c>
      <c r="F59" s="757">
        <f t="shared" si="2"/>
        <v>100</v>
      </c>
      <c r="G59" s="757">
        <f t="shared" si="3"/>
        <v>99.623745819397996</v>
      </c>
    </row>
    <row r="60" spans="1:7" ht="15" customHeight="1">
      <c r="A60" s="2"/>
      <c r="B60" s="758" t="s">
        <v>571</v>
      </c>
      <c r="C60" s="751">
        <f>'Complétude TLOH_Publique '!C60+'Complétude TLOH_Privée'!C60</f>
        <v>3279</v>
      </c>
      <c r="D60" s="751">
        <f>'Complétude TLOH_Publique '!D60+'Complétude TLOH_Privée'!D60</f>
        <v>3223</v>
      </c>
      <c r="E60" s="751">
        <f>'Complétude TLOH_Publique '!E60+'Complétude TLOH_Privée'!E60</f>
        <v>3209</v>
      </c>
      <c r="F60" s="757">
        <f t="shared" si="2"/>
        <v>98.292162244586763</v>
      </c>
      <c r="G60" s="757">
        <f t="shared" si="3"/>
        <v>97.865202805733446</v>
      </c>
    </row>
    <row r="61" spans="1:7" ht="15" customHeight="1">
      <c r="A61" s="2"/>
      <c r="B61" s="758" t="s">
        <v>572</v>
      </c>
      <c r="C61" s="751">
        <f>'Complétude TLOH_Publique '!C61+'Complétude TLOH_Privée'!C61</f>
        <v>2329</v>
      </c>
      <c r="D61" s="751">
        <f>'Complétude TLOH_Publique '!D61+'Complétude TLOH_Privée'!D61</f>
        <v>2329</v>
      </c>
      <c r="E61" s="751">
        <f>'Complétude TLOH_Publique '!E61+'Complétude TLOH_Privée'!E61</f>
        <v>2328</v>
      </c>
      <c r="F61" s="757">
        <f t="shared" si="2"/>
        <v>100</v>
      </c>
      <c r="G61" s="757">
        <f t="shared" si="3"/>
        <v>99.957063117217686</v>
      </c>
    </row>
    <row r="62" spans="1:7" ht="15" customHeight="1">
      <c r="A62" s="2"/>
      <c r="B62" s="758" t="s">
        <v>573</v>
      </c>
      <c r="C62" s="751">
        <f>'Complétude TLOH_Publique '!C62+'Complétude TLOH_Privée'!C62</f>
        <v>1501</v>
      </c>
      <c r="D62" s="751">
        <f>'Complétude TLOH_Publique '!D62+'Complétude TLOH_Privée'!D62</f>
        <v>1501</v>
      </c>
      <c r="E62" s="751">
        <f>'Complétude TLOH_Publique '!E62+'Complétude TLOH_Privée'!E62</f>
        <v>1491</v>
      </c>
      <c r="F62" s="757">
        <f t="shared" si="2"/>
        <v>100</v>
      </c>
      <c r="G62" s="757">
        <f t="shared" si="3"/>
        <v>99.333777481678879</v>
      </c>
    </row>
    <row r="63" spans="1:7" ht="15" customHeight="1">
      <c r="A63" s="2" t="s">
        <v>574</v>
      </c>
      <c r="B63" s="758"/>
      <c r="C63" s="25">
        <f>'Complétude TLOH_Publique '!C63+'Complétude TLOH_Privée'!C63</f>
        <v>12253</v>
      </c>
      <c r="D63" s="25">
        <f>'Complétude TLOH_Publique '!D63+'Complétude TLOH_Privée'!D63</f>
        <v>12226</v>
      </c>
      <c r="E63" s="25">
        <f>'Complétude TLOH_Publique '!E63+'Complétude TLOH_Privée'!E63</f>
        <v>12098</v>
      </c>
      <c r="F63" s="103">
        <f t="shared" si="2"/>
        <v>99.779645801028323</v>
      </c>
      <c r="G63" s="103">
        <f t="shared" si="3"/>
        <v>98.735003672569988</v>
      </c>
    </row>
    <row r="64" spans="1:7" ht="15" customHeight="1">
      <c r="A64" s="2"/>
      <c r="B64" s="758" t="s">
        <v>576</v>
      </c>
      <c r="C64" s="751">
        <f>'Complétude TLOH_Publique '!C64+'Complétude TLOH_Privée'!C64</f>
        <v>2051</v>
      </c>
      <c r="D64" s="751">
        <f>'Complétude TLOH_Publique '!D64+'Complétude TLOH_Privée'!D64</f>
        <v>2051</v>
      </c>
      <c r="E64" s="751">
        <f>'Complétude TLOH_Publique '!E64+'Complétude TLOH_Privée'!E64</f>
        <v>2051</v>
      </c>
      <c r="F64" s="757">
        <f t="shared" si="2"/>
        <v>100</v>
      </c>
      <c r="G64" s="757">
        <f t="shared" si="3"/>
        <v>100</v>
      </c>
    </row>
    <row r="65" spans="1:7" ht="15" customHeight="1">
      <c r="A65" s="2"/>
      <c r="B65" s="758" t="s">
        <v>577</v>
      </c>
      <c r="C65" s="751">
        <f>'Complétude TLOH_Publique '!C65+'Complétude TLOH_Privée'!C65</f>
        <v>5308</v>
      </c>
      <c r="D65" s="751">
        <f>'Complétude TLOH_Publique '!D65+'Complétude TLOH_Privée'!D65</f>
        <v>5308</v>
      </c>
      <c r="E65" s="751">
        <f>'Complétude TLOH_Publique '!E65+'Complétude TLOH_Privée'!E65</f>
        <v>5299</v>
      </c>
      <c r="F65" s="757">
        <f t="shared" si="2"/>
        <v>100</v>
      </c>
      <c r="G65" s="757">
        <f t="shared" si="3"/>
        <v>99.830444611906557</v>
      </c>
    </row>
    <row r="66" spans="1:7" ht="15" customHeight="1">
      <c r="A66" s="2"/>
      <c r="B66" s="758" t="s">
        <v>578</v>
      </c>
      <c r="C66" s="751">
        <f>'Complétude TLOH_Publique '!C66+'Complétude TLOH_Privée'!C66</f>
        <v>4894</v>
      </c>
      <c r="D66" s="751">
        <f>'Complétude TLOH_Publique '!D66+'Complétude TLOH_Privée'!D66</f>
        <v>4867</v>
      </c>
      <c r="E66" s="751">
        <f>'Complétude TLOH_Publique '!E66+'Complétude TLOH_Privée'!E66</f>
        <v>4748</v>
      </c>
      <c r="F66" s="757">
        <f t="shared" si="2"/>
        <v>99.448304045770328</v>
      </c>
      <c r="G66" s="757">
        <f t="shared" si="3"/>
        <v>97.016755210461795</v>
      </c>
    </row>
    <row r="67" spans="1:7" ht="15" customHeight="1">
      <c r="A67" s="2" t="s">
        <v>579</v>
      </c>
      <c r="B67" s="758"/>
      <c r="C67" s="25">
        <f>'Complétude TLOH_Publique '!C67+'Complétude TLOH_Privée'!C67</f>
        <v>4176</v>
      </c>
      <c r="D67" s="25">
        <f>'Complétude TLOH_Publique '!D67+'Complétude TLOH_Privée'!D67</f>
        <v>2618</v>
      </c>
      <c r="E67" s="25">
        <f>'Complétude TLOH_Publique '!E67+'Complétude TLOH_Privée'!E67</f>
        <v>2609</v>
      </c>
      <c r="F67" s="103">
        <f t="shared" ref="F67:F90" si="4">IFERROR(D67/C67*100,"")</f>
        <v>62.691570881226056</v>
      </c>
      <c r="G67" s="103">
        <f t="shared" ref="G67:G90" si="5">IFERROR(E67/C67*100,"")</f>
        <v>62.476053639846739</v>
      </c>
    </row>
    <row r="68" spans="1:7" ht="15" customHeight="1">
      <c r="A68" s="2"/>
      <c r="B68" s="758" t="s">
        <v>580</v>
      </c>
      <c r="C68" s="751">
        <f>'Complétude TLOH_Publique '!C68+'Complétude TLOH_Privée'!C68</f>
        <v>2204</v>
      </c>
      <c r="D68" s="751">
        <f>'Complétude TLOH_Publique '!D68+'Complétude TLOH_Privée'!D68</f>
        <v>1639</v>
      </c>
      <c r="E68" s="751">
        <f>'Complétude TLOH_Publique '!E68+'Complétude TLOH_Privée'!E68</f>
        <v>1632</v>
      </c>
      <c r="F68" s="757">
        <f t="shared" si="4"/>
        <v>74.364791288566252</v>
      </c>
      <c r="G68" s="757">
        <f t="shared" si="5"/>
        <v>74.047186932849357</v>
      </c>
    </row>
    <row r="69" spans="1:7" ht="15" customHeight="1">
      <c r="A69" s="2"/>
      <c r="B69" s="758" t="s">
        <v>581</v>
      </c>
      <c r="C69" s="751">
        <f>'Complétude TLOH_Publique '!C69+'Complétude TLOH_Privée'!C69</f>
        <v>828</v>
      </c>
      <c r="D69" s="751">
        <f>'Complétude TLOH_Publique '!D69+'Complétude TLOH_Privée'!D69</f>
        <v>452</v>
      </c>
      <c r="E69" s="751">
        <f>'Complétude TLOH_Publique '!E69+'Complétude TLOH_Privée'!E69</f>
        <v>452</v>
      </c>
      <c r="F69" s="757">
        <f t="shared" si="4"/>
        <v>54.589371980676326</v>
      </c>
      <c r="G69" s="757">
        <f t="shared" si="5"/>
        <v>54.589371980676326</v>
      </c>
    </row>
    <row r="70" spans="1:7" ht="15" customHeight="1">
      <c r="A70" s="2"/>
      <c r="B70" s="758" t="s">
        <v>582</v>
      </c>
      <c r="C70" s="751">
        <f>'Complétude TLOH_Publique '!C70+'Complétude TLOH_Privée'!C70</f>
        <v>1144</v>
      </c>
      <c r="D70" s="751">
        <f>'Complétude TLOH_Publique '!D70+'Complétude TLOH_Privée'!D70</f>
        <v>527</v>
      </c>
      <c r="E70" s="751">
        <f>'Complétude TLOH_Publique '!E70+'Complétude TLOH_Privée'!E70</f>
        <v>525</v>
      </c>
      <c r="F70" s="757">
        <f t="shared" si="4"/>
        <v>46.066433566433567</v>
      </c>
      <c r="G70" s="757">
        <f t="shared" si="5"/>
        <v>45.891608391608393</v>
      </c>
    </row>
    <row r="71" spans="1:7" ht="15" customHeight="1">
      <c r="A71" s="2" t="s">
        <v>583</v>
      </c>
      <c r="B71" s="758"/>
      <c r="C71" s="25">
        <f>'Complétude TLOH_Publique '!C71+'Complétude TLOH_Privée'!C71</f>
        <v>277</v>
      </c>
      <c r="D71" s="25">
        <f>'Complétude TLOH_Publique '!D71+'Complétude TLOH_Privée'!D71</f>
        <v>277</v>
      </c>
      <c r="E71" s="25">
        <f>'Complétude TLOH_Publique '!E71+'Complétude TLOH_Privée'!E71</f>
        <v>277</v>
      </c>
      <c r="F71" s="103">
        <f t="shared" si="4"/>
        <v>100</v>
      </c>
      <c r="G71" s="103">
        <f t="shared" si="5"/>
        <v>100</v>
      </c>
    </row>
    <row r="72" spans="1:7" ht="15" customHeight="1">
      <c r="A72" s="2"/>
      <c r="B72" s="758" t="s">
        <v>584</v>
      </c>
      <c r="C72" s="751">
        <f>'Complétude TLOH_Publique '!C72+'Complétude TLOH_Privée'!C72</f>
        <v>277</v>
      </c>
      <c r="D72" s="751">
        <f>'Complétude TLOH_Publique '!D72+'Complétude TLOH_Privée'!D72</f>
        <v>277</v>
      </c>
      <c r="E72" s="751">
        <f>'Complétude TLOH_Publique '!E72+'Complétude TLOH_Privée'!E72</f>
        <v>277</v>
      </c>
      <c r="F72" s="757">
        <f t="shared" si="4"/>
        <v>100</v>
      </c>
      <c r="G72" s="757">
        <f t="shared" si="5"/>
        <v>100</v>
      </c>
    </row>
    <row r="73" spans="1:7" ht="15" customHeight="1">
      <c r="A73" s="2" t="s">
        <v>585</v>
      </c>
      <c r="B73" s="758"/>
      <c r="C73" s="25">
        <f>'Complétude TLOH_Publique '!C73+'Complétude TLOH_Privée'!C73</f>
        <v>5337</v>
      </c>
      <c r="D73" s="25">
        <f>'Complétude TLOH_Publique '!D73+'Complétude TLOH_Privée'!D73</f>
        <v>4683</v>
      </c>
      <c r="E73" s="25">
        <f>'Complétude TLOH_Publique '!E73+'Complétude TLOH_Privée'!E73</f>
        <v>4659</v>
      </c>
      <c r="F73" s="103">
        <f t="shared" si="4"/>
        <v>87.745924676784711</v>
      </c>
      <c r="G73" s="103">
        <f t="shared" si="5"/>
        <v>87.296233839235526</v>
      </c>
    </row>
    <row r="74" spans="1:7" ht="15" customHeight="1">
      <c r="A74" s="2"/>
      <c r="B74" s="758" t="s">
        <v>586</v>
      </c>
      <c r="C74" s="751">
        <f>'Complétude TLOH_Publique '!C74+'Complétude TLOH_Privée'!C74</f>
        <v>2168</v>
      </c>
      <c r="D74" s="751">
        <f>'Complétude TLOH_Publique '!D74+'Complétude TLOH_Privée'!D74</f>
        <v>2067</v>
      </c>
      <c r="E74" s="751">
        <f>'Complétude TLOH_Publique '!E74+'Complétude TLOH_Privée'!E74</f>
        <v>2061</v>
      </c>
      <c r="F74" s="757">
        <f t="shared" si="4"/>
        <v>95.341328413284131</v>
      </c>
      <c r="G74" s="757">
        <f t="shared" si="5"/>
        <v>95.064575645756449</v>
      </c>
    </row>
    <row r="75" spans="1:7" ht="15" customHeight="1">
      <c r="A75" s="2"/>
      <c r="B75" s="758" t="s">
        <v>587</v>
      </c>
      <c r="C75" s="751">
        <f>'Complétude TLOH_Publique '!C75+'Complétude TLOH_Privée'!C75</f>
        <v>1923</v>
      </c>
      <c r="D75" s="751">
        <f>'Complétude TLOH_Publique '!D75+'Complétude TLOH_Privée'!D75</f>
        <v>1370</v>
      </c>
      <c r="E75" s="751">
        <f>'Complétude TLOH_Publique '!E75+'Complétude TLOH_Privée'!E75</f>
        <v>1370</v>
      </c>
      <c r="F75" s="757">
        <f t="shared" si="4"/>
        <v>71.242849713988548</v>
      </c>
      <c r="G75" s="757">
        <f t="shared" si="5"/>
        <v>71.242849713988548</v>
      </c>
    </row>
    <row r="76" spans="1:7" ht="15" customHeight="1">
      <c r="A76" s="2"/>
      <c r="B76" s="758" t="s">
        <v>588</v>
      </c>
      <c r="C76" s="751">
        <f>'Complétude TLOH_Publique '!C76+'Complétude TLOH_Privée'!C76</f>
        <v>1246</v>
      </c>
      <c r="D76" s="751">
        <f>'Complétude TLOH_Publique '!D76+'Complétude TLOH_Privée'!D76</f>
        <v>1246</v>
      </c>
      <c r="E76" s="751">
        <f>'Complétude TLOH_Publique '!E76+'Complétude TLOH_Privée'!E76</f>
        <v>1228</v>
      </c>
      <c r="F76" s="757">
        <f t="shared" si="4"/>
        <v>100</v>
      </c>
      <c r="G76" s="757">
        <f t="shared" si="5"/>
        <v>98.555377207062605</v>
      </c>
    </row>
    <row r="77" spans="1:7" ht="15" customHeight="1">
      <c r="A77" s="2" t="s">
        <v>589</v>
      </c>
      <c r="B77" s="758"/>
      <c r="C77" s="25">
        <f>'Complétude TLOH_Publique '!C77+'Complétude TLOH_Privée'!C77</f>
        <v>7842</v>
      </c>
      <c r="D77" s="25">
        <f>'Complétude TLOH_Publique '!D77+'Complétude TLOH_Privée'!D77</f>
        <v>7825</v>
      </c>
      <c r="E77" s="25">
        <f>'Complétude TLOH_Publique '!E77+'Complétude TLOH_Privée'!E77</f>
        <v>7713</v>
      </c>
      <c r="F77" s="103">
        <f t="shared" si="4"/>
        <v>99.78321856669217</v>
      </c>
      <c r="G77" s="103">
        <f t="shared" si="5"/>
        <v>98.355011476664117</v>
      </c>
    </row>
    <row r="78" spans="1:7" ht="15" customHeight="1">
      <c r="A78" s="2"/>
      <c r="B78" s="758" t="s">
        <v>591</v>
      </c>
      <c r="C78" s="751">
        <f>'Complétude TLOH_Publique '!C78+'Complétude TLOH_Privée'!C78</f>
        <v>4380</v>
      </c>
      <c r="D78" s="751">
        <f>'Complétude TLOH_Publique '!D78+'Complétude TLOH_Privée'!D78</f>
        <v>4380</v>
      </c>
      <c r="E78" s="751">
        <f>'Complétude TLOH_Publique '!E78+'Complétude TLOH_Privée'!E78</f>
        <v>4379</v>
      </c>
      <c r="F78" s="757">
        <f t="shared" si="4"/>
        <v>100</v>
      </c>
      <c r="G78" s="757">
        <f t="shared" si="5"/>
        <v>99.977168949771695</v>
      </c>
    </row>
    <row r="79" spans="1:7" s="433" customFormat="1" ht="15" customHeight="1">
      <c r="A79" s="2"/>
      <c r="B79" s="758" t="s">
        <v>592</v>
      </c>
      <c r="C79" s="755">
        <f>'Complétude TLOH_Publique '!C79+'Complétude TLOH_Privée'!C79</f>
        <v>1432</v>
      </c>
      <c r="D79" s="755">
        <f>'Complétude TLOH_Publique '!D79+'Complétude TLOH_Privée'!D79</f>
        <v>1415</v>
      </c>
      <c r="E79" s="755">
        <f>'Complétude TLOH_Publique '!E79+'Complétude TLOH_Privée'!E79</f>
        <v>1415</v>
      </c>
      <c r="F79" s="756">
        <f t="shared" si="4"/>
        <v>98.812849162011176</v>
      </c>
      <c r="G79" s="756">
        <f t="shared" si="5"/>
        <v>98.812849162011176</v>
      </c>
    </row>
    <row r="80" spans="1:7" ht="15" customHeight="1">
      <c r="A80" s="2"/>
      <c r="B80" s="758" t="s">
        <v>593</v>
      </c>
      <c r="C80" s="755">
        <f>'Complétude TLOH_Publique '!C80+'Complétude TLOH_Privée'!C80</f>
        <v>2030</v>
      </c>
      <c r="D80" s="755">
        <f>'Complétude TLOH_Publique '!D80+'Complétude TLOH_Privée'!D80</f>
        <v>2030</v>
      </c>
      <c r="E80" s="755">
        <f>'Complétude TLOH_Publique '!E80+'Complétude TLOH_Privée'!E80</f>
        <v>1919</v>
      </c>
      <c r="F80" s="756">
        <f t="shared" si="4"/>
        <v>100</v>
      </c>
      <c r="G80" s="756">
        <f t="shared" si="5"/>
        <v>94.532019704433495</v>
      </c>
    </row>
    <row r="81" spans="1:7" ht="15" customHeight="1">
      <c r="A81" s="2" t="s">
        <v>594</v>
      </c>
      <c r="B81" s="758"/>
      <c r="C81" s="25">
        <f>'Complétude TLOH_Publique '!C81+'Complétude TLOH_Privée'!C81</f>
        <v>2908</v>
      </c>
      <c r="D81" s="25">
        <f>'Complétude TLOH_Publique '!D81+'Complétude TLOH_Privée'!D81</f>
        <v>1202</v>
      </c>
      <c r="E81" s="25">
        <f>'Complétude TLOH_Publique '!E81+'Complétude TLOH_Privée'!E81</f>
        <v>895</v>
      </c>
      <c r="F81" s="103">
        <f t="shared" si="4"/>
        <v>41.334250343878956</v>
      </c>
      <c r="G81" s="103">
        <f t="shared" si="5"/>
        <v>30.777166437414031</v>
      </c>
    </row>
    <row r="82" spans="1:7" ht="15" customHeight="1">
      <c r="A82" s="2"/>
      <c r="B82" s="758" t="s">
        <v>595</v>
      </c>
      <c r="C82" s="751">
        <f>'Complétude TLOH_Publique '!C82+'Complétude TLOH_Privée'!C82</f>
        <v>2908</v>
      </c>
      <c r="D82" s="751">
        <f>'Complétude TLOH_Publique '!D82+'Complétude TLOH_Privée'!D82</f>
        <v>1202</v>
      </c>
      <c r="E82" s="751">
        <f>'Complétude TLOH_Publique '!E82+'Complétude TLOH_Privée'!E82</f>
        <v>895</v>
      </c>
      <c r="F82" s="757">
        <f t="shared" si="4"/>
        <v>41.334250343878956</v>
      </c>
      <c r="G82" s="757">
        <f t="shared" si="5"/>
        <v>30.777166437414031</v>
      </c>
    </row>
    <row r="83" spans="1:7" ht="15" customHeight="1">
      <c r="A83" s="2" t="s">
        <v>596</v>
      </c>
      <c r="B83" s="758"/>
      <c r="C83" s="25">
        <f>'Complétude TLOH_Publique '!C83+'Complétude TLOH_Privée'!C83</f>
        <v>14803</v>
      </c>
      <c r="D83" s="25">
        <f>'Complétude TLOH_Publique '!D83+'Complétude TLOH_Privée'!D83</f>
        <v>11479</v>
      </c>
      <c r="E83" s="25">
        <f>'Complétude TLOH_Publique '!E83+'Complétude TLOH_Privée'!E83</f>
        <v>11478</v>
      </c>
      <c r="F83" s="103">
        <f t="shared" si="4"/>
        <v>77.545092211038309</v>
      </c>
      <c r="G83" s="103">
        <f t="shared" si="5"/>
        <v>77.538336823616845</v>
      </c>
    </row>
    <row r="84" spans="1:7" ht="15" customHeight="1">
      <c r="A84" s="2"/>
      <c r="B84" s="758" t="s">
        <v>598</v>
      </c>
      <c r="C84" s="751">
        <f>'Complétude TLOH_Publique '!C84+'Complétude TLOH_Privée'!C84</f>
        <v>2340</v>
      </c>
      <c r="D84" s="751">
        <f>'Complétude TLOH_Publique '!D84+'Complétude TLOH_Privée'!D84</f>
        <v>2215</v>
      </c>
      <c r="E84" s="751">
        <f>'Complétude TLOH_Publique '!E84+'Complétude TLOH_Privée'!E84</f>
        <v>2215</v>
      </c>
      <c r="F84" s="757">
        <f t="shared" si="4"/>
        <v>94.658119658119659</v>
      </c>
      <c r="G84" s="757">
        <f t="shared" si="5"/>
        <v>94.658119658119659</v>
      </c>
    </row>
    <row r="85" spans="1:7" ht="15" customHeight="1">
      <c r="A85" s="2"/>
      <c r="B85" s="758" t="s">
        <v>599</v>
      </c>
      <c r="C85" s="751">
        <f>'Complétude TLOH_Publique '!C85+'Complétude TLOH_Privée'!C85</f>
        <v>3237</v>
      </c>
      <c r="D85" s="751">
        <f>'Complétude TLOH_Publique '!D85+'Complétude TLOH_Privée'!D85</f>
        <v>2853</v>
      </c>
      <c r="E85" s="751">
        <f>'Complétude TLOH_Publique '!E85+'Complétude TLOH_Privée'!E85</f>
        <v>2853</v>
      </c>
      <c r="F85" s="757">
        <f t="shared" si="4"/>
        <v>88.137164040778501</v>
      </c>
      <c r="G85" s="757">
        <f t="shared" si="5"/>
        <v>88.137164040778501</v>
      </c>
    </row>
    <row r="86" spans="1:7" ht="15" customHeight="1">
      <c r="A86" s="2"/>
      <c r="B86" s="758" t="s">
        <v>600</v>
      </c>
      <c r="C86" s="751">
        <f>'Complétude TLOH_Publique '!C86+'Complétude TLOH_Privée'!C86</f>
        <v>1976</v>
      </c>
      <c r="D86" s="751">
        <f>'Complétude TLOH_Publique '!D86+'Complétude TLOH_Privée'!D86</f>
        <v>1547</v>
      </c>
      <c r="E86" s="751">
        <f>'Complétude TLOH_Publique '!E86+'Complétude TLOH_Privée'!E86</f>
        <v>1547</v>
      </c>
      <c r="F86" s="757">
        <f t="shared" si="4"/>
        <v>78.289473684210535</v>
      </c>
      <c r="G86" s="757">
        <f t="shared" si="5"/>
        <v>78.289473684210535</v>
      </c>
    </row>
    <row r="87" spans="1:7" ht="13.5" customHeight="1">
      <c r="A87" s="2"/>
      <c r="B87" s="758" t="s">
        <v>601</v>
      </c>
      <c r="C87" s="751">
        <f>'Complétude TLOH_Publique '!C87+'Complétude TLOH_Privée'!C87</f>
        <v>1612</v>
      </c>
      <c r="D87" s="751">
        <f>'Complétude TLOH_Publique '!D87+'Complétude TLOH_Privée'!D87</f>
        <v>121</v>
      </c>
      <c r="E87" s="751">
        <f>'Complétude TLOH_Publique '!E87+'Complétude TLOH_Privée'!E87</f>
        <v>120</v>
      </c>
      <c r="F87" s="757">
        <f t="shared" si="4"/>
        <v>7.5062034739454093</v>
      </c>
      <c r="G87" s="757">
        <f t="shared" si="5"/>
        <v>7.4441687344913143</v>
      </c>
    </row>
    <row r="88" spans="1:7" ht="14" customHeight="1">
      <c r="A88" s="2"/>
      <c r="B88" s="758" t="s">
        <v>602</v>
      </c>
      <c r="C88" s="755">
        <f>'Complétude TLOH_Publique '!C88+'Complétude TLOH_Privée'!C88</f>
        <v>1322</v>
      </c>
      <c r="D88" s="755">
        <f>'Complétude TLOH_Publique '!D88+'Complétude TLOH_Privée'!D88</f>
        <v>642</v>
      </c>
      <c r="E88" s="755">
        <f>'Complétude TLOH_Publique '!E88+'Complétude TLOH_Privée'!E88</f>
        <v>642</v>
      </c>
      <c r="F88" s="756">
        <f t="shared" si="4"/>
        <v>48.562783661119518</v>
      </c>
      <c r="G88" s="756">
        <f t="shared" si="5"/>
        <v>48.562783661119518</v>
      </c>
    </row>
    <row r="89" spans="1:7" ht="13.5" customHeight="1">
      <c r="A89" s="2"/>
      <c r="B89" s="758" t="s">
        <v>603</v>
      </c>
      <c r="C89" s="751">
        <f>'Complétude TLOH_Publique '!C89+'Complétude TLOH_Privée'!C89</f>
        <v>4316</v>
      </c>
      <c r="D89" s="751">
        <f>'Complétude TLOH_Publique '!D89+'Complétude TLOH_Privée'!D89</f>
        <v>4101</v>
      </c>
      <c r="E89" s="751">
        <f>'Complétude TLOH_Publique '!E89+'Complétude TLOH_Privée'!E89</f>
        <v>4101</v>
      </c>
      <c r="F89" s="757">
        <f t="shared" si="4"/>
        <v>95.018535681186293</v>
      </c>
      <c r="G89" s="757">
        <f t="shared" si="5"/>
        <v>95.018535681186293</v>
      </c>
    </row>
    <row r="90" spans="1:7" s="433" customFormat="1" ht="13.5" customHeight="1" thickBot="1">
      <c r="A90" s="282" t="s">
        <v>606</v>
      </c>
      <c r="B90" s="759"/>
      <c r="C90" s="19">
        <f>'Complétude TLOH_Publique '!C90+'Complétude TLOH_Privée'!C90</f>
        <v>193697</v>
      </c>
      <c r="D90" s="19">
        <f>'Complétude TLOH_Publique '!D90+'Complétude TLOH_Privée'!D90</f>
        <v>169919</v>
      </c>
      <c r="E90" s="19">
        <f>'Complétude TLOH_Publique '!E90+'Complétude TLOH_Privée'!E90</f>
        <v>167634</v>
      </c>
      <c r="F90" s="704">
        <f t="shared" si="4"/>
        <v>87.724125825387077</v>
      </c>
      <c r="G90" s="704">
        <f t="shared" si="5"/>
        <v>86.544448287789692</v>
      </c>
    </row>
  </sheetData>
  <mergeCells count="2">
    <mergeCell ref="A2:B2"/>
    <mergeCell ref="A1:G1"/>
  </mergeCells>
  <conditionalFormatting sqref="C3:C90 D3:E3">
    <cfRule type="containsBlanks" dxfId="283" priority="5">
      <formula>LEN(TRIM(C3))=0</formula>
    </cfRule>
  </conditionalFormatting>
  <conditionalFormatting sqref="D4:D90">
    <cfRule type="containsBlanks" dxfId="282" priority="4">
      <formula>LEN(TRIM(D4))=0</formula>
    </cfRule>
  </conditionalFormatting>
  <conditionalFormatting sqref="E4:E90">
    <cfRule type="containsBlanks" dxfId="281" priority="3">
      <formula>LEN(TRIM(E4))=0</formula>
    </cfRule>
  </conditionalFormatting>
  <conditionalFormatting sqref="F3:F90">
    <cfRule type="containsBlanks" dxfId="280" priority="2">
      <formula>LEN(TRIM(F3))=0</formula>
    </cfRule>
  </conditionalFormatting>
  <conditionalFormatting sqref="G3:G90">
    <cfRule type="containsBlanks" dxfId="279" priority="1">
      <formula>LEN(TRIM(G3))=0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6" man="1"/>
  </row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Feuil123">
    <tabColor rgb="FFFFFF00"/>
  </sheetPr>
  <dimension ref="A1:K91"/>
  <sheetViews>
    <sheetView view="pageBreakPreview" zoomScaleNormal="100" zoomScalePageLayoutView="120" workbookViewId="0">
      <pane xSplit="2" ySplit="4" topLeftCell="C74" activePane="bottomRight" state="frozen"/>
      <selection activeCell="A28" sqref="A28"/>
      <selection pane="topRight" activeCell="A28" sqref="A28"/>
      <selection pane="bottomLeft" activeCell="A28" sqref="A28"/>
      <selection pane="bottomRight" activeCell="C4" sqref="C4:K91"/>
    </sheetView>
  </sheetViews>
  <sheetFormatPr baseColWidth="10" defaultColWidth="9.06640625" defaultRowHeight="15" customHeight="1"/>
  <cols>
    <col min="1" max="1" width="1.19921875" style="437" customWidth="1"/>
    <col min="2" max="2" width="20.796875" style="437" customWidth="1"/>
    <col min="3" max="3" width="8.53125" style="437" customWidth="1"/>
    <col min="4" max="4" width="8.19921875" style="437" customWidth="1"/>
    <col min="5" max="5" width="9.796875" style="437" customWidth="1"/>
    <col min="6" max="6" width="8.6640625" style="437" bestFit="1" customWidth="1"/>
    <col min="7" max="7" width="8.06640625" style="437" bestFit="1" customWidth="1"/>
    <col min="8" max="8" width="8.19921875" style="437" customWidth="1"/>
    <col min="9" max="9" width="7.33203125" style="437" bestFit="1" customWidth="1"/>
    <col min="10" max="11" width="9.796875" style="437" customWidth="1"/>
    <col min="12" max="13" width="9.06640625" style="437" customWidth="1"/>
    <col min="14" max="16384" width="9.06640625" style="437"/>
  </cols>
  <sheetData>
    <row r="1" spans="1:11" s="432" customFormat="1" ht="20.25" customHeight="1">
      <c r="A1" s="436" t="s">
        <v>2073</v>
      </c>
    </row>
    <row r="2" spans="1:11" ht="14.25" customHeight="1">
      <c r="A2" s="1101" t="s">
        <v>761</v>
      </c>
      <c r="B2" s="1099"/>
      <c r="C2" s="1098" t="s">
        <v>2074</v>
      </c>
      <c r="D2" s="1099"/>
      <c r="E2" s="1099"/>
      <c r="F2" s="1098" t="s">
        <v>2075</v>
      </c>
      <c r="G2" s="1099"/>
      <c r="H2" s="1099"/>
      <c r="I2" s="1100" t="s">
        <v>2076</v>
      </c>
      <c r="J2" s="1099"/>
      <c r="K2" s="1099"/>
    </row>
    <row r="3" spans="1:11" ht="24" customHeight="1" thickBot="1">
      <c r="A3" s="1102"/>
      <c r="B3" s="1102"/>
      <c r="C3" s="438" t="s">
        <v>1634</v>
      </c>
      <c r="D3" s="438" t="s">
        <v>1635</v>
      </c>
      <c r="E3" s="439" t="s">
        <v>2077</v>
      </c>
      <c r="F3" s="438" t="s">
        <v>1634</v>
      </c>
      <c r="G3" s="438" t="s">
        <v>1635</v>
      </c>
      <c r="H3" s="438" t="s">
        <v>2077</v>
      </c>
      <c r="I3" s="438" t="s">
        <v>1634</v>
      </c>
      <c r="J3" s="438" t="s">
        <v>1635</v>
      </c>
      <c r="K3" s="438" t="s">
        <v>2077</v>
      </c>
    </row>
    <row r="4" spans="1:11" ht="15" customHeight="1">
      <c r="A4" s="2" t="s">
        <v>498</v>
      </c>
      <c r="B4" s="758"/>
      <c r="C4" s="25">
        <f t="shared" ref="C4:D4" si="0">SUM(C5:C7)</f>
        <v>43</v>
      </c>
      <c r="D4" s="25">
        <f t="shared" si="0"/>
        <v>3</v>
      </c>
      <c r="E4" s="103">
        <f t="shared" ref="E4:E35" si="1">IF(C4=0,"",D4*100/C4)</f>
        <v>6.9767441860465116</v>
      </c>
      <c r="F4" s="25">
        <f t="shared" ref="F4:G4" si="2">SUM(F5:F7)</f>
        <v>53</v>
      </c>
      <c r="G4" s="25">
        <f t="shared" si="2"/>
        <v>0</v>
      </c>
      <c r="H4" s="103">
        <f t="shared" ref="H4:H35" si="3">IF(F4=0,"",G4*100/F4)</f>
        <v>0</v>
      </c>
      <c r="I4" s="25">
        <f>SUM(I5:I7)</f>
        <v>11</v>
      </c>
      <c r="J4" s="25">
        <f>SUM(J5:J7)</f>
        <v>0</v>
      </c>
      <c r="K4" s="103">
        <f t="shared" ref="K4:K35" si="4">IF(I4=0,"",J4*100/I4)</f>
        <v>0</v>
      </c>
    </row>
    <row r="5" spans="1:11" ht="15" customHeight="1">
      <c r="A5" s="2"/>
      <c r="B5" s="758" t="s">
        <v>500</v>
      </c>
      <c r="C5" s="755">
        <v>14</v>
      </c>
      <c r="D5" s="755">
        <v>1</v>
      </c>
      <c r="E5" s="756">
        <f t="shared" si="1"/>
        <v>7.1428571428571432</v>
      </c>
      <c r="F5" s="755">
        <v>16</v>
      </c>
      <c r="G5" s="755">
        <v>0</v>
      </c>
      <c r="H5" s="756">
        <f t="shared" si="3"/>
        <v>0</v>
      </c>
      <c r="I5" s="755">
        <v>1</v>
      </c>
      <c r="J5" s="755">
        <v>0</v>
      </c>
      <c r="K5" s="756">
        <f t="shared" si="4"/>
        <v>0</v>
      </c>
    </row>
    <row r="6" spans="1:11" ht="15" customHeight="1">
      <c r="A6" s="2"/>
      <c r="B6" s="758" t="s">
        <v>501</v>
      </c>
      <c r="C6" s="751">
        <v>24</v>
      </c>
      <c r="D6" s="751">
        <v>1</v>
      </c>
      <c r="E6" s="757">
        <f t="shared" si="1"/>
        <v>4.166666666666667</v>
      </c>
      <c r="F6" s="751">
        <v>6</v>
      </c>
      <c r="G6" s="751">
        <v>0</v>
      </c>
      <c r="H6" s="757">
        <f t="shared" si="3"/>
        <v>0</v>
      </c>
      <c r="I6" s="751">
        <v>3</v>
      </c>
      <c r="J6" s="751">
        <v>0</v>
      </c>
      <c r="K6" s="757">
        <f t="shared" si="4"/>
        <v>0</v>
      </c>
    </row>
    <row r="7" spans="1:11" ht="15" customHeight="1">
      <c r="A7" s="2"/>
      <c r="B7" s="758" t="s">
        <v>502</v>
      </c>
      <c r="C7" s="751">
        <v>5</v>
      </c>
      <c r="D7" s="751">
        <v>1</v>
      </c>
      <c r="E7" s="757">
        <f t="shared" si="1"/>
        <v>20</v>
      </c>
      <c r="F7" s="751">
        <v>31</v>
      </c>
      <c r="G7" s="751">
        <v>0</v>
      </c>
      <c r="H7" s="757">
        <f t="shared" si="3"/>
        <v>0</v>
      </c>
      <c r="I7" s="751">
        <v>7</v>
      </c>
      <c r="J7" s="751">
        <v>0</v>
      </c>
      <c r="K7" s="757">
        <f t="shared" si="4"/>
        <v>0</v>
      </c>
    </row>
    <row r="8" spans="1:11" ht="15" customHeight="1">
      <c r="A8" s="2" t="s">
        <v>503</v>
      </c>
      <c r="B8" s="758"/>
      <c r="C8" s="25">
        <f t="shared" ref="C8:D8" si="5">SUM(C9:C13)</f>
        <v>211</v>
      </c>
      <c r="D8" s="25">
        <f t="shared" si="5"/>
        <v>13</v>
      </c>
      <c r="E8" s="103">
        <f t="shared" si="1"/>
        <v>6.1611374407582939</v>
      </c>
      <c r="F8" s="25">
        <f t="shared" ref="F8:G8" si="6">SUM(F9:F13)</f>
        <v>440</v>
      </c>
      <c r="G8" s="25">
        <f t="shared" si="6"/>
        <v>0</v>
      </c>
      <c r="H8" s="103">
        <f t="shared" si="3"/>
        <v>0</v>
      </c>
      <c r="I8" s="25">
        <f>SUM(I9:I13)</f>
        <v>4</v>
      </c>
      <c r="J8" s="25">
        <f>SUM(J9:J13)</f>
        <v>0</v>
      </c>
      <c r="K8" s="103">
        <f t="shared" si="4"/>
        <v>0</v>
      </c>
    </row>
    <row r="9" spans="1:11" ht="15" customHeight="1">
      <c r="A9" s="2"/>
      <c r="B9" s="758" t="s">
        <v>505</v>
      </c>
      <c r="C9" s="751">
        <v>58</v>
      </c>
      <c r="D9" s="751">
        <v>5</v>
      </c>
      <c r="E9" s="757">
        <f t="shared" si="1"/>
        <v>8.6206896551724146</v>
      </c>
      <c r="F9" s="751">
        <v>20</v>
      </c>
      <c r="G9" s="751">
        <v>0</v>
      </c>
      <c r="H9" s="757">
        <f t="shared" si="3"/>
        <v>0</v>
      </c>
      <c r="I9" s="751">
        <v>0</v>
      </c>
      <c r="J9" s="751">
        <v>0</v>
      </c>
      <c r="K9" s="757" t="str">
        <f t="shared" si="4"/>
        <v/>
      </c>
    </row>
    <row r="10" spans="1:11" ht="15" customHeight="1">
      <c r="A10" s="2"/>
      <c r="B10" s="758" t="s">
        <v>506</v>
      </c>
      <c r="C10" s="751">
        <v>26</v>
      </c>
      <c r="D10" s="751">
        <v>1</v>
      </c>
      <c r="E10" s="757">
        <f t="shared" si="1"/>
        <v>3.8461538461538463</v>
      </c>
      <c r="F10" s="751">
        <v>4</v>
      </c>
      <c r="G10" s="751">
        <v>0</v>
      </c>
      <c r="H10" s="757">
        <f t="shared" si="3"/>
        <v>0</v>
      </c>
      <c r="I10" s="751">
        <v>4</v>
      </c>
      <c r="J10" s="751">
        <v>0</v>
      </c>
      <c r="K10" s="757">
        <f t="shared" si="4"/>
        <v>0</v>
      </c>
    </row>
    <row r="11" spans="1:11" ht="15" customHeight="1">
      <c r="A11" s="2"/>
      <c r="B11" s="758" t="s">
        <v>507</v>
      </c>
      <c r="C11" s="751">
        <v>13</v>
      </c>
      <c r="D11" s="751">
        <v>0</v>
      </c>
      <c r="E11" s="757">
        <f t="shared" si="1"/>
        <v>0</v>
      </c>
      <c r="F11" s="751">
        <v>36</v>
      </c>
      <c r="G11" s="751">
        <v>0</v>
      </c>
      <c r="H11" s="757">
        <f t="shared" si="3"/>
        <v>0</v>
      </c>
      <c r="I11" s="751">
        <v>0</v>
      </c>
      <c r="J11" s="751">
        <v>0</v>
      </c>
      <c r="K11" s="757" t="str">
        <f t="shared" si="4"/>
        <v/>
      </c>
    </row>
    <row r="12" spans="1:11" ht="15" customHeight="1">
      <c r="A12" s="2"/>
      <c r="B12" s="758" t="s">
        <v>508</v>
      </c>
      <c r="C12" s="751">
        <v>113</v>
      </c>
      <c r="D12" s="751">
        <v>7</v>
      </c>
      <c r="E12" s="757">
        <f t="shared" si="1"/>
        <v>6.1946902654867255</v>
      </c>
      <c r="F12" s="751">
        <v>257</v>
      </c>
      <c r="G12" s="751">
        <v>0</v>
      </c>
      <c r="H12" s="757">
        <f t="shared" si="3"/>
        <v>0</v>
      </c>
      <c r="I12" s="751">
        <v>0</v>
      </c>
      <c r="J12" s="751">
        <v>0</v>
      </c>
      <c r="K12" s="757" t="str">
        <f t="shared" si="4"/>
        <v/>
      </c>
    </row>
    <row r="13" spans="1:11" ht="15" customHeight="1">
      <c r="A13" s="2"/>
      <c r="B13" s="758" t="s">
        <v>509</v>
      </c>
      <c r="C13" s="751">
        <v>1</v>
      </c>
      <c r="D13" s="751">
        <v>0</v>
      </c>
      <c r="E13" s="757">
        <f t="shared" si="1"/>
        <v>0</v>
      </c>
      <c r="F13" s="751">
        <v>123</v>
      </c>
      <c r="G13" s="751">
        <v>0</v>
      </c>
      <c r="H13" s="757">
        <f t="shared" si="3"/>
        <v>0</v>
      </c>
      <c r="I13" s="751">
        <v>0</v>
      </c>
      <c r="J13" s="751">
        <v>0</v>
      </c>
      <c r="K13" s="757" t="str">
        <f t="shared" si="4"/>
        <v/>
      </c>
    </row>
    <row r="14" spans="1:11" ht="15" customHeight="1">
      <c r="A14" s="2" t="s">
        <v>510</v>
      </c>
      <c r="B14" s="758"/>
      <c r="C14" s="25">
        <f t="shared" ref="C14:D14" si="7">SUM(C15:C16)</f>
        <v>28</v>
      </c>
      <c r="D14" s="25">
        <f t="shared" si="7"/>
        <v>1</v>
      </c>
      <c r="E14" s="103">
        <f t="shared" si="1"/>
        <v>3.5714285714285716</v>
      </c>
      <c r="F14" s="25">
        <f t="shared" ref="F14:G14" si="8">SUM(F15:F16)</f>
        <v>246</v>
      </c>
      <c r="G14" s="25">
        <f t="shared" si="8"/>
        <v>1</v>
      </c>
      <c r="H14" s="103">
        <f t="shared" si="3"/>
        <v>0.4065040650406504</v>
      </c>
      <c r="I14" s="25">
        <f>SUM(I15:I16)</f>
        <v>0</v>
      </c>
      <c r="J14" s="25">
        <f>SUM(J15:J16)</f>
        <v>0</v>
      </c>
      <c r="K14" s="103" t="str">
        <f t="shared" si="4"/>
        <v/>
      </c>
    </row>
    <row r="15" spans="1:11" ht="15" customHeight="1">
      <c r="A15" s="2"/>
      <c r="B15" s="758" t="s">
        <v>512</v>
      </c>
      <c r="C15" s="751">
        <v>25</v>
      </c>
      <c r="D15" s="751">
        <v>0</v>
      </c>
      <c r="E15" s="757">
        <f t="shared" si="1"/>
        <v>0</v>
      </c>
      <c r="F15" s="751">
        <v>223</v>
      </c>
      <c r="G15" s="751">
        <v>1</v>
      </c>
      <c r="H15" s="757">
        <f t="shared" si="3"/>
        <v>0.44843049327354262</v>
      </c>
      <c r="I15" s="751">
        <v>0</v>
      </c>
      <c r="J15" s="751">
        <v>0</v>
      </c>
      <c r="K15" s="757" t="str">
        <f t="shared" si="4"/>
        <v/>
      </c>
    </row>
    <row r="16" spans="1:11" ht="15" customHeight="1">
      <c r="A16" s="2"/>
      <c r="B16" s="758" t="s">
        <v>513</v>
      </c>
      <c r="C16" s="751">
        <v>3</v>
      </c>
      <c r="D16" s="751">
        <v>1</v>
      </c>
      <c r="E16" s="757">
        <f t="shared" si="1"/>
        <v>33.333333333333336</v>
      </c>
      <c r="F16" s="751">
        <v>23</v>
      </c>
      <c r="G16" s="751">
        <v>0</v>
      </c>
      <c r="H16" s="757">
        <f t="shared" si="3"/>
        <v>0</v>
      </c>
      <c r="I16" s="751">
        <v>0</v>
      </c>
      <c r="J16" s="751">
        <v>0</v>
      </c>
      <c r="K16" s="757" t="str">
        <f t="shared" si="4"/>
        <v/>
      </c>
    </row>
    <row r="17" spans="1:11" ht="15" customHeight="1">
      <c r="A17" s="2" t="s">
        <v>514</v>
      </c>
      <c r="B17" s="758"/>
      <c r="C17" s="25">
        <f t="shared" ref="C17:D17" si="9">SUM(C18:C25)</f>
        <v>346</v>
      </c>
      <c r="D17" s="25">
        <f t="shared" si="9"/>
        <v>19</v>
      </c>
      <c r="E17" s="103">
        <f t="shared" si="1"/>
        <v>5.4913294797687859</v>
      </c>
      <c r="F17" s="25">
        <f t="shared" ref="F17:G17" si="10">SUM(F18:F25)</f>
        <v>287</v>
      </c>
      <c r="G17" s="25">
        <f t="shared" si="10"/>
        <v>0</v>
      </c>
      <c r="H17" s="103">
        <f t="shared" si="3"/>
        <v>0</v>
      </c>
      <c r="I17" s="25">
        <f>SUM(I18:I25)</f>
        <v>158</v>
      </c>
      <c r="J17" s="25">
        <f>SUM(J18:J25)</f>
        <v>0</v>
      </c>
      <c r="K17" s="103">
        <f t="shared" si="4"/>
        <v>0</v>
      </c>
    </row>
    <row r="18" spans="1:11" ht="15" customHeight="1">
      <c r="A18" s="2"/>
      <c r="B18" s="758" t="s">
        <v>516</v>
      </c>
      <c r="C18" s="751">
        <v>78</v>
      </c>
      <c r="D18" s="751">
        <v>5</v>
      </c>
      <c r="E18" s="757">
        <f t="shared" si="1"/>
        <v>6.4102564102564106</v>
      </c>
      <c r="F18" s="751">
        <v>11</v>
      </c>
      <c r="G18" s="751">
        <v>0</v>
      </c>
      <c r="H18" s="757">
        <f t="shared" si="3"/>
        <v>0</v>
      </c>
      <c r="I18" s="751">
        <v>2</v>
      </c>
      <c r="J18" s="751">
        <v>0</v>
      </c>
      <c r="K18" s="757">
        <f t="shared" si="4"/>
        <v>0</v>
      </c>
    </row>
    <row r="19" spans="1:11" ht="15" customHeight="1">
      <c r="A19" s="2"/>
      <c r="B19" s="758" t="s">
        <v>517</v>
      </c>
      <c r="C19" s="751">
        <v>14</v>
      </c>
      <c r="D19" s="751">
        <v>0</v>
      </c>
      <c r="E19" s="757">
        <f t="shared" si="1"/>
        <v>0</v>
      </c>
      <c r="F19" s="751">
        <v>45</v>
      </c>
      <c r="G19" s="751">
        <v>0</v>
      </c>
      <c r="H19" s="757">
        <f t="shared" si="3"/>
        <v>0</v>
      </c>
      <c r="I19" s="751">
        <v>12</v>
      </c>
      <c r="J19" s="751">
        <v>0</v>
      </c>
      <c r="K19" s="757">
        <f t="shared" si="4"/>
        <v>0</v>
      </c>
    </row>
    <row r="20" spans="1:11" ht="15" customHeight="1">
      <c r="A20" s="2"/>
      <c r="B20" s="748" t="s">
        <v>518</v>
      </c>
      <c r="C20" s="755">
        <v>84</v>
      </c>
      <c r="D20" s="755">
        <v>6</v>
      </c>
      <c r="E20" s="756">
        <f t="shared" si="1"/>
        <v>7.1428571428571432</v>
      </c>
      <c r="F20" s="755">
        <v>159</v>
      </c>
      <c r="G20" s="755">
        <v>0</v>
      </c>
      <c r="H20" s="756">
        <f t="shared" si="3"/>
        <v>0</v>
      </c>
      <c r="I20" s="755">
        <v>18</v>
      </c>
      <c r="J20" s="755">
        <v>0</v>
      </c>
      <c r="K20" s="756">
        <f t="shared" si="4"/>
        <v>0</v>
      </c>
    </row>
    <row r="21" spans="1:11" ht="15" customHeight="1">
      <c r="A21" s="2"/>
      <c r="B21" s="748" t="s">
        <v>519</v>
      </c>
      <c r="C21" s="755">
        <v>62</v>
      </c>
      <c r="D21" s="755">
        <v>2</v>
      </c>
      <c r="E21" s="756">
        <f t="shared" si="1"/>
        <v>3.225806451612903</v>
      </c>
      <c r="F21" s="755">
        <v>29</v>
      </c>
      <c r="G21" s="755">
        <v>0</v>
      </c>
      <c r="H21" s="756">
        <f t="shared" si="3"/>
        <v>0</v>
      </c>
      <c r="I21" s="755">
        <v>44</v>
      </c>
      <c r="J21" s="755">
        <v>0</v>
      </c>
      <c r="K21" s="756">
        <f t="shared" si="4"/>
        <v>0</v>
      </c>
    </row>
    <row r="22" spans="1:11" ht="15" customHeight="1">
      <c r="A22" s="2"/>
      <c r="B22" s="758" t="s">
        <v>520</v>
      </c>
      <c r="C22" s="751">
        <v>12</v>
      </c>
      <c r="D22" s="751">
        <v>4</v>
      </c>
      <c r="E22" s="757">
        <f t="shared" si="1"/>
        <v>33.333333333333336</v>
      </c>
      <c r="F22" s="751">
        <v>8</v>
      </c>
      <c r="G22" s="751">
        <v>0</v>
      </c>
      <c r="H22" s="757">
        <f t="shared" si="3"/>
        <v>0</v>
      </c>
      <c r="I22" s="751">
        <v>2</v>
      </c>
      <c r="J22" s="751">
        <v>0</v>
      </c>
      <c r="K22" s="757">
        <f t="shared" si="4"/>
        <v>0</v>
      </c>
    </row>
    <row r="23" spans="1:11" ht="15" customHeight="1">
      <c r="A23" s="2"/>
      <c r="B23" s="758" t="s">
        <v>521</v>
      </c>
      <c r="C23" s="751">
        <v>10</v>
      </c>
      <c r="D23" s="751">
        <v>0</v>
      </c>
      <c r="E23" s="757">
        <f t="shared" si="1"/>
        <v>0</v>
      </c>
      <c r="F23" s="751">
        <v>2</v>
      </c>
      <c r="G23" s="751">
        <v>0</v>
      </c>
      <c r="H23" s="757">
        <f t="shared" si="3"/>
        <v>0</v>
      </c>
      <c r="I23" s="751">
        <v>3</v>
      </c>
      <c r="J23" s="751">
        <v>0</v>
      </c>
      <c r="K23" s="757">
        <f t="shared" si="4"/>
        <v>0</v>
      </c>
    </row>
    <row r="24" spans="1:11" ht="15" customHeight="1">
      <c r="A24" s="2"/>
      <c r="B24" s="758" t="s">
        <v>522</v>
      </c>
      <c r="C24" s="751">
        <v>7</v>
      </c>
      <c r="D24" s="751">
        <v>0</v>
      </c>
      <c r="E24" s="757">
        <f t="shared" si="1"/>
        <v>0</v>
      </c>
      <c r="F24" s="751">
        <v>11</v>
      </c>
      <c r="G24" s="751">
        <v>0</v>
      </c>
      <c r="H24" s="757">
        <f t="shared" si="3"/>
        <v>0</v>
      </c>
      <c r="I24" s="751">
        <v>12</v>
      </c>
      <c r="J24" s="751">
        <v>0</v>
      </c>
      <c r="K24" s="757">
        <f t="shared" si="4"/>
        <v>0</v>
      </c>
    </row>
    <row r="25" spans="1:11" ht="15" customHeight="1">
      <c r="A25" s="2"/>
      <c r="B25" s="758" t="s">
        <v>523</v>
      </c>
      <c r="C25" s="751">
        <v>79</v>
      </c>
      <c r="D25" s="751">
        <v>2</v>
      </c>
      <c r="E25" s="757">
        <f t="shared" si="1"/>
        <v>2.5316455696202533</v>
      </c>
      <c r="F25" s="751">
        <v>22</v>
      </c>
      <c r="G25" s="751">
        <v>0</v>
      </c>
      <c r="H25" s="757">
        <f t="shared" si="3"/>
        <v>0</v>
      </c>
      <c r="I25" s="751">
        <v>65</v>
      </c>
      <c r="J25" s="751">
        <v>0</v>
      </c>
      <c r="K25" s="757">
        <f t="shared" si="4"/>
        <v>0</v>
      </c>
    </row>
    <row r="26" spans="1:11" ht="15" customHeight="1">
      <c r="A26" s="2" t="s">
        <v>524</v>
      </c>
      <c r="B26" s="758"/>
      <c r="C26" s="25">
        <f t="shared" ref="C26:D26" si="11">SUM(C27:C31)</f>
        <v>336</v>
      </c>
      <c r="D26" s="25">
        <f t="shared" si="11"/>
        <v>6</v>
      </c>
      <c r="E26" s="103">
        <f t="shared" si="1"/>
        <v>1.7857142857142858</v>
      </c>
      <c r="F26" s="25">
        <f t="shared" ref="F26:G26" si="12">SUM(F27:F31)</f>
        <v>202</v>
      </c>
      <c r="G26" s="25">
        <f t="shared" si="12"/>
        <v>0</v>
      </c>
      <c r="H26" s="103">
        <f t="shared" si="3"/>
        <v>0</v>
      </c>
      <c r="I26" s="25">
        <f>SUM(I27:I31)</f>
        <v>10</v>
      </c>
      <c r="J26" s="25">
        <f>SUM(J27:J31)</f>
        <v>0</v>
      </c>
      <c r="K26" s="103">
        <f t="shared" si="4"/>
        <v>0</v>
      </c>
    </row>
    <row r="27" spans="1:11" ht="15" customHeight="1">
      <c r="A27" s="2"/>
      <c r="B27" s="758" t="s">
        <v>532</v>
      </c>
      <c r="C27" s="751">
        <v>39</v>
      </c>
      <c r="D27" s="751">
        <v>0</v>
      </c>
      <c r="E27" s="757">
        <f t="shared" si="1"/>
        <v>0</v>
      </c>
      <c r="F27" s="751">
        <v>5</v>
      </c>
      <c r="G27" s="751">
        <v>0</v>
      </c>
      <c r="H27" s="757">
        <f t="shared" si="3"/>
        <v>0</v>
      </c>
      <c r="I27" s="751">
        <v>4</v>
      </c>
      <c r="J27" s="751">
        <v>0</v>
      </c>
      <c r="K27" s="757">
        <f t="shared" si="4"/>
        <v>0</v>
      </c>
    </row>
    <row r="28" spans="1:11" ht="15" customHeight="1">
      <c r="A28" s="2"/>
      <c r="B28" s="758" t="s">
        <v>533</v>
      </c>
      <c r="C28" s="751">
        <v>168</v>
      </c>
      <c r="D28" s="751">
        <v>3</v>
      </c>
      <c r="E28" s="757">
        <f t="shared" si="1"/>
        <v>1.7857142857142858</v>
      </c>
      <c r="F28" s="751">
        <v>26</v>
      </c>
      <c r="G28" s="751">
        <v>0</v>
      </c>
      <c r="H28" s="757">
        <f t="shared" si="3"/>
        <v>0</v>
      </c>
      <c r="I28" s="751">
        <v>3</v>
      </c>
      <c r="J28" s="751">
        <v>0</v>
      </c>
      <c r="K28" s="757">
        <f t="shared" si="4"/>
        <v>0</v>
      </c>
    </row>
    <row r="29" spans="1:11" ht="15" customHeight="1">
      <c r="A29" s="2"/>
      <c r="B29" s="758" t="s">
        <v>534</v>
      </c>
      <c r="C29" s="751">
        <v>97</v>
      </c>
      <c r="D29" s="751">
        <v>3</v>
      </c>
      <c r="E29" s="757">
        <f t="shared" si="1"/>
        <v>3.0927835051546393</v>
      </c>
      <c r="F29" s="751">
        <v>25</v>
      </c>
      <c r="G29" s="751">
        <v>0</v>
      </c>
      <c r="H29" s="757">
        <f t="shared" si="3"/>
        <v>0</v>
      </c>
      <c r="I29" s="751">
        <v>0</v>
      </c>
      <c r="J29" s="751">
        <v>0</v>
      </c>
      <c r="K29" s="757" t="str">
        <f t="shared" si="4"/>
        <v/>
      </c>
    </row>
    <row r="30" spans="1:11" ht="15" customHeight="1">
      <c r="A30" s="2"/>
      <c r="B30" s="758" t="s">
        <v>535</v>
      </c>
      <c r="C30" s="751">
        <v>31</v>
      </c>
      <c r="D30" s="751">
        <v>0</v>
      </c>
      <c r="E30" s="757">
        <f t="shared" si="1"/>
        <v>0</v>
      </c>
      <c r="F30" s="751">
        <v>35</v>
      </c>
      <c r="G30" s="751">
        <v>0</v>
      </c>
      <c r="H30" s="757">
        <f t="shared" si="3"/>
        <v>0</v>
      </c>
      <c r="I30" s="751">
        <v>0</v>
      </c>
      <c r="J30" s="751">
        <v>0</v>
      </c>
      <c r="K30" s="757" t="str">
        <f t="shared" si="4"/>
        <v/>
      </c>
    </row>
    <row r="31" spans="1:11" ht="15" customHeight="1">
      <c r="A31" s="2"/>
      <c r="B31" s="758" t="s">
        <v>536</v>
      </c>
      <c r="C31" s="755">
        <v>1</v>
      </c>
      <c r="D31" s="755">
        <v>0</v>
      </c>
      <c r="E31" s="756">
        <f t="shared" si="1"/>
        <v>0</v>
      </c>
      <c r="F31" s="755">
        <v>111</v>
      </c>
      <c r="G31" s="755">
        <v>0</v>
      </c>
      <c r="H31" s="756">
        <f t="shared" si="3"/>
        <v>0</v>
      </c>
      <c r="I31" s="755">
        <v>3</v>
      </c>
      <c r="J31" s="755">
        <v>0</v>
      </c>
      <c r="K31" s="756">
        <f t="shared" si="4"/>
        <v>0</v>
      </c>
    </row>
    <row r="32" spans="1:11" ht="15" customHeight="1">
      <c r="A32" s="2" t="s">
        <v>537</v>
      </c>
      <c r="B32" s="758"/>
      <c r="C32" s="25">
        <f t="shared" ref="C32:D32" si="13">SUM(C33:C38)</f>
        <v>160</v>
      </c>
      <c r="D32" s="25">
        <f t="shared" si="13"/>
        <v>3</v>
      </c>
      <c r="E32" s="103">
        <f t="shared" si="1"/>
        <v>1.875</v>
      </c>
      <c r="F32" s="25">
        <f t="shared" ref="F32:G32" si="14">SUM(F33:F38)</f>
        <v>239</v>
      </c>
      <c r="G32" s="25">
        <f t="shared" si="14"/>
        <v>1</v>
      </c>
      <c r="H32" s="103">
        <f t="shared" si="3"/>
        <v>0.41841004184100417</v>
      </c>
      <c r="I32" s="25">
        <f>SUM(I33:I38)</f>
        <v>6</v>
      </c>
      <c r="J32" s="25">
        <f>SUM(J33:J38)</f>
        <v>0</v>
      </c>
      <c r="K32" s="103">
        <f t="shared" si="4"/>
        <v>0</v>
      </c>
    </row>
    <row r="33" spans="1:11" ht="15" customHeight="1">
      <c r="A33" s="2"/>
      <c r="B33" s="758" t="s">
        <v>539</v>
      </c>
      <c r="C33" s="751">
        <v>18</v>
      </c>
      <c r="D33" s="751">
        <v>0</v>
      </c>
      <c r="E33" s="757">
        <f t="shared" si="1"/>
        <v>0</v>
      </c>
      <c r="F33" s="751">
        <v>3</v>
      </c>
      <c r="G33" s="751">
        <v>0</v>
      </c>
      <c r="H33" s="757">
        <f t="shared" si="3"/>
        <v>0</v>
      </c>
      <c r="I33" s="751">
        <v>0</v>
      </c>
      <c r="J33" s="751">
        <v>0</v>
      </c>
      <c r="K33" s="757" t="str">
        <f t="shared" si="4"/>
        <v/>
      </c>
    </row>
    <row r="34" spans="1:11" ht="15" customHeight="1">
      <c r="A34" s="2"/>
      <c r="B34" s="758" t="s">
        <v>540</v>
      </c>
      <c r="C34" s="751">
        <v>9</v>
      </c>
      <c r="D34" s="751">
        <v>1</v>
      </c>
      <c r="E34" s="757">
        <f t="shared" si="1"/>
        <v>11.111111111111111</v>
      </c>
      <c r="F34" s="751">
        <v>14</v>
      </c>
      <c r="G34" s="751">
        <v>0</v>
      </c>
      <c r="H34" s="757">
        <f t="shared" si="3"/>
        <v>0</v>
      </c>
      <c r="I34" s="751">
        <v>0</v>
      </c>
      <c r="J34" s="751">
        <v>0</v>
      </c>
      <c r="K34" s="757" t="str">
        <f t="shared" si="4"/>
        <v/>
      </c>
    </row>
    <row r="35" spans="1:11" ht="15" customHeight="1">
      <c r="A35" s="2"/>
      <c r="B35" s="758" t="s">
        <v>541</v>
      </c>
      <c r="C35" s="751">
        <v>0</v>
      </c>
      <c r="D35" s="751">
        <v>0</v>
      </c>
      <c r="E35" s="757" t="str">
        <f t="shared" si="1"/>
        <v/>
      </c>
      <c r="F35" s="751">
        <v>14</v>
      </c>
      <c r="G35" s="751">
        <v>0</v>
      </c>
      <c r="H35" s="757">
        <f t="shared" si="3"/>
        <v>0</v>
      </c>
      <c r="I35" s="751">
        <v>0</v>
      </c>
      <c r="J35" s="751">
        <v>0</v>
      </c>
      <c r="K35" s="757" t="str">
        <f t="shared" si="4"/>
        <v/>
      </c>
    </row>
    <row r="36" spans="1:11" ht="15" customHeight="1">
      <c r="A36" s="2"/>
      <c r="B36" s="758" t="s">
        <v>542</v>
      </c>
      <c r="C36" s="751">
        <v>113</v>
      </c>
      <c r="D36" s="751">
        <v>2</v>
      </c>
      <c r="E36" s="757">
        <f t="shared" ref="E36:E67" si="15">IF(C36=0,"",D36*100/C36)</f>
        <v>1.7699115044247788</v>
      </c>
      <c r="F36" s="751">
        <v>163</v>
      </c>
      <c r="G36" s="751">
        <v>1</v>
      </c>
      <c r="H36" s="757">
        <f t="shared" ref="H36:H67" si="16">IF(F36=0,"",G36*100/F36)</f>
        <v>0.61349693251533743</v>
      </c>
      <c r="I36" s="751">
        <v>6</v>
      </c>
      <c r="J36" s="751">
        <v>0</v>
      </c>
      <c r="K36" s="757">
        <f t="shared" ref="K36:K67" si="17">IF(I36=0,"",J36*100/I36)</f>
        <v>0</v>
      </c>
    </row>
    <row r="37" spans="1:11" ht="15" customHeight="1">
      <c r="A37" s="2"/>
      <c r="B37" s="758" t="s">
        <v>543</v>
      </c>
      <c r="C37" s="751">
        <v>11</v>
      </c>
      <c r="D37" s="751">
        <v>0</v>
      </c>
      <c r="E37" s="757">
        <f t="shared" si="15"/>
        <v>0</v>
      </c>
      <c r="F37" s="751">
        <v>10</v>
      </c>
      <c r="G37" s="751">
        <v>0</v>
      </c>
      <c r="H37" s="757">
        <f t="shared" si="16"/>
        <v>0</v>
      </c>
      <c r="I37" s="751">
        <v>0</v>
      </c>
      <c r="J37" s="751">
        <v>0</v>
      </c>
      <c r="K37" s="757" t="str">
        <f t="shared" si="17"/>
        <v/>
      </c>
    </row>
    <row r="38" spans="1:11" ht="15" customHeight="1">
      <c r="A38" s="2"/>
      <c r="B38" s="758" t="s">
        <v>544</v>
      </c>
      <c r="C38" s="751">
        <v>9</v>
      </c>
      <c r="D38" s="751">
        <v>0</v>
      </c>
      <c r="E38" s="757">
        <f t="shared" si="15"/>
        <v>0</v>
      </c>
      <c r="F38" s="751">
        <v>35</v>
      </c>
      <c r="G38" s="751">
        <v>0</v>
      </c>
      <c r="H38" s="757">
        <f t="shared" si="16"/>
        <v>0</v>
      </c>
      <c r="I38" s="751">
        <v>0</v>
      </c>
      <c r="J38" s="751">
        <v>0</v>
      </c>
      <c r="K38" s="757" t="str">
        <f t="shared" si="17"/>
        <v/>
      </c>
    </row>
    <row r="39" spans="1:11" ht="15" customHeight="1">
      <c r="A39" s="2" t="s">
        <v>545</v>
      </c>
      <c r="B39" s="758"/>
      <c r="C39" s="25">
        <f t="shared" ref="C39:D39" si="18">SUM(C40:C42)</f>
        <v>80</v>
      </c>
      <c r="D39" s="25">
        <f t="shared" si="18"/>
        <v>3</v>
      </c>
      <c r="E39" s="103">
        <f t="shared" si="15"/>
        <v>3.75</v>
      </c>
      <c r="F39" s="25">
        <f t="shared" ref="F39:G39" si="19">SUM(F40:F42)</f>
        <v>83</v>
      </c>
      <c r="G39" s="25">
        <f t="shared" si="19"/>
        <v>0</v>
      </c>
      <c r="H39" s="103">
        <f t="shared" si="16"/>
        <v>0</v>
      </c>
      <c r="I39" s="25">
        <f>SUM(I40:I42)</f>
        <v>0</v>
      </c>
      <c r="J39" s="25">
        <f>SUM(J40:J42)</f>
        <v>0</v>
      </c>
      <c r="K39" s="103" t="str">
        <f t="shared" si="17"/>
        <v/>
      </c>
    </row>
    <row r="40" spans="1:11" ht="15" customHeight="1">
      <c r="A40" s="2"/>
      <c r="B40" s="758" t="s">
        <v>547</v>
      </c>
      <c r="C40" s="751">
        <v>17</v>
      </c>
      <c r="D40" s="751">
        <v>1</v>
      </c>
      <c r="E40" s="757">
        <f t="shared" si="15"/>
        <v>5.882352941176471</v>
      </c>
      <c r="F40" s="751">
        <v>17</v>
      </c>
      <c r="G40" s="751">
        <v>0</v>
      </c>
      <c r="H40" s="757">
        <f t="shared" si="16"/>
        <v>0</v>
      </c>
      <c r="I40" s="751">
        <v>0</v>
      </c>
      <c r="J40" s="751">
        <v>0</v>
      </c>
      <c r="K40" s="757" t="str">
        <f t="shared" si="17"/>
        <v/>
      </c>
    </row>
    <row r="41" spans="1:11" ht="15" customHeight="1">
      <c r="A41" s="2"/>
      <c r="B41" s="758" t="s">
        <v>548</v>
      </c>
      <c r="C41" s="751">
        <v>61</v>
      </c>
      <c r="D41" s="751">
        <v>2</v>
      </c>
      <c r="E41" s="757">
        <f t="shared" si="15"/>
        <v>3.278688524590164</v>
      </c>
      <c r="F41" s="751">
        <v>34</v>
      </c>
      <c r="G41" s="751">
        <v>0</v>
      </c>
      <c r="H41" s="757">
        <f t="shared" si="16"/>
        <v>0</v>
      </c>
      <c r="I41" s="751">
        <v>0</v>
      </c>
      <c r="J41" s="751">
        <v>0</v>
      </c>
      <c r="K41" s="757" t="str">
        <f t="shared" si="17"/>
        <v/>
      </c>
    </row>
    <row r="42" spans="1:11" ht="15" customHeight="1">
      <c r="A42" s="2"/>
      <c r="B42" s="758" t="s">
        <v>549</v>
      </c>
      <c r="C42" s="751">
        <v>2</v>
      </c>
      <c r="D42" s="751">
        <v>0</v>
      </c>
      <c r="E42" s="757">
        <f t="shared" si="15"/>
        <v>0</v>
      </c>
      <c r="F42" s="751">
        <v>32</v>
      </c>
      <c r="G42" s="751">
        <v>0</v>
      </c>
      <c r="H42" s="757">
        <f t="shared" si="16"/>
        <v>0</v>
      </c>
      <c r="I42" s="751">
        <v>0</v>
      </c>
      <c r="J42" s="751">
        <v>0</v>
      </c>
      <c r="K42" s="757" t="str">
        <f t="shared" si="17"/>
        <v/>
      </c>
    </row>
    <row r="43" spans="1:11" ht="15" customHeight="1">
      <c r="A43" s="2" t="s">
        <v>550</v>
      </c>
      <c r="B43" s="758"/>
      <c r="C43" s="25">
        <f t="shared" ref="C43:D43" si="20">SUM(C44:C50)</f>
        <v>121</v>
      </c>
      <c r="D43" s="25">
        <f t="shared" si="20"/>
        <v>1</v>
      </c>
      <c r="E43" s="103">
        <f t="shared" si="15"/>
        <v>0.82644628099173556</v>
      </c>
      <c r="F43" s="25">
        <f t="shared" ref="F43:G43" si="21">SUM(F44:F50)</f>
        <v>203</v>
      </c>
      <c r="G43" s="25">
        <f t="shared" si="21"/>
        <v>1</v>
      </c>
      <c r="H43" s="103">
        <f t="shared" si="16"/>
        <v>0.49261083743842365</v>
      </c>
      <c r="I43" s="25">
        <f>SUM(I44:I50)</f>
        <v>46</v>
      </c>
      <c r="J43" s="25">
        <f>SUM(J44:J50)</f>
        <v>0</v>
      </c>
      <c r="K43" s="103">
        <f t="shared" si="17"/>
        <v>0</v>
      </c>
    </row>
    <row r="44" spans="1:11" ht="15" customHeight="1">
      <c r="A44" s="2"/>
      <c r="B44" s="758" t="s">
        <v>552</v>
      </c>
      <c r="C44" s="751">
        <v>2</v>
      </c>
      <c r="D44" s="751">
        <v>0</v>
      </c>
      <c r="E44" s="757">
        <f t="shared" si="15"/>
        <v>0</v>
      </c>
      <c r="F44" s="751">
        <v>17</v>
      </c>
      <c r="G44" s="751">
        <v>0</v>
      </c>
      <c r="H44" s="757">
        <f t="shared" si="16"/>
        <v>0</v>
      </c>
      <c r="I44" s="751">
        <v>35</v>
      </c>
      <c r="J44" s="751">
        <v>0</v>
      </c>
      <c r="K44" s="757">
        <f t="shared" si="17"/>
        <v>0</v>
      </c>
    </row>
    <row r="45" spans="1:11" ht="15" customHeight="1">
      <c r="A45" s="2"/>
      <c r="B45" s="758" t="s">
        <v>553</v>
      </c>
      <c r="C45" s="751">
        <v>6</v>
      </c>
      <c r="D45" s="751">
        <v>0</v>
      </c>
      <c r="E45" s="757">
        <f t="shared" si="15"/>
        <v>0</v>
      </c>
      <c r="F45" s="751">
        <v>13</v>
      </c>
      <c r="G45" s="751">
        <v>0</v>
      </c>
      <c r="H45" s="757">
        <f t="shared" si="16"/>
        <v>0</v>
      </c>
      <c r="I45" s="751">
        <v>3</v>
      </c>
      <c r="J45" s="751">
        <v>0</v>
      </c>
      <c r="K45" s="757">
        <f t="shared" si="17"/>
        <v>0</v>
      </c>
    </row>
    <row r="46" spans="1:11" ht="15" customHeight="1">
      <c r="A46" s="2"/>
      <c r="B46" s="758" t="s">
        <v>554</v>
      </c>
      <c r="C46" s="751">
        <v>4</v>
      </c>
      <c r="D46" s="751">
        <v>0</v>
      </c>
      <c r="E46" s="757">
        <f t="shared" si="15"/>
        <v>0</v>
      </c>
      <c r="F46" s="751">
        <v>22</v>
      </c>
      <c r="G46" s="751">
        <v>0</v>
      </c>
      <c r="H46" s="757">
        <f t="shared" si="16"/>
        <v>0</v>
      </c>
      <c r="I46" s="751">
        <v>2</v>
      </c>
      <c r="J46" s="751">
        <v>0</v>
      </c>
      <c r="K46" s="757">
        <f t="shared" si="17"/>
        <v>0</v>
      </c>
    </row>
    <row r="47" spans="1:11" ht="15" customHeight="1">
      <c r="A47" s="2"/>
      <c r="B47" s="758" t="s">
        <v>555</v>
      </c>
      <c r="C47" s="751">
        <v>2</v>
      </c>
      <c r="D47" s="751">
        <v>0</v>
      </c>
      <c r="E47" s="757">
        <f t="shared" si="15"/>
        <v>0</v>
      </c>
      <c r="F47" s="751">
        <v>32</v>
      </c>
      <c r="G47" s="751">
        <v>0</v>
      </c>
      <c r="H47" s="757">
        <f t="shared" si="16"/>
        <v>0</v>
      </c>
      <c r="I47" s="751">
        <v>0</v>
      </c>
      <c r="J47" s="751">
        <v>0</v>
      </c>
      <c r="K47" s="757" t="str">
        <f t="shared" si="17"/>
        <v/>
      </c>
    </row>
    <row r="48" spans="1:11" ht="15" customHeight="1">
      <c r="A48" s="2"/>
      <c r="B48" s="758" t="s">
        <v>556</v>
      </c>
      <c r="C48" s="751">
        <v>7</v>
      </c>
      <c r="D48" s="751">
        <v>0</v>
      </c>
      <c r="E48" s="757">
        <f t="shared" si="15"/>
        <v>0</v>
      </c>
      <c r="F48" s="751">
        <v>81</v>
      </c>
      <c r="G48" s="751">
        <v>1</v>
      </c>
      <c r="H48" s="757">
        <f t="shared" si="16"/>
        <v>1.2345679012345678</v>
      </c>
      <c r="I48" s="751">
        <v>0</v>
      </c>
      <c r="J48" s="751">
        <v>0</v>
      </c>
      <c r="K48" s="757" t="str">
        <f t="shared" si="17"/>
        <v/>
      </c>
    </row>
    <row r="49" spans="1:11" ht="15" customHeight="1">
      <c r="A49" s="2"/>
      <c r="B49" s="758" t="s">
        <v>557</v>
      </c>
      <c r="C49" s="751">
        <v>83</v>
      </c>
      <c r="D49" s="751">
        <v>0</v>
      </c>
      <c r="E49" s="757">
        <f t="shared" si="15"/>
        <v>0</v>
      </c>
      <c r="F49" s="751">
        <v>29</v>
      </c>
      <c r="G49" s="751">
        <v>0</v>
      </c>
      <c r="H49" s="757">
        <f t="shared" si="16"/>
        <v>0</v>
      </c>
      <c r="I49" s="751">
        <v>4</v>
      </c>
      <c r="J49" s="751">
        <v>0</v>
      </c>
      <c r="K49" s="757">
        <f t="shared" si="17"/>
        <v>0</v>
      </c>
    </row>
    <row r="50" spans="1:11" ht="15" customHeight="1">
      <c r="A50" s="2"/>
      <c r="B50" s="758" t="s">
        <v>558</v>
      </c>
      <c r="C50" s="751">
        <v>17</v>
      </c>
      <c r="D50" s="751">
        <v>1</v>
      </c>
      <c r="E50" s="757">
        <f t="shared" si="15"/>
        <v>5.882352941176471</v>
      </c>
      <c r="F50" s="751">
        <v>9</v>
      </c>
      <c r="G50" s="751">
        <v>0</v>
      </c>
      <c r="H50" s="757">
        <f t="shared" si="16"/>
        <v>0</v>
      </c>
      <c r="I50" s="751">
        <v>2</v>
      </c>
      <c r="J50" s="751">
        <v>0</v>
      </c>
      <c r="K50" s="757">
        <f t="shared" si="17"/>
        <v>0</v>
      </c>
    </row>
    <row r="51" spans="1:11" ht="15" customHeight="1">
      <c r="A51" s="2" t="s">
        <v>559</v>
      </c>
      <c r="B51" s="758"/>
      <c r="C51" s="25">
        <f t="shared" ref="C51:D51" si="22">SUM(C52:C58)</f>
        <v>105</v>
      </c>
      <c r="D51" s="25">
        <f t="shared" si="22"/>
        <v>2</v>
      </c>
      <c r="E51" s="103">
        <f t="shared" si="15"/>
        <v>1.9047619047619047</v>
      </c>
      <c r="F51" s="25">
        <f t="shared" ref="F51:G51" si="23">SUM(F52:F58)</f>
        <v>636</v>
      </c>
      <c r="G51" s="25">
        <f t="shared" si="23"/>
        <v>0</v>
      </c>
      <c r="H51" s="103">
        <f t="shared" si="16"/>
        <v>0</v>
      </c>
      <c r="I51" s="25">
        <f>SUM(I52:I58)</f>
        <v>47</v>
      </c>
      <c r="J51" s="25">
        <f>SUM(J52:J58)</f>
        <v>0</v>
      </c>
      <c r="K51" s="103">
        <f t="shared" si="17"/>
        <v>0</v>
      </c>
    </row>
    <row r="52" spans="1:11" ht="15" customHeight="1">
      <c r="A52" s="2"/>
      <c r="B52" s="758" t="s">
        <v>561</v>
      </c>
      <c r="C52" s="751">
        <v>56</v>
      </c>
      <c r="D52" s="751">
        <v>0</v>
      </c>
      <c r="E52" s="757">
        <f t="shared" si="15"/>
        <v>0</v>
      </c>
      <c r="F52" s="751">
        <v>220</v>
      </c>
      <c r="G52" s="751">
        <v>0</v>
      </c>
      <c r="H52" s="757">
        <f t="shared" si="16"/>
        <v>0</v>
      </c>
      <c r="I52" s="751">
        <v>5</v>
      </c>
      <c r="J52" s="751">
        <v>0</v>
      </c>
      <c r="K52" s="757">
        <f t="shared" si="17"/>
        <v>0</v>
      </c>
    </row>
    <row r="53" spans="1:11" ht="15" customHeight="1">
      <c r="A53" s="2"/>
      <c r="B53" s="758" t="s">
        <v>562</v>
      </c>
      <c r="C53" s="751">
        <v>8</v>
      </c>
      <c r="D53" s="751">
        <v>1</v>
      </c>
      <c r="E53" s="757">
        <f t="shared" si="15"/>
        <v>12.5</v>
      </c>
      <c r="F53" s="751">
        <v>32</v>
      </c>
      <c r="G53" s="751">
        <v>0</v>
      </c>
      <c r="H53" s="757">
        <f t="shared" si="16"/>
        <v>0</v>
      </c>
      <c r="I53" s="751">
        <v>0</v>
      </c>
      <c r="J53" s="751">
        <v>0</v>
      </c>
      <c r="K53" s="757" t="str">
        <f t="shared" si="17"/>
        <v/>
      </c>
    </row>
    <row r="54" spans="1:11" ht="15" customHeight="1">
      <c r="A54" s="2"/>
      <c r="B54" s="758" t="s">
        <v>563</v>
      </c>
      <c r="C54" s="751">
        <v>1</v>
      </c>
      <c r="D54" s="751">
        <v>0</v>
      </c>
      <c r="E54" s="757">
        <f t="shared" si="15"/>
        <v>0</v>
      </c>
      <c r="F54" s="751">
        <v>126</v>
      </c>
      <c r="G54" s="751">
        <v>0</v>
      </c>
      <c r="H54" s="757">
        <f t="shared" si="16"/>
        <v>0</v>
      </c>
      <c r="I54" s="751">
        <v>0</v>
      </c>
      <c r="J54" s="751">
        <v>0</v>
      </c>
      <c r="K54" s="757" t="str">
        <f t="shared" si="17"/>
        <v/>
      </c>
    </row>
    <row r="55" spans="1:11" ht="15" customHeight="1">
      <c r="A55" s="2"/>
      <c r="B55" s="758" t="s">
        <v>564</v>
      </c>
      <c r="C55" s="751">
        <v>10</v>
      </c>
      <c r="D55" s="751">
        <v>1</v>
      </c>
      <c r="E55" s="757">
        <f t="shared" si="15"/>
        <v>10</v>
      </c>
      <c r="F55" s="751">
        <v>43</v>
      </c>
      <c r="G55" s="751">
        <v>0</v>
      </c>
      <c r="H55" s="757">
        <f t="shared" si="16"/>
        <v>0</v>
      </c>
      <c r="I55" s="751">
        <v>0</v>
      </c>
      <c r="J55" s="751">
        <v>0</v>
      </c>
      <c r="K55" s="757" t="str">
        <f t="shared" si="17"/>
        <v/>
      </c>
    </row>
    <row r="56" spans="1:11" ht="15" customHeight="1">
      <c r="A56" s="2"/>
      <c r="B56" s="758" t="s">
        <v>565</v>
      </c>
      <c r="C56" s="755">
        <v>5</v>
      </c>
      <c r="D56" s="755">
        <v>0</v>
      </c>
      <c r="E56" s="756">
        <f t="shared" si="15"/>
        <v>0</v>
      </c>
      <c r="F56" s="755">
        <v>105</v>
      </c>
      <c r="G56" s="755">
        <v>0</v>
      </c>
      <c r="H56" s="756">
        <f t="shared" si="16"/>
        <v>0</v>
      </c>
      <c r="I56" s="755">
        <v>1</v>
      </c>
      <c r="J56" s="755">
        <v>0</v>
      </c>
      <c r="K56" s="756">
        <f t="shared" si="17"/>
        <v>0</v>
      </c>
    </row>
    <row r="57" spans="1:11" ht="15" customHeight="1">
      <c r="A57" s="2"/>
      <c r="B57" s="758" t="s">
        <v>566</v>
      </c>
      <c r="C57" s="755">
        <v>19</v>
      </c>
      <c r="D57" s="755">
        <v>0</v>
      </c>
      <c r="E57" s="756">
        <f t="shared" si="15"/>
        <v>0</v>
      </c>
      <c r="F57" s="755">
        <v>86</v>
      </c>
      <c r="G57" s="755">
        <v>0</v>
      </c>
      <c r="H57" s="756">
        <f t="shared" si="16"/>
        <v>0</v>
      </c>
      <c r="I57" s="755">
        <v>38</v>
      </c>
      <c r="J57" s="755">
        <v>0</v>
      </c>
      <c r="K57" s="756">
        <f t="shared" si="17"/>
        <v>0</v>
      </c>
    </row>
    <row r="58" spans="1:11" ht="15" customHeight="1">
      <c r="A58" s="2"/>
      <c r="B58" s="758" t="s">
        <v>567</v>
      </c>
      <c r="C58" s="751">
        <v>6</v>
      </c>
      <c r="D58" s="751">
        <v>0</v>
      </c>
      <c r="E58" s="757">
        <f t="shared" si="15"/>
        <v>0</v>
      </c>
      <c r="F58" s="751">
        <v>24</v>
      </c>
      <c r="G58" s="751">
        <v>0</v>
      </c>
      <c r="H58" s="757">
        <f t="shared" si="16"/>
        <v>0</v>
      </c>
      <c r="I58" s="751">
        <v>3</v>
      </c>
      <c r="J58" s="751">
        <v>0</v>
      </c>
      <c r="K58" s="757">
        <f t="shared" si="17"/>
        <v>0</v>
      </c>
    </row>
    <row r="59" spans="1:11" ht="15" customHeight="1">
      <c r="A59" s="2" t="s">
        <v>568</v>
      </c>
      <c r="B59" s="758"/>
      <c r="C59" s="25">
        <f t="shared" ref="C59:D59" si="24">SUM(C60:C63)</f>
        <v>63</v>
      </c>
      <c r="D59" s="25">
        <f t="shared" si="24"/>
        <v>3</v>
      </c>
      <c r="E59" s="103">
        <f t="shared" si="15"/>
        <v>4.7619047619047619</v>
      </c>
      <c r="F59" s="25">
        <f t="shared" ref="F59:G59" si="25">SUM(F60:F63)</f>
        <v>97</v>
      </c>
      <c r="G59" s="25">
        <f t="shared" si="25"/>
        <v>0</v>
      </c>
      <c r="H59" s="103">
        <f t="shared" si="16"/>
        <v>0</v>
      </c>
      <c r="I59" s="25">
        <f>SUM(I60:I63)</f>
        <v>205</v>
      </c>
      <c r="J59" s="25">
        <f>SUM(J60:J63)</f>
        <v>0</v>
      </c>
      <c r="K59" s="103">
        <f t="shared" si="17"/>
        <v>0</v>
      </c>
    </row>
    <row r="60" spans="1:11" ht="15" customHeight="1">
      <c r="A60" s="2"/>
      <c r="B60" s="758" t="s">
        <v>570</v>
      </c>
      <c r="C60" s="751">
        <v>23</v>
      </c>
      <c r="D60" s="751">
        <v>1</v>
      </c>
      <c r="E60" s="757">
        <f t="shared" si="15"/>
        <v>4.3478260869565215</v>
      </c>
      <c r="F60" s="751">
        <v>13</v>
      </c>
      <c r="G60" s="751">
        <v>0</v>
      </c>
      <c r="H60" s="757">
        <f t="shared" si="16"/>
        <v>0</v>
      </c>
      <c r="I60" s="751">
        <v>12</v>
      </c>
      <c r="J60" s="751">
        <v>0</v>
      </c>
      <c r="K60" s="757">
        <f t="shared" si="17"/>
        <v>0</v>
      </c>
    </row>
    <row r="61" spans="1:11" ht="15" customHeight="1">
      <c r="A61" s="2"/>
      <c r="B61" s="758" t="s">
        <v>571</v>
      </c>
      <c r="C61" s="751">
        <v>5</v>
      </c>
      <c r="D61" s="751">
        <v>0</v>
      </c>
      <c r="E61" s="757">
        <f t="shared" si="15"/>
        <v>0</v>
      </c>
      <c r="F61" s="751">
        <v>9</v>
      </c>
      <c r="G61" s="751">
        <v>0</v>
      </c>
      <c r="H61" s="757">
        <f t="shared" si="16"/>
        <v>0</v>
      </c>
      <c r="I61" s="751">
        <v>20</v>
      </c>
      <c r="J61" s="751">
        <v>0</v>
      </c>
      <c r="K61" s="757">
        <f t="shared" si="17"/>
        <v>0</v>
      </c>
    </row>
    <row r="62" spans="1:11" ht="15" customHeight="1">
      <c r="A62" s="2"/>
      <c r="B62" s="758" t="s">
        <v>572</v>
      </c>
      <c r="C62" s="751">
        <v>29</v>
      </c>
      <c r="D62" s="751">
        <v>2</v>
      </c>
      <c r="E62" s="757">
        <f t="shared" si="15"/>
        <v>6.8965517241379306</v>
      </c>
      <c r="F62" s="751">
        <v>17</v>
      </c>
      <c r="G62" s="751">
        <v>0</v>
      </c>
      <c r="H62" s="757">
        <f t="shared" si="16"/>
        <v>0</v>
      </c>
      <c r="I62" s="751">
        <v>45</v>
      </c>
      <c r="J62" s="751">
        <v>0</v>
      </c>
      <c r="K62" s="757">
        <f t="shared" si="17"/>
        <v>0</v>
      </c>
    </row>
    <row r="63" spans="1:11" ht="15" customHeight="1">
      <c r="A63" s="2"/>
      <c r="B63" s="758" t="s">
        <v>573</v>
      </c>
      <c r="C63" s="751">
        <v>6</v>
      </c>
      <c r="D63" s="751">
        <v>0</v>
      </c>
      <c r="E63" s="757">
        <f t="shared" si="15"/>
        <v>0</v>
      </c>
      <c r="F63" s="751">
        <v>58</v>
      </c>
      <c r="G63" s="751">
        <v>0</v>
      </c>
      <c r="H63" s="757">
        <f t="shared" si="16"/>
        <v>0</v>
      </c>
      <c r="I63" s="751">
        <v>128</v>
      </c>
      <c r="J63" s="751">
        <v>0</v>
      </c>
      <c r="K63" s="757">
        <f t="shared" si="17"/>
        <v>0</v>
      </c>
    </row>
    <row r="64" spans="1:11" ht="15" customHeight="1">
      <c r="A64" s="2" t="s">
        <v>574</v>
      </c>
      <c r="B64" s="758"/>
      <c r="C64" s="25">
        <f t="shared" ref="C64:D64" si="26">SUM(C65:C67)</f>
        <v>75</v>
      </c>
      <c r="D64" s="25">
        <f t="shared" si="26"/>
        <v>1</v>
      </c>
      <c r="E64" s="103">
        <f t="shared" si="15"/>
        <v>1.3333333333333333</v>
      </c>
      <c r="F64" s="25">
        <f t="shared" ref="F64:G64" si="27">SUM(F65:F67)</f>
        <v>99</v>
      </c>
      <c r="G64" s="25">
        <f t="shared" si="27"/>
        <v>0</v>
      </c>
      <c r="H64" s="103">
        <f t="shared" si="16"/>
        <v>0</v>
      </c>
      <c r="I64" s="25">
        <f>SUM(I65:I67)</f>
        <v>2</v>
      </c>
      <c r="J64" s="25">
        <f>SUM(J65:J67)</f>
        <v>0</v>
      </c>
      <c r="K64" s="103">
        <f t="shared" si="17"/>
        <v>0</v>
      </c>
    </row>
    <row r="65" spans="1:11" ht="15" customHeight="1">
      <c r="A65" s="2"/>
      <c r="B65" s="758" t="s">
        <v>576</v>
      </c>
      <c r="C65" s="751">
        <v>7</v>
      </c>
      <c r="D65" s="751">
        <v>0</v>
      </c>
      <c r="E65" s="757">
        <f t="shared" si="15"/>
        <v>0</v>
      </c>
      <c r="F65" s="751">
        <v>32</v>
      </c>
      <c r="G65" s="751">
        <v>0</v>
      </c>
      <c r="H65" s="757">
        <f t="shared" si="16"/>
        <v>0</v>
      </c>
      <c r="I65" s="751">
        <v>2</v>
      </c>
      <c r="J65" s="751">
        <v>0</v>
      </c>
      <c r="K65" s="757">
        <f t="shared" si="17"/>
        <v>0</v>
      </c>
    </row>
    <row r="66" spans="1:11" ht="15" customHeight="1">
      <c r="A66" s="2"/>
      <c r="B66" s="758" t="s">
        <v>577</v>
      </c>
      <c r="C66" s="751">
        <v>42</v>
      </c>
      <c r="D66" s="751">
        <v>0</v>
      </c>
      <c r="E66" s="757">
        <f t="shared" si="15"/>
        <v>0</v>
      </c>
      <c r="F66" s="751">
        <v>22</v>
      </c>
      <c r="G66" s="751">
        <v>0</v>
      </c>
      <c r="H66" s="757">
        <f t="shared" si="16"/>
        <v>0</v>
      </c>
      <c r="I66" s="751">
        <v>0</v>
      </c>
      <c r="J66" s="751">
        <v>0</v>
      </c>
      <c r="K66" s="757" t="str">
        <f t="shared" si="17"/>
        <v/>
      </c>
    </row>
    <row r="67" spans="1:11" ht="15" customHeight="1">
      <c r="A67" s="2"/>
      <c r="B67" s="758" t="s">
        <v>578</v>
      </c>
      <c r="C67" s="751">
        <v>26</v>
      </c>
      <c r="D67" s="751">
        <v>1</v>
      </c>
      <c r="E67" s="757">
        <f t="shared" si="15"/>
        <v>3.8461538461538463</v>
      </c>
      <c r="F67" s="751">
        <v>45</v>
      </c>
      <c r="G67" s="751">
        <v>0</v>
      </c>
      <c r="H67" s="757">
        <f t="shared" si="16"/>
        <v>0</v>
      </c>
      <c r="I67" s="751">
        <v>0</v>
      </c>
      <c r="J67" s="751">
        <v>0</v>
      </c>
      <c r="K67" s="757" t="str">
        <f t="shared" si="17"/>
        <v/>
      </c>
    </row>
    <row r="68" spans="1:11" ht="15" customHeight="1">
      <c r="A68" s="2" t="s">
        <v>579</v>
      </c>
      <c r="B68" s="758"/>
      <c r="C68" s="25">
        <f t="shared" ref="C68:D68" si="28">SUM(C69:C71)</f>
        <v>75</v>
      </c>
      <c r="D68" s="25">
        <f t="shared" si="28"/>
        <v>4</v>
      </c>
      <c r="E68" s="103">
        <f t="shared" ref="E68:E91" si="29">IF(C68=0,"",D68*100/C68)</f>
        <v>5.333333333333333</v>
      </c>
      <c r="F68" s="25">
        <f t="shared" ref="F68:G68" si="30">SUM(F69:F71)</f>
        <v>1152</v>
      </c>
      <c r="G68" s="25">
        <f t="shared" si="30"/>
        <v>6</v>
      </c>
      <c r="H68" s="103">
        <f t="shared" ref="H68:H91" si="31">IF(F68=0,"",G68*100/F68)</f>
        <v>0.52083333333333337</v>
      </c>
      <c r="I68" s="25">
        <f>SUM(I69:I71)</f>
        <v>3</v>
      </c>
      <c r="J68" s="25">
        <f>SUM(J69:J71)</f>
        <v>0</v>
      </c>
      <c r="K68" s="103">
        <f t="shared" ref="K68:K91" si="32">IF(I68=0,"",J68*100/I68)</f>
        <v>0</v>
      </c>
    </row>
    <row r="69" spans="1:11" ht="15" customHeight="1">
      <c r="A69" s="2"/>
      <c r="B69" s="758" t="s">
        <v>580</v>
      </c>
      <c r="C69" s="751">
        <v>64</v>
      </c>
      <c r="D69" s="751">
        <v>4</v>
      </c>
      <c r="E69" s="757">
        <f t="shared" si="29"/>
        <v>6.25</v>
      </c>
      <c r="F69" s="751">
        <v>835</v>
      </c>
      <c r="G69" s="751">
        <v>5</v>
      </c>
      <c r="H69" s="757">
        <f t="shared" si="31"/>
        <v>0.59880239520958078</v>
      </c>
      <c r="I69" s="751">
        <v>3</v>
      </c>
      <c r="J69" s="751">
        <v>0</v>
      </c>
      <c r="K69" s="757">
        <f t="shared" si="32"/>
        <v>0</v>
      </c>
    </row>
    <row r="70" spans="1:11" ht="15" customHeight="1">
      <c r="A70" s="2"/>
      <c r="B70" s="758" t="s">
        <v>581</v>
      </c>
      <c r="C70" s="751">
        <v>2</v>
      </c>
      <c r="D70" s="751">
        <v>0</v>
      </c>
      <c r="E70" s="757">
        <f t="shared" si="29"/>
        <v>0</v>
      </c>
      <c r="F70" s="751">
        <v>18</v>
      </c>
      <c r="G70" s="751">
        <v>0</v>
      </c>
      <c r="H70" s="757">
        <f t="shared" si="31"/>
        <v>0</v>
      </c>
      <c r="I70" s="751">
        <v>0</v>
      </c>
      <c r="J70" s="751">
        <v>0</v>
      </c>
      <c r="K70" s="757" t="str">
        <f t="shared" si="32"/>
        <v/>
      </c>
    </row>
    <row r="71" spans="1:11" ht="15" customHeight="1">
      <c r="A71" s="2"/>
      <c r="B71" s="758" t="s">
        <v>582</v>
      </c>
      <c r="C71" s="751">
        <v>9</v>
      </c>
      <c r="D71" s="751">
        <v>0</v>
      </c>
      <c r="E71" s="757">
        <f t="shared" si="29"/>
        <v>0</v>
      </c>
      <c r="F71" s="751">
        <v>299</v>
      </c>
      <c r="G71" s="751">
        <v>1</v>
      </c>
      <c r="H71" s="757">
        <f t="shared" si="31"/>
        <v>0.33444816053511706</v>
      </c>
      <c r="I71" s="751">
        <v>0</v>
      </c>
      <c r="J71" s="751">
        <v>0</v>
      </c>
      <c r="K71" s="757" t="str">
        <f t="shared" si="32"/>
        <v/>
      </c>
    </row>
    <row r="72" spans="1:11" ht="15" customHeight="1">
      <c r="A72" s="2" t="s">
        <v>583</v>
      </c>
      <c r="B72" s="758"/>
      <c r="C72" s="25">
        <f t="shared" ref="C72:D72" si="33">C73</f>
        <v>1</v>
      </c>
      <c r="D72" s="25">
        <f t="shared" si="33"/>
        <v>1</v>
      </c>
      <c r="E72" s="103">
        <f t="shared" si="29"/>
        <v>100</v>
      </c>
      <c r="F72" s="25">
        <f t="shared" ref="F72:G72" si="34">F73</f>
        <v>3</v>
      </c>
      <c r="G72" s="25">
        <f t="shared" si="34"/>
        <v>0</v>
      </c>
      <c r="H72" s="103">
        <f t="shared" si="31"/>
        <v>0</v>
      </c>
      <c r="I72" s="25">
        <f>I73</f>
        <v>0</v>
      </c>
      <c r="J72" s="25">
        <f>J73</f>
        <v>0</v>
      </c>
      <c r="K72" s="103" t="str">
        <f t="shared" si="32"/>
        <v/>
      </c>
    </row>
    <row r="73" spans="1:11" ht="15" customHeight="1">
      <c r="A73" s="2"/>
      <c r="B73" s="758" t="s">
        <v>584</v>
      </c>
      <c r="C73" s="751">
        <v>1</v>
      </c>
      <c r="D73" s="751">
        <v>1</v>
      </c>
      <c r="E73" s="757">
        <f t="shared" si="29"/>
        <v>100</v>
      </c>
      <c r="F73" s="751">
        <v>3</v>
      </c>
      <c r="G73" s="751">
        <v>0</v>
      </c>
      <c r="H73" s="757">
        <f t="shared" si="31"/>
        <v>0</v>
      </c>
      <c r="I73" s="751">
        <v>0</v>
      </c>
      <c r="J73" s="751">
        <v>0</v>
      </c>
      <c r="K73" s="757" t="str">
        <f t="shared" si="32"/>
        <v/>
      </c>
    </row>
    <row r="74" spans="1:11" ht="15" customHeight="1">
      <c r="A74" s="2" t="s">
        <v>585</v>
      </c>
      <c r="B74" s="758"/>
      <c r="C74" s="25">
        <f t="shared" ref="C74:D74" si="35">SUM(C75:C77)</f>
        <v>26</v>
      </c>
      <c r="D74" s="25">
        <f t="shared" si="35"/>
        <v>0</v>
      </c>
      <c r="E74" s="103">
        <f t="shared" si="29"/>
        <v>0</v>
      </c>
      <c r="F74" s="25">
        <f t="shared" ref="F74:G74" si="36">SUM(F75:F77)</f>
        <v>56</v>
      </c>
      <c r="G74" s="25">
        <f t="shared" si="36"/>
        <v>0</v>
      </c>
      <c r="H74" s="103">
        <f t="shared" si="31"/>
        <v>0</v>
      </c>
      <c r="I74" s="25">
        <f>SUM(I75:I77)</f>
        <v>45</v>
      </c>
      <c r="J74" s="25">
        <f>SUM(J75:J77)</f>
        <v>0</v>
      </c>
      <c r="K74" s="103">
        <f t="shared" si="32"/>
        <v>0</v>
      </c>
    </row>
    <row r="75" spans="1:11" ht="15" customHeight="1">
      <c r="A75" s="2"/>
      <c r="B75" s="758" t="s">
        <v>586</v>
      </c>
      <c r="C75" s="751">
        <v>13</v>
      </c>
      <c r="D75" s="751">
        <v>0</v>
      </c>
      <c r="E75" s="757">
        <f t="shared" si="29"/>
        <v>0</v>
      </c>
      <c r="F75" s="751">
        <v>13</v>
      </c>
      <c r="G75" s="751">
        <v>0</v>
      </c>
      <c r="H75" s="757">
        <f t="shared" si="31"/>
        <v>0</v>
      </c>
      <c r="I75" s="751">
        <v>11</v>
      </c>
      <c r="J75" s="751">
        <v>0</v>
      </c>
      <c r="K75" s="757">
        <f t="shared" si="32"/>
        <v>0</v>
      </c>
    </row>
    <row r="76" spans="1:11" ht="15" customHeight="1">
      <c r="A76" s="2"/>
      <c r="B76" s="758" t="s">
        <v>587</v>
      </c>
      <c r="C76" s="751">
        <v>8</v>
      </c>
      <c r="D76" s="751">
        <v>0</v>
      </c>
      <c r="E76" s="757">
        <f t="shared" si="29"/>
        <v>0</v>
      </c>
      <c r="F76" s="751">
        <v>16</v>
      </c>
      <c r="G76" s="751">
        <v>0</v>
      </c>
      <c r="H76" s="757">
        <f t="shared" si="31"/>
        <v>0</v>
      </c>
      <c r="I76" s="751">
        <v>6</v>
      </c>
      <c r="J76" s="751">
        <v>0</v>
      </c>
      <c r="K76" s="757">
        <f t="shared" si="32"/>
        <v>0</v>
      </c>
    </row>
    <row r="77" spans="1:11" ht="15" customHeight="1">
      <c r="A77" s="2"/>
      <c r="B77" s="758" t="s">
        <v>588</v>
      </c>
      <c r="C77" s="751">
        <v>5</v>
      </c>
      <c r="D77" s="751">
        <v>0</v>
      </c>
      <c r="E77" s="757">
        <f t="shared" si="29"/>
        <v>0</v>
      </c>
      <c r="F77" s="751">
        <v>27</v>
      </c>
      <c r="G77" s="751">
        <v>0</v>
      </c>
      <c r="H77" s="757">
        <f t="shared" si="31"/>
        <v>0</v>
      </c>
      <c r="I77" s="751">
        <v>28</v>
      </c>
      <c r="J77" s="751">
        <v>0</v>
      </c>
      <c r="K77" s="757">
        <f t="shared" si="32"/>
        <v>0</v>
      </c>
    </row>
    <row r="78" spans="1:11" ht="15" customHeight="1">
      <c r="A78" s="2" t="s">
        <v>589</v>
      </c>
      <c r="B78" s="758"/>
      <c r="C78" s="25">
        <f t="shared" ref="C78:D78" si="37">SUM(C79:C81)</f>
        <v>155</v>
      </c>
      <c r="D78" s="25">
        <f t="shared" si="37"/>
        <v>1</v>
      </c>
      <c r="E78" s="103">
        <f t="shared" si="29"/>
        <v>0.64516129032258063</v>
      </c>
      <c r="F78" s="25">
        <f t="shared" ref="F78:G78" si="38">SUM(F79:F81)</f>
        <v>218</v>
      </c>
      <c r="G78" s="25">
        <f t="shared" si="38"/>
        <v>0</v>
      </c>
      <c r="H78" s="103">
        <f t="shared" si="31"/>
        <v>0</v>
      </c>
      <c r="I78" s="25">
        <f>SUM(I79:I81)</f>
        <v>26</v>
      </c>
      <c r="J78" s="25">
        <f>SUM(J79:J81)</f>
        <v>0</v>
      </c>
      <c r="K78" s="103">
        <f t="shared" si="32"/>
        <v>0</v>
      </c>
    </row>
    <row r="79" spans="1:11" ht="15" customHeight="1">
      <c r="A79" s="2"/>
      <c r="B79" s="758" t="s">
        <v>591</v>
      </c>
      <c r="C79" s="751">
        <v>141</v>
      </c>
      <c r="D79" s="751">
        <v>1</v>
      </c>
      <c r="E79" s="757">
        <f t="shared" si="29"/>
        <v>0.70921985815602839</v>
      </c>
      <c r="F79" s="751">
        <v>70</v>
      </c>
      <c r="G79" s="751">
        <v>0</v>
      </c>
      <c r="H79" s="757">
        <f t="shared" si="31"/>
        <v>0</v>
      </c>
      <c r="I79" s="751">
        <v>0</v>
      </c>
      <c r="J79" s="751">
        <v>0</v>
      </c>
      <c r="K79" s="757" t="str">
        <f t="shared" si="32"/>
        <v/>
      </c>
    </row>
    <row r="80" spans="1:11" ht="15" customHeight="1">
      <c r="A80" s="2"/>
      <c r="B80" s="758" t="s">
        <v>592</v>
      </c>
      <c r="C80" s="755">
        <v>4</v>
      </c>
      <c r="D80" s="755">
        <v>0</v>
      </c>
      <c r="E80" s="756">
        <f t="shared" si="29"/>
        <v>0</v>
      </c>
      <c r="F80" s="755">
        <v>64</v>
      </c>
      <c r="G80" s="755">
        <v>0</v>
      </c>
      <c r="H80" s="756">
        <f t="shared" si="31"/>
        <v>0</v>
      </c>
      <c r="I80" s="755">
        <v>2</v>
      </c>
      <c r="J80" s="755">
        <v>0</v>
      </c>
      <c r="K80" s="756">
        <f t="shared" si="32"/>
        <v>0</v>
      </c>
    </row>
    <row r="81" spans="1:11" ht="15" customHeight="1">
      <c r="A81" s="2"/>
      <c r="B81" s="758" t="s">
        <v>593</v>
      </c>
      <c r="C81" s="755">
        <v>10</v>
      </c>
      <c r="D81" s="755">
        <v>0</v>
      </c>
      <c r="E81" s="756">
        <f t="shared" si="29"/>
        <v>0</v>
      </c>
      <c r="F81" s="755">
        <v>84</v>
      </c>
      <c r="G81" s="755">
        <v>0</v>
      </c>
      <c r="H81" s="756">
        <f t="shared" si="31"/>
        <v>0</v>
      </c>
      <c r="I81" s="755">
        <v>24</v>
      </c>
      <c r="J81" s="755">
        <v>0</v>
      </c>
      <c r="K81" s="756">
        <f t="shared" si="32"/>
        <v>0</v>
      </c>
    </row>
    <row r="82" spans="1:11" ht="15" customHeight="1">
      <c r="A82" s="2" t="s">
        <v>594</v>
      </c>
      <c r="B82" s="758"/>
      <c r="C82" s="25">
        <f t="shared" ref="C82:D82" si="39">C83</f>
        <v>0</v>
      </c>
      <c r="D82" s="25">
        <f t="shared" si="39"/>
        <v>0</v>
      </c>
      <c r="E82" s="103" t="str">
        <f t="shared" si="29"/>
        <v/>
      </c>
      <c r="F82" s="25">
        <f t="shared" ref="F82:G82" si="40">F83</f>
        <v>0</v>
      </c>
      <c r="G82" s="25">
        <f t="shared" si="40"/>
        <v>0</v>
      </c>
      <c r="H82" s="103" t="str">
        <f t="shared" si="31"/>
        <v/>
      </c>
      <c r="I82" s="25">
        <f>I83</f>
        <v>0</v>
      </c>
      <c r="J82" s="25">
        <f>J83</f>
        <v>0</v>
      </c>
      <c r="K82" s="103" t="str">
        <f t="shared" si="32"/>
        <v/>
      </c>
    </row>
    <row r="83" spans="1:11" ht="15" customHeight="1">
      <c r="A83" s="2"/>
      <c r="B83" s="758" t="s">
        <v>595</v>
      </c>
      <c r="C83" s="751">
        <v>0</v>
      </c>
      <c r="D83" s="751">
        <v>0</v>
      </c>
      <c r="E83" s="757" t="str">
        <f t="shared" si="29"/>
        <v/>
      </c>
      <c r="F83" s="751">
        <v>0</v>
      </c>
      <c r="G83" s="751">
        <v>0</v>
      </c>
      <c r="H83" s="757" t="str">
        <f t="shared" si="31"/>
        <v/>
      </c>
      <c r="I83" s="751">
        <v>0</v>
      </c>
      <c r="J83" s="751">
        <v>0</v>
      </c>
      <c r="K83" s="757" t="str">
        <f t="shared" si="32"/>
        <v/>
      </c>
    </row>
    <row r="84" spans="1:11" ht="15" customHeight="1">
      <c r="A84" s="2" t="s">
        <v>596</v>
      </c>
      <c r="B84" s="758"/>
      <c r="C84" s="25">
        <f t="shared" ref="C84:D84" si="41">SUM(C85:C90)</f>
        <v>227</v>
      </c>
      <c r="D84" s="25">
        <f t="shared" si="41"/>
        <v>9</v>
      </c>
      <c r="E84" s="103">
        <f t="shared" si="29"/>
        <v>3.9647577092511015</v>
      </c>
      <c r="F84" s="25">
        <f t="shared" ref="F84:G84" si="42">SUM(F85:F90)</f>
        <v>85</v>
      </c>
      <c r="G84" s="25">
        <f t="shared" si="42"/>
        <v>0</v>
      </c>
      <c r="H84" s="103">
        <f t="shared" si="31"/>
        <v>0</v>
      </c>
      <c r="I84" s="25">
        <f>SUM(I85:I90)</f>
        <v>4</v>
      </c>
      <c r="J84" s="25">
        <f>SUM(J85:J90)</f>
        <v>0</v>
      </c>
      <c r="K84" s="103">
        <f t="shared" si="32"/>
        <v>0</v>
      </c>
    </row>
    <row r="85" spans="1:11" ht="15" customHeight="1">
      <c r="A85" s="2"/>
      <c r="B85" s="758" t="s">
        <v>598</v>
      </c>
      <c r="C85" s="751">
        <v>7</v>
      </c>
      <c r="D85" s="751">
        <v>0</v>
      </c>
      <c r="E85" s="757">
        <f t="shared" si="29"/>
        <v>0</v>
      </c>
      <c r="F85" s="751">
        <v>29</v>
      </c>
      <c r="G85" s="751">
        <v>0</v>
      </c>
      <c r="H85" s="757">
        <f t="shared" si="31"/>
        <v>0</v>
      </c>
      <c r="I85" s="751">
        <v>0</v>
      </c>
      <c r="J85" s="751">
        <v>0</v>
      </c>
      <c r="K85" s="757" t="str">
        <f t="shared" si="32"/>
        <v/>
      </c>
    </row>
    <row r="86" spans="1:11" ht="15" customHeight="1">
      <c r="A86" s="2"/>
      <c r="B86" s="758" t="s">
        <v>599</v>
      </c>
      <c r="C86" s="751">
        <v>210</v>
      </c>
      <c r="D86" s="751">
        <v>9</v>
      </c>
      <c r="E86" s="757">
        <f t="shared" si="29"/>
        <v>4.2857142857142856</v>
      </c>
      <c r="F86" s="751">
        <v>17</v>
      </c>
      <c r="G86" s="751">
        <v>0</v>
      </c>
      <c r="H86" s="757">
        <f t="shared" si="31"/>
        <v>0</v>
      </c>
      <c r="I86" s="751">
        <v>1</v>
      </c>
      <c r="J86" s="751">
        <v>0</v>
      </c>
      <c r="K86" s="757">
        <f t="shared" si="32"/>
        <v>0</v>
      </c>
    </row>
    <row r="87" spans="1:11" ht="15" customHeight="1">
      <c r="A87" s="2"/>
      <c r="B87" s="758" t="s">
        <v>600</v>
      </c>
      <c r="C87" s="751">
        <v>1</v>
      </c>
      <c r="D87" s="751">
        <v>0</v>
      </c>
      <c r="E87" s="757">
        <f t="shared" si="29"/>
        <v>0</v>
      </c>
      <c r="F87" s="751">
        <v>5</v>
      </c>
      <c r="G87" s="751">
        <v>0</v>
      </c>
      <c r="H87" s="757">
        <f t="shared" si="31"/>
        <v>0</v>
      </c>
      <c r="I87" s="751">
        <v>0</v>
      </c>
      <c r="J87" s="751">
        <v>0</v>
      </c>
      <c r="K87" s="757" t="str">
        <f t="shared" si="32"/>
        <v/>
      </c>
    </row>
    <row r="88" spans="1:11" ht="17.25" customHeight="1">
      <c r="A88" s="2"/>
      <c r="B88" s="758" t="s">
        <v>601</v>
      </c>
      <c r="C88" s="751">
        <v>0</v>
      </c>
      <c r="D88" s="751">
        <v>0</v>
      </c>
      <c r="E88" s="757" t="str">
        <f t="shared" si="29"/>
        <v/>
      </c>
      <c r="F88" s="751">
        <v>2</v>
      </c>
      <c r="G88" s="751">
        <v>0</v>
      </c>
      <c r="H88" s="757">
        <f t="shared" si="31"/>
        <v>0</v>
      </c>
      <c r="I88" s="751">
        <v>0</v>
      </c>
      <c r="J88" s="751">
        <v>0</v>
      </c>
      <c r="K88" s="757" t="str">
        <f t="shared" si="32"/>
        <v/>
      </c>
    </row>
    <row r="89" spans="1:11" ht="13.5" customHeight="1">
      <c r="A89" s="2"/>
      <c r="B89" s="758" t="s">
        <v>602</v>
      </c>
      <c r="C89" s="755">
        <v>7</v>
      </c>
      <c r="D89" s="755">
        <v>0</v>
      </c>
      <c r="E89" s="756">
        <f t="shared" si="29"/>
        <v>0</v>
      </c>
      <c r="F89" s="755">
        <v>13</v>
      </c>
      <c r="G89" s="755">
        <v>0</v>
      </c>
      <c r="H89" s="756">
        <f t="shared" si="31"/>
        <v>0</v>
      </c>
      <c r="I89" s="755">
        <v>1</v>
      </c>
      <c r="J89" s="755">
        <v>0</v>
      </c>
      <c r="K89" s="756">
        <f t="shared" si="32"/>
        <v>0</v>
      </c>
    </row>
    <row r="90" spans="1:11" ht="13.5" customHeight="1">
      <c r="A90" s="2"/>
      <c r="B90" s="758" t="s">
        <v>603</v>
      </c>
      <c r="C90" s="751">
        <v>2</v>
      </c>
      <c r="D90" s="751">
        <v>0</v>
      </c>
      <c r="E90" s="757">
        <f t="shared" si="29"/>
        <v>0</v>
      </c>
      <c r="F90" s="751">
        <v>19</v>
      </c>
      <c r="G90" s="751">
        <v>0</v>
      </c>
      <c r="H90" s="757">
        <f t="shared" si="31"/>
        <v>0</v>
      </c>
      <c r="I90" s="751">
        <v>2</v>
      </c>
      <c r="J90" s="751">
        <v>0</v>
      </c>
      <c r="K90" s="757">
        <f t="shared" si="32"/>
        <v>0</v>
      </c>
    </row>
    <row r="91" spans="1:11" ht="13.5" customHeight="1" thickBot="1">
      <c r="A91" s="282" t="s">
        <v>606</v>
      </c>
      <c r="B91" s="759"/>
      <c r="C91" s="19">
        <f t="shared" ref="C91:D91" si="43">SUM(C84+C82+C78+C74+C72+C68+C64+C59+C51+C43+C39+C32+C26+C17+C8+C4+C14)</f>
        <v>2052</v>
      </c>
      <c r="D91" s="19">
        <f t="shared" si="43"/>
        <v>70</v>
      </c>
      <c r="E91" s="704">
        <f t="shared" si="29"/>
        <v>3.4113060428849904</v>
      </c>
      <c r="F91" s="19">
        <f t="shared" ref="F91:G91" si="44">SUM(F84+F82+F78+F74+F72+F68+F64+F59+F51+F43+F39+F32+F26+F17+F8+F4+F14)</f>
        <v>4099</v>
      </c>
      <c r="G91" s="19">
        <f t="shared" si="44"/>
        <v>9</v>
      </c>
      <c r="H91" s="704">
        <f t="shared" si="31"/>
        <v>0.21956574774335202</v>
      </c>
      <c r="I91" s="19">
        <f>SUM(I84+I82+I78+I74+I72+I68+I64+I59+I51+I43+I39+I32+I26+I17+I8+I4+I14)</f>
        <v>567</v>
      </c>
      <c r="J91" s="19">
        <f>SUM(J84+J82+J78+J74+J72+J68+J64+J59+J51+J43+J39+J32+J26+J17+J8+J4+J14)</f>
        <v>0</v>
      </c>
      <c r="K91" s="704">
        <f t="shared" si="32"/>
        <v>0</v>
      </c>
    </row>
  </sheetData>
  <mergeCells count="4">
    <mergeCell ref="C2:E2"/>
    <mergeCell ref="F2:H2"/>
    <mergeCell ref="I2:K2"/>
    <mergeCell ref="A2:B3"/>
  </mergeCells>
  <conditionalFormatting sqref="E4:E91">
    <cfRule type="containsBlanks" dxfId="278" priority="12">
      <formula>LEN(TRIM(E4))=0</formula>
    </cfRule>
  </conditionalFormatting>
  <conditionalFormatting sqref="H4:H91">
    <cfRule type="containsBlanks" dxfId="277" priority="11">
      <formula>LEN(TRIM(H4))=0</formula>
    </cfRule>
  </conditionalFormatting>
  <conditionalFormatting sqref="K4:K91">
    <cfRule type="containsBlanks" dxfId="276" priority="10">
      <formula>LEN(TRIM(K4))=0</formula>
    </cfRule>
  </conditionalFormatting>
  <conditionalFormatting sqref="C4:C91">
    <cfRule type="containsBlanks" dxfId="275" priority="6">
      <formula>LEN(TRIM(C4))=0</formula>
    </cfRule>
  </conditionalFormatting>
  <conditionalFormatting sqref="D4:D91">
    <cfRule type="containsBlanks" dxfId="274" priority="5">
      <formula>LEN(TRIM(D4))=0</formula>
    </cfRule>
  </conditionalFormatting>
  <conditionalFormatting sqref="F4:F91">
    <cfRule type="containsBlanks" dxfId="273" priority="4">
      <formula>LEN(TRIM(F4))=0</formula>
    </cfRule>
  </conditionalFormatting>
  <conditionalFormatting sqref="G4:G91">
    <cfRule type="containsBlanks" dxfId="272" priority="3">
      <formula>LEN(TRIM(G4))=0</formula>
    </cfRule>
  </conditionalFormatting>
  <conditionalFormatting sqref="I4:I91">
    <cfRule type="containsBlanks" dxfId="271" priority="2">
      <formula>LEN(TRIM(I4))=0</formula>
    </cfRule>
  </conditionalFormatting>
  <conditionalFormatting sqref="J4:J91">
    <cfRule type="containsBlanks" dxfId="270" priority="1">
      <formula>LEN(TRIM(J4))=0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0" max="10" man="1"/>
  </row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Feuil124">
    <tabColor rgb="FFFFFF00"/>
  </sheetPr>
  <dimension ref="A1:K91"/>
  <sheetViews>
    <sheetView view="pageBreakPreview" zoomScaleNormal="100" zoomScalePageLayoutView="120" workbookViewId="0">
      <pane xSplit="2" ySplit="4" topLeftCell="C5" activePane="bottomRight" state="frozen"/>
      <selection activeCell="A28" sqref="A28"/>
      <selection pane="topRight" activeCell="A28" sqref="A28"/>
      <selection pane="bottomLeft" activeCell="A28" sqref="A28"/>
      <selection pane="bottomRight" activeCell="C4" sqref="C4:K91"/>
    </sheetView>
  </sheetViews>
  <sheetFormatPr baseColWidth="10" defaultColWidth="9.06640625" defaultRowHeight="15" customHeight="1"/>
  <cols>
    <col min="1" max="1" width="1.53125" style="432" customWidth="1"/>
    <col min="2" max="2" width="19.796875" style="432" customWidth="1"/>
    <col min="3" max="11" width="8.796875" style="437" customWidth="1"/>
    <col min="12" max="13" width="9.06640625" style="437" customWidth="1"/>
    <col min="14" max="16384" width="9.06640625" style="437"/>
  </cols>
  <sheetData>
    <row r="1" spans="1:11" s="432" customFormat="1" ht="20.25" customHeight="1">
      <c r="A1" s="436" t="s">
        <v>2078</v>
      </c>
    </row>
    <row r="2" spans="1:11" ht="13.5" customHeight="1">
      <c r="A2" s="1101" t="s">
        <v>761</v>
      </c>
      <c r="B2" s="1099"/>
      <c r="C2" s="1103" t="s">
        <v>2079</v>
      </c>
      <c r="D2" s="1093"/>
      <c r="E2" s="1093"/>
      <c r="F2" s="1098" t="s">
        <v>2080</v>
      </c>
      <c r="G2" s="1099"/>
      <c r="H2" s="1099"/>
      <c r="I2" s="1103" t="s">
        <v>2081</v>
      </c>
      <c r="J2" s="1093"/>
      <c r="K2" s="1093"/>
    </row>
    <row r="3" spans="1:11" ht="24.5" customHeight="1" thickBot="1">
      <c r="A3" s="1102"/>
      <c r="B3" s="1102"/>
      <c r="C3" s="438" t="s">
        <v>1634</v>
      </c>
      <c r="D3" s="438" t="s">
        <v>1635</v>
      </c>
      <c r="E3" s="439" t="s">
        <v>2077</v>
      </c>
      <c r="F3" s="438" t="s">
        <v>1634</v>
      </c>
      <c r="G3" s="438" t="s">
        <v>1635</v>
      </c>
      <c r="H3" s="438" t="s">
        <v>2077</v>
      </c>
      <c r="I3" s="438" t="s">
        <v>1634</v>
      </c>
      <c r="J3" s="438" t="s">
        <v>1635</v>
      </c>
      <c r="K3" s="438" t="s">
        <v>2077</v>
      </c>
    </row>
    <row r="4" spans="1:11" ht="15" customHeight="1">
      <c r="A4" s="2" t="s">
        <v>498</v>
      </c>
      <c r="B4" s="758"/>
      <c r="C4" s="25">
        <f t="shared" ref="C4:D4" si="0">SUM(C5:C7)</f>
        <v>44</v>
      </c>
      <c r="D4" s="25">
        <f t="shared" si="0"/>
        <v>0</v>
      </c>
      <c r="E4" s="103">
        <f t="shared" ref="E4:E35" si="1">IF(C4=0,"",D4*100/C4)</f>
        <v>0</v>
      </c>
      <c r="F4" s="25">
        <f t="shared" ref="F4:G4" si="2">SUM(F5:F7)</f>
        <v>82</v>
      </c>
      <c r="G4" s="25">
        <f t="shared" si="2"/>
        <v>0</v>
      </c>
      <c r="H4" s="103">
        <f t="shared" ref="H4:H35" si="3">IF(F4=0,"",G4*100/F4)</f>
        <v>0</v>
      </c>
      <c r="I4" s="25">
        <f>SUM(I5:I7)</f>
        <v>0</v>
      </c>
      <c r="J4" s="25">
        <f>SUM(J5:J7)</f>
        <v>0</v>
      </c>
      <c r="K4" s="103" t="str">
        <f t="shared" ref="K4:K35" si="4">IF(I4=0,"",J4*100/I4)</f>
        <v/>
      </c>
    </row>
    <row r="5" spans="1:11" ht="15" customHeight="1">
      <c r="A5" s="2"/>
      <c r="B5" s="758" t="s">
        <v>500</v>
      </c>
      <c r="C5" s="755">
        <v>11</v>
      </c>
      <c r="D5" s="755">
        <v>0</v>
      </c>
      <c r="E5" s="756">
        <f t="shared" si="1"/>
        <v>0</v>
      </c>
      <c r="F5" s="755">
        <v>13</v>
      </c>
      <c r="G5" s="755">
        <v>0</v>
      </c>
      <c r="H5" s="756">
        <f t="shared" si="3"/>
        <v>0</v>
      </c>
      <c r="I5" s="755">
        <v>0</v>
      </c>
      <c r="J5" s="755">
        <v>0</v>
      </c>
      <c r="K5" s="756" t="str">
        <f t="shared" si="4"/>
        <v/>
      </c>
    </row>
    <row r="6" spans="1:11" ht="15" customHeight="1">
      <c r="A6" s="2"/>
      <c r="B6" s="758" t="s">
        <v>501</v>
      </c>
      <c r="C6" s="751">
        <v>10</v>
      </c>
      <c r="D6" s="751">
        <v>0</v>
      </c>
      <c r="E6" s="757">
        <f t="shared" si="1"/>
        <v>0</v>
      </c>
      <c r="F6" s="751">
        <v>17</v>
      </c>
      <c r="G6" s="751">
        <v>0</v>
      </c>
      <c r="H6" s="757">
        <f t="shared" si="3"/>
        <v>0</v>
      </c>
      <c r="I6" s="751">
        <v>0</v>
      </c>
      <c r="J6" s="751">
        <v>0</v>
      </c>
      <c r="K6" s="757" t="str">
        <f t="shared" si="4"/>
        <v/>
      </c>
    </row>
    <row r="7" spans="1:11" ht="15" customHeight="1">
      <c r="A7" s="2"/>
      <c r="B7" s="758" t="s">
        <v>502</v>
      </c>
      <c r="C7" s="751">
        <v>23</v>
      </c>
      <c r="D7" s="751">
        <v>0</v>
      </c>
      <c r="E7" s="757">
        <f t="shared" si="1"/>
        <v>0</v>
      </c>
      <c r="F7" s="751">
        <v>52</v>
      </c>
      <c r="G7" s="751">
        <v>0</v>
      </c>
      <c r="H7" s="757">
        <f t="shared" si="3"/>
        <v>0</v>
      </c>
      <c r="I7" s="751">
        <v>0</v>
      </c>
      <c r="J7" s="751">
        <v>0</v>
      </c>
      <c r="K7" s="757" t="str">
        <f t="shared" si="4"/>
        <v/>
      </c>
    </row>
    <row r="8" spans="1:11" ht="15" customHeight="1">
      <c r="A8" s="2" t="s">
        <v>503</v>
      </c>
      <c r="B8" s="758"/>
      <c r="C8" s="25">
        <f t="shared" ref="C8:D8" si="5">SUM(C9:C13)</f>
        <v>82</v>
      </c>
      <c r="D8" s="25">
        <f t="shared" si="5"/>
        <v>0</v>
      </c>
      <c r="E8" s="103">
        <f t="shared" si="1"/>
        <v>0</v>
      </c>
      <c r="F8" s="25">
        <f t="shared" ref="F8:G8" si="6">SUM(F9:F13)</f>
        <v>53</v>
      </c>
      <c r="G8" s="25">
        <f t="shared" si="6"/>
        <v>0</v>
      </c>
      <c r="H8" s="103">
        <f t="shared" si="3"/>
        <v>0</v>
      </c>
      <c r="I8" s="25">
        <f>SUM(I9:I13)</f>
        <v>1</v>
      </c>
      <c r="J8" s="25">
        <f>SUM(J9:J13)</f>
        <v>1</v>
      </c>
      <c r="K8" s="103">
        <f t="shared" si="4"/>
        <v>100</v>
      </c>
    </row>
    <row r="9" spans="1:11" ht="15" customHeight="1">
      <c r="A9" s="2"/>
      <c r="B9" s="758" t="s">
        <v>505</v>
      </c>
      <c r="C9" s="751">
        <v>49</v>
      </c>
      <c r="D9" s="751">
        <v>0</v>
      </c>
      <c r="E9" s="757">
        <f t="shared" si="1"/>
        <v>0</v>
      </c>
      <c r="F9" s="751">
        <v>16</v>
      </c>
      <c r="G9" s="751">
        <v>0</v>
      </c>
      <c r="H9" s="757">
        <f t="shared" si="3"/>
        <v>0</v>
      </c>
      <c r="I9" s="751">
        <v>1</v>
      </c>
      <c r="J9" s="751">
        <v>1</v>
      </c>
      <c r="K9" s="757">
        <f t="shared" si="4"/>
        <v>100</v>
      </c>
    </row>
    <row r="10" spans="1:11" ht="15" customHeight="1">
      <c r="A10" s="2"/>
      <c r="B10" s="758" t="s">
        <v>506</v>
      </c>
      <c r="C10" s="751">
        <v>13</v>
      </c>
      <c r="D10" s="751">
        <v>0</v>
      </c>
      <c r="E10" s="757">
        <f t="shared" si="1"/>
        <v>0</v>
      </c>
      <c r="F10" s="751">
        <v>11</v>
      </c>
      <c r="G10" s="751">
        <v>0</v>
      </c>
      <c r="H10" s="757">
        <f t="shared" si="3"/>
        <v>0</v>
      </c>
      <c r="I10" s="751">
        <v>0</v>
      </c>
      <c r="J10" s="751">
        <v>0</v>
      </c>
      <c r="K10" s="757" t="str">
        <f t="shared" si="4"/>
        <v/>
      </c>
    </row>
    <row r="11" spans="1:11" ht="15" customHeight="1">
      <c r="A11" s="2"/>
      <c r="B11" s="758" t="s">
        <v>507</v>
      </c>
      <c r="C11" s="751">
        <v>1</v>
      </c>
      <c r="D11" s="751">
        <v>0</v>
      </c>
      <c r="E11" s="757">
        <f t="shared" si="1"/>
        <v>0</v>
      </c>
      <c r="F11" s="751">
        <v>6</v>
      </c>
      <c r="G11" s="751">
        <v>0</v>
      </c>
      <c r="H11" s="757">
        <f t="shared" si="3"/>
        <v>0</v>
      </c>
      <c r="I11" s="751">
        <v>0</v>
      </c>
      <c r="J11" s="751">
        <v>0</v>
      </c>
      <c r="K11" s="757" t="str">
        <f t="shared" si="4"/>
        <v/>
      </c>
    </row>
    <row r="12" spans="1:11" ht="15" customHeight="1">
      <c r="A12" s="2"/>
      <c r="B12" s="758" t="s">
        <v>508</v>
      </c>
      <c r="C12" s="751">
        <v>14</v>
      </c>
      <c r="D12" s="751">
        <v>0</v>
      </c>
      <c r="E12" s="757">
        <f t="shared" si="1"/>
        <v>0</v>
      </c>
      <c r="F12" s="751">
        <v>15</v>
      </c>
      <c r="G12" s="751">
        <v>0</v>
      </c>
      <c r="H12" s="757">
        <f t="shared" si="3"/>
        <v>0</v>
      </c>
      <c r="I12" s="751">
        <v>0</v>
      </c>
      <c r="J12" s="751">
        <v>0</v>
      </c>
      <c r="K12" s="757" t="str">
        <f t="shared" si="4"/>
        <v/>
      </c>
    </row>
    <row r="13" spans="1:11" ht="15" customHeight="1">
      <c r="A13" s="2"/>
      <c r="B13" s="758" t="s">
        <v>509</v>
      </c>
      <c r="C13" s="751">
        <v>5</v>
      </c>
      <c r="D13" s="751">
        <v>0</v>
      </c>
      <c r="E13" s="757">
        <f t="shared" si="1"/>
        <v>0</v>
      </c>
      <c r="F13" s="751">
        <v>5</v>
      </c>
      <c r="G13" s="751">
        <v>0</v>
      </c>
      <c r="H13" s="757">
        <f t="shared" si="3"/>
        <v>0</v>
      </c>
      <c r="I13" s="751">
        <v>0</v>
      </c>
      <c r="J13" s="751">
        <v>0</v>
      </c>
      <c r="K13" s="757" t="str">
        <f t="shared" si="4"/>
        <v/>
      </c>
    </row>
    <row r="14" spans="1:11" ht="15" customHeight="1">
      <c r="A14" s="2" t="s">
        <v>510</v>
      </c>
      <c r="B14" s="758"/>
      <c r="C14" s="25">
        <f t="shared" ref="C14:D14" si="7">SUM(C15:C16)</f>
        <v>29</v>
      </c>
      <c r="D14" s="25">
        <f t="shared" si="7"/>
        <v>0</v>
      </c>
      <c r="E14" s="103">
        <f t="shared" si="1"/>
        <v>0</v>
      </c>
      <c r="F14" s="25">
        <f t="shared" ref="F14:G14" si="8">SUM(F15:F16)</f>
        <v>24</v>
      </c>
      <c r="G14" s="25">
        <f t="shared" si="8"/>
        <v>0</v>
      </c>
      <c r="H14" s="103">
        <f t="shared" si="3"/>
        <v>0</v>
      </c>
      <c r="I14" s="25">
        <f>SUM(I15:I16)</f>
        <v>2</v>
      </c>
      <c r="J14" s="25">
        <f>SUM(J15:J16)</f>
        <v>0</v>
      </c>
      <c r="K14" s="103">
        <f t="shared" si="4"/>
        <v>0</v>
      </c>
    </row>
    <row r="15" spans="1:11" ht="15" customHeight="1">
      <c r="A15" s="2"/>
      <c r="B15" s="758" t="s">
        <v>512</v>
      </c>
      <c r="C15" s="751">
        <v>23</v>
      </c>
      <c r="D15" s="751">
        <v>0</v>
      </c>
      <c r="E15" s="757">
        <f t="shared" si="1"/>
        <v>0</v>
      </c>
      <c r="F15" s="751">
        <v>19</v>
      </c>
      <c r="G15" s="751">
        <v>0</v>
      </c>
      <c r="H15" s="757">
        <f t="shared" si="3"/>
        <v>0</v>
      </c>
      <c r="I15" s="751">
        <v>2</v>
      </c>
      <c r="J15" s="751">
        <v>0</v>
      </c>
      <c r="K15" s="757">
        <f t="shared" si="4"/>
        <v>0</v>
      </c>
    </row>
    <row r="16" spans="1:11" ht="15" customHeight="1">
      <c r="A16" s="2"/>
      <c r="B16" s="758" t="s">
        <v>513</v>
      </c>
      <c r="C16" s="751">
        <v>6</v>
      </c>
      <c r="D16" s="751">
        <v>0</v>
      </c>
      <c r="E16" s="757">
        <f t="shared" si="1"/>
        <v>0</v>
      </c>
      <c r="F16" s="751">
        <v>5</v>
      </c>
      <c r="G16" s="751">
        <v>0</v>
      </c>
      <c r="H16" s="757">
        <f t="shared" si="3"/>
        <v>0</v>
      </c>
      <c r="I16" s="751">
        <v>0</v>
      </c>
      <c r="J16" s="751">
        <v>0</v>
      </c>
      <c r="K16" s="757" t="str">
        <f t="shared" si="4"/>
        <v/>
      </c>
    </row>
    <row r="17" spans="1:11" ht="15" customHeight="1">
      <c r="A17" s="2" t="s">
        <v>514</v>
      </c>
      <c r="B17" s="758"/>
      <c r="C17" s="25">
        <f t="shared" ref="C17:D17" si="9">SUM(C18:C25)</f>
        <v>259</v>
      </c>
      <c r="D17" s="25">
        <f t="shared" si="9"/>
        <v>0</v>
      </c>
      <c r="E17" s="103">
        <f t="shared" si="1"/>
        <v>0</v>
      </c>
      <c r="F17" s="25">
        <f t="shared" ref="F17:G17" si="10">SUM(F18:F25)</f>
        <v>137</v>
      </c>
      <c r="G17" s="25">
        <f t="shared" si="10"/>
        <v>2</v>
      </c>
      <c r="H17" s="103">
        <f t="shared" si="3"/>
        <v>1.4598540145985401</v>
      </c>
      <c r="I17" s="25">
        <f>SUM(I18:I25)</f>
        <v>0</v>
      </c>
      <c r="J17" s="25">
        <f>SUM(J18:J25)</f>
        <v>0</v>
      </c>
      <c r="K17" s="103" t="str">
        <f t="shared" si="4"/>
        <v/>
      </c>
    </row>
    <row r="18" spans="1:11" ht="15" customHeight="1">
      <c r="A18" s="2"/>
      <c r="B18" s="758" t="s">
        <v>516</v>
      </c>
      <c r="C18" s="751">
        <v>9</v>
      </c>
      <c r="D18" s="751">
        <v>0</v>
      </c>
      <c r="E18" s="757">
        <f t="shared" si="1"/>
        <v>0</v>
      </c>
      <c r="F18" s="751">
        <v>16</v>
      </c>
      <c r="G18" s="751">
        <v>0</v>
      </c>
      <c r="H18" s="757">
        <f t="shared" si="3"/>
        <v>0</v>
      </c>
      <c r="I18" s="751">
        <v>0</v>
      </c>
      <c r="J18" s="751">
        <v>0</v>
      </c>
      <c r="K18" s="757" t="str">
        <f t="shared" si="4"/>
        <v/>
      </c>
    </row>
    <row r="19" spans="1:11" ht="15" customHeight="1">
      <c r="A19" s="2"/>
      <c r="B19" s="758" t="s">
        <v>517</v>
      </c>
      <c r="C19" s="751">
        <v>28</v>
      </c>
      <c r="D19" s="751">
        <v>0</v>
      </c>
      <c r="E19" s="757">
        <f t="shared" si="1"/>
        <v>0</v>
      </c>
      <c r="F19" s="751">
        <v>23</v>
      </c>
      <c r="G19" s="751">
        <v>0</v>
      </c>
      <c r="H19" s="757">
        <f t="shared" si="3"/>
        <v>0</v>
      </c>
      <c r="I19" s="751">
        <v>0</v>
      </c>
      <c r="J19" s="751">
        <v>0</v>
      </c>
      <c r="K19" s="757" t="str">
        <f t="shared" si="4"/>
        <v/>
      </c>
    </row>
    <row r="20" spans="1:11" ht="15" customHeight="1">
      <c r="A20" s="2"/>
      <c r="B20" s="748" t="s">
        <v>518</v>
      </c>
      <c r="C20" s="755">
        <v>97</v>
      </c>
      <c r="D20" s="755">
        <v>0</v>
      </c>
      <c r="E20" s="756">
        <f t="shared" si="1"/>
        <v>0</v>
      </c>
      <c r="F20" s="755">
        <v>35</v>
      </c>
      <c r="G20" s="755">
        <v>2</v>
      </c>
      <c r="H20" s="756">
        <f t="shared" si="3"/>
        <v>5.7142857142857144</v>
      </c>
      <c r="I20" s="755">
        <v>0</v>
      </c>
      <c r="J20" s="755">
        <v>0</v>
      </c>
      <c r="K20" s="756" t="str">
        <f t="shared" si="4"/>
        <v/>
      </c>
    </row>
    <row r="21" spans="1:11" ht="15" customHeight="1">
      <c r="A21" s="2"/>
      <c r="B21" s="748" t="s">
        <v>519</v>
      </c>
      <c r="C21" s="755">
        <v>67</v>
      </c>
      <c r="D21" s="755">
        <v>0</v>
      </c>
      <c r="E21" s="756">
        <f t="shared" si="1"/>
        <v>0</v>
      </c>
      <c r="F21" s="755">
        <v>30</v>
      </c>
      <c r="G21" s="755">
        <v>0</v>
      </c>
      <c r="H21" s="756">
        <f t="shared" si="3"/>
        <v>0</v>
      </c>
      <c r="I21" s="755">
        <v>0</v>
      </c>
      <c r="J21" s="755">
        <v>0</v>
      </c>
      <c r="K21" s="756" t="str">
        <f t="shared" si="4"/>
        <v/>
      </c>
    </row>
    <row r="22" spans="1:11" ht="15" customHeight="1">
      <c r="A22" s="2"/>
      <c r="B22" s="758" t="s">
        <v>520</v>
      </c>
      <c r="C22" s="751">
        <v>15</v>
      </c>
      <c r="D22" s="751">
        <v>0</v>
      </c>
      <c r="E22" s="757">
        <f t="shared" si="1"/>
        <v>0</v>
      </c>
      <c r="F22" s="751">
        <v>7</v>
      </c>
      <c r="G22" s="751">
        <v>0</v>
      </c>
      <c r="H22" s="757">
        <f t="shared" si="3"/>
        <v>0</v>
      </c>
      <c r="I22" s="751">
        <v>0</v>
      </c>
      <c r="J22" s="751">
        <v>0</v>
      </c>
      <c r="K22" s="757" t="str">
        <f t="shared" si="4"/>
        <v/>
      </c>
    </row>
    <row r="23" spans="1:11" ht="15" customHeight="1">
      <c r="A23" s="2"/>
      <c r="B23" s="758" t="s">
        <v>521</v>
      </c>
      <c r="C23" s="751">
        <v>5</v>
      </c>
      <c r="D23" s="751">
        <v>0</v>
      </c>
      <c r="E23" s="757">
        <f t="shared" si="1"/>
        <v>0</v>
      </c>
      <c r="F23" s="751">
        <v>3</v>
      </c>
      <c r="G23" s="751">
        <v>0</v>
      </c>
      <c r="H23" s="757">
        <f t="shared" si="3"/>
        <v>0</v>
      </c>
      <c r="I23" s="751">
        <v>0</v>
      </c>
      <c r="J23" s="751">
        <v>0</v>
      </c>
      <c r="K23" s="757" t="str">
        <f t="shared" si="4"/>
        <v/>
      </c>
    </row>
    <row r="24" spans="1:11" ht="15" customHeight="1">
      <c r="A24" s="2"/>
      <c r="B24" s="758" t="s">
        <v>522</v>
      </c>
      <c r="C24" s="751">
        <v>22</v>
      </c>
      <c r="D24" s="751">
        <v>0</v>
      </c>
      <c r="E24" s="757">
        <f t="shared" si="1"/>
        <v>0</v>
      </c>
      <c r="F24" s="751">
        <v>14</v>
      </c>
      <c r="G24" s="751">
        <v>0</v>
      </c>
      <c r="H24" s="757">
        <f t="shared" si="3"/>
        <v>0</v>
      </c>
      <c r="I24" s="751">
        <v>0</v>
      </c>
      <c r="J24" s="751">
        <v>0</v>
      </c>
      <c r="K24" s="757" t="str">
        <f t="shared" si="4"/>
        <v/>
      </c>
    </row>
    <row r="25" spans="1:11" ht="15" customHeight="1">
      <c r="A25" s="2"/>
      <c r="B25" s="758" t="s">
        <v>523</v>
      </c>
      <c r="C25" s="751">
        <v>16</v>
      </c>
      <c r="D25" s="751">
        <v>0</v>
      </c>
      <c r="E25" s="757">
        <f t="shared" si="1"/>
        <v>0</v>
      </c>
      <c r="F25" s="751">
        <v>9</v>
      </c>
      <c r="G25" s="751">
        <v>0</v>
      </c>
      <c r="H25" s="757">
        <f t="shared" si="3"/>
        <v>0</v>
      </c>
      <c r="I25" s="751">
        <v>0</v>
      </c>
      <c r="J25" s="751">
        <v>0</v>
      </c>
      <c r="K25" s="757" t="str">
        <f t="shared" si="4"/>
        <v/>
      </c>
    </row>
    <row r="26" spans="1:11" ht="15" customHeight="1">
      <c r="A26" s="2" t="s">
        <v>524</v>
      </c>
      <c r="B26" s="758"/>
      <c r="C26" s="25">
        <f t="shared" ref="C26:D26" si="11">SUM(C27:C31)</f>
        <v>53</v>
      </c>
      <c r="D26" s="25">
        <f t="shared" si="11"/>
        <v>1</v>
      </c>
      <c r="E26" s="103">
        <f t="shared" si="1"/>
        <v>1.8867924528301887</v>
      </c>
      <c r="F26" s="25">
        <f t="shared" ref="F26:G26" si="12">SUM(F27:F31)</f>
        <v>134</v>
      </c>
      <c r="G26" s="25">
        <f t="shared" si="12"/>
        <v>0</v>
      </c>
      <c r="H26" s="103">
        <f t="shared" si="3"/>
        <v>0</v>
      </c>
      <c r="I26" s="25">
        <f>SUM(I27:I31)</f>
        <v>0</v>
      </c>
      <c r="J26" s="25">
        <f>SUM(J27:J31)</f>
        <v>0</v>
      </c>
      <c r="K26" s="103" t="str">
        <f t="shared" si="4"/>
        <v/>
      </c>
    </row>
    <row r="27" spans="1:11" ht="15" customHeight="1">
      <c r="A27" s="2"/>
      <c r="B27" s="758" t="s">
        <v>532</v>
      </c>
      <c r="C27" s="751">
        <v>7</v>
      </c>
      <c r="D27" s="751">
        <v>0</v>
      </c>
      <c r="E27" s="757">
        <f t="shared" si="1"/>
        <v>0</v>
      </c>
      <c r="F27" s="751">
        <v>32</v>
      </c>
      <c r="G27" s="751">
        <v>0</v>
      </c>
      <c r="H27" s="757">
        <f t="shared" si="3"/>
        <v>0</v>
      </c>
      <c r="I27" s="751">
        <v>0</v>
      </c>
      <c r="J27" s="751">
        <v>0</v>
      </c>
      <c r="K27" s="757" t="str">
        <f t="shared" si="4"/>
        <v/>
      </c>
    </row>
    <row r="28" spans="1:11" ht="15" customHeight="1">
      <c r="A28" s="2"/>
      <c r="B28" s="758" t="s">
        <v>533</v>
      </c>
      <c r="C28" s="751">
        <v>28</v>
      </c>
      <c r="D28" s="751">
        <v>1</v>
      </c>
      <c r="E28" s="757">
        <f t="shared" si="1"/>
        <v>3.5714285714285716</v>
      </c>
      <c r="F28" s="751">
        <v>45</v>
      </c>
      <c r="G28" s="751">
        <v>0</v>
      </c>
      <c r="H28" s="757">
        <f t="shared" si="3"/>
        <v>0</v>
      </c>
      <c r="I28" s="751">
        <v>0</v>
      </c>
      <c r="J28" s="751">
        <v>0</v>
      </c>
      <c r="K28" s="757" t="str">
        <f t="shared" si="4"/>
        <v/>
      </c>
    </row>
    <row r="29" spans="1:11" ht="15" customHeight="1">
      <c r="A29" s="2"/>
      <c r="B29" s="758" t="s">
        <v>534</v>
      </c>
      <c r="C29" s="751">
        <v>4</v>
      </c>
      <c r="D29" s="751">
        <v>0</v>
      </c>
      <c r="E29" s="757">
        <f t="shared" si="1"/>
        <v>0</v>
      </c>
      <c r="F29" s="751">
        <v>31</v>
      </c>
      <c r="G29" s="751">
        <v>0</v>
      </c>
      <c r="H29" s="757">
        <f t="shared" si="3"/>
        <v>0</v>
      </c>
      <c r="I29" s="751">
        <v>0</v>
      </c>
      <c r="J29" s="751">
        <v>0</v>
      </c>
      <c r="K29" s="757" t="str">
        <f t="shared" si="4"/>
        <v/>
      </c>
    </row>
    <row r="30" spans="1:11" ht="15" customHeight="1">
      <c r="A30" s="2"/>
      <c r="B30" s="758" t="s">
        <v>535</v>
      </c>
      <c r="C30" s="751">
        <v>6</v>
      </c>
      <c r="D30" s="751">
        <v>0</v>
      </c>
      <c r="E30" s="757">
        <f t="shared" si="1"/>
        <v>0</v>
      </c>
      <c r="F30" s="751">
        <v>15</v>
      </c>
      <c r="G30" s="751">
        <v>0</v>
      </c>
      <c r="H30" s="757">
        <f t="shared" si="3"/>
        <v>0</v>
      </c>
      <c r="I30" s="751">
        <v>0</v>
      </c>
      <c r="J30" s="751">
        <v>0</v>
      </c>
      <c r="K30" s="757" t="str">
        <f t="shared" si="4"/>
        <v/>
      </c>
    </row>
    <row r="31" spans="1:11" ht="15" customHeight="1">
      <c r="A31" s="2"/>
      <c r="B31" s="758" t="s">
        <v>536</v>
      </c>
      <c r="C31" s="755">
        <v>8</v>
      </c>
      <c r="D31" s="755">
        <v>0</v>
      </c>
      <c r="E31" s="756">
        <f t="shared" si="1"/>
        <v>0</v>
      </c>
      <c r="F31" s="755">
        <v>11</v>
      </c>
      <c r="G31" s="755">
        <v>0</v>
      </c>
      <c r="H31" s="756">
        <f t="shared" si="3"/>
        <v>0</v>
      </c>
      <c r="I31" s="755">
        <v>0</v>
      </c>
      <c r="J31" s="755">
        <v>0</v>
      </c>
      <c r="K31" s="756" t="str">
        <f t="shared" si="4"/>
        <v/>
      </c>
    </row>
    <row r="32" spans="1:11" ht="15" customHeight="1">
      <c r="A32" s="2" t="s">
        <v>537</v>
      </c>
      <c r="B32" s="758"/>
      <c r="C32" s="25">
        <f t="shared" ref="C32:D32" si="13">SUM(C33:C38)</f>
        <v>314</v>
      </c>
      <c r="D32" s="25">
        <f t="shared" si="13"/>
        <v>2</v>
      </c>
      <c r="E32" s="103">
        <f t="shared" si="1"/>
        <v>0.63694267515923564</v>
      </c>
      <c r="F32" s="25">
        <f t="shared" ref="F32:G32" si="14">SUM(F33:F38)</f>
        <v>121</v>
      </c>
      <c r="G32" s="25">
        <f t="shared" si="14"/>
        <v>0</v>
      </c>
      <c r="H32" s="103">
        <f t="shared" si="3"/>
        <v>0</v>
      </c>
      <c r="I32" s="25">
        <f>SUM(I33:I38)</f>
        <v>0</v>
      </c>
      <c r="J32" s="25">
        <f>SUM(J33:J38)</f>
        <v>0</v>
      </c>
      <c r="K32" s="103" t="str">
        <f t="shared" si="4"/>
        <v/>
      </c>
    </row>
    <row r="33" spans="1:11" ht="15" customHeight="1">
      <c r="A33" s="2"/>
      <c r="B33" s="758" t="s">
        <v>539</v>
      </c>
      <c r="C33" s="751">
        <v>2</v>
      </c>
      <c r="D33" s="751">
        <v>0</v>
      </c>
      <c r="E33" s="757">
        <f t="shared" si="1"/>
        <v>0</v>
      </c>
      <c r="F33" s="751">
        <v>6</v>
      </c>
      <c r="G33" s="751">
        <v>0</v>
      </c>
      <c r="H33" s="757">
        <f t="shared" si="3"/>
        <v>0</v>
      </c>
      <c r="I33" s="751">
        <v>0</v>
      </c>
      <c r="J33" s="751">
        <v>0</v>
      </c>
      <c r="K33" s="757" t="str">
        <f t="shared" si="4"/>
        <v/>
      </c>
    </row>
    <row r="34" spans="1:11" ht="15" customHeight="1">
      <c r="A34" s="2"/>
      <c r="B34" s="758" t="s">
        <v>540</v>
      </c>
      <c r="C34" s="751">
        <v>30</v>
      </c>
      <c r="D34" s="751">
        <v>0</v>
      </c>
      <c r="E34" s="757">
        <f t="shared" si="1"/>
        <v>0</v>
      </c>
      <c r="F34" s="751">
        <v>18</v>
      </c>
      <c r="G34" s="751">
        <v>0</v>
      </c>
      <c r="H34" s="757">
        <f t="shared" si="3"/>
        <v>0</v>
      </c>
      <c r="I34" s="751">
        <v>0</v>
      </c>
      <c r="J34" s="751">
        <v>0</v>
      </c>
      <c r="K34" s="757" t="str">
        <f t="shared" si="4"/>
        <v/>
      </c>
    </row>
    <row r="35" spans="1:11" ht="15" customHeight="1">
      <c r="A35" s="2"/>
      <c r="B35" s="758" t="s">
        <v>541</v>
      </c>
      <c r="C35" s="751">
        <v>11</v>
      </c>
      <c r="D35" s="751">
        <v>0</v>
      </c>
      <c r="E35" s="757">
        <f t="shared" si="1"/>
        <v>0</v>
      </c>
      <c r="F35" s="751">
        <v>18</v>
      </c>
      <c r="G35" s="751">
        <v>0</v>
      </c>
      <c r="H35" s="757">
        <f t="shared" si="3"/>
        <v>0</v>
      </c>
      <c r="I35" s="751">
        <v>0</v>
      </c>
      <c r="J35" s="751">
        <v>0</v>
      </c>
      <c r="K35" s="757" t="str">
        <f t="shared" si="4"/>
        <v/>
      </c>
    </row>
    <row r="36" spans="1:11" ht="15" customHeight="1">
      <c r="A36" s="2"/>
      <c r="B36" s="758" t="s">
        <v>542</v>
      </c>
      <c r="C36" s="751">
        <v>197</v>
      </c>
      <c r="D36" s="751">
        <v>2</v>
      </c>
      <c r="E36" s="757">
        <f t="shared" ref="E36:E67" si="15">IF(C36=0,"",D36*100/C36)</f>
        <v>1.015228426395939</v>
      </c>
      <c r="F36" s="751">
        <v>46</v>
      </c>
      <c r="G36" s="751">
        <v>0</v>
      </c>
      <c r="H36" s="757">
        <f t="shared" ref="H36:H67" si="16">IF(F36=0,"",G36*100/F36)</f>
        <v>0</v>
      </c>
      <c r="I36" s="751">
        <v>0</v>
      </c>
      <c r="J36" s="751">
        <v>0</v>
      </c>
      <c r="K36" s="757" t="str">
        <f t="shared" ref="K36:K67" si="17">IF(I36=0,"",J36*100/I36)</f>
        <v/>
      </c>
    </row>
    <row r="37" spans="1:11" ht="15" customHeight="1">
      <c r="A37" s="2"/>
      <c r="B37" s="758" t="s">
        <v>543</v>
      </c>
      <c r="C37" s="751">
        <v>40</v>
      </c>
      <c r="D37" s="751">
        <v>0</v>
      </c>
      <c r="E37" s="757">
        <f t="shared" si="15"/>
        <v>0</v>
      </c>
      <c r="F37" s="751">
        <v>19</v>
      </c>
      <c r="G37" s="751">
        <v>0</v>
      </c>
      <c r="H37" s="757">
        <f t="shared" si="16"/>
        <v>0</v>
      </c>
      <c r="I37" s="751">
        <v>0</v>
      </c>
      <c r="J37" s="751">
        <v>0</v>
      </c>
      <c r="K37" s="757" t="str">
        <f t="shared" si="17"/>
        <v/>
      </c>
    </row>
    <row r="38" spans="1:11" ht="15" customHeight="1">
      <c r="A38" s="2"/>
      <c r="B38" s="758" t="s">
        <v>544</v>
      </c>
      <c r="C38" s="751">
        <v>34</v>
      </c>
      <c r="D38" s="751">
        <v>0</v>
      </c>
      <c r="E38" s="757">
        <f t="shared" si="15"/>
        <v>0</v>
      </c>
      <c r="F38" s="751">
        <v>14</v>
      </c>
      <c r="G38" s="751">
        <v>0</v>
      </c>
      <c r="H38" s="757">
        <f t="shared" si="16"/>
        <v>0</v>
      </c>
      <c r="I38" s="751">
        <v>0</v>
      </c>
      <c r="J38" s="751">
        <v>0</v>
      </c>
      <c r="K38" s="757" t="str">
        <f t="shared" si="17"/>
        <v/>
      </c>
    </row>
    <row r="39" spans="1:11" ht="15" customHeight="1">
      <c r="A39" s="2" t="s">
        <v>545</v>
      </c>
      <c r="B39" s="758"/>
      <c r="C39" s="25">
        <f t="shared" ref="C39:D39" si="18">SUM(C40:C42)</f>
        <v>74</v>
      </c>
      <c r="D39" s="25">
        <f t="shared" si="18"/>
        <v>11</v>
      </c>
      <c r="E39" s="103">
        <f t="shared" si="15"/>
        <v>14.864864864864865</v>
      </c>
      <c r="F39" s="25">
        <f t="shared" ref="F39:G39" si="19">SUM(F40:F42)</f>
        <v>23</v>
      </c>
      <c r="G39" s="25">
        <f t="shared" si="19"/>
        <v>0</v>
      </c>
      <c r="H39" s="103">
        <f t="shared" si="16"/>
        <v>0</v>
      </c>
      <c r="I39" s="25">
        <f>SUM(I40:I42)</f>
        <v>0</v>
      </c>
      <c r="J39" s="25">
        <f>SUM(J40:J42)</f>
        <v>0</v>
      </c>
      <c r="K39" s="103" t="str">
        <f t="shared" si="17"/>
        <v/>
      </c>
    </row>
    <row r="40" spans="1:11" ht="15" customHeight="1">
      <c r="A40" s="2"/>
      <c r="B40" s="758" t="s">
        <v>547</v>
      </c>
      <c r="C40" s="751">
        <v>37</v>
      </c>
      <c r="D40" s="751">
        <v>9</v>
      </c>
      <c r="E40" s="757">
        <f t="shared" si="15"/>
        <v>24.324324324324323</v>
      </c>
      <c r="F40" s="751">
        <v>7</v>
      </c>
      <c r="G40" s="751">
        <v>0</v>
      </c>
      <c r="H40" s="757">
        <f t="shared" si="16"/>
        <v>0</v>
      </c>
      <c r="I40" s="751">
        <v>0</v>
      </c>
      <c r="J40" s="751">
        <v>0</v>
      </c>
      <c r="K40" s="757" t="str">
        <f t="shared" si="17"/>
        <v/>
      </c>
    </row>
    <row r="41" spans="1:11" ht="15" customHeight="1">
      <c r="A41" s="2"/>
      <c r="B41" s="758" t="s">
        <v>548</v>
      </c>
      <c r="C41" s="751">
        <v>35</v>
      </c>
      <c r="D41" s="751">
        <v>2</v>
      </c>
      <c r="E41" s="757">
        <f t="shared" si="15"/>
        <v>5.7142857142857144</v>
      </c>
      <c r="F41" s="751">
        <v>13</v>
      </c>
      <c r="G41" s="751">
        <v>0</v>
      </c>
      <c r="H41" s="757">
        <f t="shared" si="16"/>
        <v>0</v>
      </c>
      <c r="I41" s="751">
        <v>0</v>
      </c>
      <c r="J41" s="751">
        <v>0</v>
      </c>
      <c r="K41" s="757" t="str">
        <f t="shared" si="17"/>
        <v/>
      </c>
    </row>
    <row r="42" spans="1:11" ht="15" customHeight="1">
      <c r="A42" s="2"/>
      <c r="B42" s="758" t="s">
        <v>549</v>
      </c>
      <c r="C42" s="751">
        <v>2</v>
      </c>
      <c r="D42" s="751">
        <v>0</v>
      </c>
      <c r="E42" s="757">
        <f t="shared" si="15"/>
        <v>0</v>
      </c>
      <c r="F42" s="751">
        <v>3</v>
      </c>
      <c r="G42" s="751">
        <v>0</v>
      </c>
      <c r="H42" s="757">
        <f t="shared" si="16"/>
        <v>0</v>
      </c>
      <c r="I42" s="751">
        <v>0</v>
      </c>
      <c r="J42" s="751">
        <v>0</v>
      </c>
      <c r="K42" s="757" t="str">
        <f t="shared" si="17"/>
        <v/>
      </c>
    </row>
    <row r="43" spans="1:11" ht="15" customHeight="1">
      <c r="A43" s="2" t="s">
        <v>550</v>
      </c>
      <c r="B43" s="758"/>
      <c r="C43" s="25">
        <f t="shared" ref="C43:D43" si="20">SUM(C44:C50)</f>
        <v>138</v>
      </c>
      <c r="D43" s="25">
        <f t="shared" si="20"/>
        <v>0</v>
      </c>
      <c r="E43" s="103">
        <f t="shared" si="15"/>
        <v>0</v>
      </c>
      <c r="F43" s="25">
        <f t="shared" ref="F43:G43" si="21">SUM(F44:F50)</f>
        <v>155</v>
      </c>
      <c r="G43" s="25">
        <f t="shared" si="21"/>
        <v>0</v>
      </c>
      <c r="H43" s="103">
        <f t="shared" si="16"/>
        <v>0</v>
      </c>
      <c r="I43" s="25">
        <f>SUM(I44:I50)</f>
        <v>0</v>
      </c>
      <c r="J43" s="25">
        <f>SUM(J44:J50)</f>
        <v>0</v>
      </c>
      <c r="K43" s="103" t="str">
        <f t="shared" si="17"/>
        <v/>
      </c>
    </row>
    <row r="44" spans="1:11" ht="15" customHeight="1">
      <c r="A44" s="2"/>
      <c r="B44" s="758" t="s">
        <v>552</v>
      </c>
      <c r="C44" s="751">
        <v>14</v>
      </c>
      <c r="D44" s="751">
        <v>0</v>
      </c>
      <c r="E44" s="757">
        <f t="shared" si="15"/>
        <v>0</v>
      </c>
      <c r="F44" s="751">
        <v>27</v>
      </c>
      <c r="G44" s="751">
        <v>0</v>
      </c>
      <c r="H44" s="757">
        <f t="shared" si="16"/>
        <v>0</v>
      </c>
      <c r="I44" s="751">
        <v>0</v>
      </c>
      <c r="J44" s="751">
        <v>0</v>
      </c>
      <c r="K44" s="757" t="str">
        <f t="shared" si="17"/>
        <v/>
      </c>
    </row>
    <row r="45" spans="1:11" ht="15" customHeight="1">
      <c r="A45" s="2"/>
      <c r="B45" s="758" t="s">
        <v>553</v>
      </c>
      <c r="C45" s="751">
        <v>18</v>
      </c>
      <c r="D45" s="751">
        <v>0</v>
      </c>
      <c r="E45" s="757">
        <f t="shared" si="15"/>
        <v>0</v>
      </c>
      <c r="F45" s="751">
        <v>12</v>
      </c>
      <c r="G45" s="751">
        <v>0</v>
      </c>
      <c r="H45" s="757">
        <f t="shared" si="16"/>
        <v>0</v>
      </c>
      <c r="I45" s="751">
        <v>0</v>
      </c>
      <c r="J45" s="751">
        <v>0</v>
      </c>
      <c r="K45" s="757" t="str">
        <f t="shared" si="17"/>
        <v/>
      </c>
    </row>
    <row r="46" spans="1:11" ht="15" customHeight="1">
      <c r="A46" s="2"/>
      <c r="B46" s="758" t="s">
        <v>554</v>
      </c>
      <c r="C46" s="751">
        <v>27</v>
      </c>
      <c r="D46" s="751">
        <v>0</v>
      </c>
      <c r="E46" s="757">
        <f t="shared" si="15"/>
        <v>0</v>
      </c>
      <c r="F46" s="751">
        <v>20</v>
      </c>
      <c r="G46" s="751">
        <v>0</v>
      </c>
      <c r="H46" s="757">
        <f t="shared" si="16"/>
        <v>0</v>
      </c>
      <c r="I46" s="751">
        <v>0</v>
      </c>
      <c r="J46" s="751">
        <v>0</v>
      </c>
      <c r="K46" s="757" t="str">
        <f t="shared" si="17"/>
        <v/>
      </c>
    </row>
    <row r="47" spans="1:11" ht="15" customHeight="1">
      <c r="A47" s="2"/>
      <c r="B47" s="758" t="s">
        <v>555</v>
      </c>
      <c r="C47" s="751">
        <v>6</v>
      </c>
      <c r="D47" s="751">
        <v>0</v>
      </c>
      <c r="E47" s="757">
        <f t="shared" si="15"/>
        <v>0</v>
      </c>
      <c r="F47" s="751">
        <v>10</v>
      </c>
      <c r="G47" s="751">
        <v>0</v>
      </c>
      <c r="H47" s="757">
        <f t="shared" si="16"/>
        <v>0</v>
      </c>
      <c r="I47" s="751">
        <v>0</v>
      </c>
      <c r="J47" s="751">
        <v>0</v>
      </c>
      <c r="K47" s="757" t="str">
        <f t="shared" si="17"/>
        <v/>
      </c>
    </row>
    <row r="48" spans="1:11" ht="15" customHeight="1">
      <c r="A48" s="2"/>
      <c r="B48" s="758" t="s">
        <v>556</v>
      </c>
      <c r="C48" s="751">
        <v>34</v>
      </c>
      <c r="D48" s="751">
        <v>0</v>
      </c>
      <c r="E48" s="757">
        <f t="shared" si="15"/>
        <v>0</v>
      </c>
      <c r="F48" s="751">
        <v>25</v>
      </c>
      <c r="G48" s="751">
        <v>0</v>
      </c>
      <c r="H48" s="757">
        <f t="shared" si="16"/>
        <v>0</v>
      </c>
      <c r="I48" s="751">
        <v>0</v>
      </c>
      <c r="J48" s="751">
        <v>0</v>
      </c>
      <c r="K48" s="757" t="str">
        <f t="shared" si="17"/>
        <v/>
      </c>
    </row>
    <row r="49" spans="1:11" ht="15" customHeight="1">
      <c r="A49" s="2"/>
      <c r="B49" s="758" t="s">
        <v>557</v>
      </c>
      <c r="C49" s="751">
        <v>17</v>
      </c>
      <c r="D49" s="751">
        <v>0</v>
      </c>
      <c r="E49" s="757">
        <f t="shared" si="15"/>
        <v>0</v>
      </c>
      <c r="F49" s="751">
        <v>24</v>
      </c>
      <c r="G49" s="751">
        <v>0</v>
      </c>
      <c r="H49" s="757">
        <f t="shared" si="16"/>
        <v>0</v>
      </c>
      <c r="I49" s="751">
        <v>0</v>
      </c>
      <c r="J49" s="751">
        <v>0</v>
      </c>
      <c r="K49" s="757" t="str">
        <f t="shared" si="17"/>
        <v/>
      </c>
    </row>
    <row r="50" spans="1:11" ht="15" customHeight="1">
      <c r="A50" s="2"/>
      <c r="B50" s="758" t="s">
        <v>558</v>
      </c>
      <c r="C50" s="751">
        <v>22</v>
      </c>
      <c r="D50" s="751">
        <v>0</v>
      </c>
      <c r="E50" s="757">
        <f t="shared" si="15"/>
        <v>0</v>
      </c>
      <c r="F50" s="751">
        <v>37</v>
      </c>
      <c r="G50" s="751">
        <v>0</v>
      </c>
      <c r="H50" s="757">
        <f t="shared" si="16"/>
        <v>0</v>
      </c>
      <c r="I50" s="751">
        <v>0</v>
      </c>
      <c r="J50" s="751">
        <v>0</v>
      </c>
      <c r="K50" s="757" t="str">
        <f t="shared" si="17"/>
        <v/>
      </c>
    </row>
    <row r="51" spans="1:11" ht="15" customHeight="1">
      <c r="A51" s="2" t="s">
        <v>559</v>
      </c>
      <c r="B51" s="758"/>
      <c r="C51" s="25">
        <f t="shared" ref="C51:D51" si="22">SUM(C52:C58)</f>
        <v>159</v>
      </c>
      <c r="D51" s="25">
        <f t="shared" si="22"/>
        <v>3</v>
      </c>
      <c r="E51" s="103">
        <f t="shared" si="15"/>
        <v>1.8867924528301887</v>
      </c>
      <c r="F51" s="25">
        <f t="shared" ref="F51:G51" si="23">SUM(F52:F58)</f>
        <v>146</v>
      </c>
      <c r="G51" s="25">
        <f t="shared" si="23"/>
        <v>0</v>
      </c>
      <c r="H51" s="103">
        <f t="shared" si="16"/>
        <v>0</v>
      </c>
      <c r="I51" s="25">
        <f>SUM(I52:I58)</f>
        <v>1</v>
      </c>
      <c r="J51" s="25">
        <f>SUM(J52:J58)</f>
        <v>0</v>
      </c>
      <c r="K51" s="103">
        <f t="shared" si="17"/>
        <v>0</v>
      </c>
    </row>
    <row r="52" spans="1:11" ht="15" customHeight="1">
      <c r="A52" s="2"/>
      <c r="B52" s="758" t="s">
        <v>561</v>
      </c>
      <c r="C52" s="751">
        <v>24</v>
      </c>
      <c r="D52" s="751">
        <v>0</v>
      </c>
      <c r="E52" s="757">
        <f t="shared" si="15"/>
        <v>0</v>
      </c>
      <c r="F52" s="751">
        <v>42</v>
      </c>
      <c r="G52" s="751">
        <v>0</v>
      </c>
      <c r="H52" s="757">
        <f t="shared" si="16"/>
        <v>0</v>
      </c>
      <c r="I52" s="751">
        <v>0</v>
      </c>
      <c r="J52" s="751">
        <v>0</v>
      </c>
      <c r="K52" s="757" t="str">
        <f t="shared" si="17"/>
        <v/>
      </c>
    </row>
    <row r="53" spans="1:11" ht="15" customHeight="1">
      <c r="A53" s="2"/>
      <c r="B53" s="758" t="s">
        <v>562</v>
      </c>
      <c r="C53" s="751">
        <v>8</v>
      </c>
      <c r="D53" s="751">
        <v>0</v>
      </c>
      <c r="E53" s="757">
        <f t="shared" si="15"/>
        <v>0</v>
      </c>
      <c r="F53" s="751">
        <v>18</v>
      </c>
      <c r="G53" s="751">
        <v>0</v>
      </c>
      <c r="H53" s="757">
        <f t="shared" si="16"/>
        <v>0</v>
      </c>
      <c r="I53" s="751">
        <v>0</v>
      </c>
      <c r="J53" s="751">
        <v>0</v>
      </c>
      <c r="K53" s="757" t="str">
        <f t="shared" si="17"/>
        <v/>
      </c>
    </row>
    <row r="54" spans="1:11" ht="15" customHeight="1">
      <c r="A54" s="2"/>
      <c r="B54" s="758" t="s">
        <v>563</v>
      </c>
      <c r="C54" s="751">
        <v>14</v>
      </c>
      <c r="D54" s="751">
        <v>0</v>
      </c>
      <c r="E54" s="757">
        <f t="shared" si="15"/>
        <v>0</v>
      </c>
      <c r="F54" s="751">
        <v>13</v>
      </c>
      <c r="G54" s="751">
        <v>0</v>
      </c>
      <c r="H54" s="757">
        <f t="shared" si="16"/>
        <v>0</v>
      </c>
      <c r="I54" s="751">
        <v>0</v>
      </c>
      <c r="J54" s="751">
        <v>0</v>
      </c>
      <c r="K54" s="757" t="str">
        <f t="shared" si="17"/>
        <v/>
      </c>
    </row>
    <row r="55" spans="1:11" ht="15" customHeight="1">
      <c r="A55" s="2"/>
      <c r="B55" s="758" t="s">
        <v>564</v>
      </c>
      <c r="C55" s="751">
        <v>10</v>
      </c>
      <c r="D55" s="751">
        <v>2</v>
      </c>
      <c r="E55" s="757">
        <f t="shared" si="15"/>
        <v>20</v>
      </c>
      <c r="F55" s="751">
        <v>8</v>
      </c>
      <c r="G55" s="751">
        <v>0</v>
      </c>
      <c r="H55" s="757">
        <f t="shared" si="16"/>
        <v>0</v>
      </c>
      <c r="I55" s="751">
        <v>0</v>
      </c>
      <c r="J55" s="751">
        <v>0</v>
      </c>
      <c r="K55" s="757" t="str">
        <f t="shared" si="17"/>
        <v/>
      </c>
    </row>
    <row r="56" spans="1:11" ht="15" customHeight="1">
      <c r="A56" s="2"/>
      <c r="B56" s="758" t="s">
        <v>565</v>
      </c>
      <c r="C56" s="755">
        <v>14</v>
      </c>
      <c r="D56" s="755">
        <v>0</v>
      </c>
      <c r="E56" s="756">
        <f t="shared" si="15"/>
        <v>0</v>
      </c>
      <c r="F56" s="755">
        <v>16</v>
      </c>
      <c r="G56" s="755">
        <v>0</v>
      </c>
      <c r="H56" s="756">
        <f t="shared" si="16"/>
        <v>0</v>
      </c>
      <c r="I56" s="755">
        <v>0</v>
      </c>
      <c r="J56" s="755">
        <v>0</v>
      </c>
      <c r="K56" s="756" t="str">
        <f t="shared" si="17"/>
        <v/>
      </c>
    </row>
    <row r="57" spans="1:11" ht="15" customHeight="1">
      <c r="A57" s="2"/>
      <c r="B57" s="758" t="s">
        <v>566</v>
      </c>
      <c r="C57" s="755">
        <v>74</v>
      </c>
      <c r="D57" s="755">
        <v>1</v>
      </c>
      <c r="E57" s="756">
        <f t="shared" si="15"/>
        <v>1.3513513513513513</v>
      </c>
      <c r="F57" s="755">
        <v>31</v>
      </c>
      <c r="G57" s="755">
        <v>0</v>
      </c>
      <c r="H57" s="756">
        <f t="shared" si="16"/>
        <v>0</v>
      </c>
      <c r="I57" s="755">
        <v>1</v>
      </c>
      <c r="J57" s="755">
        <v>0</v>
      </c>
      <c r="K57" s="756">
        <f t="shared" si="17"/>
        <v>0</v>
      </c>
    </row>
    <row r="58" spans="1:11" ht="15" customHeight="1">
      <c r="A58" s="2"/>
      <c r="B58" s="758" t="s">
        <v>567</v>
      </c>
      <c r="C58" s="751">
        <v>15</v>
      </c>
      <c r="D58" s="751">
        <v>0</v>
      </c>
      <c r="E58" s="757">
        <f t="shared" si="15"/>
        <v>0</v>
      </c>
      <c r="F58" s="751">
        <v>18</v>
      </c>
      <c r="G58" s="751">
        <v>0</v>
      </c>
      <c r="H58" s="757">
        <f t="shared" si="16"/>
        <v>0</v>
      </c>
      <c r="I58" s="751">
        <v>0</v>
      </c>
      <c r="J58" s="751">
        <v>0</v>
      </c>
      <c r="K58" s="757" t="str">
        <f t="shared" si="17"/>
        <v/>
      </c>
    </row>
    <row r="59" spans="1:11" ht="15" customHeight="1">
      <c r="A59" s="2" t="s">
        <v>568</v>
      </c>
      <c r="B59" s="758"/>
      <c r="C59" s="25">
        <f t="shared" ref="C59:D59" si="24">SUM(C60:C63)</f>
        <v>208</v>
      </c>
      <c r="D59" s="25">
        <f t="shared" si="24"/>
        <v>0</v>
      </c>
      <c r="E59" s="103">
        <f t="shared" si="15"/>
        <v>0</v>
      </c>
      <c r="F59" s="25">
        <f t="shared" ref="F59:G59" si="25">SUM(F60:F63)</f>
        <v>88</v>
      </c>
      <c r="G59" s="25">
        <f t="shared" si="25"/>
        <v>0</v>
      </c>
      <c r="H59" s="103">
        <f t="shared" si="16"/>
        <v>0</v>
      </c>
      <c r="I59" s="25">
        <f>SUM(I60:I63)</f>
        <v>1</v>
      </c>
      <c r="J59" s="25">
        <f>SUM(J60:J63)</f>
        <v>1</v>
      </c>
      <c r="K59" s="103">
        <f t="shared" si="17"/>
        <v>100</v>
      </c>
    </row>
    <row r="60" spans="1:11" ht="15" customHeight="1">
      <c r="A60" s="2"/>
      <c r="B60" s="758" t="s">
        <v>570</v>
      </c>
      <c r="C60" s="751">
        <v>25</v>
      </c>
      <c r="D60" s="751">
        <v>0</v>
      </c>
      <c r="E60" s="757">
        <f t="shared" si="15"/>
        <v>0</v>
      </c>
      <c r="F60" s="751">
        <v>10</v>
      </c>
      <c r="G60" s="751">
        <v>0</v>
      </c>
      <c r="H60" s="757">
        <f t="shared" si="16"/>
        <v>0</v>
      </c>
      <c r="I60" s="751">
        <v>0</v>
      </c>
      <c r="J60" s="751">
        <v>0</v>
      </c>
      <c r="K60" s="757" t="str">
        <f t="shared" si="17"/>
        <v/>
      </c>
    </row>
    <row r="61" spans="1:11" ht="15" customHeight="1">
      <c r="A61" s="2"/>
      <c r="B61" s="758" t="s">
        <v>571</v>
      </c>
      <c r="C61" s="751">
        <v>19</v>
      </c>
      <c r="D61" s="751">
        <v>0</v>
      </c>
      <c r="E61" s="757">
        <f t="shared" si="15"/>
        <v>0</v>
      </c>
      <c r="F61" s="751">
        <v>20</v>
      </c>
      <c r="G61" s="751">
        <v>0</v>
      </c>
      <c r="H61" s="757">
        <f t="shared" si="16"/>
        <v>0</v>
      </c>
      <c r="I61" s="751">
        <v>0</v>
      </c>
      <c r="J61" s="751">
        <v>0</v>
      </c>
      <c r="K61" s="757" t="str">
        <f t="shared" si="17"/>
        <v/>
      </c>
    </row>
    <row r="62" spans="1:11" ht="15" customHeight="1">
      <c r="A62" s="2"/>
      <c r="B62" s="758" t="s">
        <v>572</v>
      </c>
      <c r="C62" s="751">
        <v>49</v>
      </c>
      <c r="D62" s="751">
        <v>0</v>
      </c>
      <c r="E62" s="757">
        <f t="shared" si="15"/>
        <v>0</v>
      </c>
      <c r="F62" s="751">
        <v>31</v>
      </c>
      <c r="G62" s="751">
        <v>0</v>
      </c>
      <c r="H62" s="757">
        <f t="shared" si="16"/>
        <v>0</v>
      </c>
      <c r="I62" s="751">
        <v>1</v>
      </c>
      <c r="J62" s="751">
        <v>1</v>
      </c>
      <c r="K62" s="757">
        <f t="shared" si="17"/>
        <v>100</v>
      </c>
    </row>
    <row r="63" spans="1:11" ht="15" customHeight="1">
      <c r="A63" s="2"/>
      <c r="B63" s="758" t="s">
        <v>573</v>
      </c>
      <c r="C63" s="751">
        <v>115</v>
      </c>
      <c r="D63" s="751">
        <v>0</v>
      </c>
      <c r="E63" s="757">
        <f t="shared" si="15"/>
        <v>0</v>
      </c>
      <c r="F63" s="751">
        <v>27</v>
      </c>
      <c r="G63" s="751">
        <v>0</v>
      </c>
      <c r="H63" s="757">
        <f t="shared" si="16"/>
        <v>0</v>
      </c>
      <c r="I63" s="751">
        <v>0</v>
      </c>
      <c r="J63" s="751">
        <v>0</v>
      </c>
      <c r="K63" s="757" t="str">
        <f t="shared" si="17"/>
        <v/>
      </c>
    </row>
    <row r="64" spans="1:11" ht="15" customHeight="1">
      <c r="A64" s="2" t="s">
        <v>574</v>
      </c>
      <c r="B64" s="758"/>
      <c r="C64" s="25">
        <f t="shared" ref="C64:D64" si="26">SUM(C65:C67)</f>
        <v>72</v>
      </c>
      <c r="D64" s="25">
        <f t="shared" si="26"/>
        <v>0</v>
      </c>
      <c r="E64" s="103">
        <f t="shared" si="15"/>
        <v>0</v>
      </c>
      <c r="F64" s="25">
        <f t="shared" ref="F64:G64" si="27">SUM(F65:F67)</f>
        <v>71</v>
      </c>
      <c r="G64" s="25">
        <f t="shared" si="27"/>
        <v>0</v>
      </c>
      <c r="H64" s="103">
        <f t="shared" si="16"/>
        <v>0</v>
      </c>
      <c r="I64" s="25">
        <f>SUM(I65:I67)</f>
        <v>0</v>
      </c>
      <c r="J64" s="25">
        <f>SUM(J65:J67)</f>
        <v>0</v>
      </c>
      <c r="K64" s="103" t="str">
        <f t="shared" si="17"/>
        <v/>
      </c>
    </row>
    <row r="65" spans="1:11" ht="15" customHeight="1">
      <c r="A65" s="2"/>
      <c r="B65" s="758" t="s">
        <v>576</v>
      </c>
      <c r="C65" s="751">
        <v>10</v>
      </c>
      <c r="D65" s="751">
        <v>0</v>
      </c>
      <c r="E65" s="757">
        <f t="shared" si="15"/>
        <v>0</v>
      </c>
      <c r="F65" s="751">
        <v>11</v>
      </c>
      <c r="G65" s="751">
        <v>0</v>
      </c>
      <c r="H65" s="757">
        <f t="shared" si="16"/>
        <v>0</v>
      </c>
      <c r="I65" s="751">
        <v>0</v>
      </c>
      <c r="J65" s="751">
        <v>0</v>
      </c>
      <c r="K65" s="757" t="str">
        <f t="shared" si="17"/>
        <v/>
      </c>
    </row>
    <row r="66" spans="1:11" ht="15" customHeight="1">
      <c r="A66" s="2"/>
      <c r="B66" s="758" t="s">
        <v>577</v>
      </c>
      <c r="C66" s="751">
        <v>31</v>
      </c>
      <c r="D66" s="751">
        <v>0</v>
      </c>
      <c r="E66" s="757">
        <f t="shared" si="15"/>
        <v>0</v>
      </c>
      <c r="F66" s="751">
        <v>15</v>
      </c>
      <c r="G66" s="751">
        <v>0</v>
      </c>
      <c r="H66" s="757">
        <f t="shared" si="16"/>
        <v>0</v>
      </c>
      <c r="I66" s="751">
        <v>0</v>
      </c>
      <c r="J66" s="751">
        <v>0</v>
      </c>
      <c r="K66" s="757" t="str">
        <f t="shared" si="17"/>
        <v/>
      </c>
    </row>
    <row r="67" spans="1:11" ht="15" customHeight="1">
      <c r="A67" s="2"/>
      <c r="B67" s="758" t="s">
        <v>578</v>
      </c>
      <c r="C67" s="751">
        <v>31</v>
      </c>
      <c r="D67" s="751">
        <v>0</v>
      </c>
      <c r="E67" s="757">
        <f t="shared" si="15"/>
        <v>0</v>
      </c>
      <c r="F67" s="751">
        <v>45</v>
      </c>
      <c r="G67" s="751">
        <v>0</v>
      </c>
      <c r="H67" s="757">
        <f t="shared" si="16"/>
        <v>0</v>
      </c>
      <c r="I67" s="751">
        <v>0</v>
      </c>
      <c r="J67" s="751">
        <v>0</v>
      </c>
      <c r="K67" s="757" t="str">
        <f t="shared" si="17"/>
        <v/>
      </c>
    </row>
    <row r="68" spans="1:11" ht="15" customHeight="1">
      <c r="A68" s="2" t="s">
        <v>579</v>
      </c>
      <c r="B68" s="758"/>
      <c r="C68" s="25">
        <f t="shared" ref="C68:D68" si="28">SUM(C69:C71)</f>
        <v>48</v>
      </c>
      <c r="D68" s="25">
        <f t="shared" si="28"/>
        <v>1</v>
      </c>
      <c r="E68" s="103">
        <f t="shared" ref="E68:E91" si="29">IF(C68=0,"",D68*100/C68)</f>
        <v>2.0833333333333335</v>
      </c>
      <c r="F68" s="25">
        <f t="shared" ref="F68:G68" si="30">SUM(F69:F71)</f>
        <v>43</v>
      </c>
      <c r="G68" s="25">
        <f t="shared" si="30"/>
        <v>0</v>
      </c>
      <c r="H68" s="103">
        <f t="shared" ref="H68:H91" si="31">IF(F68=0,"",G68*100/F68)</f>
        <v>0</v>
      </c>
      <c r="I68" s="25">
        <f>SUM(I69:I71)</f>
        <v>0</v>
      </c>
      <c r="J68" s="25">
        <f>SUM(J69:J71)</f>
        <v>0</v>
      </c>
      <c r="K68" s="103" t="str">
        <f t="shared" ref="K68:K91" si="32">IF(I68=0,"",J68*100/I68)</f>
        <v/>
      </c>
    </row>
    <row r="69" spans="1:11" ht="15" customHeight="1">
      <c r="A69" s="2"/>
      <c r="B69" s="758" t="s">
        <v>580</v>
      </c>
      <c r="C69" s="751">
        <v>41</v>
      </c>
      <c r="D69" s="751">
        <v>1</v>
      </c>
      <c r="E69" s="757">
        <f t="shared" si="29"/>
        <v>2.4390243902439024</v>
      </c>
      <c r="F69" s="751">
        <v>28</v>
      </c>
      <c r="G69" s="751">
        <v>0</v>
      </c>
      <c r="H69" s="757">
        <f t="shared" si="31"/>
        <v>0</v>
      </c>
      <c r="I69" s="751">
        <v>0</v>
      </c>
      <c r="J69" s="751">
        <v>0</v>
      </c>
      <c r="K69" s="757" t="str">
        <f t="shared" si="32"/>
        <v/>
      </c>
    </row>
    <row r="70" spans="1:11" ht="15" customHeight="1">
      <c r="A70" s="2"/>
      <c r="B70" s="758" t="s">
        <v>581</v>
      </c>
      <c r="C70" s="751">
        <v>2</v>
      </c>
      <c r="D70" s="751">
        <v>0</v>
      </c>
      <c r="E70" s="757">
        <f t="shared" si="29"/>
        <v>0</v>
      </c>
      <c r="F70" s="751">
        <v>4</v>
      </c>
      <c r="G70" s="751">
        <v>0</v>
      </c>
      <c r="H70" s="757">
        <f t="shared" si="31"/>
        <v>0</v>
      </c>
      <c r="I70" s="751">
        <v>0</v>
      </c>
      <c r="J70" s="751">
        <v>0</v>
      </c>
      <c r="K70" s="757" t="str">
        <f t="shared" si="32"/>
        <v/>
      </c>
    </row>
    <row r="71" spans="1:11" ht="15" customHeight="1">
      <c r="A71" s="2"/>
      <c r="B71" s="758" t="s">
        <v>582</v>
      </c>
      <c r="C71" s="751">
        <v>5</v>
      </c>
      <c r="D71" s="751">
        <v>0</v>
      </c>
      <c r="E71" s="757">
        <f t="shared" si="29"/>
        <v>0</v>
      </c>
      <c r="F71" s="751">
        <v>11</v>
      </c>
      <c r="G71" s="751">
        <v>0</v>
      </c>
      <c r="H71" s="757">
        <f t="shared" si="31"/>
        <v>0</v>
      </c>
      <c r="I71" s="751">
        <v>0</v>
      </c>
      <c r="J71" s="751">
        <v>0</v>
      </c>
      <c r="K71" s="757" t="str">
        <f t="shared" si="32"/>
        <v/>
      </c>
    </row>
    <row r="72" spans="1:11" ht="15" customHeight="1">
      <c r="A72" s="2" t="s">
        <v>583</v>
      </c>
      <c r="B72" s="758"/>
      <c r="C72" s="25">
        <f t="shared" ref="C72:D72" si="33">C73</f>
        <v>9</v>
      </c>
      <c r="D72" s="25">
        <f t="shared" si="33"/>
        <v>0</v>
      </c>
      <c r="E72" s="103">
        <f t="shared" si="29"/>
        <v>0</v>
      </c>
      <c r="F72" s="25">
        <f t="shared" ref="F72:G72" si="34">F73</f>
        <v>6</v>
      </c>
      <c r="G72" s="25">
        <f t="shared" si="34"/>
        <v>0</v>
      </c>
      <c r="H72" s="103">
        <f t="shared" si="31"/>
        <v>0</v>
      </c>
      <c r="I72" s="25">
        <f>I73</f>
        <v>0</v>
      </c>
      <c r="J72" s="25">
        <f>J73</f>
        <v>0</v>
      </c>
      <c r="K72" s="103" t="str">
        <f t="shared" si="32"/>
        <v/>
      </c>
    </row>
    <row r="73" spans="1:11" ht="15" customHeight="1">
      <c r="A73" s="2"/>
      <c r="B73" s="758" t="s">
        <v>584</v>
      </c>
      <c r="C73" s="751">
        <v>9</v>
      </c>
      <c r="D73" s="751">
        <v>0</v>
      </c>
      <c r="E73" s="757">
        <f t="shared" si="29"/>
        <v>0</v>
      </c>
      <c r="F73" s="751">
        <v>6</v>
      </c>
      <c r="G73" s="751">
        <v>0</v>
      </c>
      <c r="H73" s="757">
        <f t="shared" si="31"/>
        <v>0</v>
      </c>
      <c r="I73" s="751">
        <v>0</v>
      </c>
      <c r="J73" s="751">
        <v>0</v>
      </c>
      <c r="K73" s="757" t="str">
        <f t="shared" si="32"/>
        <v/>
      </c>
    </row>
    <row r="74" spans="1:11" ht="15" customHeight="1">
      <c r="A74" s="2" t="s">
        <v>585</v>
      </c>
      <c r="B74" s="758"/>
      <c r="C74" s="25">
        <f t="shared" ref="C74:D74" si="35">SUM(C75:C77)</f>
        <v>70</v>
      </c>
      <c r="D74" s="25">
        <f t="shared" si="35"/>
        <v>0</v>
      </c>
      <c r="E74" s="103">
        <f t="shared" si="29"/>
        <v>0</v>
      </c>
      <c r="F74" s="25">
        <f t="shared" ref="F74:G74" si="36">SUM(F75:F77)</f>
        <v>65</v>
      </c>
      <c r="G74" s="25">
        <f t="shared" si="36"/>
        <v>0</v>
      </c>
      <c r="H74" s="103">
        <f t="shared" si="31"/>
        <v>0</v>
      </c>
      <c r="I74" s="25">
        <f>SUM(I75:I77)</f>
        <v>0</v>
      </c>
      <c r="J74" s="25">
        <f>SUM(J75:J77)</f>
        <v>0</v>
      </c>
      <c r="K74" s="103" t="str">
        <f t="shared" si="32"/>
        <v/>
      </c>
    </row>
    <row r="75" spans="1:11" ht="15" customHeight="1">
      <c r="A75" s="2"/>
      <c r="B75" s="758" t="s">
        <v>586</v>
      </c>
      <c r="C75" s="751">
        <v>42</v>
      </c>
      <c r="D75" s="751">
        <v>0</v>
      </c>
      <c r="E75" s="757">
        <f t="shared" si="29"/>
        <v>0</v>
      </c>
      <c r="F75" s="751">
        <v>46</v>
      </c>
      <c r="G75" s="751">
        <v>0</v>
      </c>
      <c r="H75" s="757">
        <f t="shared" si="31"/>
        <v>0</v>
      </c>
      <c r="I75" s="751">
        <v>0</v>
      </c>
      <c r="J75" s="751">
        <v>0</v>
      </c>
      <c r="K75" s="757" t="str">
        <f t="shared" si="32"/>
        <v/>
      </c>
    </row>
    <row r="76" spans="1:11" ht="15" customHeight="1">
      <c r="A76" s="2"/>
      <c r="B76" s="758" t="s">
        <v>587</v>
      </c>
      <c r="C76" s="751">
        <v>15</v>
      </c>
      <c r="D76" s="751">
        <v>0</v>
      </c>
      <c r="E76" s="757">
        <f t="shared" si="29"/>
        <v>0</v>
      </c>
      <c r="F76" s="751">
        <v>9</v>
      </c>
      <c r="G76" s="751">
        <v>0</v>
      </c>
      <c r="H76" s="757">
        <f t="shared" si="31"/>
        <v>0</v>
      </c>
      <c r="I76" s="751">
        <v>0</v>
      </c>
      <c r="J76" s="751">
        <v>0</v>
      </c>
      <c r="K76" s="757" t="str">
        <f t="shared" si="32"/>
        <v/>
      </c>
    </row>
    <row r="77" spans="1:11" ht="15" customHeight="1">
      <c r="A77" s="2"/>
      <c r="B77" s="758" t="s">
        <v>588</v>
      </c>
      <c r="C77" s="751">
        <v>13</v>
      </c>
      <c r="D77" s="751">
        <v>0</v>
      </c>
      <c r="E77" s="757">
        <f t="shared" si="29"/>
        <v>0</v>
      </c>
      <c r="F77" s="751">
        <v>10</v>
      </c>
      <c r="G77" s="751">
        <v>0</v>
      </c>
      <c r="H77" s="757">
        <f t="shared" si="31"/>
        <v>0</v>
      </c>
      <c r="I77" s="751">
        <v>0</v>
      </c>
      <c r="J77" s="751">
        <v>0</v>
      </c>
      <c r="K77" s="757" t="str">
        <f t="shared" si="32"/>
        <v/>
      </c>
    </row>
    <row r="78" spans="1:11" ht="15" customHeight="1">
      <c r="A78" s="2" t="s">
        <v>589</v>
      </c>
      <c r="B78" s="758"/>
      <c r="C78" s="25">
        <f t="shared" ref="C78:D78" si="37">SUM(C79:C81)</f>
        <v>75</v>
      </c>
      <c r="D78" s="25">
        <f t="shared" si="37"/>
        <v>0</v>
      </c>
      <c r="E78" s="103">
        <f t="shared" si="29"/>
        <v>0</v>
      </c>
      <c r="F78" s="25">
        <f t="shared" ref="F78:G78" si="38">SUM(F79:F81)</f>
        <v>60</v>
      </c>
      <c r="G78" s="25">
        <f t="shared" si="38"/>
        <v>0</v>
      </c>
      <c r="H78" s="103">
        <f t="shared" si="31"/>
        <v>0</v>
      </c>
      <c r="I78" s="25">
        <f>SUM(I79:I81)</f>
        <v>0</v>
      </c>
      <c r="J78" s="25">
        <f>SUM(J79:J81)</f>
        <v>0</v>
      </c>
      <c r="K78" s="103" t="str">
        <f t="shared" si="32"/>
        <v/>
      </c>
    </row>
    <row r="79" spans="1:11" ht="15" customHeight="1">
      <c r="A79" s="2"/>
      <c r="B79" s="758" t="s">
        <v>591</v>
      </c>
      <c r="C79" s="751">
        <v>13</v>
      </c>
      <c r="D79" s="751">
        <v>0</v>
      </c>
      <c r="E79" s="757">
        <f t="shared" si="29"/>
        <v>0</v>
      </c>
      <c r="F79" s="751">
        <v>15</v>
      </c>
      <c r="G79" s="751">
        <v>0</v>
      </c>
      <c r="H79" s="757">
        <f t="shared" si="31"/>
        <v>0</v>
      </c>
      <c r="I79" s="751">
        <v>0</v>
      </c>
      <c r="J79" s="751">
        <v>0</v>
      </c>
      <c r="K79" s="757" t="str">
        <f t="shared" si="32"/>
        <v/>
      </c>
    </row>
    <row r="80" spans="1:11" ht="15" customHeight="1">
      <c r="A80" s="2"/>
      <c r="B80" s="758" t="s">
        <v>592</v>
      </c>
      <c r="C80" s="755">
        <v>24</v>
      </c>
      <c r="D80" s="755">
        <v>0</v>
      </c>
      <c r="E80" s="756">
        <f t="shared" si="29"/>
        <v>0</v>
      </c>
      <c r="F80" s="755">
        <v>16</v>
      </c>
      <c r="G80" s="755">
        <v>0</v>
      </c>
      <c r="H80" s="756">
        <f t="shared" si="31"/>
        <v>0</v>
      </c>
      <c r="I80" s="755">
        <v>0</v>
      </c>
      <c r="J80" s="755">
        <v>0</v>
      </c>
      <c r="K80" s="756" t="str">
        <f t="shared" si="32"/>
        <v/>
      </c>
    </row>
    <row r="81" spans="1:11" ht="15" customHeight="1">
      <c r="A81" s="2"/>
      <c r="B81" s="758" t="s">
        <v>593</v>
      </c>
      <c r="C81" s="755">
        <v>38</v>
      </c>
      <c r="D81" s="755">
        <v>0</v>
      </c>
      <c r="E81" s="756">
        <f t="shared" si="29"/>
        <v>0</v>
      </c>
      <c r="F81" s="755">
        <v>29</v>
      </c>
      <c r="G81" s="755">
        <v>0</v>
      </c>
      <c r="H81" s="756">
        <f t="shared" si="31"/>
        <v>0</v>
      </c>
      <c r="I81" s="755">
        <v>0</v>
      </c>
      <c r="J81" s="755">
        <v>0</v>
      </c>
      <c r="K81" s="756" t="str">
        <f t="shared" si="32"/>
        <v/>
      </c>
    </row>
    <row r="82" spans="1:11" ht="15" customHeight="1">
      <c r="A82" s="2" t="s">
        <v>594</v>
      </c>
      <c r="B82" s="758"/>
      <c r="C82" s="25">
        <f t="shared" ref="C82:D82" si="39">C83</f>
        <v>0</v>
      </c>
      <c r="D82" s="25">
        <f t="shared" si="39"/>
        <v>0</v>
      </c>
      <c r="E82" s="103" t="str">
        <f t="shared" si="29"/>
        <v/>
      </c>
      <c r="F82" s="25">
        <f t="shared" ref="F82:G82" si="40">F83</f>
        <v>4</v>
      </c>
      <c r="G82" s="25">
        <f t="shared" si="40"/>
        <v>0</v>
      </c>
      <c r="H82" s="103">
        <f t="shared" si="31"/>
        <v>0</v>
      </c>
      <c r="I82" s="25">
        <f>I83</f>
        <v>0</v>
      </c>
      <c r="J82" s="25">
        <f>J83</f>
        <v>0</v>
      </c>
      <c r="K82" s="103" t="str">
        <f t="shared" si="32"/>
        <v/>
      </c>
    </row>
    <row r="83" spans="1:11" ht="15" customHeight="1">
      <c r="A83" s="2"/>
      <c r="B83" s="758" t="s">
        <v>595</v>
      </c>
      <c r="C83" s="751">
        <v>0</v>
      </c>
      <c r="D83" s="751">
        <v>0</v>
      </c>
      <c r="E83" s="757" t="str">
        <f t="shared" si="29"/>
        <v/>
      </c>
      <c r="F83" s="751">
        <v>4</v>
      </c>
      <c r="G83" s="751">
        <v>0</v>
      </c>
      <c r="H83" s="757">
        <f t="shared" si="31"/>
        <v>0</v>
      </c>
      <c r="I83" s="751">
        <v>0</v>
      </c>
      <c r="J83" s="751">
        <v>0</v>
      </c>
      <c r="K83" s="757" t="str">
        <f t="shared" si="32"/>
        <v/>
      </c>
    </row>
    <row r="84" spans="1:11" ht="15" customHeight="1">
      <c r="A84" s="2" t="s">
        <v>596</v>
      </c>
      <c r="B84" s="758"/>
      <c r="C84" s="25">
        <f t="shared" ref="C84:D84" si="41">SUM(C85:C90)</f>
        <v>34</v>
      </c>
      <c r="D84" s="25">
        <f t="shared" si="41"/>
        <v>0</v>
      </c>
      <c r="E84" s="103">
        <f t="shared" si="29"/>
        <v>0</v>
      </c>
      <c r="F84" s="25">
        <f t="shared" ref="F84:G84" si="42">SUM(F85:F90)</f>
        <v>65</v>
      </c>
      <c r="G84" s="25">
        <f t="shared" si="42"/>
        <v>0</v>
      </c>
      <c r="H84" s="103">
        <f t="shared" si="31"/>
        <v>0</v>
      </c>
      <c r="I84" s="25">
        <f>SUM(I85:I90)</f>
        <v>0</v>
      </c>
      <c r="J84" s="25">
        <f>SUM(J85:J90)</f>
        <v>0</v>
      </c>
      <c r="K84" s="103" t="str">
        <f t="shared" si="32"/>
        <v/>
      </c>
    </row>
    <row r="85" spans="1:11" ht="15" customHeight="1">
      <c r="A85" s="2"/>
      <c r="B85" s="758" t="s">
        <v>598</v>
      </c>
      <c r="C85" s="751">
        <v>14</v>
      </c>
      <c r="D85" s="751">
        <v>0</v>
      </c>
      <c r="E85" s="757">
        <f t="shared" si="29"/>
        <v>0</v>
      </c>
      <c r="F85" s="751">
        <v>11</v>
      </c>
      <c r="G85" s="751">
        <v>0</v>
      </c>
      <c r="H85" s="757">
        <f t="shared" si="31"/>
        <v>0</v>
      </c>
      <c r="I85" s="751">
        <v>0</v>
      </c>
      <c r="J85" s="751">
        <v>0</v>
      </c>
      <c r="K85" s="757" t="str">
        <f t="shared" si="32"/>
        <v/>
      </c>
    </row>
    <row r="86" spans="1:11" ht="15" customHeight="1">
      <c r="A86" s="2"/>
      <c r="B86" s="758" t="s">
        <v>599</v>
      </c>
      <c r="C86" s="751">
        <v>11</v>
      </c>
      <c r="D86" s="751">
        <v>0</v>
      </c>
      <c r="E86" s="757">
        <f t="shared" si="29"/>
        <v>0</v>
      </c>
      <c r="F86" s="751">
        <v>16</v>
      </c>
      <c r="G86" s="751">
        <v>0</v>
      </c>
      <c r="H86" s="757">
        <f t="shared" si="31"/>
        <v>0</v>
      </c>
      <c r="I86" s="751">
        <v>0</v>
      </c>
      <c r="J86" s="751">
        <v>0</v>
      </c>
      <c r="K86" s="757" t="str">
        <f t="shared" si="32"/>
        <v/>
      </c>
    </row>
    <row r="87" spans="1:11" ht="15" customHeight="1">
      <c r="A87" s="2"/>
      <c r="B87" s="758" t="s">
        <v>600</v>
      </c>
      <c r="C87" s="751">
        <v>3</v>
      </c>
      <c r="D87" s="751">
        <v>0</v>
      </c>
      <c r="E87" s="757">
        <f t="shared" si="29"/>
        <v>0</v>
      </c>
      <c r="F87" s="751">
        <v>16</v>
      </c>
      <c r="G87" s="751">
        <v>0</v>
      </c>
      <c r="H87" s="757">
        <f t="shared" si="31"/>
        <v>0</v>
      </c>
      <c r="I87" s="751">
        <v>0</v>
      </c>
      <c r="J87" s="751">
        <v>0</v>
      </c>
      <c r="K87" s="757" t="str">
        <f t="shared" si="32"/>
        <v/>
      </c>
    </row>
    <row r="88" spans="1:11" ht="14" customHeight="1">
      <c r="A88" s="2"/>
      <c r="B88" s="758" t="s">
        <v>601</v>
      </c>
      <c r="C88" s="751">
        <v>1</v>
      </c>
      <c r="D88" s="751">
        <v>0</v>
      </c>
      <c r="E88" s="757">
        <f t="shared" si="29"/>
        <v>0</v>
      </c>
      <c r="F88" s="751">
        <v>3</v>
      </c>
      <c r="G88" s="751">
        <v>0</v>
      </c>
      <c r="H88" s="757">
        <f t="shared" si="31"/>
        <v>0</v>
      </c>
      <c r="I88" s="751">
        <v>0</v>
      </c>
      <c r="J88" s="751">
        <v>0</v>
      </c>
      <c r="K88" s="757" t="str">
        <f t="shared" si="32"/>
        <v/>
      </c>
    </row>
    <row r="89" spans="1:11" ht="13.5" customHeight="1">
      <c r="A89" s="2"/>
      <c r="B89" s="758" t="s">
        <v>602</v>
      </c>
      <c r="C89" s="755">
        <v>0</v>
      </c>
      <c r="D89" s="755">
        <v>0</v>
      </c>
      <c r="E89" s="756" t="str">
        <f t="shared" si="29"/>
        <v/>
      </c>
      <c r="F89" s="755">
        <v>8</v>
      </c>
      <c r="G89" s="755">
        <v>0</v>
      </c>
      <c r="H89" s="756">
        <f t="shared" si="31"/>
        <v>0</v>
      </c>
      <c r="I89" s="755">
        <v>0</v>
      </c>
      <c r="J89" s="755">
        <v>0</v>
      </c>
      <c r="K89" s="756" t="str">
        <f t="shared" si="32"/>
        <v/>
      </c>
    </row>
    <row r="90" spans="1:11" ht="13.5" customHeight="1">
      <c r="A90" s="2"/>
      <c r="B90" s="758" t="s">
        <v>603</v>
      </c>
      <c r="C90" s="751">
        <v>5</v>
      </c>
      <c r="D90" s="751">
        <v>0</v>
      </c>
      <c r="E90" s="757">
        <f t="shared" si="29"/>
        <v>0</v>
      </c>
      <c r="F90" s="751">
        <v>11</v>
      </c>
      <c r="G90" s="751">
        <v>0</v>
      </c>
      <c r="H90" s="757">
        <f t="shared" si="31"/>
        <v>0</v>
      </c>
      <c r="I90" s="751">
        <v>0</v>
      </c>
      <c r="J90" s="751">
        <v>0</v>
      </c>
      <c r="K90" s="757" t="str">
        <f t="shared" si="32"/>
        <v/>
      </c>
    </row>
    <row r="91" spans="1:11" ht="13.5" customHeight="1" thickBot="1">
      <c r="A91" s="282" t="s">
        <v>606</v>
      </c>
      <c r="B91" s="759"/>
      <c r="C91" s="19">
        <f t="shared" ref="C91:D91" si="43">SUM(C84+C82+C78+C74+C72+C68+C64+C59+C51+C43+C39+C32+C26+C17+C8+C4+C14)</f>
        <v>1668</v>
      </c>
      <c r="D91" s="19">
        <f t="shared" si="43"/>
        <v>18</v>
      </c>
      <c r="E91" s="704">
        <f t="shared" si="29"/>
        <v>1.079136690647482</v>
      </c>
      <c r="F91" s="19">
        <f t="shared" ref="F91:G91" si="44">SUM(F84+F82+F78+F74+F72+F68+F64+F59+F51+F43+F39+F32+F26+F17+F8+F4+F14)</f>
        <v>1277</v>
      </c>
      <c r="G91" s="19">
        <f t="shared" si="44"/>
        <v>2</v>
      </c>
      <c r="H91" s="704">
        <f t="shared" si="31"/>
        <v>0.15661707126076743</v>
      </c>
      <c r="I91" s="19">
        <f>SUM(I84+I82+I78+I74+I72+I68+I64+I59+I51+I43+I39+I32+I26+I17+I8+I4+I14)</f>
        <v>5</v>
      </c>
      <c r="J91" s="19">
        <f>SUM(J84+J82+J78+J74+J72+J68+J64+J59+J51+J43+J39+J32+J26+J17+J8+J4+J14)</f>
        <v>2</v>
      </c>
      <c r="K91" s="704">
        <f t="shared" si="32"/>
        <v>40</v>
      </c>
    </row>
  </sheetData>
  <mergeCells count="4">
    <mergeCell ref="C2:E2"/>
    <mergeCell ref="F2:H2"/>
    <mergeCell ref="I2:K2"/>
    <mergeCell ref="A2:B3"/>
  </mergeCells>
  <conditionalFormatting sqref="E4:E91">
    <cfRule type="containsBlanks" dxfId="269" priority="9">
      <formula>LEN(TRIM(E4))=0</formula>
    </cfRule>
  </conditionalFormatting>
  <conditionalFormatting sqref="H4:H91">
    <cfRule type="containsBlanks" dxfId="268" priority="8">
      <formula>LEN(TRIM(H4))=0</formula>
    </cfRule>
  </conditionalFormatting>
  <conditionalFormatting sqref="K4:K91">
    <cfRule type="containsBlanks" dxfId="267" priority="7">
      <formula>LEN(TRIM(K4))=0</formula>
    </cfRule>
  </conditionalFormatting>
  <conditionalFormatting sqref="C4:C91">
    <cfRule type="containsBlanks" dxfId="266" priority="6">
      <formula>LEN(TRIM(C4))=0</formula>
    </cfRule>
  </conditionalFormatting>
  <conditionalFormatting sqref="D4:D91">
    <cfRule type="containsBlanks" dxfId="265" priority="5">
      <formula>LEN(TRIM(D4))=0</formula>
    </cfRule>
  </conditionalFormatting>
  <conditionalFormatting sqref="F4:F91">
    <cfRule type="containsBlanks" dxfId="264" priority="4">
      <formula>LEN(TRIM(F4))=0</formula>
    </cfRule>
  </conditionalFormatting>
  <conditionalFormatting sqref="G4:G91">
    <cfRule type="containsBlanks" dxfId="263" priority="3">
      <formula>LEN(TRIM(G4))=0</formula>
    </cfRule>
  </conditionalFormatting>
  <conditionalFormatting sqref="I4:I91">
    <cfRule type="containsBlanks" dxfId="262" priority="2">
      <formula>LEN(TRIM(I4))=0</formula>
    </cfRule>
  </conditionalFormatting>
  <conditionalFormatting sqref="J4:J91">
    <cfRule type="containsBlanks" dxfId="261" priority="1">
      <formula>LEN(TRIM(J4))=0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fitToHeight="0" orientation="portrait" r:id="rId1"/>
  <headerFooter>
    <oddFooter>&amp;LAnnuaire Statistique&amp;CMinistère de la Santé&amp;R&amp;P</oddFooter>
  </headerFooter>
  <rowBreaks count="1" manualBreakCount="1">
    <brk id="50" max="16383" man="1"/>
  </rowBreak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Feuil168">
    <tabColor rgb="FFFFFF00"/>
  </sheetPr>
  <dimension ref="A1:K91"/>
  <sheetViews>
    <sheetView view="pageBreakPreview" zoomScaleNormal="100" zoomScalePageLayoutView="120" workbookViewId="0">
      <pane xSplit="2" ySplit="4" topLeftCell="C5" activePane="bottomRight" state="frozen"/>
      <selection activeCell="A28" sqref="A28"/>
      <selection pane="topRight" activeCell="A28" sqref="A28"/>
      <selection pane="bottomLeft" activeCell="A28" sqref="A28"/>
      <selection pane="bottomRight" activeCell="C91" sqref="C4:C91"/>
    </sheetView>
  </sheetViews>
  <sheetFormatPr baseColWidth="10" defaultColWidth="9.06640625" defaultRowHeight="15" customHeight="1"/>
  <cols>
    <col min="1" max="1" width="1.53125" style="432" customWidth="1"/>
    <col min="2" max="2" width="22.06640625" style="432" customWidth="1"/>
    <col min="3" max="3" width="8.19921875" style="437" customWidth="1"/>
    <col min="4" max="4" width="8.796875" style="437" customWidth="1"/>
    <col min="5" max="5" width="9" style="437" customWidth="1"/>
    <col min="6" max="6" width="8.796875" style="437" customWidth="1"/>
    <col min="7" max="7" width="8.06640625" style="437" customWidth="1"/>
    <col min="8" max="8" width="8.796875" style="437" customWidth="1"/>
    <col min="9" max="9" width="7.19921875" style="437" customWidth="1"/>
    <col min="10" max="10" width="9.06640625" style="437" customWidth="1"/>
    <col min="11" max="11" width="10" style="437" customWidth="1"/>
    <col min="12" max="13" width="9.06640625" style="437" customWidth="1"/>
    <col min="14" max="16384" width="9.06640625" style="437"/>
  </cols>
  <sheetData>
    <row r="1" spans="1:11" ht="14" customHeight="1">
      <c r="A1" s="436" t="s">
        <v>2082</v>
      </c>
    </row>
    <row r="2" spans="1:11" ht="13.5" customHeight="1">
      <c r="A2" s="1101" t="s">
        <v>761</v>
      </c>
      <c r="B2" s="1099"/>
      <c r="C2" s="1098" t="s">
        <v>2083</v>
      </c>
      <c r="D2" s="1099"/>
      <c r="E2" s="1099"/>
      <c r="F2" s="1103" t="s">
        <v>2084</v>
      </c>
      <c r="G2" s="1093"/>
      <c r="H2" s="1093"/>
      <c r="I2" s="1098" t="s">
        <v>1882</v>
      </c>
      <c r="J2" s="1099"/>
      <c r="K2" s="1099"/>
    </row>
    <row r="3" spans="1:11" ht="24.5" customHeight="1" thickBot="1">
      <c r="A3" s="1102"/>
      <c r="B3" s="1102"/>
      <c r="C3" s="438" t="s">
        <v>1634</v>
      </c>
      <c r="D3" s="438" t="s">
        <v>1635</v>
      </c>
      <c r="E3" s="438" t="s">
        <v>2077</v>
      </c>
      <c r="F3" s="438" t="s">
        <v>1634</v>
      </c>
      <c r="G3" s="438" t="s">
        <v>1635</v>
      </c>
      <c r="H3" s="438" t="s">
        <v>2077</v>
      </c>
      <c r="I3" s="438" t="s">
        <v>1634</v>
      </c>
      <c r="J3" s="438" t="s">
        <v>1635</v>
      </c>
      <c r="K3" s="438" t="s">
        <v>2077</v>
      </c>
    </row>
    <row r="4" spans="1:11" ht="15" customHeight="1">
      <c r="A4" s="2" t="s">
        <v>498</v>
      </c>
      <c r="B4" s="758"/>
      <c r="C4" s="25">
        <f t="shared" ref="C4:D4" si="0">SUM(C5:C7)</f>
        <v>0</v>
      </c>
      <c r="D4" s="25">
        <f t="shared" si="0"/>
        <v>0</v>
      </c>
      <c r="E4" s="103" t="str">
        <f t="shared" ref="E4:E35" si="1">IF(C4=0,"",D4*100/C4)</f>
        <v/>
      </c>
      <c r="F4" s="25">
        <f t="shared" ref="F4:G4" si="2">SUM(F5:F7)</f>
        <v>1062</v>
      </c>
      <c r="G4" s="25">
        <f t="shared" si="2"/>
        <v>0</v>
      </c>
      <c r="H4" s="103">
        <f t="shared" ref="H4:H67" si="3">IF(F4=0,"",G4*100/F4)</f>
        <v>0</v>
      </c>
      <c r="I4" s="25">
        <f>SUM(I5:I7)</f>
        <v>0</v>
      </c>
      <c r="J4" s="25">
        <f>SUM(J5:J7)</f>
        <v>0</v>
      </c>
      <c r="K4" s="103" t="str">
        <f t="shared" ref="K4:K67" si="4">IF(I4=0,"",J4*100/I4)</f>
        <v/>
      </c>
    </row>
    <row r="5" spans="1:11" ht="15" customHeight="1">
      <c r="A5" s="2"/>
      <c r="B5" s="758" t="s">
        <v>500</v>
      </c>
      <c r="C5" s="755">
        <v>0</v>
      </c>
      <c r="D5" s="755">
        <v>0</v>
      </c>
      <c r="E5" s="756" t="str">
        <f t="shared" si="1"/>
        <v/>
      </c>
      <c r="F5" s="755">
        <v>148</v>
      </c>
      <c r="G5" s="755">
        <v>0</v>
      </c>
      <c r="H5" s="756">
        <f t="shared" si="3"/>
        <v>0</v>
      </c>
      <c r="I5" s="755">
        <v>0</v>
      </c>
      <c r="J5" s="755">
        <v>0</v>
      </c>
      <c r="K5" s="756" t="str">
        <f t="shared" si="4"/>
        <v/>
      </c>
    </row>
    <row r="6" spans="1:11" ht="15" customHeight="1">
      <c r="A6" s="2"/>
      <c r="B6" s="758" t="s">
        <v>501</v>
      </c>
      <c r="C6" s="751">
        <v>0</v>
      </c>
      <c r="D6" s="751">
        <v>0</v>
      </c>
      <c r="E6" s="757" t="str">
        <f t="shared" si="1"/>
        <v/>
      </c>
      <c r="F6" s="751">
        <v>582</v>
      </c>
      <c r="G6" s="751">
        <v>0</v>
      </c>
      <c r="H6" s="757">
        <f t="shared" si="3"/>
        <v>0</v>
      </c>
      <c r="I6" s="751">
        <v>0</v>
      </c>
      <c r="J6" s="751">
        <v>0</v>
      </c>
      <c r="K6" s="757" t="str">
        <f t="shared" si="4"/>
        <v/>
      </c>
    </row>
    <row r="7" spans="1:11" ht="15" customHeight="1">
      <c r="A7" s="2"/>
      <c r="B7" s="758" t="s">
        <v>502</v>
      </c>
      <c r="C7" s="751">
        <v>0</v>
      </c>
      <c r="D7" s="751">
        <v>0</v>
      </c>
      <c r="E7" s="757" t="str">
        <f t="shared" si="1"/>
        <v/>
      </c>
      <c r="F7" s="751">
        <v>332</v>
      </c>
      <c r="G7" s="751">
        <v>0</v>
      </c>
      <c r="H7" s="757">
        <f t="shared" si="3"/>
        <v>0</v>
      </c>
      <c r="I7" s="751">
        <v>0</v>
      </c>
      <c r="J7" s="751">
        <v>0</v>
      </c>
      <c r="K7" s="757" t="str">
        <f t="shared" si="4"/>
        <v/>
      </c>
    </row>
    <row r="8" spans="1:11" ht="15" customHeight="1">
      <c r="A8" s="2" t="s">
        <v>503</v>
      </c>
      <c r="B8" s="758"/>
      <c r="C8" s="25">
        <f t="shared" ref="C8:D8" si="5">SUM(C9:C13)</f>
        <v>0</v>
      </c>
      <c r="D8" s="25">
        <f t="shared" si="5"/>
        <v>0</v>
      </c>
      <c r="E8" s="103" t="str">
        <f t="shared" si="1"/>
        <v/>
      </c>
      <c r="F8" s="25">
        <f t="shared" ref="F8:G8" si="6">SUM(F9:F13)</f>
        <v>363</v>
      </c>
      <c r="G8" s="25">
        <f t="shared" si="6"/>
        <v>0</v>
      </c>
      <c r="H8" s="103">
        <f t="shared" si="3"/>
        <v>0</v>
      </c>
      <c r="I8" s="25">
        <f>SUM(I9:I13)</f>
        <v>0</v>
      </c>
      <c r="J8" s="25">
        <f>SUM(J9:J13)</f>
        <v>0</v>
      </c>
      <c r="K8" s="103" t="str">
        <f t="shared" si="4"/>
        <v/>
      </c>
    </row>
    <row r="9" spans="1:11" ht="15" customHeight="1">
      <c r="A9" s="2"/>
      <c r="B9" s="758" t="s">
        <v>505</v>
      </c>
      <c r="C9" s="751">
        <v>0</v>
      </c>
      <c r="D9" s="751">
        <v>0</v>
      </c>
      <c r="E9" s="757" t="str">
        <f t="shared" si="1"/>
        <v/>
      </c>
      <c r="F9" s="751">
        <v>88</v>
      </c>
      <c r="G9" s="751">
        <v>0</v>
      </c>
      <c r="H9" s="757">
        <f t="shared" si="3"/>
        <v>0</v>
      </c>
      <c r="I9" s="751">
        <v>0</v>
      </c>
      <c r="J9" s="751">
        <v>0</v>
      </c>
      <c r="K9" s="757" t="str">
        <f t="shared" si="4"/>
        <v/>
      </c>
    </row>
    <row r="10" spans="1:11" ht="15" customHeight="1">
      <c r="A10" s="2"/>
      <c r="B10" s="758" t="s">
        <v>506</v>
      </c>
      <c r="C10" s="751">
        <v>0</v>
      </c>
      <c r="D10" s="751">
        <v>0</v>
      </c>
      <c r="E10" s="757" t="str">
        <f t="shared" si="1"/>
        <v/>
      </c>
      <c r="F10" s="751">
        <v>53</v>
      </c>
      <c r="G10" s="751">
        <v>0</v>
      </c>
      <c r="H10" s="757">
        <f t="shared" si="3"/>
        <v>0</v>
      </c>
      <c r="I10" s="751">
        <v>0</v>
      </c>
      <c r="J10" s="751">
        <v>0</v>
      </c>
      <c r="K10" s="757" t="str">
        <f t="shared" si="4"/>
        <v/>
      </c>
    </row>
    <row r="11" spans="1:11" ht="15" customHeight="1">
      <c r="A11" s="2"/>
      <c r="B11" s="758" t="s">
        <v>507</v>
      </c>
      <c r="C11" s="751">
        <v>0</v>
      </c>
      <c r="D11" s="751">
        <v>0</v>
      </c>
      <c r="E11" s="757" t="str">
        <f t="shared" si="1"/>
        <v/>
      </c>
      <c r="F11" s="751">
        <v>22</v>
      </c>
      <c r="G11" s="751">
        <v>0</v>
      </c>
      <c r="H11" s="757">
        <f t="shared" si="3"/>
        <v>0</v>
      </c>
      <c r="I11" s="751">
        <v>0</v>
      </c>
      <c r="J11" s="751">
        <v>0</v>
      </c>
      <c r="K11" s="757" t="str">
        <f t="shared" si="4"/>
        <v/>
      </c>
    </row>
    <row r="12" spans="1:11" ht="15" customHeight="1">
      <c r="A12" s="2"/>
      <c r="B12" s="758" t="s">
        <v>508</v>
      </c>
      <c r="C12" s="751">
        <v>0</v>
      </c>
      <c r="D12" s="751">
        <v>0</v>
      </c>
      <c r="E12" s="757" t="str">
        <f t="shared" si="1"/>
        <v/>
      </c>
      <c r="F12" s="751">
        <v>188</v>
      </c>
      <c r="G12" s="751">
        <v>0</v>
      </c>
      <c r="H12" s="757">
        <f t="shared" si="3"/>
        <v>0</v>
      </c>
      <c r="I12" s="751">
        <v>0</v>
      </c>
      <c r="J12" s="751">
        <v>0</v>
      </c>
      <c r="K12" s="757" t="str">
        <f t="shared" si="4"/>
        <v/>
      </c>
    </row>
    <row r="13" spans="1:11" ht="15" customHeight="1">
      <c r="A13" s="2"/>
      <c r="B13" s="758" t="s">
        <v>509</v>
      </c>
      <c r="C13" s="751">
        <v>0</v>
      </c>
      <c r="D13" s="751">
        <v>0</v>
      </c>
      <c r="E13" s="757" t="str">
        <f t="shared" si="1"/>
        <v/>
      </c>
      <c r="F13" s="751">
        <v>12</v>
      </c>
      <c r="G13" s="751">
        <v>0</v>
      </c>
      <c r="H13" s="757">
        <f t="shared" si="3"/>
        <v>0</v>
      </c>
      <c r="I13" s="751">
        <v>0</v>
      </c>
      <c r="J13" s="751">
        <v>0</v>
      </c>
      <c r="K13" s="757" t="str">
        <f t="shared" si="4"/>
        <v/>
      </c>
    </row>
    <row r="14" spans="1:11" ht="15" customHeight="1">
      <c r="A14" s="2" t="s">
        <v>510</v>
      </c>
      <c r="B14" s="758"/>
      <c r="C14" s="25">
        <f t="shared" ref="C14:D14" si="7">SUM(C15:C16)</f>
        <v>0</v>
      </c>
      <c r="D14" s="25">
        <f t="shared" si="7"/>
        <v>0</v>
      </c>
      <c r="E14" s="103" t="str">
        <f t="shared" si="1"/>
        <v/>
      </c>
      <c r="F14" s="25">
        <f t="shared" ref="F14:G14" si="8">SUM(F15:F16)</f>
        <v>1503</v>
      </c>
      <c r="G14" s="25">
        <f t="shared" si="8"/>
        <v>0</v>
      </c>
      <c r="H14" s="103">
        <f t="shared" si="3"/>
        <v>0</v>
      </c>
      <c r="I14" s="25">
        <f>SUM(I15:I16)</f>
        <v>0</v>
      </c>
      <c r="J14" s="25">
        <f>SUM(J15:J16)</f>
        <v>0</v>
      </c>
      <c r="K14" s="103" t="str">
        <f t="shared" si="4"/>
        <v/>
      </c>
    </row>
    <row r="15" spans="1:11" ht="15" customHeight="1">
      <c r="A15" s="2"/>
      <c r="B15" s="758" t="s">
        <v>512</v>
      </c>
      <c r="C15" s="751">
        <v>0</v>
      </c>
      <c r="D15" s="751">
        <v>0</v>
      </c>
      <c r="E15" s="757" t="str">
        <f t="shared" si="1"/>
        <v/>
      </c>
      <c r="F15" s="751">
        <v>1500</v>
      </c>
      <c r="G15" s="751">
        <v>0</v>
      </c>
      <c r="H15" s="757">
        <f t="shared" si="3"/>
        <v>0</v>
      </c>
      <c r="I15" s="751">
        <v>0</v>
      </c>
      <c r="J15" s="751">
        <v>0</v>
      </c>
      <c r="K15" s="757" t="str">
        <f t="shared" si="4"/>
        <v/>
      </c>
    </row>
    <row r="16" spans="1:11" ht="15" customHeight="1">
      <c r="A16" s="2"/>
      <c r="B16" s="758" t="s">
        <v>513</v>
      </c>
      <c r="C16" s="751">
        <v>0</v>
      </c>
      <c r="D16" s="751">
        <v>0</v>
      </c>
      <c r="E16" s="757" t="str">
        <f t="shared" si="1"/>
        <v/>
      </c>
      <c r="F16" s="751">
        <v>3</v>
      </c>
      <c r="G16" s="751">
        <v>0</v>
      </c>
      <c r="H16" s="757">
        <f t="shared" si="3"/>
        <v>0</v>
      </c>
      <c r="I16" s="751">
        <v>0</v>
      </c>
      <c r="J16" s="751">
        <v>0</v>
      </c>
      <c r="K16" s="757" t="str">
        <f t="shared" si="4"/>
        <v/>
      </c>
    </row>
    <row r="17" spans="1:11" ht="15" customHeight="1">
      <c r="A17" s="2" t="s">
        <v>514</v>
      </c>
      <c r="B17" s="758"/>
      <c r="C17" s="25">
        <f t="shared" ref="C17:D17" si="9">SUM(C18:C25)</f>
        <v>0</v>
      </c>
      <c r="D17" s="25">
        <f t="shared" si="9"/>
        <v>0</v>
      </c>
      <c r="E17" s="103" t="str">
        <f t="shared" si="1"/>
        <v/>
      </c>
      <c r="F17" s="25">
        <f t="shared" ref="F17:G17" si="10">SUM(F18:F25)</f>
        <v>7570</v>
      </c>
      <c r="G17" s="25">
        <f t="shared" si="10"/>
        <v>7</v>
      </c>
      <c r="H17" s="103">
        <f t="shared" si="3"/>
        <v>9.2470277410832233E-2</v>
      </c>
      <c r="I17" s="25">
        <f>SUM(I18:I25)</f>
        <v>1</v>
      </c>
      <c r="J17" s="25">
        <f>SUM(J18:J25)</f>
        <v>0</v>
      </c>
      <c r="K17" s="103">
        <f t="shared" si="4"/>
        <v>0</v>
      </c>
    </row>
    <row r="18" spans="1:11" ht="15" customHeight="1">
      <c r="A18" s="2"/>
      <c r="B18" s="758" t="s">
        <v>516</v>
      </c>
      <c r="C18" s="751">
        <v>0</v>
      </c>
      <c r="D18" s="751">
        <v>0</v>
      </c>
      <c r="E18" s="757" t="str">
        <f t="shared" si="1"/>
        <v/>
      </c>
      <c r="F18" s="751">
        <v>2246</v>
      </c>
      <c r="G18" s="751">
        <v>2</v>
      </c>
      <c r="H18" s="757">
        <f t="shared" si="3"/>
        <v>8.9047195013357075E-2</v>
      </c>
      <c r="I18" s="751">
        <v>0</v>
      </c>
      <c r="J18" s="751">
        <v>0</v>
      </c>
      <c r="K18" s="757" t="str">
        <f t="shared" si="4"/>
        <v/>
      </c>
    </row>
    <row r="19" spans="1:11" ht="15" customHeight="1">
      <c r="A19" s="2"/>
      <c r="B19" s="758" t="s">
        <v>517</v>
      </c>
      <c r="C19" s="751">
        <v>0</v>
      </c>
      <c r="D19" s="751">
        <v>0</v>
      </c>
      <c r="E19" s="757" t="str">
        <f t="shared" si="1"/>
        <v/>
      </c>
      <c r="F19" s="751">
        <v>142</v>
      </c>
      <c r="G19" s="751">
        <v>0</v>
      </c>
      <c r="H19" s="757">
        <f t="shared" si="3"/>
        <v>0</v>
      </c>
      <c r="I19" s="751">
        <v>1</v>
      </c>
      <c r="J19" s="751">
        <v>0</v>
      </c>
      <c r="K19" s="757">
        <f t="shared" si="4"/>
        <v>0</v>
      </c>
    </row>
    <row r="20" spans="1:11" ht="15" customHeight="1">
      <c r="A20" s="2"/>
      <c r="B20" s="748" t="s">
        <v>518</v>
      </c>
      <c r="C20" s="755">
        <v>0</v>
      </c>
      <c r="D20" s="755">
        <v>0</v>
      </c>
      <c r="E20" s="756" t="str">
        <f t="shared" si="1"/>
        <v/>
      </c>
      <c r="F20" s="755">
        <v>4815</v>
      </c>
      <c r="G20" s="755">
        <v>5</v>
      </c>
      <c r="H20" s="756">
        <f t="shared" si="3"/>
        <v>0.10384215991692627</v>
      </c>
      <c r="I20" s="755">
        <v>0</v>
      </c>
      <c r="J20" s="755">
        <v>0</v>
      </c>
      <c r="K20" s="756" t="str">
        <f t="shared" si="4"/>
        <v/>
      </c>
    </row>
    <row r="21" spans="1:11" ht="15" customHeight="1">
      <c r="A21" s="2"/>
      <c r="B21" s="748" t="s">
        <v>519</v>
      </c>
      <c r="C21" s="755">
        <v>0</v>
      </c>
      <c r="D21" s="755">
        <v>0</v>
      </c>
      <c r="E21" s="756" t="str">
        <f t="shared" si="1"/>
        <v/>
      </c>
      <c r="F21" s="755">
        <v>198</v>
      </c>
      <c r="G21" s="755">
        <v>0</v>
      </c>
      <c r="H21" s="756">
        <f t="shared" si="3"/>
        <v>0</v>
      </c>
      <c r="I21" s="755">
        <v>0</v>
      </c>
      <c r="J21" s="755">
        <v>0</v>
      </c>
      <c r="K21" s="756" t="str">
        <f t="shared" si="4"/>
        <v/>
      </c>
    </row>
    <row r="22" spans="1:11" ht="15" customHeight="1">
      <c r="A22" s="2"/>
      <c r="B22" s="758" t="s">
        <v>520</v>
      </c>
      <c r="C22" s="751">
        <v>0</v>
      </c>
      <c r="D22" s="751">
        <v>0</v>
      </c>
      <c r="E22" s="757" t="str">
        <f t="shared" si="1"/>
        <v/>
      </c>
      <c r="F22" s="751">
        <v>2</v>
      </c>
      <c r="G22" s="751">
        <v>0</v>
      </c>
      <c r="H22" s="757">
        <f t="shared" si="3"/>
        <v>0</v>
      </c>
      <c r="I22" s="751">
        <v>0</v>
      </c>
      <c r="J22" s="751">
        <v>0</v>
      </c>
      <c r="K22" s="757" t="str">
        <f t="shared" si="4"/>
        <v/>
      </c>
    </row>
    <row r="23" spans="1:11" ht="15" customHeight="1">
      <c r="A23" s="2"/>
      <c r="B23" s="758" t="s">
        <v>521</v>
      </c>
      <c r="C23" s="751">
        <v>0</v>
      </c>
      <c r="D23" s="751">
        <v>0</v>
      </c>
      <c r="E23" s="757" t="str">
        <f t="shared" si="1"/>
        <v/>
      </c>
      <c r="F23" s="751">
        <v>3</v>
      </c>
      <c r="G23" s="751">
        <v>0</v>
      </c>
      <c r="H23" s="757">
        <f t="shared" si="3"/>
        <v>0</v>
      </c>
      <c r="I23" s="751">
        <v>0</v>
      </c>
      <c r="J23" s="751">
        <v>0</v>
      </c>
      <c r="K23" s="757" t="str">
        <f t="shared" si="4"/>
        <v/>
      </c>
    </row>
    <row r="24" spans="1:11" ht="15" customHeight="1">
      <c r="A24" s="2"/>
      <c r="B24" s="758" t="s">
        <v>522</v>
      </c>
      <c r="C24" s="751">
        <v>0</v>
      </c>
      <c r="D24" s="751">
        <v>0</v>
      </c>
      <c r="E24" s="757" t="str">
        <f t="shared" si="1"/>
        <v/>
      </c>
      <c r="F24" s="751">
        <v>6</v>
      </c>
      <c r="G24" s="751">
        <v>0</v>
      </c>
      <c r="H24" s="757">
        <f t="shared" si="3"/>
        <v>0</v>
      </c>
      <c r="I24" s="751">
        <v>0</v>
      </c>
      <c r="J24" s="751">
        <v>0</v>
      </c>
      <c r="K24" s="757" t="str">
        <f t="shared" si="4"/>
        <v/>
      </c>
    </row>
    <row r="25" spans="1:11" ht="15" customHeight="1">
      <c r="A25" s="2"/>
      <c r="B25" s="758" t="s">
        <v>523</v>
      </c>
      <c r="C25" s="751">
        <v>0</v>
      </c>
      <c r="D25" s="751">
        <v>0</v>
      </c>
      <c r="E25" s="757" t="str">
        <f t="shared" si="1"/>
        <v/>
      </c>
      <c r="F25" s="751">
        <v>158</v>
      </c>
      <c r="G25" s="751">
        <v>0</v>
      </c>
      <c r="H25" s="757">
        <f t="shared" si="3"/>
        <v>0</v>
      </c>
      <c r="I25" s="751">
        <v>0</v>
      </c>
      <c r="J25" s="751">
        <v>0</v>
      </c>
      <c r="K25" s="757" t="str">
        <f t="shared" si="4"/>
        <v/>
      </c>
    </row>
    <row r="26" spans="1:11" ht="15" customHeight="1">
      <c r="A26" s="2" t="s">
        <v>524</v>
      </c>
      <c r="B26" s="758"/>
      <c r="C26" s="25">
        <f t="shared" ref="C26:D26" si="11">SUM(C27:C31)</f>
        <v>0</v>
      </c>
      <c r="D26" s="25">
        <f t="shared" si="11"/>
        <v>0</v>
      </c>
      <c r="E26" s="103" t="str">
        <f t="shared" si="1"/>
        <v/>
      </c>
      <c r="F26" s="25">
        <f t="shared" ref="F26:G26" si="12">SUM(F27:F31)</f>
        <v>26399</v>
      </c>
      <c r="G26" s="25">
        <f t="shared" si="12"/>
        <v>15</v>
      </c>
      <c r="H26" s="103">
        <f t="shared" si="3"/>
        <v>5.6820334103564532E-2</v>
      </c>
      <c r="I26" s="25">
        <f>SUM(I27:I31)</f>
        <v>21</v>
      </c>
      <c r="J26" s="25">
        <f>SUM(J27:J31)</f>
        <v>0</v>
      </c>
      <c r="K26" s="103">
        <f t="shared" si="4"/>
        <v>0</v>
      </c>
    </row>
    <row r="27" spans="1:11" ht="15" customHeight="1">
      <c r="A27" s="2"/>
      <c r="B27" s="758" t="s">
        <v>532</v>
      </c>
      <c r="C27" s="751">
        <v>0</v>
      </c>
      <c r="D27" s="751">
        <v>0</v>
      </c>
      <c r="E27" s="757" t="str">
        <f t="shared" si="1"/>
        <v/>
      </c>
      <c r="F27" s="751">
        <v>4934</v>
      </c>
      <c r="G27" s="751">
        <v>0</v>
      </c>
      <c r="H27" s="757">
        <f t="shared" si="3"/>
        <v>0</v>
      </c>
      <c r="I27" s="751">
        <v>19</v>
      </c>
      <c r="J27" s="751">
        <v>0</v>
      </c>
      <c r="K27" s="757">
        <f t="shared" si="4"/>
        <v>0</v>
      </c>
    </row>
    <row r="28" spans="1:11" ht="15" customHeight="1">
      <c r="A28" s="2"/>
      <c r="B28" s="758" t="s">
        <v>533</v>
      </c>
      <c r="C28" s="751">
        <v>0</v>
      </c>
      <c r="D28" s="751">
        <v>0</v>
      </c>
      <c r="E28" s="757" t="str">
        <f t="shared" si="1"/>
        <v/>
      </c>
      <c r="F28" s="751">
        <v>9024</v>
      </c>
      <c r="G28" s="751">
        <v>5</v>
      </c>
      <c r="H28" s="757">
        <f t="shared" si="3"/>
        <v>5.5407801418439713E-2</v>
      </c>
      <c r="I28" s="751">
        <v>0</v>
      </c>
      <c r="J28" s="751">
        <v>0</v>
      </c>
      <c r="K28" s="757" t="str">
        <f t="shared" si="4"/>
        <v/>
      </c>
    </row>
    <row r="29" spans="1:11" ht="15" customHeight="1">
      <c r="A29" s="2"/>
      <c r="B29" s="758" t="s">
        <v>534</v>
      </c>
      <c r="C29" s="751">
        <v>0</v>
      </c>
      <c r="D29" s="751">
        <v>0</v>
      </c>
      <c r="E29" s="757" t="str">
        <f t="shared" si="1"/>
        <v/>
      </c>
      <c r="F29" s="751">
        <v>8003</v>
      </c>
      <c r="G29" s="751">
        <v>10</v>
      </c>
      <c r="H29" s="757">
        <f t="shared" si="3"/>
        <v>0.12495314257153567</v>
      </c>
      <c r="I29" s="751">
        <v>0</v>
      </c>
      <c r="J29" s="751">
        <v>0</v>
      </c>
      <c r="K29" s="757" t="str">
        <f t="shared" si="4"/>
        <v/>
      </c>
    </row>
    <row r="30" spans="1:11" ht="15" customHeight="1">
      <c r="A30" s="2"/>
      <c r="B30" s="758" t="s">
        <v>535</v>
      </c>
      <c r="C30" s="751">
        <v>0</v>
      </c>
      <c r="D30" s="751">
        <v>0</v>
      </c>
      <c r="E30" s="757" t="str">
        <f t="shared" si="1"/>
        <v/>
      </c>
      <c r="F30" s="751">
        <v>1760</v>
      </c>
      <c r="G30" s="751">
        <v>0</v>
      </c>
      <c r="H30" s="757">
        <f t="shared" si="3"/>
        <v>0</v>
      </c>
      <c r="I30" s="751">
        <v>2</v>
      </c>
      <c r="J30" s="751">
        <v>0</v>
      </c>
      <c r="K30" s="757">
        <f t="shared" si="4"/>
        <v>0</v>
      </c>
    </row>
    <row r="31" spans="1:11" ht="15" customHeight="1">
      <c r="A31" s="2"/>
      <c r="B31" s="758" t="s">
        <v>536</v>
      </c>
      <c r="C31" s="755">
        <v>0</v>
      </c>
      <c r="D31" s="755">
        <v>0</v>
      </c>
      <c r="E31" s="756" t="str">
        <f t="shared" si="1"/>
        <v/>
      </c>
      <c r="F31" s="755">
        <v>2678</v>
      </c>
      <c r="G31" s="755">
        <v>0</v>
      </c>
      <c r="H31" s="756">
        <f t="shared" si="3"/>
        <v>0</v>
      </c>
      <c r="I31" s="755">
        <v>0</v>
      </c>
      <c r="J31" s="755">
        <v>0</v>
      </c>
      <c r="K31" s="756" t="str">
        <f t="shared" si="4"/>
        <v/>
      </c>
    </row>
    <row r="32" spans="1:11" ht="15" customHeight="1">
      <c r="A32" s="2" t="s">
        <v>537</v>
      </c>
      <c r="B32" s="758"/>
      <c r="C32" s="25">
        <f t="shared" ref="C32:D32" si="13">SUM(C33:C38)</f>
        <v>0</v>
      </c>
      <c r="D32" s="25">
        <f t="shared" si="13"/>
        <v>0</v>
      </c>
      <c r="E32" s="103" t="str">
        <f t="shared" si="1"/>
        <v/>
      </c>
      <c r="F32" s="25">
        <f t="shared" ref="F32:G32" si="14">SUM(F33:F38)</f>
        <v>2339</v>
      </c>
      <c r="G32" s="25">
        <f t="shared" si="14"/>
        <v>0</v>
      </c>
      <c r="H32" s="103">
        <f t="shared" si="3"/>
        <v>0</v>
      </c>
      <c r="I32" s="25">
        <f>SUM(I33:I38)</f>
        <v>0</v>
      </c>
      <c r="J32" s="25">
        <f>SUM(J33:J38)</f>
        <v>0</v>
      </c>
      <c r="K32" s="103" t="str">
        <f t="shared" si="4"/>
        <v/>
      </c>
    </row>
    <row r="33" spans="1:11" ht="15" customHeight="1">
      <c r="A33" s="2"/>
      <c r="B33" s="758" t="s">
        <v>539</v>
      </c>
      <c r="C33" s="751">
        <v>0</v>
      </c>
      <c r="D33" s="751">
        <v>0</v>
      </c>
      <c r="E33" s="757" t="str">
        <f t="shared" si="1"/>
        <v/>
      </c>
      <c r="F33" s="751">
        <v>10</v>
      </c>
      <c r="G33" s="751">
        <v>0</v>
      </c>
      <c r="H33" s="757">
        <f t="shared" si="3"/>
        <v>0</v>
      </c>
      <c r="I33" s="751">
        <v>0</v>
      </c>
      <c r="J33" s="751">
        <v>0</v>
      </c>
      <c r="K33" s="757" t="str">
        <f t="shared" si="4"/>
        <v/>
      </c>
    </row>
    <row r="34" spans="1:11" ht="15" customHeight="1">
      <c r="A34" s="2"/>
      <c r="B34" s="758" t="s">
        <v>540</v>
      </c>
      <c r="C34" s="751">
        <v>0</v>
      </c>
      <c r="D34" s="751">
        <v>0</v>
      </c>
      <c r="E34" s="757" t="str">
        <f t="shared" si="1"/>
        <v/>
      </c>
      <c r="F34" s="751">
        <v>375</v>
      </c>
      <c r="G34" s="751">
        <v>0</v>
      </c>
      <c r="H34" s="757">
        <f t="shared" si="3"/>
        <v>0</v>
      </c>
      <c r="I34" s="751">
        <v>0</v>
      </c>
      <c r="J34" s="751">
        <v>0</v>
      </c>
      <c r="K34" s="757" t="str">
        <f t="shared" si="4"/>
        <v/>
      </c>
    </row>
    <row r="35" spans="1:11" ht="15" customHeight="1">
      <c r="A35" s="2"/>
      <c r="B35" s="758" t="s">
        <v>541</v>
      </c>
      <c r="C35" s="751">
        <v>0</v>
      </c>
      <c r="D35" s="751">
        <v>0</v>
      </c>
      <c r="E35" s="757" t="str">
        <f t="shared" si="1"/>
        <v/>
      </c>
      <c r="F35" s="751">
        <v>256</v>
      </c>
      <c r="G35" s="751">
        <v>0</v>
      </c>
      <c r="H35" s="757">
        <f t="shared" si="3"/>
        <v>0</v>
      </c>
      <c r="I35" s="751">
        <v>0</v>
      </c>
      <c r="J35" s="751">
        <v>0</v>
      </c>
      <c r="K35" s="757" t="str">
        <f t="shared" si="4"/>
        <v/>
      </c>
    </row>
    <row r="36" spans="1:11" ht="15" customHeight="1">
      <c r="A36" s="2"/>
      <c r="B36" s="758" t="s">
        <v>542</v>
      </c>
      <c r="C36" s="751">
        <v>0</v>
      </c>
      <c r="D36" s="751">
        <v>0</v>
      </c>
      <c r="E36" s="757" t="str">
        <f t="shared" ref="E36:E67" si="15">IF(C36=0,"",D36*100/C36)</f>
        <v/>
      </c>
      <c r="F36" s="751">
        <v>1111</v>
      </c>
      <c r="G36" s="751">
        <v>0</v>
      </c>
      <c r="H36" s="757">
        <f t="shared" si="3"/>
        <v>0</v>
      </c>
      <c r="I36" s="751">
        <v>0</v>
      </c>
      <c r="J36" s="751">
        <v>0</v>
      </c>
      <c r="K36" s="757" t="str">
        <f t="shared" si="4"/>
        <v/>
      </c>
    </row>
    <row r="37" spans="1:11" ht="15" customHeight="1">
      <c r="A37" s="2"/>
      <c r="B37" s="758" t="s">
        <v>543</v>
      </c>
      <c r="C37" s="751">
        <v>0</v>
      </c>
      <c r="D37" s="751">
        <v>0</v>
      </c>
      <c r="E37" s="757" t="str">
        <f t="shared" si="15"/>
        <v/>
      </c>
      <c r="F37" s="751">
        <v>532</v>
      </c>
      <c r="G37" s="751">
        <v>0</v>
      </c>
      <c r="H37" s="757">
        <f t="shared" si="3"/>
        <v>0</v>
      </c>
      <c r="I37" s="751">
        <v>0</v>
      </c>
      <c r="J37" s="751">
        <v>0</v>
      </c>
      <c r="K37" s="757" t="str">
        <f t="shared" si="4"/>
        <v/>
      </c>
    </row>
    <row r="38" spans="1:11" ht="15" customHeight="1">
      <c r="A38" s="2"/>
      <c r="B38" s="758" t="s">
        <v>544</v>
      </c>
      <c r="C38" s="751">
        <v>0</v>
      </c>
      <c r="D38" s="751">
        <v>0</v>
      </c>
      <c r="E38" s="757" t="str">
        <f t="shared" si="15"/>
        <v/>
      </c>
      <c r="F38" s="751">
        <v>55</v>
      </c>
      <c r="G38" s="751">
        <v>0</v>
      </c>
      <c r="H38" s="757">
        <f t="shared" si="3"/>
        <v>0</v>
      </c>
      <c r="I38" s="751">
        <v>0</v>
      </c>
      <c r="J38" s="751">
        <v>0</v>
      </c>
      <c r="K38" s="757" t="str">
        <f t="shared" si="4"/>
        <v/>
      </c>
    </row>
    <row r="39" spans="1:11" ht="15" customHeight="1">
      <c r="A39" s="2" t="s">
        <v>545</v>
      </c>
      <c r="B39" s="758"/>
      <c r="C39" s="25">
        <f t="shared" ref="C39:D39" si="16">SUM(C40:C42)</f>
        <v>0</v>
      </c>
      <c r="D39" s="25">
        <f t="shared" si="16"/>
        <v>0</v>
      </c>
      <c r="E39" s="103" t="str">
        <f t="shared" si="15"/>
        <v/>
      </c>
      <c r="F39" s="25">
        <f t="shared" ref="F39:G39" si="17">SUM(F40:F42)</f>
        <v>2809</v>
      </c>
      <c r="G39" s="25">
        <f t="shared" si="17"/>
        <v>4</v>
      </c>
      <c r="H39" s="103">
        <f t="shared" si="3"/>
        <v>0.1423994304022784</v>
      </c>
      <c r="I39" s="25">
        <f>SUM(I40:I42)</f>
        <v>0</v>
      </c>
      <c r="J39" s="25">
        <f>SUM(J40:J42)</f>
        <v>0</v>
      </c>
      <c r="K39" s="103" t="str">
        <f t="shared" si="4"/>
        <v/>
      </c>
    </row>
    <row r="40" spans="1:11" ht="15" customHeight="1">
      <c r="A40" s="2"/>
      <c r="B40" s="758" t="s">
        <v>547</v>
      </c>
      <c r="C40" s="751">
        <v>0</v>
      </c>
      <c r="D40" s="751">
        <v>0</v>
      </c>
      <c r="E40" s="757" t="str">
        <f t="shared" si="15"/>
        <v/>
      </c>
      <c r="F40" s="751">
        <v>2336</v>
      </c>
      <c r="G40" s="751">
        <v>4</v>
      </c>
      <c r="H40" s="757">
        <f t="shared" si="3"/>
        <v>0.17123287671232876</v>
      </c>
      <c r="I40" s="751">
        <v>0</v>
      </c>
      <c r="J40" s="751">
        <v>0</v>
      </c>
      <c r="K40" s="757" t="str">
        <f t="shared" si="4"/>
        <v/>
      </c>
    </row>
    <row r="41" spans="1:11" ht="15" customHeight="1">
      <c r="A41" s="2"/>
      <c r="B41" s="758" t="s">
        <v>548</v>
      </c>
      <c r="C41" s="751">
        <v>0</v>
      </c>
      <c r="D41" s="751">
        <v>0</v>
      </c>
      <c r="E41" s="757" t="str">
        <f t="shared" si="15"/>
        <v/>
      </c>
      <c r="F41" s="751">
        <v>391</v>
      </c>
      <c r="G41" s="751">
        <v>0</v>
      </c>
      <c r="H41" s="757">
        <f t="shared" si="3"/>
        <v>0</v>
      </c>
      <c r="I41" s="751">
        <v>0</v>
      </c>
      <c r="J41" s="751">
        <v>0</v>
      </c>
      <c r="K41" s="757" t="str">
        <f t="shared" si="4"/>
        <v/>
      </c>
    </row>
    <row r="42" spans="1:11" ht="15" customHeight="1">
      <c r="A42" s="2"/>
      <c r="B42" s="758" t="s">
        <v>549</v>
      </c>
      <c r="C42" s="751">
        <v>0</v>
      </c>
      <c r="D42" s="751">
        <v>0</v>
      </c>
      <c r="E42" s="757" t="str">
        <f t="shared" si="15"/>
        <v/>
      </c>
      <c r="F42" s="751">
        <v>82</v>
      </c>
      <c r="G42" s="751">
        <v>0</v>
      </c>
      <c r="H42" s="757">
        <f t="shared" si="3"/>
        <v>0</v>
      </c>
      <c r="I42" s="751">
        <v>0</v>
      </c>
      <c r="J42" s="751">
        <v>0</v>
      </c>
      <c r="K42" s="757" t="str">
        <f t="shared" si="4"/>
        <v/>
      </c>
    </row>
    <row r="43" spans="1:11" ht="15" customHeight="1">
      <c r="A43" s="2" t="s">
        <v>550</v>
      </c>
      <c r="B43" s="758"/>
      <c r="C43" s="25">
        <f t="shared" ref="C43:D43" si="18">SUM(C44:C50)</f>
        <v>0</v>
      </c>
      <c r="D43" s="25">
        <f t="shared" si="18"/>
        <v>0</v>
      </c>
      <c r="E43" s="103" t="str">
        <f t="shared" si="15"/>
        <v/>
      </c>
      <c r="F43" s="25">
        <f t="shared" ref="F43:G43" si="19">SUM(F44:F50)</f>
        <v>1400</v>
      </c>
      <c r="G43" s="25">
        <f t="shared" si="19"/>
        <v>1</v>
      </c>
      <c r="H43" s="103">
        <f t="shared" si="3"/>
        <v>7.1428571428571425E-2</v>
      </c>
      <c r="I43" s="25">
        <f>SUM(I44:I50)</f>
        <v>2</v>
      </c>
      <c r="J43" s="25">
        <f>SUM(J44:J50)</f>
        <v>0</v>
      </c>
      <c r="K43" s="103">
        <f t="shared" si="4"/>
        <v>0</v>
      </c>
    </row>
    <row r="44" spans="1:11" ht="15" customHeight="1">
      <c r="A44" s="2"/>
      <c r="B44" s="758" t="s">
        <v>552</v>
      </c>
      <c r="C44" s="751">
        <v>0</v>
      </c>
      <c r="D44" s="751">
        <v>0</v>
      </c>
      <c r="E44" s="757" t="str">
        <f t="shared" si="15"/>
        <v/>
      </c>
      <c r="F44" s="751">
        <v>68</v>
      </c>
      <c r="G44" s="751">
        <v>0</v>
      </c>
      <c r="H44" s="757">
        <f t="shared" si="3"/>
        <v>0</v>
      </c>
      <c r="I44" s="751">
        <v>0</v>
      </c>
      <c r="J44" s="751">
        <v>0</v>
      </c>
      <c r="K44" s="757" t="str">
        <f t="shared" si="4"/>
        <v/>
      </c>
    </row>
    <row r="45" spans="1:11" ht="15" customHeight="1">
      <c r="A45" s="2"/>
      <c r="B45" s="758" t="s">
        <v>553</v>
      </c>
      <c r="C45" s="751">
        <v>0</v>
      </c>
      <c r="D45" s="751">
        <v>0</v>
      </c>
      <c r="E45" s="757" t="str">
        <f t="shared" si="15"/>
        <v/>
      </c>
      <c r="F45" s="751">
        <v>88</v>
      </c>
      <c r="G45" s="751">
        <v>1</v>
      </c>
      <c r="H45" s="757">
        <f t="shared" si="3"/>
        <v>1.1363636363636365</v>
      </c>
      <c r="I45" s="751">
        <v>0</v>
      </c>
      <c r="J45" s="751">
        <v>0</v>
      </c>
      <c r="K45" s="757" t="str">
        <f t="shared" si="4"/>
        <v/>
      </c>
    </row>
    <row r="46" spans="1:11" ht="15" customHeight="1">
      <c r="A46" s="2"/>
      <c r="B46" s="758" t="s">
        <v>554</v>
      </c>
      <c r="C46" s="751">
        <v>0</v>
      </c>
      <c r="D46" s="751">
        <v>0</v>
      </c>
      <c r="E46" s="757" t="str">
        <f t="shared" si="15"/>
        <v/>
      </c>
      <c r="F46" s="751">
        <v>191</v>
      </c>
      <c r="G46" s="751">
        <v>0</v>
      </c>
      <c r="H46" s="757">
        <f t="shared" si="3"/>
        <v>0</v>
      </c>
      <c r="I46" s="751">
        <v>0</v>
      </c>
      <c r="J46" s="751">
        <v>0</v>
      </c>
      <c r="K46" s="757" t="str">
        <f t="shared" si="4"/>
        <v/>
      </c>
    </row>
    <row r="47" spans="1:11" ht="15" customHeight="1">
      <c r="A47" s="2"/>
      <c r="B47" s="758" t="s">
        <v>555</v>
      </c>
      <c r="C47" s="751">
        <v>0</v>
      </c>
      <c r="D47" s="751">
        <v>0</v>
      </c>
      <c r="E47" s="757" t="str">
        <f t="shared" si="15"/>
        <v/>
      </c>
      <c r="F47" s="751">
        <v>27</v>
      </c>
      <c r="G47" s="751">
        <v>0</v>
      </c>
      <c r="H47" s="757">
        <f t="shared" si="3"/>
        <v>0</v>
      </c>
      <c r="I47" s="751">
        <v>0</v>
      </c>
      <c r="J47" s="751">
        <v>0</v>
      </c>
      <c r="K47" s="757" t="str">
        <f t="shared" si="4"/>
        <v/>
      </c>
    </row>
    <row r="48" spans="1:11" ht="15" customHeight="1">
      <c r="A48" s="2"/>
      <c r="B48" s="758" t="s">
        <v>556</v>
      </c>
      <c r="C48" s="751">
        <v>0</v>
      </c>
      <c r="D48" s="751">
        <v>0</v>
      </c>
      <c r="E48" s="757" t="str">
        <f t="shared" si="15"/>
        <v/>
      </c>
      <c r="F48" s="751">
        <v>492</v>
      </c>
      <c r="G48" s="751">
        <v>0</v>
      </c>
      <c r="H48" s="757">
        <f t="shared" si="3"/>
        <v>0</v>
      </c>
      <c r="I48" s="751">
        <v>0</v>
      </c>
      <c r="J48" s="751">
        <v>0</v>
      </c>
      <c r="K48" s="757" t="str">
        <f t="shared" si="4"/>
        <v/>
      </c>
    </row>
    <row r="49" spans="1:11" ht="15" customHeight="1">
      <c r="A49" s="2"/>
      <c r="B49" s="758" t="s">
        <v>557</v>
      </c>
      <c r="C49" s="751">
        <v>0</v>
      </c>
      <c r="D49" s="751">
        <v>0</v>
      </c>
      <c r="E49" s="757" t="str">
        <f t="shared" si="15"/>
        <v/>
      </c>
      <c r="F49" s="751">
        <v>492</v>
      </c>
      <c r="G49" s="751">
        <v>0</v>
      </c>
      <c r="H49" s="757">
        <f t="shared" si="3"/>
        <v>0</v>
      </c>
      <c r="I49" s="751">
        <v>2</v>
      </c>
      <c r="J49" s="751">
        <v>0</v>
      </c>
      <c r="K49" s="757">
        <f t="shared" si="4"/>
        <v>0</v>
      </c>
    </row>
    <row r="50" spans="1:11" ht="15" customHeight="1">
      <c r="A50" s="2"/>
      <c r="B50" s="758" t="s">
        <v>558</v>
      </c>
      <c r="C50" s="751">
        <v>0</v>
      </c>
      <c r="D50" s="751">
        <v>0</v>
      </c>
      <c r="E50" s="757" t="str">
        <f t="shared" si="15"/>
        <v/>
      </c>
      <c r="F50" s="751">
        <v>42</v>
      </c>
      <c r="G50" s="751">
        <v>0</v>
      </c>
      <c r="H50" s="757">
        <f t="shared" si="3"/>
        <v>0</v>
      </c>
      <c r="I50" s="751">
        <v>0</v>
      </c>
      <c r="J50" s="751">
        <v>0</v>
      </c>
      <c r="K50" s="757" t="str">
        <f t="shared" si="4"/>
        <v/>
      </c>
    </row>
    <row r="51" spans="1:11" ht="15" customHeight="1">
      <c r="A51" s="2" t="s">
        <v>559</v>
      </c>
      <c r="B51" s="758"/>
      <c r="C51" s="25">
        <f t="shared" ref="C51:D51" si="20">SUM(C52:C58)</f>
        <v>0</v>
      </c>
      <c r="D51" s="25">
        <f t="shared" si="20"/>
        <v>0</v>
      </c>
      <c r="E51" s="103" t="str">
        <f t="shared" si="15"/>
        <v/>
      </c>
      <c r="F51" s="25">
        <f t="shared" ref="F51:G51" si="21">SUM(F52:F58)</f>
        <v>2114</v>
      </c>
      <c r="G51" s="25">
        <f t="shared" si="21"/>
        <v>1</v>
      </c>
      <c r="H51" s="103">
        <f t="shared" si="3"/>
        <v>4.730368968779565E-2</v>
      </c>
      <c r="I51" s="25">
        <f>SUM(I52:I58)</f>
        <v>0</v>
      </c>
      <c r="J51" s="25">
        <f>SUM(J52:J58)</f>
        <v>0</v>
      </c>
      <c r="K51" s="103" t="str">
        <f t="shared" si="4"/>
        <v/>
      </c>
    </row>
    <row r="52" spans="1:11" ht="15" customHeight="1">
      <c r="A52" s="2"/>
      <c r="B52" s="758" t="s">
        <v>561</v>
      </c>
      <c r="C52" s="751">
        <v>0</v>
      </c>
      <c r="D52" s="751">
        <v>0</v>
      </c>
      <c r="E52" s="757" t="str">
        <f t="shared" si="15"/>
        <v/>
      </c>
      <c r="F52" s="751">
        <v>1570</v>
      </c>
      <c r="G52" s="751">
        <v>1</v>
      </c>
      <c r="H52" s="757">
        <f t="shared" si="3"/>
        <v>6.3694267515923567E-2</v>
      </c>
      <c r="I52" s="751">
        <v>0</v>
      </c>
      <c r="J52" s="751">
        <v>0</v>
      </c>
      <c r="K52" s="757" t="str">
        <f t="shared" si="4"/>
        <v/>
      </c>
    </row>
    <row r="53" spans="1:11" ht="15" customHeight="1">
      <c r="A53" s="2"/>
      <c r="B53" s="758" t="s">
        <v>562</v>
      </c>
      <c r="C53" s="751">
        <v>0</v>
      </c>
      <c r="D53" s="751">
        <v>0</v>
      </c>
      <c r="E53" s="757" t="str">
        <f t="shared" si="15"/>
        <v/>
      </c>
      <c r="F53" s="751">
        <v>27</v>
      </c>
      <c r="G53" s="751">
        <v>0</v>
      </c>
      <c r="H53" s="757">
        <f t="shared" si="3"/>
        <v>0</v>
      </c>
      <c r="I53" s="751">
        <v>0</v>
      </c>
      <c r="J53" s="751">
        <v>0</v>
      </c>
      <c r="K53" s="757" t="str">
        <f t="shared" si="4"/>
        <v/>
      </c>
    </row>
    <row r="54" spans="1:11" ht="15" customHeight="1">
      <c r="A54" s="2"/>
      <c r="B54" s="758" t="s">
        <v>563</v>
      </c>
      <c r="C54" s="751">
        <v>0</v>
      </c>
      <c r="D54" s="751">
        <v>0</v>
      </c>
      <c r="E54" s="757" t="str">
        <f t="shared" si="15"/>
        <v/>
      </c>
      <c r="F54" s="751">
        <v>141</v>
      </c>
      <c r="G54" s="751">
        <v>0</v>
      </c>
      <c r="H54" s="757">
        <f t="shared" si="3"/>
        <v>0</v>
      </c>
      <c r="I54" s="751">
        <v>0</v>
      </c>
      <c r="J54" s="751">
        <v>0</v>
      </c>
      <c r="K54" s="757" t="str">
        <f t="shared" si="4"/>
        <v/>
      </c>
    </row>
    <row r="55" spans="1:11" ht="15" customHeight="1">
      <c r="A55" s="2"/>
      <c r="B55" s="758" t="s">
        <v>564</v>
      </c>
      <c r="C55" s="751">
        <v>0</v>
      </c>
      <c r="D55" s="751">
        <v>0</v>
      </c>
      <c r="E55" s="757" t="str">
        <f t="shared" si="15"/>
        <v/>
      </c>
      <c r="F55" s="751">
        <v>114</v>
      </c>
      <c r="G55" s="751">
        <v>0</v>
      </c>
      <c r="H55" s="757">
        <f t="shared" si="3"/>
        <v>0</v>
      </c>
      <c r="I55" s="751">
        <v>0</v>
      </c>
      <c r="J55" s="751">
        <v>0</v>
      </c>
      <c r="K55" s="757" t="str">
        <f t="shared" si="4"/>
        <v/>
      </c>
    </row>
    <row r="56" spans="1:11" ht="15" customHeight="1">
      <c r="A56" s="2"/>
      <c r="B56" s="758" t="s">
        <v>565</v>
      </c>
      <c r="C56" s="755">
        <v>0</v>
      </c>
      <c r="D56" s="755">
        <v>0</v>
      </c>
      <c r="E56" s="756" t="str">
        <f t="shared" si="15"/>
        <v/>
      </c>
      <c r="F56" s="755">
        <v>107</v>
      </c>
      <c r="G56" s="755">
        <v>0</v>
      </c>
      <c r="H56" s="756">
        <f t="shared" si="3"/>
        <v>0</v>
      </c>
      <c r="I56" s="755">
        <v>0</v>
      </c>
      <c r="J56" s="755">
        <v>0</v>
      </c>
      <c r="K56" s="756" t="str">
        <f t="shared" si="4"/>
        <v/>
      </c>
    </row>
    <row r="57" spans="1:11" ht="15" customHeight="1">
      <c r="A57" s="2"/>
      <c r="B57" s="758" t="s">
        <v>566</v>
      </c>
      <c r="C57" s="755">
        <v>0</v>
      </c>
      <c r="D57" s="755">
        <v>0</v>
      </c>
      <c r="E57" s="756" t="str">
        <f t="shared" si="15"/>
        <v/>
      </c>
      <c r="F57" s="755">
        <v>76</v>
      </c>
      <c r="G57" s="755">
        <v>0</v>
      </c>
      <c r="H57" s="756">
        <f t="shared" si="3"/>
        <v>0</v>
      </c>
      <c r="I57" s="755">
        <v>0</v>
      </c>
      <c r="J57" s="755">
        <v>0</v>
      </c>
      <c r="K57" s="756" t="str">
        <f t="shared" si="4"/>
        <v/>
      </c>
    </row>
    <row r="58" spans="1:11" ht="15" customHeight="1">
      <c r="A58" s="2"/>
      <c r="B58" s="758" t="s">
        <v>567</v>
      </c>
      <c r="C58" s="751">
        <v>0</v>
      </c>
      <c r="D58" s="751">
        <v>0</v>
      </c>
      <c r="E58" s="757" t="str">
        <f t="shared" si="15"/>
        <v/>
      </c>
      <c r="F58" s="751">
        <v>79</v>
      </c>
      <c r="G58" s="751">
        <v>0</v>
      </c>
      <c r="H58" s="757">
        <f t="shared" si="3"/>
        <v>0</v>
      </c>
      <c r="I58" s="751">
        <v>0</v>
      </c>
      <c r="J58" s="751">
        <v>0</v>
      </c>
      <c r="K58" s="757" t="str">
        <f t="shared" si="4"/>
        <v/>
      </c>
    </row>
    <row r="59" spans="1:11" ht="15" customHeight="1">
      <c r="A59" s="2" t="s">
        <v>568</v>
      </c>
      <c r="B59" s="758"/>
      <c r="C59" s="25">
        <f t="shared" ref="C59:D59" si="22">SUM(C60:C62)</f>
        <v>0</v>
      </c>
      <c r="D59" s="25">
        <f t="shared" si="22"/>
        <v>0</v>
      </c>
      <c r="E59" s="103" t="str">
        <f t="shared" si="15"/>
        <v/>
      </c>
      <c r="F59" s="25">
        <f t="shared" ref="F59:J59" si="23">SUM(F60:F63)</f>
        <v>582</v>
      </c>
      <c r="G59" s="25">
        <f t="shared" ref="G59" si="24">SUM(G60:G62)</f>
        <v>2</v>
      </c>
      <c r="H59" s="103">
        <f t="shared" si="3"/>
        <v>0.3436426116838488</v>
      </c>
      <c r="I59" s="25">
        <f t="shared" si="23"/>
        <v>2</v>
      </c>
      <c r="J59" s="25">
        <f t="shared" si="23"/>
        <v>0</v>
      </c>
      <c r="K59" s="103">
        <f t="shared" si="4"/>
        <v>0</v>
      </c>
    </row>
    <row r="60" spans="1:11" ht="15" customHeight="1">
      <c r="A60" s="2"/>
      <c r="B60" s="758" t="s">
        <v>570</v>
      </c>
      <c r="C60" s="751">
        <v>0</v>
      </c>
      <c r="D60" s="751">
        <v>0</v>
      </c>
      <c r="E60" s="757" t="str">
        <f t="shared" si="15"/>
        <v/>
      </c>
      <c r="F60" s="751">
        <v>114</v>
      </c>
      <c r="G60" s="751">
        <v>0</v>
      </c>
      <c r="H60" s="757">
        <f t="shared" si="3"/>
        <v>0</v>
      </c>
      <c r="I60" s="751">
        <v>0</v>
      </c>
      <c r="J60" s="751">
        <v>0</v>
      </c>
      <c r="K60" s="757" t="str">
        <f t="shared" si="4"/>
        <v/>
      </c>
    </row>
    <row r="61" spans="1:11" ht="15" customHeight="1">
      <c r="A61" s="2"/>
      <c r="B61" s="758" t="s">
        <v>571</v>
      </c>
      <c r="C61" s="751">
        <v>0</v>
      </c>
      <c r="D61" s="751">
        <v>0</v>
      </c>
      <c r="E61" s="757" t="str">
        <f t="shared" si="15"/>
        <v/>
      </c>
      <c r="F61" s="751">
        <v>217</v>
      </c>
      <c r="G61" s="751">
        <v>0</v>
      </c>
      <c r="H61" s="757">
        <f t="shared" si="3"/>
        <v>0</v>
      </c>
      <c r="I61" s="751">
        <v>1</v>
      </c>
      <c r="J61" s="751">
        <v>0</v>
      </c>
      <c r="K61" s="757">
        <f t="shared" si="4"/>
        <v>0</v>
      </c>
    </row>
    <row r="62" spans="1:11" ht="15" customHeight="1">
      <c r="A62" s="2"/>
      <c r="B62" s="758" t="s">
        <v>572</v>
      </c>
      <c r="C62" s="751">
        <v>0</v>
      </c>
      <c r="D62" s="751">
        <v>0</v>
      </c>
      <c r="E62" s="757" t="str">
        <f t="shared" si="15"/>
        <v/>
      </c>
      <c r="F62" s="751">
        <v>116</v>
      </c>
      <c r="G62" s="751">
        <v>2</v>
      </c>
      <c r="H62" s="757">
        <f t="shared" si="3"/>
        <v>1.7241379310344827</v>
      </c>
      <c r="I62" s="751">
        <v>0</v>
      </c>
      <c r="J62" s="751">
        <v>0</v>
      </c>
      <c r="K62" s="757" t="str">
        <f t="shared" si="4"/>
        <v/>
      </c>
    </row>
    <row r="63" spans="1:11" ht="15" customHeight="1">
      <c r="A63" s="2"/>
      <c r="B63" s="758" t="s">
        <v>573</v>
      </c>
      <c r="C63" s="751">
        <v>0</v>
      </c>
      <c r="D63" s="751">
        <v>0</v>
      </c>
      <c r="E63" s="757" t="str">
        <f t="shared" si="15"/>
        <v/>
      </c>
      <c r="F63" s="751">
        <v>135</v>
      </c>
      <c r="G63" s="751">
        <v>0</v>
      </c>
      <c r="H63" s="757">
        <f t="shared" si="3"/>
        <v>0</v>
      </c>
      <c r="I63" s="751">
        <v>1</v>
      </c>
      <c r="J63" s="751">
        <v>0</v>
      </c>
      <c r="K63" s="757">
        <f t="shared" si="4"/>
        <v>0</v>
      </c>
    </row>
    <row r="64" spans="1:11" ht="15" customHeight="1">
      <c r="A64" s="2" t="s">
        <v>574</v>
      </c>
      <c r="B64" s="758"/>
      <c r="C64" s="25">
        <f t="shared" ref="C64:D64" si="25">SUM(C65:C67)</f>
        <v>0</v>
      </c>
      <c r="D64" s="25">
        <f t="shared" si="25"/>
        <v>0</v>
      </c>
      <c r="E64" s="103" t="str">
        <f t="shared" si="15"/>
        <v/>
      </c>
      <c r="F64" s="25">
        <f t="shared" ref="F64:G64" si="26">SUM(F65:F67)</f>
        <v>3180</v>
      </c>
      <c r="G64" s="25">
        <f t="shared" si="26"/>
        <v>1</v>
      </c>
      <c r="H64" s="103">
        <f t="shared" si="3"/>
        <v>3.1446540880503145E-2</v>
      </c>
      <c r="I64" s="25">
        <f>SUM(I65:I67)</f>
        <v>0</v>
      </c>
      <c r="J64" s="25">
        <f>SUM(J65:J67)</f>
        <v>0</v>
      </c>
      <c r="K64" s="103" t="str">
        <f t="shared" si="4"/>
        <v/>
      </c>
    </row>
    <row r="65" spans="1:11" ht="15" customHeight="1">
      <c r="A65" s="2"/>
      <c r="B65" s="758" t="s">
        <v>576</v>
      </c>
      <c r="C65" s="751">
        <v>0</v>
      </c>
      <c r="D65" s="751">
        <v>0</v>
      </c>
      <c r="E65" s="757" t="str">
        <f t="shared" si="15"/>
        <v/>
      </c>
      <c r="F65" s="751">
        <v>255</v>
      </c>
      <c r="G65" s="751">
        <v>1</v>
      </c>
      <c r="H65" s="757">
        <f t="shared" si="3"/>
        <v>0.39215686274509803</v>
      </c>
      <c r="I65" s="751">
        <v>0</v>
      </c>
      <c r="J65" s="751">
        <v>0</v>
      </c>
      <c r="K65" s="757" t="str">
        <f t="shared" si="4"/>
        <v/>
      </c>
    </row>
    <row r="66" spans="1:11" ht="15" customHeight="1">
      <c r="A66" s="2"/>
      <c r="B66" s="758" t="s">
        <v>577</v>
      </c>
      <c r="C66" s="751">
        <v>0</v>
      </c>
      <c r="D66" s="751">
        <v>0</v>
      </c>
      <c r="E66" s="757" t="str">
        <f t="shared" si="15"/>
        <v/>
      </c>
      <c r="F66" s="751">
        <v>1802</v>
      </c>
      <c r="G66" s="751">
        <v>0</v>
      </c>
      <c r="H66" s="757">
        <f t="shared" si="3"/>
        <v>0</v>
      </c>
      <c r="I66" s="751">
        <v>0</v>
      </c>
      <c r="J66" s="751">
        <v>0</v>
      </c>
      <c r="K66" s="757" t="str">
        <f t="shared" si="4"/>
        <v/>
      </c>
    </row>
    <row r="67" spans="1:11" ht="15" customHeight="1">
      <c r="A67" s="2"/>
      <c r="B67" s="758" t="s">
        <v>578</v>
      </c>
      <c r="C67" s="751">
        <v>0</v>
      </c>
      <c r="D67" s="751">
        <v>0</v>
      </c>
      <c r="E67" s="757" t="str">
        <f t="shared" si="15"/>
        <v/>
      </c>
      <c r="F67" s="751">
        <v>1123</v>
      </c>
      <c r="G67" s="751">
        <v>0</v>
      </c>
      <c r="H67" s="757">
        <f t="shared" si="3"/>
        <v>0</v>
      </c>
      <c r="I67" s="751">
        <v>0</v>
      </c>
      <c r="J67" s="751">
        <v>0</v>
      </c>
      <c r="K67" s="757" t="str">
        <f t="shared" si="4"/>
        <v/>
      </c>
    </row>
    <row r="68" spans="1:11" ht="15" customHeight="1">
      <c r="A68" s="2" t="s">
        <v>579</v>
      </c>
      <c r="B68" s="758"/>
      <c r="C68" s="25">
        <f t="shared" ref="C68:D68" si="27">SUM(C69:C71)</f>
        <v>0</v>
      </c>
      <c r="D68" s="25">
        <f t="shared" si="27"/>
        <v>0</v>
      </c>
      <c r="E68" s="103" t="str">
        <f t="shared" ref="E68:E91" si="28">IF(C68=0,"",D68*100/C68)</f>
        <v/>
      </c>
      <c r="F68" s="25">
        <f t="shared" ref="F68:G68" si="29">SUM(F69:F71)</f>
        <v>303</v>
      </c>
      <c r="G68" s="25">
        <f t="shared" si="29"/>
        <v>0</v>
      </c>
      <c r="H68" s="103">
        <f t="shared" ref="H68:H91" si="30">IF(F68=0,"",G68*100/F68)</f>
        <v>0</v>
      </c>
      <c r="I68" s="25">
        <f>SUM(I69:I71)</f>
        <v>0</v>
      </c>
      <c r="J68" s="25">
        <f>SUM(J69:J71)</f>
        <v>0</v>
      </c>
      <c r="K68" s="103" t="str">
        <f t="shared" ref="K68:K91" si="31">IF(I68=0,"",J68*100/I68)</f>
        <v/>
      </c>
    </row>
    <row r="69" spans="1:11" ht="15" customHeight="1">
      <c r="A69" s="2"/>
      <c r="B69" s="758" t="s">
        <v>580</v>
      </c>
      <c r="C69" s="751">
        <v>0</v>
      </c>
      <c r="D69" s="751">
        <v>0</v>
      </c>
      <c r="E69" s="757" t="str">
        <f t="shared" si="28"/>
        <v/>
      </c>
      <c r="F69" s="751">
        <v>265</v>
      </c>
      <c r="G69" s="751">
        <v>0</v>
      </c>
      <c r="H69" s="757">
        <f t="shared" si="30"/>
        <v>0</v>
      </c>
      <c r="I69" s="751">
        <v>0</v>
      </c>
      <c r="J69" s="751">
        <v>0</v>
      </c>
      <c r="K69" s="757" t="str">
        <f t="shared" si="31"/>
        <v/>
      </c>
    </row>
    <row r="70" spans="1:11" ht="15" customHeight="1">
      <c r="A70" s="2"/>
      <c r="B70" s="758" t="s">
        <v>581</v>
      </c>
      <c r="C70" s="751">
        <v>0</v>
      </c>
      <c r="D70" s="751">
        <v>0</v>
      </c>
      <c r="E70" s="757" t="str">
        <f t="shared" si="28"/>
        <v/>
      </c>
      <c r="F70" s="751">
        <v>8</v>
      </c>
      <c r="G70" s="751">
        <v>0</v>
      </c>
      <c r="H70" s="757">
        <f t="shared" si="30"/>
        <v>0</v>
      </c>
      <c r="I70" s="751">
        <v>0</v>
      </c>
      <c r="J70" s="751">
        <v>0</v>
      </c>
      <c r="K70" s="757" t="str">
        <f t="shared" si="31"/>
        <v/>
      </c>
    </row>
    <row r="71" spans="1:11" ht="15" customHeight="1">
      <c r="A71" s="2"/>
      <c r="B71" s="758" t="s">
        <v>582</v>
      </c>
      <c r="C71" s="751">
        <v>0</v>
      </c>
      <c r="D71" s="751">
        <v>0</v>
      </c>
      <c r="E71" s="757" t="str">
        <f t="shared" si="28"/>
        <v/>
      </c>
      <c r="F71" s="751">
        <v>30</v>
      </c>
      <c r="G71" s="751">
        <v>0</v>
      </c>
      <c r="H71" s="757">
        <f t="shared" si="30"/>
        <v>0</v>
      </c>
      <c r="I71" s="751">
        <v>0</v>
      </c>
      <c r="J71" s="751">
        <v>0</v>
      </c>
      <c r="K71" s="757" t="str">
        <f t="shared" si="31"/>
        <v/>
      </c>
    </row>
    <row r="72" spans="1:11" ht="15" customHeight="1">
      <c r="A72" s="2" t="s">
        <v>583</v>
      </c>
      <c r="B72" s="758"/>
      <c r="C72" s="25">
        <f t="shared" ref="C72:D72" si="32">C73</f>
        <v>0</v>
      </c>
      <c r="D72" s="25">
        <f t="shared" si="32"/>
        <v>0</v>
      </c>
      <c r="E72" s="103" t="str">
        <f t="shared" si="28"/>
        <v/>
      </c>
      <c r="F72" s="25">
        <f t="shared" ref="F72:G72" si="33">F73</f>
        <v>20</v>
      </c>
      <c r="G72" s="25">
        <f t="shared" si="33"/>
        <v>0</v>
      </c>
      <c r="H72" s="103">
        <f t="shared" si="30"/>
        <v>0</v>
      </c>
      <c r="I72" s="25">
        <f>I73</f>
        <v>0</v>
      </c>
      <c r="J72" s="25">
        <f>J73</f>
        <v>0</v>
      </c>
      <c r="K72" s="103" t="str">
        <f t="shared" si="31"/>
        <v/>
      </c>
    </row>
    <row r="73" spans="1:11" ht="15" customHeight="1">
      <c r="A73" s="2"/>
      <c r="B73" s="758" t="s">
        <v>584</v>
      </c>
      <c r="C73" s="751">
        <v>0</v>
      </c>
      <c r="D73" s="751">
        <v>0</v>
      </c>
      <c r="E73" s="757" t="str">
        <f t="shared" si="28"/>
        <v/>
      </c>
      <c r="F73" s="751">
        <v>20</v>
      </c>
      <c r="G73" s="751">
        <v>0</v>
      </c>
      <c r="H73" s="757">
        <f t="shared" si="30"/>
        <v>0</v>
      </c>
      <c r="I73" s="751">
        <v>0</v>
      </c>
      <c r="J73" s="751">
        <v>0</v>
      </c>
      <c r="K73" s="757" t="str">
        <f t="shared" si="31"/>
        <v/>
      </c>
    </row>
    <row r="74" spans="1:11" ht="15" customHeight="1">
      <c r="A74" s="2" t="s">
        <v>585</v>
      </c>
      <c r="B74" s="758"/>
      <c r="C74" s="25">
        <f t="shared" ref="C74:D74" si="34">SUM(C75:C77)</f>
        <v>0</v>
      </c>
      <c r="D74" s="25">
        <f t="shared" si="34"/>
        <v>0</v>
      </c>
      <c r="E74" s="103" t="str">
        <f t="shared" si="28"/>
        <v/>
      </c>
      <c r="F74" s="25">
        <f t="shared" ref="F74:G74" si="35">SUM(F75:F77)</f>
        <v>436</v>
      </c>
      <c r="G74" s="25">
        <f t="shared" si="35"/>
        <v>0</v>
      </c>
      <c r="H74" s="103">
        <f t="shared" si="30"/>
        <v>0</v>
      </c>
      <c r="I74" s="25">
        <f>SUM(I75:I77)</f>
        <v>0</v>
      </c>
      <c r="J74" s="25">
        <f>SUM(J75:J77)</f>
        <v>0</v>
      </c>
      <c r="K74" s="103" t="str">
        <f t="shared" si="31"/>
        <v/>
      </c>
    </row>
    <row r="75" spans="1:11" ht="15" customHeight="1">
      <c r="A75" s="2"/>
      <c r="B75" s="758" t="s">
        <v>586</v>
      </c>
      <c r="C75" s="751">
        <v>0</v>
      </c>
      <c r="D75" s="751">
        <v>0</v>
      </c>
      <c r="E75" s="757" t="str">
        <f t="shared" si="28"/>
        <v/>
      </c>
      <c r="F75" s="751">
        <v>297</v>
      </c>
      <c r="G75" s="751">
        <v>0</v>
      </c>
      <c r="H75" s="757">
        <f t="shared" si="30"/>
        <v>0</v>
      </c>
      <c r="I75" s="751">
        <v>0</v>
      </c>
      <c r="J75" s="751">
        <v>0</v>
      </c>
      <c r="K75" s="757" t="str">
        <f t="shared" si="31"/>
        <v/>
      </c>
    </row>
    <row r="76" spans="1:11" ht="15" customHeight="1">
      <c r="A76" s="2"/>
      <c r="B76" s="758" t="s">
        <v>587</v>
      </c>
      <c r="C76" s="751">
        <v>0</v>
      </c>
      <c r="D76" s="751">
        <v>0</v>
      </c>
      <c r="E76" s="757" t="str">
        <f t="shared" si="28"/>
        <v/>
      </c>
      <c r="F76" s="751">
        <v>42</v>
      </c>
      <c r="G76" s="751">
        <v>0</v>
      </c>
      <c r="H76" s="757">
        <f t="shared" si="30"/>
        <v>0</v>
      </c>
      <c r="I76" s="751">
        <v>0</v>
      </c>
      <c r="J76" s="751">
        <v>0</v>
      </c>
      <c r="K76" s="757" t="str">
        <f t="shared" si="31"/>
        <v/>
      </c>
    </row>
    <row r="77" spans="1:11" ht="15" customHeight="1">
      <c r="A77" s="2"/>
      <c r="B77" s="758" t="s">
        <v>588</v>
      </c>
      <c r="C77" s="751">
        <v>0</v>
      </c>
      <c r="D77" s="751">
        <v>0</v>
      </c>
      <c r="E77" s="757" t="str">
        <f t="shared" si="28"/>
        <v/>
      </c>
      <c r="F77" s="751">
        <v>97</v>
      </c>
      <c r="G77" s="751">
        <v>0</v>
      </c>
      <c r="H77" s="757">
        <f t="shared" si="30"/>
        <v>0</v>
      </c>
      <c r="I77" s="751">
        <v>0</v>
      </c>
      <c r="J77" s="751">
        <v>0</v>
      </c>
      <c r="K77" s="757" t="str">
        <f t="shared" si="31"/>
        <v/>
      </c>
    </row>
    <row r="78" spans="1:11" ht="15" customHeight="1">
      <c r="A78" s="2" t="s">
        <v>589</v>
      </c>
      <c r="B78" s="758"/>
      <c r="C78" s="25">
        <f t="shared" ref="C78:D78" si="36">SUM(C79:C81)</f>
        <v>0</v>
      </c>
      <c r="D78" s="25">
        <f t="shared" si="36"/>
        <v>0</v>
      </c>
      <c r="E78" s="103" t="str">
        <f t="shared" si="28"/>
        <v/>
      </c>
      <c r="F78" s="25">
        <f t="shared" ref="F78:G78" si="37">SUM(F79:F81)</f>
        <v>1015</v>
      </c>
      <c r="G78" s="25">
        <f t="shared" si="37"/>
        <v>1</v>
      </c>
      <c r="H78" s="103">
        <f t="shared" si="30"/>
        <v>9.8522167487684734E-2</v>
      </c>
      <c r="I78" s="25">
        <f>SUM(I79:I81)</f>
        <v>1</v>
      </c>
      <c r="J78" s="25">
        <f>SUM(J79:J81)</f>
        <v>0</v>
      </c>
      <c r="K78" s="103">
        <f t="shared" si="31"/>
        <v>0</v>
      </c>
    </row>
    <row r="79" spans="1:11" ht="15" customHeight="1">
      <c r="A79" s="2"/>
      <c r="B79" s="758" t="s">
        <v>591</v>
      </c>
      <c r="C79" s="751">
        <v>0</v>
      </c>
      <c r="D79" s="751">
        <v>0</v>
      </c>
      <c r="E79" s="757" t="str">
        <f t="shared" si="28"/>
        <v/>
      </c>
      <c r="F79" s="751">
        <v>569</v>
      </c>
      <c r="G79" s="751">
        <v>1</v>
      </c>
      <c r="H79" s="757">
        <f t="shared" si="30"/>
        <v>0.1757469244288225</v>
      </c>
      <c r="I79" s="751">
        <v>1</v>
      </c>
      <c r="J79" s="751">
        <v>0</v>
      </c>
      <c r="K79" s="757">
        <f t="shared" si="31"/>
        <v>0</v>
      </c>
    </row>
    <row r="80" spans="1:11" ht="15" customHeight="1">
      <c r="A80" s="2"/>
      <c r="B80" s="758" t="s">
        <v>592</v>
      </c>
      <c r="C80" s="755">
        <v>0</v>
      </c>
      <c r="D80" s="755">
        <v>0</v>
      </c>
      <c r="E80" s="756" t="str">
        <f t="shared" si="28"/>
        <v/>
      </c>
      <c r="F80" s="755">
        <v>126</v>
      </c>
      <c r="G80" s="755">
        <v>0</v>
      </c>
      <c r="H80" s="756">
        <f t="shared" si="30"/>
        <v>0</v>
      </c>
      <c r="I80" s="755">
        <v>0</v>
      </c>
      <c r="J80" s="755">
        <v>0</v>
      </c>
      <c r="K80" s="756" t="str">
        <f t="shared" si="31"/>
        <v/>
      </c>
    </row>
    <row r="81" spans="1:11" ht="15" customHeight="1">
      <c r="A81" s="2"/>
      <c r="B81" s="758" t="s">
        <v>593</v>
      </c>
      <c r="C81" s="755">
        <v>0</v>
      </c>
      <c r="D81" s="755">
        <v>0</v>
      </c>
      <c r="E81" s="756" t="str">
        <f t="shared" si="28"/>
        <v/>
      </c>
      <c r="F81" s="755">
        <v>320</v>
      </c>
      <c r="G81" s="755">
        <v>0</v>
      </c>
      <c r="H81" s="756">
        <f t="shared" si="30"/>
        <v>0</v>
      </c>
      <c r="I81" s="755">
        <v>0</v>
      </c>
      <c r="J81" s="755">
        <v>0</v>
      </c>
      <c r="K81" s="756" t="str">
        <f t="shared" si="31"/>
        <v/>
      </c>
    </row>
    <row r="82" spans="1:11" ht="15" customHeight="1">
      <c r="A82" s="2" t="s">
        <v>594</v>
      </c>
      <c r="B82" s="758"/>
      <c r="C82" s="25">
        <f t="shared" ref="C82:D82" si="38">C83</f>
        <v>0</v>
      </c>
      <c r="D82" s="25">
        <f t="shared" si="38"/>
        <v>0</v>
      </c>
      <c r="E82" s="103" t="str">
        <f t="shared" si="28"/>
        <v/>
      </c>
      <c r="F82" s="25">
        <f t="shared" ref="F82:G82" si="39">F83</f>
        <v>4</v>
      </c>
      <c r="G82" s="25">
        <f t="shared" si="39"/>
        <v>0</v>
      </c>
      <c r="H82" s="103">
        <f t="shared" si="30"/>
        <v>0</v>
      </c>
      <c r="I82" s="25">
        <f>I83</f>
        <v>0</v>
      </c>
      <c r="J82" s="25">
        <f>J83</f>
        <v>0</v>
      </c>
      <c r="K82" s="103" t="str">
        <f t="shared" si="31"/>
        <v/>
      </c>
    </row>
    <row r="83" spans="1:11" ht="15" customHeight="1">
      <c r="A83" s="2"/>
      <c r="B83" s="758" t="s">
        <v>595</v>
      </c>
      <c r="C83" s="751">
        <v>0</v>
      </c>
      <c r="D83" s="751">
        <v>0</v>
      </c>
      <c r="E83" s="757" t="str">
        <f t="shared" si="28"/>
        <v/>
      </c>
      <c r="F83" s="751">
        <v>4</v>
      </c>
      <c r="G83" s="751">
        <v>0</v>
      </c>
      <c r="H83" s="757">
        <f t="shared" si="30"/>
        <v>0</v>
      </c>
      <c r="I83" s="751">
        <v>0</v>
      </c>
      <c r="J83" s="751">
        <v>0</v>
      </c>
      <c r="K83" s="757" t="str">
        <f t="shared" si="31"/>
        <v/>
      </c>
    </row>
    <row r="84" spans="1:11" ht="15" customHeight="1">
      <c r="A84" s="2" t="s">
        <v>596</v>
      </c>
      <c r="B84" s="758"/>
      <c r="C84" s="25">
        <f t="shared" ref="C84:D84" si="40">SUM(C85:C90)</f>
        <v>0</v>
      </c>
      <c r="D84" s="25">
        <f t="shared" si="40"/>
        <v>0</v>
      </c>
      <c r="E84" s="103" t="str">
        <f t="shared" si="28"/>
        <v/>
      </c>
      <c r="F84" s="25">
        <f t="shared" ref="F84:G84" si="41">SUM(F85:F90)</f>
        <v>3582</v>
      </c>
      <c r="G84" s="25">
        <f t="shared" si="41"/>
        <v>0</v>
      </c>
      <c r="H84" s="103">
        <f t="shared" si="30"/>
        <v>0</v>
      </c>
      <c r="I84" s="25">
        <f>SUM(I85:I90)</f>
        <v>0</v>
      </c>
      <c r="J84" s="25">
        <f>SUM(J85:J90)</f>
        <v>0</v>
      </c>
      <c r="K84" s="103" t="str">
        <f t="shared" si="31"/>
        <v/>
      </c>
    </row>
    <row r="85" spans="1:11" ht="15" customHeight="1">
      <c r="A85" s="2"/>
      <c r="B85" s="758" t="s">
        <v>598</v>
      </c>
      <c r="C85" s="751">
        <v>0</v>
      </c>
      <c r="D85" s="751">
        <v>0</v>
      </c>
      <c r="E85" s="757" t="str">
        <f t="shared" si="28"/>
        <v/>
      </c>
      <c r="F85" s="751">
        <v>130</v>
      </c>
      <c r="G85" s="751">
        <v>0</v>
      </c>
      <c r="H85" s="757">
        <f t="shared" si="30"/>
        <v>0</v>
      </c>
      <c r="I85" s="751">
        <v>0</v>
      </c>
      <c r="J85" s="751">
        <v>0</v>
      </c>
      <c r="K85" s="757" t="str">
        <f t="shared" si="31"/>
        <v/>
      </c>
    </row>
    <row r="86" spans="1:11" ht="15" customHeight="1">
      <c r="A86" s="2"/>
      <c r="B86" s="758" t="s">
        <v>599</v>
      </c>
      <c r="C86" s="751">
        <v>0</v>
      </c>
      <c r="D86" s="751">
        <v>0</v>
      </c>
      <c r="E86" s="757" t="str">
        <f t="shared" si="28"/>
        <v/>
      </c>
      <c r="F86" s="751">
        <v>3087</v>
      </c>
      <c r="G86" s="751">
        <v>0</v>
      </c>
      <c r="H86" s="757">
        <f t="shared" si="30"/>
        <v>0</v>
      </c>
      <c r="I86" s="751">
        <v>0</v>
      </c>
      <c r="J86" s="751">
        <v>0</v>
      </c>
      <c r="K86" s="757" t="str">
        <f t="shared" si="31"/>
        <v/>
      </c>
    </row>
    <row r="87" spans="1:11" ht="15" customHeight="1">
      <c r="A87" s="2"/>
      <c r="B87" s="758" t="s">
        <v>600</v>
      </c>
      <c r="C87" s="751">
        <v>0</v>
      </c>
      <c r="D87" s="751">
        <v>0</v>
      </c>
      <c r="E87" s="757" t="str">
        <f t="shared" si="28"/>
        <v/>
      </c>
      <c r="F87" s="751">
        <v>161</v>
      </c>
      <c r="G87" s="751">
        <v>0</v>
      </c>
      <c r="H87" s="757">
        <f t="shared" si="30"/>
        <v>0</v>
      </c>
      <c r="I87" s="751">
        <v>0</v>
      </c>
      <c r="J87" s="751">
        <v>0</v>
      </c>
      <c r="K87" s="757" t="str">
        <f t="shared" si="31"/>
        <v/>
      </c>
    </row>
    <row r="88" spans="1:11" ht="14" customHeight="1">
      <c r="A88" s="2"/>
      <c r="B88" s="758" t="s">
        <v>601</v>
      </c>
      <c r="C88" s="751">
        <v>0</v>
      </c>
      <c r="D88" s="751">
        <v>0</v>
      </c>
      <c r="E88" s="757" t="str">
        <f t="shared" si="28"/>
        <v/>
      </c>
      <c r="F88" s="751">
        <v>0</v>
      </c>
      <c r="G88" s="751">
        <v>0</v>
      </c>
      <c r="H88" s="757" t="str">
        <f t="shared" si="30"/>
        <v/>
      </c>
      <c r="I88" s="751">
        <v>0</v>
      </c>
      <c r="J88" s="751">
        <v>0</v>
      </c>
      <c r="K88" s="757" t="str">
        <f t="shared" si="31"/>
        <v/>
      </c>
    </row>
    <row r="89" spans="1:11" ht="13.5" customHeight="1">
      <c r="A89" s="2"/>
      <c r="B89" s="758" t="s">
        <v>602</v>
      </c>
      <c r="C89" s="755">
        <v>0</v>
      </c>
      <c r="D89" s="755">
        <v>0</v>
      </c>
      <c r="E89" s="756" t="str">
        <f t="shared" si="28"/>
        <v/>
      </c>
      <c r="F89" s="755">
        <v>167</v>
      </c>
      <c r="G89" s="755">
        <v>0</v>
      </c>
      <c r="H89" s="756">
        <f t="shared" si="30"/>
        <v>0</v>
      </c>
      <c r="I89" s="755">
        <v>0</v>
      </c>
      <c r="J89" s="755">
        <v>0</v>
      </c>
      <c r="K89" s="756" t="str">
        <f t="shared" si="31"/>
        <v/>
      </c>
    </row>
    <row r="90" spans="1:11" ht="13.5" customHeight="1">
      <c r="A90" s="2"/>
      <c r="B90" s="758" t="s">
        <v>603</v>
      </c>
      <c r="C90" s="751">
        <v>0</v>
      </c>
      <c r="D90" s="751">
        <v>0</v>
      </c>
      <c r="E90" s="757" t="str">
        <f t="shared" si="28"/>
        <v/>
      </c>
      <c r="F90" s="751">
        <v>37</v>
      </c>
      <c r="G90" s="751">
        <v>0</v>
      </c>
      <c r="H90" s="757">
        <f t="shared" si="30"/>
        <v>0</v>
      </c>
      <c r="I90" s="751">
        <v>0</v>
      </c>
      <c r="J90" s="751">
        <v>0</v>
      </c>
      <c r="K90" s="757" t="str">
        <f t="shared" si="31"/>
        <v/>
      </c>
    </row>
    <row r="91" spans="1:11" ht="13.5" customHeight="1" thickBot="1">
      <c r="A91" s="282" t="s">
        <v>606</v>
      </c>
      <c r="B91" s="759"/>
      <c r="C91" s="19">
        <f t="shared" ref="C91:D91" si="42">SUM(C84+C82+C78+C74+C72+C68+C64+C59+C51+C43+C39+C32+C26+C17+C8+C4+C14)</f>
        <v>0</v>
      </c>
      <c r="D91" s="19">
        <f t="shared" si="42"/>
        <v>0</v>
      </c>
      <c r="E91" s="704" t="str">
        <f t="shared" si="28"/>
        <v/>
      </c>
      <c r="F91" s="19">
        <f t="shared" ref="F91:G91" si="43">SUM(F84+F82+F78+F74+F72+F68+F64+F59+F51+F43+F39+F32+F26+F17+F8+F4+F14)</f>
        <v>54681</v>
      </c>
      <c r="G91" s="19">
        <f t="shared" si="43"/>
        <v>32</v>
      </c>
      <c r="H91" s="704">
        <f t="shared" si="30"/>
        <v>5.852124138183281E-2</v>
      </c>
      <c r="I91" s="19">
        <f>SUM(I84+I82+I78+I74+I72+I68+I64+I59+I51+I43+I39+I32+I26+I17+I8+I4+I14)</f>
        <v>27</v>
      </c>
      <c r="J91" s="19">
        <f>SUM(J84+J82+J78+J74+J72+J68+J64+J59+J51+J43+J39+J32+J26+J17+J8+J4+J14)</f>
        <v>0</v>
      </c>
      <c r="K91" s="704">
        <f t="shared" si="31"/>
        <v>0</v>
      </c>
    </row>
  </sheetData>
  <mergeCells count="4">
    <mergeCell ref="C2:E2"/>
    <mergeCell ref="F2:H2"/>
    <mergeCell ref="I2:K2"/>
    <mergeCell ref="A2:B3"/>
  </mergeCells>
  <conditionalFormatting sqref="E4:E91">
    <cfRule type="containsBlanks" dxfId="260" priority="9">
      <formula>LEN(TRIM(E4))=0</formula>
    </cfRule>
  </conditionalFormatting>
  <conditionalFormatting sqref="H4:H91">
    <cfRule type="containsBlanks" dxfId="259" priority="8">
      <formula>LEN(TRIM(H4))=0</formula>
    </cfRule>
  </conditionalFormatting>
  <conditionalFormatting sqref="K4:K91">
    <cfRule type="containsBlanks" dxfId="258" priority="7">
      <formula>LEN(TRIM(K4))=0</formula>
    </cfRule>
  </conditionalFormatting>
  <conditionalFormatting sqref="C4:C91">
    <cfRule type="containsBlanks" dxfId="257" priority="6">
      <formula>LEN(TRIM(C4))=0</formula>
    </cfRule>
  </conditionalFormatting>
  <conditionalFormatting sqref="D4:D91">
    <cfRule type="containsBlanks" dxfId="256" priority="5">
      <formula>LEN(TRIM(D4))=0</formula>
    </cfRule>
  </conditionalFormatting>
  <conditionalFormatting sqref="F4:F91">
    <cfRule type="containsBlanks" dxfId="255" priority="4">
      <formula>LEN(TRIM(F4))=0</formula>
    </cfRule>
  </conditionalFormatting>
  <conditionalFormatting sqref="G4:G91">
    <cfRule type="containsBlanks" dxfId="254" priority="3">
      <formula>LEN(TRIM(G4))=0</formula>
    </cfRule>
  </conditionalFormatting>
  <conditionalFormatting sqref="I4:I91">
    <cfRule type="containsBlanks" dxfId="253" priority="2">
      <formula>LEN(TRIM(I4))=0</formula>
    </cfRule>
  </conditionalFormatting>
  <conditionalFormatting sqref="J4:J91">
    <cfRule type="containsBlanks" dxfId="252" priority="1">
      <formula>LEN(TRIM(J4))=0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fitToHeight="0" orientation="portrait" r:id="rId1"/>
  <headerFooter>
    <oddFooter>&amp;LAnnuaire Statistique&amp;CMinistère de la Santé&amp;R&amp;P</oddFooter>
  </headerFooter>
  <rowBreaks count="1" manualBreakCount="1">
    <brk id="50" max="10" man="1"/>
  </rowBreak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Feuil125">
    <tabColor rgb="FFFFFF00"/>
  </sheetPr>
  <dimension ref="A1:J91"/>
  <sheetViews>
    <sheetView view="pageBreakPreview" zoomScale="90" zoomScaleNormal="100" zoomScalePageLayoutView="80" workbookViewId="0">
      <pane xSplit="2" ySplit="4" topLeftCell="C5" activePane="bottomRight" state="frozen"/>
      <selection activeCell="A28" sqref="A28"/>
      <selection pane="topRight" activeCell="A28" sqref="A28"/>
      <selection pane="bottomLeft" activeCell="A28" sqref="A28"/>
      <selection pane="bottomRight" activeCell="C91" sqref="C4:C91"/>
    </sheetView>
  </sheetViews>
  <sheetFormatPr baseColWidth="10" defaultColWidth="6.796875" defaultRowHeight="15" customHeight="1"/>
  <cols>
    <col min="1" max="1" width="1.796875" style="441" customWidth="1"/>
    <col min="2" max="2" width="21.53125" style="441" customWidth="1"/>
    <col min="3" max="3" width="9.3984375" style="441" customWidth="1"/>
    <col min="4" max="4" width="16.19921875" style="441" customWidth="1"/>
    <col min="5" max="10" width="8.796875" style="441" customWidth="1"/>
    <col min="11" max="248" width="11.3984375" style="441" customWidth="1"/>
    <col min="249" max="249" width="1.796875" style="441" customWidth="1"/>
    <col min="250" max="250" width="14.19921875" style="441" customWidth="1"/>
    <col min="251" max="251" width="7" style="441" customWidth="1"/>
    <col min="252" max="252" width="8.19921875" style="441" customWidth="1"/>
    <col min="253" max="253" width="8.53125" style="441" customWidth="1"/>
    <col min="254" max="255" width="6.796875" style="441" customWidth="1"/>
    <col min="256" max="16384" width="6.796875" style="441"/>
  </cols>
  <sheetData>
    <row r="1" spans="1:10" ht="14" customHeight="1">
      <c r="A1" s="440" t="s">
        <v>2085</v>
      </c>
    </row>
    <row r="2" spans="1:10" ht="18" customHeight="1">
      <c r="A2" s="1106" t="s">
        <v>761</v>
      </c>
      <c r="B2" s="910"/>
      <c r="C2" s="1104" t="s">
        <v>2086</v>
      </c>
      <c r="D2" s="1105" t="s">
        <v>2087</v>
      </c>
      <c r="E2" s="906"/>
      <c r="F2" s="906"/>
      <c r="G2" s="906"/>
      <c r="H2" s="906"/>
      <c r="I2" s="906"/>
      <c r="J2" s="906"/>
    </row>
    <row r="3" spans="1:10" s="443" customFormat="1" ht="29.25" customHeight="1" thickBot="1">
      <c r="A3" s="901"/>
      <c r="B3" s="901"/>
      <c r="C3" s="901"/>
      <c r="D3" s="442" t="s">
        <v>2088</v>
      </c>
      <c r="E3" s="442" t="s">
        <v>2089</v>
      </c>
      <c r="F3" s="442" t="s">
        <v>2001</v>
      </c>
      <c r="G3" s="442" t="s">
        <v>2090</v>
      </c>
      <c r="H3" s="442" t="s">
        <v>2091</v>
      </c>
      <c r="I3" s="442" t="s">
        <v>2092</v>
      </c>
      <c r="J3" s="442" t="s">
        <v>2093</v>
      </c>
    </row>
    <row r="4" spans="1:10" ht="15" customHeight="1">
      <c r="A4" s="2" t="s">
        <v>498</v>
      </c>
      <c r="B4" s="758"/>
      <c r="C4" s="25">
        <f t="shared" ref="C4:J4" si="0">SUM(C5:C7)</f>
        <v>43</v>
      </c>
      <c r="D4" s="25">
        <f t="shared" si="0"/>
        <v>27</v>
      </c>
      <c r="E4" s="25">
        <f t="shared" si="0"/>
        <v>24</v>
      </c>
      <c r="F4" s="25">
        <f t="shared" si="0"/>
        <v>3</v>
      </c>
      <c r="G4" s="25">
        <f t="shared" si="0"/>
        <v>1</v>
      </c>
      <c r="H4" s="25">
        <f t="shared" si="0"/>
        <v>2</v>
      </c>
      <c r="I4" s="25">
        <f t="shared" si="0"/>
        <v>0</v>
      </c>
      <c r="J4" s="25">
        <f t="shared" si="0"/>
        <v>0</v>
      </c>
    </row>
    <row r="5" spans="1:10" ht="15" customHeight="1">
      <c r="A5" s="2"/>
      <c r="B5" s="758" t="s">
        <v>500</v>
      </c>
      <c r="C5" s="755">
        <v>14</v>
      </c>
      <c r="D5" s="755">
        <v>11</v>
      </c>
      <c r="E5" s="755">
        <v>9</v>
      </c>
      <c r="F5" s="755">
        <v>2</v>
      </c>
      <c r="G5" s="755">
        <v>1</v>
      </c>
      <c r="H5" s="755">
        <v>1</v>
      </c>
      <c r="I5" s="755">
        <v>0</v>
      </c>
      <c r="J5" s="755">
        <v>0</v>
      </c>
    </row>
    <row r="6" spans="1:10" ht="15" customHeight="1">
      <c r="A6" s="2"/>
      <c r="B6" s="758" t="s">
        <v>501</v>
      </c>
      <c r="C6" s="751">
        <v>24</v>
      </c>
      <c r="D6" s="751">
        <v>9</v>
      </c>
      <c r="E6" s="751">
        <v>8</v>
      </c>
      <c r="F6" s="751">
        <v>1</v>
      </c>
      <c r="G6" s="751">
        <v>0</v>
      </c>
      <c r="H6" s="751">
        <v>1</v>
      </c>
      <c r="I6" s="751">
        <v>0</v>
      </c>
      <c r="J6" s="751">
        <v>0</v>
      </c>
    </row>
    <row r="7" spans="1:10" ht="15" customHeight="1">
      <c r="A7" s="2"/>
      <c r="B7" s="758" t="s">
        <v>502</v>
      </c>
      <c r="C7" s="751">
        <v>5</v>
      </c>
      <c r="D7" s="751">
        <v>7</v>
      </c>
      <c r="E7" s="751">
        <v>7</v>
      </c>
      <c r="F7" s="751">
        <v>0</v>
      </c>
      <c r="G7" s="751">
        <v>0</v>
      </c>
      <c r="H7" s="751">
        <v>0</v>
      </c>
      <c r="I7" s="751">
        <v>0</v>
      </c>
      <c r="J7" s="751">
        <v>0</v>
      </c>
    </row>
    <row r="8" spans="1:10" ht="15" customHeight="1">
      <c r="A8" s="2" t="s">
        <v>503</v>
      </c>
      <c r="B8" s="758"/>
      <c r="C8" s="25">
        <f t="shared" ref="C8:J8" si="1">SUM(C9:C13)</f>
        <v>211</v>
      </c>
      <c r="D8" s="25">
        <f t="shared" si="1"/>
        <v>207</v>
      </c>
      <c r="E8" s="25">
        <f t="shared" si="1"/>
        <v>179</v>
      </c>
      <c r="F8" s="25">
        <f t="shared" si="1"/>
        <v>28</v>
      </c>
      <c r="G8" s="25">
        <f t="shared" si="1"/>
        <v>16</v>
      </c>
      <c r="H8" s="25">
        <f t="shared" si="1"/>
        <v>10</v>
      </c>
      <c r="I8" s="25">
        <f t="shared" si="1"/>
        <v>1</v>
      </c>
      <c r="J8" s="25">
        <f t="shared" si="1"/>
        <v>1</v>
      </c>
    </row>
    <row r="9" spans="1:10" ht="15" customHeight="1">
      <c r="A9" s="2"/>
      <c r="B9" s="758" t="s">
        <v>505</v>
      </c>
      <c r="C9" s="751">
        <v>58</v>
      </c>
      <c r="D9" s="751">
        <v>54</v>
      </c>
      <c r="E9" s="751">
        <v>44</v>
      </c>
      <c r="F9" s="751">
        <v>10</v>
      </c>
      <c r="G9" s="751">
        <v>4</v>
      </c>
      <c r="H9" s="751">
        <v>5</v>
      </c>
      <c r="I9" s="751">
        <v>0</v>
      </c>
      <c r="J9" s="751">
        <v>1</v>
      </c>
    </row>
    <row r="10" spans="1:10" ht="15" customHeight="1">
      <c r="A10" s="2"/>
      <c r="B10" s="758" t="s">
        <v>506</v>
      </c>
      <c r="C10" s="751">
        <v>26</v>
      </c>
      <c r="D10" s="751">
        <v>26</v>
      </c>
      <c r="E10" s="751">
        <v>23</v>
      </c>
      <c r="F10" s="751">
        <v>3</v>
      </c>
      <c r="G10" s="751">
        <v>2</v>
      </c>
      <c r="H10" s="751">
        <v>0</v>
      </c>
      <c r="I10" s="751">
        <v>1</v>
      </c>
      <c r="J10" s="751">
        <v>0</v>
      </c>
    </row>
    <row r="11" spans="1:10" ht="15" customHeight="1">
      <c r="A11" s="2"/>
      <c r="B11" s="758" t="s">
        <v>507</v>
      </c>
      <c r="C11" s="751">
        <v>13</v>
      </c>
      <c r="D11" s="751">
        <v>13</v>
      </c>
      <c r="E11" s="751">
        <v>13</v>
      </c>
      <c r="F11" s="751">
        <v>0</v>
      </c>
      <c r="G11" s="751">
        <v>0</v>
      </c>
      <c r="H11" s="751">
        <v>0</v>
      </c>
      <c r="I11" s="751">
        <v>0</v>
      </c>
      <c r="J11" s="751">
        <v>0</v>
      </c>
    </row>
    <row r="12" spans="1:10" ht="15" customHeight="1">
      <c r="A12" s="2"/>
      <c r="B12" s="758" t="s">
        <v>508</v>
      </c>
      <c r="C12" s="751">
        <v>113</v>
      </c>
      <c r="D12" s="751">
        <v>113</v>
      </c>
      <c r="E12" s="751">
        <v>99</v>
      </c>
      <c r="F12" s="751">
        <v>14</v>
      </c>
      <c r="G12" s="751">
        <v>9</v>
      </c>
      <c r="H12" s="751">
        <v>5</v>
      </c>
      <c r="I12" s="751">
        <v>0</v>
      </c>
      <c r="J12" s="751">
        <v>0</v>
      </c>
    </row>
    <row r="13" spans="1:10" ht="15" customHeight="1">
      <c r="A13" s="2"/>
      <c r="B13" s="758" t="s">
        <v>509</v>
      </c>
      <c r="C13" s="751">
        <v>1</v>
      </c>
      <c r="D13" s="751">
        <v>1</v>
      </c>
      <c r="E13" s="751">
        <v>0</v>
      </c>
      <c r="F13" s="751">
        <v>1</v>
      </c>
      <c r="G13" s="751">
        <v>1</v>
      </c>
      <c r="H13" s="751">
        <v>0</v>
      </c>
      <c r="I13" s="751">
        <v>0</v>
      </c>
      <c r="J13" s="751">
        <v>0</v>
      </c>
    </row>
    <row r="14" spans="1:10" ht="15" customHeight="1">
      <c r="A14" s="2" t="s">
        <v>510</v>
      </c>
      <c r="B14" s="758"/>
      <c r="C14" s="25">
        <f t="shared" ref="C14:J14" si="2">SUM(C15:C16)</f>
        <v>28</v>
      </c>
      <c r="D14" s="25">
        <f t="shared" si="2"/>
        <v>14</v>
      </c>
      <c r="E14" s="25">
        <f t="shared" si="2"/>
        <v>14</v>
      </c>
      <c r="F14" s="25">
        <f t="shared" si="2"/>
        <v>0</v>
      </c>
      <c r="G14" s="25">
        <f t="shared" si="2"/>
        <v>0</v>
      </c>
      <c r="H14" s="25">
        <f t="shared" si="2"/>
        <v>0</v>
      </c>
      <c r="I14" s="25">
        <f t="shared" si="2"/>
        <v>0</v>
      </c>
      <c r="J14" s="25">
        <f t="shared" si="2"/>
        <v>0</v>
      </c>
    </row>
    <row r="15" spans="1:10" ht="15" customHeight="1">
      <c r="A15" s="2"/>
      <c r="B15" s="758" t="s">
        <v>512</v>
      </c>
      <c r="C15" s="751">
        <v>25</v>
      </c>
      <c r="D15" s="751">
        <v>14</v>
      </c>
      <c r="E15" s="751">
        <v>14</v>
      </c>
      <c r="F15" s="751">
        <v>0</v>
      </c>
      <c r="G15" s="751">
        <v>0</v>
      </c>
      <c r="H15" s="751">
        <v>0</v>
      </c>
      <c r="I15" s="751">
        <v>0</v>
      </c>
      <c r="J15" s="751">
        <v>0</v>
      </c>
    </row>
    <row r="16" spans="1:10" ht="15" customHeight="1">
      <c r="A16" s="2"/>
      <c r="B16" s="758" t="s">
        <v>513</v>
      </c>
      <c r="C16" s="751">
        <v>3</v>
      </c>
      <c r="D16" s="751">
        <v>0</v>
      </c>
      <c r="E16" s="751">
        <v>0</v>
      </c>
      <c r="F16" s="751">
        <v>0</v>
      </c>
      <c r="G16" s="751">
        <v>0</v>
      </c>
      <c r="H16" s="751">
        <v>0</v>
      </c>
      <c r="I16" s="751">
        <v>0</v>
      </c>
      <c r="J16" s="751">
        <v>0</v>
      </c>
    </row>
    <row r="17" spans="1:10" ht="15" customHeight="1">
      <c r="A17" s="2" t="s">
        <v>514</v>
      </c>
      <c r="B17" s="758"/>
      <c r="C17" s="25">
        <f t="shared" ref="C17:J17" si="3">SUM(C18:C25)</f>
        <v>346</v>
      </c>
      <c r="D17" s="25">
        <f t="shared" si="3"/>
        <v>264</v>
      </c>
      <c r="E17" s="25">
        <f t="shared" si="3"/>
        <v>254</v>
      </c>
      <c r="F17" s="25">
        <f t="shared" si="3"/>
        <v>10</v>
      </c>
      <c r="G17" s="25">
        <f t="shared" si="3"/>
        <v>8</v>
      </c>
      <c r="H17" s="25">
        <f t="shared" si="3"/>
        <v>1</v>
      </c>
      <c r="I17" s="25">
        <f t="shared" si="3"/>
        <v>1</v>
      </c>
      <c r="J17" s="25">
        <f t="shared" si="3"/>
        <v>0</v>
      </c>
    </row>
    <row r="18" spans="1:10" ht="15" customHeight="1">
      <c r="A18" s="2"/>
      <c r="B18" s="758" t="s">
        <v>516</v>
      </c>
      <c r="C18" s="751">
        <v>78</v>
      </c>
      <c r="D18" s="751">
        <v>70</v>
      </c>
      <c r="E18" s="751">
        <v>67</v>
      </c>
      <c r="F18" s="751">
        <v>3</v>
      </c>
      <c r="G18" s="751">
        <v>2</v>
      </c>
      <c r="H18" s="751">
        <v>0</v>
      </c>
      <c r="I18" s="751">
        <v>1</v>
      </c>
      <c r="J18" s="751">
        <v>0</v>
      </c>
    </row>
    <row r="19" spans="1:10" ht="15" customHeight="1">
      <c r="A19" s="2"/>
      <c r="B19" s="758" t="s">
        <v>517</v>
      </c>
      <c r="C19" s="751">
        <v>14</v>
      </c>
      <c r="D19" s="751">
        <v>13</v>
      </c>
      <c r="E19" s="751">
        <v>12</v>
      </c>
      <c r="F19" s="751">
        <v>1</v>
      </c>
      <c r="G19" s="751">
        <v>1</v>
      </c>
      <c r="H19" s="751">
        <v>0</v>
      </c>
      <c r="I19" s="751">
        <v>0</v>
      </c>
      <c r="J19" s="751">
        <v>0</v>
      </c>
    </row>
    <row r="20" spans="1:10" ht="15" customHeight="1">
      <c r="A20" s="2"/>
      <c r="B20" s="748" t="s">
        <v>518</v>
      </c>
      <c r="C20" s="755">
        <v>84</v>
      </c>
      <c r="D20" s="755">
        <v>43</v>
      </c>
      <c r="E20" s="755">
        <v>42</v>
      </c>
      <c r="F20" s="755">
        <v>1</v>
      </c>
      <c r="G20" s="755">
        <v>1</v>
      </c>
      <c r="H20" s="755">
        <v>0</v>
      </c>
      <c r="I20" s="755">
        <v>0</v>
      </c>
      <c r="J20" s="755">
        <v>0</v>
      </c>
    </row>
    <row r="21" spans="1:10" ht="15" customHeight="1">
      <c r="A21" s="2"/>
      <c r="B21" s="748" t="s">
        <v>519</v>
      </c>
      <c r="C21" s="755">
        <v>62</v>
      </c>
      <c r="D21" s="755">
        <v>51</v>
      </c>
      <c r="E21" s="755">
        <v>49</v>
      </c>
      <c r="F21" s="755">
        <v>2</v>
      </c>
      <c r="G21" s="755">
        <v>1</v>
      </c>
      <c r="H21" s="755">
        <v>1</v>
      </c>
      <c r="I21" s="755">
        <v>0</v>
      </c>
      <c r="J21" s="755">
        <v>0</v>
      </c>
    </row>
    <row r="22" spans="1:10" ht="15" customHeight="1">
      <c r="A22" s="2"/>
      <c r="B22" s="758" t="s">
        <v>520</v>
      </c>
      <c r="C22" s="751">
        <v>12</v>
      </c>
      <c r="D22" s="751">
        <v>3</v>
      </c>
      <c r="E22" s="751">
        <v>3</v>
      </c>
      <c r="F22" s="751">
        <v>0</v>
      </c>
      <c r="G22" s="751">
        <v>0</v>
      </c>
      <c r="H22" s="751">
        <v>0</v>
      </c>
      <c r="I22" s="751">
        <v>0</v>
      </c>
      <c r="J22" s="751">
        <v>0</v>
      </c>
    </row>
    <row r="23" spans="1:10" ht="15" customHeight="1">
      <c r="A23" s="2"/>
      <c r="B23" s="758" t="s">
        <v>521</v>
      </c>
      <c r="C23" s="751">
        <v>10</v>
      </c>
      <c r="D23" s="751">
        <v>8</v>
      </c>
      <c r="E23" s="751">
        <v>8</v>
      </c>
      <c r="F23" s="751">
        <v>0</v>
      </c>
      <c r="G23" s="751">
        <v>0</v>
      </c>
      <c r="H23" s="751">
        <v>0</v>
      </c>
      <c r="I23" s="751">
        <v>0</v>
      </c>
      <c r="J23" s="751">
        <v>0</v>
      </c>
    </row>
    <row r="24" spans="1:10" ht="15" customHeight="1">
      <c r="A24" s="2"/>
      <c r="B24" s="758" t="s">
        <v>522</v>
      </c>
      <c r="C24" s="751">
        <v>7</v>
      </c>
      <c r="D24" s="751">
        <v>4</v>
      </c>
      <c r="E24" s="751">
        <v>4</v>
      </c>
      <c r="F24" s="751">
        <v>0</v>
      </c>
      <c r="G24" s="751">
        <v>0</v>
      </c>
      <c r="H24" s="751">
        <v>0</v>
      </c>
      <c r="I24" s="751">
        <v>0</v>
      </c>
      <c r="J24" s="751">
        <v>0</v>
      </c>
    </row>
    <row r="25" spans="1:10" ht="15" customHeight="1">
      <c r="A25" s="2"/>
      <c r="B25" s="758" t="s">
        <v>523</v>
      </c>
      <c r="C25" s="751">
        <v>79</v>
      </c>
      <c r="D25" s="751">
        <v>72</v>
      </c>
      <c r="E25" s="751">
        <v>69</v>
      </c>
      <c r="F25" s="751">
        <v>3</v>
      </c>
      <c r="G25" s="751">
        <v>3</v>
      </c>
      <c r="H25" s="751">
        <v>0</v>
      </c>
      <c r="I25" s="751">
        <v>0</v>
      </c>
      <c r="J25" s="751">
        <v>0</v>
      </c>
    </row>
    <row r="26" spans="1:10" ht="15" customHeight="1">
      <c r="A26" s="2" t="s">
        <v>524</v>
      </c>
      <c r="B26" s="758"/>
      <c r="C26" s="25">
        <f t="shared" ref="C26:J26" si="4">SUM(C27:C31)</f>
        <v>336</v>
      </c>
      <c r="D26" s="25">
        <f t="shared" si="4"/>
        <v>263</v>
      </c>
      <c r="E26" s="25">
        <f t="shared" si="4"/>
        <v>259</v>
      </c>
      <c r="F26" s="25">
        <f t="shared" si="4"/>
        <v>2</v>
      </c>
      <c r="G26" s="25">
        <f t="shared" si="4"/>
        <v>2</v>
      </c>
      <c r="H26" s="25">
        <f t="shared" si="4"/>
        <v>0</v>
      </c>
      <c r="I26" s="25">
        <f t="shared" si="4"/>
        <v>0</v>
      </c>
      <c r="J26" s="25">
        <f t="shared" si="4"/>
        <v>0</v>
      </c>
    </row>
    <row r="27" spans="1:10" ht="15" customHeight="1">
      <c r="A27" s="2"/>
      <c r="B27" s="758" t="s">
        <v>532</v>
      </c>
      <c r="C27" s="751">
        <v>39</v>
      </c>
      <c r="D27" s="751">
        <v>21</v>
      </c>
      <c r="E27" s="751">
        <v>21</v>
      </c>
      <c r="F27" s="751">
        <v>0</v>
      </c>
      <c r="G27" s="751">
        <v>0</v>
      </c>
      <c r="H27" s="751">
        <v>0</v>
      </c>
      <c r="I27" s="751">
        <v>0</v>
      </c>
      <c r="J27" s="751">
        <v>0</v>
      </c>
    </row>
    <row r="28" spans="1:10" ht="15" customHeight="1">
      <c r="A28" s="2"/>
      <c r="B28" s="758" t="s">
        <v>533</v>
      </c>
      <c r="C28" s="751">
        <v>168</v>
      </c>
      <c r="D28" s="751">
        <v>132</v>
      </c>
      <c r="E28" s="751">
        <v>132</v>
      </c>
      <c r="F28" s="751">
        <v>0</v>
      </c>
      <c r="G28" s="751">
        <v>0</v>
      </c>
      <c r="H28" s="751">
        <v>0</v>
      </c>
      <c r="I28" s="751">
        <v>0</v>
      </c>
      <c r="J28" s="751">
        <v>0</v>
      </c>
    </row>
    <row r="29" spans="1:10" ht="15" customHeight="1">
      <c r="A29" s="2"/>
      <c r="B29" s="758" t="s">
        <v>534</v>
      </c>
      <c r="C29" s="751">
        <v>97</v>
      </c>
      <c r="D29" s="751">
        <v>80</v>
      </c>
      <c r="E29" s="751">
        <v>76</v>
      </c>
      <c r="F29" s="751">
        <v>2</v>
      </c>
      <c r="G29" s="751">
        <v>2</v>
      </c>
      <c r="H29" s="751">
        <v>0</v>
      </c>
      <c r="I29" s="751">
        <v>0</v>
      </c>
      <c r="J29" s="751">
        <v>0</v>
      </c>
    </row>
    <row r="30" spans="1:10" ht="15" customHeight="1">
      <c r="A30" s="2"/>
      <c r="B30" s="758" t="s">
        <v>535</v>
      </c>
      <c r="C30" s="751">
        <v>31</v>
      </c>
      <c r="D30" s="751">
        <v>29</v>
      </c>
      <c r="E30" s="751">
        <v>29</v>
      </c>
      <c r="F30" s="751">
        <v>0</v>
      </c>
      <c r="G30" s="751">
        <v>0</v>
      </c>
      <c r="H30" s="751">
        <v>0</v>
      </c>
      <c r="I30" s="751">
        <v>0</v>
      </c>
      <c r="J30" s="751">
        <v>0</v>
      </c>
    </row>
    <row r="31" spans="1:10" ht="15" customHeight="1">
      <c r="A31" s="2"/>
      <c r="B31" s="758" t="s">
        <v>536</v>
      </c>
      <c r="C31" s="755">
        <v>1</v>
      </c>
      <c r="D31" s="755">
        <v>1</v>
      </c>
      <c r="E31" s="755">
        <v>1</v>
      </c>
      <c r="F31" s="755">
        <v>0</v>
      </c>
      <c r="G31" s="755">
        <v>0</v>
      </c>
      <c r="H31" s="755">
        <v>0</v>
      </c>
      <c r="I31" s="755">
        <v>0</v>
      </c>
      <c r="J31" s="755">
        <v>0</v>
      </c>
    </row>
    <row r="32" spans="1:10" ht="15" customHeight="1">
      <c r="A32" s="2" t="s">
        <v>537</v>
      </c>
      <c r="B32" s="758"/>
      <c r="C32" s="25">
        <f t="shared" ref="C32:J32" si="5">SUM(C33:C38)</f>
        <v>160</v>
      </c>
      <c r="D32" s="25">
        <f t="shared" si="5"/>
        <v>138</v>
      </c>
      <c r="E32" s="25">
        <f t="shared" si="5"/>
        <v>123</v>
      </c>
      <c r="F32" s="25">
        <f t="shared" si="5"/>
        <v>15</v>
      </c>
      <c r="G32" s="25">
        <f t="shared" si="5"/>
        <v>12</v>
      </c>
      <c r="H32" s="25">
        <f t="shared" si="5"/>
        <v>1</v>
      </c>
      <c r="I32" s="25">
        <f t="shared" si="5"/>
        <v>0</v>
      </c>
      <c r="J32" s="25">
        <f t="shared" si="5"/>
        <v>2</v>
      </c>
    </row>
    <row r="33" spans="1:10" ht="15" customHeight="1">
      <c r="A33" s="2"/>
      <c r="B33" s="758" t="s">
        <v>539</v>
      </c>
      <c r="C33" s="751">
        <v>18</v>
      </c>
      <c r="D33" s="751">
        <v>16</v>
      </c>
      <c r="E33" s="751">
        <v>12</v>
      </c>
      <c r="F33" s="751">
        <v>4</v>
      </c>
      <c r="G33" s="751">
        <v>2</v>
      </c>
      <c r="H33" s="751">
        <v>1</v>
      </c>
      <c r="I33" s="751">
        <v>0</v>
      </c>
      <c r="J33" s="751">
        <v>1</v>
      </c>
    </row>
    <row r="34" spans="1:10" ht="15" customHeight="1">
      <c r="A34" s="2"/>
      <c r="B34" s="758" t="s">
        <v>540</v>
      </c>
      <c r="C34" s="751">
        <v>9</v>
      </c>
      <c r="D34" s="751">
        <v>8</v>
      </c>
      <c r="E34" s="751">
        <v>3</v>
      </c>
      <c r="F34" s="751">
        <v>5</v>
      </c>
      <c r="G34" s="751">
        <v>5</v>
      </c>
      <c r="H34" s="751">
        <v>0</v>
      </c>
      <c r="I34" s="751">
        <v>0</v>
      </c>
      <c r="J34" s="751">
        <v>0</v>
      </c>
    </row>
    <row r="35" spans="1:10" ht="15" customHeight="1">
      <c r="A35" s="2"/>
      <c r="B35" s="758" t="s">
        <v>541</v>
      </c>
      <c r="C35" s="751">
        <v>0</v>
      </c>
      <c r="D35" s="751">
        <v>0</v>
      </c>
      <c r="E35" s="751">
        <v>0</v>
      </c>
      <c r="F35" s="751">
        <v>0</v>
      </c>
      <c r="G35" s="751">
        <v>0</v>
      </c>
      <c r="H35" s="751">
        <v>0</v>
      </c>
      <c r="I35" s="751">
        <v>0</v>
      </c>
      <c r="J35" s="751">
        <v>0</v>
      </c>
    </row>
    <row r="36" spans="1:10" ht="15" customHeight="1">
      <c r="A36" s="2"/>
      <c r="B36" s="758" t="s">
        <v>542</v>
      </c>
      <c r="C36" s="751">
        <v>113</v>
      </c>
      <c r="D36" s="751">
        <v>100</v>
      </c>
      <c r="E36" s="751">
        <v>94</v>
      </c>
      <c r="F36" s="751">
        <v>6</v>
      </c>
      <c r="G36" s="751">
        <v>5</v>
      </c>
      <c r="H36" s="751">
        <v>0</v>
      </c>
      <c r="I36" s="751">
        <v>0</v>
      </c>
      <c r="J36" s="751">
        <v>1</v>
      </c>
    </row>
    <row r="37" spans="1:10" ht="15" customHeight="1">
      <c r="A37" s="2"/>
      <c r="B37" s="758" t="s">
        <v>543</v>
      </c>
      <c r="C37" s="751">
        <v>11</v>
      </c>
      <c r="D37" s="751">
        <v>11</v>
      </c>
      <c r="E37" s="751">
        <v>11</v>
      </c>
      <c r="F37" s="751">
        <v>0</v>
      </c>
      <c r="G37" s="751">
        <v>0</v>
      </c>
      <c r="H37" s="751">
        <v>0</v>
      </c>
      <c r="I37" s="751">
        <v>0</v>
      </c>
      <c r="J37" s="751">
        <v>0</v>
      </c>
    </row>
    <row r="38" spans="1:10" ht="15" customHeight="1">
      <c r="A38" s="2"/>
      <c r="B38" s="758" t="s">
        <v>544</v>
      </c>
      <c r="C38" s="751">
        <v>9</v>
      </c>
      <c r="D38" s="751">
        <v>3</v>
      </c>
      <c r="E38" s="751">
        <v>3</v>
      </c>
      <c r="F38" s="751">
        <v>0</v>
      </c>
      <c r="G38" s="751">
        <v>0</v>
      </c>
      <c r="H38" s="751">
        <v>0</v>
      </c>
      <c r="I38" s="751">
        <v>0</v>
      </c>
      <c r="J38" s="751">
        <v>0</v>
      </c>
    </row>
    <row r="39" spans="1:10" ht="15" customHeight="1">
      <c r="A39" s="2" t="s">
        <v>545</v>
      </c>
      <c r="B39" s="758"/>
      <c r="C39" s="25">
        <f t="shared" ref="C39:J39" si="6">SUM(C40:C42)</f>
        <v>80</v>
      </c>
      <c r="D39" s="25">
        <f t="shared" si="6"/>
        <v>70</v>
      </c>
      <c r="E39" s="25">
        <f t="shared" si="6"/>
        <v>66</v>
      </c>
      <c r="F39" s="25">
        <f t="shared" si="6"/>
        <v>4</v>
      </c>
      <c r="G39" s="25">
        <f t="shared" si="6"/>
        <v>2</v>
      </c>
      <c r="H39" s="25">
        <f t="shared" si="6"/>
        <v>2</v>
      </c>
      <c r="I39" s="25">
        <f t="shared" si="6"/>
        <v>0</v>
      </c>
      <c r="J39" s="25">
        <f t="shared" si="6"/>
        <v>0</v>
      </c>
    </row>
    <row r="40" spans="1:10" ht="15" customHeight="1">
      <c r="A40" s="2"/>
      <c r="B40" s="758" t="s">
        <v>547</v>
      </c>
      <c r="C40" s="751">
        <v>17</v>
      </c>
      <c r="D40" s="751">
        <v>9</v>
      </c>
      <c r="E40" s="751">
        <v>9</v>
      </c>
      <c r="F40" s="751">
        <v>0</v>
      </c>
      <c r="G40" s="751">
        <v>0</v>
      </c>
      <c r="H40" s="751">
        <v>0</v>
      </c>
      <c r="I40" s="751">
        <v>0</v>
      </c>
      <c r="J40" s="751">
        <v>0</v>
      </c>
    </row>
    <row r="41" spans="1:10" ht="15" customHeight="1">
      <c r="A41" s="2"/>
      <c r="B41" s="758" t="s">
        <v>548</v>
      </c>
      <c r="C41" s="751">
        <v>61</v>
      </c>
      <c r="D41" s="751">
        <v>61</v>
      </c>
      <c r="E41" s="751">
        <v>57</v>
      </c>
      <c r="F41" s="751">
        <v>4</v>
      </c>
      <c r="G41" s="751">
        <v>2</v>
      </c>
      <c r="H41" s="751">
        <v>2</v>
      </c>
      <c r="I41" s="751">
        <v>0</v>
      </c>
      <c r="J41" s="751">
        <v>0</v>
      </c>
    </row>
    <row r="42" spans="1:10" ht="15" customHeight="1">
      <c r="A42" s="2"/>
      <c r="B42" s="758" t="s">
        <v>549</v>
      </c>
      <c r="C42" s="751">
        <v>2</v>
      </c>
      <c r="D42" s="751">
        <v>0</v>
      </c>
      <c r="E42" s="751">
        <v>0</v>
      </c>
      <c r="F42" s="751">
        <v>0</v>
      </c>
      <c r="G42" s="751">
        <v>0</v>
      </c>
      <c r="H42" s="751">
        <v>0</v>
      </c>
      <c r="I42" s="751">
        <v>0</v>
      </c>
      <c r="J42" s="751">
        <v>0</v>
      </c>
    </row>
    <row r="43" spans="1:10" ht="15" customHeight="1">
      <c r="A43" s="2" t="s">
        <v>550</v>
      </c>
      <c r="B43" s="758"/>
      <c r="C43" s="25">
        <f t="shared" ref="C43:J43" si="7">SUM(C44:C50)</f>
        <v>121</v>
      </c>
      <c r="D43" s="25">
        <f t="shared" si="7"/>
        <v>88</v>
      </c>
      <c r="E43" s="25">
        <f t="shared" si="7"/>
        <v>85</v>
      </c>
      <c r="F43" s="25">
        <f t="shared" si="7"/>
        <v>3</v>
      </c>
      <c r="G43" s="25">
        <f t="shared" si="7"/>
        <v>3</v>
      </c>
      <c r="H43" s="25">
        <f t="shared" si="7"/>
        <v>0</v>
      </c>
      <c r="I43" s="25">
        <f t="shared" si="7"/>
        <v>0</v>
      </c>
      <c r="J43" s="25">
        <f t="shared" si="7"/>
        <v>0</v>
      </c>
    </row>
    <row r="44" spans="1:10" ht="15" customHeight="1">
      <c r="A44" s="2"/>
      <c r="B44" s="758" t="s">
        <v>552</v>
      </c>
      <c r="C44" s="751">
        <v>2</v>
      </c>
      <c r="D44" s="751">
        <v>2</v>
      </c>
      <c r="E44" s="751">
        <v>2</v>
      </c>
      <c r="F44" s="751">
        <v>0</v>
      </c>
      <c r="G44" s="751">
        <v>0</v>
      </c>
      <c r="H44" s="751">
        <v>0</v>
      </c>
      <c r="I44" s="751">
        <v>0</v>
      </c>
      <c r="J44" s="751">
        <v>0</v>
      </c>
    </row>
    <row r="45" spans="1:10" ht="15" customHeight="1">
      <c r="A45" s="2"/>
      <c r="B45" s="758" t="s">
        <v>553</v>
      </c>
      <c r="C45" s="751">
        <v>6</v>
      </c>
      <c r="D45" s="751">
        <v>6</v>
      </c>
      <c r="E45" s="751">
        <v>6</v>
      </c>
      <c r="F45" s="751">
        <v>0</v>
      </c>
      <c r="G45" s="751">
        <v>0</v>
      </c>
      <c r="H45" s="751">
        <v>0</v>
      </c>
      <c r="I45" s="751">
        <v>0</v>
      </c>
      <c r="J45" s="751">
        <v>0</v>
      </c>
    </row>
    <row r="46" spans="1:10" ht="15" customHeight="1">
      <c r="A46" s="2"/>
      <c r="B46" s="758" t="s">
        <v>554</v>
      </c>
      <c r="C46" s="751">
        <v>4</v>
      </c>
      <c r="D46" s="751">
        <v>4</v>
      </c>
      <c r="E46" s="751">
        <v>4</v>
      </c>
      <c r="F46" s="751">
        <v>0</v>
      </c>
      <c r="G46" s="751">
        <v>0</v>
      </c>
      <c r="H46" s="751">
        <v>0</v>
      </c>
      <c r="I46" s="751">
        <v>0</v>
      </c>
      <c r="J46" s="751">
        <v>0</v>
      </c>
    </row>
    <row r="47" spans="1:10" ht="15" customHeight="1">
      <c r="A47" s="2"/>
      <c r="B47" s="758" t="s">
        <v>555</v>
      </c>
      <c r="C47" s="751">
        <v>2</v>
      </c>
      <c r="D47" s="751">
        <v>1</v>
      </c>
      <c r="E47" s="751">
        <v>1</v>
      </c>
      <c r="F47" s="751">
        <v>0</v>
      </c>
      <c r="G47" s="751">
        <v>0</v>
      </c>
      <c r="H47" s="751">
        <v>0</v>
      </c>
      <c r="I47" s="751">
        <v>0</v>
      </c>
      <c r="J47" s="751">
        <v>0</v>
      </c>
    </row>
    <row r="48" spans="1:10" ht="15" customHeight="1">
      <c r="A48" s="2"/>
      <c r="B48" s="758" t="s">
        <v>556</v>
      </c>
      <c r="C48" s="751">
        <v>7</v>
      </c>
      <c r="D48" s="751">
        <v>5</v>
      </c>
      <c r="E48" s="751">
        <v>4</v>
      </c>
      <c r="F48" s="751">
        <v>1</v>
      </c>
      <c r="G48" s="751">
        <v>1</v>
      </c>
      <c r="H48" s="751">
        <v>0</v>
      </c>
      <c r="I48" s="751">
        <v>0</v>
      </c>
      <c r="J48" s="751">
        <v>0</v>
      </c>
    </row>
    <row r="49" spans="1:10" ht="15" customHeight="1">
      <c r="A49" s="2"/>
      <c r="B49" s="758" t="s">
        <v>557</v>
      </c>
      <c r="C49" s="751">
        <v>83</v>
      </c>
      <c r="D49" s="751">
        <v>53</v>
      </c>
      <c r="E49" s="751">
        <v>53</v>
      </c>
      <c r="F49" s="751">
        <v>0</v>
      </c>
      <c r="G49" s="751">
        <v>0</v>
      </c>
      <c r="H49" s="751">
        <v>0</v>
      </c>
      <c r="I49" s="751">
        <v>0</v>
      </c>
      <c r="J49" s="751">
        <v>0</v>
      </c>
    </row>
    <row r="50" spans="1:10" ht="15" customHeight="1">
      <c r="A50" s="2"/>
      <c r="B50" s="758" t="s">
        <v>558</v>
      </c>
      <c r="C50" s="751">
        <v>17</v>
      </c>
      <c r="D50" s="751">
        <v>17</v>
      </c>
      <c r="E50" s="751">
        <v>15</v>
      </c>
      <c r="F50" s="751">
        <v>2</v>
      </c>
      <c r="G50" s="751">
        <v>2</v>
      </c>
      <c r="H50" s="751">
        <v>0</v>
      </c>
      <c r="I50" s="751">
        <v>0</v>
      </c>
      <c r="J50" s="751">
        <v>0</v>
      </c>
    </row>
    <row r="51" spans="1:10" ht="15" customHeight="1">
      <c r="A51" s="2" t="s">
        <v>559</v>
      </c>
      <c r="B51" s="758"/>
      <c r="C51" s="25">
        <f t="shared" ref="C51:J51" si="8">SUM(C52:C58)</f>
        <v>105</v>
      </c>
      <c r="D51" s="25">
        <f t="shared" si="8"/>
        <v>100</v>
      </c>
      <c r="E51" s="25">
        <f t="shared" si="8"/>
        <v>91</v>
      </c>
      <c r="F51" s="25">
        <f t="shared" si="8"/>
        <v>9</v>
      </c>
      <c r="G51" s="25">
        <f t="shared" si="8"/>
        <v>5</v>
      </c>
      <c r="H51" s="25">
        <f t="shared" si="8"/>
        <v>3</v>
      </c>
      <c r="I51" s="25">
        <f t="shared" si="8"/>
        <v>0</v>
      </c>
      <c r="J51" s="25">
        <f t="shared" si="8"/>
        <v>1</v>
      </c>
    </row>
    <row r="52" spans="1:10" ht="15" customHeight="1">
      <c r="A52" s="2"/>
      <c r="B52" s="758" t="s">
        <v>561</v>
      </c>
      <c r="C52" s="751">
        <v>56</v>
      </c>
      <c r="D52" s="751">
        <v>54</v>
      </c>
      <c r="E52" s="751">
        <v>52</v>
      </c>
      <c r="F52" s="751">
        <v>2</v>
      </c>
      <c r="G52" s="751">
        <v>2</v>
      </c>
      <c r="H52" s="751">
        <v>0</v>
      </c>
      <c r="I52" s="751">
        <v>0</v>
      </c>
      <c r="J52" s="751">
        <v>0</v>
      </c>
    </row>
    <row r="53" spans="1:10" ht="15" customHeight="1">
      <c r="A53" s="2"/>
      <c r="B53" s="758" t="s">
        <v>562</v>
      </c>
      <c r="C53" s="751">
        <v>8</v>
      </c>
      <c r="D53" s="751">
        <v>4</v>
      </c>
      <c r="E53" s="751">
        <v>4</v>
      </c>
      <c r="F53" s="751">
        <v>0</v>
      </c>
      <c r="G53" s="751">
        <v>0</v>
      </c>
      <c r="H53" s="751">
        <v>0</v>
      </c>
      <c r="I53" s="751">
        <v>0</v>
      </c>
      <c r="J53" s="751">
        <v>0</v>
      </c>
    </row>
    <row r="54" spans="1:10" ht="15" customHeight="1">
      <c r="A54" s="2"/>
      <c r="B54" s="758" t="s">
        <v>563</v>
      </c>
      <c r="C54" s="751">
        <v>1</v>
      </c>
      <c r="D54" s="751">
        <v>1</v>
      </c>
      <c r="E54" s="751">
        <v>0</v>
      </c>
      <c r="F54" s="751">
        <v>1</v>
      </c>
      <c r="G54" s="751">
        <v>0</v>
      </c>
      <c r="H54" s="751">
        <v>1</v>
      </c>
      <c r="I54" s="751">
        <v>0</v>
      </c>
      <c r="J54" s="751">
        <v>0</v>
      </c>
    </row>
    <row r="55" spans="1:10" ht="15" customHeight="1">
      <c r="A55" s="2"/>
      <c r="B55" s="758" t="s">
        <v>564</v>
      </c>
      <c r="C55" s="751">
        <v>10</v>
      </c>
      <c r="D55" s="751">
        <v>10</v>
      </c>
      <c r="E55" s="751">
        <v>8</v>
      </c>
      <c r="F55" s="751">
        <v>2</v>
      </c>
      <c r="G55" s="751">
        <v>1</v>
      </c>
      <c r="H55" s="751">
        <v>0</v>
      </c>
      <c r="I55" s="751">
        <v>0</v>
      </c>
      <c r="J55" s="751">
        <v>1</v>
      </c>
    </row>
    <row r="56" spans="1:10" ht="15" customHeight="1">
      <c r="A56" s="2"/>
      <c r="B56" s="758" t="s">
        <v>565</v>
      </c>
      <c r="C56" s="755">
        <v>5</v>
      </c>
      <c r="D56" s="755">
        <v>5</v>
      </c>
      <c r="E56" s="755">
        <v>4</v>
      </c>
      <c r="F56" s="755">
        <v>1</v>
      </c>
      <c r="G56" s="755">
        <v>1</v>
      </c>
      <c r="H56" s="755">
        <v>0</v>
      </c>
      <c r="I56" s="755">
        <v>0</v>
      </c>
      <c r="J56" s="755">
        <v>0</v>
      </c>
    </row>
    <row r="57" spans="1:10" ht="15" customHeight="1">
      <c r="A57" s="2"/>
      <c r="B57" s="758" t="s">
        <v>566</v>
      </c>
      <c r="C57" s="755">
        <v>19</v>
      </c>
      <c r="D57" s="755">
        <v>21</v>
      </c>
      <c r="E57" s="755">
        <v>19</v>
      </c>
      <c r="F57" s="755">
        <v>2</v>
      </c>
      <c r="G57" s="755">
        <v>1</v>
      </c>
      <c r="H57" s="755">
        <v>1</v>
      </c>
      <c r="I57" s="755">
        <v>0</v>
      </c>
      <c r="J57" s="755">
        <v>0</v>
      </c>
    </row>
    <row r="58" spans="1:10" ht="15" customHeight="1">
      <c r="A58" s="2"/>
      <c r="B58" s="758" t="s">
        <v>567</v>
      </c>
      <c r="C58" s="751">
        <v>6</v>
      </c>
      <c r="D58" s="751">
        <v>5</v>
      </c>
      <c r="E58" s="751">
        <v>4</v>
      </c>
      <c r="F58" s="751">
        <v>1</v>
      </c>
      <c r="G58" s="751">
        <v>0</v>
      </c>
      <c r="H58" s="751">
        <v>1</v>
      </c>
      <c r="I58" s="751">
        <v>0</v>
      </c>
      <c r="J58" s="751">
        <v>0</v>
      </c>
    </row>
    <row r="59" spans="1:10" ht="15" customHeight="1">
      <c r="A59" s="2" t="s">
        <v>568</v>
      </c>
      <c r="B59" s="758"/>
      <c r="C59" s="25">
        <f t="shared" ref="C59:J59" si="9">SUM(C60:C63)</f>
        <v>63</v>
      </c>
      <c r="D59" s="25">
        <f t="shared" si="9"/>
        <v>54</v>
      </c>
      <c r="E59" s="25">
        <f t="shared" si="9"/>
        <v>53</v>
      </c>
      <c r="F59" s="25">
        <f t="shared" si="9"/>
        <v>1</v>
      </c>
      <c r="G59" s="25">
        <f t="shared" si="9"/>
        <v>1</v>
      </c>
      <c r="H59" s="25">
        <f t="shared" si="9"/>
        <v>0</v>
      </c>
      <c r="I59" s="25">
        <f t="shared" si="9"/>
        <v>0</v>
      </c>
      <c r="J59" s="25">
        <f t="shared" si="9"/>
        <v>0</v>
      </c>
    </row>
    <row r="60" spans="1:10" ht="15" customHeight="1">
      <c r="A60" s="2"/>
      <c r="B60" s="758" t="s">
        <v>570</v>
      </c>
      <c r="C60" s="751">
        <v>23</v>
      </c>
      <c r="D60" s="751">
        <v>22</v>
      </c>
      <c r="E60" s="751">
        <v>21</v>
      </c>
      <c r="F60" s="751">
        <v>1</v>
      </c>
      <c r="G60" s="751">
        <v>1</v>
      </c>
      <c r="H60" s="751">
        <v>0</v>
      </c>
      <c r="I60" s="751">
        <v>0</v>
      </c>
      <c r="J60" s="751">
        <v>0</v>
      </c>
    </row>
    <row r="61" spans="1:10" ht="15" customHeight="1">
      <c r="A61" s="2"/>
      <c r="B61" s="758" t="s">
        <v>571</v>
      </c>
      <c r="C61" s="751">
        <v>5</v>
      </c>
      <c r="D61" s="751">
        <v>2</v>
      </c>
      <c r="E61" s="751">
        <v>2</v>
      </c>
      <c r="F61" s="751">
        <v>0</v>
      </c>
      <c r="G61" s="751">
        <v>0</v>
      </c>
      <c r="H61" s="751">
        <v>0</v>
      </c>
      <c r="I61" s="751">
        <v>0</v>
      </c>
      <c r="J61" s="751">
        <v>0</v>
      </c>
    </row>
    <row r="62" spans="1:10" ht="15" customHeight="1">
      <c r="A62" s="2"/>
      <c r="B62" s="758" t="s">
        <v>572</v>
      </c>
      <c r="C62" s="751">
        <v>29</v>
      </c>
      <c r="D62" s="751">
        <v>25</v>
      </c>
      <c r="E62" s="751">
        <v>25</v>
      </c>
      <c r="F62" s="751">
        <v>0</v>
      </c>
      <c r="G62" s="751">
        <v>0</v>
      </c>
      <c r="H62" s="751">
        <v>0</v>
      </c>
      <c r="I62" s="751">
        <v>0</v>
      </c>
      <c r="J62" s="751">
        <v>0</v>
      </c>
    </row>
    <row r="63" spans="1:10" ht="15" customHeight="1">
      <c r="A63" s="2"/>
      <c r="B63" s="758" t="s">
        <v>573</v>
      </c>
      <c r="C63" s="751">
        <v>6</v>
      </c>
      <c r="D63" s="751">
        <v>5</v>
      </c>
      <c r="E63" s="751">
        <v>5</v>
      </c>
      <c r="F63" s="751">
        <v>0</v>
      </c>
      <c r="G63" s="751">
        <v>0</v>
      </c>
      <c r="H63" s="751">
        <v>0</v>
      </c>
      <c r="I63" s="751">
        <v>0</v>
      </c>
      <c r="J63" s="751">
        <v>0</v>
      </c>
    </row>
    <row r="64" spans="1:10" ht="15" customHeight="1">
      <c r="A64" s="2" t="s">
        <v>574</v>
      </c>
      <c r="B64" s="758"/>
      <c r="C64" s="25">
        <f t="shared" ref="C64:J64" si="10">SUM(C65:C67)</f>
        <v>75</v>
      </c>
      <c r="D64" s="25">
        <f t="shared" si="10"/>
        <v>67</v>
      </c>
      <c r="E64" s="25">
        <f t="shared" si="10"/>
        <v>66</v>
      </c>
      <c r="F64" s="25">
        <f t="shared" si="10"/>
        <v>1</v>
      </c>
      <c r="G64" s="25">
        <f t="shared" si="10"/>
        <v>1</v>
      </c>
      <c r="H64" s="25">
        <f t="shared" si="10"/>
        <v>0</v>
      </c>
      <c r="I64" s="25">
        <f t="shared" si="10"/>
        <v>0</v>
      </c>
      <c r="J64" s="25">
        <f t="shared" si="10"/>
        <v>0</v>
      </c>
    </row>
    <row r="65" spans="1:10" ht="15" customHeight="1">
      <c r="A65" s="2"/>
      <c r="B65" s="758" t="s">
        <v>576</v>
      </c>
      <c r="C65" s="751">
        <v>7</v>
      </c>
      <c r="D65" s="751">
        <v>6</v>
      </c>
      <c r="E65" s="751">
        <v>6</v>
      </c>
      <c r="F65" s="751">
        <v>0</v>
      </c>
      <c r="G65" s="751">
        <v>0</v>
      </c>
      <c r="H65" s="751">
        <v>0</v>
      </c>
      <c r="I65" s="751">
        <v>0</v>
      </c>
      <c r="J65" s="751">
        <v>0</v>
      </c>
    </row>
    <row r="66" spans="1:10" ht="15" customHeight="1">
      <c r="A66" s="2"/>
      <c r="B66" s="758" t="s">
        <v>577</v>
      </c>
      <c r="C66" s="751">
        <v>42</v>
      </c>
      <c r="D66" s="751">
        <v>35</v>
      </c>
      <c r="E66" s="751">
        <v>35</v>
      </c>
      <c r="F66" s="751">
        <v>0</v>
      </c>
      <c r="G66" s="751">
        <v>0</v>
      </c>
      <c r="H66" s="751">
        <v>0</v>
      </c>
      <c r="I66" s="751">
        <v>0</v>
      </c>
      <c r="J66" s="751">
        <v>0</v>
      </c>
    </row>
    <row r="67" spans="1:10" ht="15" customHeight="1">
      <c r="A67" s="2"/>
      <c r="B67" s="758" t="s">
        <v>578</v>
      </c>
      <c r="C67" s="751">
        <v>26</v>
      </c>
      <c r="D67" s="751">
        <v>26</v>
      </c>
      <c r="E67" s="751">
        <v>25</v>
      </c>
      <c r="F67" s="751">
        <v>1</v>
      </c>
      <c r="G67" s="751">
        <v>1</v>
      </c>
      <c r="H67" s="751">
        <v>0</v>
      </c>
      <c r="I67" s="751">
        <v>0</v>
      </c>
      <c r="J67" s="751">
        <v>0</v>
      </c>
    </row>
    <row r="68" spans="1:10" ht="15" customHeight="1">
      <c r="A68" s="2" t="s">
        <v>579</v>
      </c>
      <c r="B68" s="758"/>
      <c r="C68" s="25">
        <f t="shared" ref="C68:J68" si="11">SUM(C69:C71)</f>
        <v>75</v>
      </c>
      <c r="D68" s="25">
        <f t="shared" si="11"/>
        <v>42</v>
      </c>
      <c r="E68" s="25">
        <f t="shared" si="11"/>
        <v>33</v>
      </c>
      <c r="F68" s="25">
        <f t="shared" si="11"/>
        <v>9</v>
      </c>
      <c r="G68" s="25">
        <f t="shared" si="11"/>
        <v>5</v>
      </c>
      <c r="H68" s="25">
        <f t="shared" si="11"/>
        <v>3</v>
      </c>
      <c r="I68" s="25">
        <f t="shared" si="11"/>
        <v>0</v>
      </c>
      <c r="J68" s="25">
        <f t="shared" si="11"/>
        <v>1</v>
      </c>
    </row>
    <row r="69" spans="1:10" ht="15" customHeight="1">
      <c r="A69" s="2"/>
      <c r="B69" s="758" t="s">
        <v>580</v>
      </c>
      <c r="C69" s="751">
        <v>64</v>
      </c>
      <c r="D69" s="751">
        <v>36</v>
      </c>
      <c r="E69" s="751">
        <v>27</v>
      </c>
      <c r="F69" s="751">
        <v>9</v>
      </c>
      <c r="G69" s="751">
        <v>5</v>
      </c>
      <c r="H69" s="751">
        <v>3</v>
      </c>
      <c r="I69" s="751">
        <v>0</v>
      </c>
      <c r="J69" s="751">
        <v>1</v>
      </c>
    </row>
    <row r="70" spans="1:10" ht="15" customHeight="1">
      <c r="A70" s="2"/>
      <c r="B70" s="758" t="s">
        <v>581</v>
      </c>
      <c r="C70" s="751">
        <v>2</v>
      </c>
      <c r="D70" s="751">
        <v>1</v>
      </c>
      <c r="E70" s="751">
        <v>1</v>
      </c>
      <c r="F70" s="751">
        <v>0</v>
      </c>
      <c r="G70" s="751">
        <v>0</v>
      </c>
      <c r="H70" s="751">
        <v>0</v>
      </c>
      <c r="I70" s="751">
        <v>0</v>
      </c>
      <c r="J70" s="751">
        <v>0</v>
      </c>
    </row>
    <row r="71" spans="1:10" ht="15" customHeight="1">
      <c r="A71" s="2"/>
      <c r="B71" s="758" t="s">
        <v>582</v>
      </c>
      <c r="C71" s="751">
        <v>9</v>
      </c>
      <c r="D71" s="751">
        <v>5</v>
      </c>
      <c r="E71" s="751">
        <v>5</v>
      </c>
      <c r="F71" s="751">
        <v>0</v>
      </c>
      <c r="G71" s="751">
        <v>0</v>
      </c>
      <c r="H71" s="751">
        <v>0</v>
      </c>
      <c r="I71" s="751">
        <v>0</v>
      </c>
      <c r="J71" s="751">
        <v>0</v>
      </c>
    </row>
    <row r="72" spans="1:10" ht="15" customHeight="1">
      <c r="A72" s="2" t="s">
        <v>583</v>
      </c>
      <c r="B72" s="758"/>
      <c r="C72" s="25">
        <f t="shared" ref="C72:J72" si="12">C73</f>
        <v>1</v>
      </c>
      <c r="D72" s="25">
        <f t="shared" si="12"/>
        <v>1</v>
      </c>
      <c r="E72" s="25">
        <f t="shared" si="12"/>
        <v>1</v>
      </c>
      <c r="F72" s="25">
        <f t="shared" si="12"/>
        <v>0</v>
      </c>
      <c r="G72" s="25">
        <f t="shared" si="12"/>
        <v>0</v>
      </c>
      <c r="H72" s="25">
        <f t="shared" si="12"/>
        <v>0</v>
      </c>
      <c r="I72" s="25">
        <f t="shared" si="12"/>
        <v>0</v>
      </c>
      <c r="J72" s="25">
        <f t="shared" si="12"/>
        <v>0</v>
      </c>
    </row>
    <row r="73" spans="1:10" ht="15" customHeight="1">
      <c r="A73" s="2"/>
      <c r="B73" s="758" t="s">
        <v>584</v>
      </c>
      <c r="C73" s="751">
        <v>1</v>
      </c>
      <c r="D73" s="751">
        <v>1</v>
      </c>
      <c r="E73" s="751">
        <v>1</v>
      </c>
      <c r="F73" s="751">
        <v>0</v>
      </c>
      <c r="G73" s="751">
        <v>0</v>
      </c>
      <c r="H73" s="751">
        <v>0</v>
      </c>
      <c r="I73" s="751">
        <v>0</v>
      </c>
      <c r="J73" s="751">
        <v>0</v>
      </c>
    </row>
    <row r="74" spans="1:10" ht="15" customHeight="1">
      <c r="A74" s="2" t="s">
        <v>585</v>
      </c>
      <c r="B74" s="758"/>
      <c r="C74" s="25">
        <f t="shared" ref="C74:J74" si="13">SUM(C75:C77)</f>
        <v>26</v>
      </c>
      <c r="D74" s="25">
        <f t="shared" si="13"/>
        <v>17</v>
      </c>
      <c r="E74" s="25">
        <f t="shared" si="13"/>
        <v>16</v>
      </c>
      <c r="F74" s="25">
        <f t="shared" si="13"/>
        <v>1</v>
      </c>
      <c r="G74" s="25">
        <f t="shared" si="13"/>
        <v>1</v>
      </c>
      <c r="H74" s="25">
        <f t="shared" si="13"/>
        <v>0</v>
      </c>
      <c r="I74" s="25">
        <f t="shared" si="13"/>
        <v>0</v>
      </c>
      <c r="J74" s="25">
        <f t="shared" si="13"/>
        <v>0</v>
      </c>
    </row>
    <row r="75" spans="1:10" ht="15" customHeight="1">
      <c r="A75" s="2"/>
      <c r="B75" s="758" t="s">
        <v>586</v>
      </c>
      <c r="C75" s="751">
        <v>13</v>
      </c>
      <c r="D75" s="751">
        <v>3</v>
      </c>
      <c r="E75" s="751">
        <v>3</v>
      </c>
      <c r="F75" s="751">
        <v>0</v>
      </c>
      <c r="G75" s="751">
        <v>0</v>
      </c>
      <c r="H75" s="751">
        <v>0</v>
      </c>
      <c r="I75" s="751">
        <v>0</v>
      </c>
      <c r="J75" s="751">
        <v>0</v>
      </c>
    </row>
    <row r="76" spans="1:10" ht="15" customHeight="1">
      <c r="A76" s="2"/>
      <c r="B76" s="758" t="s">
        <v>587</v>
      </c>
      <c r="C76" s="751">
        <v>8</v>
      </c>
      <c r="D76" s="751">
        <v>8</v>
      </c>
      <c r="E76" s="751">
        <v>7</v>
      </c>
      <c r="F76" s="751">
        <v>1</v>
      </c>
      <c r="G76" s="751">
        <v>1</v>
      </c>
      <c r="H76" s="751">
        <v>0</v>
      </c>
      <c r="I76" s="751">
        <v>0</v>
      </c>
      <c r="J76" s="751">
        <v>0</v>
      </c>
    </row>
    <row r="77" spans="1:10" ht="15" customHeight="1">
      <c r="A77" s="2"/>
      <c r="B77" s="758" t="s">
        <v>588</v>
      </c>
      <c r="C77" s="751">
        <v>5</v>
      </c>
      <c r="D77" s="751">
        <v>6</v>
      </c>
      <c r="E77" s="751">
        <v>6</v>
      </c>
      <c r="F77" s="751">
        <v>0</v>
      </c>
      <c r="G77" s="751">
        <v>0</v>
      </c>
      <c r="H77" s="751">
        <v>0</v>
      </c>
      <c r="I77" s="751">
        <v>0</v>
      </c>
      <c r="J77" s="751">
        <v>0</v>
      </c>
    </row>
    <row r="78" spans="1:10" ht="15" customHeight="1">
      <c r="A78" s="2" t="s">
        <v>589</v>
      </c>
      <c r="B78" s="758"/>
      <c r="C78" s="25">
        <f t="shared" ref="C78:J78" si="14">SUM(C79:C81)</f>
        <v>155</v>
      </c>
      <c r="D78" s="25">
        <f t="shared" si="14"/>
        <v>127</v>
      </c>
      <c r="E78" s="25">
        <f t="shared" si="14"/>
        <v>126</v>
      </c>
      <c r="F78" s="25">
        <f t="shared" si="14"/>
        <v>1</v>
      </c>
      <c r="G78" s="25">
        <f t="shared" si="14"/>
        <v>0</v>
      </c>
      <c r="H78" s="25">
        <f t="shared" si="14"/>
        <v>0</v>
      </c>
      <c r="I78" s="25">
        <f t="shared" si="14"/>
        <v>0</v>
      </c>
      <c r="J78" s="25">
        <f t="shared" si="14"/>
        <v>0</v>
      </c>
    </row>
    <row r="79" spans="1:10" ht="15" customHeight="1">
      <c r="A79" s="2"/>
      <c r="B79" s="758" t="s">
        <v>591</v>
      </c>
      <c r="C79" s="751">
        <v>141</v>
      </c>
      <c r="D79" s="751">
        <v>113</v>
      </c>
      <c r="E79" s="751">
        <v>112</v>
      </c>
      <c r="F79" s="751">
        <v>1</v>
      </c>
      <c r="G79" s="751">
        <v>0</v>
      </c>
      <c r="H79" s="751">
        <v>0</v>
      </c>
      <c r="I79" s="751">
        <v>0</v>
      </c>
      <c r="J79" s="751">
        <v>0</v>
      </c>
    </row>
    <row r="80" spans="1:10" ht="15" customHeight="1">
      <c r="A80" s="2"/>
      <c r="B80" s="758" t="s">
        <v>592</v>
      </c>
      <c r="C80" s="755">
        <v>4</v>
      </c>
      <c r="D80" s="755">
        <v>4</v>
      </c>
      <c r="E80" s="755">
        <v>4</v>
      </c>
      <c r="F80" s="755">
        <v>0</v>
      </c>
      <c r="G80" s="755">
        <v>0</v>
      </c>
      <c r="H80" s="755">
        <v>0</v>
      </c>
      <c r="I80" s="755">
        <v>0</v>
      </c>
      <c r="J80" s="755">
        <v>0</v>
      </c>
    </row>
    <row r="81" spans="1:10" ht="15" customHeight="1">
      <c r="A81" s="2"/>
      <c r="B81" s="758" t="s">
        <v>593</v>
      </c>
      <c r="C81" s="755">
        <v>10</v>
      </c>
      <c r="D81" s="755">
        <v>10</v>
      </c>
      <c r="E81" s="755">
        <v>10</v>
      </c>
      <c r="F81" s="755">
        <v>0</v>
      </c>
      <c r="G81" s="755">
        <v>0</v>
      </c>
      <c r="H81" s="755">
        <v>0</v>
      </c>
      <c r="I81" s="755">
        <v>0</v>
      </c>
      <c r="J81" s="755">
        <v>0</v>
      </c>
    </row>
    <row r="82" spans="1:10" ht="15" customHeight="1">
      <c r="A82" s="2" t="s">
        <v>594</v>
      </c>
      <c r="B82" s="758"/>
      <c r="C82" s="25">
        <f t="shared" ref="C82:J82" si="15">C83</f>
        <v>0</v>
      </c>
      <c r="D82" s="25">
        <f t="shared" si="15"/>
        <v>0</v>
      </c>
      <c r="E82" s="25">
        <f t="shared" si="15"/>
        <v>0</v>
      </c>
      <c r="F82" s="25">
        <f t="shared" si="15"/>
        <v>0</v>
      </c>
      <c r="G82" s="25">
        <f t="shared" si="15"/>
        <v>0</v>
      </c>
      <c r="H82" s="25">
        <f t="shared" si="15"/>
        <v>0</v>
      </c>
      <c r="I82" s="25">
        <f t="shared" si="15"/>
        <v>0</v>
      </c>
      <c r="J82" s="25">
        <f t="shared" si="15"/>
        <v>0</v>
      </c>
    </row>
    <row r="83" spans="1:10" ht="15" customHeight="1">
      <c r="A83" s="2"/>
      <c r="B83" s="758" t="s">
        <v>595</v>
      </c>
      <c r="C83" s="751">
        <v>0</v>
      </c>
      <c r="D83" s="751">
        <v>0</v>
      </c>
      <c r="E83" s="751">
        <v>0</v>
      </c>
      <c r="F83" s="751">
        <v>0</v>
      </c>
      <c r="G83" s="751">
        <v>0</v>
      </c>
      <c r="H83" s="751">
        <v>0</v>
      </c>
      <c r="I83" s="751">
        <v>0</v>
      </c>
      <c r="J83" s="751">
        <v>0</v>
      </c>
    </row>
    <row r="84" spans="1:10" ht="15" customHeight="1">
      <c r="A84" s="2" t="s">
        <v>596</v>
      </c>
      <c r="B84" s="758"/>
      <c r="C84" s="25">
        <f t="shared" ref="C84:J84" si="16">SUM(C85:C90)</f>
        <v>227</v>
      </c>
      <c r="D84" s="25">
        <f t="shared" si="16"/>
        <v>182</v>
      </c>
      <c r="E84" s="25">
        <f t="shared" si="16"/>
        <v>176</v>
      </c>
      <c r="F84" s="25">
        <f t="shared" si="16"/>
        <v>3</v>
      </c>
      <c r="G84" s="25">
        <f t="shared" si="16"/>
        <v>2</v>
      </c>
      <c r="H84" s="25">
        <f t="shared" si="16"/>
        <v>1</v>
      </c>
      <c r="I84" s="25">
        <f t="shared" si="16"/>
        <v>0</v>
      </c>
      <c r="J84" s="25">
        <f t="shared" si="16"/>
        <v>1</v>
      </c>
    </row>
    <row r="85" spans="1:10" ht="15" customHeight="1">
      <c r="A85" s="2"/>
      <c r="B85" s="758" t="s">
        <v>598</v>
      </c>
      <c r="C85" s="751">
        <v>7</v>
      </c>
      <c r="D85" s="751">
        <v>7</v>
      </c>
      <c r="E85" s="751">
        <v>6</v>
      </c>
      <c r="F85" s="751">
        <v>1</v>
      </c>
      <c r="G85" s="751">
        <v>1</v>
      </c>
      <c r="H85" s="751">
        <v>0</v>
      </c>
      <c r="I85" s="751">
        <v>0</v>
      </c>
      <c r="J85" s="751">
        <v>0</v>
      </c>
    </row>
    <row r="86" spans="1:10" ht="15" customHeight="1">
      <c r="A86" s="2"/>
      <c r="B86" s="758" t="s">
        <v>599</v>
      </c>
      <c r="C86" s="751">
        <v>210</v>
      </c>
      <c r="D86" s="751">
        <v>166</v>
      </c>
      <c r="E86" s="751">
        <v>161</v>
      </c>
      <c r="F86" s="751">
        <v>2</v>
      </c>
      <c r="G86" s="751">
        <v>1</v>
      </c>
      <c r="H86" s="751">
        <v>1</v>
      </c>
      <c r="I86" s="751">
        <v>0</v>
      </c>
      <c r="J86" s="751">
        <v>1</v>
      </c>
    </row>
    <row r="87" spans="1:10" ht="15" customHeight="1">
      <c r="A87" s="2"/>
      <c r="B87" s="758" t="s">
        <v>600</v>
      </c>
      <c r="C87" s="751">
        <v>1</v>
      </c>
      <c r="D87" s="751">
        <v>2</v>
      </c>
      <c r="E87" s="751">
        <v>2</v>
      </c>
      <c r="F87" s="751">
        <v>0</v>
      </c>
      <c r="G87" s="751">
        <v>0</v>
      </c>
      <c r="H87" s="751">
        <v>0</v>
      </c>
      <c r="I87" s="751">
        <v>0</v>
      </c>
      <c r="J87" s="751">
        <v>0</v>
      </c>
    </row>
    <row r="88" spans="1:10" ht="14" customHeight="1">
      <c r="A88" s="2"/>
      <c r="B88" s="758" t="s">
        <v>601</v>
      </c>
      <c r="C88" s="751">
        <v>0</v>
      </c>
      <c r="D88" s="751">
        <v>0</v>
      </c>
      <c r="E88" s="751">
        <v>0</v>
      </c>
      <c r="F88" s="751">
        <v>0</v>
      </c>
      <c r="G88" s="751">
        <v>0</v>
      </c>
      <c r="H88" s="751">
        <v>0</v>
      </c>
      <c r="I88" s="751">
        <v>0</v>
      </c>
      <c r="J88" s="751">
        <v>0</v>
      </c>
    </row>
    <row r="89" spans="1:10" ht="13.5" customHeight="1">
      <c r="A89" s="2"/>
      <c r="B89" s="758" t="s">
        <v>602</v>
      </c>
      <c r="C89" s="755">
        <v>7</v>
      </c>
      <c r="D89" s="755">
        <v>5</v>
      </c>
      <c r="E89" s="755">
        <v>5</v>
      </c>
      <c r="F89" s="755">
        <v>0</v>
      </c>
      <c r="G89" s="755">
        <v>0</v>
      </c>
      <c r="H89" s="755">
        <v>0</v>
      </c>
      <c r="I89" s="755">
        <v>0</v>
      </c>
      <c r="J89" s="755">
        <v>0</v>
      </c>
    </row>
    <row r="90" spans="1:10" ht="13.5" customHeight="1">
      <c r="A90" s="2"/>
      <c r="B90" s="758" t="s">
        <v>603</v>
      </c>
      <c r="C90" s="751">
        <v>2</v>
      </c>
      <c r="D90" s="751">
        <v>2</v>
      </c>
      <c r="E90" s="751">
        <v>2</v>
      </c>
      <c r="F90" s="751">
        <v>0</v>
      </c>
      <c r="G90" s="751">
        <v>0</v>
      </c>
      <c r="H90" s="751">
        <v>0</v>
      </c>
      <c r="I90" s="751">
        <v>0</v>
      </c>
      <c r="J90" s="751">
        <v>0</v>
      </c>
    </row>
    <row r="91" spans="1:10" ht="13.5" customHeight="1" thickBot="1">
      <c r="A91" s="282" t="s">
        <v>606</v>
      </c>
      <c r="B91" s="759"/>
      <c r="C91" s="19">
        <f t="shared" ref="C91:J91" si="17">SUM(C84+C82+C78+C74+C72+C68+C64+C59+C51+C43+C39+C32+C26+C17+C8+C4+C14)</f>
        <v>2052</v>
      </c>
      <c r="D91" s="19">
        <f t="shared" si="17"/>
        <v>1661</v>
      </c>
      <c r="E91" s="19">
        <f t="shared" si="17"/>
        <v>1566</v>
      </c>
      <c r="F91" s="19">
        <f t="shared" si="17"/>
        <v>90</v>
      </c>
      <c r="G91" s="19">
        <f t="shared" si="17"/>
        <v>59</v>
      </c>
      <c r="H91" s="19">
        <f t="shared" si="17"/>
        <v>23</v>
      </c>
      <c r="I91" s="19">
        <f t="shared" si="17"/>
        <v>2</v>
      </c>
      <c r="J91" s="19">
        <f t="shared" si="17"/>
        <v>6</v>
      </c>
    </row>
  </sheetData>
  <mergeCells count="3">
    <mergeCell ref="C2:C3"/>
    <mergeCell ref="D2:J2"/>
    <mergeCell ref="A2:B3"/>
  </mergeCells>
  <conditionalFormatting sqref="C4:J91">
    <cfRule type="containsBlanks" dxfId="251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fitToHeight="0" orientation="portrait" r:id="rId1"/>
  <headerFooter>
    <oddFooter>&amp;LAnnuaire Statistique&amp;CMinistère de la Santé&amp;R&amp;P</oddFooter>
  </headerFooter>
  <rowBreaks count="1" manualBreakCount="1">
    <brk id="50" max="9" man="1"/>
  </rowBreak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Feuil126">
    <tabColor rgb="FFFFFF00"/>
  </sheetPr>
  <dimension ref="A1:K91"/>
  <sheetViews>
    <sheetView view="pageBreakPreview" zoomScale="90" zoomScaleNormal="100" zoomScalePageLayoutView="80" workbookViewId="0">
      <pane xSplit="2" ySplit="4" topLeftCell="C77" activePane="bottomRight" state="frozen"/>
      <selection activeCell="A28" sqref="A28"/>
      <selection pane="topRight" activeCell="A28" sqref="A28"/>
      <selection pane="bottomLeft" activeCell="A28" sqref="A28"/>
      <selection pane="bottomRight" activeCell="C4" sqref="C4:K91"/>
    </sheetView>
  </sheetViews>
  <sheetFormatPr baseColWidth="10" defaultColWidth="6.796875" defaultRowHeight="15" customHeight="1"/>
  <cols>
    <col min="1" max="1" width="1.796875" style="441" customWidth="1"/>
    <col min="2" max="2" width="21.53125" style="441" customWidth="1"/>
    <col min="3" max="3" width="13" style="441" customWidth="1"/>
    <col min="4" max="4" width="7.796875" style="441" customWidth="1"/>
    <col min="5" max="5" width="10.3984375" style="441" customWidth="1"/>
    <col min="6" max="8" width="7.796875" style="441" customWidth="1"/>
    <col min="9" max="9" width="7.19921875" style="441" customWidth="1"/>
    <col min="10" max="11" width="7.796875" style="441" customWidth="1"/>
    <col min="12" max="249" width="11.3984375" style="441" customWidth="1"/>
    <col min="250" max="250" width="1.796875" style="441" customWidth="1"/>
    <col min="251" max="251" width="14.19921875" style="441" customWidth="1"/>
    <col min="252" max="252" width="7" style="441" customWidth="1"/>
    <col min="253" max="253" width="8.19921875" style="441" customWidth="1"/>
    <col min="254" max="254" width="8.53125" style="441" customWidth="1"/>
    <col min="255" max="256" width="6.796875" style="441" customWidth="1"/>
    <col min="257" max="16384" width="6.796875" style="441"/>
  </cols>
  <sheetData>
    <row r="1" spans="1:11" s="444" customFormat="1" ht="23.25" customHeight="1">
      <c r="A1" s="106" t="s">
        <v>2094</v>
      </c>
    </row>
    <row r="2" spans="1:11" ht="21.5" customHeight="1">
      <c r="A2" s="1106" t="s">
        <v>761</v>
      </c>
      <c r="B2" s="910"/>
      <c r="C2" s="1104" t="s">
        <v>2086</v>
      </c>
      <c r="D2" s="1107" t="s">
        <v>2095</v>
      </c>
      <c r="E2" s="961"/>
      <c r="F2" s="961"/>
      <c r="G2" s="961"/>
      <c r="H2" s="961"/>
      <c r="I2" s="961"/>
      <c r="J2" s="961"/>
      <c r="K2" s="961"/>
    </row>
    <row r="3" spans="1:11" s="443" customFormat="1" ht="20.25" customHeight="1" thickBot="1">
      <c r="A3" s="901"/>
      <c r="B3" s="901"/>
      <c r="C3" s="901"/>
      <c r="D3" s="442" t="s">
        <v>445</v>
      </c>
      <c r="E3" s="442" t="s">
        <v>2089</v>
      </c>
      <c r="F3" s="442" t="s">
        <v>2001</v>
      </c>
      <c r="G3" s="442" t="s">
        <v>2096</v>
      </c>
      <c r="H3" s="442" t="s">
        <v>2097</v>
      </c>
      <c r="I3" s="442" t="s">
        <v>2098</v>
      </c>
      <c r="J3" s="442" t="s">
        <v>2099</v>
      </c>
      <c r="K3" s="442" t="s">
        <v>2100</v>
      </c>
    </row>
    <row r="4" spans="1:11" ht="15" customHeight="1">
      <c r="A4" s="2" t="s">
        <v>498</v>
      </c>
      <c r="B4" s="758"/>
      <c r="C4" s="25">
        <f t="shared" ref="C4:K4" si="0">SUM(C5:C7)</f>
        <v>43</v>
      </c>
      <c r="D4" s="25">
        <f t="shared" si="0"/>
        <v>0</v>
      </c>
      <c r="E4" s="25">
        <f t="shared" si="0"/>
        <v>0</v>
      </c>
      <c r="F4" s="25">
        <f t="shared" si="0"/>
        <v>0</v>
      </c>
      <c r="G4" s="25">
        <f t="shared" si="0"/>
        <v>0</v>
      </c>
      <c r="H4" s="25">
        <f t="shared" si="0"/>
        <v>0</v>
      </c>
      <c r="I4" s="25">
        <f t="shared" si="0"/>
        <v>0</v>
      </c>
      <c r="J4" s="25">
        <f t="shared" si="0"/>
        <v>0</v>
      </c>
      <c r="K4" s="25">
        <f t="shared" si="0"/>
        <v>0</v>
      </c>
    </row>
    <row r="5" spans="1:11" ht="15" customHeight="1">
      <c r="A5" s="2"/>
      <c r="B5" s="758" t="s">
        <v>500</v>
      </c>
      <c r="C5" s="755">
        <v>14</v>
      </c>
      <c r="D5" s="755">
        <v>0</v>
      </c>
      <c r="E5" s="755">
        <v>0</v>
      </c>
      <c r="F5" s="755">
        <v>0</v>
      </c>
      <c r="G5" s="755">
        <v>0</v>
      </c>
      <c r="H5" s="755">
        <v>0</v>
      </c>
      <c r="I5" s="755">
        <v>0</v>
      </c>
      <c r="J5" s="755">
        <v>0</v>
      </c>
      <c r="K5" s="755">
        <v>0</v>
      </c>
    </row>
    <row r="6" spans="1:11" ht="15" customHeight="1">
      <c r="A6" s="2"/>
      <c r="B6" s="758" t="s">
        <v>501</v>
      </c>
      <c r="C6" s="751">
        <v>24</v>
      </c>
      <c r="D6" s="751">
        <v>0</v>
      </c>
      <c r="E6" s="751">
        <v>0</v>
      </c>
      <c r="F6" s="751">
        <v>0</v>
      </c>
      <c r="G6" s="751">
        <v>0</v>
      </c>
      <c r="H6" s="751">
        <v>0</v>
      </c>
      <c r="I6" s="751">
        <v>0</v>
      </c>
      <c r="J6" s="751">
        <v>0</v>
      </c>
      <c r="K6" s="751">
        <v>0</v>
      </c>
    </row>
    <row r="7" spans="1:11" ht="15" customHeight="1">
      <c r="A7" s="2"/>
      <c r="B7" s="758" t="s">
        <v>502</v>
      </c>
      <c r="C7" s="751">
        <v>5</v>
      </c>
      <c r="D7" s="751">
        <v>0</v>
      </c>
      <c r="E7" s="751">
        <v>0</v>
      </c>
      <c r="F7" s="751">
        <v>0</v>
      </c>
      <c r="G7" s="751">
        <v>0</v>
      </c>
      <c r="H7" s="751">
        <v>0</v>
      </c>
      <c r="I7" s="751">
        <v>0</v>
      </c>
      <c r="J7" s="751">
        <v>0</v>
      </c>
      <c r="K7" s="751">
        <v>0</v>
      </c>
    </row>
    <row r="8" spans="1:11" ht="15" customHeight="1">
      <c r="A8" s="2" t="s">
        <v>503</v>
      </c>
      <c r="B8" s="758"/>
      <c r="C8" s="25">
        <f t="shared" ref="C8:K8" si="1">SUM(C9:C13)</f>
        <v>211</v>
      </c>
      <c r="D8" s="25">
        <f t="shared" si="1"/>
        <v>16</v>
      </c>
      <c r="E8" s="25">
        <f t="shared" si="1"/>
        <v>6</v>
      </c>
      <c r="F8" s="25">
        <f t="shared" si="1"/>
        <v>10</v>
      </c>
      <c r="G8" s="25">
        <f t="shared" si="1"/>
        <v>0</v>
      </c>
      <c r="H8" s="25">
        <f t="shared" si="1"/>
        <v>7</v>
      </c>
      <c r="I8" s="25">
        <f t="shared" si="1"/>
        <v>1</v>
      </c>
      <c r="J8" s="25">
        <f t="shared" si="1"/>
        <v>2</v>
      </c>
      <c r="K8" s="25">
        <f t="shared" si="1"/>
        <v>0</v>
      </c>
    </row>
    <row r="9" spans="1:11" ht="15" customHeight="1">
      <c r="A9" s="2"/>
      <c r="B9" s="758" t="s">
        <v>505</v>
      </c>
      <c r="C9" s="751">
        <v>58</v>
      </c>
      <c r="D9" s="751">
        <v>10</v>
      </c>
      <c r="E9" s="751">
        <v>6</v>
      </c>
      <c r="F9" s="751">
        <v>4</v>
      </c>
      <c r="G9" s="751">
        <v>0</v>
      </c>
      <c r="H9" s="751">
        <v>1</v>
      </c>
      <c r="I9" s="751">
        <v>1</v>
      </c>
      <c r="J9" s="751">
        <v>2</v>
      </c>
      <c r="K9" s="751">
        <v>0</v>
      </c>
    </row>
    <row r="10" spans="1:11" ht="15" customHeight="1">
      <c r="A10" s="2"/>
      <c r="B10" s="758" t="s">
        <v>506</v>
      </c>
      <c r="C10" s="751">
        <v>26</v>
      </c>
      <c r="D10" s="751">
        <v>0</v>
      </c>
      <c r="E10" s="751">
        <v>0</v>
      </c>
      <c r="F10" s="751">
        <v>0</v>
      </c>
      <c r="G10" s="751">
        <v>0</v>
      </c>
      <c r="H10" s="751">
        <v>0</v>
      </c>
      <c r="I10" s="751">
        <v>0</v>
      </c>
      <c r="J10" s="751">
        <v>0</v>
      </c>
      <c r="K10" s="751">
        <v>0</v>
      </c>
    </row>
    <row r="11" spans="1:11" ht="15" customHeight="1">
      <c r="A11" s="2"/>
      <c r="B11" s="758" t="s">
        <v>507</v>
      </c>
      <c r="C11" s="751">
        <v>13</v>
      </c>
      <c r="D11" s="751">
        <v>0</v>
      </c>
      <c r="E11" s="751">
        <v>0</v>
      </c>
      <c r="F11" s="751">
        <v>0</v>
      </c>
      <c r="G11" s="751">
        <v>0</v>
      </c>
      <c r="H11" s="751">
        <v>0</v>
      </c>
      <c r="I11" s="751">
        <v>0</v>
      </c>
      <c r="J11" s="751">
        <v>0</v>
      </c>
      <c r="K11" s="751">
        <v>0</v>
      </c>
    </row>
    <row r="12" spans="1:11" ht="15" customHeight="1">
      <c r="A12" s="2"/>
      <c r="B12" s="758" t="s">
        <v>508</v>
      </c>
      <c r="C12" s="751">
        <v>113</v>
      </c>
      <c r="D12" s="751">
        <v>6</v>
      </c>
      <c r="E12" s="751">
        <v>0</v>
      </c>
      <c r="F12" s="751">
        <v>6</v>
      </c>
      <c r="G12" s="751">
        <v>0</v>
      </c>
      <c r="H12" s="751">
        <v>6</v>
      </c>
      <c r="I12" s="751">
        <v>0</v>
      </c>
      <c r="J12" s="751">
        <v>0</v>
      </c>
      <c r="K12" s="751">
        <v>0</v>
      </c>
    </row>
    <row r="13" spans="1:11" ht="15" customHeight="1">
      <c r="A13" s="2"/>
      <c r="B13" s="758" t="s">
        <v>509</v>
      </c>
      <c r="C13" s="751">
        <v>1</v>
      </c>
      <c r="D13" s="751">
        <v>0</v>
      </c>
      <c r="E13" s="751">
        <v>0</v>
      </c>
      <c r="F13" s="751">
        <v>0</v>
      </c>
      <c r="G13" s="751">
        <v>0</v>
      </c>
      <c r="H13" s="751">
        <v>0</v>
      </c>
      <c r="I13" s="751">
        <v>0</v>
      </c>
      <c r="J13" s="751">
        <v>0</v>
      </c>
      <c r="K13" s="751">
        <v>0</v>
      </c>
    </row>
    <row r="14" spans="1:11" ht="15" customHeight="1">
      <c r="A14" s="2" t="s">
        <v>510</v>
      </c>
      <c r="B14" s="758"/>
      <c r="C14" s="25">
        <f t="shared" ref="C14:K14" si="2">SUM(C15:C16)</f>
        <v>28</v>
      </c>
      <c r="D14" s="25">
        <f t="shared" si="2"/>
        <v>2</v>
      </c>
      <c r="E14" s="25">
        <f t="shared" si="2"/>
        <v>1</v>
      </c>
      <c r="F14" s="25">
        <f t="shared" si="2"/>
        <v>1</v>
      </c>
      <c r="G14" s="25">
        <f t="shared" si="2"/>
        <v>0</v>
      </c>
      <c r="H14" s="25">
        <f t="shared" si="2"/>
        <v>0</v>
      </c>
      <c r="I14" s="25">
        <f t="shared" si="2"/>
        <v>0</v>
      </c>
      <c r="J14" s="25">
        <f t="shared" si="2"/>
        <v>0</v>
      </c>
      <c r="K14" s="25">
        <f t="shared" si="2"/>
        <v>1</v>
      </c>
    </row>
    <row r="15" spans="1:11" ht="15" customHeight="1">
      <c r="A15" s="2"/>
      <c r="B15" s="758" t="s">
        <v>512</v>
      </c>
      <c r="C15" s="751">
        <v>25</v>
      </c>
      <c r="D15" s="751">
        <v>2</v>
      </c>
      <c r="E15" s="751">
        <v>1</v>
      </c>
      <c r="F15" s="751">
        <v>1</v>
      </c>
      <c r="G15" s="751">
        <v>0</v>
      </c>
      <c r="H15" s="751">
        <v>0</v>
      </c>
      <c r="I15" s="751">
        <v>0</v>
      </c>
      <c r="J15" s="751">
        <v>0</v>
      </c>
      <c r="K15" s="751">
        <v>1</v>
      </c>
    </row>
    <row r="16" spans="1:11" ht="15" customHeight="1">
      <c r="A16" s="2"/>
      <c r="B16" s="758" t="s">
        <v>513</v>
      </c>
      <c r="C16" s="751">
        <v>3</v>
      </c>
      <c r="D16" s="751">
        <v>0</v>
      </c>
      <c r="E16" s="751">
        <v>0</v>
      </c>
      <c r="F16" s="751">
        <v>0</v>
      </c>
      <c r="G16" s="751">
        <v>0</v>
      </c>
      <c r="H16" s="751">
        <v>0</v>
      </c>
      <c r="I16" s="751">
        <v>0</v>
      </c>
      <c r="J16" s="751">
        <v>0</v>
      </c>
      <c r="K16" s="751">
        <v>0</v>
      </c>
    </row>
    <row r="17" spans="1:11" ht="15" customHeight="1">
      <c r="A17" s="2" t="s">
        <v>514</v>
      </c>
      <c r="B17" s="758"/>
      <c r="C17" s="25">
        <f t="shared" ref="C17:K17" si="3">SUM(C18:C25)</f>
        <v>346</v>
      </c>
      <c r="D17" s="25">
        <f t="shared" si="3"/>
        <v>0</v>
      </c>
      <c r="E17" s="25">
        <f t="shared" si="3"/>
        <v>0</v>
      </c>
      <c r="F17" s="25">
        <f t="shared" si="3"/>
        <v>0</v>
      </c>
      <c r="G17" s="25">
        <f t="shared" si="3"/>
        <v>0</v>
      </c>
      <c r="H17" s="25">
        <f t="shared" si="3"/>
        <v>0</v>
      </c>
      <c r="I17" s="25">
        <f t="shared" si="3"/>
        <v>0</v>
      </c>
      <c r="J17" s="25">
        <f t="shared" si="3"/>
        <v>0</v>
      </c>
      <c r="K17" s="25">
        <f t="shared" si="3"/>
        <v>0</v>
      </c>
    </row>
    <row r="18" spans="1:11" ht="15" customHeight="1">
      <c r="A18" s="2"/>
      <c r="B18" s="758" t="s">
        <v>516</v>
      </c>
      <c r="C18" s="751">
        <v>78</v>
      </c>
      <c r="D18" s="751">
        <v>0</v>
      </c>
      <c r="E18" s="751">
        <v>0</v>
      </c>
      <c r="F18" s="751">
        <v>0</v>
      </c>
      <c r="G18" s="751">
        <v>0</v>
      </c>
      <c r="H18" s="751">
        <v>0</v>
      </c>
      <c r="I18" s="751">
        <v>0</v>
      </c>
      <c r="J18" s="751">
        <v>0</v>
      </c>
      <c r="K18" s="751">
        <v>0</v>
      </c>
    </row>
    <row r="19" spans="1:11" ht="15" customHeight="1">
      <c r="A19" s="2"/>
      <c r="B19" s="758" t="s">
        <v>517</v>
      </c>
      <c r="C19" s="751">
        <v>14</v>
      </c>
      <c r="D19" s="751">
        <v>0</v>
      </c>
      <c r="E19" s="751">
        <v>0</v>
      </c>
      <c r="F19" s="751">
        <v>0</v>
      </c>
      <c r="G19" s="751">
        <v>0</v>
      </c>
      <c r="H19" s="751">
        <v>0</v>
      </c>
      <c r="I19" s="751">
        <v>0</v>
      </c>
      <c r="J19" s="751">
        <v>0</v>
      </c>
      <c r="K19" s="751">
        <v>0</v>
      </c>
    </row>
    <row r="20" spans="1:11" ht="15" customHeight="1">
      <c r="A20" s="2"/>
      <c r="B20" s="748" t="s">
        <v>518</v>
      </c>
      <c r="C20" s="755">
        <v>84</v>
      </c>
      <c r="D20" s="755">
        <v>0</v>
      </c>
      <c r="E20" s="755">
        <v>0</v>
      </c>
      <c r="F20" s="755">
        <v>0</v>
      </c>
      <c r="G20" s="755">
        <v>0</v>
      </c>
      <c r="H20" s="755">
        <v>0</v>
      </c>
      <c r="I20" s="755">
        <v>0</v>
      </c>
      <c r="J20" s="755">
        <v>0</v>
      </c>
      <c r="K20" s="755">
        <v>0</v>
      </c>
    </row>
    <row r="21" spans="1:11" ht="15" customHeight="1">
      <c r="A21" s="2"/>
      <c r="B21" s="748" t="s">
        <v>519</v>
      </c>
      <c r="C21" s="755">
        <v>62</v>
      </c>
      <c r="D21" s="755">
        <v>0</v>
      </c>
      <c r="E21" s="755">
        <v>0</v>
      </c>
      <c r="F21" s="755">
        <v>0</v>
      </c>
      <c r="G21" s="755">
        <v>0</v>
      </c>
      <c r="H21" s="755">
        <v>0</v>
      </c>
      <c r="I21" s="755">
        <v>0</v>
      </c>
      <c r="J21" s="755">
        <v>0</v>
      </c>
      <c r="K21" s="755">
        <v>0</v>
      </c>
    </row>
    <row r="22" spans="1:11" ht="15" customHeight="1">
      <c r="A22" s="2"/>
      <c r="B22" s="758" t="s">
        <v>520</v>
      </c>
      <c r="C22" s="751">
        <v>12</v>
      </c>
      <c r="D22" s="751">
        <v>0</v>
      </c>
      <c r="E22" s="751">
        <v>0</v>
      </c>
      <c r="F22" s="751">
        <v>0</v>
      </c>
      <c r="G22" s="751">
        <v>0</v>
      </c>
      <c r="H22" s="751">
        <v>0</v>
      </c>
      <c r="I22" s="751">
        <v>0</v>
      </c>
      <c r="J22" s="751">
        <v>0</v>
      </c>
      <c r="K22" s="751">
        <v>0</v>
      </c>
    </row>
    <row r="23" spans="1:11" ht="15" customHeight="1">
      <c r="A23" s="2"/>
      <c r="B23" s="758" t="s">
        <v>521</v>
      </c>
      <c r="C23" s="751">
        <v>10</v>
      </c>
      <c r="D23" s="751">
        <v>0</v>
      </c>
      <c r="E23" s="751">
        <v>0</v>
      </c>
      <c r="F23" s="751">
        <v>0</v>
      </c>
      <c r="G23" s="751">
        <v>0</v>
      </c>
      <c r="H23" s="751">
        <v>0</v>
      </c>
      <c r="I23" s="751">
        <v>0</v>
      </c>
      <c r="J23" s="751">
        <v>0</v>
      </c>
      <c r="K23" s="751">
        <v>0</v>
      </c>
    </row>
    <row r="24" spans="1:11" ht="15" customHeight="1">
      <c r="A24" s="2"/>
      <c r="B24" s="758" t="s">
        <v>522</v>
      </c>
      <c r="C24" s="751">
        <v>7</v>
      </c>
      <c r="D24" s="751">
        <v>0</v>
      </c>
      <c r="E24" s="751">
        <v>0</v>
      </c>
      <c r="F24" s="751">
        <v>0</v>
      </c>
      <c r="G24" s="751">
        <v>0</v>
      </c>
      <c r="H24" s="751">
        <v>0</v>
      </c>
      <c r="I24" s="751">
        <v>0</v>
      </c>
      <c r="J24" s="751">
        <v>0</v>
      </c>
      <c r="K24" s="751">
        <v>0</v>
      </c>
    </row>
    <row r="25" spans="1:11" ht="15" customHeight="1">
      <c r="A25" s="2"/>
      <c r="B25" s="758" t="s">
        <v>523</v>
      </c>
      <c r="C25" s="751">
        <v>79</v>
      </c>
      <c r="D25" s="751">
        <v>0</v>
      </c>
      <c r="E25" s="751">
        <v>0</v>
      </c>
      <c r="F25" s="751">
        <v>0</v>
      </c>
      <c r="G25" s="751">
        <v>0</v>
      </c>
      <c r="H25" s="751">
        <v>0</v>
      </c>
      <c r="I25" s="751">
        <v>0</v>
      </c>
      <c r="J25" s="751">
        <v>0</v>
      </c>
      <c r="K25" s="751">
        <v>0</v>
      </c>
    </row>
    <row r="26" spans="1:11" ht="15" customHeight="1">
      <c r="A26" s="2" t="s">
        <v>524</v>
      </c>
      <c r="B26" s="758"/>
      <c r="C26" s="25">
        <f t="shared" ref="C26:K26" si="4">SUM(C27:C31)</f>
        <v>336</v>
      </c>
      <c r="D26" s="25">
        <f t="shared" si="4"/>
        <v>14</v>
      </c>
      <c r="E26" s="25">
        <f t="shared" si="4"/>
        <v>14</v>
      </c>
      <c r="F26" s="25">
        <f t="shared" si="4"/>
        <v>0</v>
      </c>
      <c r="G26" s="25">
        <f t="shared" si="4"/>
        <v>0</v>
      </c>
      <c r="H26" s="25">
        <f t="shared" si="4"/>
        <v>0</v>
      </c>
      <c r="I26" s="25">
        <f t="shared" si="4"/>
        <v>0</v>
      </c>
      <c r="J26" s="25">
        <f t="shared" si="4"/>
        <v>0</v>
      </c>
      <c r="K26" s="25">
        <f t="shared" si="4"/>
        <v>0</v>
      </c>
    </row>
    <row r="27" spans="1:11" ht="15" customHeight="1">
      <c r="A27" s="2"/>
      <c r="B27" s="758" t="s">
        <v>532</v>
      </c>
      <c r="C27" s="751">
        <v>39</v>
      </c>
      <c r="D27" s="751">
        <v>1</v>
      </c>
      <c r="E27" s="751">
        <v>1</v>
      </c>
      <c r="F27" s="751">
        <v>0</v>
      </c>
      <c r="G27" s="751">
        <v>0</v>
      </c>
      <c r="H27" s="751">
        <v>0</v>
      </c>
      <c r="I27" s="751">
        <v>0</v>
      </c>
      <c r="J27" s="751">
        <v>0</v>
      </c>
      <c r="K27" s="751">
        <v>0</v>
      </c>
    </row>
    <row r="28" spans="1:11" ht="15" customHeight="1">
      <c r="A28" s="2"/>
      <c r="B28" s="758" t="s">
        <v>533</v>
      </c>
      <c r="C28" s="751">
        <v>168</v>
      </c>
      <c r="D28" s="751">
        <v>11</v>
      </c>
      <c r="E28" s="751">
        <v>11</v>
      </c>
      <c r="F28" s="751">
        <v>0</v>
      </c>
      <c r="G28" s="751">
        <v>0</v>
      </c>
      <c r="H28" s="751">
        <v>0</v>
      </c>
      <c r="I28" s="751">
        <v>0</v>
      </c>
      <c r="J28" s="751">
        <v>0</v>
      </c>
      <c r="K28" s="751">
        <v>0</v>
      </c>
    </row>
    <row r="29" spans="1:11" ht="15" customHeight="1">
      <c r="A29" s="2"/>
      <c r="B29" s="758" t="s">
        <v>534</v>
      </c>
      <c r="C29" s="751">
        <v>97</v>
      </c>
      <c r="D29" s="751">
        <v>2</v>
      </c>
      <c r="E29" s="751">
        <v>2</v>
      </c>
      <c r="F29" s="751">
        <v>0</v>
      </c>
      <c r="G29" s="751">
        <v>0</v>
      </c>
      <c r="H29" s="751">
        <v>0</v>
      </c>
      <c r="I29" s="751">
        <v>0</v>
      </c>
      <c r="J29" s="751">
        <v>0</v>
      </c>
      <c r="K29" s="751">
        <v>0</v>
      </c>
    </row>
    <row r="30" spans="1:11" ht="15" customHeight="1">
      <c r="A30" s="2"/>
      <c r="B30" s="758" t="s">
        <v>535</v>
      </c>
      <c r="C30" s="751">
        <v>31</v>
      </c>
      <c r="D30" s="751">
        <v>0</v>
      </c>
      <c r="E30" s="751">
        <v>0</v>
      </c>
      <c r="F30" s="751">
        <v>0</v>
      </c>
      <c r="G30" s="751">
        <v>0</v>
      </c>
      <c r="H30" s="751">
        <v>0</v>
      </c>
      <c r="I30" s="751">
        <v>0</v>
      </c>
      <c r="J30" s="751">
        <v>0</v>
      </c>
      <c r="K30" s="751">
        <v>0</v>
      </c>
    </row>
    <row r="31" spans="1:11" ht="15" customHeight="1">
      <c r="A31" s="2"/>
      <c r="B31" s="758" t="s">
        <v>536</v>
      </c>
      <c r="C31" s="755">
        <v>1</v>
      </c>
      <c r="D31" s="755">
        <v>0</v>
      </c>
      <c r="E31" s="755">
        <v>0</v>
      </c>
      <c r="F31" s="755">
        <v>0</v>
      </c>
      <c r="G31" s="755">
        <v>0</v>
      </c>
      <c r="H31" s="755">
        <v>0</v>
      </c>
      <c r="I31" s="755">
        <v>0</v>
      </c>
      <c r="J31" s="755">
        <v>0</v>
      </c>
      <c r="K31" s="755">
        <v>0</v>
      </c>
    </row>
    <row r="32" spans="1:11" ht="15" customHeight="1">
      <c r="A32" s="2" t="s">
        <v>537</v>
      </c>
      <c r="B32" s="758"/>
      <c r="C32" s="25">
        <f t="shared" ref="C32:K32" si="5">SUM(C33:C38)</f>
        <v>160</v>
      </c>
      <c r="D32" s="25">
        <f t="shared" si="5"/>
        <v>3</v>
      </c>
      <c r="E32" s="25">
        <f t="shared" si="5"/>
        <v>3</v>
      </c>
      <c r="F32" s="25">
        <f t="shared" si="5"/>
        <v>0</v>
      </c>
      <c r="G32" s="25">
        <f t="shared" si="5"/>
        <v>0</v>
      </c>
      <c r="H32" s="25">
        <f t="shared" si="5"/>
        <v>0</v>
      </c>
      <c r="I32" s="25">
        <f t="shared" si="5"/>
        <v>0</v>
      </c>
      <c r="J32" s="25">
        <f t="shared" si="5"/>
        <v>0</v>
      </c>
      <c r="K32" s="25">
        <f t="shared" si="5"/>
        <v>0</v>
      </c>
    </row>
    <row r="33" spans="1:11" ht="15" customHeight="1">
      <c r="A33" s="2"/>
      <c r="B33" s="758" t="s">
        <v>539</v>
      </c>
      <c r="C33" s="751">
        <v>18</v>
      </c>
      <c r="D33" s="751">
        <v>0</v>
      </c>
      <c r="E33" s="751">
        <v>0</v>
      </c>
      <c r="F33" s="751">
        <v>0</v>
      </c>
      <c r="G33" s="751">
        <v>0</v>
      </c>
      <c r="H33" s="751">
        <v>0</v>
      </c>
      <c r="I33" s="751">
        <v>0</v>
      </c>
      <c r="J33" s="751">
        <v>0</v>
      </c>
      <c r="K33" s="751">
        <v>0</v>
      </c>
    </row>
    <row r="34" spans="1:11" ht="15" customHeight="1">
      <c r="A34" s="2"/>
      <c r="B34" s="758" t="s">
        <v>540</v>
      </c>
      <c r="C34" s="751">
        <v>9</v>
      </c>
      <c r="D34" s="751">
        <v>0</v>
      </c>
      <c r="E34" s="751">
        <v>0</v>
      </c>
      <c r="F34" s="751">
        <v>0</v>
      </c>
      <c r="G34" s="751">
        <v>0</v>
      </c>
      <c r="H34" s="751">
        <v>0</v>
      </c>
      <c r="I34" s="751">
        <v>0</v>
      </c>
      <c r="J34" s="751">
        <v>0</v>
      </c>
      <c r="K34" s="751">
        <v>0</v>
      </c>
    </row>
    <row r="35" spans="1:11" ht="15" customHeight="1">
      <c r="A35" s="2"/>
      <c r="B35" s="758" t="s">
        <v>541</v>
      </c>
      <c r="C35" s="751">
        <v>0</v>
      </c>
      <c r="D35" s="751">
        <v>0</v>
      </c>
      <c r="E35" s="751">
        <v>0</v>
      </c>
      <c r="F35" s="751">
        <v>0</v>
      </c>
      <c r="G35" s="751">
        <v>0</v>
      </c>
      <c r="H35" s="751">
        <v>0</v>
      </c>
      <c r="I35" s="751">
        <v>0</v>
      </c>
      <c r="J35" s="751">
        <v>0</v>
      </c>
      <c r="K35" s="751">
        <v>0</v>
      </c>
    </row>
    <row r="36" spans="1:11" ht="15" customHeight="1">
      <c r="A36" s="2"/>
      <c r="B36" s="758" t="s">
        <v>542</v>
      </c>
      <c r="C36" s="751">
        <v>113</v>
      </c>
      <c r="D36" s="751">
        <v>3</v>
      </c>
      <c r="E36" s="751">
        <v>3</v>
      </c>
      <c r="F36" s="751">
        <v>0</v>
      </c>
      <c r="G36" s="751">
        <v>0</v>
      </c>
      <c r="H36" s="751">
        <v>0</v>
      </c>
      <c r="I36" s="751">
        <v>0</v>
      </c>
      <c r="J36" s="751">
        <v>0</v>
      </c>
      <c r="K36" s="751">
        <v>0</v>
      </c>
    </row>
    <row r="37" spans="1:11" ht="15" customHeight="1">
      <c r="A37" s="2"/>
      <c r="B37" s="758" t="s">
        <v>543</v>
      </c>
      <c r="C37" s="751">
        <v>11</v>
      </c>
      <c r="D37" s="751">
        <v>0</v>
      </c>
      <c r="E37" s="751">
        <v>0</v>
      </c>
      <c r="F37" s="751">
        <v>0</v>
      </c>
      <c r="G37" s="751">
        <v>0</v>
      </c>
      <c r="H37" s="751">
        <v>0</v>
      </c>
      <c r="I37" s="751">
        <v>0</v>
      </c>
      <c r="J37" s="751">
        <v>0</v>
      </c>
      <c r="K37" s="751">
        <v>0</v>
      </c>
    </row>
    <row r="38" spans="1:11" ht="15" customHeight="1">
      <c r="A38" s="2"/>
      <c r="B38" s="758" t="s">
        <v>544</v>
      </c>
      <c r="C38" s="751">
        <v>9</v>
      </c>
      <c r="D38" s="751">
        <v>0</v>
      </c>
      <c r="E38" s="751">
        <v>0</v>
      </c>
      <c r="F38" s="751">
        <v>0</v>
      </c>
      <c r="G38" s="751">
        <v>0</v>
      </c>
      <c r="H38" s="751">
        <v>0</v>
      </c>
      <c r="I38" s="751">
        <v>0</v>
      </c>
      <c r="J38" s="751">
        <v>0</v>
      </c>
      <c r="K38" s="751">
        <v>0</v>
      </c>
    </row>
    <row r="39" spans="1:11" ht="15" customHeight="1">
      <c r="A39" s="2" t="s">
        <v>545</v>
      </c>
      <c r="B39" s="758"/>
      <c r="C39" s="25">
        <f t="shared" ref="C39:K39" si="6">SUM(C40:C42)</f>
        <v>80</v>
      </c>
      <c r="D39" s="25">
        <f t="shared" si="6"/>
        <v>0</v>
      </c>
      <c r="E39" s="25">
        <f t="shared" si="6"/>
        <v>0</v>
      </c>
      <c r="F39" s="25">
        <f t="shared" si="6"/>
        <v>0</v>
      </c>
      <c r="G39" s="25">
        <f t="shared" si="6"/>
        <v>0</v>
      </c>
      <c r="H39" s="25">
        <f t="shared" si="6"/>
        <v>0</v>
      </c>
      <c r="I39" s="25">
        <f t="shared" si="6"/>
        <v>0</v>
      </c>
      <c r="J39" s="25">
        <f t="shared" si="6"/>
        <v>0</v>
      </c>
      <c r="K39" s="25">
        <f t="shared" si="6"/>
        <v>0</v>
      </c>
    </row>
    <row r="40" spans="1:11" ht="15" customHeight="1">
      <c r="A40" s="2"/>
      <c r="B40" s="758" t="s">
        <v>547</v>
      </c>
      <c r="C40" s="751">
        <v>17</v>
      </c>
      <c r="D40" s="751">
        <v>0</v>
      </c>
      <c r="E40" s="751">
        <v>0</v>
      </c>
      <c r="F40" s="751">
        <v>0</v>
      </c>
      <c r="G40" s="751">
        <v>0</v>
      </c>
      <c r="H40" s="751">
        <v>0</v>
      </c>
      <c r="I40" s="751">
        <v>0</v>
      </c>
      <c r="J40" s="751">
        <v>0</v>
      </c>
      <c r="K40" s="751">
        <v>0</v>
      </c>
    </row>
    <row r="41" spans="1:11" ht="15" customHeight="1">
      <c r="A41" s="2"/>
      <c r="B41" s="758" t="s">
        <v>548</v>
      </c>
      <c r="C41" s="751">
        <v>61</v>
      </c>
      <c r="D41" s="751">
        <v>0</v>
      </c>
      <c r="E41" s="751">
        <v>0</v>
      </c>
      <c r="F41" s="751">
        <v>0</v>
      </c>
      <c r="G41" s="751">
        <v>0</v>
      </c>
      <c r="H41" s="751">
        <v>0</v>
      </c>
      <c r="I41" s="751">
        <v>0</v>
      </c>
      <c r="J41" s="751">
        <v>0</v>
      </c>
      <c r="K41" s="751">
        <v>0</v>
      </c>
    </row>
    <row r="42" spans="1:11" ht="15" customHeight="1">
      <c r="A42" s="2"/>
      <c r="B42" s="758" t="s">
        <v>549</v>
      </c>
      <c r="C42" s="751">
        <v>2</v>
      </c>
      <c r="D42" s="751">
        <v>0</v>
      </c>
      <c r="E42" s="751">
        <v>0</v>
      </c>
      <c r="F42" s="751">
        <v>0</v>
      </c>
      <c r="G42" s="751">
        <v>0</v>
      </c>
      <c r="H42" s="751">
        <v>0</v>
      </c>
      <c r="I42" s="751">
        <v>0</v>
      </c>
      <c r="J42" s="751">
        <v>0</v>
      </c>
      <c r="K42" s="751">
        <v>0</v>
      </c>
    </row>
    <row r="43" spans="1:11" ht="15" customHeight="1">
      <c r="A43" s="2" t="s">
        <v>550</v>
      </c>
      <c r="B43" s="758"/>
      <c r="C43" s="25">
        <f t="shared" ref="C43:K43" si="7">SUM(C44:C50)</f>
        <v>121</v>
      </c>
      <c r="D43" s="25">
        <f t="shared" si="7"/>
        <v>0</v>
      </c>
      <c r="E43" s="25">
        <f t="shared" si="7"/>
        <v>0</v>
      </c>
      <c r="F43" s="25">
        <f t="shared" si="7"/>
        <v>0</v>
      </c>
      <c r="G43" s="25">
        <f t="shared" si="7"/>
        <v>0</v>
      </c>
      <c r="H43" s="25">
        <f t="shared" si="7"/>
        <v>0</v>
      </c>
      <c r="I43" s="25">
        <f t="shared" si="7"/>
        <v>0</v>
      </c>
      <c r="J43" s="25">
        <f t="shared" si="7"/>
        <v>0</v>
      </c>
      <c r="K43" s="25">
        <f t="shared" si="7"/>
        <v>0</v>
      </c>
    </row>
    <row r="44" spans="1:11" ht="15" customHeight="1">
      <c r="A44" s="2"/>
      <c r="B44" s="758" t="s">
        <v>552</v>
      </c>
      <c r="C44" s="751">
        <v>2</v>
      </c>
      <c r="D44" s="751">
        <v>0</v>
      </c>
      <c r="E44" s="751">
        <v>0</v>
      </c>
      <c r="F44" s="751">
        <v>0</v>
      </c>
      <c r="G44" s="751">
        <v>0</v>
      </c>
      <c r="H44" s="751">
        <v>0</v>
      </c>
      <c r="I44" s="751">
        <v>0</v>
      </c>
      <c r="J44" s="751">
        <v>0</v>
      </c>
      <c r="K44" s="751">
        <v>0</v>
      </c>
    </row>
    <row r="45" spans="1:11" ht="15" customHeight="1">
      <c r="A45" s="2"/>
      <c r="B45" s="758" t="s">
        <v>553</v>
      </c>
      <c r="C45" s="751">
        <v>6</v>
      </c>
      <c r="D45" s="751">
        <v>0</v>
      </c>
      <c r="E45" s="751">
        <v>0</v>
      </c>
      <c r="F45" s="751">
        <v>0</v>
      </c>
      <c r="G45" s="751">
        <v>0</v>
      </c>
      <c r="H45" s="751">
        <v>0</v>
      </c>
      <c r="I45" s="751">
        <v>0</v>
      </c>
      <c r="J45" s="751">
        <v>0</v>
      </c>
      <c r="K45" s="751">
        <v>0</v>
      </c>
    </row>
    <row r="46" spans="1:11" ht="15" customHeight="1">
      <c r="A46" s="2"/>
      <c r="B46" s="758" t="s">
        <v>554</v>
      </c>
      <c r="C46" s="751">
        <v>4</v>
      </c>
      <c r="D46" s="751">
        <v>0</v>
      </c>
      <c r="E46" s="751">
        <v>0</v>
      </c>
      <c r="F46" s="751">
        <v>0</v>
      </c>
      <c r="G46" s="751">
        <v>0</v>
      </c>
      <c r="H46" s="751">
        <v>0</v>
      </c>
      <c r="I46" s="751">
        <v>0</v>
      </c>
      <c r="J46" s="751">
        <v>0</v>
      </c>
      <c r="K46" s="751">
        <v>0</v>
      </c>
    </row>
    <row r="47" spans="1:11" ht="15" customHeight="1">
      <c r="A47" s="2"/>
      <c r="B47" s="758" t="s">
        <v>555</v>
      </c>
      <c r="C47" s="751">
        <v>2</v>
      </c>
      <c r="D47" s="751">
        <v>0</v>
      </c>
      <c r="E47" s="751">
        <v>0</v>
      </c>
      <c r="F47" s="751">
        <v>0</v>
      </c>
      <c r="G47" s="751">
        <v>0</v>
      </c>
      <c r="H47" s="751">
        <v>0</v>
      </c>
      <c r="I47" s="751">
        <v>0</v>
      </c>
      <c r="J47" s="751">
        <v>0</v>
      </c>
      <c r="K47" s="751">
        <v>0</v>
      </c>
    </row>
    <row r="48" spans="1:11" ht="15" customHeight="1">
      <c r="A48" s="2"/>
      <c r="B48" s="758" t="s">
        <v>556</v>
      </c>
      <c r="C48" s="751">
        <v>7</v>
      </c>
      <c r="D48" s="751">
        <v>0</v>
      </c>
      <c r="E48" s="751">
        <v>0</v>
      </c>
      <c r="F48" s="751">
        <v>0</v>
      </c>
      <c r="G48" s="751">
        <v>0</v>
      </c>
      <c r="H48" s="751">
        <v>0</v>
      </c>
      <c r="I48" s="751">
        <v>0</v>
      </c>
      <c r="J48" s="751">
        <v>0</v>
      </c>
      <c r="K48" s="751">
        <v>0</v>
      </c>
    </row>
    <row r="49" spans="1:11" ht="15" customHeight="1">
      <c r="A49" s="2"/>
      <c r="B49" s="758" t="s">
        <v>557</v>
      </c>
      <c r="C49" s="751">
        <v>83</v>
      </c>
      <c r="D49" s="751">
        <v>0</v>
      </c>
      <c r="E49" s="751">
        <v>0</v>
      </c>
      <c r="F49" s="751">
        <v>0</v>
      </c>
      <c r="G49" s="751">
        <v>0</v>
      </c>
      <c r="H49" s="751">
        <v>0</v>
      </c>
      <c r="I49" s="751">
        <v>0</v>
      </c>
      <c r="J49" s="751">
        <v>0</v>
      </c>
      <c r="K49" s="751">
        <v>0</v>
      </c>
    </row>
    <row r="50" spans="1:11" ht="15" customHeight="1">
      <c r="A50" s="2"/>
      <c r="B50" s="758" t="s">
        <v>558</v>
      </c>
      <c r="C50" s="751">
        <v>17</v>
      </c>
      <c r="D50" s="751">
        <v>0</v>
      </c>
      <c r="E50" s="751">
        <v>0</v>
      </c>
      <c r="F50" s="751">
        <v>0</v>
      </c>
      <c r="G50" s="751">
        <v>0</v>
      </c>
      <c r="H50" s="751">
        <v>0</v>
      </c>
      <c r="I50" s="751">
        <v>0</v>
      </c>
      <c r="J50" s="751">
        <v>0</v>
      </c>
      <c r="K50" s="751">
        <v>0</v>
      </c>
    </row>
    <row r="51" spans="1:11" ht="15" customHeight="1">
      <c r="A51" s="2" t="s">
        <v>559</v>
      </c>
      <c r="B51" s="758"/>
      <c r="C51" s="25">
        <f t="shared" ref="C51:K51" si="8">SUM(C52:C58)</f>
        <v>105</v>
      </c>
      <c r="D51" s="25">
        <f t="shared" si="8"/>
        <v>0</v>
      </c>
      <c r="E51" s="25">
        <f t="shared" si="8"/>
        <v>0</v>
      </c>
      <c r="F51" s="25">
        <f t="shared" si="8"/>
        <v>0</v>
      </c>
      <c r="G51" s="25">
        <f t="shared" si="8"/>
        <v>0</v>
      </c>
      <c r="H51" s="25">
        <f t="shared" si="8"/>
        <v>0</v>
      </c>
      <c r="I51" s="25">
        <f t="shared" si="8"/>
        <v>0</v>
      </c>
      <c r="J51" s="25">
        <f t="shared" si="8"/>
        <v>0</v>
      </c>
      <c r="K51" s="25">
        <f t="shared" si="8"/>
        <v>0</v>
      </c>
    </row>
    <row r="52" spans="1:11" ht="15" customHeight="1">
      <c r="A52" s="2"/>
      <c r="B52" s="758" t="s">
        <v>561</v>
      </c>
      <c r="C52" s="751">
        <v>56</v>
      </c>
      <c r="D52" s="751">
        <v>0</v>
      </c>
      <c r="E52" s="751">
        <v>0</v>
      </c>
      <c r="F52" s="751">
        <v>0</v>
      </c>
      <c r="G52" s="751">
        <v>0</v>
      </c>
      <c r="H52" s="751">
        <v>0</v>
      </c>
      <c r="I52" s="751">
        <v>0</v>
      </c>
      <c r="J52" s="751">
        <v>0</v>
      </c>
      <c r="K52" s="751">
        <v>0</v>
      </c>
    </row>
    <row r="53" spans="1:11" ht="15" customHeight="1">
      <c r="A53" s="2"/>
      <c r="B53" s="758" t="s">
        <v>562</v>
      </c>
      <c r="C53" s="751">
        <v>8</v>
      </c>
      <c r="D53" s="751">
        <v>0</v>
      </c>
      <c r="E53" s="751">
        <v>0</v>
      </c>
      <c r="F53" s="751">
        <v>0</v>
      </c>
      <c r="G53" s="751">
        <v>0</v>
      </c>
      <c r="H53" s="751">
        <v>0</v>
      </c>
      <c r="I53" s="751">
        <v>0</v>
      </c>
      <c r="J53" s="751">
        <v>0</v>
      </c>
      <c r="K53" s="751">
        <v>0</v>
      </c>
    </row>
    <row r="54" spans="1:11" ht="15" customHeight="1">
      <c r="A54" s="2"/>
      <c r="B54" s="758" t="s">
        <v>563</v>
      </c>
      <c r="C54" s="751">
        <v>1</v>
      </c>
      <c r="D54" s="751">
        <v>0</v>
      </c>
      <c r="E54" s="751">
        <v>0</v>
      </c>
      <c r="F54" s="751">
        <v>0</v>
      </c>
      <c r="G54" s="751">
        <v>0</v>
      </c>
      <c r="H54" s="751">
        <v>0</v>
      </c>
      <c r="I54" s="751">
        <v>0</v>
      </c>
      <c r="J54" s="751">
        <v>0</v>
      </c>
      <c r="K54" s="751">
        <v>0</v>
      </c>
    </row>
    <row r="55" spans="1:11" ht="15" customHeight="1">
      <c r="A55" s="2"/>
      <c r="B55" s="758" t="s">
        <v>564</v>
      </c>
      <c r="C55" s="751">
        <v>10</v>
      </c>
      <c r="D55" s="751">
        <v>0</v>
      </c>
      <c r="E55" s="751">
        <v>0</v>
      </c>
      <c r="F55" s="751">
        <v>0</v>
      </c>
      <c r="G55" s="751">
        <v>0</v>
      </c>
      <c r="H55" s="751">
        <v>0</v>
      </c>
      <c r="I55" s="751">
        <v>0</v>
      </c>
      <c r="J55" s="751">
        <v>0</v>
      </c>
      <c r="K55" s="751">
        <v>0</v>
      </c>
    </row>
    <row r="56" spans="1:11" ht="15" customHeight="1">
      <c r="A56" s="2"/>
      <c r="B56" s="758" t="s">
        <v>565</v>
      </c>
      <c r="C56" s="755">
        <v>5</v>
      </c>
      <c r="D56" s="755">
        <v>0</v>
      </c>
      <c r="E56" s="755">
        <v>0</v>
      </c>
      <c r="F56" s="755">
        <v>0</v>
      </c>
      <c r="G56" s="755">
        <v>0</v>
      </c>
      <c r="H56" s="755">
        <v>0</v>
      </c>
      <c r="I56" s="755">
        <v>0</v>
      </c>
      <c r="J56" s="755">
        <v>0</v>
      </c>
      <c r="K56" s="755">
        <v>0</v>
      </c>
    </row>
    <row r="57" spans="1:11" ht="15" customHeight="1">
      <c r="A57" s="2"/>
      <c r="B57" s="758" t="s">
        <v>566</v>
      </c>
      <c r="C57" s="755">
        <v>19</v>
      </c>
      <c r="D57" s="755">
        <v>0</v>
      </c>
      <c r="E57" s="755">
        <v>0</v>
      </c>
      <c r="F57" s="755">
        <v>0</v>
      </c>
      <c r="G57" s="755">
        <v>0</v>
      </c>
      <c r="H57" s="755">
        <v>0</v>
      </c>
      <c r="I57" s="755">
        <v>0</v>
      </c>
      <c r="J57" s="755">
        <v>0</v>
      </c>
      <c r="K57" s="755">
        <v>0</v>
      </c>
    </row>
    <row r="58" spans="1:11" ht="15" customHeight="1">
      <c r="A58" s="2"/>
      <c r="B58" s="758" t="s">
        <v>567</v>
      </c>
      <c r="C58" s="751">
        <v>6</v>
      </c>
      <c r="D58" s="751">
        <v>0</v>
      </c>
      <c r="E58" s="751">
        <v>0</v>
      </c>
      <c r="F58" s="751">
        <v>0</v>
      </c>
      <c r="G58" s="751">
        <v>0</v>
      </c>
      <c r="H58" s="751">
        <v>0</v>
      </c>
      <c r="I58" s="751">
        <v>0</v>
      </c>
      <c r="J58" s="751">
        <v>0</v>
      </c>
      <c r="K58" s="751">
        <v>0</v>
      </c>
    </row>
    <row r="59" spans="1:11" ht="15" customHeight="1">
      <c r="A59" s="2" t="s">
        <v>568</v>
      </c>
      <c r="B59" s="758"/>
      <c r="C59" s="25">
        <f t="shared" ref="C59:K59" si="9">SUM(C60:C63)</f>
        <v>63</v>
      </c>
      <c r="D59" s="25">
        <f t="shared" si="9"/>
        <v>0</v>
      </c>
      <c r="E59" s="25">
        <f t="shared" si="9"/>
        <v>0</v>
      </c>
      <c r="F59" s="25">
        <f t="shared" si="9"/>
        <v>0</v>
      </c>
      <c r="G59" s="25">
        <f t="shared" si="9"/>
        <v>0</v>
      </c>
      <c r="H59" s="25">
        <f t="shared" si="9"/>
        <v>0</v>
      </c>
      <c r="I59" s="25">
        <f t="shared" si="9"/>
        <v>0</v>
      </c>
      <c r="J59" s="25">
        <f t="shared" si="9"/>
        <v>0</v>
      </c>
      <c r="K59" s="25">
        <f t="shared" si="9"/>
        <v>0</v>
      </c>
    </row>
    <row r="60" spans="1:11" ht="15" customHeight="1">
      <c r="A60" s="2"/>
      <c r="B60" s="758" t="s">
        <v>570</v>
      </c>
      <c r="C60" s="751">
        <v>23</v>
      </c>
      <c r="D60" s="751">
        <v>0</v>
      </c>
      <c r="E60" s="751">
        <v>0</v>
      </c>
      <c r="F60" s="751">
        <v>0</v>
      </c>
      <c r="G60" s="751">
        <v>0</v>
      </c>
      <c r="H60" s="751">
        <v>0</v>
      </c>
      <c r="I60" s="751">
        <v>0</v>
      </c>
      <c r="J60" s="751">
        <v>0</v>
      </c>
      <c r="K60" s="751">
        <v>0</v>
      </c>
    </row>
    <row r="61" spans="1:11" ht="15" customHeight="1">
      <c r="A61" s="2"/>
      <c r="B61" s="758" t="s">
        <v>571</v>
      </c>
      <c r="C61" s="751">
        <v>5</v>
      </c>
      <c r="D61" s="751">
        <v>0</v>
      </c>
      <c r="E61" s="751">
        <v>0</v>
      </c>
      <c r="F61" s="751">
        <v>0</v>
      </c>
      <c r="G61" s="751">
        <v>0</v>
      </c>
      <c r="H61" s="751">
        <v>0</v>
      </c>
      <c r="I61" s="751">
        <v>0</v>
      </c>
      <c r="J61" s="751">
        <v>0</v>
      </c>
      <c r="K61" s="751">
        <v>0</v>
      </c>
    </row>
    <row r="62" spans="1:11" ht="15" customHeight="1">
      <c r="A62" s="2"/>
      <c r="B62" s="758" t="s">
        <v>572</v>
      </c>
      <c r="C62" s="751">
        <v>29</v>
      </c>
      <c r="D62" s="751">
        <v>0</v>
      </c>
      <c r="E62" s="751">
        <v>0</v>
      </c>
      <c r="F62" s="751">
        <v>0</v>
      </c>
      <c r="G62" s="751">
        <v>0</v>
      </c>
      <c r="H62" s="751">
        <v>0</v>
      </c>
      <c r="I62" s="751">
        <v>0</v>
      </c>
      <c r="J62" s="751">
        <v>0</v>
      </c>
      <c r="K62" s="751">
        <v>0</v>
      </c>
    </row>
    <row r="63" spans="1:11" ht="15" customHeight="1">
      <c r="A63" s="2"/>
      <c r="B63" s="758" t="s">
        <v>573</v>
      </c>
      <c r="C63" s="751">
        <v>6</v>
      </c>
      <c r="D63" s="751">
        <v>0</v>
      </c>
      <c r="E63" s="751">
        <v>0</v>
      </c>
      <c r="F63" s="751">
        <v>0</v>
      </c>
      <c r="G63" s="751">
        <v>0</v>
      </c>
      <c r="H63" s="751">
        <v>0</v>
      </c>
      <c r="I63" s="751">
        <v>0</v>
      </c>
      <c r="J63" s="751">
        <v>0</v>
      </c>
      <c r="K63" s="751">
        <v>0</v>
      </c>
    </row>
    <row r="64" spans="1:11" ht="15" customHeight="1">
      <c r="A64" s="2" t="s">
        <v>574</v>
      </c>
      <c r="B64" s="758"/>
      <c r="C64" s="25">
        <f t="shared" ref="C64:K64" si="10">SUM(C65:C67)</f>
        <v>75</v>
      </c>
      <c r="D64" s="25">
        <f t="shared" si="10"/>
        <v>0</v>
      </c>
      <c r="E64" s="25">
        <f t="shared" si="10"/>
        <v>0</v>
      </c>
      <c r="F64" s="25">
        <f t="shared" si="10"/>
        <v>0</v>
      </c>
      <c r="G64" s="25">
        <f t="shared" si="10"/>
        <v>0</v>
      </c>
      <c r="H64" s="25">
        <f t="shared" si="10"/>
        <v>0</v>
      </c>
      <c r="I64" s="25">
        <f t="shared" si="10"/>
        <v>0</v>
      </c>
      <c r="J64" s="25">
        <f t="shared" si="10"/>
        <v>0</v>
      </c>
      <c r="K64" s="25">
        <f t="shared" si="10"/>
        <v>0</v>
      </c>
    </row>
    <row r="65" spans="1:11" ht="15" customHeight="1">
      <c r="A65" s="2"/>
      <c r="B65" s="758" t="s">
        <v>576</v>
      </c>
      <c r="C65" s="751">
        <v>7</v>
      </c>
      <c r="D65" s="751">
        <v>0</v>
      </c>
      <c r="E65" s="751">
        <v>0</v>
      </c>
      <c r="F65" s="751">
        <v>0</v>
      </c>
      <c r="G65" s="751">
        <v>0</v>
      </c>
      <c r="H65" s="751">
        <v>0</v>
      </c>
      <c r="I65" s="751">
        <v>0</v>
      </c>
      <c r="J65" s="751">
        <v>0</v>
      </c>
      <c r="K65" s="751">
        <v>0</v>
      </c>
    </row>
    <row r="66" spans="1:11" ht="15" customHeight="1">
      <c r="A66" s="2"/>
      <c r="B66" s="758" t="s">
        <v>577</v>
      </c>
      <c r="C66" s="751">
        <v>42</v>
      </c>
      <c r="D66" s="751">
        <v>0</v>
      </c>
      <c r="E66" s="751">
        <v>0</v>
      </c>
      <c r="F66" s="751">
        <v>0</v>
      </c>
      <c r="G66" s="751">
        <v>0</v>
      </c>
      <c r="H66" s="751">
        <v>0</v>
      </c>
      <c r="I66" s="751">
        <v>0</v>
      </c>
      <c r="J66" s="751">
        <v>0</v>
      </c>
      <c r="K66" s="751">
        <v>0</v>
      </c>
    </row>
    <row r="67" spans="1:11" ht="15" customHeight="1">
      <c r="A67" s="2"/>
      <c r="B67" s="758" t="s">
        <v>578</v>
      </c>
      <c r="C67" s="751">
        <v>26</v>
      </c>
      <c r="D67" s="751">
        <v>0</v>
      </c>
      <c r="E67" s="751">
        <v>0</v>
      </c>
      <c r="F67" s="751">
        <v>0</v>
      </c>
      <c r="G67" s="751">
        <v>0</v>
      </c>
      <c r="H67" s="751">
        <v>0</v>
      </c>
      <c r="I67" s="751">
        <v>0</v>
      </c>
      <c r="J67" s="751">
        <v>0</v>
      </c>
      <c r="K67" s="751">
        <v>0</v>
      </c>
    </row>
    <row r="68" spans="1:11" ht="15" customHeight="1">
      <c r="A68" s="2" t="s">
        <v>579</v>
      </c>
      <c r="B68" s="758"/>
      <c r="C68" s="25">
        <f t="shared" ref="C68:K68" si="11">SUM(C69:C71)</f>
        <v>75</v>
      </c>
      <c r="D68" s="25">
        <f t="shared" si="11"/>
        <v>0</v>
      </c>
      <c r="E68" s="25">
        <f t="shared" si="11"/>
        <v>0</v>
      </c>
      <c r="F68" s="25">
        <f t="shared" si="11"/>
        <v>0</v>
      </c>
      <c r="G68" s="25">
        <f t="shared" si="11"/>
        <v>0</v>
      </c>
      <c r="H68" s="25">
        <f t="shared" si="11"/>
        <v>0</v>
      </c>
      <c r="I68" s="25">
        <f t="shared" si="11"/>
        <v>0</v>
      </c>
      <c r="J68" s="25">
        <f t="shared" si="11"/>
        <v>0</v>
      </c>
      <c r="K68" s="25">
        <f t="shared" si="11"/>
        <v>0</v>
      </c>
    </row>
    <row r="69" spans="1:11" ht="15" customHeight="1">
      <c r="A69" s="2"/>
      <c r="B69" s="758" t="s">
        <v>580</v>
      </c>
      <c r="C69" s="751">
        <v>64</v>
      </c>
      <c r="D69" s="751">
        <v>0</v>
      </c>
      <c r="E69" s="751">
        <v>0</v>
      </c>
      <c r="F69" s="751">
        <v>0</v>
      </c>
      <c r="G69" s="751">
        <v>0</v>
      </c>
      <c r="H69" s="751">
        <v>0</v>
      </c>
      <c r="I69" s="751">
        <v>0</v>
      </c>
      <c r="J69" s="751">
        <v>0</v>
      </c>
      <c r="K69" s="751">
        <v>0</v>
      </c>
    </row>
    <row r="70" spans="1:11" ht="15" customHeight="1">
      <c r="A70" s="2"/>
      <c r="B70" s="758" t="s">
        <v>581</v>
      </c>
      <c r="C70" s="751">
        <v>2</v>
      </c>
      <c r="D70" s="751">
        <v>0</v>
      </c>
      <c r="E70" s="751">
        <v>0</v>
      </c>
      <c r="F70" s="751">
        <v>0</v>
      </c>
      <c r="G70" s="751">
        <v>0</v>
      </c>
      <c r="H70" s="751">
        <v>0</v>
      </c>
      <c r="I70" s="751">
        <v>0</v>
      </c>
      <c r="J70" s="751">
        <v>0</v>
      </c>
      <c r="K70" s="751">
        <v>0</v>
      </c>
    </row>
    <row r="71" spans="1:11" ht="15" customHeight="1">
      <c r="A71" s="2"/>
      <c r="B71" s="758" t="s">
        <v>582</v>
      </c>
      <c r="C71" s="751">
        <v>9</v>
      </c>
      <c r="D71" s="751">
        <v>0</v>
      </c>
      <c r="E71" s="751">
        <v>0</v>
      </c>
      <c r="F71" s="751">
        <v>0</v>
      </c>
      <c r="G71" s="751">
        <v>0</v>
      </c>
      <c r="H71" s="751">
        <v>0</v>
      </c>
      <c r="I71" s="751">
        <v>0</v>
      </c>
      <c r="J71" s="751">
        <v>0</v>
      </c>
      <c r="K71" s="751">
        <v>0</v>
      </c>
    </row>
    <row r="72" spans="1:11" ht="15" customHeight="1">
      <c r="A72" s="2" t="s">
        <v>583</v>
      </c>
      <c r="B72" s="758"/>
      <c r="C72" s="25">
        <f t="shared" ref="C72:K72" si="12">C73</f>
        <v>1</v>
      </c>
      <c r="D72" s="25">
        <f t="shared" si="12"/>
        <v>0</v>
      </c>
      <c r="E72" s="25">
        <f t="shared" si="12"/>
        <v>0</v>
      </c>
      <c r="F72" s="25">
        <f t="shared" si="12"/>
        <v>0</v>
      </c>
      <c r="G72" s="25">
        <f t="shared" si="12"/>
        <v>0</v>
      </c>
      <c r="H72" s="25">
        <f t="shared" si="12"/>
        <v>0</v>
      </c>
      <c r="I72" s="25">
        <f t="shared" si="12"/>
        <v>0</v>
      </c>
      <c r="J72" s="25">
        <f t="shared" si="12"/>
        <v>0</v>
      </c>
      <c r="K72" s="25">
        <f t="shared" si="12"/>
        <v>0</v>
      </c>
    </row>
    <row r="73" spans="1:11" ht="15" customHeight="1">
      <c r="A73" s="2"/>
      <c r="B73" s="758" t="s">
        <v>584</v>
      </c>
      <c r="C73" s="751">
        <v>1</v>
      </c>
      <c r="D73" s="751">
        <v>0</v>
      </c>
      <c r="E73" s="751">
        <v>0</v>
      </c>
      <c r="F73" s="751">
        <v>0</v>
      </c>
      <c r="G73" s="751">
        <v>0</v>
      </c>
      <c r="H73" s="751">
        <v>0</v>
      </c>
      <c r="I73" s="751">
        <v>0</v>
      </c>
      <c r="J73" s="751">
        <v>0</v>
      </c>
      <c r="K73" s="751">
        <v>0</v>
      </c>
    </row>
    <row r="74" spans="1:11" ht="15" customHeight="1">
      <c r="A74" s="2" t="s">
        <v>585</v>
      </c>
      <c r="B74" s="758"/>
      <c r="C74" s="25">
        <f t="shared" ref="C74:K74" si="13">SUM(C75:C77)</f>
        <v>26</v>
      </c>
      <c r="D74" s="25">
        <f t="shared" si="13"/>
        <v>0</v>
      </c>
      <c r="E74" s="25">
        <f t="shared" si="13"/>
        <v>0</v>
      </c>
      <c r="F74" s="25">
        <f t="shared" si="13"/>
        <v>0</v>
      </c>
      <c r="G74" s="25">
        <f t="shared" si="13"/>
        <v>0</v>
      </c>
      <c r="H74" s="25">
        <f t="shared" si="13"/>
        <v>0</v>
      </c>
      <c r="I74" s="25">
        <f t="shared" si="13"/>
        <v>0</v>
      </c>
      <c r="J74" s="25">
        <f t="shared" si="13"/>
        <v>0</v>
      </c>
      <c r="K74" s="25">
        <f t="shared" si="13"/>
        <v>0</v>
      </c>
    </row>
    <row r="75" spans="1:11" ht="15" customHeight="1">
      <c r="A75" s="2"/>
      <c r="B75" s="758" t="s">
        <v>586</v>
      </c>
      <c r="C75" s="751">
        <v>13</v>
      </c>
      <c r="D75" s="751">
        <v>0</v>
      </c>
      <c r="E75" s="751">
        <v>0</v>
      </c>
      <c r="F75" s="751">
        <v>0</v>
      </c>
      <c r="G75" s="751">
        <v>0</v>
      </c>
      <c r="H75" s="751">
        <v>0</v>
      </c>
      <c r="I75" s="751">
        <v>0</v>
      </c>
      <c r="J75" s="751">
        <v>0</v>
      </c>
      <c r="K75" s="751">
        <v>0</v>
      </c>
    </row>
    <row r="76" spans="1:11" ht="15" customHeight="1">
      <c r="A76" s="2"/>
      <c r="B76" s="758" t="s">
        <v>587</v>
      </c>
      <c r="C76" s="751">
        <v>8</v>
      </c>
      <c r="D76" s="751">
        <v>0</v>
      </c>
      <c r="E76" s="751">
        <v>0</v>
      </c>
      <c r="F76" s="751">
        <v>0</v>
      </c>
      <c r="G76" s="751">
        <v>0</v>
      </c>
      <c r="H76" s="751">
        <v>0</v>
      </c>
      <c r="I76" s="751">
        <v>0</v>
      </c>
      <c r="J76" s="751">
        <v>0</v>
      </c>
      <c r="K76" s="751">
        <v>0</v>
      </c>
    </row>
    <row r="77" spans="1:11" ht="15" customHeight="1">
      <c r="A77" s="2"/>
      <c r="B77" s="758" t="s">
        <v>588</v>
      </c>
      <c r="C77" s="751">
        <v>5</v>
      </c>
      <c r="D77" s="751">
        <v>0</v>
      </c>
      <c r="E77" s="751">
        <v>0</v>
      </c>
      <c r="F77" s="751">
        <v>0</v>
      </c>
      <c r="G77" s="751">
        <v>0</v>
      </c>
      <c r="H77" s="751">
        <v>0</v>
      </c>
      <c r="I77" s="751">
        <v>0</v>
      </c>
      <c r="J77" s="751">
        <v>0</v>
      </c>
      <c r="K77" s="751">
        <v>0</v>
      </c>
    </row>
    <row r="78" spans="1:11" ht="15" customHeight="1">
      <c r="A78" s="2" t="s">
        <v>589</v>
      </c>
      <c r="B78" s="758"/>
      <c r="C78" s="25">
        <f t="shared" ref="C78:K78" si="14">SUM(C79:C81)</f>
        <v>155</v>
      </c>
      <c r="D78" s="25">
        <f t="shared" si="14"/>
        <v>0</v>
      </c>
      <c r="E78" s="25">
        <f t="shared" si="14"/>
        <v>0</v>
      </c>
      <c r="F78" s="25">
        <f t="shared" si="14"/>
        <v>0</v>
      </c>
      <c r="G78" s="25">
        <f t="shared" si="14"/>
        <v>0</v>
      </c>
      <c r="H78" s="25">
        <f t="shared" si="14"/>
        <v>0</v>
      </c>
      <c r="I78" s="25">
        <f t="shared" si="14"/>
        <v>0</v>
      </c>
      <c r="J78" s="25">
        <f t="shared" si="14"/>
        <v>0</v>
      </c>
      <c r="K78" s="25">
        <f t="shared" si="14"/>
        <v>0</v>
      </c>
    </row>
    <row r="79" spans="1:11" ht="15" customHeight="1">
      <c r="A79" s="2"/>
      <c r="B79" s="758" t="s">
        <v>591</v>
      </c>
      <c r="C79" s="751">
        <v>141</v>
      </c>
      <c r="D79" s="751">
        <v>0</v>
      </c>
      <c r="E79" s="751">
        <v>0</v>
      </c>
      <c r="F79" s="751">
        <v>0</v>
      </c>
      <c r="G79" s="751">
        <v>0</v>
      </c>
      <c r="H79" s="751">
        <v>0</v>
      </c>
      <c r="I79" s="751">
        <v>0</v>
      </c>
      <c r="J79" s="751">
        <v>0</v>
      </c>
      <c r="K79" s="751">
        <v>0</v>
      </c>
    </row>
    <row r="80" spans="1:11" ht="15" customHeight="1">
      <c r="A80" s="2"/>
      <c r="B80" s="758" t="s">
        <v>592</v>
      </c>
      <c r="C80" s="755">
        <v>4</v>
      </c>
      <c r="D80" s="755">
        <v>0</v>
      </c>
      <c r="E80" s="755">
        <v>0</v>
      </c>
      <c r="F80" s="755">
        <v>0</v>
      </c>
      <c r="G80" s="755">
        <v>0</v>
      </c>
      <c r="H80" s="755">
        <v>0</v>
      </c>
      <c r="I80" s="755">
        <v>0</v>
      </c>
      <c r="J80" s="755">
        <v>0</v>
      </c>
      <c r="K80" s="755">
        <v>0</v>
      </c>
    </row>
    <row r="81" spans="1:11" ht="15" customHeight="1">
      <c r="A81" s="2"/>
      <c r="B81" s="758" t="s">
        <v>593</v>
      </c>
      <c r="C81" s="755">
        <v>10</v>
      </c>
      <c r="D81" s="755">
        <v>0</v>
      </c>
      <c r="E81" s="755">
        <v>0</v>
      </c>
      <c r="F81" s="755">
        <v>0</v>
      </c>
      <c r="G81" s="755">
        <v>0</v>
      </c>
      <c r="H81" s="755">
        <v>0</v>
      </c>
      <c r="I81" s="755">
        <v>0</v>
      </c>
      <c r="J81" s="755">
        <v>0</v>
      </c>
      <c r="K81" s="755">
        <v>0</v>
      </c>
    </row>
    <row r="82" spans="1:11" ht="15" customHeight="1">
      <c r="A82" s="2" t="s">
        <v>594</v>
      </c>
      <c r="B82" s="758"/>
      <c r="C82" s="25">
        <f t="shared" ref="C82:K82" si="15">C83</f>
        <v>0</v>
      </c>
      <c r="D82" s="25">
        <f t="shared" si="15"/>
        <v>0</v>
      </c>
      <c r="E82" s="25">
        <f t="shared" si="15"/>
        <v>0</v>
      </c>
      <c r="F82" s="25">
        <f t="shared" si="15"/>
        <v>0</v>
      </c>
      <c r="G82" s="25">
        <f t="shared" si="15"/>
        <v>0</v>
      </c>
      <c r="H82" s="25">
        <f t="shared" si="15"/>
        <v>0</v>
      </c>
      <c r="I82" s="25">
        <f t="shared" si="15"/>
        <v>0</v>
      </c>
      <c r="J82" s="25">
        <f t="shared" si="15"/>
        <v>0</v>
      </c>
      <c r="K82" s="25">
        <f t="shared" si="15"/>
        <v>0</v>
      </c>
    </row>
    <row r="83" spans="1:11" ht="15" customHeight="1">
      <c r="A83" s="2"/>
      <c r="B83" s="758" t="s">
        <v>595</v>
      </c>
      <c r="C83" s="751">
        <v>0</v>
      </c>
      <c r="D83" s="751">
        <v>0</v>
      </c>
      <c r="E83" s="751">
        <v>0</v>
      </c>
      <c r="F83" s="751">
        <v>0</v>
      </c>
      <c r="G83" s="751">
        <v>0</v>
      </c>
      <c r="H83" s="751">
        <v>0</v>
      </c>
      <c r="I83" s="751">
        <v>0</v>
      </c>
      <c r="J83" s="751">
        <v>0</v>
      </c>
      <c r="K83" s="751">
        <v>0</v>
      </c>
    </row>
    <row r="84" spans="1:11" ht="15" customHeight="1">
      <c r="A84" s="2" t="s">
        <v>596</v>
      </c>
      <c r="B84" s="758"/>
      <c r="C84" s="25">
        <f t="shared" ref="C84:K84" si="16">SUM(C85:C90)</f>
        <v>227</v>
      </c>
      <c r="D84" s="25">
        <f t="shared" si="16"/>
        <v>0</v>
      </c>
      <c r="E84" s="25">
        <f t="shared" si="16"/>
        <v>0</v>
      </c>
      <c r="F84" s="25">
        <f t="shared" si="16"/>
        <v>0</v>
      </c>
      <c r="G84" s="25">
        <f t="shared" si="16"/>
        <v>0</v>
      </c>
      <c r="H84" s="25">
        <f t="shared" si="16"/>
        <v>0</v>
      </c>
      <c r="I84" s="25">
        <f t="shared" si="16"/>
        <v>0</v>
      </c>
      <c r="J84" s="25">
        <f t="shared" si="16"/>
        <v>0</v>
      </c>
      <c r="K84" s="25">
        <f t="shared" si="16"/>
        <v>0</v>
      </c>
    </row>
    <row r="85" spans="1:11" ht="15" customHeight="1">
      <c r="A85" s="2"/>
      <c r="B85" s="758" t="s">
        <v>598</v>
      </c>
      <c r="C85" s="751">
        <v>7</v>
      </c>
      <c r="D85" s="751">
        <v>0</v>
      </c>
      <c r="E85" s="751">
        <v>0</v>
      </c>
      <c r="F85" s="751">
        <v>0</v>
      </c>
      <c r="G85" s="751">
        <v>0</v>
      </c>
      <c r="H85" s="751">
        <v>0</v>
      </c>
      <c r="I85" s="751">
        <v>0</v>
      </c>
      <c r="J85" s="751">
        <v>0</v>
      </c>
      <c r="K85" s="751">
        <v>0</v>
      </c>
    </row>
    <row r="86" spans="1:11" ht="15" customHeight="1">
      <c r="A86" s="2"/>
      <c r="B86" s="758" t="s">
        <v>599</v>
      </c>
      <c r="C86" s="751">
        <v>210</v>
      </c>
      <c r="D86" s="751">
        <v>0</v>
      </c>
      <c r="E86" s="751">
        <v>0</v>
      </c>
      <c r="F86" s="751">
        <v>0</v>
      </c>
      <c r="G86" s="751">
        <v>0</v>
      </c>
      <c r="H86" s="751">
        <v>0</v>
      </c>
      <c r="I86" s="751">
        <v>0</v>
      </c>
      <c r="J86" s="751">
        <v>0</v>
      </c>
      <c r="K86" s="751">
        <v>0</v>
      </c>
    </row>
    <row r="87" spans="1:11" ht="15" customHeight="1">
      <c r="A87" s="2"/>
      <c r="B87" s="758" t="s">
        <v>600</v>
      </c>
      <c r="C87" s="751">
        <v>1</v>
      </c>
      <c r="D87" s="751">
        <v>0</v>
      </c>
      <c r="E87" s="751">
        <v>0</v>
      </c>
      <c r="F87" s="751">
        <v>0</v>
      </c>
      <c r="G87" s="751">
        <v>0</v>
      </c>
      <c r="H87" s="751">
        <v>0</v>
      </c>
      <c r="I87" s="751">
        <v>0</v>
      </c>
      <c r="J87" s="751">
        <v>0</v>
      </c>
      <c r="K87" s="751">
        <v>0</v>
      </c>
    </row>
    <row r="88" spans="1:11" ht="14" customHeight="1">
      <c r="A88" s="2"/>
      <c r="B88" s="758" t="s">
        <v>601</v>
      </c>
      <c r="C88" s="751">
        <v>0</v>
      </c>
      <c r="D88" s="751">
        <v>0</v>
      </c>
      <c r="E88" s="751">
        <v>0</v>
      </c>
      <c r="F88" s="751">
        <v>0</v>
      </c>
      <c r="G88" s="751">
        <v>0</v>
      </c>
      <c r="H88" s="751">
        <v>0</v>
      </c>
      <c r="I88" s="751">
        <v>0</v>
      </c>
      <c r="J88" s="751">
        <v>0</v>
      </c>
      <c r="K88" s="751">
        <v>0</v>
      </c>
    </row>
    <row r="89" spans="1:11" ht="13.5" customHeight="1">
      <c r="A89" s="2"/>
      <c r="B89" s="758" t="s">
        <v>602</v>
      </c>
      <c r="C89" s="755">
        <v>7</v>
      </c>
      <c r="D89" s="755">
        <v>0</v>
      </c>
      <c r="E89" s="755">
        <v>0</v>
      </c>
      <c r="F89" s="755">
        <v>0</v>
      </c>
      <c r="G89" s="755">
        <v>0</v>
      </c>
      <c r="H89" s="755">
        <v>0</v>
      </c>
      <c r="I89" s="755">
        <v>0</v>
      </c>
      <c r="J89" s="755">
        <v>0</v>
      </c>
      <c r="K89" s="755">
        <v>0</v>
      </c>
    </row>
    <row r="90" spans="1:11" ht="13.5" customHeight="1">
      <c r="A90" s="2"/>
      <c r="B90" s="758" t="s">
        <v>603</v>
      </c>
      <c r="C90" s="751">
        <v>2</v>
      </c>
      <c r="D90" s="751">
        <v>0</v>
      </c>
      <c r="E90" s="751">
        <v>0</v>
      </c>
      <c r="F90" s="751">
        <v>0</v>
      </c>
      <c r="G90" s="751">
        <v>0</v>
      </c>
      <c r="H90" s="751">
        <v>0</v>
      </c>
      <c r="I90" s="751">
        <v>0</v>
      </c>
      <c r="J90" s="751">
        <v>0</v>
      </c>
      <c r="K90" s="751">
        <v>0</v>
      </c>
    </row>
    <row r="91" spans="1:11" ht="13.5" customHeight="1" thickBot="1">
      <c r="A91" s="282" t="s">
        <v>606</v>
      </c>
      <c r="B91" s="759"/>
      <c r="C91" s="19">
        <f t="shared" ref="C91:K91" si="17">SUM(C84+C82+C78+C74+C72+C68+C64+C59+C51+C43+C39+C32+C26+C17+C8+C4+C14)</f>
        <v>2052</v>
      </c>
      <c r="D91" s="19">
        <f t="shared" si="17"/>
        <v>35</v>
      </c>
      <c r="E91" s="19">
        <f t="shared" si="17"/>
        <v>24</v>
      </c>
      <c r="F91" s="19">
        <f t="shared" si="17"/>
        <v>11</v>
      </c>
      <c r="G91" s="19">
        <f t="shared" si="17"/>
        <v>0</v>
      </c>
      <c r="H91" s="19">
        <f t="shared" si="17"/>
        <v>7</v>
      </c>
      <c r="I91" s="19">
        <f t="shared" si="17"/>
        <v>1</v>
      </c>
      <c r="J91" s="19">
        <f t="shared" si="17"/>
        <v>2</v>
      </c>
      <c r="K91" s="19">
        <f t="shared" si="17"/>
        <v>1</v>
      </c>
    </row>
  </sheetData>
  <mergeCells count="3">
    <mergeCell ref="C2:C3"/>
    <mergeCell ref="D2:K2"/>
    <mergeCell ref="A2:B3"/>
  </mergeCells>
  <conditionalFormatting sqref="C4:K91">
    <cfRule type="containsBlanks" dxfId="250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fitToHeight="0" orientation="portrait" r:id="rId1"/>
  <headerFooter>
    <oddFooter>&amp;LAnnuaire Statistique&amp;CMinistère de la Santé&amp;R&amp;P</oddFooter>
  </headerFooter>
  <rowBreaks count="1" manualBreakCount="1">
    <brk id="50" max="10" man="1"/>
  </rowBreak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Feuil127">
    <tabColor rgb="FFFFFF00"/>
  </sheetPr>
  <dimension ref="A1:J90"/>
  <sheetViews>
    <sheetView view="pageBreakPreview" topLeftCell="A65" zoomScaleNormal="90" workbookViewId="0">
      <selection activeCell="I100" sqref="I100"/>
    </sheetView>
  </sheetViews>
  <sheetFormatPr baseColWidth="10" defaultColWidth="9.06640625" defaultRowHeight="13.5"/>
  <cols>
    <col min="1" max="1" width="2.796875" style="441" customWidth="1"/>
    <col min="2" max="2" width="19.796875" style="441" customWidth="1"/>
    <col min="3" max="5" width="10.46484375" style="441" customWidth="1"/>
    <col min="6" max="6" width="9.53125" style="441" customWidth="1"/>
    <col min="7" max="7" width="7.1328125" style="441" customWidth="1"/>
    <col min="8" max="8" width="9.46484375" style="441" customWidth="1"/>
    <col min="9" max="10" width="10.46484375" style="441" customWidth="1"/>
    <col min="11" max="16384" width="9.06640625" style="441"/>
  </cols>
  <sheetData>
    <row r="1" spans="1:10" s="106" customFormat="1" ht="16.5" customHeight="1">
      <c r="A1" s="106" t="s">
        <v>2101</v>
      </c>
    </row>
    <row r="2" spans="1:10" ht="13.9" customHeight="1" thickBot="1">
      <c r="A2" s="445" t="s">
        <v>761</v>
      </c>
      <c r="B2" s="445"/>
      <c r="C2" s="446" t="s">
        <v>2000</v>
      </c>
      <c r="D2" s="446" t="s">
        <v>2097</v>
      </c>
      <c r="E2" s="446" t="s">
        <v>2100</v>
      </c>
      <c r="F2" s="446" t="s">
        <v>2102</v>
      </c>
      <c r="G2" s="446" t="s">
        <v>2099</v>
      </c>
      <c r="H2" s="446" t="s">
        <v>2103</v>
      </c>
      <c r="I2" s="446" t="s">
        <v>2969</v>
      </c>
      <c r="J2" s="446" t="s">
        <v>2970</v>
      </c>
    </row>
    <row r="3" spans="1:10" ht="15" customHeight="1">
      <c r="A3" s="2" t="s">
        <v>498</v>
      </c>
      <c r="B3" s="758"/>
      <c r="C3" s="25">
        <f t="shared" ref="C3:J3" si="0">SUM(C4:C6)</f>
        <v>18</v>
      </c>
      <c r="D3" s="25">
        <f t="shared" si="0"/>
        <v>0</v>
      </c>
      <c r="E3" s="25">
        <f t="shared" si="0"/>
        <v>1</v>
      </c>
      <c r="F3" s="25">
        <f t="shared" si="0"/>
        <v>0</v>
      </c>
      <c r="G3" s="25">
        <f t="shared" si="0"/>
        <v>11</v>
      </c>
      <c r="H3" s="25">
        <f t="shared" si="0"/>
        <v>0</v>
      </c>
      <c r="I3" s="25">
        <f t="shared" si="0"/>
        <v>0</v>
      </c>
      <c r="J3" s="25">
        <f t="shared" si="0"/>
        <v>0</v>
      </c>
    </row>
    <row r="4" spans="1:10" ht="15" customHeight="1">
      <c r="A4" s="2"/>
      <c r="B4" s="758" t="s">
        <v>500</v>
      </c>
      <c r="C4" s="755">
        <v>8</v>
      </c>
      <c r="D4" s="755">
        <v>0</v>
      </c>
      <c r="E4" s="755">
        <v>1</v>
      </c>
      <c r="F4" s="755">
        <v>0</v>
      </c>
      <c r="G4" s="755">
        <v>5</v>
      </c>
      <c r="H4" s="755">
        <v>0</v>
      </c>
      <c r="I4" s="755">
        <v>0</v>
      </c>
      <c r="J4" s="755">
        <v>0</v>
      </c>
    </row>
    <row r="5" spans="1:10" ht="15" customHeight="1">
      <c r="A5" s="2"/>
      <c r="B5" s="758" t="s">
        <v>501</v>
      </c>
      <c r="C5" s="751">
        <v>8</v>
      </c>
      <c r="D5" s="751">
        <v>0</v>
      </c>
      <c r="E5" s="751">
        <v>0</v>
      </c>
      <c r="F5" s="751">
        <v>0</v>
      </c>
      <c r="G5" s="751">
        <v>6</v>
      </c>
      <c r="H5" s="751">
        <v>0</v>
      </c>
      <c r="I5" s="751">
        <v>0</v>
      </c>
      <c r="J5" s="751">
        <v>0</v>
      </c>
    </row>
    <row r="6" spans="1:10" ht="15" customHeight="1">
      <c r="A6" s="2"/>
      <c r="B6" s="758" t="s">
        <v>502</v>
      </c>
      <c r="C6" s="751">
        <v>2</v>
      </c>
      <c r="D6" s="751">
        <v>0</v>
      </c>
      <c r="E6" s="751">
        <v>0</v>
      </c>
      <c r="F6" s="751">
        <v>0</v>
      </c>
      <c r="G6" s="751">
        <v>0</v>
      </c>
      <c r="H6" s="751">
        <v>0</v>
      </c>
      <c r="I6" s="751">
        <v>0</v>
      </c>
      <c r="J6" s="751">
        <v>0</v>
      </c>
    </row>
    <row r="7" spans="1:10" ht="15" customHeight="1">
      <c r="A7" s="2" t="s">
        <v>503</v>
      </c>
      <c r="B7" s="758"/>
      <c r="C7" s="25">
        <f t="shared" ref="C7:J7" si="1">SUM(C8:C12)</f>
        <v>157</v>
      </c>
      <c r="D7" s="25">
        <f t="shared" si="1"/>
        <v>19</v>
      </c>
      <c r="E7" s="25">
        <f t="shared" si="1"/>
        <v>1</v>
      </c>
      <c r="F7" s="25">
        <f t="shared" si="1"/>
        <v>1</v>
      </c>
      <c r="G7" s="25">
        <f t="shared" si="1"/>
        <v>19</v>
      </c>
      <c r="H7" s="25">
        <f t="shared" si="1"/>
        <v>0</v>
      </c>
      <c r="I7" s="25">
        <f t="shared" si="1"/>
        <v>5</v>
      </c>
      <c r="J7" s="25">
        <f t="shared" si="1"/>
        <v>1</v>
      </c>
    </row>
    <row r="8" spans="1:10" ht="15" customHeight="1">
      <c r="A8" s="2"/>
      <c r="B8" s="758" t="s">
        <v>505</v>
      </c>
      <c r="C8" s="751">
        <v>36</v>
      </c>
      <c r="D8" s="751">
        <v>0</v>
      </c>
      <c r="E8" s="751">
        <v>0</v>
      </c>
      <c r="F8" s="751">
        <v>0</v>
      </c>
      <c r="G8" s="751">
        <v>7</v>
      </c>
      <c r="H8" s="751">
        <v>0</v>
      </c>
      <c r="I8" s="751">
        <v>5</v>
      </c>
      <c r="J8" s="751">
        <v>0</v>
      </c>
    </row>
    <row r="9" spans="1:10" ht="15" customHeight="1">
      <c r="A9" s="2"/>
      <c r="B9" s="758" t="s">
        <v>506</v>
      </c>
      <c r="C9" s="751">
        <v>18</v>
      </c>
      <c r="D9" s="751">
        <v>1</v>
      </c>
      <c r="E9" s="751">
        <v>0</v>
      </c>
      <c r="F9" s="751">
        <v>1</v>
      </c>
      <c r="G9" s="751">
        <v>1</v>
      </c>
      <c r="H9" s="751">
        <v>0</v>
      </c>
      <c r="I9" s="751">
        <v>0</v>
      </c>
      <c r="J9" s="751">
        <v>1</v>
      </c>
    </row>
    <row r="10" spans="1:10" ht="15" customHeight="1">
      <c r="A10" s="2"/>
      <c r="B10" s="758" t="s">
        <v>507</v>
      </c>
      <c r="C10" s="751">
        <v>8</v>
      </c>
      <c r="D10" s="751">
        <v>0</v>
      </c>
      <c r="E10" s="751">
        <v>0</v>
      </c>
      <c r="F10" s="751">
        <v>0</v>
      </c>
      <c r="G10" s="751">
        <v>1</v>
      </c>
      <c r="H10" s="751">
        <v>0</v>
      </c>
      <c r="I10" s="751">
        <v>0</v>
      </c>
      <c r="J10" s="751">
        <v>0</v>
      </c>
    </row>
    <row r="11" spans="1:10" ht="15" customHeight="1">
      <c r="A11" s="2"/>
      <c r="B11" s="758" t="s">
        <v>508</v>
      </c>
      <c r="C11" s="751">
        <v>95</v>
      </c>
      <c r="D11" s="751">
        <v>18</v>
      </c>
      <c r="E11" s="751">
        <v>1</v>
      </c>
      <c r="F11" s="751">
        <v>0</v>
      </c>
      <c r="G11" s="751">
        <v>9</v>
      </c>
      <c r="H11" s="751">
        <v>0</v>
      </c>
      <c r="I11" s="751">
        <v>0</v>
      </c>
      <c r="J11" s="751">
        <v>0</v>
      </c>
    </row>
    <row r="12" spans="1:10" ht="15" customHeight="1">
      <c r="A12" s="2"/>
      <c r="B12" s="758" t="s">
        <v>509</v>
      </c>
      <c r="C12" s="751">
        <v>0</v>
      </c>
      <c r="D12" s="751">
        <v>0</v>
      </c>
      <c r="E12" s="751">
        <v>0</v>
      </c>
      <c r="F12" s="751">
        <v>0</v>
      </c>
      <c r="G12" s="751">
        <v>1</v>
      </c>
      <c r="H12" s="751">
        <v>0</v>
      </c>
      <c r="I12" s="751">
        <v>0</v>
      </c>
      <c r="J12" s="751">
        <v>0</v>
      </c>
    </row>
    <row r="13" spans="1:10" ht="15" customHeight="1">
      <c r="A13" s="2" t="s">
        <v>510</v>
      </c>
      <c r="B13" s="758"/>
      <c r="C13" s="25">
        <f t="shared" ref="C13:J13" si="2">SUM(C14:C15)</f>
        <v>6</v>
      </c>
      <c r="D13" s="25">
        <f t="shared" si="2"/>
        <v>0</v>
      </c>
      <c r="E13" s="25">
        <f t="shared" si="2"/>
        <v>2</v>
      </c>
      <c r="F13" s="25">
        <f t="shared" si="2"/>
        <v>1</v>
      </c>
      <c r="G13" s="25">
        <f t="shared" si="2"/>
        <v>2</v>
      </c>
      <c r="H13" s="25">
        <f t="shared" si="2"/>
        <v>0</v>
      </c>
      <c r="I13" s="25">
        <f t="shared" si="2"/>
        <v>0</v>
      </c>
      <c r="J13" s="25">
        <f t="shared" si="2"/>
        <v>1</v>
      </c>
    </row>
    <row r="14" spans="1:10" ht="15" customHeight="1">
      <c r="A14" s="2"/>
      <c r="B14" s="758" t="s">
        <v>512</v>
      </c>
      <c r="C14" s="751">
        <v>6</v>
      </c>
      <c r="D14" s="751">
        <v>0</v>
      </c>
      <c r="E14" s="751">
        <v>2</v>
      </c>
      <c r="F14" s="751">
        <v>1</v>
      </c>
      <c r="G14" s="751">
        <v>2</v>
      </c>
      <c r="H14" s="751">
        <v>0</v>
      </c>
      <c r="I14" s="751">
        <v>0</v>
      </c>
      <c r="J14" s="751">
        <v>1</v>
      </c>
    </row>
    <row r="15" spans="1:10" ht="15" customHeight="1">
      <c r="A15" s="2"/>
      <c r="B15" s="758" t="s">
        <v>513</v>
      </c>
      <c r="C15" s="751">
        <v>0</v>
      </c>
      <c r="D15" s="751">
        <v>0</v>
      </c>
      <c r="E15" s="751">
        <v>0</v>
      </c>
      <c r="F15" s="751">
        <v>0</v>
      </c>
      <c r="G15" s="751">
        <v>0</v>
      </c>
      <c r="H15" s="751">
        <v>0</v>
      </c>
      <c r="I15" s="751">
        <v>0</v>
      </c>
      <c r="J15" s="751">
        <v>0</v>
      </c>
    </row>
    <row r="16" spans="1:10" ht="15" customHeight="1">
      <c r="A16" s="2" t="s">
        <v>514</v>
      </c>
      <c r="B16" s="758"/>
      <c r="C16" s="25">
        <f t="shared" ref="C16:J16" si="3">SUM(C17:C24)</f>
        <v>255</v>
      </c>
      <c r="D16" s="25">
        <f t="shared" si="3"/>
        <v>1</v>
      </c>
      <c r="E16" s="25">
        <f t="shared" si="3"/>
        <v>3</v>
      </c>
      <c r="F16" s="25">
        <f t="shared" si="3"/>
        <v>1</v>
      </c>
      <c r="G16" s="25">
        <f t="shared" si="3"/>
        <v>13</v>
      </c>
      <c r="H16" s="25">
        <f t="shared" si="3"/>
        <v>0</v>
      </c>
      <c r="I16" s="25">
        <f t="shared" si="3"/>
        <v>0</v>
      </c>
      <c r="J16" s="25">
        <f t="shared" si="3"/>
        <v>1</v>
      </c>
    </row>
    <row r="17" spans="1:10" ht="15" customHeight="1">
      <c r="A17" s="2"/>
      <c r="B17" s="758" t="s">
        <v>516</v>
      </c>
      <c r="C17" s="751">
        <v>62</v>
      </c>
      <c r="D17" s="751">
        <v>1</v>
      </c>
      <c r="E17" s="751">
        <v>1</v>
      </c>
      <c r="F17" s="751">
        <v>0</v>
      </c>
      <c r="G17" s="751">
        <v>4</v>
      </c>
      <c r="H17" s="751">
        <v>0</v>
      </c>
      <c r="I17" s="751">
        <v>0</v>
      </c>
      <c r="J17" s="751">
        <v>0</v>
      </c>
    </row>
    <row r="18" spans="1:10" ht="15" customHeight="1">
      <c r="A18" s="2"/>
      <c r="B18" s="758" t="s">
        <v>517</v>
      </c>
      <c r="C18" s="751">
        <v>12</v>
      </c>
      <c r="D18" s="751">
        <v>0</v>
      </c>
      <c r="E18" s="751">
        <v>0</v>
      </c>
      <c r="F18" s="751">
        <v>0</v>
      </c>
      <c r="G18" s="751">
        <v>0</v>
      </c>
      <c r="H18" s="751">
        <v>0</v>
      </c>
      <c r="I18" s="751">
        <v>0</v>
      </c>
      <c r="J18" s="751">
        <v>0</v>
      </c>
    </row>
    <row r="19" spans="1:10" ht="15" customHeight="1">
      <c r="A19" s="2"/>
      <c r="B19" s="748" t="s">
        <v>518</v>
      </c>
      <c r="C19" s="755">
        <v>64</v>
      </c>
      <c r="D19" s="755">
        <v>0</v>
      </c>
      <c r="E19" s="755">
        <v>0</v>
      </c>
      <c r="F19" s="755">
        <v>0</v>
      </c>
      <c r="G19" s="755">
        <v>7</v>
      </c>
      <c r="H19" s="755">
        <v>0</v>
      </c>
      <c r="I19" s="755">
        <v>0</v>
      </c>
      <c r="J19" s="755">
        <v>1</v>
      </c>
    </row>
    <row r="20" spans="1:10" ht="15" customHeight="1">
      <c r="A20" s="2"/>
      <c r="B20" s="748" t="s">
        <v>519</v>
      </c>
      <c r="C20" s="755">
        <v>25</v>
      </c>
      <c r="D20" s="755">
        <v>0</v>
      </c>
      <c r="E20" s="755">
        <v>1</v>
      </c>
      <c r="F20" s="755">
        <v>1</v>
      </c>
      <c r="G20" s="755">
        <v>0</v>
      </c>
      <c r="H20" s="755">
        <v>0</v>
      </c>
      <c r="I20" s="755">
        <v>0</v>
      </c>
      <c r="J20" s="755">
        <v>0</v>
      </c>
    </row>
    <row r="21" spans="1:10" ht="15" customHeight="1">
      <c r="A21" s="2"/>
      <c r="B21" s="758" t="s">
        <v>520</v>
      </c>
      <c r="C21" s="751">
        <v>8</v>
      </c>
      <c r="D21" s="751">
        <v>0</v>
      </c>
      <c r="E21" s="751">
        <v>0</v>
      </c>
      <c r="F21" s="751">
        <v>0</v>
      </c>
      <c r="G21" s="751">
        <v>0</v>
      </c>
      <c r="H21" s="751">
        <v>0</v>
      </c>
      <c r="I21" s="751">
        <v>0</v>
      </c>
      <c r="J21" s="751">
        <v>0</v>
      </c>
    </row>
    <row r="22" spans="1:10" ht="15" customHeight="1">
      <c r="A22" s="2"/>
      <c r="B22" s="758" t="s">
        <v>521</v>
      </c>
      <c r="C22" s="751">
        <v>9</v>
      </c>
      <c r="D22" s="751">
        <v>0</v>
      </c>
      <c r="E22" s="751">
        <v>0</v>
      </c>
      <c r="F22" s="751">
        <v>0</v>
      </c>
      <c r="G22" s="751">
        <v>0</v>
      </c>
      <c r="H22" s="751">
        <v>0</v>
      </c>
      <c r="I22" s="751">
        <v>0</v>
      </c>
      <c r="J22" s="751">
        <v>0</v>
      </c>
    </row>
    <row r="23" spans="1:10" ht="15" customHeight="1">
      <c r="A23" s="2"/>
      <c r="B23" s="758" t="s">
        <v>522</v>
      </c>
      <c r="C23" s="751">
        <v>5</v>
      </c>
      <c r="D23" s="751">
        <v>0</v>
      </c>
      <c r="E23" s="751">
        <v>0</v>
      </c>
      <c r="F23" s="751">
        <v>0</v>
      </c>
      <c r="G23" s="751">
        <v>1</v>
      </c>
      <c r="H23" s="751">
        <v>0</v>
      </c>
      <c r="I23" s="751">
        <v>0</v>
      </c>
      <c r="J23" s="751">
        <v>0</v>
      </c>
    </row>
    <row r="24" spans="1:10" ht="15" customHeight="1">
      <c r="A24" s="2"/>
      <c r="B24" s="758" t="s">
        <v>523</v>
      </c>
      <c r="C24" s="751">
        <v>70</v>
      </c>
      <c r="D24" s="751">
        <v>0</v>
      </c>
      <c r="E24" s="751">
        <v>1</v>
      </c>
      <c r="F24" s="751">
        <v>0</v>
      </c>
      <c r="G24" s="751">
        <v>1</v>
      </c>
      <c r="H24" s="751">
        <v>0</v>
      </c>
      <c r="I24" s="751">
        <v>0</v>
      </c>
      <c r="J24" s="751">
        <v>0</v>
      </c>
    </row>
    <row r="25" spans="1:10" ht="15" customHeight="1">
      <c r="A25" s="2" t="s">
        <v>524</v>
      </c>
      <c r="B25" s="758"/>
      <c r="C25" s="25">
        <f t="shared" ref="C25:J25" si="4">SUM(C26:C30)</f>
        <v>234</v>
      </c>
      <c r="D25" s="25">
        <f t="shared" si="4"/>
        <v>0</v>
      </c>
      <c r="E25" s="25">
        <f t="shared" si="4"/>
        <v>0</v>
      </c>
      <c r="F25" s="25">
        <f t="shared" si="4"/>
        <v>0</v>
      </c>
      <c r="G25" s="25">
        <f t="shared" si="4"/>
        <v>11</v>
      </c>
      <c r="H25" s="25">
        <f t="shared" si="4"/>
        <v>0</v>
      </c>
      <c r="I25" s="25">
        <f t="shared" si="4"/>
        <v>0</v>
      </c>
      <c r="J25" s="25">
        <f t="shared" si="4"/>
        <v>0</v>
      </c>
    </row>
    <row r="26" spans="1:10" ht="15" customHeight="1">
      <c r="A26" s="2"/>
      <c r="B26" s="758" t="s">
        <v>532</v>
      </c>
      <c r="C26" s="751">
        <v>30</v>
      </c>
      <c r="D26" s="751">
        <v>0</v>
      </c>
      <c r="E26" s="751">
        <v>0</v>
      </c>
      <c r="F26" s="751">
        <v>0</v>
      </c>
      <c r="G26" s="751">
        <v>0</v>
      </c>
      <c r="H26" s="751">
        <v>0</v>
      </c>
      <c r="I26" s="751">
        <v>0</v>
      </c>
      <c r="J26" s="751">
        <v>0</v>
      </c>
    </row>
    <row r="27" spans="1:10" ht="15" customHeight="1">
      <c r="A27" s="2"/>
      <c r="B27" s="758" t="s">
        <v>533</v>
      </c>
      <c r="C27" s="751">
        <v>107</v>
      </c>
      <c r="D27" s="751">
        <v>0</v>
      </c>
      <c r="E27" s="751">
        <v>0</v>
      </c>
      <c r="F27" s="751">
        <v>0</v>
      </c>
      <c r="G27" s="751">
        <v>5</v>
      </c>
      <c r="H27" s="751">
        <v>0</v>
      </c>
      <c r="I27" s="751">
        <v>0</v>
      </c>
      <c r="J27" s="751">
        <v>0</v>
      </c>
    </row>
    <row r="28" spans="1:10" ht="15" customHeight="1">
      <c r="A28" s="2"/>
      <c r="B28" s="758" t="s">
        <v>534</v>
      </c>
      <c r="C28" s="751">
        <v>83</v>
      </c>
      <c r="D28" s="751">
        <v>0</v>
      </c>
      <c r="E28" s="751">
        <v>0</v>
      </c>
      <c r="F28" s="751">
        <v>0</v>
      </c>
      <c r="G28" s="751">
        <v>4</v>
      </c>
      <c r="H28" s="751">
        <v>0</v>
      </c>
      <c r="I28" s="751">
        <v>0</v>
      </c>
      <c r="J28" s="751">
        <v>0</v>
      </c>
    </row>
    <row r="29" spans="1:10" ht="15" customHeight="1">
      <c r="A29" s="2"/>
      <c r="B29" s="758" t="s">
        <v>535</v>
      </c>
      <c r="C29" s="751">
        <v>14</v>
      </c>
      <c r="D29" s="751">
        <v>0</v>
      </c>
      <c r="E29" s="751">
        <v>0</v>
      </c>
      <c r="F29" s="751">
        <v>0</v>
      </c>
      <c r="G29" s="751">
        <v>2</v>
      </c>
      <c r="H29" s="751">
        <v>0</v>
      </c>
      <c r="I29" s="751">
        <v>0</v>
      </c>
      <c r="J29" s="751">
        <v>0</v>
      </c>
    </row>
    <row r="30" spans="1:10" ht="15" customHeight="1">
      <c r="A30" s="2"/>
      <c r="B30" s="758" t="s">
        <v>536</v>
      </c>
      <c r="C30" s="755">
        <v>0</v>
      </c>
      <c r="D30" s="755">
        <v>0</v>
      </c>
      <c r="E30" s="755">
        <v>0</v>
      </c>
      <c r="F30" s="755">
        <v>0</v>
      </c>
      <c r="G30" s="755">
        <v>0</v>
      </c>
      <c r="H30" s="755">
        <v>0</v>
      </c>
      <c r="I30" s="755">
        <v>0</v>
      </c>
      <c r="J30" s="755">
        <v>0</v>
      </c>
    </row>
    <row r="31" spans="1:10" ht="15" customHeight="1">
      <c r="A31" s="2" t="s">
        <v>537</v>
      </c>
      <c r="B31" s="758"/>
      <c r="C31" s="25">
        <f t="shared" ref="C31:J31" si="5">SUM(C32:C37)</f>
        <v>110</v>
      </c>
      <c r="D31" s="25">
        <f t="shared" si="5"/>
        <v>0</v>
      </c>
      <c r="E31" s="25">
        <f t="shared" si="5"/>
        <v>1</v>
      </c>
      <c r="F31" s="25">
        <f t="shared" si="5"/>
        <v>0</v>
      </c>
      <c r="G31" s="25">
        <f t="shared" si="5"/>
        <v>10</v>
      </c>
      <c r="H31" s="25">
        <f t="shared" si="5"/>
        <v>0</v>
      </c>
      <c r="I31" s="25">
        <f t="shared" si="5"/>
        <v>0</v>
      </c>
      <c r="J31" s="25">
        <f t="shared" si="5"/>
        <v>0</v>
      </c>
    </row>
    <row r="32" spans="1:10" ht="15" customHeight="1">
      <c r="A32" s="2"/>
      <c r="B32" s="758" t="s">
        <v>539</v>
      </c>
      <c r="C32" s="751">
        <v>16</v>
      </c>
      <c r="D32" s="751">
        <v>0</v>
      </c>
      <c r="E32" s="751">
        <v>0</v>
      </c>
      <c r="F32" s="751">
        <v>0</v>
      </c>
      <c r="G32" s="751">
        <v>2</v>
      </c>
      <c r="H32" s="751">
        <v>0</v>
      </c>
      <c r="I32" s="751">
        <v>0</v>
      </c>
      <c r="J32" s="751">
        <v>0</v>
      </c>
    </row>
    <row r="33" spans="1:10" ht="15" customHeight="1">
      <c r="A33" s="2"/>
      <c r="B33" s="758" t="s">
        <v>540</v>
      </c>
      <c r="C33" s="751">
        <v>9</v>
      </c>
      <c r="D33" s="751">
        <v>0</v>
      </c>
      <c r="E33" s="751">
        <v>0</v>
      </c>
      <c r="F33" s="751">
        <v>0</v>
      </c>
      <c r="G33" s="751">
        <v>0</v>
      </c>
      <c r="H33" s="751">
        <v>0</v>
      </c>
      <c r="I33" s="751">
        <v>0</v>
      </c>
      <c r="J33" s="751">
        <v>0</v>
      </c>
    </row>
    <row r="34" spans="1:10" ht="15" customHeight="1">
      <c r="A34" s="2"/>
      <c r="B34" s="758" t="s">
        <v>541</v>
      </c>
      <c r="C34" s="751"/>
      <c r="D34" s="751"/>
      <c r="E34" s="751"/>
      <c r="F34" s="751"/>
      <c r="G34" s="751"/>
      <c r="H34" s="751"/>
      <c r="I34" s="751"/>
      <c r="J34" s="751"/>
    </row>
    <row r="35" spans="1:10" ht="15" customHeight="1">
      <c r="A35" s="2"/>
      <c r="B35" s="758" t="s">
        <v>542</v>
      </c>
      <c r="C35" s="751">
        <v>74</v>
      </c>
      <c r="D35" s="751">
        <v>0</v>
      </c>
      <c r="E35" s="751">
        <v>1</v>
      </c>
      <c r="F35" s="751">
        <v>0</v>
      </c>
      <c r="G35" s="751">
        <v>8</v>
      </c>
      <c r="H35" s="751">
        <v>0</v>
      </c>
      <c r="I35" s="751">
        <v>0</v>
      </c>
      <c r="J35" s="751">
        <v>0</v>
      </c>
    </row>
    <row r="36" spans="1:10" ht="15" customHeight="1">
      <c r="A36" s="2"/>
      <c r="B36" s="758" t="s">
        <v>543</v>
      </c>
      <c r="C36" s="751">
        <v>6</v>
      </c>
      <c r="D36" s="751">
        <v>0</v>
      </c>
      <c r="E36" s="751">
        <v>0</v>
      </c>
      <c r="F36" s="751">
        <v>0</v>
      </c>
      <c r="G36" s="751">
        <v>0</v>
      </c>
      <c r="H36" s="751">
        <v>0</v>
      </c>
      <c r="I36" s="751">
        <v>0</v>
      </c>
      <c r="J36" s="751">
        <v>0</v>
      </c>
    </row>
    <row r="37" spans="1:10" ht="15" customHeight="1">
      <c r="A37" s="2"/>
      <c r="B37" s="758" t="s">
        <v>544</v>
      </c>
      <c r="C37" s="751">
        <v>5</v>
      </c>
      <c r="D37" s="751">
        <v>0</v>
      </c>
      <c r="E37" s="751">
        <v>0</v>
      </c>
      <c r="F37" s="751">
        <v>0</v>
      </c>
      <c r="G37" s="751">
        <v>0</v>
      </c>
      <c r="H37" s="751">
        <v>0</v>
      </c>
      <c r="I37" s="751">
        <v>0</v>
      </c>
      <c r="J37" s="751">
        <v>0</v>
      </c>
    </row>
    <row r="38" spans="1:10" ht="15" customHeight="1">
      <c r="A38" s="2" t="s">
        <v>545</v>
      </c>
      <c r="B38" s="758"/>
      <c r="C38" s="25">
        <f t="shared" ref="C38:J38" si="6">SUM(C39:C41)</f>
        <v>0</v>
      </c>
      <c r="D38" s="25">
        <f t="shared" si="6"/>
        <v>0</v>
      </c>
      <c r="E38" s="25">
        <f t="shared" si="6"/>
        <v>0</v>
      </c>
      <c r="F38" s="25">
        <f t="shared" si="6"/>
        <v>0</v>
      </c>
      <c r="G38" s="25">
        <f t="shared" si="6"/>
        <v>0</v>
      </c>
      <c r="H38" s="25">
        <f t="shared" si="6"/>
        <v>0</v>
      </c>
      <c r="I38" s="25">
        <f t="shared" si="6"/>
        <v>0</v>
      </c>
      <c r="J38" s="25">
        <f t="shared" si="6"/>
        <v>0</v>
      </c>
    </row>
    <row r="39" spans="1:10" ht="15" customHeight="1">
      <c r="A39" s="2"/>
      <c r="B39" s="758" t="s">
        <v>547</v>
      </c>
      <c r="C39" s="751">
        <v>0</v>
      </c>
      <c r="D39" s="751">
        <v>0</v>
      </c>
      <c r="E39" s="751">
        <v>0</v>
      </c>
      <c r="F39" s="751">
        <v>0</v>
      </c>
      <c r="G39" s="751">
        <v>0</v>
      </c>
      <c r="H39" s="751">
        <v>0</v>
      </c>
      <c r="I39" s="751">
        <v>0</v>
      </c>
      <c r="J39" s="751">
        <v>0</v>
      </c>
    </row>
    <row r="40" spans="1:10" ht="15" customHeight="1">
      <c r="A40" s="2"/>
      <c r="B40" s="758" t="s">
        <v>548</v>
      </c>
      <c r="C40" s="751">
        <v>0</v>
      </c>
      <c r="D40" s="751">
        <v>0</v>
      </c>
      <c r="E40" s="751">
        <v>0</v>
      </c>
      <c r="F40" s="751">
        <v>0</v>
      </c>
      <c r="G40" s="751">
        <v>0</v>
      </c>
      <c r="H40" s="751">
        <v>0</v>
      </c>
      <c r="I40" s="751">
        <v>0</v>
      </c>
      <c r="J40" s="751">
        <v>0</v>
      </c>
    </row>
    <row r="41" spans="1:10" ht="15" customHeight="1">
      <c r="A41" s="2"/>
      <c r="B41" s="758" t="s">
        <v>549</v>
      </c>
      <c r="C41" s="751">
        <v>0</v>
      </c>
      <c r="D41" s="751">
        <v>0</v>
      </c>
      <c r="E41" s="751">
        <v>0</v>
      </c>
      <c r="F41" s="751">
        <v>0</v>
      </c>
      <c r="G41" s="751">
        <v>0</v>
      </c>
      <c r="H41" s="751">
        <v>0</v>
      </c>
      <c r="I41" s="751">
        <v>0</v>
      </c>
      <c r="J41" s="751">
        <v>0</v>
      </c>
    </row>
    <row r="42" spans="1:10" ht="15" customHeight="1">
      <c r="A42" s="2" t="s">
        <v>550</v>
      </c>
      <c r="B42" s="758"/>
      <c r="C42" s="25">
        <f t="shared" ref="C42:J42" si="7">SUM(C43:C49)</f>
        <v>98</v>
      </c>
      <c r="D42" s="25">
        <f t="shared" si="7"/>
        <v>0</v>
      </c>
      <c r="E42" s="25">
        <f t="shared" si="7"/>
        <v>0</v>
      </c>
      <c r="F42" s="25">
        <f t="shared" si="7"/>
        <v>0</v>
      </c>
      <c r="G42" s="25">
        <f t="shared" si="7"/>
        <v>5</v>
      </c>
      <c r="H42" s="25">
        <f t="shared" si="7"/>
        <v>0</v>
      </c>
      <c r="I42" s="25">
        <f t="shared" si="7"/>
        <v>0</v>
      </c>
      <c r="J42" s="25">
        <f t="shared" si="7"/>
        <v>1</v>
      </c>
    </row>
    <row r="43" spans="1:10" ht="15" customHeight="1">
      <c r="A43" s="2"/>
      <c r="B43" s="758" t="s">
        <v>552</v>
      </c>
      <c r="C43" s="751">
        <v>2</v>
      </c>
      <c r="D43" s="751">
        <v>0</v>
      </c>
      <c r="E43" s="751">
        <v>0</v>
      </c>
      <c r="F43" s="751">
        <v>0</v>
      </c>
      <c r="G43" s="751">
        <v>0</v>
      </c>
      <c r="H43" s="751">
        <v>0</v>
      </c>
      <c r="I43" s="751">
        <v>0</v>
      </c>
      <c r="J43" s="751">
        <v>0</v>
      </c>
    </row>
    <row r="44" spans="1:10" ht="15" customHeight="1">
      <c r="A44" s="2"/>
      <c r="B44" s="758" t="s">
        <v>553</v>
      </c>
      <c r="C44" s="751">
        <v>6</v>
      </c>
      <c r="D44" s="751">
        <v>0</v>
      </c>
      <c r="E44" s="751">
        <v>0</v>
      </c>
      <c r="F44" s="751">
        <v>0</v>
      </c>
      <c r="G44" s="751">
        <v>0</v>
      </c>
      <c r="H44" s="751">
        <v>0</v>
      </c>
      <c r="I44" s="751">
        <v>0</v>
      </c>
      <c r="J44" s="751">
        <v>0</v>
      </c>
    </row>
    <row r="45" spans="1:10" ht="15" customHeight="1">
      <c r="A45" s="2"/>
      <c r="B45" s="758" t="s">
        <v>554</v>
      </c>
      <c r="C45" s="751">
        <v>1</v>
      </c>
      <c r="D45" s="751">
        <v>0</v>
      </c>
      <c r="E45" s="751">
        <v>0</v>
      </c>
      <c r="F45" s="751">
        <v>0</v>
      </c>
      <c r="G45" s="751">
        <v>0</v>
      </c>
      <c r="H45" s="751">
        <v>0</v>
      </c>
      <c r="I45" s="751">
        <v>0</v>
      </c>
      <c r="J45" s="751">
        <v>0</v>
      </c>
    </row>
    <row r="46" spans="1:10" ht="15" customHeight="1">
      <c r="A46" s="2"/>
      <c r="B46" s="758" t="s">
        <v>555</v>
      </c>
      <c r="C46" s="751">
        <v>2</v>
      </c>
      <c r="D46" s="751">
        <v>0</v>
      </c>
      <c r="E46" s="751">
        <v>0</v>
      </c>
      <c r="F46" s="751">
        <v>0</v>
      </c>
      <c r="G46" s="751">
        <v>0</v>
      </c>
      <c r="H46" s="751">
        <v>0</v>
      </c>
      <c r="I46" s="751">
        <v>0</v>
      </c>
      <c r="J46" s="751">
        <v>0</v>
      </c>
    </row>
    <row r="47" spans="1:10" ht="15" customHeight="1">
      <c r="A47" s="2"/>
      <c r="B47" s="758" t="s">
        <v>556</v>
      </c>
      <c r="C47" s="751">
        <v>5</v>
      </c>
      <c r="D47" s="751">
        <v>0</v>
      </c>
      <c r="E47" s="751">
        <v>0</v>
      </c>
      <c r="F47" s="751">
        <v>0</v>
      </c>
      <c r="G47" s="751">
        <v>1</v>
      </c>
      <c r="H47" s="751">
        <v>0</v>
      </c>
      <c r="I47" s="751">
        <v>0</v>
      </c>
      <c r="J47" s="751">
        <v>1</v>
      </c>
    </row>
    <row r="48" spans="1:10" ht="15" customHeight="1">
      <c r="A48" s="2"/>
      <c r="B48" s="758" t="s">
        <v>557</v>
      </c>
      <c r="C48" s="751">
        <v>75</v>
      </c>
      <c r="D48" s="751">
        <v>0</v>
      </c>
      <c r="E48" s="751">
        <v>0</v>
      </c>
      <c r="F48" s="751">
        <v>0</v>
      </c>
      <c r="G48" s="751">
        <v>3</v>
      </c>
      <c r="H48" s="751">
        <v>0</v>
      </c>
      <c r="I48" s="751">
        <v>0</v>
      </c>
      <c r="J48" s="751">
        <v>0</v>
      </c>
    </row>
    <row r="49" spans="1:10" ht="15" customHeight="1">
      <c r="A49" s="2"/>
      <c r="B49" s="758" t="s">
        <v>558</v>
      </c>
      <c r="C49" s="751">
        <v>7</v>
      </c>
      <c r="D49" s="751">
        <v>0</v>
      </c>
      <c r="E49" s="751">
        <v>0</v>
      </c>
      <c r="F49" s="751">
        <v>0</v>
      </c>
      <c r="G49" s="751">
        <v>1</v>
      </c>
      <c r="H49" s="751">
        <v>0</v>
      </c>
      <c r="I49" s="751">
        <v>0</v>
      </c>
      <c r="J49" s="751">
        <v>0</v>
      </c>
    </row>
    <row r="50" spans="1:10" ht="15" customHeight="1">
      <c r="A50" s="2" t="s">
        <v>559</v>
      </c>
      <c r="B50" s="758"/>
      <c r="C50" s="25">
        <f t="shared" ref="C50:J50" si="8">SUM(C51:C57)</f>
        <v>74</v>
      </c>
      <c r="D50" s="25">
        <f t="shared" si="8"/>
        <v>0</v>
      </c>
      <c r="E50" s="25">
        <f t="shared" si="8"/>
        <v>1</v>
      </c>
      <c r="F50" s="25">
        <f t="shared" si="8"/>
        <v>0</v>
      </c>
      <c r="G50" s="25">
        <f t="shared" si="8"/>
        <v>11</v>
      </c>
      <c r="H50" s="25">
        <f t="shared" si="8"/>
        <v>0</v>
      </c>
      <c r="I50" s="25">
        <f t="shared" si="8"/>
        <v>1</v>
      </c>
      <c r="J50" s="25">
        <f t="shared" si="8"/>
        <v>0</v>
      </c>
    </row>
    <row r="51" spans="1:10" ht="15" customHeight="1">
      <c r="A51" s="2"/>
      <c r="B51" s="758" t="s">
        <v>561</v>
      </c>
      <c r="C51" s="751">
        <v>41</v>
      </c>
      <c r="D51" s="751">
        <v>0</v>
      </c>
      <c r="E51" s="751">
        <v>0</v>
      </c>
      <c r="F51" s="751">
        <v>0</v>
      </c>
      <c r="G51" s="751">
        <v>4</v>
      </c>
      <c r="H51" s="751">
        <v>0</v>
      </c>
      <c r="I51" s="751">
        <v>0</v>
      </c>
      <c r="J51" s="751">
        <v>0</v>
      </c>
    </row>
    <row r="52" spans="1:10" ht="15" customHeight="1">
      <c r="A52" s="2"/>
      <c r="B52" s="758" t="s">
        <v>562</v>
      </c>
      <c r="C52" s="751">
        <v>9</v>
      </c>
      <c r="D52" s="751">
        <v>0</v>
      </c>
      <c r="E52" s="751">
        <v>0</v>
      </c>
      <c r="F52" s="751">
        <v>0</v>
      </c>
      <c r="G52" s="751">
        <v>1</v>
      </c>
      <c r="H52" s="751">
        <v>0</v>
      </c>
      <c r="I52" s="751">
        <v>0</v>
      </c>
      <c r="J52" s="751">
        <v>0</v>
      </c>
    </row>
    <row r="53" spans="1:10" ht="15" customHeight="1">
      <c r="A53" s="2"/>
      <c r="B53" s="758" t="s">
        <v>563</v>
      </c>
      <c r="C53" s="751">
        <v>1</v>
      </c>
      <c r="D53" s="751">
        <v>0</v>
      </c>
      <c r="E53" s="751">
        <v>0</v>
      </c>
      <c r="F53" s="751">
        <v>0</v>
      </c>
      <c r="G53" s="751">
        <v>0</v>
      </c>
      <c r="H53" s="751">
        <v>0</v>
      </c>
      <c r="I53" s="751">
        <v>0</v>
      </c>
      <c r="J53" s="751">
        <v>0</v>
      </c>
    </row>
    <row r="54" spans="1:10" ht="15" customHeight="1">
      <c r="A54" s="2"/>
      <c r="B54" s="758" t="s">
        <v>564</v>
      </c>
      <c r="C54" s="751">
        <v>6</v>
      </c>
      <c r="D54" s="751">
        <v>0</v>
      </c>
      <c r="E54" s="751">
        <v>0</v>
      </c>
      <c r="F54" s="751">
        <v>0</v>
      </c>
      <c r="G54" s="751">
        <v>3</v>
      </c>
      <c r="H54" s="751">
        <v>0</v>
      </c>
      <c r="I54" s="751">
        <v>1</v>
      </c>
      <c r="J54" s="751">
        <v>0</v>
      </c>
    </row>
    <row r="55" spans="1:10" ht="15" customHeight="1">
      <c r="A55" s="2"/>
      <c r="B55" s="758" t="s">
        <v>565</v>
      </c>
      <c r="C55" s="755">
        <v>3</v>
      </c>
      <c r="D55" s="755">
        <v>0</v>
      </c>
      <c r="E55" s="755">
        <v>0</v>
      </c>
      <c r="F55" s="755">
        <v>0</v>
      </c>
      <c r="G55" s="755">
        <v>1</v>
      </c>
      <c r="H55" s="755">
        <v>0</v>
      </c>
      <c r="I55" s="755">
        <v>0</v>
      </c>
      <c r="J55" s="755">
        <v>0</v>
      </c>
    </row>
    <row r="56" spans="1:10" ht="15" customHeight="1">
      <c r="A56" s="2"/>
      <c r="B56" s="758" t="s">
        <v>566</v>
      </c>
      <c r="C56" s="755">
        <v>8</v>
      </c>
      <c r="D56" s="755">
        <v>0</v>
      </c>
      <c r="E56" s="755">
        <v>1</v>
      </c>
      <c r="F56" s="755">
        <v>0</v>
      </c>
      <c r="G56" s="755">
        <v>2</v>
      </c>
      <c r="H56" s="755">
        <v>0</v>
      </c>
      <c r="I56" s="755">
        <v>0</v>
      </c>
      <c r="J56" s="755">
        <v>0</v>
      </c>
    </row>
    <row r="57" spans="1:10" ht="15" customHeight="1">
      <c r="A57" s="2"/>
      <c r="B57" s="758" t="s">
        <v>567</v>
      </c>
      <c r="C57" s="751">
        <v>6</v>
      </c>
      <c r="D57" s="751">
        <v>0</v>
      </c>
      <c r="E57" s="751">
        <v>0</v>
      </c>
      <c r="F57" s="751">
        <v>0</v>
      </c>
      <c r="G57" s="751">
        <v>0</v>
      </c>
      <c r="H57" s="751">
        <v>0</v>
      </c>
      <c r="I57" s="751">
        <v>0</v>
      </c>
      <c r="J57" s="751">
        <v>0</v>
      </c>
    </row>
    <row r="58" spans="1:10" ht="15" customHeight="1">
      <c r="A58" s="2" t="s">
        <v>568</v>
      </c>
      <c r="B58" s="758"/>
      <c r="C58" s="25">
        <f t="shared" ref="C58:J58" si="9">SUM(C59:C62)</f>
        <v>45</v>
      </c>
      <c r="D58" s="25">
        <f t="shared" si="9"/>
        <v>0</v>
      </c>
      <c r="E58" s="25">
        <f t="shared" si="9"/>
        <v>0</v>
      </c>
      <c r="F58" s="25">
        <f t="shared" si="9"/>
        <v>0</v>
      </c>
      <c r="G58" s="25">
        <f t="shared" si="9"/>
        <v>4</v>
      </c>
      <c r="H58" s="25">
        <f t="shared" si="9"/>
        <v>0</v>
      </c>
      <c r="I58" s="25">
        <f t="shared" si="9"/>
        <v>0</v>
      </c>
      <c r="J58" s="25">
        <f t="shared" si="9"/>
        <v>0</v>
      </c>
    </row>
    <row r="59" spans="1:10" ht="15" customHeight="1">
      <c r="A59" s="2"/>
      <c r="B59" s="758" t="s">
        <v>570</v>
      </c>
      <c r="C59" s="751">
        <v>20</v>
      </c>
      <c r="D59" s="751">
        <v>0</v>
      </c>
      <c r="E59" s="751">
        <v>0</v>
      </c>
      <c r="F59" s="751">
        <v>0</v>
      </c>
      <c r="G59" s="751">
        <v>3</v>
      </c>
      <c r="H59" s="751">
        <v>0</v>
      </c>
      <c r="I59" s="751">
        <v>0</v>
      </c>
      <c r="J59" s="751">
        <v>0</v>
      </c>
    </row>
    <row r="60" spans="1:10" ht="15" customHeight="1">
      <c r="A60" s="2"/>
      <c r="B60" s="758" t="s">
        <v>571</v>
      </c>
      <c r="C60" s="751">
        <v>1</v>
      </c>
      <c r="D60" s="751">
        <v>0</v>
      </c>
      <c r="E60" s="751">
        <v>0</v>
      </c>
      <c r="F60" s="751">
        <v>0</v>
      </c>
      <c r="G60" s="751">
        <v>0</v>
      </c>
      <c r="H60" s="751">
        <v>0</v>
      </c>
      <c r="I60" s="751">
        <v>0</v>
      </c>
      <c r="J60" s="751">
        <v>0</v>
      </c>
    </row>
    <row r="61" spans="1:10" ht="15" customHeight="1">
      <c r="A61" s="2"/>
      <c r="B61" s="758" t="s">
        <v>572</v>
      </c>
      <c r="C61" s="751">
        <v>22</v>
      </c>
      <c r="D61" s="751">
        <v>0</v>
      </c>
      <c r="E61" s="751">
        <v>0</v>
      </c>
      <c r="F61" s="751">
        <v>0</v>
      </c>
      <c r="G61" s="751">
        <v>1</v>
      </c>
      <c r="H61" s="751">
        <v>0</v>
      </c>
      <c r="I61" s="751">
        <v>0</v>
      </c>
      <c r="J61" s="751">
        <v>0</v>
      </c>
    </row>
    <row r="62" spans="1:10" ht="15" customHeight="1">
      <c r="A62" s="2"/>
      <c r="B62" s="758" t="s">
        <v>573</v>
      </c>
      <c r="C62" s="751">
        <v>2</v>
      </c>
      <c r="D62" s="751">
        <v>0</v>
      </c>
      <c r="E62" s="751">
        <v>0</v>
      </c>
      <c r="F62" s="751">
        <v>0</v>
      </c>
      <c r="G62" s="751">
        <v>0</v>
      </c>
      <c r="H62" s="751">
        <v>0</v>
      </c>
      <c r="I62" s="751">
        <v>0</v>
      </c>
      <c r="J62" s="751">
        <v>0</v>
      </c>
    </row>
    <row r="63" spans="1:10" ht="15" customHeight="1">
      <c r="A63" s="2" t="s">
        <v>574</v>
      </c>
      <c r="B63" s="758"/>
      <c r="C63" s="25">
        <f t="shared" ref="C63:J63" si="10">SUM(C64:C66)</f>
        <v>60</v>
      </c>
      <c r="D63" s="25">
        <f t="shared" si="10"/>
        <v>0</v>
      </c>
      <c r="E63" s="25">
        <f t="shared" si="10"/>
        <v>0</v>
      </c>
      <c r="F63" s="25">
        <f t="shared" si="10"/>
        <v>5</v>
      </c>
      <c r="G63" s="25">
        <f t="shared" si="10"/>
        <v>4</v>
      </c>
      <c r="H63" s="25">
        <f t="shared" si="10"/>
        <v>0</v>
      </c>
      <c r="I63" s="25">
        <f t="shared" si="10"/>
        <v>0</v>
      </c>
      <c r="J63" s="25">
        <f t="shared" si="10"/>
        <v>0</v>
      </c>
    </row>
    <row r="64" spans="1:10" ht="15" customHeight="1">
      <c r="A64" s="2"/>
      <c r="B64" s="758" t="s">
        <v>576</v>
      </c>
      <c r="C64" s="751">
        <v>4</v>
      </c>
      <c r="D64" s="751">
        <v>0</v>
      </c>
      <c r="E64" s="751">
        <v>0</v>
      </c>
      <c r="F64" s="751">
        <v>1</v>
      </c>
      <c r="G64" s="751">
        <v>0</v>
      </c>
      <c r="H64" s="751">
        <v>0</v>
      </c>
      <c r="I64" s="751">
        <v>0</v>
      </c>
      <c r="J64" s="751">
        <v>0</v>
      </c>
    </row>
    <row r="65" spans="1:10" ht="15" customHeight="1">
      <c r="A65" s="2"/>
      <c r="B65" s="758" t="s">
        <v>577</v>
      </c>
      <c r="C65" s="751">
        <v>37</v>
      </c>
      <c r="D65" s="751">
        <v>0</v>
      </c>
      <c r="E65" s="751">
        <v>0</v>
      </c>
      <c r="F65" s="751">
        <v>2</v>
      </c>
      <c r="G65" s="751">
        <v>1</v>
      </c>
      <c r="H65" s="751">
        <v>0</v>
      </c>
      <c r="I65" s="751">
        <v>0</v>
      </c>
      <c r="J65" s="751">
        <v>0</v>
      </c>
    </row>
    <row r="66" spans="1:10" ht="15" customHeight="1">
      <c r="A66" s="2"/>
      <c r="B66" s="758" t="s">
        <v>578</v>
      </c>
      <c r="C66" s="751">
        <v>19</v>
      </c>
      <c r="D66" s="751">
        <v>0</v>
      </c>
      <c r="E66" s="751">
        <v>0</v>
      </c>
      <c r="F66" s="751">
        <v>2</v>
      </c>
      <c r="G66" s="751">
        <v>3</v>
      </c>
      <c r="H66" s="751">
        <v>0</v>
      </c>
      <c r="I66" s="751">
        <v>0</v>
      </c>
      <c r="J66" s="751">
        <v>0</v>
      </c>
    </row>
    <row r="67" spans="1:10" ht="15" customHeight="1">
      <c r="A67" s="2" t="s">
        <v>579</v>
      </c>
      <c r="B67" s="758"/>
      <c r="C67" s="25">
        <f t="shared" ref="C67:J67" si="11">SUM(C68:C70)</f>
        <v>40</v>
      </c>
      <c r="D67" s="25">
        <f t="shared" si="11"/>
        <v>0</v>
      </c>
      <c r="E67" s="25">
        <f t="shared" si="11"/>
        <v>0</v>
      </c>
      <c r="F67" s="25">
        <f t="shared" si="11"/>
        <v>0</v>
      </c>
      <c r="G67" s="25">
        <f t="shared" si="11"/>
        <v>11</v>
      </c>
      <c r="H67" s="25">
        <f t="shared" si="11"/>
        <v>0</v>
      </c>
      <c r="I67" s="25">
        <f t="shared" si="11"/>
        <v>6</v>
      </c>
      <c r="J67" s="25">
        <f t="shared" si="11"/>
        <v>3</v>
      </c>
    </row>
    <row r="68" spans="1:10" ht="15" customHeight="1">
      <c r="A68" s="2"/>
      <c r="B68" s="758" t="s">
        <v>580</v>
      </c>
      <c r="C68" s="751">
        <v>39</v>
      </c>
      <c r="D68" s="751">
        <v>0</v>
      </c>
      <c r="E68" s="751">
        <v>0</v>
      </c>
      <c r="F68" s="751">
        <v>0</v>
      </c>
      <c r="G68" s="751">
        <v>11</v>
      </c>
      <c r="H68" s="751">
        <v>0</v>
      </c>
      <c r="I68" s="751">
        <v>6</v>
      </c>
      <c r="J68" s="751">
        <v>3</v>
      </c>
    </row>
    <row r="69" spans="1:10" ht="15" customHeight="1">
      <c r="A69" s="2"/>
      <c r="B69" s="758" t="s">
        <v>581</v>
      </c>
      <c r="C69" s="751">
        <v>1</v>
      </c>
      <c r="D69" s="751">
        <v>0</v>
      </c>
      <c r="E69" s="751">
        <v>0</v>
      </c>
      <c r="F69" s="751">
        <v>0</v>
      </c>
      <c r="G69" s="751">
        <v>0</v>
      </c>
      <c r="H69" s="751">
        <v>0</v>
      </c>
      <c r="I69" s="751">
        <v>0</v>
      </c>
      <c r="J69" s="751">
        <v>0</v>
      </c>
    </row>
    <row r="70" spans="1:10" ht="15" customHeight="1">
      <c r="A70" s="2"/>
      <c r="B70" s="758" t="s">
        <v>582</v>
      </c>
      <c r="C70" s="751">
        <v>0</v>
      </c>
      <c r="D70" s="751">
        <v>0</v>
      </c>
      <c r="E70" s="751">
        <v>0</v>
      </c>
      <c r="F70" s="751">
        <v>0</v>
      </c>
      <c r="G70" s="751">
        <v>0</v>
      </c>
      <c r="H70" s="751">
        <v>0</v>
      </c>
      <c r="I70" s="751">
        <v>0</v>
      </c>
      <c r="J70" s="751">
        <v>0</v>
      </c>
    </row>
    <row r="71" spans="1:10" ht="15" customHeight="1">
      <c r="A71" s="2" t="s">
        <v>583</v>
      </c>
      <c r="B71" s="758"/>
      <c r="C71" s="25">
        <f t="shared" ref="C71:J71" si="12">C72</f>
        <v>1</v>
      </c>
      <c r="D71" s="25">
        <f t="shared" si="12"/>
        <v>0</v>
      </c>
      <c r="E71" s="25">
        <f t="shared" si="12"/>
        <v>0</v>
      </c>
      <c r="F71" s="25">
        <f t="shared" si="12"/>
        <v>0</v>
      </c>
      <c r="G71" s="25">
        <f t="shared" si="12"/>
        <v>0</v>
      </c>
      <c r="H71" s="25">
        <f t="shared" si="12"/>
        <v>0</v>
      </c>
      <c r="I71" s="25">
        <f t="shared" si="12"/>
        <v>0</v>
      </c>
      <c r="J71" s="25">
        <f t="shared" si="12"/>
        <v>0</v>
      </c>
    </row>
    <row r="72" spans="1:10" ht="15" customHeight="1">
      <c r="A72" s="2"/>
      <c r="B72" s="758" t="s">
        <v>584</v>
      </c>
      <c r="C72" s="751">
        <v>1</v>
      </c>
      <c r="D72" s="751">
        <v>0</v>
      </c>
      <c r="E72" s="751">
        <v>0</v>
      </c>
      <c r="F72" s="751">
        <v>0</v>
      </c>
      <c r="G72" s="751">
        <v>0</v>
      </c>
      <c r="H72" s="751">
        <v>0</v>
      </c>
      <c r="I72" s="751">
        <v>0</v>
      </c>
      <c r="J72" s="751">
        <v>0</v>
      </c>
    </row>
    <row r="73" spans="1:10" ht="15" customHeight="1">
      <c r="A73" s="2" t="s">
        <v>585</v>
      </c>
      <c r="B73" s="758"/>
      <c r="C73" s="25">
        <f t="shared" ref="C73:J73" si="13">SUM(C74:C76)</f>
        <v>7</v>
      </c>
      <c r="D73" s="25">
        <f t="shared" si="13"/>
        <v>0</v>
      </c>
      <c r="E73" s="25">
        <f t="shared" si="13"/>
        <v>0</v>
      </c>
      <c r="F73" s="25">
        <f t="shared" si="13"/>
        <v>0</v>
      </c>
      <c r="G73" s="25">
        <f t="shared" si="13"/>
        <v>0</v>
      </c>
      <c r="H73" s="25">
        <f t="shared" si="13"/>
        <v>0</v>
      </c>
      <c r="I73" s="25">
        <f t="shared" si="13"/>
        <v>0</v>
      </c>
      <c r="J73" s="25">
        <f t="shared" si="13"/>
        <v>0</v>
      </c>
    </row>
    <row r="74" spans="1:10" ht="15" customHeight="1">
      <c r="A74" s="2"/>
      <c r="B74" s="758" t="s">
        <v>586</v>
      </c>
      <c r="C74" s="751">
        <v>0</v>
      </c>
      <c r="D74" s="751">
        <v>0</v>
      </c>
      <c r="E74" s="751">
        <v>0</v>
      </c>
      <c r="F74" s="751">
        <v>0</v>
      </c>
      <c r="G74" s="751"/>
      <c r="H74" s="751">
        <v>0</v>
      </c>
      <c r="I74" s="751">
        <v>0</v>
      </c>
      <c r="J74" s="751">
        <v>0</v>
      </c>
    </row>
    <row r="75" spans="1:10" ht="15" customHeight="1">
      <c r="A75" s="2"/>
      <c r="B75" s="758" t="s">
        <v>587</v>
      </c>
      <c r="C75" s="751">
        <v>7</v>
      </c>
      <c r="D75" s="751">
        <v>0</v>
      </c>
      <c r="E75" s="751">
        <v>0</v>
      </c>
      <c r="F75" s="751">
        <v>0</v>
      </c>
      <c r="G75" s="751">
        <v>0</v>
      </c>
      <c r="H75" s="751">
        <v>0</v>
      </c>
      <c r="I75" s="751">
        <v>0</v>
      </c>
      <c r="J75" s="751">
        <v>0</v>
      </c>
    </row>
    <row r="76" spans="1:10" ht="15" customHeight="1">
      <c r="A76" s="2"/>
      <c r="B76" s="758" t="s">
        <v>588</v>
      </c>
      <c r="C76" s="751">
        <v>0</v>
      </c>
      <c r="D76" s="751">
        <v>0</v>
      </c>
      <c r="E76" s="751">
        <v>0</v>
      </c>
      <c r="F76" s="751">
        <v>0</v>
      </c>
      <c r="G76" s="751">
        <v>0</v>
      </c>
      <c r="H76" s="751">
        <v>0</v>
      </c>
      <c r="I76" s="751">
        <v>0</v>
      </c>
      <c r="J76" s="751">
        <v>0</v>
      </c>
    </row>
    <row r="77" spans="1:10" ht="15" customHeight="1">
      <c r="A77" s="2" t="s">
        <v>589</v>
      </c>
      <c r="B77" s="758"/>
      <c r="C77" s="25">
        <f t="shared" ref="C77:J77" si="14">SUM(C78:C80)</f>
        <v>131</v>
      </c>
      <c r="D77" s="25">
        <f t="shared" si="14"/>
        <v>0</v>
      </c>
      <c r="E77" s="25">
        <f t="shared" si="14"/>
        <v>0</v>
      </c>
      <c r="F77" s="25">
        <f t="shared" si="14"/>
        <v>3</v>
      </c>
      <c r="G77" s="25">
        <f t="shared" si="14"/>
        <v>7</v>
      </c>
      <c r="H77" s="25">
        <f t="shared" si="14"/>
        <v>1</v>
      </c>
      <c r="I77" s="25">
        <f t="shared" si="14"/>
        <v>0</v>
      </c>
      <c r="J77" s="25">
        <f t="shared" si="14"/>
        <v>0</v>
      </c>
    </row>
    <row r="78" spans="1:10" ht="15" customHeight="1">
      <c r="A78" s="2"/>
      <c r="B78" s="758" t="s">
        <v>591</v>
      </c>
      <c r="C78" s="751">
        <v>119</v>
      </c>
      <c r="D78" s="751">
        <v>0</v>
      </c>
      <c r="E78" s="751">
        <v>0</v>
      </c>
      <c r="F78" s="751">
        <v>3</v>
      </c>
      <c r="G78" s="751">
        <v>7</v>
      </c>
      <c r="H78" s="751">
        <v>1</v>
      </c>
      <c r="I78" s="751">
        <v>0</v>
      </c>
      <c r="J78" s="751">
        <v>0</v>
      </c>
    </row>
    <row r="79" spans="1:10" ht="15" customHeight="1">
      <c r="A79" s="2"/>
      <c r="B79" s="758" t="s">
        <v>592</v>
      </c>
      <c r="C79" s="755">
        <v>2</v>
      </c>
      <c r="D79" s="755">
        <v>0</v>
      </c>
      <c r="E79" s="755">
        <v>0</v>
      </c>
      <c r="F79" s="755">
        <v>0</v>
      </c>
      <c r="G79" s="755">
        <v>0</v>
      </c>
      <c r="H79" s="755">
        <v>0</v>
      </c>
      <c r="I79" s="755">
        <v>0</v>
      </c>
      <c r="J79" s="755">
        <v>0</v>
      </c>
    </row>
    <row r="80" spans="1:10" ht="15" customHeight="1">
      <c r="A80" s="2"/>
      <c r="B80" s="758" t="s">
        <v>593</v>
      </c>
      <c r="C80" s="755">
        <v>10</v>
      </c>
      <c r="D80" s="755">
        <v>0</v>
      </c>
      <c r="E80" s="755">
        <v>0</v>
      </c>
      <c r="F80" s="755">
        <v>0</v>
      </c>
      <c r="G80" s="755">
        <v>0</v>
      </c>
      <c r="H80" s="755">
        <v>0</v>
      </c>
      <c r="I80" s="755">
        <v>0</v>
      </c>
      <c r="J80" s="755">
        <v>0</v>
      </c>
    </row>
    <row r="81" spans="1:10" ht="15" customHeight="1">
      <c r="A81" s="2" t="s">
        <v>594</v>
      </c>
      <c r="B81" s="758"/>
      <c r="C81" s="25">
        <f t="shared" ref="C81:J81" si="15">SUM(C82)</f>
        <v>0</v>
      </c>
      <c r="D81" s="25">
        <f t="shared" si="15"/>
        <v>0</v>
      </c>
      <c r="E81" s="25">
        <f t="shared" si="15"/>
        <v>0</v>
      </c>
      <c r="F81" s="25">
        <f t="shared" si="15"/>
        <v>0</v>
      </c>
      <c r="G81" s="25">
        <f t="shared" si="15"/>
        <v>0</v>
      </c>
      <c r="H81" s="25">
        <f t="shared" si="15"/>
        <v>0</v>
      </c>
      <c r="I81" s="25">
        <f t="shared" si="15"/>
        <v>0</v>
      </c>
      <c r="J81" s="25">
        <f t="shared" si="15"/>
        <v>0</v>
      </c>
    </row>
    <row r="82" spans="1:10" ht="15" customHeight="1">
      <c r="A82" s="2"/>
      <c r="B82" s="758" t="s">
        <v>595</v>
      </c>
      <c r="C82" s="751"/>
      <c r="D82" s="751"/>
      <c r="E82" s="751"/>
      <c r="F82" s="751"/>
      <c r="G82" s="751"/>
      <c r="H82" s="751"/>
      <c r="I82" s="751"/>
      <c r="J82" s="751"/>
    </row>
    <row r="83" spans="1:10" ht="15" customHeight="1">
      <c r="A83" s="2" t="s">
        <v>596</v>
      </c>
      <c r="B83" s="758"/>
      <c r="C83" s="25">
        <f t="shared" ref="C83:J83" si="16">SUM(C84:C89)</f>
        <v>61</v>
      </c>
      <c r="D83" s="25">
        <f t="shared" si="16"/>
        <v>0</v>
      </c>
      <c r="E83" s="25">
        <f t="shared" si="16"/>
        <v>0</v>
      </c>
      <c r="F83" s="25">
        <f t="shared" si="16"/>
        <v>0</v>
      </c>
      <c r="G83" s="25">
        <f t="shared" si="16"/>
        <v>4</v>
      </c>
      <c r="H83" s="25">
        <f t="shared" si="16"/>
        <v>0</v>
      </c>
      <c r="I83" s="25">
        <f t="shared" si="16"/>
        <v>0</v>
      </c>
      <c r="J83" s="25">
        <f t="shared" si="16"/>
        <v>1</v>
      </c>
    </row>
    <row r="84" spans="1:10" ht="15" customHeight="1">
      <c r="A84" s="2"/>
      <c r="B84" s="758" t="s">
        <v>598</v>
      </c>
      <c r="C84" s="751">
        <v>0</v>
      </c>
      <c r="D84" s="751">
        <v>0</v>
      </c>
      <c r="E84" s="751">
        <v>0</v>
      </c>
      <c r="F84" s="751">
        <v>0</v>
      </c>
      <c r="G84" s="751">
        <v>0</v>
      </c>
      <c r="H84" s="751">
        <v>0</v>
      </c>
      <c r="I84" s="751">
        <v>0</v>
      </c>
      <c r="J84" s="751">
        <v>0</v>
      </c>
    </row>
    <row r="85" spans="1:10" ht="15" customHeight="1">
      <c r="A85" s="2"/>
      <c r="B85" s="758" t="s">
        <v>599</v>
      </c>
      <c r="C85" s="751">
        <v>55</v>
      </c>
      <c r="D85" s="751">
        <v>0</v>
      </c>
      <c r="E85" s="751">
        <v>0</v>
      </c>
      <c r="F85" s="751">
        <v>0</v>
      </c>
      <c r="G85" s="751">
        <v>4</v>
      </c>
      <c r="H85" s="751">
        <v>0</v>
      </c>
      <c r="I85" s="751">
        <v>0</v>
      </c>
      <c r="J85" s="751">
        <v>1</v>
      </c>
    </row>
    <row r="86" spans="1:10" ht="15" customHeight="1">
      <c r="A86" s="2"/>
      <c r="B86" s="758" t="s">
        <v>600</v>
      </c>
      <c r="C86" s="751">
        <v>1</v>
      </c>
      <c r="D86" s="751">
        <v>0</v>
      </c>
      <c r="E86" s="751">
        <v>0</v>
      </c>
      <c r="F86" s="751">
        <v>0</v>
      </c>
      <c r="G86" s="751">
        <v>0</v>
      </c>
      <c r="H86" s="751">
        <v>0</v>
      </c>
      <c r="I86" s="751">
        <v>0</v>
      </c>
      <c r="J86" s="751">
        <v>0</v>
      </c>
    </row>
    <row r="87" spans="1:10" ht="13.9" customHeight="1">
      <c r="A87" s="2"/>
      <c r="B87" s="758" t="s">
        <v>601</v>
      </c>
      <c r="C87" s="751">
        <v>0</v>
      </c>
      <c r="D87" s="751">
        <v>0</v>
      </c>
      <c r="E87" s="751">
        <v>0</v>
      </c>
      <c r="F87" s="751">
        <v>0</v>
      </c>
      <c r="G87" s="751">
        <v>0</v>
      </c>
      <c r="H87" s="751">
        <v>0</v>
      </c>
      <c r="I87" s="751">
        <v>0</v>
      </c>
      <c r="J87" s="751">
        <v>0</v>
      </c>
    </row>
    <row r="88" spans="1:10" ht="13.9" customHeight="1">
      <c r="A88" s="2"/>
      <c r="B88" s="758" t="s">
        <v>602</v>
      </c>
      <c r="C88" s="755">
        <v>3</v>
      </c>
      <c r="D88" s="755">
        <v>0</v>
      </c>
      <c r="E88" s="755">
        <v>0</v>
      </c>
      <c r="F88" s="755">
        <v>0</v>
      </c>
      <c r="G88" s="755">
        <v>0</v>
      </c>
      <c r="H88" s="755">
        <v>0</v>
      </c>
      <c r="I88" s="755">
        <v>0</v>
      </c>
      <c r="J88" s="755">
        <v>0</v>
      </c>
    </row>
    <row r="89" spans="1:10" ht="13.9" customHeight="1">
      <c r="A89" s="2"/>
      <c r="B89" s="758" t="s">
        <v>603</v>
      </c>
      <c r="C89" s="751">
        <v>2</v>
      </c>
      <c r="D89" s="751">
        <v>0</v>
      </c>
      <c r="E89" s="751">
        <v>0</v>
      </c>
      <c r="F89" s="751">
        <v>0</v>
      </c>
      <c r="G89" s="751">
        <v>0</v>
      </c>
      <c r="H89" s="751">
        <v>0</v>
      </c>
      <c r="I89" s="751">
        <v>0</v>
      </c>
      <c r="J89" s="751">
        <v>0</v>
      </c>
    </row>
    <row r="90" spans="1:10" ht="14.25" customHeight="1" thickBot="1">
      <c r="A90" s="282" t="s">
        <v>606</v>
      </c>
      <c r="B90" s="759"/>
      <c r="C90" s="19">
        <f t="shared" ref="C90:J90" si="17">SUM(C83+C81+C77+C73+C71+C67+C63+C58+C50+C42+C38+C31+C25+C16+C7+C3+C13)</f>
        <v>1297</v>
      </c>
      <c r="D90" s="19">
        <f t="shared" si="17"/>
        <v>20</v>
      </c>
      <c r="E90" s="19">
        <f t="shared" si="17"/>
        <v>9</v>
      </c>
      <c r="F90" s="19">
        <f t="shared" si="17"/>
        <v>11</v>
      </c>
      <c r="G90" s="19">
        <f t="shared" si="17"/>
        <v>112</v>
      </c>
      <c r="H90" s="19">
        <f t="shared" si="17"/>
        <v>1</v>
      </c>
      <c r="I90" s="19">
        <f t="shared" si="17"/>
        <v>12</v>
      </c>
      <c r="J90" s="19">
        <f t="shared" si="17"/>
        <v>8</v>
      </c>
    </row>
  </sheetData>
  <conditionalFormatting sqref="B2">
    <cfRule type="duplicateValues" dxfId="249" priority="885"/>
  </conditionalFormatting>
  <conditionalFormatting sqref="C3:J90">
    <cfRule type="containsBlanks" dxfId="24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Feuil129">
    <tabColor rgb="FFF9FBFA"/>
  </sheetPr>
  <dimension ref="A1:N111"/>
  <sheetViews>
    <sheetView view="pageBreakPreview" zoomScale="85" zoomScaleNormal="100" zoomScaleSheetLayoutView="85" workbookViewId="0">
      <pane ySplit="2" topLeftCell="A3" activePane="bottomLeft" state="frozen"/>
      <selection activeCell="A28" sqref="A28"/>
      <selection pane="bottomLeft" activeCell="N111" sqref="C3:N111"/>
    </sheetView>
  </sheetViews>
  <sheetFormatPr baseColWidth="10" defaultColWidth="14.3984375" defaultRowHeight="15" customHeight="1"/>
  <cols>
    <col min="1" max="1" width="2.796875" style="422" customWidth="1"/>
    <col min="2" max="2" width="20.53125" style="422" customWidth="1"/>
    <col min="3" max="3" width="10.06640625" style="422" customWidth="1"/>
    <col min="4" max="5" width="9.53125" style="422" customWidth="1"/>
    <col min="6" max="6" width="10.53125" style="422" customWidth="1"/>
    <col min="7" max="7" width="13.06640625" style="422" customWidth="1"/>
    <col min="8" max="8" width="10.19921875" style="422" customWidth="1"/>
    <col min="9" max="9" width="12.06640625" style="422" customWidth="1"/>
    <col min="10" max="14" width="10.796875" style="422" customWidth="1"/>
    <col min="15" max="16" width="14.3984375" style="422" customWidth="1"/>
    <col min="17" max="16384" width="14.3984375" style="422"/>
  </cols>
  <sheetData>
    <row r="1" spans="1:14" ht="14.25" customHeight="1">
      <c r="A1" s="104" t="s">
        <v>2104</v>
      </c>
      <c r="B1" s="448"/>
    </row>
    <row r="2" spans="1:14" ht="55.05" customHeight="1" thickBot="1">
      <c r="A2" s="1108" t="s">
        <v>2105</v>
      </c>
      <c r="B2" s="906"/>
      <c r="C2" s="449" t="s">
        <v>2106</v>
      </c>
      <c r="D2" s="449" t="s">
        <v>2107</v>
      </c>
      <c r="E2" s="449" t="s">
        <v>2108</v>
      </c>
      <c r="F2" s="449" t="s">
        <v>2109</v>
      </c>
      <c r="G2" s="449" t="s">
        <v>2110</v>
      </c>
      <c r="H2" s="449" t="s">
        <v>2111</v>
      </c>
      <c r="I2" s="449" t="s">
        <v>2112</v>
      </c>
      <c r="J2" s="449" t="s">
        <v>2113</v>
      </c>
      <c r="K2" s="449" t="s">
        <v>2114</v>
      </c>
      <c r="L2" s="449" t="s">
        <v>2115</v>
      </c>
      <c r="M2" s="449" t="s">
        <v>2116</v>
      </c>
      <c r="N2" s="449" t="s">
        <v>2117</v>
      </c>
    </row>
    <row r="3" spans="1:14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ht="15" customHeight="1">
      <c r="A4" s="760"/>
      <c r="B4" s="758" t="s">
        <v>499</v>
      </c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755"/>
    </row>
    <row r="5" spans="1:14" ht="15" customHeight="1">
      <c r="A5" s="760"/>
      <c r="B5" s="758" t="s">
        <v>500</v>
      </c>
      <c r="C5" s="751"/>
      <c r="D5" s="751"/>
      <c r="E5" s="751"/>
      <c r="F5" s="751"/>
      <c r="G5" s="751"/>
      <c r="H5" s="751"/>
      <c r="I5" s="751"/>
      <c r="J5" s="751"/>
      <c r="K5" s="751"/>
      <c r="L5" s="751"/>
      <c r="M5" s="751"/>
      <c r="N5" s="751"/>
    </row>
    <row r="6" spans="1:14" ht="15" customHeight="1">
      <c r="A6" s="760"/>
      <c r="B6" s="758" t="s">
        <v>501</v>
      </c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</row>
    <row r="7" spans="1:14" ht="15" customHeight="1">
      <c r="A7" s="760"/>
      <c r="B7" s="758" t="s">
        <v>502</v>
      </c>
      <c r="C7" s="751"/>
      <c r="D7" s="751"/>
      <c r="E7" s="751"/>
      <c r="F7" s="751"/>
      <c r="G7" s="751"/>
      <c r="H7" s="751"/>
      <c r="I7" s="751"/>
      <c r="J7" s="751"/>
      <c r="K7" s="751"/>
      <c r="L7" s="751"/>
      <c r="M7" s="751"/>
      <c r="N7" s="751"/>
    </row>
    <row r="8" spans="1:14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4" ht="15" customHeight="1">
      <c r="A9" s="760"/>
      <c r="B9" s="758" t="s">
        <v>504</v>
      </c>
      <c r="C9" s="751"/>
      <c r="D9" s="751"/>
      <c r="E9" s="751"/>
      <c r="F9" s="751"/>
      <c r="G9" s="751"/>
      <c r="H9" s="751"/>
      <c r="I9" s="751"/>
      <c r="J9" s="751"/>
      <c r="K9" s="751"/>
      <c r="L9" s="751"/>
      <c r="M9" s="751"/>
      <c r="N9" s="751"/>
    </row>
    <row r="10" spans="1:14" ht="15" customHeight="1">
      <c r="A10" s="760"/>
      <c r="B10" s="758" t="s">
        <v>505</v>
      </c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51"/>
      <c r="N10" s="751"/>
    </row>
    <row r="11" spans="1:14" ht="15" customHeight="1">
      <c r="A11" s="760"/>
      <c r="B11" s="758" t="s">
        <v>506</v>
      </c>
      <c r="C11" s="751"/>
      <c r="D11" s="751"/>
      <c r="E11" s="751"/>
      <c r="F11" s="751"/>
      <c r="G11" s="751"/>
      <c r="H11" s="751"/>
      <c r="I11" s="751"/>
      <c r="J11" s="751"/>
      <c r="K11" s="751"/>
      <c r="L11" s="751"/>
      <c r="M11" s="751"/>
      <c r="N11" s="751"/>
    </row>
    <row r="12" spans="1:14" ht="15" customHeight="1">
      <c r="A12" s="760"/>
      <c r="B12" s="758" t="s">
        <v>507</v>
      </c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51"/>
      <c r="N12" s="751"/>
    </row>
    <row r="13" spans="1:14" ht="15" customHeight="1">
      <c r="A13" s="760"/>
      <c r="B13" s="758" t="s">
        <v>508</v>
      </c>
      <c r="C13" s="751"/>
      <c r="D13" s="751"/>
      <c r="E13" s="751"/>
      <c r="F13" s="751"/>
      <c r="G13" s="751"/>
      <c r="H13" s="751"/>
      <c r="I13" s="751"/>
      <c r="J13" s="751"/>
      <c r="K13" s="751"/>
      <c r="L13" s="751"/>
      <c r="M13" s="751"/>
      <c r="N13" s="751"/>
    </row>
    <row r="14" spans="1:14" ht="15" customHeight="1">
      <c r="A14" s="760"/>
      <c r="B14" s="758" t="s">
        <v>509</v>
      </c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  <c r="N14" s="751"/>
    </row>
    <row r="15" spans="1:14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5" customHeight="1">
      <c r="A16" s="758"/>
      <c r="B16" s="758" t="s">
        <v>511</v>
      </c>
      <c r="C16" s="751"/>
      <c r="D16" s="751"/>
      <c r="E16" s="751"/>
      <c r="F16" s="751"/>
      <c r="G16" s="751"/>
      <c r="H16" s="751"/>
      <c r="I16" s="751"/>
      <c r="J16" s="751"/>
      <c r="K16" s="751"/>
      <c r="L16" s="751"/>
      <c r="M16" s="751"/>
      <c r="N16" s="751"/>
    </row>
    <row r="17" spans="1:14" ht="15" customHeight="1">
      <c r="A17" s="760"/>
      <c r="B17" s="758" t="s">
        <v>512</v>
      </c>
      <c r="C17" s="751"/>
      <c r="D17" s="751"/>
      <c r="E17" s="751"/>
      <c r="F17" s="751"/>
      <c r="G17" s="751"/>
      <c r="H17" s="751"/>
      <c r="I17" s="751"/>
      <c r="J17" s="751"/>
      <c r="K17" s="751"/>
      <c r="L17" s="751"/>
      <c r="M17" s="751"/>
      <c r="N17" s="751"/>
    </row>
    <row r="18" spans="1:14" ht="15" customHeight="1">
      <c r="A18" s="760"/>
      <c r="B18" s="758" t="s">
        <v>513</v>
      </c>
      <c r="C18" s="751"/>
      <c r="D18" s="751"/>
      <c r="E18" s="751"/>
      <c r="F18" s="751"/>
      <c r="G18" s="751"/>
      <c r="H18" s="751"/>
      <c r="I18" s="751"/>
      <c r="J18" s="751"/>
      <c r="K18" s="751"/>
      <c r="L18" s="751"/>
      <c r="M18" s="751"/>
      <c r="N18" s="751"/>
    </row>
    <row r="19" spans="1:14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</row>
    <row r="20" spans="1:14" ht="15" customHeight="1">
      <c r="A20" s="758"/>
      <c r="B20" s="748" t="s">
        <v>515</v>
      </c>
      <c r="C20" s="755"/>
      <c r="D20" s="755"/>
      <c r="E20" s="755"/>
      <c r="F20" s="755"/>
      <c r="G20" s="755"/>
      <c r="H20" s="755"/>
      <c r="I20" s="755"/>
      <c r="J20" s="755"/>
      <c r="K20" s="755"/>
      <c r="L20" s="755"/>
      <c r="M20" s="755"/>
      <c r="N20" s="755"/>
    </row>
    <row r="21" spans="1:14" ht="15" customHeight="1">
      <c r="A21" s="760"/>
      <c r="B21" s="758" t="s">
        <v>516</v>
      </c>
      <c r="C21" s="751"/>
      <c r="D21" s="751"/>
      <c r="E21" s="751"/>
      <c r="F21" s="751"/>
      <c r="G21" s="751"/>
      <c r="H21" s="751"/>
      <c r="I21" s="751"/>
      <c r="J21" s="751"/>
      <c r="K21" s="751"/>
      <c r="L21" s="751"/>
      <c r="M21" s="751"/>
      <c r="N21" s="751"/>
    </row>
    <row r="22" spans="1:14" ht="15" customHeight="1">
      <c r="A22" s="760"/>
      <c r="B22" s="758" t="s">
        <v>517</v>
      </c>
      <c r="C22" s="751"/>
      <c r="D22" s="751"/>
      <c r="E22" s="751"/>
      <c r="F22" s="751"/>
      <c r="G22" s="751"/>
      <c r="H22" s="751"/>
      <c r="I22" s="751"/>
      <c r="J22" s="751"/>
      <c r="K22" s="751"/>
      <c r="L22" s="751"/>
      <c r="M22" s="751"/>
      <c r="N22" s="751"/>
    </row>
    <row r="23" spans="1:14" ht="15" customHeight="1">
      <c r="A23" s="760"/>
      <c r="B23" s="758" t="s">
        <v>518</v>
      </c>
      <c r="C23" s="751"/>
      <c r="D23" s="751"/>
      <c r="E23" s="751"/>
      <c r="F23" s="751"/>
      <c r="G23" s="751"/>
      <c r="H23" s="751"/>
      <c r="I23" s="751"/>
      <c r="J23" s="751"/>
      <c r="K23" s="751"/>
      <c r="L23" s="751"/>
      <c r="M23" s="751"/>
      <c r="N23" s="751"/>
    </row>
    <row r="24" spans="1:14" ht="15" customHeight="1">
      <c r="A24" s="760"/>
      <c r="B24" s="758" t="s">
        <v>519</v>
      </c>
      <c r="C24" s="751"/>
      <c r="D24" s="751"/>
      <c r="E24" s="751"/>
      <c r="F24" s="751"/>
      <c r="G24" s="751"/>
      <c r="H24" s="751"/>
      <c r="I24" s="751"/>
      <c r="J24" s="751"/>
      <c r="K24" s="751"/>
      <c r="L24" s="751"/>
      <c r="M24" s="751"/>
      <c r="N24" s="751"/>
    </row>
    <row r="25" spans="1:14" ht="15" customHeight="1">
      <c r="A25" s="760"/>
      <c r="B25" s="758" t="s">
        <v>520</v>
      </c>
      <c r="C25" s="751"/>
      <c r="D25" s="751"/>
      <c r="E25" s="751"/>
      <c r="F25" s="751"/>
      <c r="G25" s="751"/>
      <c r="H25" s="751"/>
      <c r="I25" s="751"/>
      <c r="J25" s="751"/>
      <c r="K25" s="751"/>
      <c r="L25" s="751"/>
      <c r="M25" s="751"/>
      <c r="N25" s="751"/>
    </row>
    <row r="26" spans="1:14" ht="15" customHeight="1">
      <c r="A26" s="760"/>
      <c r="B26" s="758" t="s">
        <v>521</v>
      </c>
      <c r="C26" s="751"/>
      <c r="D26" s="751"/>
      <c r="E26" s="751"/>
      <c r="F26" s="751"/>
      <c r="G26" s="751"/>
      <c r="H26" s="751"/>
      <c r="I26" s="751"/>
      <c r="J26" s="751"/>
      <c r="K26" s="751"/>
      <c r="L26" s="751"/>
      <c r="M26" s="751"/>
      <c r="N26" s="751"/>
    </row>
    <row r="27" spans="1:14" ht="15" customHeight="1">
      <c r="A27" s="760"/>
      <c r="B27" s="758" t="s">
        <v>522</v>
      </c>
      <c r="C27" s="751"/>
      <c r="D27" s="751"/>
      <c r="E27" s="751"/>
      <c r="F27" s="751"/>
      <c r="G27" s="751"/>
      <c r="H27" s="751"/>
      <c r="I27" s="751"/>
      <c r="J27" s="751"/>
      <c r="K27" s="751"/>
      <c r="L27" s="751"/>
      <c r="M27" s="751"/>
      <c r="N27" s="751"/>
    </row>
    <row r="28" spans="1:14" ht="15" customHeight="1">
      <c r="A28" s="760"/>
      <c r="B28" s="758" t="s">
        <v>523</v>
      </c>
      <c r="C28" s="751"/>
      <c r="D28" s="751"/>
      <c r="E28" s="751"/>
      <c r="F28" s="751"/>
      <c r="G28" s="751"/>
      <c r="H28" s="751"/>
      <c r="I28" s="751"/>
      <c r="J28" s="751"/>
      <c r="K28" s="751"/>
      <c r="L28" s="751"/>
      <c r="M28" s="751"/>
      <c r="N28" s="751"/>
    </row>
    <row r="29" spans="1:14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spans="1:14" ht="15" customHeight="1">
      <c r="A30" s="758"/>
      <c r="B30" s="758" t="s">
        <v>525</v>
      </c>
      <c r="C30" s="755"/>
      <c r="D30" s="755"/>
      <c r="E30" s="755"/>
      <c r="F30" s="755"/>
      <c r="G30" s="755"/>
      <c r="H30" s="755"/>
      <c r="I30" s="755"/>
      <c r="J30" s="755"/>
      <c r="K30" s="755"/>
      <c r="L30" s="755"/>
      <c r="M30" s="755"/>
      <c r="N30" s="755"/>
    </row>
    <row r="31" spans="1:14" ht="15" customHeight="1">
      <c r="A31" s="758"/>
      <c r="B31" s="758" t="s">
        <v>526</v>
      </c>
      <c r="C31" s="751"/>
      <c r="D31" s="751"/>
      <c r="E31" s="751"/>
      <c r="F31" s="751"/>
      <c r="G31" s="751"/>
      <c r="H31" s="751"/>
      <c r="I31" s="751"/>
      <c r="J31" s="751"/>
      <c r="K31" s="751"/>
      <c r="L31" s="751"/>
      <c r="M31" s="751"/>
      <c r="N31" s="751"/>
    </row>
    <row r="32" spans="1:14" ht="15" customHeight="1">
      <c r="A32" s="758"/>
      <c r="B32" s="758" t="s">
        <v>527</v>
      </c>
      <c r="C32" s="751"/>
      <c r="D32" s="751"/>
      <c r="E32" s="751"/>
      <c r="F32" s="751"/>
      <c r="G32" s="751"/>
      <c r="H32" s="751"/>
      <c r="I32" s="751"/>
      <c r="J32" s="751"/>
      <c r="K32" s="751"/>
      <c r="L32" s="751"/>
      <c r="M32" s="751"/>
      <c r="N32" s="751"/>
    </row>
    <row r="33" spans="1:14" ht="15" customHeight="1">
      <c r="A33" s="758"/>
      <c r="B33" s="758" t="s">
        <v>528</v>
      </c>
      <c r="C33" s="751"/>
      <c r="D33" s="751"/>
      <c r="E33" s="751"/>
      <c r="F33" s="751"/>
      <c r="G33" s="751"/>
      <c r="H33" s="751"/>
      <c r="I33" s="751"/>
      <c r="J33" s="751"/>
      <c r="K33" s="751"/>
      <c r="L33" s="751"/>
      <c r="M33" s="751"/>
      <c r="N33" s="751"/>
    </row>
    <row r="34" spans="1:14" ht="15" customHeight="1">
      <c r="A34" s="758"/>
      <c r="B34" s="758" t="s">
        <v>529</v>
      </c>
      <c r="C34" s="751"/>
      <c r="D34" s="751"/>
      <c r="E34" s="751"/>
      <c r="F34" s="751"/>
      <c r="G34" s="751"/>
      <c r="H34" s="751"/>
      <c r="I34" s="751"/>
      <c r="J34" s="751"/>
      <c r="K34" s="751"/>
      <c r="L34" s="751"/>
      <c r="M34" s="751"/>
      <c r="N34" s="751"/>
    </row>
    <row r="35" spans="1:14" ht="15" customHeight="1">
      <c r="A35" s="758"/>
      <c r="B35" s="758" t="s">
        <v>530</v>
      </c>
      <c r="C35" s="751"/>
      <c r="D35" s="751"/>
      <c r="E35" s="751"/>
      <c r="F35" s="751"/>
      <c r="G35" s="751"/>
      <c r="H35" s="751"/>
      <c r="I35" s="751"/>
      <c r="J35" s="751"/>
      <c r="K35" s="751"/>
      <c r="L35" s="751"/>
      <c r="M35" s="751"/>
      <c r="N35" s="751"/>
    </row>
    <row r="36" spans="1:14" ht="15" customHeight="1">
      <c r="A36" s="758"/>
      <c r="B36" s="758" t="s">
        <v>531</v>
      </c>
      <c r="C36" s="751"/>
      <c r="D36" s="751"/>
      <c r="E36" s="751"/>
      <c r="F36" s="751"/>
      <c r="G36" s="751"/>
      <c r="H36" s="751"/>
      <c r="I36" s="751"/>
      <c r="J36" s="751"/>
      <c r="K36" s="751"/>
      <c r="L36" s="751"/>
      <c r="M36" s="751"/>
      <c r="N36" s="751"/>
    </row>
    <row r="37" spans="1:14" ht="15" customHeight="1">
      <c r="A37" s="760"/>
      <c r="B37" s="758" t="s">
        <v>532</v>
      </c>
      <c r="C37" s="751"/>
      <c r="D37" s="751"/>
      <c r="E37" s="751"/>
      <c r="F37" s="751"/>
      <c r="G37" s="751"/>
      <c r="H37" s="751"/>
      <c r="I37" s="751"/>
      <c r="J37" s="751"/>
      <c r="K37" s="751"/>
      <c r="L37" s="751"/>
      <c r="M37" s="751"/>
      <c r="N37" s="751"/>
    </row>
    <row r="38" spans="1:14" ht="15" customHeight="1">
      <c r="A38" s="760"/>
      <c r="B38" s="758" t="s">
        <v>533</v>
      </c>
      <c r="C38" s="751"/>
      <c r="D38" s="751"/>
      <c r="E38" s="751"/>
      <c r="F38" s="751"/>
      <c r="G38" s="751"/>
      <c r="H38" s="751"/>
      <c r="I38" s="751"/>
      <c r="J38" s="751"/>
      <c r="K38" s="751"/>
      <c r="L38" s="751"/>
      <c r="M38" s="751"/>
      <c r="N38" s="751"/>
    </row>
    <row r="39" spans="1:14" ht="15" customHeight="1">
      <c r="A39" s="760"/>
      <c r="B39" s="758" t="s">
        <v>534</v>
      </c>
      <c r="C39" s="751"/>
      <c r="D39" s="751"/>
      <c r="E39" s="751"/>
      <c r="F39" s="751"/>
      <c r="G39" s="751"/>
      <c r="H39" s="751"/>
      <c r="I39" s="751"/>
      <c r="J39" s="751"/>
      <c r="K39" s="751"/>
      <c r="L39" s="751"/>
      <c r="M39" s="751"/>
      <c r="N39" s="751"/>
    </row>
    <row r="40" spans="1:14" ht="15" customHeight="1">
      <c r="A40" s="760"/>
      <c r="B40" s="758" t="s">
        <v>535</v>
      </c>
      <c r="C40" s="751"/>
      <c r="D40" s="751"/>
      <c r="E40" s="751"/>
      <c r="F40" s="751"/>
      <c r="G40" s="751"/>
      <c r="H40" s="751"/>
      <c r="I40" s="751"/>
      <c r="J40" s="751"/>
      <c r="K40" s="751"/>
      <c r="L40" s="751"/>
      <c r="M40" s="751"/>
      <c r="N40" s="751"/>
    </row>
    <row r="41" spans="1:14" ht="15" customHeight="1">
      <c r="A41" s="760"/>
      <c r="B41" s="758" t="s">
        <v>536</v>
      </c>
      <c r="C41" s="751"/>
      <c r="D41" s="751"/>
      <c r="E41" s="751"/>
      <c r="F41" s="751"/>
      <c r="G41" s="751"/>
      <c r="H41" s="751"/>
      <c r="I41" s="751"/>
      <c r="J41" s="751"/>
      <c r="K41" s="751"/>
      <c r="L41" s="751"/>
      <c r="M41" s="751"/>
      <c r="N41" s="751"/>
    </row>
    <row r="42" spans="1:14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4" ht="15" customHeight="1">
      <c r="A43" s="758"/>
      <c r="B43" s="758" t="s">
        <v>538</v>
      </c>
      <c r="C43" s="751"/>
      <c r="D43" s="751"/>
      <c r="E43" s="751"/>
      <c r="F43" s="751"/>
      <c r="G43" s="751"/>
      <c r="H43" s="751"/>
      <c r="I43" s="751"/>
      <c r="J43" s="751"/>
      <c r="K43" s="751"/>
      <c r="L43" s="751"/>
      <c r="M43" s="751"/>
      <c r="N43" s="751"/>
    </row>
    <row r="44" spans="1:14" ht="15" customHeight="1">
      <c r="A44" s="760"/>
      <c r="B44" s="758" t="s">
        <v>539</v>
      </c>
      <c r="C44" s="751"/>
      <c r="D44" s="751"/>
      <c r="E44" s="751"/>
      <c r="F44" s="751"/>
      <c r="G44" s="751"/>
      <c r="H44" s="751"/>
      <c r="I44" s="751"/>
      <c r="J44" s="751"/>
      <c r="K44" s="751"/>
      <c r="L44" s="751"/>
      <c r="M44" s="751"/>
      <c r="N44" s="751"/>
    </row>
    <row r="45" spans="1:14" ht="15" customHeight="1">
      <c r="A45" s="760"/>
      <c r="B45" s="758" t="s">
        <v>540</v>
      </c>
      <c r="C45" s="751"/>
      <c r="D45" s="751"/>
      <c r="E45" s="751"/>
      <c r="F45" s="751"/>
      <c r="G45" s="751"/>
      <c r="H45" s="751"/>
      <c r="I45" s="751"/>
      <c r="J45" s="751"/>
      <c r="K45" s="751"/>
      <c r="L45" s="751"/>
      <c r="M45" s="751"/>
      <c r="N45" s="751"/>
    </row>
    <row r="46" spans="1:14" ht="15" customHeight="1">
      <c r="A46" s="760"/>
      <c r="B46" s="758" t="s">
        <v>541</v>
      </c>
      <c r="C46" s="751"/>
      <c r="D46" s="751"/>
      <c r="E46" s="751"/>
      <c r="F46" s="751"/>
      <c r="G46" s="751"/>
      <c r="H46" s="751"/>
      <c r="I46" s="751"/>
      <c r="J46" s="751"/>
      <c r="K46" s="751"/>
      <c r="L46" s="751"/>
      <c r="M46" s="751"/>
      <c r="N46" s="751"/>
    </row>
    <row r="47" spans="1:14" ht="15" customHeight="1">
      <c r="A47" s="760"/>
      <c r="B47" s="758" t="s">
        <v>542</v>
      </c>
      <c r="C47" s="751"/>
      <c r="D47" s="751"/>
      <c r="E47" s="751"/>
      <c r="F47" s="751"/>
      <c r="G47" s="751"/>
      <c r="H47" s="751"/>
      <c r="I47" s="751"/>
      <c r="J47" s="751"/>
      <c r="K47" s="751"/>
      <c r="L47" s="751"/>
      <c r="M47" s="751"/>
      <c r="N47" s="751"/>
    </row>
    <row r="48" spans="1:14" ht="15" customHeight="1">
      <c r="A48" s="760"/>
      <c r="B48" s="758" t="s">
        <v>543</v>
      </c>
      <c r="C48" s="751"/>
      <c r="D48" s="751"/>
      <c r="E48" s="751"/>
      <c r="F48" s="751"/>
      <c r="G48" s="751"/>
      <c r="H48" s="751"/>
      <c r="I48" s="751"/>
      <c r="J48" s="751"/>
      <c r="K48" s="751"/>
      <c r="L48" s="751"/>
      <c r="M48" s="751"/>
      <c r="N48" s="751"/>
    </row>
    <row r="49" spans="1:14" ht="15" customHeight="1">
      <c r="A49" s="760"/>
      <c r="B49" s="758" t="s">
        <v>544</v>
      </c>
      <c r="C49" s="751"/>
      <c r="D49" s="751"/>
      <c r="E49" s="751"/>
      <c r="F49" s="751"/>
      <c r="G49" s="751"/>
      <c r="H49" s="751"/>
      <c r="I49" s="751"/>
      <c r="J49" s="751"/>
      <c r="K49" s="751"/>
      <c r="L49" s="751"/>
      <c r="M49" s="751"/>
      <c r="N49" s="751"/>
    </row>
    <row r="50" spans="1:14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 ht="15" customHeight="1">
      <c r="A51" s="758"/>
      <c r="B51" s="758" t="s">
        <v>546</v>
      </c>
      <c r="C51" s="751"/>
      <c r="D51" s="751"/>
      <c r="E51" s="751"/>
      <c r="F51" s="751"/>
      <c r="G51" s="751"/>
      <c r="H51" s="751"/>
      <c r="I51" s="751"/>
      <c r="J51" s="751"/>
      <c r="K51" s="751"/>
      <c r="L51" s="751"/>
      <c r="M51" s="751"/>
      <c r="N51" s="751"/>
    </row>
    <row r="52" spans="1:14" ht="15" customHeight="1">
      <c r="A52" s="760"/>
      <c r="B52" s="758" t="s">
        <v>547</v>
      </c>
      <c r="C52" s="751"/>
      <c r="D52" s="751"/>
      <c r="E52" s="751"/>
      <c r="F52" s="751"/>
      <c r="G52" s="751"/>
      <c r="H52" s="751"/>
      <c r="I52" s="751"/>
      <c r="J52" s="751"/>
      <c r="K52" s="751"/>
      <c r="L52" s="751"/>
      <c r="M52" s="751"/>
      <c r="N52" s="751"/>
    </row>
    <row r="53" spans="1:14" ht="15" customHeight="1">
      <c r="A53" s="760"/>
      <c r="B53" s="758" t="s">
        <v>548</v>
      </c>
      <c r="C53" s="751"/>
      <c r="D53" s="751"/>
      <c r="E53" s="751"/>
      <c r="F53" s="751"/>
      <c r="G53" s="751"/>
      <c r="H53" s="751"/>
      <c r="I53" s="751"/>
      <c r="J53" s="751"/>
      <c r="K53" s="751"/>
      <c r="L53" s="751"/>
      <c r="M53" s="751"/>
      <c r="N53" s="751"/>
    </row>
    <row r="54" spans="1:14" ht="15" customHeight="1">
      <c r="A54" s="760"/>
      <c r="B54" s="758" t="s">
        <v>549</v>
      </c>
      <c r="C54" s="751"/>
      <c r="D54" s="751"/>
      <c r="E54" s="751"/>
      <c r="F54" s="751"/>
      <c r="G54" s="751"/>
      <c r="H54" s="751"/>
      <c r="I54" s="751"/>
      <c r="J54" s="751"/>
      <c r="K54" s="751"/>
      <c r="L54" s="751"/>
      <c r="M54" s="751"/>
      <c r="N54" s="751"/>
    </row>
    <row r="55" spans="1:14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spans="1:14" ht="15" customHeight="1">
      <c r="A56" s="758"/>
      <c r="B56" s="758" t="s">
        <v>551</v>
      </c>
      <c r="C56" s="755"/>
      <c r="D56" s="755"/>
      <c r="E56" s="755"/>
      <c r="F56" s="755"/>
      <c r="G56" s="755"/>
      <c r="H56" s="755"/>
      <c r="I56" s="755"/>
      <c r="J56" s="755"/>
      <c r="K56" s="755"/>
      <c r="L56" s="755"/>
      <c r="M56" s="755"/>
      <c r="N56" s="755"/>
    </row>
    <row r="57" spans="1:14" ht="15" customHeight="1">
      <c r="A57" s="760"/>
      <c r="B57" s="758" t="s">
        <v>552</v>
      </c>
      <c r="C57" s="751"/>
      <c r="D57" s="751"/>
      <c r="E57" s="751"/>
      <c r="F57" s="751"/>
      <c r="G57" s="751"/>
      <c r="H57" s="751"/>
      <c r="I57" s="751"/>
      <c r="J57" s="751"/>
      <c r="K57" s="751"/>
      <c r="L57" s="751"/>
      <c r="M57" s="751"/>
      <c r="N57" s="751"/>
    </row>
    <row r="58" spans="1:14" ht="15" customHeight="1">
      <c r="A58" s="760"/>
      <c r="B58" s="758" t="s">
        <v>553</v>
      </c>
      <c r="C58" s="751"/>
      <c r="D58" s="751"/>
      <c r="E58" s="751"/>
      <c r="F58" s="751"/>
      <c r="G58" s="751"/>
      <c r="H58" s="751"/>
      <c r="I58" s="751"/>
      <c r="J58" s="751"/>
      <c r="K58" s="751"/>
      <c r="L58" s="751"/>
      <c r="M58" s="751"/>
      <c r="N58" s="751"/>
    </row>
    <row r="59" spans="1:14" ht="15" customHeight="1">
      <c r="A59" s="760"/>
      <c r="B59" s="758" t="s">
        <v>554</v>
      </c>
      <c r="C59" s="751"/>
      <c r="D59" s="751"/>
      <c r="E59" s="751"/>
      <c r="F59" s="751"/>
      <c r="G59" s="751"/>
      <c r="H59" s="751"/>
      <c r="I59" s="751"/>
      <c r="J59" s="751"/>
      <c r="K59" s="751"/>
      <c r="L59" s="751"/>
      <c r="M59" s="751"/>
      <c r="N59" s="751"/>
    </row>
    <row r="60" spans="1:14" ht="15" customHeight="1">
      <c r="A60" s="760"/>
      <c r="B60" s="758" t="s">
        <v>555</v>
      </c>
      <c r="C60" s="751"/>
      <c r="D60" s="751"/>
      <c r="E60" s="751"/>
      <c r="F60" s="751"/>
      <c r="G60" s="751"/>
      <c r="H60" s="751"/>
      <c r="I60" s="751"/>
      <c r="J60" s="751"/>
      <c r="K60" s="751"/>
      <c r="L60" s="751"/>
      <c r="M60" s="751"/>
      <c r="N60" s="751"/>
    </row>
    <row r="61" spans="1:14" ht="15" customHeight="1">
      <c r="A61" s="760"/>
      <c r="B61" s="758" t="s">
        <v>556</v>
      </c>
      <c r="C61" s="751"/>
      <c r="D61" s="751"/>
      <c r="E61" s="751"/>
      <c r="F61" s="751"/>
      <c r="G61" s="751"/>
      <c r="H61" s="751"/>
      <c r="I61" s="751"/>
      <c r="J61" s="751"/>
      <c r="K61" s="751"/>
      <c r="L61" s="751"/>
      <c r="M61" s="751"/>
      <c r="N61" s="751"/>
    </row>
    <row r="62" spans="1:14" ht="15" customHeight="1">
      <c r="A62" s="760"/>
      <c r="B62" s="758" t="s">
        <v>557</v>
      </c>
      <c r="C62" s="751"/>
      <c r="D62" s="751"/>
      <c r="E62" s="751"/>
      <c r="F62" s="751"/>
      <c r="G62" s="751"/>
      <c r="H62" s="751"/>
      <c r="I62" s="751"/>
      <c r="J62" s="751"/>
      <c r="K62" s="751"/>
      <c r="L62" s="751"/>
      <c r="M62" s="751"/>
      <c r="N62" s="751"/>
    </row>
    <row r="63" spans="1:14" ht="15" customHeight="1">
      <c r="A63" s="760"/>
      <c r="B63" s="758" t="s">
        <v>558</v>
      </c>
      <c r="C63" s="751"/>
      <c r="D63" s="751"/>
      <c r="E63" s="751"/>
      <c r="F63" s="751"/>
      <c r="G63" s="751"/>
      <c r="H63" s="751"/>
      <c r="I63" s="751"/>
      <c r="J63" s="751"/>
      <c r="K63" s="751"/>
      <c r="L63" s="751"/>
      <c r="M63" s="751"/>
      <c r="N63" s="751"/>
    </row>
    <row r="64" spans="1:14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spans="1:14" ht="15" customHeight="1">
      <c r="A65" s="758"/>
      <c r="B65" s="758" t="s">
        <v>560</v>
      </c>
      <c r="C65" s="751"/>
      <c r="D65" s="751"/>
      <c r="E65" s="751"/>
      <c r="F65" s="751"/>
      <c r="G65" s="751"/>
      <c r="H65" s="751"/>
      <c r="I65" s="751"/>
      <c r="J65" s="751"/>
      <c r="K65" s="751"/>
      <c r="L65" s="751"/>
      <c r="M65" s="751"/>
      <c r="N65" s="751"/>
    </row>
    <row r="66" spans="1:14" ht="15" customHeight="1">
      <c r="A66" s="760"/>
      <c r="B66" s="758" t="s">
        <v>561</v>
      </c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</row>
    <row r="67" spans="1:14" ht="15" customHeight="1">
      <c r="A67" s="760"/>
      <c r="B67" s="758" t="s">
        <v>562</v>
      </c>
      <c r="C67" s="751"/>
      <c r="D67" s="751"/>
      <c r="E67" s="751"/>
      <c r="F67" s="751"/>
      <c r="G67" s="751"/>
      <c r="H67" s="751"/>
      <c r="I67" s="751"/>
      <c r="J67" s="751"/>
      <c r="K67" s="751"/>
      <c r="L67" s="751"/>
      <c r="M67" s="751"/>
      <c r="N67" s="751"/>
    </row>
    <row r="68" spans="1:14" ht="15" customHeight="1">
      <c r="A68" s="760"/>
      <c r="B68" s="758" t="s">
        <v>563</v>
      </c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</row>
    <row r="69" spans="1:14" ht="15" customHeight="1">
      <c r="A69" s="760"/>
      <c r="B69" s="758" t="s">
        <v>564</v>
      </c>
      <c r="C69" s="751"/>
      <c r="D69" s="751"/>
      <c r="E69" s="751"/>
      <c r="F69" s="751"/>
      <c r="G69" s="751"/>
      <c r="H69" s="751"/>
      <c r="I69" s="751"/>
      <c r="J69" s="751"/>
      <c r="K69" s="751"/>
      <c r="L69" s="751"/>
      <c r="M69" s="751"/>
      <c r="N69" s="751"/>
    </row>
    <row r="70" spans="1:14" ht="15" customHeight="1">
      <c r="A70" s="760"/>
      <c r="B70" s="758" t="s">
        <v>565</v>
      </c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</row>
    <row r="71" spans="1:14" ht="15" customHeight="1">
      <c r="A71" s="760"/>
      <c r="B71" s="758" t="s">
        <v>566</v>
      </c>
      <c r="C71" s="751"/>
      <c r="D71" s="751"/>
      <c r="E71" s="751"/>
      <c r="F71" s="751"/>
      <c r="G71" s="751"/>
      <c r="H71" s="751"/>
      <c r="I71" s="751"/>
      <c r="J71" s="751"/>
      <c r="K71" s="751"/>
      <c r="L71" s="751"/>
      <c r="M71" s="751"/>
      <c r="N71" s="751"/>
    </row>
    <row r="72" spans="1:14" ht="15" customHeight="1">
      <c r="A72" s="760"/>
      <c r="B72" s="758" t="s">
        <v>567</v>
      </c>
      <c r="C72" s="751"/>
      <c r="D72" s="751"/>
      <c r="E72" s="751"/>
      <c r="F72" s="751"/>
      <c r="G72" s="751"/>
      <c r="H72" s="751"/>
      <c r="I72" s="751"/>
      <c r="J72" s="751"/>
      <c r="K72" s="751"/>
      <c r="L72" s="751"/>
      <c r="M72" s="751"/>
      <c r="N72" s="751"/>
    </row>
    <row r="73" spans="1:14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5" customHeight="1">
      <c r="A74" s="758"/>
      <c r="B74" s="758" t="s">
        <v>569</v>
      </c>
      <c r="C74" s="751"/>
      <c r="D74" s="751"/>
      <c r="E74" s="751"/>
      <c r="F74" s="751"/>
      <c r="G74" s="751"/>
      <c r="H74" s="751"/>
      <c r="I74" s="751"/>
      <c r="J74" s="751"/>
      <c r="K74" s="751"/>
      <c r="L74" s="751"/>
      <c r="M74" s="751"/>
      <c r="N74" s="751"/>
    </row>
    <row r="75" spans="1:14" ht="15" customHeight="1">
      <c r="A75" s="760"/>
      <c r="B75" s="758" t="s">
        <v>570</v>
      </c>
      <c r="C75" s="751"/>
      <c r="D75" s="751"/>
      <c r="E75" s="751"/>
      <c r="F75" s="751"/>
      <c r="G75" s="751"/>
      <c r="H75" s="751"/>
      <c r="I75" s="751"/>
      <c r="J75" s="751"/>
      <c r="K75" s="751"/>
      <c r="L75" s="751"/>
      <c r="M75" s="751"/>
      <c r="N75" s="751"/>
    </row>
    <row r="76" spans="1:14" ht="15" customHeight="1">
      <c r="A76" s="760"/>
      <c r="B76" s="758" t="s">
        <v>571</v>
      </c>
      <c r="C76" s="751"/>
      <c r="D76" s="751"/>
      <c r="E76" s="751"/>
      <c r="F76" s="751"/>
      <c r="G76" s="751"/>
      <c r="H76" s="751"/>
      <c r="I76" s="751"/>
      <c r="J76" s="751"/>
      <c r="K76" s="751"/>
      <c r="L76" s="751"/>
      <c r="M76" s="751"/>
      <c r="N76" s="751"/>
    </row>
    <row r="77" spans="1:14" ht="15" customHeight="1">
      <c r="A77" s="760"/>
      <c r="B77" s="758" t="s">
        <v>572</v>
      </c>
      <c r="C77" s="751"/>
      <c r="D77" s="751"/>
      <c r="E77" s="751"/>
      <c r="F77" s="751"/>
      <c r="G77" s="751"/>
      <c r="H77" s="751"/>
      <c r="I77" s="751"/>
      <c r="J77" s="751"/>
      <c r="K77" s="751"/>
      <c r="L77" s="751"/>
      <c r="M77" s="751"/>
      <c r="N77" s="751"/>
    </row>
    <row r="78" spans="1:14" ht="15" customHeight="1">
      <c r="A78" s="760"/>
      <c r="B78" s="758" t="s">
        <v>573</v>
      </c>
      <c r="C78" s="751"/>
      <c r="D78" s="751"/>
      <c r="E78" s="751"/>
      <c r="F78" s="751"/>
      <c r="G78" s="751"/>
      <c r="H78" s="751"/>
      <c r="I78" s="751"/>
      <c r="J78" s="751"/>
      <c r="K78" s="751"/>
      <c r="L78" s="751"/>
      <c r="M78" s="751"/>
      <c r="N78" s="751"/>
    </row>
    <row r="79" spans="1:14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</row>
    <row r="80" spans="1:14" ht="15" customHeight="1">
      <c r="A80" s="758"/>
      <c r="B80" s="758" t="s">
        <v>575</v>
      </c>
      <c r="C80" s="755"/>
      <c r="D80" s="755"/>
      <c r="E80" s="755"/>
      <c r="F80" s="755"/>
      <c r="G80" s="755"/>
      <c r="H80" s="755"/>
      <c r="I80" s="755"/>
      <c r="J80" s="755"/>
      <c r="K80" s="755"/>
      <c r="L80" s="755"/>
      <c r="M80" s="755"/>
      <c r="N80" s="755"/>
    </row>
    <row r="81" spans="1:14" ht="15" customHeight="1">
      <c r="A81" s="760"/>
      <c r="B81" s="758" t="s">
        <v>576</v>
      </c>
      <c r="C81" s="751"/>
      <c r="D81" s="751"/>
      <c r="E81" s="751"/>
      <c r="F81" s="751"/>
      <c r="G81" s="751"/>
      <c r="H81" s="751"/>
      <c r="I81" s="751"/>
      <c r="J81" s="751"/>
      <c r="K81" s="751"/>
      <c r="L81" s="751"/>
      <c r="M81" s="751"/>
      <c r="N81" s="751"/>
    </row>
    <row r="82" spans="1:14" ht="15" customHeight="1">
      <c r="A82" s="760"/>
      <c r="B82" s="758" t="s">
        <v>577</v>
      </c>
      <c r="C82" s="751"/>
      <c r="D82" s="751"/>
      <c r="E82" s="751"/>
      <c r="F82" s="751"/>
      <c r="G82" s="751"/>
      <c r="H82" s="751"/>
      <c r="I82" s="751"/>
      <c r="J82" s="751"/>
      <c r="K82" s="751"/>
      <c r="L82" s="751"/>
      <c r="M82" s="751"/>
      <c r="N82" s="751"/>
    </row>
    <row r="83" spans="1:14" ht="15" customHeight="1">
      <c r="A83" s="760"/>
      <c r="B83" s="758" t="s">
        <v>578</v>
      </c>
      <c r="C83" s="751"/>
      <c r="D83" s="751"/>
      <c r="E83" s="751"/>
      <c r="F83" s="751"/>
      <c r="G83" s="751"/>
      <c r="H83" s="751"/>
      <c r="I83" s="751"/>
      <c r="J83" s="751"/>
      <c r="K83" s="751"/>
      <c r="L83" s="751"/>
      <c r="M83" s="751"/>
      <c r="N83" s="751"/>
    </row>
    <row r="84" spans="1:14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spans="1:14" ht="15" customHeight="1">
      <c r="A85" s="760"/>
      <c r="B85" s="758" t="s">
        <v>580</v>
      </c>
      <c r="C85" s="751"/>
      <c r="D85" s="751"/>
      <c r="E85" s="751"/>
      <c r="F85" s="751"/>
      <c r="G85" s="751"/>
      <c r="H85" s="751"/>
      <c r="I85" s="751"/>
      <c r="J85" s="751"/>
      <c r="K85" s="751"/>
      <c r="L85" s="751"/>
      <c r="M85" s="751"/>
      <c r="N85" s="751"/>
    </row>
    <row r="86" spans="1:14" ht="15" customHeight="1">
      <c r="A86" s="760"/>
      <c r="B86" s="758" t="s">
        <v>581</v>
      </c>
      <c r="C86" s="751"/>
      <c r="D86" s="751"/>
      <c r="E86" s="751"/>
      <c r="F86" s="751"/>
      <c r="G86" s="751"/>
      <c r="H86" s="751"/>
      <c r="I86" s="751"/>
      <c r="J86" s="751"/>
      <c r="K86" s="751"/>
      <c r="L86" s="751"/>
      <c r="M86" s="751"/>
      <c r="N86" s="751"/>
    </row>
    <row r="87" spans="1:14" ht="15" customHeight="1">
      <c r="A87" s="760"/>
      <c r="B87" s="758" t="s">
        <v>582</v>
      </c>
      <c r="C87" s="751"/>
      <c r="D87" s="751"/>
      <c r="E87" s="751"/>
      <c r="F87" s="751"/>
      <c r="G87" s="751"/>
      <c r="H87" s="751"/>
      <c r="I87" s="751"/>
      <c r="J87" s="751"/>
      <c r="K87" s="751"/>
      <c r="L87" s="751"/>
      <c r="M87" s="751"/>
      <c r="N87" s="751"/>
    </row>
    <row r="88" spans="1:14" ht="1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</row>
    <row r="89" spans="1:14" ht="15" customHeight="1">
      <c r="A89" s="760"/>
      <c r="B89" s="758" t="s">
        <v>584</v>
      </c>
      <c r="C89" s="751"/>
      <c r="D89" s="751"/>
      <c r="E89" s="751"/>
      <c r="F89" s="751"/>
      <c r="G89" s="751"/>
      <c r="H89" s="751"/>
      <c r="I89" s="751"/>
      <c r="J89" s="751"/>
      <c r="K89" s="751"/>
      <c r="L89" s="751"/>
      <c r="M89" s="751"/>
      <c r="N89" s="751"/>
    </row>
    <row r="90" spans="1:14" ht="1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spans="1:14" ht="15" customHeight="1">
      <c r="A91" s="760"/>
      <c r="B91" s="758" t="s">
        <v>586</v>
      </c>
      <c r="C91" s="751"/>
      <c r="D91" s="751"/>
      <c r="E91" s="751"/>
      <c r="F91" s="751"/>
      <c r="G91" s="751"/>
      <c r="H91" s="751"/>
      <c r="I91" s="751"/>
      <c r="J91" s="751"/>
      <c r="K91" s="751"/>
      <c r="L91" s="751"/>
      <c r="M91" s="751"/>
      <c r="N91" s="751"/>
    </row>
    <row r="92" spans="1:14" ht="15" customHeight="1">
      <c r="A92" s="760"/>
      <c r="B92" s="758" t="s">
        <v>587</v>
      </c>
      <c r="C92" s="751"/>
      <c r="D92" s="751"/>
      <c r="E92" s="751"/>
      <c r="F92" s="751"/>
      <c r="G92" s="751"/>
      <c r="H92" s="751"/>
      <c r="I92" s="751"/>
      <c r="J92" s="751"/>
      <c r="K92" s="751"/>
      <c r="L92" s="751"/>
      <c r="M92" s="751"/>
      <c r="N92" s="751"/>
    </row>
    <row r="93" spans="1:14" ht="15" customHeight="1">
      <c r="A93" s="760"/>
      <c r="B93" s="758" t="s">
        <v>588</v>
      </c>
      <c r="C93" s="751"/>
      <c r="D93" s="751"/>
      <c r="E93" s="751"/>
      <c r="F93" s="751"/>
      <c r="G93" s="751"/>
      <c r="H93" s="751"/>
      <c r="I93" s="751"/>
      <c r="J93" s="751"/>
      <c r="K93" s="751"/>
      <c r="L93" s="751"/>
      <c r="M93" s="751"/>
      <c r="N93" s="751"/>
    </row>
    <row r="94" spans="1:14" ht="1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  <row r="95" spans="1:14" ht="15" customHeight="1">
      <c r="A95" s="758"/>
      <c r="B95" s="758" t="s">
        <v>590</v>
      </c>
      <c r="C95" s="751"/>
      <c r="D95" s="751"/>
      <c r="E95" s="751"/>
      <c r="F95" s="751"/>
      <c r="G95" s="751"/>
      <c r="H95" s="751"/>
      <c r="I95" s="751"/>
      <c r="J95" s="751"/>
      <c r="K95" s="751"/>
      <c r="L95" s="751"/>
      <c r="M95" s="751"/>
      <c r="N95" s="751"/>
    </row>
    <row r="96" spans="1:14" ht="15" customHeight="1">
      <c r="A96" s="758"/>
      <c r="B96" s="758" t="s">
        <v>591</v>
      </c>
      <c r="C96" s="751"/>
      <c r="D96" s="751"/>
      <c r="E96" s="751"/>
      <c r="F96" s="751"/>
      <c r="G96" s="751"/>
      <c r="H96" s="751"/>
      <c r="I96" s="751"/>
      <c r="J96" s="751"/>
      <c r="K96" s="751"/>
      <c r="L96" s="751"/>
      <c r="M96" s="751"/>
      <c r="N96" s="751"/>
    </row>
    <row r="97" spans="1:14" ht="15" customHeight="1">
      <c r="A97" s="758"/>
      <c r="B97" s="758" t="s">
        <v>592</v>
      </c>
      <c r="C97" s="751"/>
      <c r="D97" s="751"/>
      <c r="E97" s="751"/>
      <c r="F97" s="751"/>
      <c r="G97" s="751"/>
      <c r="H97" s="751"/>
      <c r="I97" s="751"/>
      <c r="J97" s="751"/>
      <c r="K97" s="751"/>
      <c r="L97" s="751"/>
      <c r="M97" s="751"/>
      <c r="N97" s="751"/>
    </row>
    <row r="98" spans="1:14" ht="15" customHeight="1">
      <c r="A98" s="758"/>
      <c r="B98" s="758" t="s">
        <v>593</v>
      </c>
      <c r="C98" s="751"/>
      <c r="D98" s="751"/>
      <c r="E98" s="751"/>
      <c r="F98" s="751"/>
      <c r="G98" s="751"/>
      <c r="H98" s="751"/>
      <c r="I98" s="751"/>
      <c r="J98" s="751"/>
      <c r="K98" s="751"/>
      <c r="L98" s="751"/>
      <c r="M98" s="751"/>
      <c r="N98" s="751"/>
    </row>
    <row r="99" spans="1:14" ht="1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</row>
    <row r="100" spans="1:14" ht="15" customHeight="1">
      <c r="A100" s="760"/>
      <c r="B100" s="758" t="s">
        <v>595</v>
      </c>
      <c r="C100" s="751"/>
      <c r="D100" s="751"/>
      <c r="E100" s="751"/>
      <c r="F100" s="751"/>
      <c r="G100" s="751"/>
      <c r="H100" s="751"/>
      <c r="I100" s="751"/>
      <c r="J100" s="751"/>
      <c r="K100" s="751"/>
      <c r="L100" s="751"/>
      <c r="M100" s="751"/>
      <c r="N100" s="751"/>
    </row>
    <row r="101" spans="1:14" ht="1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</row>
    <row r="102" spans="1:14" ht="14.25" customHeight="1">
      <c r="A102" s="758"/>
      <c r="B102" s="758" t="s">
        <v>597</v>
      </c>
      <c r="C102" s="751"/>
      <c r="D102" s="751"/>
      <c r="E102" s="751"/>
      <c r="F102" s="751"/>
      <c r="G102" s="751"/>
      <c r="H102" s="751"/>
      <c r="I102" s="751"/>
      <c r="J102" s="751"/>
      <c r="K102" s="751"/>
      <c r="L102" s="751"/>
      <c r="M102" s="751"/>
      <c r="N102" s="751"/>
    </row>
    <row r="103" spans="1:14" ht="14.25" customHeight="1">
      <c r="A103" s="760"/>
      <c r="B103" s="758" t="s">
        <v>598</v>
      </c>
      <c r="C103" s="751"/>
      <c r="D103" s="751"/>
      <c r="E103" s="751"/>
      <c r="F103" s="751"/>
      <c r="G103" s="751"/>
      <c r="H103" s="751"/>
      <c r="I103" s="751"/>
      <c r="J103" s="751"/>
      <c r="K103" s="751"/>
      <c r="L103" s="751"/>
      <c r="M103" s="751"/>
      <c r="N103" s="751"/>
    </row>
    <row r="104" spans="1:14" ht="14.25" customHeight="1">
      <c r="A104" s="760"/>
      <c r="B104" s="758" t="s">
        <v>599</v>
      </c>
      <c r="C104" s="751"/>
      <c r="D104" s="751"/>
      <c r="E104" s="751"/>
      <c r="F104" s="751"/>
      <c r="G104" s="751"/>
      <c r="H104" s="751"/>
      <c r="I104" s="751"/>
      <c r="J104" s="751"/>
      <c r="K104" s="751"/>
      <c r="L104" s="751"/>
      <c r="M104" s="751"/>
      <c r="N104" s="751"/>
    </row>
    <row r="105" spans="1:14" ht="14.25" customHeight="1">
      <c r="A105" s="760"/>
      <c r="B105" s="758" t="s">
        <v>600</v>
      </c>
      <c r="C105" s="751"/>
      <c r="D105" s="751"/>
      <c r="E105" s="751"/>
      <c r="F105" s="751"/>
      <c r="G105" s="751"/>
      <c r="H105" s="751"/>
      <c r="I105" s="751"/>
      <c r="J105" s="751"/>
      <c r="K105" s="751"/>
      <c r="L105" s="751"/>
      <c r="M105" s="751"/>
      <c r="N105" s="751"/>
    </row>
    <row r="106" spans="1:14" ht="14.25" customHeight="1">
      <c r="A106" s="760"/>
      <c r="B106" s="758" t="s">
        <v>601</v>
      </c>
      <c r="C106" s="751"/>
      <c r="D106" s="751"/>
      <c r="E106" s="751"/>
      <c r="F106" s="751"/>
      <c r="G106" s="751"/>
      <c r="H106" s="751"/>
      <c r="I106" s="751"/>
      <c r="J106" s="751"/>
      <c r="K106" s="751"/>
      <c r="L106" s="751"/>
      <c r="M106" s="751"/>
      <c r="N106" s="751"/>
    </row>
    <row r="107" spans="1:14" ht="14.25" customHeight="1">
      <c r="A107" s="760"/>
      <c r="B107" s="758" t="s">
        <v>602</v>
      </c>
      <c r="C107" s="751"/>
      <c r="D107" s="751"/>
      <c r="E107" s="751"/>
      <c r="F107" s="751"/>
      <c r="G107" s="751"/>
      <c r="H107" s="751"/>
      <c r="I107" s="751"/>
      <c r="J107" s="751"/>
      <c r="K107" s="751"/>
      <c r="L107" s="751"/>
      <c r="M107" s="751"/>
      <c r="N107" s="751"/>
    </row>
    <row r="108" spans="1:14" ht="14.25" customHeight="1">
      <c r="A108" s="760"/>
      <c r="B108" s="758" t="s">
        <v>603</v>
      </c>
      <c r="C108" s="751"/>
      <c r="D108" s="751"/>
      <c r="E108" s="751"/>
      <c r="F108" s="751"/>
      <c r="G108" s="751"/>
      <c r="H108" s="751"/>
      <c r="I108" s="751"/>
      <c r="J108" s="751"/>
      <c r="K108" s="751"/>
      <c r="L108" s="751"/>
      <c r="M108" s="751"/>
      <c r="N108" s="751"/>
    </row>
    <row r="109" spans="1:14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</row>
    <row r="110" spans="1:14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</row>
    <row r="111" spans="1:14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</row>
  </sheetData>
  <mergeCells count="1">
    <mergeCell ref="A2:B2"/>
  </mergeCells>
  <conditionalFormatting sqref="C3:D93">
    <cfRule type="containsBlanks" dxfId="247" priority="6">
      <formula>LEN(TRIM(C3))=0</formula>
    </cfRule>
  </conditionalFormatting>
  <conditionalFormatting sqref="C94:D99">
    <cfRule type="containsBlanks" dxfId="246" priority="8">
      <formula>LEN(TRIM(C94))=0</formula>
    </cfRule>
  </conditionalFormatting>
  <conditionalFormatting sqref="C100:D108">
    <cfRule type="containsBlanks" dxfId="245" priority="5">
      <formula>LEN(TRIM(C100))=0</formula>
    </cfRule>
  </conditionalFormatting>
  <conditionalFormatting sqref="C98:N98">
    <cfRule type="containsBlanks" dxfId="244" priority="7" stopIfTrue="1">
      <formula>LEN(TRIM(C98))=0</formula>
    </cfRule>
  </conditionalFormatting>
  <conditionalFormatting sqref="C110:N110">
    <cfRule type="containsBlanks" dxfId="243" priority="4">
      <formula>LEN(TRIM(C110))=0</formula>
    </cfRule>
  </conditionalFormatting>
  <conditionalFormatting sqref="E3:N93">
    <cfRule type="containsBlanks" dxfId="242" priority="2">
      <formula>LEN(TRIM(E3))=0</formula>
    </cfRule>
  </conditionalFormatting>
  <conditionalFormatting sqref="E94:N99">
    <cfRule type="containsBlanks" dxfId="241" priority="3">
      <formula>LEN(TRIM(E94))=0</formula>
    </cfRule>
  </conditionalFormatting>
  <conditionalFormatting sqref="E100:N108">
    <cfRule type="containsBlanks" dxfId="240" priority="1">
      <formula>LEN(TRIM(E100))=0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3" man="1"/>
    <brk id="54" max="13" man="1"/>
    <brk id="83" max="13" man="1"/>
  </rowBreak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Feuil130">
    <tabColor rgb="FFF9FBFA"/>
  </sheetPr>
  <dimension ref="A1:O111"/>
  <sheetViews>
    <sheetView view="pageBreakPreview" zoomScaleNormal="100" zoomScaleSheetLayoutView="100" workbookViewId="0">
      <pane ySplit="2" topLeftCell="A94" activePane="bottomLeft" state="frozen"/>
      <selection activeCell="A28" sqref="A28"/>
      <selection pane="bottomLeft" activeCell="H107" sqref="H107"/>
    </sheetView>
  </sheetViews>
  <sheetFormatPr baseColWidth="10" defaultColWidth="14.3984375" defaultRowHeight="15" customHeight="1"/>
  <cols>
    <col min="1" max="1" width="0.796875" style="422" customWidth="1"/>
    <col min="2" max="2" width="17.53125" style="422" customWidth="1"/>
    <col min="3" max="5" width="10.796875" style="422" customWidth="1"/>
    <col min="6" max="6" width="7.796875" style="422" customWidth="1"/>
    <col min="7" max="8" width="10.796875" style="422" customWidth="1"/>
    <col min="9" max="9" width="9.19921875" style="422" customWidth="1"/>
    <col min="10" max="10" width="10.796875" style="422" customWidth="1"/>
    <col min="11" max="11" width="6.53125" style="422" customWidth="1"/>
    <col min="12" max="13" width="10.796875" style="422" customWidth="1"/>
    <col min="14" max="14" width="12.796875" style="422" customWidth="1"/>
    <col min="15" max="15" width="11.53125" style="422" customWidth="1"/>
    <col min="16" max="17" width="14.3984375" style="422" customWidth="1"/>
    <col min="18" max="16384" width="14.3984375" style="422"/>
  </cols>
  <sheetData>
    <row r="1" spans="1:15" ht="14.25" customHeight="1">
      <c r="A1" s="104" t="s">
        <v>2118</v>
      </c>
      <c r="B1" s="104"/>
    </row>
    <row r="2" spans="1:15" ht="87" customHeight="1" thickBot="1">
      <c r="A2" s="1108" t="s">
        <v>2105</v>
      </c>
      <c r="B2" s="906"/>
      <c r="C2" s="202" t="s">
        <v>2119</v>
      </c>
      <c r="D2" s="202" t="s">
        <v>2120</v>
      </c>
      <c r="E2" s="202" t="s">
        <v>2121</v>
      </c>
      <c r="F2" s="202" t="s">
        <v>2122</v>
      </c>
      <c r="G2" s="202" t="s">
        <v>2123</v>
      </c>
      <c r="H2" s="202" t="s">
        <v>2124</v>
      </c>
      <c r="I2" s="202" t="s">
        <v>2125</v>
      </c>
      <c r="J2" s="202" t="s">
        <v>2126</v>
      </c>
      <c r="K2" s="202" t="s">
        <v>2127</v>
      </c>
      <c r="L2" s="202" t="s">
        <v>2128</v>
      </c>
      <c r="M2" s="202" t="s">
        <v>2129</v>
      </c>
      <c r="N2" s="202" t="s">
        <v>2130</v>
      </c>
      <c r="O2" s="202" t="s">
        <v>2131</v>
      </c>
    </row>
    <row r="3" spans="1:15" ht="14.2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14.25" customHeight="1">
      <c r="A4" s="760"/>
      <c r="B4" s="758" t="s">
        <v>499</v>
      </c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755"/>
      <c r="O4" s="755"/>
    </row>
    <row r="5" spans="1:15" ht="14.25" customHeight="1">
      <c r="A5" s="760"/>
      <c r="B5" s="758" t="s">
        <v>500</v>
      </c>
      <c r="C5" s="751"/>
      <c r="D5" s="751"/>
      <c r="E5" s="751"/>
      <c r="F5" s="751"/>
      <c r="G5" s="751"/>
      <c r="H5" s="751"/>
      <c r="I5" s="751"/>
      <c r="J5" s="751"/>
      <c r="K5" s="751"/>
      <c r="L5" s="751"/>
      <c r="M5" s="751"/>
      <c r="N5" s="751"/>
      <c r="O5" s="751"/>
    </row>
    <row r="6" spans="1:15" ht="14.25" customHeight="1">
      <c r="A6" s="760"/>
      <c r="B6" s="758" t="s">
        <v>501</v>
      </c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  <c r="O6" s="751"/>
    </row>
    <row r="7" spans="1:15" ht="14.25" customHeight="1">
      <c r="A7" s="760"/>
      <c r="B7" s="758" t="s">
        <v>502</v>
      </c>
      <c r="C7" s="751"/>
      <c r="D7" s="751"/>
      <c r="E7" s="751"/>
      <c r="F7" s="751"/>
      <c r="G7" s="751"/>
      <c r="H7" s="751"/>
      <c r="I7" s="751"/>
      <c r="J7" s="751"/>
      <c r="K7" s="751"/>
      <c r="L7" s="751"/>
      <c r="M7" s="751"/>
      <c r="N7" s="751"/>
      <c r="O7" s="751"/>
    </row>
    <row r="8" spans="1:15" ht="14.2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ht="14.25" customHeight="1">
      <c r="A9" s="760"/>
      <c r="B9" s="758" t="s">
        <v>504</v>
      </c>
      <c r="C9" s="751"/>
      <c r="D9" s="751"/>
      <c r="E9" s="751"/>
      <c r="F9" s="751"/>
      <c r="G9" s="751"/>
      <c r="H9" s="751"/>
      <c r="I9" s="751"/>
      <c r="J9" s="751"/>
      <c r="K9" s="751"/>
      <c r="L9" s="751"/>
      <c r="M9" s="751"/>
      <c r="N9" s="751"/>
      <c r="O9" s="751"/>
    </row>
    <row r="10" spans="1:15" ht="14.25" customHeight="1">
      <c r="A10" s="760"/>
      <c r="B10" s="758" t="s">
        <v>505</v>
      </c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51"/>
      <c r="N10" s="751"/>
      <c r="O10" s="751"/>
    </row>
    <row r="11" spans="1:15" ht="14.25" customHeight="1">
      <c r="A11" s="760"/>
      <c r="B11" s="758" t="s">
        <v>506</v>
      </c>
      <c r="C11" s="751"/>
      <c r="D11" s="751"/>
      <c r="E11" s="751"/>
      <c r="F11" s="751"/>
      <c r="G11" s="751"/>
      <c r="H11" s="751"/>
      <c r="I11" s="751"/>
      <c r="J11" s="751"/>
      <c r="K11" s="751"/>
      <c r="L11" s="751"/>
      <c r="M11" s="751"/>
      <c r="N11" s="751"/>
      <c r="O11" s="751"/>
    </row>
    <row r="12" spans="1:15" ht="14.25" customHeight="1">
      <c r="A12" s="760"/>
      <c r="B12" s="758" t="s">
        <v>507</v>
      </c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51"/>
      <c r="N12" s="751"/>
      <c r="O12" s="751"/>
    </row>
    <row r="13" spans="1:15" ht="14.25" customHeight="1">
      <c r="A13" s="760"/>
      <c r="B13" s="758" t="s">
        <v>508</v>
      </c>
      <c r="C13" s="751"/>
      <c r="D13" s="751"/>
      <c r="E13" s="751"/>
      <c r="F13" s="751"/>
      <c r="G13" s="751"/>
      <c r="H13" s="751"/>
      <c r="I13" s="751"/>
      <c r="J13" s="751"/>
      <c r="K13" s="751"/>
      <c r="L13" s="751"/>
      <c r="M13" s="751"/>
      <c r="N13" s="751"/>
      <c r="O13" s="751"/>
    </row>
    <row r="14" spans="1:15" ht="14.25" customHeight="1">
      <c r="A14" s="760"/>
      <c r="B14" s="758" t="s">
        <v>509</v>
      </c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  <c r="N14" s="751"/>
      <c r="O14" s="751"/>
    </row>
    <row r="15" spans="1:15" ht="14.2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5" ht="14.25" customHeight="1">
      <c r="A16" s="758"/>
      <c r="B16" s="758" t="s">
        <v>511</v>
      </c>
      <c r="C16" s="751"/>
      <c r="D16" s="751"/>
      <c r="E16" s="751"/>
      <c r="F16" s="751"/>
      <c r="G16" s="751"/>
      <c r="H16" s="751"/>
      <c r="I16" s="751"/>
      <c r="J16" s="751"/>
      <c r="K16" s="751"/>
      <c r="L16" s="751"/>
      <c r="M16" s="751"/>
      <c r="N16" s="751"/>
      <c r="O16" s="751"/>
    </row>
    <row r="17" spans="1:15" ht="14.25" customHeight="1">
      <c r="A17" s="760"/>
      <c r="B17" s="758" t="s">
        <v>512</v>
      </c>
      <c r="C17" s="751"/>
      <c r="D17" s="751"/>
      <c r="E17" s="751"/>
      <c r="F17" s="751"/>
      <c r="G17" s="751"/>
      <c r="H17" s="751"/>
      <c r="I17" s="751"/>
      <c r="J17" s="751"/>
      <c r="K17" s="751"/>
      <c r="L17" s="751"/>
      <c r="M17" s="751"/>
      <c r="N17" s="751"/>
      <c r="O17" s="751"/>
    </row>
    <row r="18" spans="1:15" ht="14.25" customHeight="1">
      <c r="A18" s="760"/>
      <c r="B18" s="758" t="s">
        <v>513</v>
      </c>
      <c r="C18" s="751"/>
      <c r="D18" s="751"/>
      <c r="E18" s="751"/>
      <c r="F18" s="751"/>
      <c r="G18" s="751"/>
      <c r="H18" s="751"/>
      <c r="I18" s="751"/>
      <c r="J18" s="751"/>
      <c r="K18" s="751"/>
      <c r="L18" s="751"/>
      <c r="M18" s="751"/>
      <c r="N18" s="751"/>
      <c r="O18" s="751"/>
    </row>
    <row r="19" spans="1:15" ht="14.2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</row>
    <row r="20" spans="1:15" ht="14.25" customHeight="1">
      <c r="A20" s="758"/>
      <c r="B20" s="748" t="s">
        <v>515</v>
      </c>
      <c r="C20" s="755"/>
      <c r="D20" s="755"/>
      <c r="E20" s="755"/>
      <c r="F20" s="755"/>
      <c r="G20" s="755"/>
      <c r="H20" s="755"/>
      <c r="I20" s="755"/>
      <c r="J20" s="755"/>
      <c r="K20" s="755"/>
      <c r="L20" s="755"/>
      <c r="M20" s="755"/>
      <c r="N20" s="755"/>
      <c r="O20" s="755"/>
    </row>
    <row r="21" spans="1:15" ht="14.25" customHeight="1">
      <c r="A21" s="760"/>
      <c r="B21" s="758" t="s">
        <v>516</v>
      </c>
      <c r="C21" s="751"/>
      <c r="D21" s="751"/>
      <c r="E21" s="751"/>
      <c r="F21" s="751"/>
      <c r="G21" s="751"/>
      <c r="H21" s="751"/>
      <c r="I21" s="751"/>
      <c r="J21" s="751"/>
      <c r="K21" s="751"/>
      <c r="L21" s="751"/>
      <c r="M21" s="751"/>
      <c r="N21" s="751"/>
      <c r="O21" s="751"/>
    </row>
    <row r="22" spans="1:15" ht="14.25" customHeight="1">
      <c r="A22" s="760"/>
      <c r="B22" s="758" t="s">
        <v>517</v>
      </c>
      <c r="C22" s="751"/>
      <c r="D22" s="751"/>
      <c r="E22" s="751"/>
      <c r="F22" s="751"/>
      <c r="G22" s="751"/>
      <c r="H22" s="751"/>
      <c r="I22" s="751"/>
      <c r="J22" s="751"/>
      <c r="K22" s="751"/>
      <c r="L22" s="751"/>
      <c r="M22" s="751"/>
      <c r="N22" s="751"/>
      <c r="O22" s="751"/>
    </row>
    <row r="23" spans="1:15" ht="14.25" customHeight="1">
      <c r="A23" s="760"/>
      <c r="B23" s="758" t="s">
        <v>518</v>
      </c>
      <c r="C23" s="751"/>
      <c r="D23" s="751"/>
      <c r="E23" s="751"/>
      <c r="F23" s="751"/>
      <c r="G23" s="751"/>
      <c r="H23" s="751"/>
      <c r="I23" s="751"/>
      <c r="J23" s="751"/>
      <c r="K23" s="751"/>
      <c r="L23" s="751"/>
      <c r="M23" s="751"/>
      <c r="N23" s="751"/>
      <c r="O23" s="751"/>
    </row>
    <row r="24" spans="1:15" ht="14.25" customHeight="1">
      <c r="A24" s="760"/>
      <c r="B24" s="758" t="s">
        <v>519</v>
      </c>
      <c r="C24" s="751"/>
      <c r="D24" s="751"/>
      <c r="E24" s="751"/>
      <c r="F24" s="751"/>
      <c r="G24" s="751"/>
      <c r="H24" s="751"/>
      <c r="I24" s="751"/>
      <c r="J24" s="751"/>
      <c r="K24" s="751"/>
      <c r="L24" s="751"/>
      <c r="M24" s="751"/>
      <c r="N24" s="751"/>
      <c r="O24" s="751"/>
    </row>
    <row r="25" spans="1:15" ht="14.25" customHeight="1">
      <c r="A25" s="760"/>
      <c r="B25" s="758" t="s">
        <v>520</v>
      </c>
      <c r="C25" s="751"/>
      <c r="D25" s="751"/>
      <c r="E25" s="751"/>
      <c r="F25" s="751"/>
      <c r="G25" s="751"/>
      <c r="H25" s="751"/>
      <c r="I25" s="751"/>
      <c r="J25" s="751"/>
      <c r="K25" s="751"/>
      <c r="L25" s="751"/>
      <c r="M25" s="751"/>
      <c r="N25" s="751"/>
      <c r="O25" s="751"/>
    </row>
    <row r="26" spans="1:15" ht="14.25" customHeight="1">
      <c r="A26" s="760"/>
      <c r="B26" s="758" t="s">
        <v>521</v>
      </c>
      <c r="C26" s="751"/>
      <c r="D26" s="751"/>
      <c r="E26" s="751"/>
      <c r="F26" s="751"/>
      <c r="G26" s="751"/>
      <c r="H26" s="751"/>
      <c r="I26" s="751"/>
      <c r="J26" s="751"/>
      <c r="K26" s="751"/>
      <c r="L26" s="751"/>
      <c r="M26" s="751"/>
      <c r="N26" s="751"/>
      <c r="O26" s="751"/>
    </row>
    <row r="27" spans="1:15" ht="14.25" customHeight="1">
      <c r="A27" s="760"/>
      <c r="B27" s="758" t="s">
        <v>522</v>
      </c>
      <c r="C27" s="751"/>
      <c r="D27" s="751"/>
      <c r="E27" s="751"/>
      <c r="F27" s="751"/>
      <c r="G27" s="751"/>
      <c r="H27" s="751"/>
      <c r="I27" s="751"/>
      <c r="J27" s="751"/>
      <c r="K27" s="751"/>
      <c r="L27" s="751"/>
      <c r="M27" s="751"/>
      <c r="N27" s="751"/>
      <c r="O27" s="751"/>
    </row>
    <row r="28" spans="1:15" ht="14.25" customHeight="1">
      <c r="A28" s="760"/>
      <c r="B28" s="758" t="s">
        <v>523</v>
      </c>
      <c r="C28" s="751"/>
      <c r="D28" s="751"/>
      <c r="E28" s="751"/>
      <c r="F28" s="751"/>
      <c r="G28" s="751"/>
      <c r="H28" s="751"/>
      <c r="I28" s="751"/>
      <c r="J28" s="751"/>
      <c r="K28" s="751"/>
      <c r="L28" s="751"/>
      <c r="M28" s="751"/>
      <c r="N28" s="751"/>
      <c r="O28" s="751"/>
    </row>
    <row r="29" spans="1:15" ht="14.2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5" ht="14.25" customHeight="1">
      <c r="A30" s="758"/>
      <c r="B30" s="758" t="s">
        <v>525</v>
      </c>
      <c r="C30" s="755"/>
      <c r="D30" s="755"/>
      <c r="E30" s="755"/>
      <c r="F30" s="755"/>
      <c r="G30" s="755"/>
      <c r="H30" s="755"/>
      <c r="I30" s="755"/>
      <c r="J30" s="755"/>
      <c r="K30" s="755"/>
      <c r="L30" s="755"/>
      <c r="M30" s="755"/>
      <c r="N30" s="755"/>
      <c r="O30" s="755"/>
    </row>
    <row r="31" spans="1:15" ht="14.25" customHeight="1">
      <c r="A31" s="758"/>
      <c r="B31" s="758" t="s">
        <v>526</v>
      </c>
      <c r="C31" s="751"/>
      <c r="D31" s="751"/>
      <c r="E31" s="751"/>
      <c r="F31" s="751"/>
      <c r="G31" s="751"/>
      <c r="H31" s="751"/>
      <c r="I31" s="751"/>
      <c r="J31" s="751"/>
      <c r="K31" s="751"/>
      <c r="L31" s="751"/>
      <c r="M31" s="751"/>
      <c r="N31" s="751"/>
      <c r="O31" s="751"/>
    </row>
    <row r="32" spans="1:15" ht="14.25" customHeight="1">
      <c r="A32" s="758"/>
      <c r="B32" s="758" t="s">
        <v>527</v>
      </c>
      <c r="C32" s="751"/>
      <c r="D32" s="751"/>
      <c r="E32" s="751"/>
      <c r="F32" s="751"/>
      <c r="G32" s="751"/>
      <c r="H32" s="751"/>
      <c r="I32" s="751"/>
      <c r="J32" s="751"/>
      <c r="K32" s="751"/>
      <c r="L32" s="751"/>
      <c r="M32" s="751"/>
      <c r="N32" s="751"/>
      <c r="O32" s="751"/>
    </row>
    <row r="33" spans="1:15" ht="14.25" customHeight="1">
      <c r="A33" s="758"/>
      <c r="B33" s="758" t="s">
        <v>528</v>
      </c>
      <c r="C33" s="751"/>
      <c r="D33" s="751"/>
      <c r="E33" s="751"/>
      <c r="F33" s="751"/>
      <c r="G33" s="751"/>
      <c r="H33" s="751"/>
      <c r="I33" s="751"/>
      <c r="J33" s="751"/>
      <c r="K33" s="751"/>
      <c r="L33" s="751"/>
      <c r="M33" s="751"/>
      <c r="N33" s="751"/>
      <c r="O33" s="751"/>
    </row>
    <row r="34" spans="1:15" ht="14.25" customHeight="1">
      <c r="A34" s="758"/>
      <c r="B34" s="758" t="s">
        <v>529</v>
      </c>
      <c r="C34" s="751"/>
      <c r="D34" s="751"/>
      <c r="E34" s="751"/>
      <c r="F34" s="751"/>
      <c r="G34" s="751"/>
      <c r="H34" s="751"/>
      <c r="I34" s="751"/>
      <c r="J34" s="751"/>
      <c r="K34" s="751"/>
      <c r="L34" s="751"/>
      <c r="M34" s="751"/>
      <c r="N34" s="751"/>
      <c r="O34" s="751"/>
    </row>
    <row r="35" spans="1:15" ht="14.25" customHeight="1">
      <c r="A35" s="758"/>
      <c r="B35" s="758" t="s">
        <v>530</v>
      </c>
      <c r="C35" s="751"/>
      <c r="D35" s="751"/>
      <c r="E35" s="751"/>
      <c r="F35" s="751"/>
      <c r="G35" s="751"/>
      <c r="H35" s="751"/>
      <c r="I35" s="751"/>
      <c r="J35" s="751"/>
      <c r="K35" s="751"/>
      <c r="L35" s="751"/>
      <c r="M35" s="751"/>
      <c r="N35" s="751"/>
      <c r="O35" s="751"/>
    </row>
    <row r="36" spans="1:15" ht="14.25" customHeight="1">
      <c r="A36" s="758"/>
      <c r="B36" s="758" t="s">
        <v>531</v>
      </c>
      <c r="C36" s="751"/>
      <c r="D36" s="751"/>
      <c r="E36" s="751"/>
      <c r="F36" s="751"/>
      <c r="G36" s="751"/>
      <c r="H36" s="751"/>
      <c r="I36" s="751"/>
      <c r="J36" s="751"/>
      <c r="K36" s="751"/>
      <c r="L36" s="751"/>
      <c r="M36" s="751"/>
      <c r="N36" s="751"/>
      <c r="O36" s="751"/>
    </row>
    <row r="37" spans="1:15" ht="14.25" customHeight="1">
      <c r="A37" s="760"/>
      <c r="B37" s="758" t="s">
        <v>532</v>
      </c>
      <c r="C37" s="751"/>
      <c r="D37" s="751"/>
      <c r="E37" s="751"/>
      <c r="F37" s="751"/>
      <c r="G37" s="751"/>
      <c r="H37" s="751"/>
      <c r="I37" s="751"/>
      <c r="J37" s="751"/>
      <c r="K37" s="751"/>
      <c r="L37" s="751"/>
      <c r="M37" s="751"/>
      <c r="N37" s="751"/>
      <c r="O37" s="751"/>
    </row>
    <row r="38" spans="1:15" ht="14.25" customHeight="1">
      <c r="A38" s="760"/>
      <c r="B38" s="758" t="s">
        <v>533</v>
      </c>
      <c r="C38" s="751"/>
      <c r="D38" s="751"/>
      <c r="E38" s="751"/>
      <c r="F38" s="751"/>
      <c r="G38" s="751"/>
      <c r="H38" s="751"/>
      <c r="I38" s="751"/>
      <c r="J38" s="751"/>
      <c r="K38" s="751"/>
      <c r="L38" s="751"/>
      <c r="M38" s="751"/>
      <c r="N38" s="751"/>
      <c r="O38" s="751"/>
    </row>
    <row r="39" spans="1:15" ht="14.25" customHeight="1">
      <c r="A39" s="760"/>
      <c r="B39" s="758" t="s">
        <v>534</v>
      </c>
      <c r="C39" s="751"/>
      <c r="D39" s="751"/>
      <c r="E39" s="751"/>
      <c r="F39" s="751"/>
      <c r="G39" s="751"/>
      <c r="H39" s="751"/>
      <c r="I39" s="751"/>
      <c r="J39" s="751"/>
      <c r="K39" s="751"/>
      <c r="L39" s="751"/>
      <c r="M39" s="751"/>
      <c r="N39" s="751"/>
      <c r="O39" s="751"/>
    </row>
    <row r="40" spans="1:15" ht="14.25" customHeight="1">
      <c r="A40" s="760"/>
      <c r="B40" s="758" t="s">
        <v>535</v>
      </c>
      <c r="C40" s="751"/>
      <c r="D40" s="751"/>
      <c r="E40" s="751"/>
      <c r="F40" s="751"/>
      <c r="G40" s="751"/>
      <c r="H40" s="751"/>
      <c r="I40" s="751"/>
      <c r="J40" s="751"/>
      <c r="K40" s="751"/>
      <c r="L40" s="751"/>
      <c r="M40" s="751"/>
      <c r="N40" s="751"/>
      <c r="O40" s="751"/>
    </row>
    <row r="41" spans="1:15" ht="14.25" customHeight="1">
      <c r="A41" s="760"/>
      <c r="B41" s="758" t="s">
        <v>536</v>
      </c>
      <c r="C41" s="751"/>
      <c r="D41" s="751"/>
      <c r="E41" s="751"/>
      <c r="F41" s="751"/>
      <c r="G41" s="751"/>
      <c r="H41" s="751"/>
      <c r="I41" s="751"/>
      <c r="J41" s="751"/>
      <c r="K41" s="751"/>
      <c r="L41" s="751"/>
      <c r="M41" s="751"/>
      <c r="N41" s="751"/>
      <c r="O41" s="751"/>
    </row>
    <row r="42" spans="1:15" ht="14.2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4.25" customHeight="1">
      <c r="A43" s="758"/>
      <c r="B43" s="758" t="s">
        <v>538</v>
      </c>
      <c r="C43" s="751"/>
      <c r="D43" s="751"/>
      <c r="E43" s="751"/>
      <c r="F43" s="751"/>
      <c r="G43" s="751"/>
      <c r="H43" s="751"/>
      <c r="I43" s="751"/>
      <c r="J43" s="751"/>
      <c r="K43" s="751"/>
      <c r="L43" s="751"/>
      <c r="M43" s="751"/>
      <c r="N43" s="751"/>
      <c r="O43" s="751"/>
    </row>
    <row r="44" spans="1:15" ht="14.25" customHeight="1">
      <c r="A44" s="760"/>
      <c r="B44" s="758" t="s">
        <v>539</v>
      </c>
      <c r="C44" s="751"/>
      <c r="D44" s="751"/>
      <c r="E44" s="751"/>
      <c r="F44" s="751"/>
      <c r="G44" s="751"/>
      <c r="H44" s="751"/>
      <c r="I44" s="751"/>
      <c r="J44" s="751"/>
      <c r="K44" s="751"/>
      <c r="L44" s="751"/>
      <c r="M44" s="751"/>
      <c r="N44" s="751"/>
      <c r="O44" s="751"/>
    </row>
    <row r="45" spans="1:15" ht="14.25" customHeight="1">
      <c r="A45" s="760"/>
      <c r="B45" s="758" t="s">
        <v>540</v>
      </c>
      <c r="C45" s="751"/>
      <c r="D45" s="751"/>
      <c r="E45" s="751"/>
      <c r="F45" s="751"/>
      <c r="G45" s="751"/>
      <c r="H45" s="751"/>
      <c r="I45" s="751"/>
      <c r="J45" s="751"/>
      <c r="K45" s="751"/>
      <c r="L45" s="751"/>
      <c r="M45" s="751"/>
      <c r="N45" s="751"/>
      <c r="O45" s="751"/>
    </row>
    <row r="46" spans="1:15" ht="14.25" customHeight="1">
      <c r="A46" s="760"/>
      <c r="B46" s="758" t="s">
        <v>541</v>
      </c>
      <c r="C46" s="751"/>
      <c r="D46" s="751"/>
      <c r="E46" s="751"/>
      <c r="F46" s="751"/>
      <c r="G46" s="751"/>
      <c r="H46" s="751"/>
      <c r="I46" s="751"/>
      <c r="J46" s="751"/>
      <c r="K46" s="751"/>
      <c r="L46" s="751"/>
      <c r="M46" s="751"/>
      <c r="N46" s="751"/>
      <c r="O46" s="751"/>
    </row>
    <row r="47" spans="1:15" ht="14.25" customHeight="1">
      <c r="A47" s="760"/>
      <c r="B47" s="758" t="s">
        <v>542</v>
      </c>
      <c r="C47" s="751"/>
      <c r="D47" s="751"/>
      <c r="E47" s="751"/>
      <c r="F47" s="751"/>
      <c r="G47" s="751"/>
      <c r="H47" s="751"/>
      <c r="I47" s="751"/>
      <c r="J47" s="751"/>
      <c r="K47" s="751"/>
      <c r="L47" s="751"/>
      <c r="M47" s="751"/>
      <c r="N47" s="751"/>
      <c r="O47" s="751"/>
    </row>
    <row r="48" spans="1:15" ht="14.25" customHeight="1">
      <c r="A48" s="760"/>
      <c r="B48" s="758" t="s">
        <v>543</v>
      </c>
      <c r="C48" s="751"/>
      <c r="D48" s="751"/>
      <c r="E48" s="751"/>
      <c r="F48" s="751"/>
      <c r="G48" s="751"/>
      <c r="H48" s="751"/>
      <c r="I48" s="751"/>
      <c r="J48" s="751"/>
      <c r="K48" s="751"/>
      <c r="L48" s="751"/>
      <c r="M48" s="751"/>
      <c r="N48" s="751"/>
      <c r="O48" s="751"/>
    </row>
    <row r="49" spans="1:15" ht="14.25" customHeight="1">
      <c r="A49" s="760"/>
      <c r="B49" s="758" t="s">
        <v>544</v>
      </c>
      <c r="C49" s="751"/>
      <c r="D49" s="751"/>
      <c r="E49" s="751"/>
      <c r="F49" s="751"/>
      <c r="G49" s="751"/>
      <c r="H49" s="751"/>
      <c r="I49" s="751"/>
      <c r="J49" s="751"/>
      <c r="K49" s="751"/>
      <c r="L49" s="751"/>
      <c r="M49" s="751"/>
      <c r="N49" s="751"/>
      <c r="O49" s="751"/>
    </row>
    <row r="50" spans="1:15" ht="14.2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4.25" customHeight="1">
      <c r="A51" s="758"/>
      <c r="B51" s="758" t="s">
        <v>546</v>
      </c>
      <c r="C51" s="751"/>
      <c r="D51" s="751"/>
      <c r="E51" s="751"/>
      <c r="F51" s="751"/>
      <c r="G51" s="751"/>
      <c r="H51" s="751"/>
      <c r="I51" s="751"/>
      <c r="J51" s="751"/>
      <c r="K51" s="751"/>
      <c r="L51" s="751"/>
      <c r="M51" s="751"/>
      <c r="N51" s="751"/>
      <c r="O51" s="751"/>
    </row>
    <row r="52" spans="1:15" ht="14.25" customHeight="1">
      <c r="A52" s="760"/>
      <c r="B52" s="758" t="s">
        <v>547</v>
      </c>
      <c r="C52" s="751"/>
      <c r="D52" s="751"/>
      <c r="E52" s="751"/>
      <c r="F52" s="751"/>
      <c r="G52" s="751"/>
      <c r="H52" s="751"/>
      <c r="I52" s="751"/>
      <c r="J52" s="751"/>
      <c r="K52" s="751"/>
      <c r="L52" s="751"/>
      <c r="M52" s="751"/>
      <c r="N52" s="751"/>
      <c r="O52" s="751"/>
    </row>
    <row r="53" spans="1:15" ht="14.25" customHeight="1">
      <c r="A53" s="760"/>
      <c r="B53" s="758" t="s">
        <v>548</v>
      </c>
      <c r="C53" s="751"/>
      <c r="D53" s="751"/>
      <c r="E53" s="751"/>
      <c r="F53" s="751"/>
      <c r="G53" s="751"/>
      <c r="H53" s="751"/>
      <c r="I53" s="751"/>
      <c r="J53" s="751"/>
      <c r="K53" s="751"/>
      <c r="L53" s="751"/>
      <c r="M53" s="751"/>
      <c r="N53" s="751"/>
      <c r="O53" s="751"/>
    </row>
    <row r="54" spans="1:15" ht="14.25" customHeight="1">
      <c r="A54" s="760"/>
      <c r="B54" s="758" t="s">
        <v>549</v>
      </c>
      <c r="C54" s="751"/>
      <c r="D54" s="751"/>
      <c r="E54" s="751"/>
      <c r="F54" s="751"/>
      <c r="G54" s="751"/>
      <c r="H54" s="751"/>
      <c r="I54" s="751"/>
      <c r="J54" s="751"/>
      <c r="K54" s="751"/>
      <c r="L54" s="751"/>
      <c r="M54" s="751"/>
      <c r="N54" s="751"/>
      <c r="O54" s="751"/>
    </row>
    <row r="55" spans="1:15" ht="14.2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1:15" ht="14.25" customHeight="1">
      <c r="A56" s="758"/>
      <c r="B56" s="758" t="s">
        <v>551</v>
      </c>
      <c r="C56" s="755"/>
      <c r="D56" s="755"/>
      <c r="E56" s="755"/>
      <c r="F56" s="755"/>
      <c r="G56" s="755"/>
      <c r="H56" s="755"/>
      <c r="I56" s="755"/>
      <c r="J56" s="755"/>
      <c r="K56" s="755"/>
      <c r="L56" s="755"/>
      <c r="M56" s="755"/>
      <c r="N56" s="755"/>
      <c r="O56" s="755"/>
    </row>
    <row r="57" spans="1:15" ht="14.25" customHeight="1">
      <c r="A57" s="760"/>
      <c r="B57" s="758" t="s">
        <v>552</v>
      </c>
      <c r="C57" s="751"/>
      <c r="D57" s="751"/>
      <c r="E57" s="751"/>
      <c r="F57" s="751"/>
      <c r="G57" s="751"/>
      <c r="H57" s="751"/>
      <c r="I57" s="751"/>
      <c r="J57" s="751"/>
      <c r="K57" s="751"/>
      <c r="L57" s="751"/>
      <c r="M57" s="751"/>
      <c r="N57" s="751"/>
      <c r="O57" s="751"/>
    </row>
    <row r="58" spans="1:15" ht="14.25" customHeight="1">
      <c r="A58" s="760"/>
      <c r="B58" s="758" t="s">
        <v>553</v>
      </c>
      <c r="C58" s="751"/>
      <c r="D58" s="751"/>
      <c r="E58" s="751"/>
      <c r="F58" s="751"/>
      <c r="G58" s="751"/>
      <c r="H58" s="751"/>
      <c r="I58" s="751"/>
      <c r="J58" s="751"/>
      <c r="K58" s="751"/>
      <c r="L58" s="751"/>
      <c r="M58" s="751"/>
      <c r="N58" s="751"/>
      <c r="O58" s="751"/>
    </row>
    <row r="59" spans="1:15" ht="14.25" customHeight="1">
      <c r="A59" s="760"/>
      <c r="B59" s="758" t="s">
        <v>554</v>
      </c>
      <c r="C59" s="751"/>
      <c r="D59" s="751"/>
      <c r="E59" s="751"/>
      <c r="F59" s="751"/>
      <c r="G59" s="751"/>
      <c r="H59" s="751"/>
      <c r="I59" s="751"/>
      <c r="J59" s="751"/>
      <c r="K59" s="751"/>
      <c r="L59" s="751"/>
      <c r="M59" s="751"/>
      <c r="N59" s="751"/>
      <c r="O59" s="751"/>
    </row>
    <row r="60" spans="1:15" ht="14.25" customHeight="1">
      <c r="A60" s="760"/>
      <c r="B60" s="758" t="s">
        <v>555</v>
      </c>
      <c r="C60" s="751"/>
      <c r="D60" s="751"/>
      <c r="E60" s="751"/>
      <c r="F60" s="751"/>
      <c r="G60" s="751"/>
      <c r="H60" s="751"/>
      <c r="I60" s="751"/>
      <c r="J60" s="751"/>
      <c r="K60" s="751"/>
      <c r="L60" s="751"/>
      <c r="M60" s="751"/>
      <c r="N60" s="751"/>
      <c r="O60" s="751"/>
    </row>
    <row r="61" spans="1:15" ht="14.25" customHeight="1">
      <c r="A61" s="760"/>
      <c r="B61" s="758" t="s">
        <v>556</v>
      </c>
      <c r="C61" s="751"/>
      <c r="D61" s="751"/>
      <c r="E61" s="751"/>
      <c r="F61" s="751"/>
      <c r="G61" s="751"/>
      <c r="H61" s="751"/>
      <c r="I61" s="751"/>
      <c r="J61" s="751"/>
      <c r="K61" s="751"/>
      <c r="L61" s="751"/>
      <c r="M61" s="751"/>
      <c r="N61" s="751"/>
      <c r="O61" s="751"/>
    </row>
    <row r="62" spans="1:15" ht="14.25" customHeight="1">
      <c r="A62" s="760"/>
      <c r="B62" s="758" t="s">
        <v>557</v>
      </c>
      <c r="C62" s="751"/>
      <c r="D62" s="751"/>
      <c r="E62" s="751"/>
      <c r="F62" s="751"/>
      <c r="G62" s="751"/>
      <c r="H62" s="751"/>
      <c r="I62" s="751"/>
      <c r="J62" s="751"/>
      <c r="K62" s="751"/>
      <c r="L62" s="751"/>
      <c r="M62" s="751"/>
      <c r="N62" s="751"/>
      <c r="O62" s="751"/>
    </row>
    <row r="63" spans="1:15" ht="14.25" customHeight="1">
      <c r="A63" s="760"/>
      <c r="B63" s="758" t="s">
        <v>558</v>
      </c>
      <c r="C63" s="751"/>
      <c r="D63" s="751"/>
      <c r="E63" s="751"/>
      <c r="F63" s="751"/>
      <c r="G63" s="751"/>
      <c r="H63" s="751"/>
      <c r="I63" s="751"/>
      <c r="J63" s="751"/>
      <c r="K63" s="751"/>
      <c r="L63" s="751"/>
      <c r="M63" s="751"/>
      <c r="N63" s="751"/>
      <c r="O63" s="751"/>
    </row>
    <row r="64" spans="1:15" ht="14.2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ht="14.25" customHeight="1">
      <c r="A65" s="758"/>
      <c r="B65" s="758" t="s">
        <v>560</v>
      </c>
      <c r="C65" s="751"/>
      <c r="D65" s="751"/>
      <c r="E65" s="751"/>
      <c r="F65" s="751"/>
      <c r="G65" s="751"/>
      <c r="H65" s="751"/>
      <c r="I65" s="751"/>
      <c r="J65" s="751"/>
      <c r="K65" s="751"/>
      <c r="L65" s="751"/>
      <c r="M65" s="751"/>
      <c r="N65" s="751"/>
      <c r="O65" s="751"/>
    </row>
    <row r="66" spans="1:15" ht="14.25" customHeight="1">
      <c r="A66" s="760"/>
      <c r="B66" s="758" t="s">
        <v>561</v>
      </c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</row>
    <row r="67" spans="1:15" ht="14.25" customHeight="1">
      <c r="A67" s="760"/>
      <c r="B67" s="758" t="s">
        <v>562</v>
      </c>
      <c r="C67" s="751"/>
      <c r="D67" s="751"/>
      <c r="E67" s="751"/>
      <c r="F67" s="751"/>
      <c r="G67" s="751"/>
      <c r="H67" s="751"/>
      <c r="I67" s="751"/>
      <c r="J67" s="751"/>
      <c r="K67" s="751"/>
      <c r="L67" s="751"/>
      <c r="M67" s="751"/>
      <c r="N67" s="751"/>
      <c r="O67" s="751"/>
    </row>
    <row r="68" spans="1:15" ht="14.25" customHeight="1">
      <c r="A68" s="760"/>
      <c r="B68" s="758" t="s">
        <v>563</v>
      </c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</row>
    <row r="69" spans="1:15" ht="14.25" customHeight="1">
      <c r="A69" s="760"/>
      <c r="B69" s="758" t="s">
        <v>564</v>
      </c>
      <c r="C69" s="751"/>
      <c r="D69" s="751"/>
      <c r="E69" s="751"/>
      <c r="F69" s="751"/>
      <c r="G69" s="751"/>
      <c r="H69" s="751"/>
      <c r="I69" s="751"/>
      <c r="J69" s="751"/>
      <c r="K69" s="751"/>
      <c r="L69" s="751"/>
      <c r="M69" s="751"/>
      <c r="N69" s="751"/>
      <c r="O69" s="751"/>
    </row>
    <row r="70" spans="1:15" ht="14.25" customHeight="1">
      <c r="A70" s="760"/>
      <c r="B70" s="758" t="s">
        <v>565</v>
      </c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</row>
    <row r="71" spans="1:15" ht="14.25" customHeight="1">
      <c r="A71" s="760"/>
      <c r="B71" s="758" t="s">
        <v>566</v>
      </c>
      <c r="C71" s="751"/>
      <c r="D71" s="751"/>
      <c r="E71" s="751"/>
      <c r="F71" s="751"/>
      <c r="G71" s="751"/>
      <c r="H71" s="751"/>
      <c r="I71" s="751"/>
      <c r="J71" s="751"/>
      <c r="K71" s="751"/>
      <c r="L71" s="751"/>
      <c r="M71" s="751"/>
      <c r="N71" s="751"/>
      <c r="O71" s="751"/>
    </row>
    <row r="72" spans="1:15" ht="14.25" customHeight="1">
      <c r="A72" s="760"/>
      <c r="B72" s="758" t="s">
        <v>567</v>
      </c>
      <c r="C72" s="751"/>
      <c r="D72" s="751"/>
      <c r="E72" s="751"/>
      <c r="F72" s="751"/>
      <c r="G72" s="751"/>
      <c r="H72" s="751"/>
      <c r="I72" s="751"/>
      <c r="J72" s="751"/>
      <c r="K72" s="751"/>
      <c r="L72" s="751"/>
      <c r="M72" s="751"/>
      <c r="N72" s="751"/>
      <c r="O72" s="751"/>
    </row>
    <row r="73" spans="1:15" ht="14.2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4.25" customHeight="1">
      <c r="A74" s="758"/>
      <c r="B74" s="758" t="s">
        <v>569</v>
      </c>
      <c r="C74" s="751"/>
      <c r="D74" s="751"/>
      <c r="E74" s="751"/>
      <c r="F74" s="751"/>
      <c r="G74" s="751"/>
      <c r="H74" s="751"/>
      <c r="I74" s="751"/>
      <c r="J74" s="751"/>
      <c r="K74" s="751"/>
      <c r="L74" s="751"/>
      <c r="M74" s="751"/>
      <c r="N74" s="751"/>
      <c r="O74" s="751"/>
    </row>
    <row r="75" spans="1:15" ht="14.25" customHeight="1">
      <c r="A75" s="760"/>
      <c r="B75" s="758" t="s">
        <v>570</v>
      </c>
      <c r="C75" s="751"/>
      <c r="D75" s="751"/>
      <c r="E75" s="751"/>
      <c r="F75" s="751"/>
      <c r="G75" s="751"/>
      <c r="H75" s="751"/>
      <c r="I75" s="751"/>
      <c r="J75" s="751"/>
      <c r="K75" s="751"/>
      <c r="L75" s="751"/>
      <c r="M75" s="751"/>
      <c r="N75" s="751"/>
      <c r="O75" s="751"/>
    </row>
    <row r="76" spans="1:15" ht="14.25" customHeight="1">
      <c r="A76" s="760"/>
      <c r="B76" s="758" t="s">
        <v>571</v>
      </c>
      <c r="C76" s="751"/>
      <c r="D76" s="751"/>
      <c r="E76" s="751"/>
      <c r="F76" s="751"/>
      <c r="G76" s="751"/>
      <c r="H76" s="751"/>
      <c r="I76" s="751"/>
      <c r="J76" s="751"/>
      <c r="K76" s="751"/>
      <c r="L76" s="751"/>
      <c r="M76" s="751"/>
      <c r="N76" s="751"/>
      <c r="O76" s="751"/>
    </row>
    <row r="77" spans="1:15" ht="14.25" customHeight="1">
      <c r="A77" s="760"/>
      <c r="B77" s="758" t="s">
        <v>572</v>
      </c>
      <c r="C77" s="751"/>
      <c r="D77" s="751"/>
      <c r="E77" s="751"/>
      <c r="F77" s="751"/>
      <c r="G77" s="751"/>
      <c r="H77" s="751"/>
      <c r="I77" s="751"/>
      <c r="J77" s="751"/>
      <c r="K77" s="751"/>
      <c r="L77" s="751"/>
      <c r="M77" s="751"/>
      <c r="N77" s="751"/>
      <c r="O77" s="751"/>
    </row>
    <row r="78" spans="1:15" ht="14.25" customHeight="1">
      <c r="A78" s="760"/>
      <c r="B78" s="758" t="s">
        <v>573</v>
      </c>
      <c r="C78" s="751"/>
      <c r="D78" s="751"/>
      <c r="E78" s="751"/>
      <c r="F78" s="751"/>
      <c r="G78" s="751"/>
      <c r="H78" s="751"/>
      <c r="I78" s="751"/>
      <c r="J78" s="751"/>
      <c r="K78" s="751"/>
      <c r="L78" s="751"/>
      <c r="M78" s="751"/>
      <c r="N78" s="751"/>
      <c r="O78" s="751"/>
    </row>
    <row r="79" spans="1:15" ht="14.2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</row>
    <row r="80" spans="1:15" ht="14.25" customHeight="1">
      <c r="A80" s="758"/>
      <c r="B80" s="758" t="s">
        <v>575</v>
      </c>
      <c r="C80" s="755"/>
      <c r="D80" s="755"/>
      <c r="E80" s="755"/>
      <c r="F80" s="755"/>
      <c r="G80" s="755"/>
      <c r="H80" s="755"/>
      <c r="I80" s="755"/>
      <c r="J80" s="755"/>
      <c r="K80" s="755"/>
      <c r="L80" s="755"/>
      <c r="M80" s="755"/>
      <c r="N80" s="755"/>
      <c r="O80" s="755"/>
    </row>
    <row r="81" spans="1:15" ht="14.25" customHeight="1">
      <c r="A81" s="760"/>
      <c r="B81" s="758" t="s">
        <v>576</v>
      </c>
      <c r="C81" s="751"/>
      <c r="D81" s="751"/>
      <c r="E81" s="751"/>
      <c r="F81" s="751"/>
      <c r="G81" s="751"/>
      <c r="H81" s="751"/>
      <c r="I81" s="751"/>
      <c r="J81" s="751"/>
      <c r="K81" s="751"/>
      <c r="L81" s="751"/>
      <c r="M81" s="751"/>
      <c r="N81" s="751"/>
      <c r="O81" s="751"/>
    </row>
    <row r="82" spans="1:15" ht="14.25" customHeight="1">
      <c r="A82" s="760"/>
      <c r="B82" s="758" t="s">
        <v>577</v>
      </c>
      <c r="C82" s="751"/>
      <c r="D82" s="751"/>
      <c r="E82" s="751"/>
      <c r="F82" s="751"/>
      <c r="G82" s="751"/>
      <c r="H82" s="751"/>
      <c r="I82" s="751"/>
      <c r="J82" s="751"/>
      <c r="K82" s="751"/>
      <c r="L82" s="751"/>
      <c r="M82" s="751"/>
      <c r="N82" s="751"/>
      <c r="O82" s="751"/>
    </row>
    <row r="83" spans="1:15" ht="14.25" customHeight="1">
      <c r="A83" s="760"/>
      <c r="B83" s="758" t="s">
        <v>578</v>
      </c>
      <c r="C83" s="751"/>
      <c r="D83" s="751"/>
      <c r="E83" s="751"/>
      <c r="F83" s="751"/>
      <c r="G83" s="751"/>
      <c r="H83" s="751"/>
      <c r="I83" s="751"/>
      <c r="J83" s="751"/>
      <c r="K83" s="751"/>
      <c r="L83" s="751"/>
      <c r="M83" s="751"/>
      <c r="N83" s="751"/>
      <c r="O83" s="751"/>
    </row>
    <row r="84" spans="1:15" ht="14.2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14.25" customHeight="1">
      <c r="A85" s="760"/>
      <c r="B85" s="758" t="s">
        <v>580</v>
      </c>
      <c r="C85" s="751"/>
      <c r="D85" s="751"/>
      <c r="E85" s="751"/>
      <c r="F85" s="751"/>
      <c r="G85" s="751"/>
      <c r="H85" s="751"/>
      <c r="I85" s="751"/>
      <c r="J85" s="751"/>
      <c r="K85" s="751"/>
      <c r="L85" s="751"/>
      <c r="M85" s="751"/>
      <c r="N85" s="751"/>
      <c r="O85" s="751"/>
    </row>
    <row r="86" spans="1:15" ht="14.25" customHeight="1">
      <c r="A86" s="760"/>
      <c r="B86" s="758" t="s">
        <v>581</v>
      </c>
      <c r="C86" s="751"/>
      <c r="D86" s="751"/>
      <c r="E86" s="751"/>
      <c r="F86" s="751"/>
      <c r="G86" s="751"/>
      <c r="H86" s="751"/>
      <c r="I86" s="751"/>
      <c r="J86" s="751"/>
      <c r="K86" s="751"/>
      <c r="L86" s="751"/>
      <c r="M86" s="751"/>
      <c r="N86" s="751"/>
      <c r="O86" s="751"/>
    </row>
    <row r="87" spans="1:15" ht="14.25" customHeight="1">
      <c r="A87" s="760"/>
      <c r="B87" s="758" t="s">
        <v>582</v>
      </c>
      <c r="C87" s="751"/>
      <c r="D87" s="751"/>
      <c r="E87" s="751"/>
      <c r="F87" s="751"/>
      <c r="G87" s="751"/>
      <c r="H87" s="751"/>
      <c r="I87" s="751"/>
      <c r="J87" s="751"/>
      <c r="K87" s="751"/>
      <c r="L87" s="751"/>
      <c r="M87" s="751"/>
      <c r="N87" s="751"/>
      <c r="O87" s="751"/>
    </row>
    <row r="88" spans="1:15" ht="14.2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</row>
    <row r="89" spans="1:15" ht="14.25" customHeight="1">
      <c r="A89" s="760"/>
      <c r="B89" s="758" t="s">
        <v>584</v>
      </c>
      <c r="C89" s="751"/>
      <c r="D89" s="751"/>
      <c r="E89" s="751"/>
      <c r="F89" s="751"/>
      <c r="G89" s="751"/>
      <c r="H89" s="751"/>
      <c r="I89" s="751"/>
      <c r="J89" s="751"/>
      <c r="K89" s="751"/>
      <c r="L89" s="751"/>
      <c r="M89" s="751"/>
      <c r="N89" s="751"/>
      <c r="O89" s="751"/>
    </row>
    <row r="90" spans="1:15" ht="14.2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4.25" customHeight="1">
      <c r="A91" s="760"/>
      <c r="B91" s="758" t="s">
        <v>586</v>
      </c>
      <c r="C91" s="751"/>
      <c r="D91" s="751"/>
      <c r="E91" s="751"/>
      <c r="F91" s="751"/>
      <c r="G91" s="751"/>
      <c r="H91" s="751"/>
      <c r="I91" s="751"/>
      <c r="J91" s="751"/>
      <c r="K91" s="751"/>
      <c r="L91" s="751"/>
      <c r="M91" s="751"/>
      <c r="N91" s="751"/>
      <c r="O91" s="751"/>
    </row>
    <row r="92" spans="1:15" ht="14.25" customHeight="1">
      <c r="A92" s="760"/>
      <c r="B92" s="758" t="s">
        <v>587</v>
      </c>
      <c r="C92" s="751"/>
      <c r="D92" s="751"/>
      <c r="E92" s="751"/>
      <c r="F92" s="751"/>
      <c r="G92" s="751"/>
      <c r="H92" s="751"/>
      <c r="I92" s="751"/>
      <c r="J92" s="751"/>
      <c r="K92" s="751"/>
      <c r="L92" s="751"/>
      <c r="M92" s="751"/>
      <c r="N92" s="751"/>
      <c r="O92" s="751"/>
    </row>
    <row r="93" spans="1:15" ht="14.25" customHeight="1">
      <c r="A93" s="760"/>
      <c r="B93" s="758" t="s">
        <v>588</v>
      </c>
      <c r="C93" s="751"/>
      <c r="D93" s="751"/>
      <c r="E93" s="751"/>
      <c r="F93" s="751"/>
      <c r="G93" s="751"/>
      <c r="H93" s="751"/>
      <c r="I93" s="751"/>
      <c r="J93" s="751"/>
      <c r="K93" s="751"/>
      <c r="L93" s="751"/>
      <c r="M93" s="751"/>
      <c r="N93" s="751"/>
      <c r="O93" s="751"/>
    </row>
    <row r="94" spans="1:15" ht="14.2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14.25" customHeight="1">
      <c r="A95" s="758"/>
      <c r="B95" s="758" t="s">
        <v>590</v>
      </c>
      <c r="C95" s="751"/>
      <c r="D95" s="751"/>
      <c r="E95" s="751"/>
      <c r="F95" s="751"/>
      <c r="G95" s="751"/>
      <c r="H95" s="751"/>
      <c r="I95" s="751"/>
      <c r="J95" s="751"/>
      <c r="K95" s="751"/>
      <c r="L95" s="751"/>
      <c r="M95" s="751"/>
      <c r="N95" s="751"/>
      <c r="O95" s="751"/>
    </row>
    <row r="96" spans="1:15" ht="14.25" customHeight="1">
      <c r="A96" s="758"/>
      <c r="B96" s="758" t="s">
        <v>591</v>
      </c>
      <c r="C96" s="751"/>
      <c r="D96" s="751"/>
      <c r="E96" s="751"/>
      <c r="F96" s="751"/>
      <c r="G96" s="751"/>
      <c r="H96" s="751"/>
      <c r="I96" s="751"/>
      <c r="J96" s="751"/>
      <c r="K96" s="751"/>
      <c r="L96" s="751"/>
      <c r="M96" s="751"/>
      <c r="N96" s="751"/>
      <c r="O96" s="751"/>
    </row>
    <row r="97" spans="1:15" ht="14.25" customHeight="1">
      <c r="A97" s="758"/>
      <c r="B97" s="758" t="s">
        <v>592</v>
      </c>
      <c r="C97" s="751"/>
      <c r="D97" s="751"/>
      <c r="E97" s="751"/>
      <c r="F97" s="751"/>
      <c r="G97" s="751"/>
      <c r="H97" s="751"/>
      <c r="I97" s="751"/>
      <c r="J97" s="751"/>
      <c r="K97" s="751"/>
      <c r="L97" s="751"/>
      <c r="M97" s="751"/>
      <c r="N97" s="751"/>
      <c r="O97" s="751"/>
    </row>
    <row r="98" spans="1:15" ht="14.25" customHeight="1">
      <c r="A98" s="758"/>
      <c r="B98" s="758" t="s">
        <v>593</v>
      </c>
      <c r="C98" s="751"/>
      <c r="D98" s="751"/>
      <c r="E98" s="751"/>
      <c r="F98" s="751"/>
      <c r="G98" s="751"/>
      <c r="H98" s="751"/>
      <c r="I98" s="751"/>
      <c r="J98" s="751"/>
      <c r="K98" s="751"/>
      <c r="L98" s="751"/>
      <c r="M98" s="751"/>
      <c r="N98" s="751"/>
      <c r="O98" s="751"/>
    </row>
    <row r="99" spans="1:15" ht="14.2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</row>
    <row r="100" spans="1:15" ht="14.25" customHeight="1">
      <c r="A100" s="760"/>
      <c r="B100" s="758" t="s">
        <v>595</v>
      </c>
      <c r="C100" s="751"/>
      <c r="D100" s="751"/>
      <c r="E100" s="751"/>
      <c r="F100" s="751"/>
      <c r="G100" s="751"/>
      <c r="H100" s="751"/>
      <c r="I100" s="751"/>
      <c r="J100" s="751"/>
      <c r="K100" s="751"/>
      <c r="L100" s="751"/>
      <c r="M100" s="751"/>
      <c r="N100" s="751"/>
      <c r="O100" s="751"/>
    </row>
    <row r="101" spans="1:15" ht="14.2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14.25" customHeight="1">
      <c r="A102" s="758"/>
      <c r="B102" s="758" t="s">
        <v>597</v>
      </c>
      <c r="C102" s="751"/>
      <c r="D102" s="751"/>
      <c r="E102" s="751"/>
      <c r="F102" s="751"/>
      <c r="G102" s="751"/>
      <c r="H102" s="751"/>
      <c r="I102" s="751"/>
      <c r="J102" s="751"/>
      <c r="K102" s="751"/>
      <c r="L102" s="751"/>
      <c r="M102" s="751"/>
      <c r="N102" s="751"/>
      <c r="O102" s="751"/>
    </row>
    <row r="103" spans="1:15" ht="14.25" customHeight="1">
      <c r="A103" s="760"/>
      <c r="B103" s="758" t="s">
        <v>598</v>
      </c>
      <c r="C103" s="751"/>
      <c r="D103" s="751"/>
      <c r="E103" s="751"/>
      <c r="F103" s="751"/>
      <c r="G103" s="751"/>
      <c r="H103" s="751"/>
      <c r="I103" s="751"/>
      <c r="J103" s="751"/>
      <c r="K103" s="751"/>
      <c r="L103" s="751"/>
      <c r="M103" s="751"/>
      <c r="N103" s="751"/>
      <c r="O103" s="751"/>
    </row>
    <row r="104" spans="1:15" ht="14.25" customHeight="1">
      <c r="A104" s="760"/>
      <c r="B104" s="758" t="s">
        <v>599</v>
      </c>
      <c r="C104" s="751"/>
      <c r="D104" s="751"/>
      <c r="E104" s="751"/>
      <c r="F104" s="751"/>
      <c r="G104" s="751"/>
      <c r="H104" s="751"/>
      <c r="I104" s="751"/>
      <c r="J104" s="751"/>
      <c r="K104" s="751"/>
      <c r="L104" s="751"/>
      <c r="M104" s="751"/>
      <c r="N104" s="751"/>
      <c r="O104" s="751"/>
    </row>
    <row r="105" spans="1:15" ht="14.25" customHeight="1">
      <c r="A105" s="760"/>
      <c r="B105" s="758" t="s">
        <v>600</v>
      </c>
      <c r="C105" s="751"/>
      <c r="D105" s="751"/>
      <c r="E105" s="751"/>
      <c r="F105" s="751"/>
      <c r="G105" s="751"/>
      <c r="H105" s="751"/>
      <c r="I105" s="751"/>
      <c r="J105" s="751"/>
      <c r="K105" s="751"/>
      <c r="L105" s="751"/>
      <c r="M105" s="751"/>
      <c r="N105" s="751"/>
      <c r="O105" s="751"/>
    </row>
    <row r="106" spans="1:15" ht="14.25" customHeight="1">
      <c r="A106" s="760"/>
      <c r="B106" s="758" t="s">
        <v>601</v>
      </c>
      <c r="C106" s="751"/>
      <c r="D106" s="751"/>
      <c r="E106" s="751"/>
      <c r="F106" s="751"/>
      <c r="G106" s="751"/>
      <c r="H106" s="751"/>
      <c r="I106" s="751"/>
      <c r="J106" s="751"/>
      <c r="K106" s="751"/>
      <c r="L106" s="751"/>
      <c r="M106" s="751"/>
      <c r="N106" s="751"/>
      <c r="O106" s="751"/>
    </row>
    <row r="107" spans="1:15" ht="14.25" customHeight="1">
      <c r="A107" s="760"/>
      <c r="B107" s="758" t="s">
        <v>602</v>
      </c>
      <c r="C107" s="751"/>
      <c r="D107" s="751"/>
      <c r="E107" s="751"/>
      <c r="F107" s="751"/>
      <c r="G107" s="751"/>
      <c r="H107" s="751"/>
      <c r="I107" s="751"/>
      <c r="J107" s="751"/>
      <c r="K107" s="751"/>
      <c r="L107" s="751"/>
      <c r="M107" s="751"/>
      <c r="N107" s="751"/>
      <c r="O107" s="751"/>
    </row>
    <row r="108" spans="1:15" ht="14.25" customHeight="1">
      <c r="A108" s="760"/>
      <c r="B108" s="758" t="s">
        <v>603</v>
      </c>
      <c r="C108" s="751"/>
      <c r="D108" s="751"/>
      <c r="E108" s="751"/>
      <c r="F108" s="751"/>
      <c r="G108" s="751"/>
      <c r="H108" s="751"/>
      <c r="I108" s="751"/>
      <c r="J108" s="751"/>
      <c r="K108" s="751"/>
      <c r="L108" s="751"/>
      <c r="M108" s="751"/>
      <c r="N108" s="751"/>
      <c r="O108" s="751"/>
    </row>
    <row r="109" spans="1:15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3"/>
    </row>
    <row r="110" spans="1:15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1:15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</row>
  </sheetData>
  <mergeCells count="1">
    <mergeCell ref="A2:B2"/>
  </mergeCells>
  <conditionalFormatting sqref="C3:D93">
    <cfRule type="containsBlanks" dxfId="239" priority="8">
      <formula>LEN(TRIM(C3))=0</formula>
    </cfRule>
  </conditionalFormatting>
  <conditionalFormatting sqref="C94:D99">
    <cfRule type="containsBlanks" dxfId="238" priority="10">
      <formula>LEN(TRIM(C94))=0</formula>
    </cfRule>
  </conditionalFormatting>
  <conditionalFormatting sqref="C100:D108">
    <cfRule type="containsBlanks" dxfId="237" priority="7">
      <formula>LEN(TRIM(C100))=0</formula>
    </cfRule>
  </conditionalFormatting>
  <conditionalFormatting sqref="C98:D98">
    <cfRule type="containsBlanks" dxfId="236" priority="9" stopIfTrue="1">
      <formula>LEN(TRIM(C98))=0</formula>
    </cfRule>
  </conditionalFormatting>
  <conditionalFormatting sqref="C110:D110">
    <cfRule type="containsBlanks" dxfId="235" priority="6">
      <formula>LEN(TRIM(C110))=0</formula>
    </cfRule>
  </conditionalFormatting>
  <conditionalFormatting sqref="E3:O93">
    <cfRule type="containsBlanks" dxfId="234" priority="3">
      <formula>LEN(TRIM(E3))=0</formula>
    </cfRule>
  </conditionalFormatting>
  <conditionalFormatting sqref="E94:O99">
    <cfRule type="containsBlanks" dxfId="233" priority="5">
      <formula>LEN(TRIM(E94))=0</formula>
    </cfRule>
  </conditionalFormatting>
  <conditionalFormatting sqref="E100:O108">
    <cfRule type="containsBlanks" dxfId="232" priority="2">
      <formula>LEN(TRIM(E100))=0</formula>
    </cfRule>
  </conditionalFormatting>
  <conditionalFormatting sqref="E98:O98">
    <cfRule type="containsBlanks" dxfId="231" priority="4" stopIfTrue="1">
      <formula>LEN(TRIM(E98))=0</formula>
    </cfRule>
  </conditionalFormatting>
  <conditionalFormatting sqref="E110:O110">
    <cfRule type="containsBlanks" dxfId="230" priority="1">
      <formula>LEN(TRIM(E110))=0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3" orientation="landscape" r:id="rId1"/>
  <headerFooter>
    <oddFooter>&amp;LAnnuaire Statistique&amp;CMinistère de la Santé&amp;R&amp;P</oddFooter>
  </headerFooter>
  <rowBreaks count="3" manualBreakCount="3">
    <brk id="28" max="16383" man="1"/>
    <brk id="49" max="16383" man="1"/>
    <brk id="83" max="16383" man="1"/>
  </rowBreak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Feuil134">
    <tabColor rgb="FFF9FBFA"/>
  </sheetPr>
  <dimension ref="A1:Y111"/>
  <sheetViews>
    <sheetView view="pageBreakPreview" zoomScaleNormal="100" zoomScaleSheetLayoutView="100" workbookViewId="0">
      <pane xSplit="2" ySplit="2" topLeftCell="C91" activePane="bottomRight" state="frozen"/>
      <selection activeCell="A28" sqref="A28"/>
      <selection pane="topRight" activeCell="A28" sqref="A28"/>
      <selection pane="bottomLeft" activeCell="A28" sqref="A28"/>
      <selection pane="bottomRight" activeCell="F101" sqref="F101"/>
    </sheetView>
  </sheetViews>
  <sheetFormatPr baseColWidth="10" defaultColWidth="14.3984375" defaultRowHeight="15" customHeight="1"/>
  <cols>
    <col min="1" max="1" width="1.46484375" customWidth="1"/>
    <col min="2" max="2" width="20.73046875" customWidth="1"/>
    <col min="3" max="3" width="20.265625" customWidth="1"/>
    <col min="4" max="4" width="17.86328125" customWidth="1"/>
    <col min="5" max="5" width="21" customWidth="1"/>
    <col min="6" max="6" width="17.53125" customWidth="1"/>
    <col min="7" max="25" width="10.796875" customWidth="1"/>
  </cols>
  <sheetData>
    <row r="1" spans="1:25" s="12" customFormat="1" ht="18" customHeight="1">
      <c r="A1" s="2" t="s">
        <v>2132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7.5" customHeight="1" thickBot="1">
      <c r="A2" s="1109" t="s">
        <v>2105</v>
      </c>
      <c r="B2" s="906"/>
      <c r="C2" s="105" t="s">
        <v>2133</v>
      </c>
      <c r="D2" s="105" t="s">
        <v>2134</v>
      </c>
      <c r="E2" s="105" t="s">
        <v>2135</v>
      </c>
      <c r="F2" s="105" t="s">
        <v>445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>
      <c r="A3" s="2" t="s">
        <v>498</v>
      </c>
      <c r="B3" s="2"/>
      <c r="C3" s="25"/>
      <c r="D3" s="25"/>
      <c r="E3" s="25"/>
      <c r="F3" s="2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60"/>
      <c r="B4" s="758" t="s">
        <v>499</v>
      </c>
      <c r="C4" s="755"/>
      <c r="D4" s="755"/>
      <c r="E4" s="755"/>
      <c r="F4" s="755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60"/>
      <c r="B5" s="758" t="s">
        <v>500</v>
      </c>
      <c r="C5" s="751"/>
      <c r="D5" s="751"/>
      <c r="E5" s="751"/>
      <c r="F5" s="75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60"/>
      <c r="B6" s="758" t="s">
        <v>501</v>
      </c>
      <c r="C6" s="751"/>
      <c r="D6" s="751"/>
      <c r="E6" s="751"/>
      <c r="F6" s="751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60"/>
      <c r="B7" s="758" t="s">
        <v>502</v>
      </c>
      <c r="C7" s="751"/>
      <c r="D7" s="751"/>
      <c r="E7" s="751"/>
      <c r="F7" s="75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2" t="s">
        <v>503</v>
      </c>
      <c r="B8" s="2"/>
      <c r="C8" s="25"/>
      <c r="D8" s="25"/>
      <c r="E8" s="25"/>
      <c r="F8" s="2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60"/>
      <c r="B9" s="758" t="s">
        <v>504</v>
      </c>
      <c r="C9" s="751"/>
      <c r="D9" s="751"/>
      <c r="E9" s="751"/>
      <c r="F9" s="751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60"/>
      <c r="B10" s="758" t="s">
        <v>505</v>
      </c>
      <c r="C10" s="751"/>
      <c r="D10" s="751"/>
      <c r="E10" s="751"/>
      <c r="F10" s="751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60"/>
      <c r="B11" s="758" t="s">
        <v>506</v>
      </c>
      <c r="C11" s="751"/>
      <c r="D11" s="751"/>
      <c r="E11" s="751"/>
      <c r="F11" s="75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60"/>
      <c r="B12" s="758" t="s">
        <v>507</v>
      </c>
      <c r="C12" s="751"/>
      <c r="D12" s="751"/>
      <c r="E12" s="751"/>
      <c r="F12" s="751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60"/>
      <c r="B13" s="758" t="s">
        <v>508</v>
      </c>
      <c r="C13" s="751"/>
      <c r="D13" s="751"/>
      <c r="E13" s="751"/>
      <c r="F13" s="75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60"/>
      <c r="B14" s="758" t="s">
        <v>509</v>
      </c>
      <c r="C14" s="751"/>
      <c r="D14" s="751"/>
      <c r="E14" s="751"/>
      <c r="F14" s="751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2" t="s">
        <v>510</v>
      </c>
      <c r="B15" s="2"/>
      <c r="C15" s="25"/>
      <c r="D15" s="25"/>
      <c r="E15" s="25"/>
      <c r="F15" s="2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58"/>
      <c r="B16" s="758" t="s">
        <v>511</v>
      </c>
      <c r="C16" s="751"/>
      <c r="D16" s="751"/>
      <c r="E16" s="751"/>
      <c r="F16" s="751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6" ht="15" customHeight="1">
      <c r="A17" s="760"/>
      <c r="B17" s="758" t="s">
        <v>512</v>
      </c>
      <c r="C17" s="751"/>
      <c r="D17" s="751"/>
      <c r="E17" s="751"/>
      <c r="F17" s="751"/>
    </row>
    <row r="18" spans="1:6" ht="15" customHeight="1">
      <c r="A18" s="760"/>
      <c r="B18" s="758" t="s">
        <v>513</v>
      </c>
      <c r="C18" s="751"/>
      <c r="D18" s="751"/>
      <c r="E18" s="751"/>
      <c r="F18" s="751"/>
    </row>
    <row r="19" spans="1:6" ht="15" customHeight="1">
      <c r="A19" s="2" t="s">
        <v>514</v>
      </c>
      <c r="B19" s="6"/>
      <c r="C19" s="49"/>
      <c r="D19" s="49"/>
      <c r="E19" s="49"/>
      <c r="F19" s="49"/>
    </row>
    <row r="20" spans="1:6" ht="15" customHeight="1">
      <c r="A20" s="758"/>
      <c r="B20" s="748" t="s">
        <v>515</v>
      </c>
      <c r="C20" s="755"/>
      <c r="D20" s="755"/>
      <c r="E20" s="755"/>
      <c r="F20" s="755"/>
    </row>
    <row r="21" spans="1:6" ht="15" customHeight="1">
      <c r="A21" s="760"/>
      <c r="B21" s="758" t="s">
        <v>516</v>
      </c>
      <c r="C21" s="751"/>
      <c r="D21" s="751"/>
      <c r="E21" s="751"/>
      <c r="F21" s="751"/>
    </row>
    <row r="22" spans="1:6" ht="15" customHeight="1">
      <c r="A22" s="760"/>
      <c r="B22" s="758" t="s">
        <v>517</v>
      </c>
      <c r="C22" s="751"/>
      <c r="D22" s="751"/>
      <c r="E22" s="751"/>
      <c r="F22" s="751"/>
    </row>
    <row r="23" spans="1:6" ht="15" customHeight="1">
      <c r="A23" s="760"/>
      <c r="B23" s="758" t="s">
        <v>518</v>
      </c>
      <c r="C23" s="751"/>
      <c r="D23" s="751"/>
      <c r="E23" s="751"/>
      <c r="F23" s="751"/>
    </row>
    <row r="24" spans="1:6" ht="15" customHeight="1">
      <c r="A24" s="760"/>
      <c r="B24" s="758" t="s">
        <v>519</v>
      </c>
      <c r="C24" s="751"/>
      <c r="D24" s="751"/>
      <c r="E24" s="751"/>
      <c r="F24" s="751"/>
    </row>
    <row r="25" spans="1:6" ht="15" customHeight="1">
      <c r="A25" s="760"/>
      <c r="B25" s="758" t="s">
        <v>520</v>
      </c>
      <c r="C25" s="751"/>
      <c r="D25" s="751"/>
      <c r="E25" s="751"/>
      <c r="F25" s="751"/>
    </row>
    <row r="26" spans="1:6" ht="15" customHeight="1">
      <c r="A26" s="760"/>
      <c r="B26" s="758" t="s">
        <v>521</v>
      </c>
      <c r="C26" s="751"/>
      <c r="D26" s="751"/>
      <c r="E26" s="751"/>
      <c r="F26" s="751"/>
    </row>
    <row r="27" spans="1:6" ht="15" customHeight="1">
      <c r="A27" s="760"/>
      <c r="B27" s="758" t="s">
        <v>522</v>
      </c>
      <c r="C27" s="751"/>
      <c r="D27" s="751"/>
      <c r="E27" s="751"/>
      <c r="F27" s="751"/>
    </row>
    <row r="28" spans="1:6" ht="15" customHeight="1">
      <c r="A28" s="760"/>
      <c r="B28" s="758" t="s">
        <v>523</v>
      </c>
      <c r="C28" s="751"/>
      <c r="D28" s="751"/>
      <c r="E28" s="751"/>
      <c r="F28" s="751"/>
    </row>
    <row r="29" spans="1:6" ht="15" customHeight="1">
      <c r="A29" s="2" t="s">
        <v>524</v>
      </c>
      <c r="B29" s="2"/>
      <c r="C29" s="25"/>
      <c r="D29" s="25"/>
      <c r="E29" s="25"/>
      <c r="F29" s="25"/>
    </row>
    <row r="30" spans="1:6" ht="15" customHeight="1">
      <c r="A30" s="758"/>
      <c r="B30" s="758" t="s">
        <v>525</v>
      </c>
      <c r="C30" s="755"/>
      <c r="D30" s="755"/>
      <c r="E30" s="755"/>
      <c r="F30" s="755"/>
    </row>
    <row r="31" spans="1:6" ht="15" customHeight="1">
      <c r="A31" s="758"/>
      <c r="B31" s="758" t="s">
        <v>526</v>
      </c>
      <c r="C31" s="751"/>
      <c r="D31" s="751"/>
      <c r="E31" s="751"/>
      <c r="F31" s="751"/>
    </row>
    <row r="32" spans="1:6" ht="15" customHeight="1">
      <c r="A32" s="758"/>
      <c r="B32" s="758" t="s">
        <v>527</v>
      </c>
      <c r="C32" s="751"/>
      <c r="D32" s="751"/>
      <c r="E32" s="751"/>
      <c r="F32" s="751"/>
    </row>
    <row r="33" spans="1:6" ht="15" customHeight="1">
      <c r="A33" s="758"/>
      <c r="B33" s="758" t="s">
        <v>528</v>
      </c>
      <c r="C33" s="751"/>
      <c r="D33" s="751"/>
      <c r="E33" s="751"/>
      <c r="F33" s="751"/>
    </row>
    <row r="34" spans="1:6" ht="15" customHeight="1">
      <c r="A34" s="758"/>
      <c r="B34" s="758" t="s">
        <v>529</v>
      </c>
      <c r="C34" s="751"/>
      <c r="D34" s="751"/>
      <c r="E34" s="751"/>
      <c r="F34" s="751"/>
    </row>
    <row r="35" spans="1:6" ht="15" customHeight="1">
      <c r="A35" s="758"/>
      <c r="B35" s="758" t="s">
        <v>530</v>
      </c>
      <c r="C35" s="751"/>
      <c r="D35" s="751"/>
      <c r="E35" s="751"/>
      <c r="F35" s="751"/>
    </row>
    <row r="36" spans="1:6" ht="15" customHeight="1">
      <c r="A36" s="758"/>
      <c r="B36" s="758" t="s">
        <v>531</v>
      </c>
      <c r="C36" s="751"/>
      <c r="D36" s="751"/>
      <c r="E36" s="751"/>
      <c r="F36" s="751"/>
    </row>
    <row r="37" spans="1:6" ht="15" customHeight="1">
      <c r="A37" s="760"/>
      <c r="B37" s="758" t="s">
        <v>532</v>
      </c>
      <c r="C37" s="751"/>
      <c r="D37" s="751"/>
      <c r="E37" s="751"/>
      <c r="F37" s="751"/>
    </row>
    <row r="38" spans="1:6" ht="15" customHeight="1">
      <c r="A38" s="760"/>
      <c r="B38" s="758" t="s">
        <v>533</v>
      </c>
      <c r="C38" s="751"/>
      <c r="D38" s="751"/>
      <c r="E38" s="751"/>
      <c r="F38" s="751"/>
    </row>
    <row r="39" spans="1:6" ht="15" customHeight="1">
      <c r="A39" s="760"/>
      <c r="B39" s="758" t="s">
        <v>534</v>
      </c>
      <c r="C39" s="751"/>
      <c r="D39" s="751"/>
      <c r="E39" s="751"/>
      <c r="F39" s="751"/>
    </row>
    <row r="40" spans="1:6" ht="15" customHeight="1">
      <c r="A40" s="760"/>
      <c r="B40" s="758" t="s">
        <v>535</v>
      </c>
      <c r="C40" s="751"/>
      <c r="D40" s="751"/>
      <c r="E40" s="751"/>
      <c r="F40" s="751"/>
    </row>
    <row r="41" spans="1:6" ht="15" customHeight="1">
      <c r="A41" s="760"/>
      <c r="B41" s="758" t="s">
        <v>536</v>
      </c>
      <c r="C41" s="751"/>
      <c r="D41" s="751"/>
      <c r="E41" s="751"/>
      <c r="F41" s="751"/>
    </row>
    <row r="42" spans="1:6" ht="15" customHeight="1">
      <c r="A42" s="2" t="s">
        <v>537</v>
      </c>
      <c r="B42" s="2"/>
      <c r="C42" s="25"/>
      <c r="D42" s="25"/>
      <c r="E42" s="25"/>
      <c r="F42" s="25"/>
    </row>
    <row r="43" spans="1:6" ht="15" customHeight="1">
      <c r="A43" s="758"/>
      <c r="B43" s="758" t="s">
        <v>538</v>
      </c>
      <c r="C43" s="751"/>
      <c r="D43" s="751"/>
      <c r="E43" s="751"/>
      <c r="F43" s="751"/>
    </row>
    <row r="44" spans="1:6" ht="15" customHeight="1">
      <c r="A44" s="760"/>
      <c r="B44" s="758" t="s">
        <v>539</v>
      </c>
      <c r="C44" s="751"/>
      <c r="D44" s="751"/>
      <c r="E44" s="751"/>
      <c r="F44" s="751"/>
    </row>
    <row r="45" spans="1:6" ht="15" customHeight="1">
      <c r="A45" s="760"/>
      <c r="B45" s="758" t="s">
        <v>540</v>
      </c>
      <c r="C45" s="751"/>
      <c r="D45" s="751"/>
      <c r="E45" s="751"/>
      <c r="F45" s="751"/>
    </row>
    <row r="46" spans="1:6" ht="15" customHeight="1">
      <c r="A46" s="760"/>
      <c r="B46" s="758" t="s">
        <v>541</v>
      </c>
      <c r="C46" s="751"/>
      <c r="D46" s="751"/>
      <c r="E46" s="751"/>
      <c r="F46" s="751"/>
    </row>
    <row r="47" spans="1:6" ht="15" customHeight="1">
      <c r="A47" s="760"/>
      <c r="B47" s="758" t="s">
        <v>542</v>
      </c>
      <c r="C47" s="751"/>
      <c r="D47" s="751"/>
      <c r="E47" s="751"/>
      <c r="F47" s="751"/>
    </row>
    <row r="48" spans="1:6" ht="15" customHeight="1">
      <c r="A48" s="760"/>
      <c r="B48" s="758" t="s">
        <v>543</v>
      </c>
      <c r="C48" s="751"/>
      <c r="D48" s="751"/>
      <c r="E48" s="751"/>
      <c r="F48" s="751"/>
    </row>
    <row r="49" spans="1:6" ht="15" customHeight="1">
      <c r="A49" s="760"/>
      <c r="B49" s="758" t="s">
        <v>544</v>
      </c>
      <c r="C49" s="751"/>
      <c r="D49" s="751"/>
      <c r="E49" s="751"/>
      <c r="F49" s="751"/>
    </row>
    <row r="50" spans="1:6" ht="15" customHeight="1">
      <c r="A50" s="2" t="s">
        <v>545</v>
      </c>
      <c r="B50" s="2"/>
      <c r="C50" s="25"/>
      <c r="D50" s="25"/>
      <c r="E50" s="25"/>
      <c r="F50" s="25"/>
    </row>
    <row r="51" spans="1:6" ht="15" customHeight="1">
      <c r="A51" s="758"/>
      <c r="B51" s="758" t="s">
        <v>546</v>
      </c>
      <c r="C51" s="751"/>
      <c r="D51" s="751"/>
      <c r="E51" s="751"/>
      <c r="F51" s="751"/>
    </row>
    <row r="52" spans="1:6" ht="15" customHeight="1">
      <c r="A52" s="760"/>
      <c r="B52" s="758" t="s">
        <v>547</v>
      </c>
      <c r="C52" s="751"/>
      <c r="D52" s="751"/>
      <c r="E52" s="751"/>
      <c r="F52" s="751"/>
    </row>
    <row r="53" spans="1:6" ht="15" customHeight="1">
      <c r="A53" s="760"/>
      <c r="B53" s="758" t="s">
        <v>548</v>
      </c>
      <c r="C53" s="751"/>
      <c r="D53" s="751"/>
      <c r="E53" s="751"/>
      <c r="F53" s="751"/>
    </row>
    <row r="54" spans="1:6" ht="15" customHeight="1">
      <c r="A54" s="760"/>
      <c r="B54" s="758" t="s">
        <v>549</v>
      </c>
      <c r="C54" s="751"/>
      <c r="D54" s="751"/>
      <c r="E54" s="751"/>
      <c r="F54" s="751"/>
    </row>
    <row r="55" spans="1:6" ht="15" customHeight="1">
      <c r="A55" s="2" t="s">
        <v>550</v>
      </c>
      <c r="B55" s="2"/>
      <c r="C55" s="49"/>
      <c r="D55" s="49"/>
      <c r="E55" s="49"/>
      <c r="F55" s="49"/>
    </row>
    <row r="56" spans="1:6" ht="15" customHeight="1">
      <c r="A56" s="758"/>
      <c r="B56" s="758" t="s">
        <v>551</v>
      </c>
      <c r="C56" s="755"/>
      <c r="D56" s="755"/>
      <c r="E56" s="755"/>
      <c r="F56" s="755"/>
    </row>
    <row r="57" spans="1:6" ht="15" customHeight="1">
      <c r="A57" s="760"/>
      <c r="B57" s="758" t="s">
        <v>552</v>
      </c>
      <c r="C57" s="751"/>
      <c r="D57" s="751"/>
      <c r="E57" s="751"/>
      <c r="F57" s="751"/>
    </row>
    <row r="58" spans="1:6" ht="15" customHeight="1">
      <c r="A58" s="760"/>
      <c r="B58" s="758" t="s">
        <v>553</v>
      </c>
      <c r="C58" s="751"/>
      <c r="D58" s="751"/>
      <c r="E58" s="751"/>
      <c r="F58" s="751"/>
    </row>
    <row r="59" spans="1:6" ht="15" customHeight="1">
      <c r="A59" s="760"/>
      <c r="B59" s="758" t="s">
        <v>554</v>
      </c>
      <c r="C59" s="751"/>
      <c r="D59" s="751"/>
      <c r="E59" s="751"/>
      <c r="F59" s="751"/>
    </row>
    <row r="60" spans="1:6" ht="15" customHeight="1">
      <c r="A60" s="760"/>
      <c r="B60" s="758" t="s">
        <v>555</v>
      </c>
      <c r="C60" s="751"/>
      <c r="D60" s="751"/>
      <c r="E60" s="751"/>
      <c r="F60" s="751"/>
    </row>
    <row r="61" spans="1:6" ht="15" customHeight="1">
      <c r="A61" s="760"/>
      <c r="B61" s="758" t="s">
        <v>556</v>
      </c>
      <c r="C61" s="751"/>
      <c r="D61" s="751"/>
      <c r="E61" s="751"/>
      <c r="F61" s="751"/>
    </row>
    <row r="62" spans="1:6" ht="15" customHeight="1">
      <c r="A62" s="760"/>
      <c r="B62" s="758" t="s">
        <v>557</v>
      </c>
      <c r="C62" s="751"/>
      <c r="D62" s="751"/>
      <c r="E62" s="751"/>
      <c r="F62" s="751"/>
    </row>
    <row r="63" spans="1:6" ht="15" customHeight="1">
      <c r="A63" s="760"/>
      <c r="B63" s="758" t="s">
        <v>558</v>
      </c>
      <c r="C63" s="751"/>
      <c r="D63" s="751"/>
      <c r="E63" s="751"/>
      <c r="F63" s="751"/>
    </row>
    <row r="64" spans="1:6" ht="15" customHeight="1">
      <c r="A64" s="2" t="s">
        <v>559</v>
      </c>
      <c r="B64" s="2"/>
      <c r="C64" s="25"/>
      <c r="D64" s="25"/>
      <c r="E64" s="25"/>
      <c r="F64" s="25"/>
    </row>
    <row r="65" spans="1:6" ht="15" customHeight="1">
      <c r="A65" s="758"/>
      <c r="B65" s="758" t="s">
        <v>560</v>
      </c>
      <c r="C65" s="751"/>
      <c r="D65" s="751"/>
      <c r="E65" s="751"/>
      <c r="F65" s="751"/>
    </row>
    <row r="66" spans="1:6" ht="15" customHeight="1">
      <c r="A66" s="760"/>
      <c r="B66" s="758" t="s">
        <v>561</v>
      </c>
      <c r="C66" s="751"/>
      <c r="D66" s="751"/>
      <c r="E66" s="751"/>
      <c r="F66" s="751"/>
    </row>
    <row r="67" spans="1:6" ht="15" customHeight="1">
      <c r="A67" s="760"/>
      <c r="B67" s="758" t="s">
        <v>562</v>
      </c>
      <c r="C67" s="751"/>
      <c r="D67" s="751"/>
      <c r="E67" s="751"/>
      <c r="F67" s="751"/>
    </row>
    <row r="68" spans="1:6" ht="15" customHeight="1">
      <c r="A68" s="760"/>
      <c r="B68" s="758" t="s">
        <v>563</v>
      </c>
      <c r="C68" s="751"/>
      <c r="D68" s="751"/>
      <c r="E68" s="751"/>
      <c r="F68" s="751"/>
    </row>
    <row r="69" spans="1:6" ht="15" customHeight="1">
      <c r="A69" s="760"/>
      <c r="B69" s="758" t="s">
        <v>564</v>
      </c>
      <c r="C69" s="751"/>
      <c r="D69" s="751"/>
      <c r="E69" s="751"/>
      <c r="F69" s="751"/>
    </row>
    <row r="70" spans="1:6" ht="15" customHeight="1">
      <c r="A70" s="760"/>
      <c r="B70" s="758" t="s">
        <v>565</v>
      </c>
      <c r="C70" s="751"/>
      <c r="D70" s="751"/>
      <c r="E70" s="751"/>
      <c r="F70" s="751"/>
    </row>
    <row r="71" spans="1:6" ht="15" customHeight="1">
      <c r="A71" s="760"/>
      <c r="B71" s="758" t="s">
        <v>566</v>
      </c>
      <c r="C71" s="751"/>
      <c r="D71" s="751"/>
      <c r="E71" s="751"/>
      <c r="F71" s="751"/>
    </row>
    <row r="72" spans="1:6" ht="15" customHeight="1">
      <c r="A72" s="760"/>
      <c r="B72" s="758" t="s">
        <v>567</v>
      </c>
      <c r="C72" s="751"/>
      <c r="D72" s="751"/>
      <c r="E72" s="751"/>
      <c r="F72" s="751"/>
    </row>
    <row r="73" spans="1:6" ht="15" customHeight="1">
      <c r="A73" s="2" t="s">
        <v>568</v>
      </c>
      <c r="B73" s="2"/>
      <c r="C73" s="25"/>
      <c r="D73" s="25"/>
      <c r="E73" s="25"/>
      <c r="F73" s="25"/>
    </row>
    <row r="74" spans="1:6" ht="15" customHeight="1">
      <c r="A74" s="758"/>
      <c r="B74" s="758" t="s">
        <v>569</v>
      </c>
      <c r="C74" s="751"/>
      <c r="D74" s="751"/>
      <c r="E74" s="751"/>
      <c r="F74" s="751"/>
    </row>
    <row r="75" spans="1:6" ht="15" customHeight="1">
      <c r="A75" s="760"/>
      <c r="B75" s="758" t="s">
        <v>570</v>
      </c>
      <c r="C75" s="751"/>
      <c r="D75" s="751"/>
      <c r="E75" s="751"/>
      <c r="F75" s="751"/>
    </row>
    <row r="76" spans="1:6" ht="15" customHeight="1">
      <c r="A76" s="760"/>
      <c r="B76" s="758" t="s">
        <v>571</v>
      </c>
      <c r="C76" s="751"/>
      <c r="D76" s="751"/>
      <c r="E76" s="751"/>
      <c r="F76" s="751"/>
    </row>
    <row r="77" spans="1:6" ht="15" customHeight="1">
      <c r="A77" s="760"/>
      <c r="B77" s="758" t="s">
        <v>572</v>
      </c>
      <c r="C77" s="751"/>
      <c r="D77" s="751"/>
      <c r="E77" s="751"/>
      <c r="F77" s="751"/>
    </row>
    <row r="78" spans="1:6" ht="15" customHeight="1">
      <c r="A78" s="760"/>
      <c r="B78" s="758" t="s">
        <v>573</v>
      </c>
      <c r="C78" s="751"/>
      <c r="D78" s="751"/>
      <c r="E78" s="751"/>
      <c r="F78" s="751"/>
    </row>
    <row r="79" spans="1:6" ht="15" customHeight="1">
      <c r="A79" s="2" t="s">
        <v>574</v>
      </c>
      <c r="B79" s="2"/>
      <c r="C79" s="49"/>
      <c r="D79" s="49"/>
      <c r="E79" s="49"/>
      <c r="F79" s="49"/>
    </row>
    <row r="80" spans="1:6" ht="15" customHeight="1">
      <c r="A80" s="758"/>
      <c r="B80" s="758" t="s">
        <v>575</v>
      </c>
      <c r="C80" s="755"/>
      <c r="D80" s="755"/>
      <c r="E80" s="755"/>
      <c r="F80" s="755"/>
    </row>
    <row r="81" spans="1:6" ht="15" customHeight="1">
      <c r="A81" s="760"/>
      <c r="B81" s="758" t="s">
        <v>576</v>
      </c>
      <c r="C81" s="751"/>
      <c r="D81" s="751"/>
      <c r="E81" s="751"/>
      <c r="F81" s="751"/>
    </row>
    <row r="82" spans="1:6" ht="15" customHeight="1">
      <c r="A82" s="760"/>
      <c r="B82" s="758" t="s">
        <v>577</v>
      </c>
      <c r="C82" s="751"/>
      <c r="D82" s="751"/>
      <c r="E82" s="751"/>
      <c r="F82" s="751"/>
    </row>
    <row r="83" spans="1:6" ht="15" customHeight="1">
      <c r="A83" s="760"/>
      <c r="B83" s="758" t="s">
        <v>578</v>
      </c>
      <c r="C83" s="751"/>
      <c r="D83" s="751"/>
      <c r="E83" s="751"/>
      <c r="F83" s="751"/>
    </row>
    <row r="84" spans="1:6" ht="15" customHeight="1">
      <c r="A84" s="2" t="s">
        <v>579</v>
      </c>
      <c r="B84" s="2"/>
      <c r="C84" s="25"/>
      <c r="D84" s="25"/>
      <c r="E84" s="25"/>
      <c r="F84" s="25"/>
    </row>
    <row r="85" spans="1:6" ht="15" customHeight="1">
      <c r="A85" s="760"/>
      <c r="B85" s="758" t="s">
        <v>580</v>
      </c>
      <c r="C85" s="751"/>
      <c r="D85" s="751"/>
      <c r="E85" s="751"/>
      <c r="F85" s="751"/>
    </row>
    <row r="86" spans="1:6" ht="15" customHeight="1">
      <c r="A86" s="760"/>
      <c r="B86" s="758" t="s">
        <v>581</v>
      </c>
      <c r="C86" s="751"/>
      <c r="D86" s="751"/>
      <c r="E86" s="751"/>
      <c r="F86" s="751"/>
    </row>
    <row r="87" spans="1:6" ht="15" customHeight="1">
      <c r="A87" s="760"/>
      <c r="B87" s="758" t="s">
        <v>582</v>
      </c>
      <c r="C87" s="751"/>
      <c r="D87" s="751"/>
      <c r="E87" s="751"/>
      <c r="F87" s="751"/>
    </row>
    <row r="88" spans="1:6" ht="15" customHeight="1">
      <c r="A88" s="2" t="s">
        <v>583</v>
      </c>
      <c r="B88" s="2"/>
      <c r="C88" s="49"/>
      <c r="D88" s="49"/>
      <c r="E88" s="49"/>
      <c r="F88" s="49"/>
    </row>
    <row r="89" spans="1:6" ht="15" customHeight="1">
      <c r="A89" s="760"/>
      <c r="B89" s="758" t="s">
        <v>584</v>
      </c>
      <c r="C89" s="751"/>
      <c r="D89" s="751"/>
      <c r="E89" s="751"/>
      <c r="F89" s="751"/>
    </row>
    <row r="90" spans="1:6" ht="15" customHeight="1">
      <c r="A90" s="2" t="s">
        <v>585</v>
      </c>
      <c r="B90" s="2"/>
      <c r="C90" s="25"/>
      <c r="D90" s="25"/>
      <c r="E90" s="25"/>
      <c r="F90" s="25"/>
    </row>
    <row r="91" spans="1:6" ht="15" customHeight="1">
      <c r="A91" s="760"/>
      <c r="B91" s="758" t="s">
        <v>586</v>
      </c>
      <c r="C91" s="751"/>
      <c r="D91" s="751"/>
      <c r="E91" s="751"/>
      <c r="F91" s="751"/>
    </row>
    <row r="92" spans="1:6" ht="15" customHeight="1">
      <c r="A92" s="760"/>
      <c r="B92" s="758" t="s">
        <v>587</v>
      </c>
      <c r="C92" s="751"/>
      <c r="D92" s="751"/>
      <c r="E92" s="751"/>
      <c r="F92" s="751"/>
    </row>
    <row r="93" spans="1:6" ht="15" customHeight="1">
      <c r="A93" s="760"/>
      <c r="B93" s="758" t="s">
        <v>588</v>
      </c>
      <c r="C93" s="751"/>
      <c r="D93" s="751"/>
      <c r="E93" s="751"/>
      <c r="F93" s="751"/>
    </row>
    <row r="94" spans="1:6" ht="15" customHeight="1">
      <c r="A94" s="2" t="s">
        <v>589</v>
      </c>
      <c r="B94" s="2"/>
      <c r="C94" s="25"/>
      <c r="D94" s="25"/>
      <c r="E94" s="25"/>
      <c r="F94" s="25"/>
    </row>
    <row r="95" spans="1:6" ht="15" customHeight="1">
      <c r="A95" s="758"/>
      <c r="B95" s="758" t="s">
        <v>590</v>
      </c>
      <c r="C95" s="751"/>
      <c r="D95" s="751"/>
      <c r="E95" s="751"/>
      <c r="F95" s="751"/>
    </row>
    <row r="96" spans="1:6" ht="15" customHeight="1">
      <c r="A96" s="758"/>
      <c r="B96" s="758" t="s">
        <v>591</v>
      </c>
      <c r="C96" s="751"/>
      <c r="D96" s="751"/>
      <c r="E96" s="751"/>
      <c r="F96" s="751"/>
    </row>
    <row r="97" spans="1:6" ht="15" customHeight="1">
      <c r="A97" s="758"/>
      <c r="B97" s="758" t="s">
        <v>592</v>
      </c>
      <c r="C97" s="751"/>
      <c r="D97" s="751"/>
      <c r="E97" s="751"/>
      <c r="F97" s="751"/>
    </row>
    <row r="98" spans="1:6" ht="15" customHeight="1">
      <c r="A98" s="758"/>
      <c r="B98" s="758" t="s">
        <v>593</v>
      </c>
      <c r="C98" s="751"/>
      <c r="D98" s="751"/>
      <c r="E98" s="751"/>
      <c r="F98" s="751"/>
    </row>
    <row r="99" spans="1:6" ht="15" customHeight="1">
      <c r="A99" s="2" t="s">
        <v>594</v>
      </c>
      <c r="B99" s="2"/>
      <c r="C99" s="49"/>
      <c r="D99" s="49"/>
      <c r="E99" s="49"/>
      <c r="F99" s="49"/>
    </row>
    <row r="100" spans="1:6" ht="15" customHeight="1">
      <c r="A100" s="760"/>
      <c r="B100" s="758" t="s">
        <v>595</v>
      </c>
      <c r="C100" s="751"/>
      <c r="D100" s="751"/>
      <c r="E100" s="751"/>
      <c r="F100" s="751"/>
    </row>
    <row r="101" spans="1:6" ht="15" customHeight="1">
      <c r="A101" s="2" t="s">
        <v>596</v>
      </c>
      <c r="B101" s="2"/>
      <c r="C101" s="25"/>
      <c r="D101" s="25"/>
      <c r="E101" s="25"/>
      <c r="F101" s="25"/>
    </row>
    <row r="102" spans="1:6" ht="15" customHeight="1">
      <c r="A102" s="758"/>
      <c r="B102" s="758" t="s">
        <v>597</v>
      </c>
      <c r="C102" s="751"/>
      <c r="D102" s="751"/>
      <c r="E102" s="751"/>
      <c r="F102" s="751"/>
    </row>
    <row r="103" spans="1:6" ht="15" customHeight="1">
      <c r="A103" s="760"/>
      <c r="B103" s="758" t="s">
        <v>598</v>
      </c>
      <c r="C103" s="751"/>
      <c r="D103" s="751"/>
      <c r="E103" s="751"/>
      <c r="F103" s="751"/>
    </row>
    <row r="104" spans="1:6" ht="15" customHeight="1">
      <c r="A104" s="760"/>
      <c r="B104" s="758" t="s">
        <v>599</v>
      </c>
      <c r="C104" s="751"/>
      <c r="D104" s="751"/>
      <c r="E104" s="751"/>
      <c r="F104" s="751"/>
    </row>
    <row r="105" spans="1:6" ht="15" customHeight="1">
      <c r="A105" s="760"/>
      <c r="B105" s="758" t="s">
        <v>600</v>
      </c>
      <c r="C105" s="751"/>
      <c r="D105" s="751"/>
      <c r="E105" s="751"/>
      <c r="F105" s="751"/>
    </row>
    <row r="106" spans="1:6" ht="14.25" customHeight="1">
      <c r="A106" s="760"/>
      <c r="B106" s="758" t="s">
        <v>601</v>
      </c>
      <c r="C106" s="751"/>
      <c r="D106" s="751"/>
      <c r="E106" s="751"/>
      <c r="F106" s="751"/>
    </row>
    <row r="107" spans="1:6" ht="14.25" customHeight="1">
      <c r="A107" s="760"/>
      <c r="B107" s="758" t="s">
        <v>602</v>
      </c>
      <c r="C107" s="751"/>
      <c r="D107" s="751"/>
      <c r="E107" s="751"/>
      <c r="F107" s="751"/>
    </row>
    <row r="108" spans="1:6" ht="14.25" customHeight="1">
      <c r="A108" s="760"/>
      <c r="B108" s="758" t="s">
        <v>603</v>
      </c>
      <c r="C108" s="751"/>
      <c r="D108" s="751"/>
      <c r="E108" s="751"/>
      <c r="F108" s="751"/>
    </row>
    <row r="109" spans="1:6" ht="14.25" customHeight="1">
      <c r="A109" s="2" t="s">
        <v>604</v>
      </c>
      <c r="B109" s="2"/>
      <c r="C109" s="683"/>
      <c r="D109" s="683"/>
      <c r="E109" s="683"/>
      <c r="F109" s="683"/>
    </row>
    <row r="110" spans="1:6" ht="14.25" customHeight="1">
      <c r="A110" s="2" t="s">
        <v>605</v>
      </c>
      <c r="B110" s="2"/>
      <c r="C110" s="25"/>
      <c r="D110" s="25"/>
      <c r="E110" s="25"/>
      <c r="F110" s="25"/>
    </row>
    <row r="111" spans="1:6" ht="14.25" customHeight="1" thickBot="1">
      <c r="A111" s="282" t="s">
        <v>606</v>
      </c>
      <c r="B111" s="282"/>
      <c r="C111" s="206"/>
      <c r="D111" s="206"/>
      <c r="E111" s="206"/>
      <c r="F111" s="206"/>
    </row>
  </sheetData>
  <mergeCells count="1">
    <mergeCell ref="A2:B2"/>
  </mergeCells>
  <conditionalFormatting sqref="C3:D93">
    <cfRule type="containsBlanks" dxfId="229" priority="8">
      <formula>LEN(TRIM(C3))=0</formula>
    </cfRule>
  </conditionalFormatting>
  <conditionalFormatting sqref="C94:D99">
    <cfRule type="containsBlanks" dxfId="228" priority="10">
      <formula>LEN(TRIM(C94))=0</formula>
    </cfRule>
  </conditionalFormatting>
  <conditionalFormatting sqref="C100:D108">
    <cfRule type="containsBlanks" dxfId="227" priority="7">
      <formula>LEN(TRIM(C100))=0</formula>
    </cfRule>
  </conditionalFormatting>
  <conditionalFormatting sqref="C98:D98">
    <cfRule type="containsBlanks" dxfId="226" priority="9" stopIfTrue="1">
      <formula>LEN(TRIM(C98))=0</formula>
    </cfRule>
  </conditionalFormatting>
  <conditionalFormatting sqref="C110:D110">
    <cfRule type="containsBlanks" dxfId="225" priority="6">
      <formula>LEN(TRIM(C110))=0</formula>
    </cfRule>
  </conditionalFormatting>
  <conditionalFormatting sqref="E3:F93">
    <cfRule type="containsBlanks" dxfId="224" priority="3">
      <formula>LEN(TRIM(E3))=0</formula>
    </cfRule>
  </conditionalFormatting>
  <conditionalFormatting sqref="E94:F99">
    <cfRule type="containsBlanks" dxfId="223" priority="5">
      <formula>LEN(TRIM(E94))=0</formula>
    </cfRule>
  </conditionalFormatting>
  <conditionalFormatting sqref="E100:F108">
    <cfRule type="containsBlanks" dxfId="222" priority="2">
      <formula>LEN(TRIM(E100))=0</formula>
    </cfRule>
  </conditionalFormatting>
  <conditionalFormatting sqref="E98:F98">
    <cfRule type="containsBlanks" dxfId="221" priority="4" stopIfTrue="1">
      <formula>LEN(TRIM(E98))=0</formula>
    </cfRule>
  </conditionalFormatting>
  <conditionalFormatting sqref="E110:F110">
    <cfRule type="containsBlanks" dxfId="220" priority="1">
      <formula>LEN(TRIM(E110))=0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Feuil135">
    <tabColor rgb="FFF9FBFA"/>
  </sheetPr>
  <dimension ref="A1:O111"/>
  <sheetViews>
    <sheetView view="pageBreakPreview" zoomScale="130" zoomScaleNormal="100" zoomScaleSheetLayoutView="130" workbookViewId="0">
      <pane ySplit="2" topLeftCell="A3" activePane="bottomLeft" state="frozen"/>
      <selection activeCell="A28" sqref="A28"/>
      <selection pane="bottomLeft" activeCell="D9" sqref="D9"/>
    </sheetView>
  </sheetViews>
  <sheetFormatPr baseColWidth="10" defaultColWidth="14.3984375" defaultRowHeight="15" customHeight="1"/>
  <cols>
    <col min="1" max="1" width="1.3984375" style="422" customWidth="1"/>
    <col min="2" max="2" width="20.796875" style="422" customWidth="1"/>
    <col min="3" max="3" width="8.796875" style="422" customWidth="1"/>
    <col min="4" max="4" width="9.3984375" style="422" customWidth="1"/>
    <col min="5" max="5" width="8.06640625" style="422" customWidth="1"/>
    <col min="6" max="6" width="9" style="422" customWidth="1"/>
    <col min="7" max="7" width="5.796875" style="422" bestFit="1" customWidth="1"/>
    <col min="8" max="8" width="7.06640625" style="422" customWidth="1"/>
    <col min="9" max="9" width="6.19921875" style="422" customWidth="1"/>
    <col min="10" max="10" width="10.33203125" style="422" customWidth="1"/>
    <col min="11" max="15" width="10.796875" style="422" customWidth="1"/>
    <col min="16" max="17" width="14.3984375" style="422" customWidth="1"/>
    <col min="18" max="16384" width="14.3984375" style="422"/>
  </cols>
  <sheetData>
    <row r="1" spans="1:15" s="452" customFormat="1" ht="21.75" customHeight="1">
      <c r="A1" s="14" t="s">
        <v>2136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95" customHeight="1" thickBot="1">
      <c r="A2" s="454" t="s">
        <v>2105</v>
      </c>
      <c r="B2" s="454"/>
      <c r="C2" s="455" t="s">
        <v>2137</v>
      </c>
      <c r="D2" s="455" t="s">
        <v>2138</v>
      </c>
      <c r="E2" s="455" t="s">
        <v>2139</v>
      </c>
      <c r="F2" s="455" t="s">
        <v>2140</v>
      </c>
      <c r="G2" s="455" t="s">
        <v>2141</v>
      </c>
      <c r="H2" s="455" t="s">
        <v>2142</v>
      </c>
      <c r="I2" s="455" t="s">
        <v>2143</v>
      </c>
      <c r="J2" s="455" t="s">
        <v>2144</v>
      </c>
      <c r="K2" s="456" t="s">
        <v>445</v>
      </c>
    </row>
    <row r="3" spans="1:15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  <c r="K3" s="25">
        <f t="shared" ref="K3:K34" si="0">+SUM(C3:J3)</f>
        <v>0</v>
      </c>
      <c r="L3" s="14"/>
      <c r="M3" s="14"/>
      <c r="N3" s="14"/>
      <c r="O3" s="14"/>
    </row>
    <row r="4" spans="1:15" ht="15" customHeight="1">
      <c r="A4" s="760"/>
      <c r="B4" s="758" t="s">
        <v>499</v>
      </c>
      <c r="C4" s="755"/>
      <c r="D4" s="755"/>
      <c r="E4" s="755"/>
      <c r="F4" s="755"/>
      <c r="G4" s="755"/>
      <c r="H4" s="755"/>
      <c r="I4" s="755"/>
      <c r="J4" s="755"/>
      <c r="K4" s="755">
        <f t="shared" si="0"/>
        <v>0</v>
      </c>
      <c r="L4" s="452"/>
      <c r="M4" s="452"/>
      <c r="N4" s="452"/>
      <c r="O4" s="452"/>
    </row>
    <row r="5" spans="1:15" ht="15" customHeight="1">
      <c r="A5" s="760"/>
      <c r="B5" s="758" t="s">
        <v>500</v>
      </c>
      <c r="C5" s="751"/>
      <c r="D5" s="751"/>
      <c r="E5" s="751"/>
      <c r="F5" s="751"/>
      <c r="G5" s="751"/>
      <c r="H5" s="751"/>
      <c r="I5" s="751"/>
      <c r="J5" s="751"/>
      <c r="K5" s="751">
        <f t="shared" si="0"/>
        <v>0</v>
      </c>
      <c r="L5" s="452"/>
      <c r="M5" s="452"/>
      <c r="N5" s="452"/>
      <c r="O5" s="452"/>
    </row>
    <row r="6" spans="1:15" ht="15" customHeight="1">
      <c r="A6" s="760"/>
      <c r="B6" s="758" t="s">
        <v>501</v>
      </c>
      <c r="C6" s="751"/>
      <c r="D6" s="751"/>
      <c r="E6" s="751"/>
      <c r="F6" s="751"/>
      <c r="G6" s="751"/>
      <c r="H6" s="751"/>
      <c r="I6" s="751"/>
      <c r="J6" s="751"/>
      <c r="K6" s="751">
        <f t="shared" si="0"/>
        <v>0</v>
      </c>
      <c r="L6" s="452"/>
      <c r="M6" s="452"/>
      <c r="N6" s="452"/>
      <c r="O6" s="452"/>
    </row>
    <row r="7" spans="1:15" ht="15" customHeight="1">
      <c r="A7" s="760"/>
      <c r="B7" s="758" t="s">
        <v>502</v>
      </c>
      <c r="C7" s="751"/>
      <c r="D7" s="751"/>
      <c r="E7" s="751"/>
      <c r="F7" s="751"/>
      <c r="G7" s="751"/>
      <c r="H7" s="751"/>
      <c r="I7" s="751"/>
      <c r="J7" s="751"/>
      <c r="K7" s="751">
        <f t="shared" si="0"/>
        <v>0</v>
      </c>
      <c r="L7" s="452"/>
      <c r="M7" s="452"/>
      <c r="N7" s="452"/>
      <c r="O7" s="452"/>
    </row>
    <row r="8" spans="1:15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  <c r="K8" s="25">
        <f t="shared" si="0"/>
        <v>0</v>
      </c>
      <c r="L8" s="452"/>
      <c r="M8" s="452"/>
      <c r="N8" s="452"/>
      <c r="O8" s="452"/>
    </row>
    <row r="9" spans="1:15" ht="15" customHeight="1">
      <c r="A9" s="760"/>
      <c r="B9" s="758" t="s">
        <v>504</v>
      </c>
      <c r="C9" s="751"/>
      <c r="D9" s="751"/>
      <c r="E9" s="751"/>
      <c r="F9" s="751"/>
      <c r="G9" s="751"/>
      <c r="H9" s="751"/>
      <c r="I9" s="751"/>
      <c r="J9" s="751"/>
      <c r="K9" s="751">
        <f t="shared" si="0"/>
        <v>0</v>
      </c>
      <c r="L9" s="452"/>
      <c r="M9" s="452"/>
      <c r="N9" s="452"/>
      <c r="O9" s="452"/>
    </row>
    <row r="10" spans="1:15" ht="15" customHeight="1">
      <c r="A10" s="760"/>
      <c r="B10" s="758" t="s">
        <v>505</v>
      </c>
      <c r="C10" s="751"/>
      <c r="D10" s="751"/>
      <c r="E10" s="751"/>
      <c r="F10" s="751"/>
      <c r="G10" s="751"/>
      <c r="H10" s="751"/>
      <c r="I10" s="751"/>
      <c r="J10" s="751"/>
      <c r="K10" s="751">
        <f t="shared" si="0"/>
        <v>0</v>
      </c>
      <c r="L10" s="14"/>
      <c r="M10" s="14"/>
      <c r="N10" s="14"/>
      <c r="O10" s="14"/>
    </row>
    <row r="11" spans="1:15" ht="15" customHeight="1">
      <c r="A11" s="760"/>
      <c r="B11" s="758" t="s">
        <v>506</v>
      </c>
      <c r="C11" s="751"/>
      <c r="D11" s="751"/>
      <c r="E11" s="751"/>
      <c r="F11" s="751"/>
      <c r="G11" s="751"/>
      <c r="H11" s="751"/>
      <c r="I11" s="751"/>
      <c r="J11" s="751"/>
      <c r="K11" s="751">
        <f t="shared" si="0"/>
        <v>0</v>
      </c>
      <c r="L11" s="452"/>
      <c r="M11" s="452"/>
      <c r="N11" s="452"/>
      <c r="O11" s="452"/>
    </row>
    <row r="12" spans="1:15" ht="15" customHeight="1">
      <c r="A12" s="760"/>
      <c r="B12" s="758" t="s">
        <v>507</v>
      </c>
      <c r="C12" s="751"/>
      <c r="D12" s="751"/>
      <c r="E12" s="751"/>
      <c r="F12" s="751"/>
      <c r="G12" s="751"/>
      <c r="H12" s="751"/>
      <c r="I12" s="751"/>
      <c r="J12" s="751"/>
      <c r="K12" s="751">
        <f t="shared" si="0"/>
        <v>0</v>
      </c>
      <c r="L12" s="452"/>
      <c r="M12" s="452"/>
      <c r="N12" s="452"/>
      <c r="O12" s="452"/>
    </row>
    <row r="13" spans="1:15" ht="15" customHeight="1">
      <c r="A13" s="760"/>
      <c r="B13" s="758" t="s">
        <v>508</v>
      </c>
      <c r="C13" s="751"/>
      <c r="D13" s="751"/>
      <c r="E13" s="751"/>
      <c r="F13" s="751"/>
      <c r="G13" s="751"/>
      <c r="H13" s="751"/>
      <c r="I13" s="751"/>
      <c r="J13" s="751"/>
      <c r="K13" s="751">
        <f t="shared" si="0"/>
        <v>0</v>
      </c>
      <c r="L13" s="452"/>
      <c r="M13" s="452"/>
      <c r="N13" s="452"/>
      <c r="O13" s="452"/>
    </row>
    <row r="14" spans="1:15" ht="15" customHeight="1">
      <c r="A14" s="760"/>
      <c r="B14" s="758" t="s">
        <v>509</v>
      </c>
      <c r="C14" s="751"/>
      <c r="D14" s="751"/>
      <c r="E14" s="751"/>
      <c r="F14" s="751"/>
      <c r="G14" s="751"/>
      <c r="H14" s="751"/>
      <c r="I14" s="751"/>
      <c r="J14" s="751"/>
      <c r="K14" s="751">
        <f t="shared" si="0"/>
        <v>0</v>
      </c>
      <c r="L14" s="14"/>
      <c r="M14" s="14"/>
      <c r="N14" s="14"/>
      <c r="O14" s="14"/>
    </row>
    <row r="15" spans="1:15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  <c r="K15" s="25">
        <f t="shared" si="0"/>
        <v>0</v>
      </c>
      <c r="L15" s="452"/>
      <c r="M15" s="452"/>
      <c r="N15" s="452"/>
      <c r="O15" s="452"/>
    </row>
    <row r="16" spans="1:15" ht="15" customHeight="1">
      <c r="A16" s="758"/>
      <c r="B16" s="758" t="s">
        <v>511</v>
      </c>
      <c r="C16" s="751"/>
      <c r="D16" s="751"/>
      <c r="E16" s="751"/>
      <c r="F16" s="751"/>
      <c r="G16" s="751"/>
      <c r="H16" s="751"/>
      <c r="I16" s="751"/>
      <c r="J16" s="751"/>
      <c r="K16" s="751">
        <f t="shared" si="0"/>
        <v>0</v>
      </c>
      <c r="L16" s="452"/>
      <c r="M16" s="452"/>
      <c r="N16" s="452"/>
      <c r="O16" s="452"/>
    </row>
    <row r="17" spans="1:11" ht="15" customHeight="1">
      <c r="A17" s="760"/>
      <c r="B17" s="758" t="s">
        <v>512</v>
      </c>
      <c r="C17" s="751"/>
      <c r="D17" s="751"/>
      <c r="E17" s="751"/>
      <c r="F17" s="751"/>
      <c r="G17" s="751"/>
      <c r="H17" s="751"/>
      <c r="I17" s="751"/>
      <c r="J17" s="751"/>
      <c r="K17" s="751">
        <f t="shared" si="0"/>
        <v>0</v>
      </c>
    </row>
    <row r="18" spans="1:11" ht="15" customHeight="1">
      <c r="A18" s="760"/>
      <c r="B18" s="758" t="s">
        <v>513</v>
      </c>
      <c r="C18" s="751"/>
      <c r="D18" s="751"/>
      <c r="E18" s="751"/>
      <c r="F18" s="751"/>
      <c r="G18" s="751"/>
      <c r="H18" s="751"/>
      <c r="I18" s="751"/>
      <c r="J18" s="751"/>
      <c r="K18" s="751">
        <f t="shared" si="0"/>
        <v>0</v>
      </c>
    </row>
    <row r="19" spans="1:11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  <c r="J19" s="49"/>
      <c r="K19" s="49">
        <f t="shared" si="0"/>
        <v>0</v>
      </c>
    </row>
    <row r="20" spans="1:11" ht="15" customHeight="1">
      <c r="A20" s="758"/>
      <c r="B20" s="748" t="s">
        <v>515</v>
      </c>
      <c r="C20" s="755"/>
      <c r="D20" s="755"/>
      <c r="E20" s="755"/>
      <c r="F20" s="755"/>
      <c r="G20" s="755"/>
      <c r="H20" s="755"/>
      <c r="I20" s="755"/>
      <c r="J20" s="755"/>
      <c r="K20" s="755">
        <f t="shared" si="0"/>
        <v>0</v>
      </c>
    </row>
    <row r="21" spans="1:11" ht="15" customHeight="1">
      <c r="A21" s="760"/>
      <c r="B21" s="758" t="s">
        <v>516</v>
      </c>
      <c r="C21" s="751"/>
      <c r="D21" s="751"/>
      <c r="E21" s="751"/>
      <c r="F21" s="751"/>
      <c r="G21" s="751"/>
      <c r="H21" s="751"/>
      <c r="I21" s="751"/>
      <c r="J21" s="751"/>
      <c r="K21" s="751">
        <f t="shared" si="0"/>
        <v>0</v>
      </c>
    </row>
    <row r="22" spans="1:11" ht="15" customHeight="1">
      <c r="A22" s="760"/>
      <c r="B22" s="758" t="s">
        <v>517</v>
      </c>
      <c r="C22" s="751"/>
      <c r="D22" s="751"/>
      <c r="E22" s="751"/>
      <c r="F22" s="751"/>
      <c r="G22" s="751"/>
      <c r="H22" s="751"/>
      <c r="I22" s="751"/>
      <c r="J22" s="751"/>
      <c r="K22" s="751">
        <f t="shared" si="0"/>
        <v>0</v>
      </c>
    </row>
    <row r="23" spans="1:11" ht="15" customHeight="1">
      <c r="A23" s="760"/>
      <c r="B23" s="758" t="s">
        <v>518</v>
      </c>
      <c r="C23" s="751"/>
      <c r="D23" s="751"/>
      <c r="E23" s="751"/>
      <c r="F23" s="751"/>
      <c r="G23" s="751"/>
      <c r="H23" s="751"/>
      <c r="I23" s="751"/>
      <c r="J23" s="751"/>
      <c r="K23" s="751">
        <f t="shared" si="0"/>
        <v>0</v>
      </c>
    </row>
    <row r="24" spans="1:11" ht="15" customHeight="1">
      <c r="A24" s="760"/>
      <c r="B24" s="758" t="s">
        <v>519</v>
      </c>
      <c r="C24" s="751"/>
      <c r="D24" s="751"/>
      <c r="E24" s="751"/>
      <c r="F24" s="751"/>
      <c r="G24" s="751"/>
      <c r="H24" s="751"/>
      <c r="I24" s="751"/>
      <c r="J24" s="751"/>
      <c r="K24" s="751">
        <f t="shared" si="0"/>
        <v>0</v>
      </c>
    </row>
    <row r="25" spans="1:11" ht="15" customHeight="1">
      <c r="A25" s="760"/>
      <c r="B25" s="758" t="s">
        <v>520</v>
      </c>
      <c r="C25" s="751"/>
      <c r="D25" s="751"/>
      <c r="E25" s="751"/>
      <c r="F25" s="751"/>
      <c r="G25" s="751"/>
      <c r="H25" s="751"/>
      <c r="I25" s="751"/>
      <c r="J25" s="751"/>
      <c r="K25" s="751">
        <f t="shared" si="0"/>
        <v>0</v>
      </c>
    </row>
    <row r="26" spans="1:11" ht="15" customHeight="1">
      <c r="A26" s="760"/>
      <c r="B26" s="758" t="s">
        <v>521</v>
      </c>
      <c r="C26" s="751"/>
      <c r="D26" s="751"/>
      <c r="E26" s="751"/>
      <c r="F26" s="751"/>
      <c r="G26" s="751"/>
      <c r="H26" s="751"/>
      <c r="I26" s="751"/>
      <c r="J26" s="751"/>
      <c r="K26" s="751">
        <f t="shared" si="0"/>
        <v>0</v>
      </c>
    </row>
    <row r="27" spans="1:11" ht="15" customHeight="1">
      <c r="A27" s="760"/>
      <c r="B27" s="758" t="s">
        <v>522</v>
      </c>
      <c r="C27" s="751"/>
      <c r="D27" s="751"/>
      <c r="E27" s="751"/>
      <c r="F27" s="751"/>
      <c r="G27" s="751"/>
      <c r="H27" s="751"/>
      <c r="I27" s="751"/>
      <c r="J27" s="751"/>
      <c r="K27" s="751">
        <f t="shared" si="0"/>
        <v>0</v>
      </c>
    </row>
    <row r="28" spans="1:11" ht="15" customHeight="1">
      <c r="A28" s="760"/>
      <c r="B28" s="758" t="s">
        <v>523</v>
      </c>
      <c r="C28" s="751"/>
      <c r="D28" s="751"/>
      <c r="E28" s="751"/>
      <c r="F28" s="751"/>
      <c r="G28" s="751"/>
      <c r="H28" s="751"/>
      <c r="I28" s="751"/>
      <c r="J28" s="751"/>
      <c r="K28" s="751">
        <f t="shared" si="0"/>
        <v>0</v>
      </c>
    </row>
    <row r="29" spans="1:11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  <c r="K29" s="25">
        <f t="shared" si="0"/>
        <v>0</v>
      </c>
    </row>
    <row r="30" spans="1:11" ht="15" customHeight="1">
      <c r="A30" s="758"/>
      <c r="B30" s="758" t="s">
        <v>525</v>
      </c>
      <c r="C30" s="755"/>
      <c r="D30" s="755"/>
      <c r="E30" s="755"/>
      <c r="F30" s="755"/>
      <c r="G30" s="755"/>
      <c r="H30" s="755"/>
      <c r="I30" s="755"/>
      <c r="J30" s="755"/>
      <c r="K30" s="755">
        <f t="shared" si="0"/>
        <v>0</v>
      </c>
    </row>
    <row r="31" spans="1:11" ht="15" customHeight="1">
      <c r="A31" s="758"/>
      <c r="B31" s="758" t="s">
        <v>526</v>
      </c>
      <c r="C31" s="751"/>
      <c r="D31" s="751"/>
      <c r="E31" s="751"/>
      <c r="F31" s="751"/>
      <c r="G31" s="751"/>
      <c r="H31" s="751"/>
      <c r="I31" s="751"/>
      <c r="J31" s="751"/>
      <c r="K31" s="751">
        <f t="shared" si="0"/>
        <v>0</v>
      </c>
    </row>
    <row r="32" spans="1:11" ht="15" customHeight="1">
      <c r="A32" s="758"/>
      <c r="B32" s="758" t="s">
        <v>527</v>
      </c>
      <c r="C32" s="751"/>
      <c r="D32" s="751"/>
      <c r="E32" s="751"/>
      <c r="F32" s="751"/>
      <c r="G32" s="751"/>
      <c r="H32" s="751"/>
      <c r="I32" s="751"/>
      <c r="J32" s="751"/>
      <c r="K32" s="751">
        <f t="shared" si="0"/>
        <v>0</v>
      </c>
    </row>
    <row r="33" spans="1:11" ht="15" customHeight="1">
      <c r="A33" s="758"/>
      <c r="B33" s="758" t="s">
        <v>528</v>
      </c>
      <c r="C33" s="751"/>
      <c r="D33" s="751"/>
      <c r="E33" s="751"/>
      <c r="F33" s="751"/>
      <c r="G33" s="751"/>
      <c r="H33" s="751"/>
      <c r="I33" s="751"/>
      <c r="J33" s="751"/>
      <c r="K33" s="751">
        <f t="shared" si="0"/>
        <v>0</v>
      </c>
    </row>
    <row r="34" spans="1:11" ht="15" customHeight="1">
      <c r="A34" s="758"/>
      <c r="B34" s="758" t="s">
        <v>529</v>
      </c>
      <c r="C34" s="751"/>
      <c r="D34" s="751"/>
      <c r="E34" s="751"/>
      <c r="F34" s="751"/>
      <c r="G34" s="751"/>
      <c r="H34" s="751"/>
      <c r="I34" s="751"/>
      <c r="J34" s="751"/>
      <c r="K34" s="751">
        <f t="shared" si="0"/>
        <v>0</v>
      </c>
    </row>
    <row r="35" spans="1:11" ht="15" customHeight="1">
      <c r="A35" s="758"/>
      <c r="B35" s="758" t="s">
        <v>530</v>
      </c>
      <c r="C35" s="751"/>
      <c r="D35" s="751"/>
      <c r="E35" s="751"/>
      <c r="F35" s="751"/>
      <c r="G35" s="751"/>
      <c r="H35" s="751"/>
      <c r="I35" s="751"/>
      <c r="J35" s="751"/>
      <c r="K35" s="751">
        <f t="shared" ref="K35:K66" si="1">+SUM(C35:J35)</f>
        <v>0</v>
      </c>
    </row>
    <row r="36" spans="1:11" ht="15" customHeight="1">
      <c r="A36" s="758"/>
      <c r="B36" s="758" t="s">
        <v>531</v>
      </c>
      <c r="C36" s="751"/>
      <c r="D36" s="751"/>
      <c r="E36" s="751"/>
      <c r="F36" s="751"/>
      <c r="G36" s="751"/>
      <c r="H36" s="751"/>
      <c r="I36" s="751"/>
      <c r="J36" s="751"/>
      <c r="K36" s="751">
        <f t="shared" si="1"/>
        <v>0</v>
      </c>
    </row>
    <row r="37" spans="1:11" ht="15" customHeight="1">
      <c r="A37" s="760"/>
      <c r="B37" s="758" t="s">
        <v>532</v>
      </c>
      <c r="C37" s="751"/>
      <c r="D37" s="751"/>
      <c r="E37" s="751"/>
      <c r="F37" s="751"/>
      <c r="G37" s="751"/>
      <c r="H37" s="751"/>
      <c r="I37" s="751"/>
      <c r="J37" s="751"/>
      <c r="K37" s="751">
        <f t="shared" si="1"/>
        <v>0</v>
      </c>
    </row>
    <row r="38" spans="1:11" ht="15" customHeight="1">
      <c r="A38" s="760"/>
      <c r="B38" s="758" t="s">
        <v>533</v>
      </c>
      <c r="C38" s="751"/>
      <c r="D38" s="751"/>
      <c r="E38" s="751"/>
      <c r="F38" s="751"/>
      <c r="G38" s="751"/>
      <c r="H38" s="751"/>
      <c r="I38" s="751"/>
      <c r="J38" s="751"/>
      <c r="K38" s="751">
        <f t="shared" si="1"/>
        <v>0</v>
      </c>
    </row>
    <row r="39" spans="1:11" ht="15" customHeight="1">
      <c r="A39" s="760"/>
      <c r="B39" s="758" t="s">
        <v>534</v>
      </c>
      <c r="C39" s="751"/>
      <c r="D39" s="751"/>
      <c r="E39" s="751"/>
      <c r="F39" s="751"/>
      <c r="G39" s="751"/>
      <c r="H39" s="751"/>
      <c r="I39" s="751"/>
      <c r="J39" s="751"/>
      <c r="K39" s="751">
        <f t="shared" si="1"/>
        <v>0</v>
      </c>
    </row>
    <row r="40" spans="1:11" ht="15" customHeight="1">
      <c r="A40" s="760"/>
      <c r="B40" s="758" t="s">
        <v>535</v>
      </c>
      <c r="C40" s="751"/>
      <c r="D40" s="751"/>
      <c r="E40" s="751"/>
      <c r="F40" s="751"/>
      <c r="G40" s="751"/>
      <c r="H40" s="751"/>
      <c r="I40" s="751"/>
      <c r="J40" s="751"/>
      <c r="K40" s="751">
        <f t="shared" si="1"/>
        <v>0</v>
      </c>
    </row>
    <row r="41" spans="1:11" ht="15" customHeight="1">
      <c r="A41" s="760"/>
      <c r="B41" s="758" t="s">
        <v>536</v>
      </c>
      <c r="C41" s="751"/>
      <c r="D41" s="751"/>
      <c r="E41" s="751"/>
      <c r="F41" s="751"/>
      <c r="G41" s="751"/>
      <c r="H41" s="751"/>
      <c r="I41" s="751"/>
      <c r="J41" s="751"/>
      <c r="K41" s="751">
        <f t="shared" si="1"/>
        <v>0</v>
      </c>
    </row>
    <row r="42" spans="1:11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  <c r="K42" s="25">
        <f t="shared" si="1"/>
        <v>0</v>
      </c>
    </row>
    <row r="43" spans="1:11" ht="15" customHeight="1">
      <c r="A43" s="758"/>
      <c r="B43" s="758" t="s">
        <v>538</v>
      </c>
      <c r="C43" s="751"/>
      <c r="D43" s="751"/>
      <c r="E43" s="751"/>
      <c r="F43" s="751"/>
      <c r="G43" s="751"/>
      <c r="H43" s="751"/>
      <c r="I43" s="751"/>
      <c r="J43" s="751"/>
      <c r="K43" s="751">
        <f t="shared" si="1"/>
        <v>0</v>
      </c>
    </row>
    <row r="44" spans="1:11" ht="15" customHeight="1">
      <c r="A44" s="760"/>
      <c r="B44" s="758" t="s">
        <v>539</v>
      </c>
      <c r="C44" s="751"/>
      <c r="D44" s="751"/>
      <c r="E44" s="751"/>
      <c r="F44" s="751"/>
      <c r="G44" s="751"/>
      <c r="H44" s="751"/>
      <c r="I44" s="751"/>
      <c r="J44" s="751"/>
      <c r="K44" s="751">
        <f t="shared" si="1"/>
        <v>0</v>
      </c>
    </row>
    <row r="45" spans="1:11" ht="15" customHeight="1">
      <c r="A45" s="760"/>
      <c r="B45" s="758" t="s">
        <v>540</v>
      </c>
      <c r="C45" s="751"/>
      <c r="D45" s="751"/>
      <c r="E45" s="751"/>
      <c r="F45" s="751"/>
      <c r="G45" s="751"/>
      <c r="H45" s="751"/>
      <c r="I45" s="751"/>
      <c r="J45" s="751"/>
      <c r="K45" s="751">
        <f t="shared" si="1"/>
        <v>0</v>
      </c>
    </row>
    <row r="46" spans="1:11" ht="15" customHeight="1">
      <c r="A46" s="760"/>
      <c r="B46" s="758" t="s">
        <v>541</v>
      </c>
      <c r="C46" s="751"/>
      <c r="D46" s="751"/>
      <c r="E46" s="751"/>
      <c r="F46" s="751"/>
      <c r="G46" s="751"/>
      <c r="H46" s="751"/>
      <c r="I46" s="751"/>
      <c r="J46" s="751"/>
      <c r="K46" s="751">
        <f t="shared" si="1"/>
        <v>0</v>
      </c>
    </row>
    <row r="47" spans="1:11" ht="15" customHeight="1">
      <c r="A47" s="760"/>
      <c r="B47" s="758" t="s">
        <v>542</v>
      </c>
      <c r="C47" s="751"/>
      <c r="D47" s="751"/>
      <c r="E47" s="751"/>
      <c r="F47" s="751"/>
      <c r="G47" s="751"/>
      <c r="H47" s="751"/>
      <c r="I47" s="751"/>
      <c r="J47" s="751"/>
      <c r="K47" s="751">
        <f t="shared" si="1"/>
        <v>0</v>
      </c>
    </row>
    <row r="48" spans="1:11" ht="15" customHeight="1">
      <c r="A48" s="760"/>
      <c r="B48" s="758" t="s">
        <v>543</v>
      </c>
      <c r="C48" s="751"/>
      <c r="D48" s="751"/>
      <c r="E48" s="751"/>
      <c r="F48" s="751"/>
      <c r="G48" s="751"/>
      <c r="H48" s="751"/>
      <c r="I48" s="751"/>
      <c r="J48" s="751"/>
      <c r="K48" s="751">
        <f t="shared" si="1"/>
        <v>0</v>
      </c>
    </row>
    <row r="49" spans="1:11" ht="15" customHeight="1">
      <c r="A49" s="760"/>
      <c r="B49" s="758" t="s">
        <v>544</v>
      </c>
      <c r="C49" s="751"/>
      <c r="D49" s="751"/>
      <c r="E49" s="751"/>
      <c r="F49" s="751"/>
      <c r="G49" s="751"/>
      <c r="H49" s="751"/>
      <c r="I49" s="751"/>
      <c r="J49" s="751"/>
      <c r="K49" s="751">
        <f t="shared" si="1"/>
        <v>0</v>
      </c>
    </row>
    <row r="50" spans="1:11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  <c r="K50" s="25">
        <f t="shared" si="1"/>
        <v>0</v>
      </c>
    </row>
    <row r="51" spans="1:11" ht="15" customHeight="1">
      <c r="A51" s="758"/>
      <c r="B51" s="758" t="s">
        <v>546</v>
      </c>
      <c r="C51" s="751"/>
      <c r="D51" s="751"/>
      <c r="E51" s="751"/>
      <c r="F51" s="751"/>
      <c r="G51" s="751"/>
      <c r="H51" s="751"/>
      <c r="I51" s="751"/>
      <c r="J51" s="751"/>
      <c r="K51" s="751">
        <f t="shared" si="1"/>
        <v>0</v>
      </c>
    </row>
    <row r="52" spans="1:11" ht="15" customHeight="1">
      <c r="A52" s="760"/>
      <c r="B52" s="758" t="s">
        <v>547</v>
      </c>
      <c r="C52" s="751"/>
      <c r="D52" s="751"/>
      <c r="E52" s="751"/>
      <c r="F52" s="751"/>
      <c r="G52" s="751"/>
      <c r="H52" s="751"/>
      <c r="I52" s="751"/>
      <c r="J52" s="751"/>
      <c r="K52" s="751">
        <f t="shared" si="1"/>
        <v>0</v>
      </c>
    </row>
    <row r="53" spans="1:11" ht="15" customHeight="1">
      <c r="A53" s="760"/>
      <c r="B53" s="758" t="s">
        <v>548</v>
      </c>
      <c r="C53" s="751"/>
      <c r="D53" s="751"/>
      <c r="E53" s="751"/>
      <c r="F53" s="751"/>
      <c r="G53" s="751"/>
      <c r="H53" s="751"/>
      <c r="I53" s="751"/>
      <c r="J53" s="751"/>
      <c r="K53" s="751">
        <f t="shared" si="1"/>
        <v>0</v>
      </c>
    </row>
    <row r="54" spans="1:11" ht="15" customHeight="1">
      <c r="A54" s="760"/>
      <c r="B54" s="758" t="s">
        <v>549</v>
      </c>
      <c r="C54" s="751"/>
      <c r="D54" s="751"/>
      <c r="E54" s="751"/>
      <c r="F54" s="751"/>
      <c r="G54" s="751"/>
      <c r="H54" s="751"/>
      <c r="I54" s="751"/>
      <c r="J54" s="751"/>
      <c r="K54" s="751">
        <f t="shared" si="1"/>
        <v>0</v>
      </c>
    </row>
    <row r="55" spans="1:11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  <c r="K55" s="49">
        <f t="shared" si="1"/>
        <v>0</v>
      </c>
    </row>
    <row r="56" spans="1:11" ht="15" customHeight="1">
      <c r="A56" s="758"/>
      <c r="B56" s="758" t="s">
        <v>551</v>
      </c>
      <c r="C56" s="755"/>
      <c r="D56" s="755"/>
      <c r="E56" s="755"/>
      <c r="F56" s="755"/>
      <c r="G56" s="755"/>
      <c r="H56" s="755"/>
      <c r="I56" s="755"/>
      <c r="J56" s="755"/>
      <c r="K56" s="755">
        <f t="shared" si="1"/>
        <v>0</v>
      </c>
    </row>
    <row r="57" spans="1:11" ht="15" customHeight="1">
      <c r="A57" s="760"/>
      <c r="B57" s="758" t="s">
        <v>552</v>
      </c>
      <c r="C57" s="751"/>
      <c r="D57" s="751"/>
      <c r="E57" s="751"/>
      <c r="F57" s="751"/>
      <c r="G57" s="751"/>
      <c r="H57" s="751"/>
      <c r="I57" s="751"/>
      <c r="J57" s="751"/>
      <c r="K57" s="751">
        <f t="shared" si="1"/>
        <v>0</v>
      </c>
    </row>
    <row r="58" spans="1:11" ht="15" customHeight="1">
      <c r="A58" s="760"/>
      <c r="B58" s="758" t="s">
        <v>553</v>
      </c>
      <c r="C58" s="751"/>
      <c r="D58" s="751"/>
      <c r="E58" s="751"/>
      <c r="F58" s="751"/>
      <c r="G58" s="751"/>
      <c r="H58" s="751"/>
      <c r="I58" s="751"/>
      <c r="J58" s="751"/>
      <c r="K58" s="751">
        <f t="shared" si="1"/>
        <v>0</v>
      </c>
    </row>
    <row r="59" spans="1:11" ht="15" customHeight="1">
      <c r="A59" s="760"/>
      <c r="B59" s="758" t="s">
        <v>554</v>
      </c>
      <c r="C59" s="751"/>
      <c r="D59" s="751"/>
      <c r="E59" s="751"/>
      <c r="F59" s="751"/>
      <c r="G59" s="751"/>
      <c r="H59" s="751"/>
      <c r="I59" s="751"/>
      <c r="J59" s="751"/>
      <c r="K59" s="751">
        <f t="shared" si="1"/>
        <v>0</v>
      </c>
    </row>
    <row r="60" spans="1:11" ht="15" customHeight="1">
      <c r="A60" s="760"/>
      <c r="B60" s="758" t="s">
        <v>555</v>
      </c>
      <c r="C60" s="751"/>
      <c r="D60" s="751"/>
      <c r="E60" s="751"/>
      <c r="F60" s="751"/>
      <c r="G60" s="751"/>
      <c r="H60" s="751"/>
      <c r="I60" s="751"/>
      <c r="J60" s="751"/>
      <c r="K60" s="751">
        <f t="shared" si="1"/>
        <v>0</v>
      </c>
    </row>
    <row r="61" spans="1:11" ht="15" customHeight="1">
      <c r="A61" s="760"/>
      <c r="B61" s="758" t="s">
        <v>556</v>
      </c>
      <c r="C61" s="751"/>
      <c r="D61" s="751"/>
      <c r="E61" s="751"/>
      <c r="F61" s="751"/>
      <c r="G61" s="751"/>
      <c r="H61" s="751"/>
      <c r="I61" s="751"/>
      <c r="J61" s="751"/>
      <c r="K61" s="751">
        <f t="shared" si="1"/>
        <v>0</v>
      </c>
    </row>
    <row r="62" spans="1:11" ht="15" customHeight="1">
      <c r="A62" s="760"/>
      <c r="B62" s="758" t="s">
        <v>557</v>
      </c>
      <c r="C62" s="751"/>
      <c r="D62" s="751"/>
      <c r="E62" s="751"/>
      <c r="F62" s="751"/>
      <c r="G62" s="751"/>
      <c r="H62" s="751"/>
      <c r="I62" s="751"/>
      <c r="J62" s="751"/>
      <c r="K62" s="751">
        <f t="shared" si="1"/>
        <v>0</v>
      </c>
    </row>
    <row r="63" spans="1:11" ht="15" customHeight="1">
      <c r="A63" s="760"/>
      <c r="B63" s="758" t="s">
        <v>558</v>
      </c>
      <c r="C63" s="751"/>
      <c r="D63" s="751"/>
      <c r="E63" s="751"/>
      <c r="F63" s="751"/>
      <c r="G63" s="751"/>
      <c r="H63" s="751"/>
      <c r="I63" s="751"/>
      <c r="J63" s="751"/>
      <c r="K63" s="751">
        <f t="shared" si="1"/>
        <v>0</v>
      </c>
    </row>
    <row r="64" spans="1:11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  <c r="K64" s="25">
        <f t="shared" si="1"/>
        <v>0</v>
      </c>
    </row>
    <row r="65" spans="1:11" ht="15" customHeight="1">
      <c r="A65" s="758"/>
      <c r="B65" s="758" t="s">
        <v>560</v>
      </c>
      <c r="C65" s="751"/>
      <c r="D65" s="751"/>
      <c r="E65" s="751"/>
      <c r="F65" s="751"/>
      <c r="G65" s="751"/>
      <c r="H65" s="751"/>
      <c r="I65" s="751"/>
      <c r="J65" s="751"/>
      <c r="K65" s="751">
        <f t="shared" si="1"/>
        <v>0</v>
      </c>
    </row>
    <row r="66" spans="1:11" ht="15" customHeight="1">
      <c r="A66" s="760"/>
      <c r="B66" s="758" t="s">
        <v>561</v>
      </c>
      <c r="C66" s="751"/>
      <c r="D66" s="751"/>
      <c r="E66" s="751"/>
      <c r="F66" s="751"/>
      <c r="G66" s="751"/>
      <c r="H66" s="751"/>
      <c r="I66" s="751"/>
      <c r="J66" s="751"/>
      <c r="K66" s="751">
        <f t="shared" si="1"/>
        <v>0</v>
      </c>
    </row>
    <row r="67" spans="1:11" ht="15" customHeight="1">
      <c r="A67" s="760"/>
      <c r="B67" s="758" t="s">
        <v>562</v>
      </c>
      <c r="C67" s="751"/>
      <c r="D67" s="751"/>
      <c r="E67" s="751"/>
      <c r="F67" s="751"/>
      <c r="G67" s="751"/>
      <c r="H67" s="751"/>
      <c r="I67" s="751"/>
      <c r="J67" s="751"/>
      <c r="K67" s="751">
        <f t="shared" ref="K67:K85" si="2">+SUM(C67:J67)</f>
        <v>0</v>
      </c>
    </row>
    <row r="68" spans="1:11" ht="15" customHeight="1">
      <c r="A68" s="760"/>
      <c r="B68" s="758" t="s">
        <v>563</v>
      </c>
      <c r="C68" s="751"/>
      <c r="D68" s="751"/>
      <c r="E68" s="751"/>
      <c r="F68" s="751"/>
      <c r="G68" s="751"/>
      <c r="H68" s="751"/>
      <c r="I68" s="751"/>
      <c r="J68" s="751"/>
      <c r="K68" s="751">
        <f t="shared" si="2"/>
        <v>0</v>
      </c>
    </row>
    <row r="69" spans="1:11" ht="15" customHeight="1">
      <c r="A69" s="760"/>
      <c r="B69" s="758" t="s">
        <v>564</v>
      </c>
      <c r="C69" s="751"/>
      <c r="D69" s="751"/>
      <c r="E69" s="751"/>
      <c r="F69" s="751"/>
      <c r="G69" s="751"/>
      <c r="H69" s="751"/>
      <c r="I69" s="751"/>
      <c r="J69" s="751"/>
      <c r="K69" s="751">
        <f t="shared" si="2"/>
        <v>0</v>
      </c>
    </row>
    <row r="70" spans="1:11" ht="15" customHeight="1">
      <c r="A70" s="760"/>
      <c r="B70" s="758" t="s">
        <v>565</v>
      </c>
      <c r="C70" s="751"/>
      <c r="D70" s="751"/>
      <c r="E70" s="751"/>
      <c r="F70" s="751"/>
      <c r="G70" s="751"/>
      <c r="H70" s="751"/>
      <c r="I70" s="751"/>
      <c r="J70" s="751"/>
      <c r="K70" s="751">
        <f t="shared" si="2"/>
        <v>0</v>
      </c>
    </row>
    <row r="71" spans="1:11" ht="15" customHeight="1">
      <c r="A71" s="760"/>
      <c r="B71" s="758" t="s">
        <v>566</v>
      </c>
      <c r="C71" s="751"/>
      <c r="D71" s="751"/>
      <c r="E71" s="751"/>
      <c r="F71" s="751"/>
      <c r="G71" s="751"/>
      <c r="H71" s="751"/>
      <c r="I71" s="751"/>
      <c r="J71" s="751"/>
      <c r="K71" s="751">
        <f t="shared" si="2"/>
        <v>0</v>
      </c>
    </row>
    <row r="72" spans="1:11" ht="15" customHeight="1">
      <c r="A72" s="760"/>
      <c r="B72" s="758" t="s">
        <v>567</v>
      </c>
      <c r="C72" s="751"/>
      <c r="D72" s="751"/>
      <c r="E72" s="751"/>
      <c r="F72" s="751"/>
      <c r="G72" s="751"/>
      <c r="H72" s="751"/>
      <c r="I72" s="751"/>
      <c r="J72" s="751"/>
      <c r="K72" s="751">
        <f t="shared" si="2"/>
        <v>0</v>
      </c>
    </row>
    <row r="73" spans="1:11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  <c r="K73" s="25">
        <f t="shared" si="2"/>
        <v>0</v>
      </c>
    </row>
    <row r="74" spans="1:11" ht="15" customHeight="1">
      <c r="A74" s="758"/>
      <c r="B74" s="758" t="s">
        <v>569</v>
      </c>
      <c r="C74" s="751"/>
      <c r="D74" s="751"/>
      <c r="E74" s="751"/>
      <c r="F74" s="751"/>
      <c r="G74" s="751"/>
      <c r="H74" s="751"/>
      <c r="I74" s="751"/>
      <c r="J74" s="751"/>
      <c r="K74" s="751">
        <f t="shared" si="2"/>
        <v>0</v>
      </c>
    </row>
    <row r="75" spans="1:11" ht="15" customHeight="1">
      <c r="A75" s="760"/>
      <c r="B75" s="758" t="s">
        <v>570</v>
      </c>
      <c r="C75" s="751"/>
      <c r="D75" s="751"/>
      <c r="E75" s="751"/>
      <c r="F75" s="751"/>
      <c r="G75" s="751"/>
      <c r="H75" s="751"/>
      <c r="I75" s="751"/>
      <c r="J75" s="751"/>
      <c r="K75" s="751">
        <f t="shared" si="2"/>
        <v>0</v>
      </c>
    </row>
    <row r="76" spans="1:11" ht="15" customHeight="1">
      <c r="A76" s="760"/>
      <c r="B76" s="758" t="s">
        <v>571</v>
      </c>
      <c r="C76" s="751"/>
      <c r="D76" s="751"/>
      <c r="E76" s="751"/>
      <c r="F76" s="751"/>
      <c r="G76" s="751"/>
      <c r="H76" s="751"/>
      <c r="I76" s="751"/>
      <c r="J76" s="751"/>
      <c r="K76" s="751">
        <f t="shared" si="2"/>
        <v>0</v>
      </c>
    </row>
    <row r="77" spans="1:11" ht="15" customHeight="1">
      <c r="A77" s="760"/>
      <c r="B77" s="758" t="s">
        <v>572</v>
      </c>
      <c r="C77" s="751"/>
      <c r="D77" s="751"/>
      <c r="E77" s="751"/>
      <c r="F77" s="751"/>
      <c r="G77" s="751"/>
      <c r="H77" s="751"/>
      <c r="I77" s="751"/>
      <c r="J77" s="751"/>
      <c r="K77" s="751">
        <f t="shared" si="2"/>
        <v>0</v>
      </c>
    </row>
    <row r="78" spans="1:11" ht="15" customHeight="1">
      <c r="A78" s="760"/>
      <c r="B78" s="758" t="s">
        <v>573</v>
      </c>
      <c r="C78" s="751"/>
      <c r="D78" s="751"/>
      <c r="E78" s="751"/>
      <c r="F78" s="751"/>
      <c r="G78" s="751"/>
      <c r="H78" s="751"/>
      <c r="I78" s="751"/>
      <c r="J78" s="751"/>
      <c r="K78" s="751">
        <f t="shared" si="2"/>
        <v>0</v>
      </c>
    </row>
    <row r="79" spans="1:11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  <c r="K79" s="49">
        <f t="shared" si="2"/>
        <v>0</v>
      </c>
    </row>
    <row r="80" spans="1:11" ht="15" customHeight="1">
      <c r="A80" s="758"/>
      <c r="B80" s="758" t="s">
        <v>575</v>
      </c>
      <c r="C80" s="755"/>
      <c r="D80" s="755"/>
      <c r="E80" s="755"/>
      <c r="F80" s="755"/>
      <c r="G80" s="755"/>
      <c r="H80" s="755"/>
      <c r="I80" s="755"/>
      <c r="J80" s="755"/>
      <c r="K80" s="755">
        <f t="shared" si="2"/>
        <v>0</v>
      </c>
    </row>
    <row r="81" spans="1:11" ht="15" customHeight="1">
      <c r="A81" s="760"/>
      <c r="B81" s="758" t="s">
        <v>576</v>
      </c>
      <c r="C81" s="751"/>
      <c r="D81" s="751"/>
      <c r="E81" s="751"/>
      <c r="F81" s="751"/>
      <c r="G81" s="751"/>
      <c r="H81" s="751"/>
      <c r="I81" s="751"/>
      <c r="J81" s="751"/>
      <c r="K81" s="751">
        <f t="shared" si="2"/>
        <v>0</v>
      </c>
    </row>
    <row r="82" spans="1:11" ht="15" customHeight="1">
      <c r="A82" s="760"/>
      <c r="B82" s="758" t="s">
        <v>577</v>
      </c>
      <c r="C82" s="751"/>
      <c r="D82" s="751"/>
      <c r="E82" s="751"/>
      <c r="F82" s="751"/>
      <c r="G82" s="751"/>
      <c r="H82" s="751"/>
      <c r="I82" s="751"/>
      <c r="J82" s="751"/>
      <c r="K82" s="751">
        <f t="shared" si="2"/>
        <v>0</v>
      </c>
    </row>
    <row r="83" spans="1:11" ht="15" customHeight="1">
      <c r="A83" s="760"/>
      <c r="B83" s="758" t="s">
        <v>578</v>
      </c>
      <c r="C83" s="751"/>
      <c r="D83" s="751"/>
      <c r="E83" s="751"/>
      <c r="F83" s="751"/>
      <c r="G83" s="751"/>
      <c r="H83" s="751"/>
      <c r="I83" s="751"/>
      <c r="J83" s="751"/>
      <c r="K83" s="751">
        <f t="shared" si="2"/>
        <v>0</v>
      </c>
    </row>
    <row r="84" spans="1:11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  <c r="K84" s="25">
        <f t="shared" si="2"/>
        <v>0</v>
      </c>
    </row>
    <row r="85" spans="1:11" ht="15" customHeight="1">
      <c r="A85" s="760"/>
      <c r="B85" s="758" t="s">
        <v>580</v>
      </c>
      <c r="C85" s="751"/>
      <c r="D85" s="751"/>
      <c r="E85" s="751"/>
      <c r="F85" s="751"/>
      <c r="G85" s="751"/>
      <c r="H85" s="751"/>
      <c r="I85" s="751"/>
      <c r="J85" s="751"/>
      <c r="K85" s="751">
        <f t="shared" si="2"/>
        <v>0</v>
      </c>
    </row>
    <row r="86" spans="1:11" ht="15" customHeight="1">
      <c r="A86" s="760"/>
      <c r="B86" s="758" t="s">
        <v>581</v>
      </c>
      <c r="C86" s="751"/>
      <c r="D86" s="751"/>
      <c r="E86" s="751"/>
      <c r="F86" s="751"/>
      <c r="G86" s="751"/>
      <c r="H86" s="751"/>
      <c r="I86" s="751"/>
      <c r="J86" s="751"/>
      <c r="K86" s="751">
        <f>+SUM(C86:J86)</f>
        <v>0</v>
      </c>
    </row>
    <row r="87" spans="1:11" ht="14.25" customHeight="1">
      <c r="A87" s="760"/>
      <c r="B87" s="758" t="s">
        <v>582</v>
      </c>
      <c r="C87" s="751"/>
      <c r="D87" s="751"/>
      <c r="E87" s="751"/>
      <c r="F87" s="751"/>
      <c r="G87" s="751"/>
      <c r="H87" s="751"/>
      <c r="I87" s="751"/>
      <c r="J87" s="751"/>
      <c r="K87" s="751">
        <f t="shared" ref="K87:K111" si="3">+SUM(C87:J87)</f>
        <v>0</v>
      </c>
    </row>
    <row r="88" spans="1:11" ht="14.2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  <c r="K88" s="49">
        <f t="shared" si="3"/>
        <v>0</v>
      </c>
    </row>
    <row r="89" spans="1:11" ht="14.25" customHeight="1">
      <c r="A89" s="760"/>
      <c r="B89" s="758" t="s">
        <v>584</v>
      </c>
      <c r="C89" s="751"/>
      <c r="D89" s="751"/>
      <c r="E89" s="751"/>
      <c r="F89" s="751"/>
      <c r="G89" s="751"/>
      <c r="H89" s="751"/>
      <c r="I89" s="751"/>
      <c r="J89" s="751"/>
      <c r="K89" s="751">
        <f t="shared" si="3"/>
        <v>0</v>
      </c>
    </row>
    <row r="90" spans="1:11" ht="14.2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  <c r="K90" s="25">
        <f t="shared" si="3"/>
        <v>0</v>
      </c>
    </row>
    <row r="91" spans="1:11" ht="14.25" customHeight="1">
      <c r="A91" s="760"/>
      <c r="B91" s="758" t="s">
        <v>586</v>
      </c>
      <c r="C91" s="751"/>
      <c r="D91" s="751"/>
      <c r="E91" s="751"/>
      <c r="F91" s="751"/>
      <c r="G91" s="751"/>
      <c r="H91" s="751"/>
      <c r="I91" s="751"/>
      <c r="J91" s="751"/>
      <c r="K91" s="751">
        <f t="shared" si="3"/>
        <v>0</v>
      </c>
    </row>
    <row r="92" spans="1:11" ht="14.25" customHeight="1">
      <c r="A92" s="760"/>
      <c r="B92" s="758" t="s">
        <v>587</v>
      </c>
      <c r="C92" s="751"/>
      <c r="D92" s="751"/>
      <c r="E92" s="751"/>
      <c r="F92" s="751"/>
      <c r="G92" s="751"/>
      <c r="H92" s="751"/>
      <c r="I92" s="751"/>
      <c r="J92" s="751"/>
      <c r="K92" s="751">
        <f t="shared" si="3"/>
        <v>0</v>
      </c>
    </row>
    <row r="93" spans="1:11" ht="14.25" customHeight="1">
      <c r="A93" s="760"/>
      <c r="B93" s="758" t="s">
        <v>588</v>
      </c>
      <c r="C93" s="751"/>
      <c r="D93" s="751"/>
      <c r="E93" s="751"/>
      <c r="F93" s="751"/>
      <c r="G93" s="751"/>
      <c r="H93" s="751"/>
      <c r="I93" s="751"/>
      <c r="J93" s="751"/>
      <c r="K93" s="751">
        <f t="shared" si="3"/>
        <v>0</v>
      </c>
    </row>
    <row r="94" spans="1:11" ht="14.2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  <c r="K94" s="25">
        <f t="shared" si="3"/>
        <v>0</v>
      </c>
    </row>
    <row r="95" spans="1:11" ht="14.25" customHeight="1">
      <c r="A95" s="758"/>
      <c r="B95" s="758" t="s">
        <v>590</v>
      </c>
      <c r="C95" s="751"/>
      <c r="D95" s="751"/>
      <c r="E95" s="751"/>
      <c r="F95" s="751"/>
      <c r="G95" s="751"/>
      <c r="H95" s="751"/>
      <c r="I95" s="751"/>
      <c r="J95" s="751"/>
      <c r="K95" s="751">
        <f t="shared" si="3"/>
        <v>0</v>
      </c>
    </row>
    <row r="96" spans="1:11" ht="14.25" customHeight="1">
      <c r="A96" s="758"/>
      <c r="B96" s="758" t="s">
        <v>591</v>
      </c>
      <c r="C96" s="751"/>
      <c r="D96" s="751"/>
      <c r="E96" s="751"/>
      <c r="F96" s="751"/>
      <c r="G96" s="751"/>
      <c r="H96" s="751"/>
      <c r="I96" s="751"/>
      <c r="J96" s="751"/>
      <c r="K96" s="751">
        <f t="shared" si="3"/>
        <v>0</v>
      </c>
    </row>
    <row r="97" spans="1:11" ht="14.25" customHeight="1">
      <c r="A97" s="758"/>
      <c r="B97" s="758" t="s">
        <v>592</v>
      </c>
      <c r="C97" s="751"/>
      <c r="D97" s="751"/>
      <c r="E97" s="751"/>
      <c r="F97" s="751"/>
      <c r="G97" s="751"/>
      <c r="H97" s="751"/>
      <c r="I97" s="751"/>
      <c r="J97" s="751"/>
      <c r="K97" s="751">
        <f t="shared" si="3"/>
        <v>0</v>
      </c>
    </row>
    <row r="98" spans="1:11" ht="14.25" customHeight="1">
      <c r="A98" s="758"/>
      <c r="B98" s="758" t="s">
        <v>593</v>
      </c>
      <c r="C98" s="751"/>
      <c r="D98" s="751"/>
      <c r="E98" s="751"/>
      <c r="F98" s="751"/>
      <c r="G98" s="751"/>
      <c r="H98" s="751"/>
      <c r="I98" s="751"/>
      <c r="J98" s="751"/>
      <c r="K98" s="751">
        <f t="shared" si="3"/>
        <v>0</v>
      </c>
    </row>
    <row r="99" spans="1:11" ht="14.2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  <c r="K99" s="49">
        <f t="shared" si="3"/>
        <v>0</v>
      </c>
    </row>
    <row r="100" spans="1:11" ht="14.25" customHeight="1">
      <c r="A100" s="760"/>
      <c r="B100" s="758" t="s">
        <v>595</v>
      </c>
      <c r="C100" s="751"/>
      <c r="D100" s="751"/>
      <c r="E100" s="751"/>
      <c r="F100" s="751"/>
      <c r="G100" s="751"/>
      <c r="H100" s="751"/>
      <c r="I100" s="751"/>
      <c r="J100" s="751"/>
      <c r="K100" s="751">
        <f t="shared" si="3"/>
        <v>0</v>
      </c>
    </row>
    <row r="101" spans="1:11" ht="14.2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  <c r="K101" s="25">
        <f t="shared" si="3"/>
        <v>0</v>
      </c>
    </row>
    <row r="102" spans="1:11" ht="14.25" customHeight="1">
      <c r="A102" s="758"/>
      <c r="B102" s="758" t="s">
        <v>597</v>
      </c>
      <c r="C102" s="751"/>
      <c r="D102" s="751"/>
      <c r="E102" s="751"/>
      <c r="F102" s="751"/>
      <c r="G102" s="751"/>
      <c r="H102" s="751"/>
      <c r="I102" s="751"/>
      <c r="J102" s="751"/>
      <c r="K102" s="751">
        <f t="shared" si="3"/>
        <v>0</v>
      </c>
    </row>
    <row r="103" spans="1:11" ht="14.25" customHeight="1">
      <c r="A103" s="760"/>
      <c r="B103" s="758" t="s">
        <v>598</v>
      </c>
      <c r="C103" s="751"/>
      <c r="D103" s="751"/>
      <c r="E103" s="751"/>
      <c r="F103" s="751"/>
      <c r="G103" s="751"/>
      <c r="H103" s="751"/>
      <c r="I103" s="751"/>
      <c r="J103" s="751"/>
      <c r="K103" s="751">
        <f t="shared" si="3"/>
        <v>0</v>
      </c>
    </row>
    <row r="104" spans="1:11" ht="14.25" customHeight="1">
      <c r="A104" s="760"/>
      <c r="B104" s="758" t="s">
        <v>599</v>
      </c>
      <c r="C104" s="751"/>
      <c r="D104" s="751"/>
      <c r="E104" s="751"/>
      <c r="F104" s="751"/>
      <c r="G104" s="751"/>
      <c r="H104" s="751"/>
      <c r="I104" s="751"/>
      <c r="J104" s="751"/>
      <c r="K104" s="751">
        <f t="shared" si="3"/>
        <v>0</v>
      </c>
    </row>
    <row r="105" spans="1:11" ht="14.25" customHeight="1">
      <c r="A105" s="760"/>
      <c r="B105" s="758" t="s">
        <v>600</v>
      </c>
      <c r="C105" s="751"/>
      <c r="D105" s="751"/>
      <c r="E105" s="751"/>
      <c r="F105" s="751"/>
      <c r="G105" s="751"/>
      <c r="H105" s="751"/>
      <c r="I105" s="751"/>
      <c r="J105" s="751"/>
      <c r="K105" s="751">
        <f t="shared" si="3"/>
        <v>0</v>
      </c>
    </row>
    <row r="106" spans="1:11" ht="14.25" customHeight="1">
      <c r="A106" s="760"/>
      <c r="B106" s="758" t="s">
        <v>601</v>
      </c>
      <c r="C106" s="751"/>
      <c r="D106" s="751"/>
      <c r="E106" s="751"/>
      <c r="F106" s="751"/>
      <c r="G106" s="751"/>
      <c r="H106" s="751"/>
      <c r="I106" s="751"/>
      <c r="J106" s="751"/>
      <c r="K106" s="751">
        <f t="shared" si="3"/>
        <v>0</v>
      </c>
    </row>
    <row r="107" spans="1:11" ht="14.25" customHeight="1">
      <c r="A107" s="760"/>
      <c r="B107" s="758" t="s">
        <v>602</v>
      </c>
      <c r="C107" s="751"/>
      <c r="D107" s="751"/>
      <c r="E107" s="751"/>
      <c r="F107" s="751"/>
      <c r="G107" s="751"/>
      <c r="H107" s="751"/>
      <c r="I107" s="751"/>
      <c r="J107" s="751"/>
      <c r="K107" s="751">
        <f t="shared" si="3"/>
        <v>0</v>
      </c>
    </row>
    <row r="108" spans="1:11" ht="14.25" customHeight="1">
      <c r="A108" s="760"/>
      <c r="B108" s="758" t="s">
        <v>603</v>
      </c>
      <c r="C108" s="751"/>
      <c r="D108" s="751"/>
      <c r="E108" s="751"/>
      <c r="F108" s="751"/>
      <c r="G108" s="751"/>
      <c r="H108" s="751"/>
      <c r="I108" s="751"/>
      <c r="J108" s="751"/>
      <c r="K108" s="751">
        <f t="shared" si="3"/>
        <v>0</v>
      </c>
    </row>
    <row r="109" spans="1:11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  <c r="K109" s="683">
        <f t="shared" si="3"/>
        <v>0</v>
      </c>
    </row>
    <row r="110" spans="1:11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  <c r="K110" s="25">
        <f t="shared" si="3"/>
        <v>0</v>
      </c>
    </row>
    <row r="111" spans="1:11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  <c r="K111" s="206">
        <f t="shared" si="3"/>
        <v>0</v>
      </c>
    </row>
  </sheetData>
  <conditionalFormatting sqref="C3:D93">
    <cfRule type="containsBlanks" dxfId="219" priority="8">
      <formula>LEN(TRIM(C3))=0</formula>
    </cfRule>
  </conditionalFormatting>
  <conditionalFormatting sqref="C94:D99">
    <cfRule type="containsBlanks" dxfId="218" priority="10">
      <formula>LEN(TRIM(C94))=0</formula>
    </cfRule>
  </conditionalFormatting>
  <conditionalFormatting sqref="C100:D108">
    <cfRule type="containsBlanks" dxfId="217" priority="7">
      <formula>LEN(TRIM(C100))=0</formula>
    </cfRule>
  </conditionalFormatting>
  <conditionalFormatting sqref="C98:D98">
    <cfRule type="containsBlanks" dxfId="216" priority="9" stopIfTrue="1">
      <formula>LEN(TRIM(C98))=0</formula>
    </cfRule>
  </conditionalFormatting>
  <conditionalFormatting sqref="C110:D110">
    <cfRule type="containsBlanks" dxfId="215" priority="6">
      <formula>LEN(TRIM(C110))=0</formula>
    </cfRule>
  </conditionalFormatting>
  <conditionalFormatting sqref="E3:K93">
    <cfRule type="containsBlanks" dxfId="214" priority="3">
      <formula>LEN(TRIM(E3))=0</formula>
    </cfRule>
  </conditionalFormatting>
  <conditionalFormatting sqref="E94:K99">
    <cfRule type="containsBlanks" dxfId="213" priority="5">
      <formula>LEN(TRIM(E94))=0</formula>
    </cfRule>
  </conditionalFormatting>
  <conditionalFormatting sqref="E100:K108">
    <cfRule type="containsBlanks" dxfId="212" priority="2">
      <formula>LEN(TRIM(E100))=0</formula>
    </cfRule>
  </conditionalFormatting>
  <conditionalFormatting sqref="E98:K98">
    <cfRule type="containsBlanks" dxfId="211" priority="4" stopIfTrue="1">
      <formula>LEN(TRIM(E98))=0</formula>
    </cfRule>
  </conditionalFormatting>
  <conditionalFormatting sqref="E110:K110">
    <cfRule type="containsBlanks" dxfId="210" priority="1">
      <formula>LEN(TRIM(E110))=0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Feuil155">
    <tabColor rgb="FFF9FBFA"/>
  </sheetPr>
  <dimension ref="A1:J111"/>
  <sheetViews>
    <sheetView view="pageBreakPreview" zoomScale="103" zoomScaleNormal="100" zoomScaleSheetLayoutView="103" workbookViewId="0">
      <pane ySplit="2" topLeftCell="A3" activePane="bottomLeft" state="frozen"/>
      <selection activeCell="A28" sqref="A28"/>
      <selection pane="bottomLeft" activeCell="E16" sqref="E16"/>
    </sheetView>
  </sheetViews>
  <sheetFormatPr baseColWidth="10" defaultColWidth="14.3984375" defaultRowHeight="15" customHeight="1"/>
  <cols>
    <col min="1" max="1" width="1.3984375" style="422" customWidth="1"/>
    <col min="2" max="2" width="20.796875" style="422" customWidth="1"/>
    <col min="3" max="3" width="9.53125" style="422" customWidth="1"/>
    <col min="4" max="4" width="9.86328125" style="422" customWidth="1"/>
    <col min="5" max="5" width="8.19921875" style="422" customWidth="1"/>
    <col min="6" max="6" width="11.796875" style="422" customWidth="1"/>
    <col min="7" max="7" width="8.6640625" style="422" customWidth="1"/>
    <col min="8" max="8" width="9.796875" style="422" customWidth="1"/>
    <col min="9" max="9" width="10.796875" style="422" customWidth="1"/>
    <col min="10" max="10" width="10.19921875" style="422" customWidth="1"/>
    <col min="11" max="12" width="14.3984375" style="422" customWidth="1"/>
    <col min="13" max="16384" width="14.3984375" style="422"/>
  </cols>
  <sheetData>
    <row r="1" spans="1:10" s="452" customFormat="1" ht="21.75" customHeight="1">
      <c r="A1" s="14" t="s">
        <v>2145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68" customHeight="1" thickBot="1">
      <c r="A2" s="454" t="s">
        <v>2105</v>
      </c>
      <c r="B2" s="458"/>
      <c r="C2" s="458" t="s">
        <v>2146</v>
      </c>
      <c r="D2" s="458" t="s">
        <v>2147</v>
      </c>
      <c r="E2" s="458" t="s">
        <v>2148</v>
      </c>
      <c r="F2" s="458" t="s">
        <v>2149</v>
      </c>
      <c r="G2" s="458" t="s">
        <v>2150</v>
      </c>
      <c r="H2" s="458" t="s">
        <v>2151</v>
      </c>
      <c r="I2" s="458" t="s">
        <v>2152</v>
      </c>
      <c r="J2" s="458" t="s">
        <v>2153</v>
      </c>
    </row>
    <row r="3" spans="1:10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</row>
    <row r="4" spans="1:10" ht="15" customHeight="1">
      <c r="A4" s="760"/>
      <c r="B4" s="758" t="s">
        <v>499</v>
      </c>
      <c r="C4" s="755"/>
      <c r="D4" s="755"/>
      <c r="E4" s="755"/>
      <c r="F4" s="755"/>
      <c r="G4" s="755"/>
      <c r="H4" s="755"/>
      <c r="I4" s="755"/>
      <c r="J4" s="755"/>
    </row>
    <row r="5" spans="1:10" ht="15" customHeight="1">
      <c r="A5" s="760"/>
      <c r="B5" s="758" t="s">
        <v>500</v>
      </c>
      <c r="C5" s="751"/>
      <c r="D5" s="751"/>
      <c r="E5" s="751"/>
      <c r="F5" s="751"/>
      <c r="G5" s="751"/>
      <c r="H5" s="751"/>
      <c r="I5" s="751"/>
      <c r="J5" s="751"/>
    </row>
    <row r="6" spans="1:10" ht="15" customHeight="1">
      <c r="A6" s="760"/>
      <c r="B6" s="758" t="s">
        <v>501</v>
      </c>
      <c r="C6" s="751"/>
      <c r="D6" s="751"/>
      <c r="E6" s="751"/>
      <c r="F6" s="751"/>
      <c r="G6" s="751"/>
      <c r="H6" s="751"/>
      <c r="I6" s="751"/>
      <c r="J6" s="751"/>
    </row>
    <row r="7" spans="1:10" ht="15" customHeight="1">
      <c r="A7" s="760"/>
      <c r="B7" s="758" t="s">
        <v>502</v>
      </c>
      <c r="C7" s="751"/>
      <c r="D7" s="751"/>
      <c r="E7" s="751"/>
      <c r="F7" s="751"/>
      <c r="G7" s="751"/>
      <c r="H7" s="751"/>
      <c r="I7" s="751"/>
      <c r="J7" s="751"/>
    </row>
    <row r="8" spans="1:10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</row>
    <row r="9" spans="1:10" ht="15" customHeight="1">
      <c r="A9" s="760"/>
      <c r="B9" s="758" t="s">
        <v>504</v>
      </c>
      <c r="C9" s="751"/>
      <c r="D9" s="751"/>
      <c r="E9" s="751"/>
      <c r="F9" s="751"/>
      <c r="G9" s="751"/>
      <c r="H9" s="751"/>
      <c r="I9" s="751"/>
      <c r="J9" s="751"/>
    </row>
    <row r="10" spans="1:10" ht="15" customHeight="1">
      <c r="A10" s="760"/>
      <c r="B10" s="758" t="s">
        <v>505</v>
      </c>
      <c r="C10" s="751"/>
      <c r="D10" s="751"/>
      <c r="E10" s="751"/>
      <c r="F10" s="751"/>
      <c r="G10" s="751"/>
      <c r="H10" s="751"/>
      <c r="I10" s="751"/>
      <c r="J10" s="751"/>
    </row>
    <row r="11" spans="1:10" ht="15" customHeight="1">
      <c r="A11" s="760"/>
      <c r="B11" s="758" t="s">
        <v>506</v>
      </c>
      <c r="C11" s="751"/>
      <c r="D11" s="751"/>
      <c r="E11" s="751"/>
      <c r="F11" s="751"/>
      <c r="G11" s="751"/>
      <c r="H11" s="751"/>
      <c r="I11" s="751"/>
      <c r="J11" s="751"/>
    </row>
    <row r="12" spans="1:10" ht="15" customHeight="1">
      <c r="A12" s="760"/>
      <c r="B12" s="758" t="s">
        <v>507</v>
      </c>
      <c r="C12" s="751"/>
      <c r="D12" s="751"/>
      <c r="E12" s="751"/>
      <c r="F12" s="751"/>
      <c r="G12" s="751"/>
      <c r="H12" s="751"/>
      <c r="I12" s="751"/>
      <c r="J12" s="751"/>
    </row>
    <row r="13" spans="1:10" ht="15" customHeight="1">
      <c r="A13" s="760"/>
      <c r="B13" s="758" t="s">
        <v>508</v>
      </c>
      <c r="C13" s="751"/>
      <c r="D13" s="751"/>
      <c r="E13" s="751"/>
      <c r="F13" s="751"/>
      <c r="G13" s="751"/>
      <c r="H13" s="751"/>
      <c r="I13" s="751"/>
      <c r="J13" s="751"/>
    </row>
    <row r="14" spans="1:10" ht="15" customHeight="1">
      <c r="A14" s="760"/>
      <c r="B14" s="758" t="s">
        <v>509</v>
      </c>
      <c r="C14" s="751"/>
      <c r="D14" s="751"/>
      <c r="E14" s="751"/>
      <c r="F14" s="751"/>
      <c r="G14" s="751"/>
      <c r="H14" s="751"/>
      <c r="I14" s="751"/>
      <c r="J14" s="751"/>
    </row>
    <row r="15" spans="1:10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</row>
    <row r="16" spans="1:10" ht="15" customHeight="1">
      <c r="A16" s="758"/>
      <c r="B16" s="758" t="s">
        <v>511</v>
      </c>
      <c r="C16" s="751"/>
      <c r="D16" s="751"/>
      <c r="E16" s="751"/>
      <c r="F16" s="751"/>
      <c r="G16" s="751"/>
      <c r="H16" s="751"/>
      <c r="I16" s="751"/>
      <c r="J16" s="751"/>
    </row>
    <row r="17" spans="1:10" ht="15" customHeight="1">
      <c r="A17" s="760"/>
      <c r="B17" s="758" t="s">
        <v>512</v>
      </c>
      <c r="C17" s="751"/>
      <c r="D17" s="751"/>
      <c r="E17" s="751"/>
      <c r="F17" s="751"/>
      <c r="G17" s="751"/>
      <c r="H17" s="751"/>
      <c r="I17" s="751"/>
      <c r="J17" s="751"/>
    </row>
    <row r="18" spans="1:10" ht="15" customHeight="1">
      <c r="A18" s="760"/>
      <c r="B18" s="758" t="s">
        <v>513</v>
      </c>
      <c r="C18" s="751"/>
      <c r="D18" s="751"/>
      <c r="E18" s="751"/>
      <c r="F18" s="751"/>
      <c r="G18" s="751"/>
      <c r="H18" s="751"/>
      <c r="I18" s="751"/>
      <c r="J18" s="751"/>
    </row>
    <row r="19" spans="1:10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  <c r="J19" s="49"/>
    </row>
    <row r="20" spans="1:10" ht="15" customHeight="1">
      <c r="A20" s="758"/>
      <c r="B20" s="748" t="s">
        <v>515</v>
      </c>
      <c r="C20" s="755"/>
      <c r="D20" s="755"/>
      <c r="E20" s="755"/>
      <c r="F20" s="755"/>
      <c r="G20" s="755"/>
      <c r="H20" s="755"/>
      <c r="I20" s="755"/>
      <c r="J20" s="755"/>
    </row>
    <row r="21" spans="1:10" ht="15" customHeight="1">
      <c r="A21" s="760"/>
      <c r="B21" s="758" t="s">
        <v>516</v>
      </c>
      <c r="C21" s="751"/>
      <c r="D21" s="751"/>
      <c r="E21" s="751"/>
      <c r="F21" s="751"/>
      <c r="G21" s="751"/>
      <c r="H21" s="751"/>
      <c r="I21" s="751"/>
      <c r="J21" s="751"/>
    </row>
    <row r="22" spans="1:10" ht="15" customHeight="1">
      <c r="A22" s="760"/>
      <c r="B22" s="758" t="s">
        <v>517</v>
      </c>
      <c r="C22" s="751"/>
      <c r="D22" s="751"/>
      <c r="E22" s="751"/>
      <c r="F22" s="751"/>
      <c r="G22" s="751"/>
      <c r="H22" s="751"/>
      <c r="I22" s="751"/>
      <c r="J22" s="751"/>
    </row>
    <row r="23" spans="1:10" ht="15" customHeight="1">
      <c r="A23" s="760"/>
      <c r="B23" s="758" t="s">
        <v>518</v>
      </c>
      <c r="C23" s="751"/>
      <c r="D23" s="751"/>
      <c r="E23" s="751"/>
      <c r="F23" s="751"/>
      <c r="G23" s="751"/>
      <c r="H23" s="751"/>
      <c r="I23" s="751"/>
      <c r="J23" s="751"/>
    </row>
    <row r="24" spans="1:10" ht="15" customHeight="1">
      <c r="A24" s="760"/>
      <c r="B24" s="758" t="s">
        <v>519</v>
      </c>
      <c r="C24" s="751"/>
      <c r="D24" s="751"/>
      <c r="E24" s="751"/>
      <c r="F24" s="751"/>
      <c r="G24" s="751"/>
      <c r="H24" s="751"/>
      <c r="I24" s="751"/>
      <c r="J24" s="751"/>
    </row>
    <row r="25" spans="1:10" ht="15" customHeight="1">
      <c r="A25" s="760"/>
      <c r="B25" s="758" t="s">
        <v>520</v>
      </c>
      <c r="C25" s="751"/>
      <c r="D25" s="751"/>
      <c r="E25" s="751"/>
      <c r="F25" s="751"/>
      <c r="G25" s="751"/>
      <c r="H25" s="751"/>
      <c r="I25" s="751"/>
      <c r="J25" s="751"/>
    </row>
    <row r="26" spans="1:10" ht="15" customHeight="1">
      <c r="A26" s="760"/>
      <c r="B26" s="758" t="s">
        <v>521</v>
      </c>
      <c r="C26" s="751"/>
      <c r="D26" s="751"/>
      <c r="E26" s="751"/>
      <c r="F26" s="751"/>
      <c r="G26" s="751"/>
      <c r="H26" s="751"/>
      <c r="I26" s="751"/>
      <c r="J26" s="751"/>
    </row>
    <row r="27" spans="1:10" ht="15" customHeight="1">
      <c r="A27" s="760"/>
      <c r="B27" s="758" t="s">
        <v>522</v>
      </c>
      <c r="C27" s="751"/>
      <c r="D27" s="751"/>
      <c r="E27" s="751"/>
      <c r="F27" s="751"/>
      <c r="G27" s="751"/>
      <c r="H27" s="751"/>
      <c r="I27" s="751"/>
      <c r="J27" s="751"/>
    </row>
    <row r="28" spans="1:10" ht="15" customHeight="1">
      <c r="A28" s="760"/>
      <c r="B28" s="758" t="s">
        <v>523</v>
      </c>
      <c r="C28" s="751"/>
      <c r="D28" s="751"/>
      <c r="E28" s="751"/>
      <c r="F28" s="751"/>
      <c r="G28" s="751"/>
      <c r="H28" s="751"/>
      <c r="I28" s="751"/>
      <c r="J28" s="751"/>
    </row>
    <row r="29" spans="1:10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</row>
    <row r="30" spans="1:10" ht="15" customHeight="1">
      <c r="A30" s="758"/>
      <c r="B30" s="758" t="s">
        <v>525</v>
      </c>
      <c r="C30" s="755"/>
      <c r="D30" s="755"/>
      <c r="E30" s="755"/>
      <c r="F30" s="755"/>
      <c r="G30" s="755"/>
      <c r="H30" s="755"/>
      <c r="I30" s="755"/>
      <c r="J30" s="755"/>
    </row>
    <row r="31" spans="1:10" ht="15" customHeight="1">
      <c r="A31" s="758"/>
      <c r="B31" s="758" t="s">
        <v>526</v>
      </c>
      <c r="C31" s="751"/>
      <c r="D31" s="751"/>
      <c r="E31" s="751"/>
      <c r="F31" s="751"/>
      <c r="G31" s="751"/>
      <c r="H31" s="751"/>
      <c r="I31" s="751"/>
      <c r="J31" s="751"/>
    </row>
    <row r="32" spans="1:10" ht="15" customHeight="1">
      <c r="A32" s="758"/>
      <c r="B32" s="758" t="s">
        <v>527</v>
      </c>
      <c r="C32" s="751"/>
      <c r="D32" s="751"/>
      <c r="E32" s="751"/>
      <c r="F32" s="751"/>
      <c r="G32" s="751"/>
      <c r="H32" s="751"/>
      <c r="I32" s="751"/>
      <c r="J32" s="751"/>
    </row>
    <row r="33" spans="1:10" ht="15" customHeight="1">
      <c r="A33" s="758"/>
      <c r="B33" s="758" t="s">
        <v>528</v>
      </c>
      <c r="C33" s="751"/>
      <c r="D33" s="751"/>
      <c r="E33" s="751"/>
      <c r="F33" s="751"/>
      <c r="G33" s="751"/>
      <c r="H33" s="751"/>
      <c r="I33" s="751"/>
      <c r="J33" s="751"/>
    </row>
    <row r="34" spans="1:10" ht="15" customHeight="1">
      <c r="A34" s="758"/>
      <c r="B34" s="758" t="s">
        <v>529</v>
      </c>
      <c r="C34" s="751"/>
      <c r="D34" s="751"/>
      <c r="E34" s="751"/>
      <c r="F34" s="751"/>
      <c r="G34" s="751"/>
      <c r="H34" s="751"/>
      <c r="I34" s="751"/>
      <c r="J34" s="751"/>
    </row>
    <row r="35" spans="1:10" ht="15" customHeight="1">
      <c r="A35" s="758"/>
      <c r="B35" s="758" t="s">
        <v>530</v>
      </c>
      <c r="C35" s="751"/>
      <c r="D35" s="751"/>
      <c r="E35" s="751"/>
      <c r="F35" s="751"/>
      <c r="G35" s="751"/>
      <c r="H35" s="751"/>
      <c r="I35" s="751"/>
      <c r="J35" s="751"/>
    </row>
    <row r="36" spans="1:10" ht="15" customHeight="1">
      <c r="A36" s="758"/>
      <c r="B36" s="758" t="s">
        <v>531</v>
      </c>
      <c r="C36" s="751"/>
      <c r="D36" s="751"/>
      <c r="E36" s="751"/>
      <c r="F36" s="751"/>
      <c r="G36" s="751"/>
      <c r="H36" s="751"/>
      <c r="I36" s="751"/>
      <c r="J36" s="751"/>
    </row>
    <row r="37" spans="1:10" ht="15" customHeight="1">
      <c r="A37" s="760"/>
      <c r="B37" s="758" t="s">
        <v>532</v>
      </c>
      <c r="C37" s="751"/>
      <c r="D37" s="751"/>
      <c r="E37" s="751"/>
      <c r="F37" s="751"/>
      <c r="G37" s="751"/>
      <c r="H37" s="751"/>
      <c r="I37" s="751"/>
      <c r="J37" s="751"/>
    </row>
    <row r="38" spans="1:10" ht="15" customHeight="1">
      <c r="A38" s="760"/>
      <c r="B38" s="758" t="s">
        <v>533</v>
      </c>
      <c r="C38" s="751"/>
      <c r="D38" s="751"/>
      <c r="E38" s="751"/>
      <c r="F38" s="751"/>
      <c r="G38" s="751"/>
      <c r="H38" s="751"/>
      <c r="I38" s="751"/>
      <c r="J38" s="751"/>
    </row>
    <row r="39" spans="1:10" ht="15" customHeight="1">
      <c r="A39" s="760"/>
      <c r="B39" s="758" t="s">
        <v>534</v>
      </c>
      <c r="C39" s="751"/>
      <c r="D39" s="751"/>
      <c r="E39" s="751"/>
      <c r="F39" s="751"/>
      <c r="G39" s="751"/>
      <c r="H39" s="751"/>
      <c r="I39" s="751"/>
      <c r="J39" s="751"/>
    </row>
    <row r="40" spans="1:10" ht="15" customHeight="1">
      <c r="A40" s="760"/>
      <c r="B40" s="758" t="s">
        <v>535</v>
      </c>
      <c r="C40" s="751"/>
      <c r="D40" s="751"/>
      <c r="E40" s="751"/>
      <c r="F40" s="751"/>
      <c r="G40" s="751"/>
      <c r="H40" s="751"/>
      <c r="I40" s="751"/>
      <c r="J40" s="751"/>
    </row>
    <row r="41" spans="1:10" ht="15" customHeight="1">
      <c r="A41" s="760"/>
      <c r="B41" s="758" t="s">
        <v>536</v>
      </c>
      <c r="C41" s="751"/>
      <c r="D41" s="751"/>
      <c r="E41" s="751"/>
      <c r="F41" s="751"/>
      <c r="G41" s="751"/>
      <c r="H41" s="751"/>
      <c r="I41" s="751"/>
      <c r="J41" s="751"/>
    </row>
    <row r="42" spans="1:10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</row>
    <row r="43" spans="1:10" ht="15" customHeight="1">
      <c r="A43" s="758"/>
      <c r="B43" s="758" t="s">
        <v>538</v>
      </c>
      <c r="C43" s="751"/>
      <c r="D43" s="751"/>
      <c r="E43" s="751"/>
      <c r="F43" s="751"/>
      <c r="G43" s="751"/>
      <c r="H43" s="751"/>
      <c r="I43" s="751"/>
      <c r="J43" s="751"/>
    </row>
    <row r="44" spans="1:10" ht="15" customHeight="1">
      <c r="A44" s="760"/>
      <c r="B44" s="758" t="s">
        <v>539</v>
      </c>
      <c r="C44" s="751"/>
      <c r="D44" s="751"/>
      <c r="E44" s="751"/>
      <c r="F44" s="751"/>
      <c r="G44" s="751"/>
      <c r="H44" s="751"/>
      <c r="I44" s="751"/>
      <c r="J44" s="751"/>
    </row>
    <row r="45" spans="1:10" ht="15" customHeight="1">
      <c r="A45" s="760"/>
      <c r="B45" s="758" t="s">
        <v>540</v>
      </c>
      <c r="C45" s="751"/>
      <c r="D45" s="751"/>
      <c r="E45" s="751"/>
      <c r="F45" s="751"/>
      <c r="G45" s="751"/>
      <c r="H45" s="751"/>
      <c r="I45" s="751"/>
      <c r="J45" s="751"/>
    </row>
    <row r="46" spans="1:10" ht="15" customHeight="1">
      <c r="A46" s="760"/>
      <c r="B46" s="758" t="s">
        <v>541</v>
      </c>
      <c r="C46" s="751"/>
      <c r="D46" s="751"/>
      <c r="E46" s="751"/>
      <c r="F46" s="751"/>
      <c r="G46" s="751"/>
      <c r="H46" s="751"/>
      <c r="I46" s="751"/>
      <c r="J46" s="751"/>
    </row>
    <row r="47" spans="1:10" ht="15" customHeight="1">
      <c r="A47" s="760"/>
      <c r="B47" s="758" t="s">
        <v>542</v>
      </c>
      <c r="C47" s="751"/>
      <c r="D47" s="751"/>
      <c r="E47" s="751"/>
      <c r="F47" s="751"/>
      <c r="G47" s="751"/>
      <c r="H47" s="751"/>
      <c r="I47" s="751"/>
      <c r="J47" s="751"/>
    </row>
    <row r="48" spans="1:10" ht="15" customHeight="1">
      <c r="A48" s="760"/>
      <c r="B48" s="758" t="s">
        <v>543</v>
      </c>
      <c r="C48" s="751"/>
      <c r="D48" s="751"/>
      <c r="E48" s="751"/>
      <c r="F48" s="751"/>
      <c r="G48" s="751"/>
      <c r="H48" s="751"/>
      <c r="I48" s="751"/>
      <c r="J48" s="751"/>
    </row>
    <row r="49" spans="1:10" ht="15" customHeight="1">
      <c r="A49" s="760"/>
      <c r="B49" s="758" t="s">
        <v>544</v>
      </c>
      <c r="C49" s="751"/>
      <c r="D49" s="751"/>
      <c r="E49" s="751"/>
      <c r="F49" s="751"/>
      <c r="G49" s="751"/>
      <c r="H49" s="751"/>
      <c r="I49" s="751"/>
      <c r="J49" s="751"/>
    </row>
    <row r="50" spans="1:10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</row>
    <row r="51" spans="1:10" ht="15" customHeight="1">
      <c r="A51" s="758"/>
      <c r="B51" s="758" t="s">
        <v>546</v>
      </c>
      <c r="C51" s="751"/>
      <c r="D51" s="751"/>
      <c r="E51" s="751"/>
      <c r="F51" s="751"/>
      <c r="G51" s="751"/>
      <c r="H51" s="751"/>
      <c r="I51" s="751"/>
      <c r="J51" s="751"/>
    </row>
    <row r="52" spans="1:10" ht="15" customHeight="1">
      <c r="A52" s="760"/>
      <c r="B52" s="758" t="s">
        <v>547</v>
      </c>
      <c r="C52" s="751"/>
      <c r="D52" s="751"/>
      <c r="E52" s="751"/>
      <c r="F52" s="751"/>
      <c r="G52" s="751"/>
      <c r="H52" s="751"/>
      <c r="I52" s="751"/>
      <c r="J52" s="751"/>
    </row>
    <row r="53" spans="1:10" ht="15" customHeight="1">
      <c r="A53" s="760"/>
      <c r="B53" s="758" t="s">
        <v>548</v>
      </c>
      <c r="C53" s="751"/>
      <c r="D53" s="751"/>
      <c r="E53" s="751"/>
      <c r="F53" s="751"/>
      <c r="G53" s="751"/>
      <c r="H53" s="751"/>
      <c r="I53" s="751"/>
      <c r="J53" s="751"/>
    </row>
    <row r="54" spans="1:10" ht="15" customHeight="1">
      <c r="A54" s="760"/>
      <c r="B54" s="758" t="s">
        <v>549</v>
      </c>
      <c r="C54" s="751"/>
      <c r="D54" s="751"/>
      <c r="E54" s="751"/>
      <c r="F54" s="751"/>
      <c r="G54" s="751"/>
      <c r="H54" s="751"/>
      <c r="I54" s="751"/>
      <c r="J54" s="751"/>
    </row>
    <row r="55" spans="1:10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</row>
    <row r="56" spans="1:10" ht="15" customHeight="1">
      <c r="A56" s="758"/>
      <c r="B56" s="758" t="s">
        <v>551</v>
      </c>
      <c r="C56" s="755"/>
      <c r="D56" s="755"/>
      <c r="E56" s="755"/>
      <c r="F56" s="755"/>
      <c r="G56" s="755"/>
      <c r="H56" s="755"/>
      <c r="I56" s="755"/>
      <c r="J56" s="755"/>
    </row>
    <row r="57" spans="1:10" ht="15" customHeight="1">
      <c r="A57" s="760"/>
      <c r="B57" s="758" t="s">
        <v>552</v>
      </c>
      <c r="C57" s="751"/>
      <c r="D57" s="751"/>
      <c r="E57" s="751"/>
      <c r="F57" s="751"/>
      <c r="G57" s="751"/>
      <c r="H57" s="751"/>
      <c r="I57" s="751"/>
      <c r="J57" s="751"/>
    </row>
    <row r="58" spans="1:10" ht="15" customHeight="1">
      <c r="A58" s="760"/>
      <c r="B58" s="758" t="s">
        <v>553</v>
      </c>
      <c r="C58" s="751"/>
      <c r="D58" s="751"/>
      <c r="E58" s="751"/>
      <c r="F58" s="751"/>
      <c r="G58" s="751"/>
      <c r="H58" s="751"/>
      <c r="I58" s="751"/>
      <c r="J58" s="751"/>
    </row>
    <row r="59" spans="1:10" ht="15" customHeight="1">
      <c r="A59" s="760"/>
      <c r="B59" s="758" t="s">
        <v>554</v>
      </c>
      <c r="C59" s="751"/>
      <c r="D59" s="751"/>
      <c r="E59" s="751"/>
      <c r="F59" s="751"/>
      <c r="G59" s="751"/>
      <c r="H59" s="751"/>
      <c r="I59" s="751"/>
      <c r="J59" s="751"/>
    </row>
    <row r="60" spans="1:10" ht="15" customHeight="1">
      <c r="A60" s="760"/>
      <c r="B60" s="758" t="s">
        <v>555</v>
      </c>
      <c r="C60" s="751"/>
      <c r="D60" s="751"/>
      <c r="E60" s="751"/>
      <c r="F60" s="751"/>
      <c r="G60" s="751"/>
      <c r="H60" s="751"/>
      <c r="I60" s="751"/>
      <c r="J60" s="751"/>
    </row>
    <row r="61" spans="1:10" ht="15" customHeight="1">
      <c r="A61" s="760"/>
      <c r="B61" s="758" t="s">
        <v>556</v>
      </c>
      <c r="C61" s="751"/>
      <c r="D61" s="751"/>
      <c r="E61" s="751"/>
      <c r="F61" s="751"/>
      <c r="G61" s="751"/>
      <c r="H61" s="751"/>
      <c r="I61" s="751"/>
      <c r="J61" s="751"/>
    </row>
    <row r="62" spans="1:10" ht="15" customHeight="1">
      <c r="A62" s="760"/>
      <c r="B62" s="758" t="s">
        <v>557</v>
      </c>
      <c r="C62" s="751"/>
      <c r="D62" s="751"/>
      <c r="E62" s="751"/>
      <c r="F62" s="751"/>
      <c r="G62" s="751"/>
      <c r="H62" s="751"/>
      <c r="I62" s="751"/>
      <c r="J62" s="751"/>
    </row>
    <row r="63" spans="1:10" ht="15" customHeight="1">
      <c r="A63" s="760"/>
      <c r="B63" s="758" t="s">
        <v>558</v>
      </c>
      <c r="C63" s="751"/>
      <c r="D63" s="751"/>
      <c r="E63" s="751"/>
      <c r="F63" s="751"/>
      <c r="G63" s="751"/>
      <c r="H63" s="751"/>
      <c r="I63" s="751"/>
      <c r="J63" s="751"/>
    </row>
    <row r="64" spans="1:10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</row>
    <row r="65" spans="1:10" ht="15" customHeight="1">
      <c r="A65" s="758"/>
      <c r="B65" s="758" t="s">
        <v>560</v>
      </c>
      <c r="C65" s="751"/>
      <c r="D65" s="751"/>
      <c r="E65" s="751"/>
      <c r="F65" s="751"/>
      <c r="G65" s="751"/>
      <c r="H65" s="751"/>
      <c r="I65" s="751"/>
      <c r="J65" s="751"/>
    </row>
    <row r="66" spans="1:10" ht="15" customHeight="1">
      <c r="A66" s="760"/>
      <c r="B66" s="758" t="s">
        <v>561</v>
      </c>
      <c r="C66" s="751"/>
      <c r="D66" s="751"/>
      <c r="E66" s="751"/>
      <c r="F66" s="751"/>
      <c r="G66" s="751"/>
      <c r="H66" s="751"/>
      <c r="I66" s="751"/>
      <c r="J66" s="751"/>
    </row>
    <row r="67" spans="1:10" ht="15" customHeight="1">
      <c r="A67" s="760"/>
      <c r="B67" s="758" t="s">
        <v>562</v>
      </c>
      <c r="C67" s="751"/>
      <c r="D67" s="751"/>
      <c r="E67" s="751"/>
      <c r="F67" s="751"/>
      <c r="G67" s="751"/>
      <c r="H67" s="751"/>
      <c r="I67" s="751"/>
      <c r="J67" s="751"/>
    </row>
    <row r="68" spans="1:10" ht="15" customHeight="1">
      <c r="A68" s="760"/>
      <c r="B68" s="758" t="s">
        <v>563</v>
      </c>
      <c r="C68" s="751"/>
      <c r="D68" s="751"/>
      <c r="E68" s="751"/>
      <c r="F68" s="751"/>
      <c r="G68" s="751"/>
      <c r="H68" s="751"/>
      <c r="I68" s="751"/>
      <c r="J68" s="751"/>
    </row>
    <row r="69" spans="1:10" ht="15" customHeight="1">
      <c r="A69" s="760"/>
      <c r="B69" s="758" t="s">
        <v>564</v>
      </c>
      <c r="C69" s="751"/>
      <c r="D69" s="751"/>
      <c r="E69" s="751"/>
      <c r="F69" s="751"/>
      <c r="G69" s="751"/>
      <c r="H69" s="751"/>
      <c r="I69" s="751"/>
      <c r="J69" s="751"/>
    </row>
    <row r="70" spans="1:10" ht="15" customHeight="1">
      <c r="A70" s="760"/>
      <c r="B70" s="758" t="s">
        <v>565</v>
      </c>
      <c r="C70" s="751"/>
      <c r="D70" s="751"/>
      <c r="E70" s="751"/>
      <c r="F70" s="751"/>
      <c r="G70" s="751"/>
      <c r="H70" s="751"/>
      <c r="I70" s="751"/>
      <c r="J70" s="751"/>
    </row>
    <row r="71" spans="1:10" ht="15" customHeight="1">
      <c r="A71" s="760"/>
      <c r="B71" s="758" t="s">
        <v>566</v>
      </c>
      <c r="C71" s="751"/>
      <c r="D71" s="751"/>
      <c r="E71" s="751"/>
      <c r="F71" s="751"/>
      <c r="G71" s="751"/>
      <c r="H71" s="751"/>
      <c r="I71" s="751"/>
      <c r="J71" s="751"/>
    </row>
    <row r="72" spans="1:10" ht="15" customHeight="1">
      <c r="A72" s="760"/>
      <c r="B72" s="758" t="s">
        <v>567</v>
      </c>
      <c r="C72" s="751"/>
      <c r="D72" s="751"/>
      <c r="E72" s="751"/>
      <c r="F72" s="751"/>
      <c r="G72" s="751"/>
      <c r="H72" s="751"/>
      <c r="I72" s="751"/>
      <c r="J72" s="751"/>
    </row>
    <row r="73" spans="1:10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</row>
    <row r="74" spans="1:10" ht="15" customHeight="1">
      <c r="A74" s="758"/>
      <c r="B74" s="758" t="s">
        <v>569</v>
      </c>
      <c r="C74" s="751"/>
      <c r="D74" s="751"/>
      <c r="E74" s="751"/>
      <c r="F74" s="751"/>
      <c r="G74" s="751"/>
      <c r="H74" s="751"/>
      <c r="I74" s="751"/>
      <c r="J74" s="751"/>
    </row>
    <row r="75" spans="1:10" ht="15" customHeight="1">
      <c r="A75" s="760"/>
      <c r="B75" s="758" t="s">
        <v>570</v>
      </c>
      <c r="C75" s="751"/>
      <c r="D75" s="751"/>
      <c r="E75" s="751"/>
      <c r="F75" s="751"/>
      <c r="G75" s="751"/>
      <c r="H75" s="751"/>
      <c r="I75" s="751"/>
      <c r="J75" s="751"/>
    </row>
    <row r="76" spans="1:10" ht="15" customHeight="1">
      <c r="A76" s="760"/>
      <c r="B76" s="758" t="s">
        <v>571</v>
      </c>
      <c r="C76" s="751"/>
      <c r="D76" s="751"/>
      <c r="E76" s="751"/>
      <c r="F76" s="751"/>
      <c r="G76" s="751"/>
      <c r="H76" s="751"/>
      <c r="I76" s="751"/>
      <c r="J76" s="751"/>
    </row>
    <row r="77" spans="1:10" ht="15" customHeight="1">
      <c r="A77" s="760"/>
      <c r="B77" s="758" t="s">
        <v>572</v>
      </c>
      <c r="C77" s="751"/>
      <c r="D77" s="751"/>
      <c r="E77" s="751"/>
      <c r="F77" s="751"/>
      <c r="G77" s="751"/>
      <c r="H77" s="751"/>
      <c r="I77" s="751"/>
      <c r="J77" s="751"/>
    </row>
    <row r="78" spans="1:10" ht="15" customHeight="1">
      <c r="A78" s="760"/>
      <c r="B78" s="758" t="s">
        <v>573</v>
      </c>
      <c r="C78" s="751"/>
      <c r="D78" s="751"/>
      <c r="E78" s="751"/>
      <c r="F78" s="751"/>
      <c r="G78" s="751"/>
      <c r="H78" s="751"/>
      <c r="I78" s="751"/>
      <c r="J78" s="751"/>
    </row>
    <row r="79" spans="1:10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</row>
    <row r="80" spans="1:10" ht="15" customHeight="1">
      <c r="A80" s="758"/>
      <c r="B80" s="758" t="s">
        <v>575</v>
      </c>
      <c r="C80" s="755"/>
      <c r="D80" s="755"/>
      <c r="E80" s="755"/>
      <c r="F80" s="755"/>
      <c r="G80" s="755"/>
      <c r="H80" s="755"/>
      <c r="I80" s="755"/>
      <c r="J80" s="755"/>
    </row>
    <row r="81" spans="1:10" ht="15" customHeight="1">
      <c r="A81" s="760"/>
      <c r="B81" s="758" t="s">
        <v>576</v>
      </c>
      <c r="C81" s="751"/>
      <c r="D81" s="751"/>
      <c r="E81" s="751"/>
      <c r="F81" s="751"/>
      <c r="G81" s="751"/>
      <c r="H81" s="751"/>
      <c r="I81" s="751"/>
      <c r="J81" s="751"/>
    </row>
    <row r="82" spans="1:10" ht="15" customHeight="1">
      <c r="A82" s="760"/>
      <c r="B82" s="758" t="s">
        <v>577</v>
      </c>
      <c r="C82" s="751"/>
      <c r="D82" s="751"/>
      <c r="E82" s="751"/>
      <c r="F82" s="751"/>
      <c r="G82" s="751"/>
      <c r="H82" s="751"/>
      <c r="I82" s="751"/>
      <c r="J82" s="751"/>
    </row>
    <row r="83" spans="1:10" ht="15" customHeight="1">
      <c r="A83" s="760"/>
      <c r="B83" s="758" t="s">
        <v>578</v>
      </c>
      <c r="C83" s="751"/>
      <c r="D83" s="751"/>
      <c r="E83" s="751"/>
      <c r="F83" s="751"/>
      <c r="G83" s="751"/>
      <c r="H83" s="751"/>
      <c r="I83" s="751"/>
      <c r="J83" s="751"/>
    </row>
    <row r="84" spans="1:10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</row>
    <row r="85" spans="1:10" ht="15" customHeight="1">
      <c r="A85" s="760"/>
      <c r="B85" s="758" t="s">
        <v>580</v>
      </c>
      <c r="C85" s="751"/>
      <c r="D85" s="751"/>
      <c r="E85" s="751"/>
      <c r="F85" s="751"/>
      <c r="G85" s="751"/>
      <c r="H85" s="751"/>
      <c r="I85" s="751"/>
      <c r="J85" s="751"/>
    </row>
    <row r="86" spans="1:10" ht="15" customHeight="1">
      <c r="A86" s="760"/>
      <c r="B86" s="758" t="s">
        <v>581</v>
      </c>
      <c r="C86" s="751"/>
      <c r="D86" s="751"/>
      <c r="E86" s="751"/>
      <c r="F86" s="751"/>
      <c r="G86" s="751"/>
      <c r="H86" s="751"/>
      <c r="I86" s="751"/>
      <c r="J86" s="751"/>
    </row>
    <row r="87" spans="1:10" ht="14.25" customHeight="1">
      <c r="A87" s="760"/>
      <c r="B87" s="758" t="s">
        <v>582</v>
      </c>
      <c r="C87" s="751"/>
      <c r="D87" s="751"/>
      <c r="E87" s="751"/>
      <c r="F87" s="751"/>
      <c r="G87" s="751"/>
      <c r="H87" s="751"/>
      <c r="I87" s="751"/>
      <c r="J87" s="751"/>
    </row>
    <row r="88" spans="1:10" ht="14.2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</row>
    <row r="89" spans="1:10" ht="14.25" customHeight="1">
      <c r="A89" s="760"/>
      <c r="B89" s="758" t="s">
        <v>584</v>
      </c>
      <c r="C89" s="751"/>
      <c r="D89" s="751"/>
      <c r="E89" s="751"/>
      <c r="F89" s="751"/>
      <c r="G89" s="751"/>
      <c r="H89" s="751"/>
      <c r="I89" s="751"/>
      <c r="J89" s="751"/>
    </row>
    <row r="90" spans="1:10" ht="14.2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</row>
    <row r="91" spans="1:10" ht="14.25" customHeight="1">
      <c r="A91" s="760"/>
      <c r="B91" s="758" t="s">
        <v>586</v>
      </c>
      <c r="C91" s="751"/>
      <c r="D91" s="751"/>
      <c r="E91" s="751"/>
      <c r="F91" s="751"/>
      <c r="G91" s="751"/>
      <c r="H91" s="751"/>
      <c r="I91" s="751"/>
      <c r="J91" s="751"/>
    </row>
    <row r="92" spans="1:10" ht="14.25" customHeight="1">
      <c r="A92" s="760"/>
      <c r="B92" s="758" t="s">
        <v>587</v>
      </c>
      <c r="C92" s="751"/>
      <c r="D92" s="751"/>
      <c r="E92" s="751"/>
      <c r="F92" s="751"/>
      <c r="G92" s="751"/>
      <c r="H92" s="751"/>
      <c r="I92" s="751"/>
      <c r="J92" s="751"/>
    </row>
    <row r="93" spans="1:10" ht="14.25" customHeight="1">
      <c r="A93" s="760"/>
      <c r="B93" s="758" t="s">
        <v>588</v>
      </c>
      <c r="C93" s="751"/>
      <c r="D93" s="751"/>
      <c r="E93" s="751"/>
      <c r="F93" s="751"/>
      <c r="G93" s="751"/>
      <c r="H93" s="751"/>
      <c r="I93" s="751"/>
      <c r="J93" s="751"/>
    </row>
    <row r="94" spans="1:10" ht="14.2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</row>
    <row r="95" spans="1:10" ht="14.25" customHeight="1">
      <c r="A95" s="758"/>
      <c r="B95" s="758" t="s">
        <v>590</v>
      </c>
      <c r="C95" s="751"/>
      <c r="D95" s="751"/>
      <c r="E95" s="751"/>
      <c r="F95" s="751"/>
      <c r="G95" s="751"/>
      <c r="H95" s="751"/>
      <c r="I95" s="751"/>
      <c r="J95" s="751"/>
    </row>
    <row r="96" spans="1:10" ht="14.25" customHeight="1">
      <c r="A96" s="758"/>
      <c r="B96" s="758" t="s">
        <v>591</v>
      </c>
      <c r="C96" s="751"/>
      <c r="D96" s="751"/>
      <c r="E96" s="751"/>
      <c r="F96" s="751"/>
      <c r="G96" s="751"/>
      <c r="H96" s="751"/>
      <c r="I96" s="751"/>
      <c r="J96" s="751"/>
    </row>
    <row r="97" spans="1:10" ht="14.25" customHeight="1">
      <c r="A97" s="758"/>
      <c r="B97" s="758" t="s">
        <v>592</v>
      </c>
      <c r="C97" s="751"/>
      <c r="D97" s="751"/>
      <c r="E97" s="751"/>
      <c r="F97" s="751"/>
      <c r="G97" s="751"/>
      <c r="H97" s="751"/>
      <c r="I97" s="751"/>
      <c r="J97" s="751"/>
    </row>
    <row r="98" spans="1:10" ht="14.25" customHeight="1">
      <c r="A98" s="758"/>
      <c r="B98" s="758" t="s">
        <v>593</v>
      </c>
      <c r="C98" s="751"/>
      <c r="D98" s="751"/>
      <c r="E98" s="751"/>
      <c r="F98" s="751"/>
      <c r="G98" s="751"/>
      <c r="H98" s="751"/>
      <c r="I98" s="751"/>
      <c r="J98" s="751"/>
    </row>
    <row r="99" spans="1:10" ht="14.2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</row>
    <row r="100" spans="1:10" ht="14.25" customHeight="1">
      <c r="A100" s="760"/>
      <c r="B100" s="758" t="s">
        <v>595</v>
      </c>
      <c r="C100" s="751"/>
      <c r="D100" s="751"/>
      <c r="E100" s="751"/>
      <c r="F100" s="751"/>
      <c r="G100" s="751"/>
      <c r="H100" s="751"/>
      <c r="I100" s="751"/>
      <c r="J100" s="751"/>
    </row>
    <row r="101" spans="1:10" ht="14.2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</row>
    <row r="102" spans="1:10" ht="14.25" customHeight="1">
      <c r="A102" s="758"/>
      <c r="B102" s="758" t="s">
        <v>597</v>
      </c>
      <c r="C102" s="751"/>
      <c r="D102" s="751"/>
      <c r="E102" s="751"/>
      <c r="F102" s="751"/>
      <c r="G102" s="751"/>
      <c r="H102" s="751"/>
      <c r="I102" s="751"/>
      <c r="J102" s="751"/>
    </row>
    <row r="103" spans="1:10" ht="14.25" customHeight="1">
      <c r="A103" s="760"/>
      <c r="B103" s="758" t="s">
        <v>598</v>
      </c>
      <c r="C103" s="751"/>
      <c r="D103" s="751"/>
      <c r="E103" s="751"/>
      <c r="F103" s="751"/>
      <c r="G103" s="751"/>
      <c r="H103" s="751"/>
      <c r="I103" s="751"/>
      <c r="J103" s="751"/>
    </row>
    <row r="104" spans="1:10" ht="14.25" customHeight="1">
      <c r="A104" s="760"/>
      <c r="B104" s="758" t="s">
        <v>599</v>
      </c>
      <c r="C104" s="751"/>
      <c r="D104" s="751"/>
      <c r="E104" s="751"/>
      <c r="F104" s="751"/>
      <c r="G104" s="751"/>
      <c r="H104" s="751"/>
      <c r="I104" s="751"/>
      <c r="J104" s="751"/>
    </row>
    <row r="105" spans="1:10" ht="14.25" customHeight="1">
      <c r="A105" s="760"/>
      <c r="B105" s="758" t="s">
        <v>600</v>
      </c>
      <c r="C105" s="751"/>
      <c r="D105" s="751"/>
      <c r="E105" s="751"/>
      <c r="F105" s="751"/>
      <c r="G105" s="751"/>
      <c r="H105" s="751"/>
      <c r="I105" s="751"/>
      <c r="J105" s="751"/>
    </row>
    <row r="106" spans="1:10" ht="14.25" customHeight="1">
      <c r="A106" s="760"/>
      <c r="B106" s="758" t="s">
        <v>601</v>
      </c>
      <c r="C106" s="751"/>
      <c r="D106" s="751"/>
      <c r="E106" s="751"/>
      <c r="F106" s="751"/>
      <c r="G106" s="751"/>
      <c r="H106" s="751"/>
      <c r="I106" s="751"/>
      <c r="J106" s="751"/>
    </row>
    <row r="107" spans="1:10" ht="14.25" customHeight="1">
      <c r="A107" s="760"/>
      <c r="B107" s="758" t="s">
        <v>602</v>
      </c>
      <c r="C107" s="751"/>
      <c r="D107" s="751"/>
      <c r="E107" s="751"/>
      <c r="F107" s="751"/>
      <c r="G107" s="751"/>
      <c r="H107" s="751"/>
      <c r="I107" s="751"/>
      <c r="J107" s="751"/>
    </row>
    <row r="108" spans="1:10" ht="14.25" customHeight="1">
      <c r="A108" s="760"/>
      <c r="B108" s="758" t="s">
        <v>603</v>
      </c>
      <c r="C108" s="751"/>
      <c r="D108" s="751"/>
      <c r="E108" s="751"/>
      <c r="F108" s="751"/>
      <c r="G108" s="751"/>
      <c r="H108" s="751"/>
      <c r="I108" s="751"/>
      <c r="J108" s="751"/>
    </row>
    <row r="109" spans="1:10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</row>
    <row r="110" spans="1:10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</row>
    <row r="111" spans="1:10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</row>
  </sheetData>
  <conditionalFormatting sqref="C3:D93">
    <cfRule type="containsBlanks" dxfId="209" priority="8">
      <formula>LEN(TRIM(C3))=0</formula>
    </cfRule>
  </conditionalFormatting>
  <conditionalFormatting sqref="C94:D99">
    <cfRule type="containsBlanks" dxfId="208" priority="10">
      <formula>LEN(TRIM(C94))=0</formula>
    </cfRule>
  </conditionalFormatting>
  <conditionalFormatting sqref="C100:D108">
    <cfRule type="containsBlanks" dxfId="207" priority="7">
      <formula>LEN(TRIM(C100))=0</formula>
    </cfRule>
  </conditionalFormatting>
  <conditionalFormatting sqref="C98:D98">
    <cfRule type="containsBlanks" dxfId="206" priority="9" stopIfTrue="1">
      <formula>LEN(TRIM(C98))=0</formula>
    </cfRule>
  </conditionalFormatting>
  <conditionalFormatting sqref="C110:D110">
    <cfRule type="containsBlanks" dxfId="205" priority="6">
      <formula>LEN(TRIM(C110))=0</formula>
    </cfRule>
  </conditionalFormatting>
  <conditionalFormatting sqref="E3:J93">
    <cfRule type="containsBlanks" dxfId="204" priority="3">
      <formula>LEN(TRIM(E3))=0</formula>
    </cfRule>
  </conditionalFormatting>
  <conditionalFormatting sqref="E94:J99">
    <cfRule type="containsBlanks" dxfId="203" priority="5">
      <formula>LEN(TRIM(E94))=0</formula>
    </cfRule>
  </conditionalFormatting>
  <conditionalFormatting sqref="E100:J108">
    <cfRule type="containsBlanks" dxfId="202" priority="2">
      <formula>LEN(TRIM(E100))=0</formula>
    </cfRule>
  </conditionalFormatting>
  <conditionalFormatting sqref="E98:J98">
    <cfRule type="containsBlanks" dxfId="201" priority="4" stopIfTrue="1">
      <formula>LEN(TRIM(E98))=0</formula>
    </cfRule>
  </conditionalFormatting>
  <conditionalFormatting sqref="E110:J110">
    <cfRule type="containsBlanks" dxfId="200" priority="1">
      <formula>LEN(TRIM(E110))=0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3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Feuil131">
    <tabColor theme="0"/>
  </sheetPr>
  <dimension ref="A1:J111"/>
  <sheetViews>
    <sheetView view="pageBreakPreview" zoomScaleNormal="100" zoomScaleSheetLayoutView="100" workbookViewId="0">
      <pane ySplit="2" topLeftCell="A3" activePane="bottomLeft" state="frozen"/>
      <selection activeCell="A28" sqref="A28"/>
      <selection pane="bottomLeft" activeCell="D6" sqref="D6"/>
    </sheetView>
  </sheetViews>
  <sheetFormatPr baseColWidth="10" defaultColWidth="14.3984375" defaultRowHeight="15" customHeight="1"/>
  <cols>
    <col min="1" max="1" width="1.3984375" style="422" customWidth="1"/>
    <col min="2" max="2" width="20.796875" style="422" customWidth="1"/>
    <col min="3" max="3" width="7.796875" style="422" customWidth="1"/>
    <col min="4" max="5" width="10.796875" style="422" customWidth="1"/>
    <col min="6" max="6" width="8.6640625" style="422" customWidth="1"/>
    <col min="7" max="8" width="10.796875" style="422" customWidth="1"/>
    <col min="9" max="9" width="9.6640625" style="422" customWidth="1"/>
    <col min="10" max="10" width="10.33203125" style="422" customWidth="1"/>
    <col min="11" max="12" width="14.3984375" style="422" customWidth="1"/>
    <col min="13" max="16384" width="14.3984375" style="422"/>
  </cols>
  <sheetData>
    <row r="1" spans="1:10" s="452" customFormat="1" ht="21.75" customHeight="1">
      <c r="A1" s="14" t="s">
        <v>2154</v>
      </c>
      <c r="B1" s="14"/>
      <c r="C1" s="14"/>
      <c r="D1" s="14"/>
      <c r="E1" s="14"/>
      <c r="F1" s="14"/>
      <c r="G1" s="14"/>
      <c r="H1" s="14"/>
    </row>
    <row r="2" spans="1:10" ht="66.75" customHeight="1">
      <c r="A2" s="761" t="s">
        <v>2105</v>
      </c>
      <c r="B2" s="761"/>
      <c r="C2" s="762" t="s">
        <v>2155</v>
      </c>
      <c r="D2" s="762" t="s">
        <v>2156</v>
      </c>
      <c r="E2" s="762" t="s">
        <v>2157</v>
      </c>
      <c r="F2" s="762" t="s">
        <v>2158</v>
      </c>
      <c r="G2" s="762" t="s">
        <v>2159</v>
      </c>
      <c r="H2" s="762" t="s">
        <v>2160</v>
      </c>
      <c r="I2" s="762" t="s">
        <v>2161</v>
      </c>
      <c r="J2" s="762" t="s">
        <v>2162</v>
      </c>
    </row>
    <row r="3" spans="1:10" ht="15" customHeight="1">
      <c r="A3" s="2" t="s">
        <v>498</v>
      </c>
      <c r="B3" s="2"/>
      <c r="C3" s="25"/>
      <c r="D3" s="25"/>
      <c r="E3" s="25"/>
      <c r="F3" s="25"/>
      <c r="G3" s="25"/>
      <c r="H3" s="25"/>
      <c r="I3" s="25"/>
      <c r="J3" s="25"/>
    </row>
    <row r="4" spans="1:10" ht="15" customHeight="1">
      <c r="A4" s="760"/>
      <c r="B4" s="758" t="s">
        <v>499</v>
      </c>
      <c r="C4" s="755"/>
      <c r="D4" s="755"/>
      <c r="E4" s="755"/>
      <c r="F4" s="755"/>
      <c r="G4" s="755"/>
      <c r="H4" s="755"/>
      <c r="I4" s="755"/>
      <c r="J4" s="755"/>
    </row>
    <row r="5" spans="1:10" ht="15" customHeight="1">
      <c r="A5" s="760"/>
      <c r="B5" s="758" t="s">
        <v>500</v>
      </c>
      <c r="C5" s="751"/>
      <c r="D5" s="751"/>
      <c r="E5" s="751"/>
      <c r="F5" s="751"/>
      <c r="G5" s="751"/>
      <c r="H5" s="751"/>
      <c r="I5" s="751"/>
      <c r="J5" s="751"/>
    </row>
    <row r="6" spans="1:10" ht="15" customHeight="1">
      <c r="A6" s="760"/>
      <c r="B6" s="758" t="s">
        <v>501</v>
      </c>
      <c r="C6" s="751"/>
      <c r="D6" s="751"/>
      <c r="E6" s="751"/>
      <c r="F6" s="751"/>
      <c r="G6" s="751"/>
      <c r="H6" s="751"/>
      <c r="I6" s="751"/>
      <c r="J6" s="751"/>
    </row>
    <row r="7" spans="1:10" ht="15" customHeight="1">
      <c r="A7" s="760"/>
      <c r="B7" s="758" t="s">
        <v>502</v>
      </c>
      <c r="C7" s="751"/>
      <c r="D7" s="751"/>
      <c r="E7" s="751"/>
      <c r="F7" s="751"/>
      <c r="G7" s="751"/>
      <c r="H7" s="751"/>
      <c r="I7" s="751"/>
      <c r="J7" s="751"/>
    </row>
    <row r="8" spans="1:10" ht="15" customHeight="1">
      <c r="A8" s="2" t="s">
        <v>503</v>
      </c>
      <c r="B8" s="2"/>
      <c r="C8" s="25"/>
      <c r="D8" s="25"/>
      <c r="E8" s="25"/>
      <c r="F8" s="25"/>
      <c r="G8" s="25"/>
      <c r="H8" s="25"/>
      <c r="I8" s="25"/>
      <c r="J8" s="25"/>
    </row>
    <row r="9" spans="1:10" ht="15" customHeight="1">
      <c r="A9" s="760"/>
      <c r="B9" s="758" t="s">
        <v>504</v>
      </c>
      <c r="C9" s="751"/>
      <c r="D9" s="751"/>
      <c r="E9" s="751"/>
      <c r="F9" s="751"/>
      <c r="G9" s="751"/>
      <c r="H9" s="751"/>
      <c r="I9" s="751"/>
      <c r="J9" s="751"/>
    </row>
    <row r="10" spans="1:10" ht="15" customHeight="1">
      <c r="A10" s="760"/>
      <c r="B10" s="758" t="s">
        <v>505</v>
      </c>
      <c r="C10" s="751"/>
      <c r="D10" s="751"/>
      <c r="E10" s="751"/>
      <c r="F10" s="751"/>
      <c r="G10" s="751"/>
      <c r="H10" s="751"/>
      <c r="I10" s="751"/>
      <c r="J10" s="751"/>
    </row>
    <row r="11" spans="1:10" ht="15" customHeight="1">
      <c r="A11" s="760"/>
      <c r="B11" s="758" t="s">
        <v>506</v>
      </c>
      <c r="C11" s="751"/>
      <c r="D11" s="751"/>
      <c r="E11" s="751"/>
      <c r="F11" s="751"/>
      <c r="G11" s="751"/>
      <c r="H11" s="751"/>
      <c r="I11" s="751"/>
      <c r="J11" s="751"/>
    </row>
    <row r="12" spans="1:10" ht="15" customHeight="1">
      <c r="A12" s="760"/>
      <c r="B12" s="758" t="s">
        <v>507</v>
      </c>
      <c r="C12" s="751"/>
      <c r="D12" s="751"/>
      <c r="E12" s="751"/>
      <c r="F12" s="751"/>
      <c r="G12" s="751"/>
      <c r="H12" s="751"/>
      <c r="I12" s="751"/>
      <c r="J12" s="751"/>
    </row>
    <row r="13" spans="1:10" ht="15" customHeight="1">
      <c r="A13" s="760"/>
      <c r="B13" s="758" t="s">
        <v>508</v>
      </c>
      <c r="C13" s="751"/>
      <c r="D13" s="751"/>
      <c r="E13" s="751"/>
      <c r="F13" s="751"/>
      <c r="G13" s="751"/>
      <c r="H13" s="751"/>
      <c r="I13" s="751"/>
      <c r="J13" s="751"/>
    </row>
    <row r="14" spans="1:10" ht="15" customHeight="1">
      <c r="A14" s="760"/>
      <c r="B14" s="758" t="s">
        <v>509</v>
      </c>
      <c r="C14" s="751"/>
      <c r="D14" s="751"/>
      <c r="E14" s="751"/>
      <c r="F14" s="751"/>
      <c r="G14" s="751"/>
      <c r="H14" s="751"/>
      <c r="I14" s="751"/>
      <c r="J14" s="751"/>
    </row>
    <row r="15" spans="1:10" ht="15" customHeight="1">
      <c r="A15" s="2" t="s">
        <v>510</v>
      </c>
      <c r="B15" s="2"/>
      <c r="C15" s="25"/>
      <c r="D15" s="25"/>
      <c r="E15" s="25"/>
      <c r="F15" s="25"/>
      <c r="G15" s="25"/>
      <c r="H15" s="25"/>
      <c r="I15" s="25"/>
      <c r="J15" s="25"/>
    </row>
    <row r="16" spans="1:10" ht="15" customHeight="1">
      <c r="A16" s="758"/>
      <c r="B16" s="758" t="s">
        <v>511</v>
      </c>
      <c r="C16" s="751"/>
      <c r="D16" s="751"/>
      <c r="E16" s="751"/>
      <c r="F16" s="751"/>
      <c r="G16" s="751"/>
      <c r="H16" s="751"/>
      <c r="I16" s="751"/>
      <c r="J16" s="751"/>
    </row>
    <row r="17" spans="1:10" ht="15" customHeight="1">
      <c r="A17" s="760"/>
      <c r="B17" s="758" t="s">
        <v>512</v>
      </c>
      <c r="C17" s="751"/>
      <c r="D17" s="751"/>
      <c r="E17" s="751"/>
      <c r="F17" s="751"/>
      <c r="G17" s="751"/>
      <c r="H17" s="751"/>
      <c r="I17" s="751"/>
      <c r="J17" s="751"/>
    </row>
    <row r="18" spans="1:10" ht="15" customHeight="1">
      <c r="A18" s="760"/>
      <c r="B18" s="758" t="s">
        <v>513</v>
      </c>
      <c r="C18" s="751"/>
      <c r="D18" s="751"/>
      <c r="E18" s="751"/>
      <c r="F18" s="751"/>
      <c r="G18" s="751"/>
      <c r="H18" s="751"/>
      <c r="I18" s="751"/>
      <c r="J18" s="751"/>
    </row>
    <row r="19" spans="1:10" ht="15" customHeight="1">
      <c r="A19" s="2" t="s">
        <v>514</v>
      </c>
      <c r="B19" s="6"/>
      <c r="C19" s="49"/>
      <c r="D19" s="49"/>
      <c r="E19" s="49"/>
      <c r="F19" s="49"/>
      <c r="G19" s="49"/>
      <c r="H19" s="49"/>
      <c r="I19" s="49"/>
      <c r="J19" s="49"/>
    </row>
    <row r="20" spans="1:10" ht="15" customHeight="1">
      <c r="A20" s="758"/>
      <c r="B20" s="748" t="s">
        <v>515</v>
      </c>
      <c r="C20" s="755"/>
      <c r="D20" s="755"/>
      <c r="E20" s="755"/>
      <c r="F20" s="755"/>
      <c r="G20" s="755"/>
      <c r="H20" s="755"/>
      <c r="I20" s="755"/>
      <c r="J20" s="755"/>
    </row>
    <row r="21" spans="1:10" ht="15" customHeight="1">
      <c r="A21" s="760"/>
      <c r="B21" s="758" t="s">
        <v>516</v>
      </c>
      <c r="C21" s="751"/>
      <c r="D21" s="751"/>
      <c r="E21" s="751"/>
      <c r="F21" s="751"/>
      <c r="G21" s="751"/>
      <c r="H21" s="751"/>
      <c r="I21" s="751"/>
      <c r="J21" s="751"/>
    </row>
    <row r="22" spans="1:10" ht="15" customHeight="1">
      <c r="A22" s="760"/>
      <c r="B22" s="758" t="s">
        <v>517</v>
      </c>
      <c r="C22" s="751"/>
      <c r="D22" s="751"/>
      <c r="E22" s="751"/>
      <c r="F22" s="751"/>
      <c r="G22" s="751"/>
      <c r="H22" s="751"/>
      <c r="I22" s="751"/>
      <c r="J22" s="751"/>
    </row>
    <row r="23" spans="1:10" ht="15" customHeight="1">
      <c r="A23" s="760"/>
      <c r="B23" s="758" t="s">
        <v>518</v>
      </c>
      <c r="C23" s="751"/>
      <c r="D23" s="751"/>
      <c r="E23" s="751"/>
      <c r="F23" s="751"/>
      <c r="G23" s="751"/>
      <c r="H23" s="751"/>
      <c r="I23" s="751"/>
      <c r="J23" s="751"/>
    </row>
    <row r="24" spans="1:10" ht="15" customHeight="1">
      <c r="A24" s="760"/>
      <c r="B24" s="758" t="s">
        <v>519</v>
      </c>
      <c r="C24" s="751"/>
      <c r="D24" s="751"/>
      <c r="E24" s="751"/>
      <c r="F24" s="751"/>
      <c r="G24" s="751"/>
      <c r="H24" s="751"/>
      <c r="I24" s="751"/>
      <c r="J24" s="751"/>
    </row>
    <row r="25" spans="1:10" ht="15" customHeight="1">
      <c r="A25" s="760"/>
      <c r="B25" s="758" t="s">
        <v>520</v>
      </c>
      <c r="C25" s="751"/>
      <c r="D25" s="751"/>
      <c r="E25" s="751"/>
      <c r="F25" s="751"/>
      <c r="G25" s="751"/>
      <c r="H25" s="751"/>
      <c r="I25" s="751"/>
      <c r="J25" s="751"/>
    </row>
    <row r="26" spans="1:10" ht="15" customHeight="1">
      <c r="A26" s="760"/>
      <c r="B26" s="758" t="s">
        <v>521</v>
      </c>
      <c r="C26" s="751"/>
      <c r="D26" s="751"/>
      <c r="E26" s="751"/>
      <c r="F26" s="751"/>
      <c r="G26" s="751"/>
      <c r="H26" s="751"/>
      <c r="I26" s="751"/>
      <c r="J26" s="751"/>
    </row>
    <row r="27" spans="1:10" ht="15" customHeight="1">
      <c r="A27" s="760"/>
      <c r="B27" s="758" t="s">
        <v>522</v>
      </c>
      <c r="C27" s="751"/>
      <c r="D27" s="751"/>
      <c r="E27" s="751"/>
      <c r="F27" s="751"/>
      <c r="G27" s="751"/>
      <c r="H27" s="751"/>
      <c r="I27" s="751"/>
      <c r="J27" s="751"/>
    </row>
    <row r="28" spans="1:10" ht="15" customHeight="1">
      <c r="A28" s="760"/>
      <c r="B28" s="758" t="s">
        <v>523</v>
      </c>
      <c r="C28" s="751"/>
      <c r="D28" s="751"/>
      <c r="E28" s="751"/>
      <c r="F28" s="751"/>
      <c r="G28" s="751"/>
      <c r="H28" s="751"/>
      <c r="I28" s="751"/>
      <c r="J28" s="751"/>
    </row>
    <row r="29" spans="1:10" ht="15" customHeight="1">
      <c r="A29" s="2" t="s">
        <v>524</v>
      </c>
      <c r="B29" s="2"/>
      <c r="C29" s="25"/>
      <c r="D29" s="25"/>
      <c r="E29" s="25"/>
      <c r="F29" s="25"/>
      <c r="G29" s="25"/>
      <c r="H29" s="25"/>
      <c r="I29" s="25"/>
      <c r="J29" s="25"/>
    </row>
    <row r="30" spans="1:10" ht="15" customHeight="1">
      <c r="A30" s="758"/>
      <c r="B30" s="758" t="s">
        <v>525</v>
      </c>
      <c r="C30" s="755"/>
      <c r="D30" s="755"/>
      <c r="E30" s="755"/>
      <c r="F30" s="755"/>
      <c r="G30" s="755"/>
      <c r="H30" s="755"/>
      <c r="I30" s="755"/>
      <c r="J30" s="755"/>
    </row>
    <row r="31" spans="1:10" ht="15" customHeight="1">
      <c r="A31" s="758"/>
      <c r="B31" s="758" t="s">
        <v>526</v>
      </c>
      <c r="C31" s="751"/>
      <c r="D31" s="751"/>
      <c r="E31" s="751"/>
      <c r="F31" s="751"/>
      <c r="G31" s="751"/>
      <c r="H31" s="751"/>
      <c r="I31" s="751"/>
      <c r="J31" s="751"/>
    </row>
    <row r="32" spans="1:10" ht="15" customHeight="1">
      <c r="A32" s="758"/>
      <c r="B32" s="758" t="s">
        <v>527</v>
      </c>
      <c r="C32" s="751"/>
      <c r="D32" s="751"/>
      <c r="E32" s="751"/>
      <c r="F32" s="751"/>
      <c r="G32" s="751"/>
      <c r="H32" s="751"/>
      <c r="I32" s="751"/>
      <c r="J32" s="751"/>
    </row>
    <row r="33" spans="1:10" ht="15" customHeight="1">
      <c r="A33" s="758"/>
      <c r="B33" s="758" t="s">
        <v>528</v>
      </c>
      <c r="C33" s="751"/>
      <c r="D33" s="751"/>
      <c r="E33" s="751"/>
      <c r="F33" s="751"/>
      <c r="G33" s="751"/>
      <c r="H33" s="751"/>
      <c r="I33" s="751"/>
      <c r="J33" s="751"/>
    </row>
    <row r="34" spans="1:10" ht="15" customHeight="1">
      <c r="A34" s="758"/>
      <c r="B34" s="758" t="s">
        <v>529</v>
      </c>
      <c r="C34" s="751"/>
      <c r="D34" s="751"/>
      <c r="E34" s="751"/>
      <c r="F34" s="751"/>
      <c r="G34" s="751"/>
      <c r="H34" s="751"/>
      <c r="I34" s="751"/>
      <c r="J34" s="751"/>
    </row>
    <row r="35" spans="1:10" ht="15" customHeight="1">
      <c r="A35" s="758"/>
      <c r="B35" s="758" t="s">
        <v>530</v>
      </c>
      <c r="C35" s="751"/>
      <c r="D35" s="751"/>
      <c r="E35" s="751"/>
      <c r="F35" s="751"/>
      <c r="G35" s="751"/>
      <c r="H35" s="751"/>
      <c r="I35" s="751"/>
      <c r="J35" s="751"/>
    </row>
    <row r="36" spans="1:10" ht="15" customHeight="1">
      <c r="A36" s="758"/>
      <c r="B36" s="758" t="s">
        <v>531</v>
      </c>
      <c r="C36" s="751"/>
      <c r="D36" s="751"/>
      <c r="E36" s="751"/>
      <c r="F36" s="751"/>
      <c r="G36" s="751"/>
      <c r="H36" s="751"/>
      <c r="I36" s="751"/>
      <c r="J36" s="751"/>
    </row>
    <row r="37" spans="1:10" ht="15" customHeight="1">
      <c r="A37" s="760"/>
      <c r="B37" s="758" t="s">
        <v>532</v>
      </c>
      <c r="C37" s="751"/>
      <c r="D37" s="751"/>
      <c r="E37" s="751"/>
      <c r="F37" s="751"/>
      <c r="G37" s="751"/>
      <c r="H37" s="751"/>
      <c r="I37" s="751"/>
      <c r="J37" s="751"/>
    </row>
    <row r="38" spans="1:10" ht="15" customHeight="1">
      <c r="A38" s="760"/>
      <c r="B38" s="758" t="s">
        <v>533</v>
      </c>
      <c r="C38" s="751"/>
      <c r="D38" s="751"/>
      <c r="E38" s="751"/>
      <c r="F38" s="751"/>
      <c r="G38" s="751"/>
      <c r="H38" s="751"/>
      <c r="I38" s="751"/>
      <c r="J38" s="751"/>
    </row>
    <row r="39" spans="1:10" ht="15" customHeight="1">
      <c r="A39" s="760"/>
      <c r="B39" s="758" t="s">
        <v>534</v>
      </c>
      <c r="C39" s="751"/>
      <c r="D39" s="751"/>
      <c r="E39" s="751"/>
      <c r="F39" s="751"/>
      <c r="G39" s="751"/>
      <c r="H39" s="751"/>
      <c r="I39" s="751"/>
      <c r="J39" s="751"/>
    </row>
    <row r="40" spans="1:10" ht="15" customHeight="1">
      <c r="A40" s="760"/>
      <c r="B40" s="758" t="s">
        <v>535</v>
      </c>
      <c r="C40" s="751"/>
      <c r="D40" s="751"/>
      <c r="E40" s="751"/>
      <c r="F40" s="751"/>
      <c r="G40" s="751"/>
      <c r="H40" s="751"/>
      <c r="I40" s="751"/>
      <c r="J40" s="751"/>
    </row>
    <row r="41" spans="1:10" ht="15" customHeight="1">
      <c r="A41" s="760"/>
      <c r="B41" s="758" t="s">
        <v>536</v>
      </c>
      <c r="C41" s="751"/>
      <c r="D41" s="751"/>
      <c r="E41" s="751"/>
      <c r="F41" s="751"/>
      <c r="G41" s="751"/>
      <c r="H41" s="751"/>
      <c r="I41" s="751"/>
      <c r="J41" s="751"/>
    </row>
    <row r="42" spans="1:10" ht="15" customHeight="1">
      <c r="A42" s="2" t="s">
        <v>537</v>
      </c>
      <c r="B42" s="2"/>
      <c r="C42" s="25"/>
      <c r="D42" s="25"/>
      <c r="E42" s="25"/>
      <c r="F42" s="25"/>
      <c r="G42" s="25"/>
      <c r="H42" s="25"/>
      <c r="I42" s="25"/>
      <c r="J42" s="25"/>
    </row>
    <row r="43" spans="1:10" ht="15" customHeight="1">
      <c r="A43" s="758"/>
      <c r="B43" s="758" t="s">
        <v>538</v>
      </c>
      <c r="C43" s="751"/>
      <c r="D43" s="751"/>
      <c r="E43" s="751"/>
      <c r="F43" s="751"/>
      <c r="G43" s="751"/>
      <c r="H43" s="751"/>
      <c r="I43" s="751"/>
      <c r="J43" s="751"/>
    </row>
    <row r="44" spans="1:10" ht="15" customHeight="1">
      <c r="A44" s="760"/>
      <c r="B44" s="758" t="s">
        <v>539</v>
      </c>
      <c r="C44" s="751"/>
      <c r="D44" s="751"/>
      <c r="E44" s="751"/>
      <c r="F44" s="751"/>
      <c r="G44" s="751"/>
      <c r="H44" s="751"/>
      <c r="I44" s="751"/>
      <c r="J44" s="751"/>
    </row>
    <row r="45" spans="1:10" ht="15" customHeight="1">
      <c r="A45" s="760"/>
      <c r="B45" s="758" t="s">
        <v>540</v>
      </c>
      <c r="C45" s="751"/>
      <c r="D45" s="751"/>
      <c r="E45" s="751"/>
      <c r="F45" s="751"/>
      <c r="G45" s="751"/>
      <c r="H45" s="751"/>
      <c r="I45" s="751"/>
      <c r="J45" s="751"/>
    </row>
    <row r="46" spans="1:10" ht="15" customHeight="1">
      <c r="A46" s="760"/>
      <c r="B46" s="758" t="s">
        <v>541</v>
      </c>
      <c r="C46" s="751"/>
      <c r="D46" s="751"/>
      <c r="E46" s="751"/>
      <c r="F46" s="751"/>
      <c r="G46" s="751"/>
      <c r="H46" s="751"/>
      <c r="I46" s="751"/>
      <c r="J46" s="751"/>
    </row>
    <row r="47" spans="1:10" ht="15" customHeight="1">
      <c r="A47" s="760"/>
      <c r="B47" s="758" t="s">
        <v>542</v>
      </c>
      <c r="C47" s="751"/>
      <c r="D47" s="751"/>
      <c r="E47" s="751"/>
      <c r="F47" s="751"/>
      <c r="G47" s="751"/>
      <c r="H47" s="751"/>
      <c r="I47" s="751"/>
      <c r="J47" s="751"/>
    </row>
    <row r="48" spans="1:10" ht="15" customHeight="1">
      <c r="A48" s="760"/>
      <c r="B48" s="758" t="s">
        <v>543</v>
      </c>
      <c r="C48" s="751"/>
      <c r="D48" s="751"/>
      <c r="E48" s="751"/>
      <c r="F48" s="751"/>
      <c r="G48" s="751"/>
      <c r="H48" s="751"/>
      <c r="I48" s="751"/>
      <c r="J48" s="751"/>
    </row>
    <row r="49" spans="1:10" ht="15" customHeight="1">
      <c r="A49" s="760"/>
      <c r="B49" s="758" t="s">
        <v>544</v>
      </c>
      <c r="C49" s="751"/>
      <c r="D49" s="751"/>
      <c r="E49" s="751"/>
      <c r="F49" s="751"/>
      <c r="G49" s="751"/>
      <c r="H49" s="751"/>
      <c r="I49" s="751"/>
      <c r="J49" s="751"/>
    </row>
    <row r="50" spans="1:10" ht="15" customHeight="1">
      <c r="A50" s="2" t="s">
        <v>545</v>
      </c>
      <c r="B50" s="2"/>
      <c r="C50" s="25"/>
      <c r="D50" s="25"/>
      <c r="E50" s="25"/>
      <c r="F50" s="25"/>
      <c r="G50" s="25"/>
      <c r="H50" s="25"/>
      <c r="I50" s="25"/>
      <c r="J50" s="25"/>
    </row>
    <row r="51" spans="1:10" ht="15" customHeight="1">
      <c r="A51" s="758"/>
      <c r="B51" s="758" t="s">
        <v>546</v>
      </c>
      <c r="C51" s="751"/>
      <c r="D51" s="751"/>
      <c r="E51" s="751"/>
      <c r="F51" s="751"/>
      <c r="G51" s="751"/>
      <c r="H51" s="751"/>
      <c r="I51" s="751"/>
      <c r="J51" s="751"/>
    </row>
    <row r="52" spans="1:10" ht="15" customHeight="1">
      <c r="A52" s="760"/>
      <c r="B52" s="758" t="s">
        <v>547</v>
      </c>
      <c r="C52" s="751"/>
      <c r="D52" s="751"/>
      <c r="E52" s="751"/>
      <c r="F52" s="751"/>
      <c r="G52" s="751"/>
      <c r="H52" s="751"/>
      <c r="I52" s="751"/>
      <c r="J52" s="751"/>
    </row>
    <row r="53" spans="1:10" ht="15" customHeight="1">
      <c r="A53" s="760"/>
      <c r="B53" s="758" t="s">
        <v>548</v>
      </c>
      <c r="C53" s="751"/>
      <c r="D53" s="751"/>
      <c r="E53" s="751"/>
      <c r="F53" s="751"/>
      <c r="G53" s="751"/>
      <c r="H53" s="751"/>
      <c r="I53" s="751"/>
      <c r="J53" s="751"/>
    </row>
    <row r="54" spans="1:10" ht="15" customHeight="1">
      <c r="A54" s="760"/>
      <c r="B54" s="758" t="s">
        <v>549</v>
      </c>
      <c r="C54" s="751"/>
      <c r="D54" s="751"/>
      <c r="E54" s="751"/>
      <c r="F54" s="751"/>
      <c r="G54" s="751"/>
      <c r="H54" s="751"/>
      <c r="I54" s="751"/>
      <c r="J54" s="751"/>
    </row>
    <row r="55" spans="1:10" ht="15" customHeight="1">
      <c r="A55" s="2" t="s">
        <v>550</v>
      </c>
      <c r="B55" s="2"/>
      <c r="C55" s="49"/>
      <c r="D55" s="49"/>
      <c r="E55" s="49"/>
      <c r="F55" s="49"/>
      <c r="G55" s="49"/>
      <c r="H55" s="49"/>
      <c r="I55" s="49"/>
      <c r="J55" s="49"/>
    </row>
    <row r="56" spans="1:10" ht="15" customHeight="1">
      <c r="A56" s="758"/>
      <c r="B56" s="758" t="s">
        <v>551</v>
      </c>
      <c r="C56" s="755"/>
      <c r="D56" s="755"/>
      <c r="E56" s="755"/>
      <c r="F56" s="755"/>
      <c r="G56" s="755"/>
      <c r="H56" s="755"/>
      <c r="I56" s="755"/>
      <c r="J56" s="755"/>
    </row>
    <row r="57" spans="1:10" ht="15" customHeight="1">
      <c r="A57" s="760"/>
      <c r="B57" s="758" t="s">
        <v>552</v>
      </c>
      <c r="C57" s="751"/>
      <c r="D57" s="751"/>
      <c r="E57" s="751"/>
      <c r="F57" s="751"/>
      <c r="G57" s="751"/>
      <c r="H57" s="751"/>
      <c r="I57" s="751"/>
      <c r="J57" s="751"/>
    </row>
    <row r="58" spans="1:10" ht="15" customHeight="1">
      <c r="A58" s="760"/>
      <c r="B58" s="758" t="s">
        <v>553</v>
      </c>
      <c r="C58" s="751"/>
      <c r="D58" s="751"/>
      <c r="E58" s="751"/>
      <c r="F58" s="751"/>
      <c r="G58" s="751"/>
      <c r="H58" s="751"/>
      <c r="I58" s="751"/>
      <c r="J58" s="751"/>
    </row>
    <row r="59" spans="1:10" ht="15" customHeight="1">
      <c r="A59" s="760"/>
      <c r="B59" s="758" t="s">
        <v>554</v>
      </c>
      <c r="C59" s="751"/>
      <c r="D59" s="751"/>
      <c r="E59" s="751"/>
      <c r="F59" s="751"/>
      <c r="G59" s="751"/>
      <c r="H59" s="751"/>
      <c r="I59" s="751"/>
      <c r="J59" s="751"/>
    </row>
    <row r="60" spans="1:10" ht="15" customHeight="1">
      <c r="A60" s="760"/>
      <c r="B60" s="758" t="s">
        <v>555</v>
      </c>
      <c r="C60" s="751"/>
      <c r="D60" s="751"/>
      <c r="E60" s="751"/>
      <c r="F60" s="751"/>
      <c r="G60" s="751"/>
      <c r="H60" s="751"/>
      <c r="I60" s="751"/>
      <c r="J60" s="751"/>
    </row>
    <row r="61" spans="1:10" ht="15" customHeight="1">
      <c r="A61" s="760"/>
      <c r="B61" s="758" t="s">
        <v>556</v>
      </c>
      <c r="C61" s="751"/>
      <c r="D61" s="751"/>
      <c r="E61" s="751"/>
      <c r="F61" s="751"/>
      <c r="G61" s="751"/>
      <c r="H61" s="751"/>
      <c r="I61" s="751"/>
      <c r="J61" s="751"/>
    </row>
    <row r="62" spans="1:10" ht="15" customHeight="1">
      <c r="A62" s="760"/>
      <c r="B62" s="758" t="s">
        <v>557</v>
      </c>
      <c r="C62" s="751"/>
      <c r="D62" s="751"/>
      <c r="E62" s="751"/>
      <c r="F62" s="751"/>
      <c r="G62" s="751"/>
      <c r="H62" s="751"/>
      <c r="I62" s="751"/>
      <c r="J62" s="751"/>
    </row>
    <row r="63" spans="1:10" ht="15" customHeight="1">
      <c r="A63" s="760"/>
      <c r="B63" s="758" t="s">
        <v>558</v>
      </c>
      <c r="C63" s="751"/>
      <c r="D63" s="751"/>
      <c r="E63" s="751"/>
      <c r="F63" s="751"/>
      <c r="G63" s="751"/>
      <c r="H63" s="751"/>
      <c r="I63" s="751"/>
      <c r="J63" s="751"/>
    </row>
    <row r="64" spans="1:10" ht="15" customHeight="1">
      <c r="A64" s="2" t="s">
        <v>559</v>
      </c>
      <c r="B64" s="2"/>
      <c r="C64" s="25"/>
      <c r="D64" s="25"/>
      <c r="E64" s="25"/>
      <c r="F64" s="25"/>
      <c r="G64" s="25"/>
      <c r="H64" s="25"/>
      <c r="I64" s="25"/>
      <c r="J64" s="25"/>
    </row>
    <row r="65" spans="1:10" ht="15" customHeight="1">
      <c r="A65" s="758"/>
      <c r="B65" s="758" t="s">
        <v>560</v>
      </c>
      <c r="C65" s="751"/>
      <c r="D65" s="751"/>
      <c r="E65" s="751"/>
      <c r="F65" s="751"/>
      <c r="G65" s="751"/>
      <c r="H65" s="751"/>
      <c r="I65" s="751"/>
      <c r="J65" s="751"/>
    </row>
    <row r="66" spans="1:10" ht="15" customHeight="1">
      <c r="A66" s="760"/>
      <c r="B66" s="758" t="s">
        <v>561</v>
      </c>
      <c r="C66" s="751"/>
      <c r="D66" s="751"/>
      <c r="E66" s="751"/>
      <c r="F66" s="751"/>
      <c r="G66" s="751"/>
      <c r="H66" s="751"/>
      <c r="I66" s="751"/>
      <c r="J66" s="751"/>
    </row>
    <row r="67" spans="1:10" ht="15" customHeight="1">
      <c r="A67" s="760"/>
      <c r="B67" s="758" t="s">
        <v>562</v>
      </c>
      <c r="C67" s="751"/>
      <c r="D67" s="751"/>
      <c r="E67" s="751"/>
      <c r="F67" s="751"/>
      <c r="G67" s="751"/>
      <c r="H67" s="751"/>
      <c r="I67" s="751"/>
      <c r="J67" s="751"/>
    </row>
    <row r="68" spans="1:10" ht="15" customHeight="1">
      <c r="A68" s="760"/>
      <c r="B68" s="758" t="s">
        <v>563</v>
      </c>
      <c r="C68" s="751"/>
      <c r="D68" s="751"/>
      <c r="E68" s="751"/>
      <c r="F68" s="751"/>
      <c r="G68" s="751"/>
      <c r="H68" s="751"/>
      <c r="I68" s="751"/>
      <c r="J68" s="751"/>
    </row>
    <row r="69" spans="1:10" ht="15" customHeight="1">
      <c r="A69" s="760"/>
      <c r="B69" s="758" t="s">
        <v>564</v>
      </c>
      <c r="C69" s="751"/>
      <c r="D69" s="751"/>
      <c r="E69" s="751"/>
      <c r="F69" s="751"/>
      <c r="G69" s="751"/>
      <c r="H69" s="751"/>
      <c r="I69" s="751"/>
      <c r="J69" s="751"/>
    </row>
    <row r="70" spans="1:10" ht="15" customHeight="1">
      <c r="A70" s="760"/>
      <c r="B70" s="758" t="s">
        <v>565</v>
      </c>
      <c r="C70" s="751"/>
      <c r="D70" s="751"/>
      <c r="E70" s="751"/>
      <c r="F70" s="751"/>
      <c r="G70" s="751"/>
      <c r="H70" s="751"/>
      <c r="I70" s="751"/>
      <c r="J70" s="751"/>
    </row>
    <row r="71" spans="1:10" ht="15" customHeight="1">
      <c r="A71" s="760"/>
      <c r="B71" s="758" t="s">
        <v>566</v>
      </c>
      <c r="C71" s="751"/>
      <c r="D71" s="751"/>
      <c r="E71" s="751"/>
      <c r="F71" s="751"/>
      <c r="G71" s="751"/>
      <c r="H71" s="751"/>
      <c r="I71" s="751"/>
      <c r="J71" s="751"/>
    </row>
    <row r="72" spans="1:10" ht="15" customHeight="1">
      <c r="A72" s="760"/>
      <c r="B72" s="758" t="s">
        <v>567</v>
      </c>
      <c r="C72" s="751"/>
      <c r="D72" s="751"/>
      <c r="E72" s="751"/>
      <c r="F72" s="751"/>
      <c r="G72" s="751"/>
      <c r="H72" s="751"/>
      <c r="I72" s="751"/>
      <c r="J72" s="751"/>
    </row>
    <row r="73" spans="1:10" ht="15" customHeight="1">
      <c r="A73" s="2" t="s">
        <v>568</v>
      </c>
      <c r="B73" s="2"/>
      <c r="C73" s="25"/>
      <c r="D73" s="25"/>
      <c r="E73" s="25"/>
      <c r="F73" s="25"/>
      <c r="G73" s="25"/>
      <c r="H73" s="25"/>
      <c r="I73" s="25"/>
      <c r="J73" s="25"/>
    </row>
    <row r="74" spans="1:10" ht="15" customHeight="1">
      <c r="A74" s="758"/>
      <c r="B74" s="758" t="s">
        <v>569</v>
      </c>
      <c r="C74" s="751"/>
      <c r="D74" s="751"/>
      <c r="E74" s="751"/>
      <c r="F74" s="751"/>
      <c r="G74" s="751"/>
      <c r="H74" s="751"/>
      <c r="I74" s="751"/>
      <c r="J74" s="751"/>
    </row>
    <row r="75" spans="1:10" ht="15" customHeight="1">
      <c r="A75" s="760"/>
      <c r="B75" s="758" t="s">
        <v>570</v>
      </c>
      <c r="C75" s="751"/>
      <c r="D75" s="751"/>
      <c r="E75" s="751"/>
      <c r="F75" s="751"/>
      <c r="G75" s="751"/>
      <c r="H75" s="751"/>
      <c r="I75" s="751"/>
      <c r="J75" s="751"/>
    </row>
    <row r="76" spans="1:10" ht="15" customHeight="1">
      <c r="A76" s="760"/>
      <c r="B76" s="758" t="s">
        <v>571</v>
      </c>
      <c r="C76" s="751"/>
      <c r="D76" s="751"/>
      <c r="E76" s="751"/>
      <c r="F76" s="751"/>
      <c r="G76" s="751"/>
      <c r="H76" s="751"/>
      <c r="I76" s="751"/>
      <c r="J76" s="751"/>
    </row>
    <row r="77" spans="1:10" ht="15" customHeight="1">
      <c r="A77" s="760"/>
      <c r="B77" s="758" t="s">
        <v>572</v>
      </c>
      <c r="C77" s="751"/>
      <c r="D77" s="751"/>
      <c r="E77" s="751"/>
      <c r="F77" s="751"/>
      <c r="G77" s="751"/>
      <c r="H77" s="751"/>
      <c r="I77" s="751"/>
      <c r="J77" s="751"/>
    </row>
    <row r="78" spans="1:10" ht="15" customHeight="1">
      <c r="A78" s="760"/>
      <c r="B78" s="758" t="s">
        <v>573</v>
      </c>
      <c r="C78" s="751"/>
      <c r="D78" s="751"/>
      <c r="E78" s="751"/>
      <c r="F78" s="751"/>
      <c r="G78" s="751"/>
      <c r="H78" s="751"/>
      <c r="I78" s="751"/>
      <c r="J78" s="751"/>
    </row>
    <row r="79" spans="1:10" ht="15" customHeight="1">
      <c r="A79" s="2" t="s">
        <v>574</v>
      </c>
      <c r="B79" s="2"/>
      <c r="C79" s="49"/>
      <c r="D79" s="49"/>
      <c r="E79" s="49"/>
      <c r="F79" s="49"/>
      <c r="G79" s="49"/>
      <c r="H79" s="49"/>
      <c r="I79" s="49"/>
      <c r="J79" s="49"/>
    </row>
    <row r="80" spans="1:10" ht="15" customHeight="1">
      <c r="A80" s="758"/>
      <c r="B80" s="758" t="s">
        <v>575</v>
      </c>
      <c r="C80" s="755"/>
      <c r="D80" s="755"/>
      <c r="E80" s="755"/>
      <c r="F80" s="755"/>
      <c r="G80" s="755"/>
      <c r="H80" s="755"/>
      <c r="I80" s="755"/>
      <c r="J80" s="755"/>
    </row>
    <row r="81" spans="1:10" ht="15" customHeight="1">
      <c r="A81" s="760"/>
      <c r="B81" s="758" t="s">
        <v>576</v>
      </c>
      <c r="C81" s="751"/>
      <c r="D81" s="751"/>
      <c r="E81" s="751"/>
      <c r="F81" s="751"/>
      <c r="G81" s="751"/>
      <c r="H81" s="751"/>
      <c r="I81" s="751"/>
      <c r="J81" s="751"/>
    </row>
    <row r="82" spans="1:10" ht="15" customHeight="1">
      <c r="A82" s="760"/>
      <c r="B82" s="758" t="s">
        <v>577</v>
      </c>
      <c r="C82" s="751"/>
      <c r="D82" s="751"/>
      <c r="E82" s="751"/>
      <c r="F82" s="751"/>
      <c r="G82" s="751"/>
      <c r="H82" s="751"/>
      <c r="I82" s="751"/>
      <c r="J82" s="751"/>
    </row>
    <row r="83" spans="1:10" ht="15" customHeight="1">
      <c r="A83" s="760"/>
      <c r="B83" s="758" t="s">
        <v>578</v>
      </c>
      <c r="C83" s="751"/>
      <c r="D83" s="751"/>
      <c r="E83" s="751"/>
      <c r="F83" s="751"/>
      <c r="G83" s="751"/>
      <c r="H83" s="751"/>
      <c r="I83" s="751"/>
      <c r="J83" s="751"/>
    </row>
    <row r="84" spans="1:10" ht="15" customHeight="1">
      <c r="A84" s="2" t="s">
        <v>579</v>
      </c>
      <c r="B84" s="2"/>
      <c r="C84" s="25"/>
      <c r="D84" s="25"/>
      <c r="E84" s="25"/>
      <c r="F84" s="25"/>
      <c r="G84" s="25"/>
      <c r="H84" s="25"/>
      <c r="I84" s="25"/>
      <c r="J84" s="25"/>
    </row>
    <row r="85" spans="1:10" ht="15" customHeight="1">
      <c r="A85" s="760"/>
      <c r="B85" s="758" t="s">
        <v>580</v>
      </c>
      <c r="C85" s="751"/>
      <c r="D85" s="751"/>
      <c r="E85" s="751"/>
      <c r="F85" s="751"/>
      <c r="G85" s="751"/>
      <c r="H85" s="751"/>
      <c r="I85" s="751"/>
      <c r="J85" s="751"/>
    </row>
    <row r="86" spans="1:10" ht="15" customHeight="1">
      <c r="A86" s="760"/>
      <c r="B86" s="758" t="s">
        <v>581</v>
      </c>
      <c r="C86" s="751"/>
      <c r="D86" s="751"/>
      <c r="E86" s="751"/>
      <c r="F86" s="751"/>
      <c r="G86" s="751"/>
      <c r="H86" s="751"/>
      <c r="I86" s="751"/>
      <c r="J86" s="751"/>
    </row>
    <row r="87" spans="1:10" ht="14.25" customHeight="1">
      <c r="A87" s="760"/>
      <c r="B87" s="758" t="s">
        <v>582</v>
      </c>
      <c r="C87" s="751"/>
      <c r="D87" s="751"/>
      <c r="E87" s="751"/>
      <c r="F87" s="751"/>
      <c r="G87" s="751"/>
      <c r="H87" s="751"/>
      <c r="I87" s="751"/>
      <c r="J87" s="751"/>
    </row>
    <row r="88" spans="1:10" ht="14.25" customHeight="1">
      <c r="A88" s="2" t="s">
        <v>583</v>
      </c>
      <c r="B88" s="2"/>
      <c r="C88" s="49"/>
      <c r="D88" s="49"/>
      <c r="E88" s="49"/>
      <c r="F88" s="49"/>
      <c r="G88" s="49"/>
      <c r="H88" s="49"/>
      <c r="I88" s="49"/>
      <c r="J88" s="49"/>
    </row>
    <row r="89" spans="1:10" ht="14.25" customHeight="1">
      <c r="A89" s="760"/>
      <c r="B89" s="758" t="s">
        <v>584</v>
      </c>
      <c r="C89" s="751"/>
      <c r="D89" s="751"/>
      <c r="E89" s="751"/>
      <c r="F89" s="751"/>
      <c r="G89" s="751"/>
      <c r="H89" s="751"/>
      <c r="I89" s="751"/>
      <c r="J89" s="751"/>
    </row>
    <row r="90" spans="1:10" ht="14.25" customHeight="1">
      <c r="A90" s="2" t="s">
        <v>585</v>
      </c>
      <c r="B90" s="2"/>
      <c r="C90" s="25"/>
      <c r="D90" s="25"/>
      <c r="E90" s="25"/>
      <c r="F90" s="25"/>
      <c r="G90" s="25"/>
      <c r="H90" s="25"/>
      <c r="I90" s="25"/>
      <c r="J90" s="25"/>
    </row>
    <row r="91" spans="1:10" ht="14.25" customHeight="1">
      <c r="A91" s="760"/>
      <c r="B91" s="758" t="s">
        <v>586</v>
      </c>
      <c r="C91" s="751"/>
      <c r="D91" s="751"/>
      <c r="E91" s="751"/>
      <c r="F91" s="751"/>
      <c r="G91" s="751"/>
      <c r="H91" s="751"/>
      <c r="I91" s="751"/>
      <c r="J91" s="751"/>
    </row>
    <row r="92" spans="1:10" ht="14.25" customHeight="1">
      <c r="A92" s="760"/>
      <c r="B92" s="758" t="s">
        <v>587</v>
      </c>
      <c r="C92" s="751"/>
      <c r="D92" s="751"/>
      <c r="E92" s="751"/>
      <c r="F92" s="751"/>
      <c r="G92" s="751"/>
      <c r="H92" s="751"/>
      <c r="I92" s="751"/>
      <c r="J92" s="751"/>
    </row>
    <row r="93" spans="1:10" ht="14.25" customHeight="1">
      <c r="A93" s="760"/>
      <c r="B93" s="758" t="s">
        <v>588</v>
      </c>
      <c r="C93" s="751"/>
      <c r="D93" s="751"/>
      <c r="E93" s="751"/>
      <c r="F93" s="751"/>
      <c r="G93" s="751"/>
      <c r="H93" s="751"/>
      <c r="I93" s="751"/>
      <c r="J93" s="751"/>
    </row>
    <row r="94" spans="1:10" ht="14.25" customHeight="1">
      <c r="A94" s="2" t="s">
        <v>589</v>
      </c>
      <c r="B94" s="2"/>
      <c r="C94" s="25"/>
      <c r="D94" s="25"/>
      <c r="E94" s="25"/>
      <c r="F94" s="25"/>
      <c r="G94" s="25"/>
      <c r="H94" s="25"/>
      <c r="I94" s="25"/>
      <c r="J94" s="25"/>
    </row>
    <row r="95" spans="1:10" ht="14.25" customHeight="1">
      <c r="A95" s="758"/>
      <c r="B95" s="758" t="s">
        <v>590</v>
      </c>
      <c r="C95" s="751"/>
      <c r="D95" s="751"/>
      <c r="E95" s="751"/>
      <c r="F95" s="751"/>
      <c r="G95" s="751"/>
      <c r="H95" s="751"/>
      <c r="I95" s="751"/>
      <c r="J95" s="751"/>
    </row>
    <row r="96" spans="1:10" ht="14.25" customHeight="1">
      <c r="A96" s="758"/>
      <c r="B96" s="758" t="s">
        <v>591</v>
      </c>
      <c r="C96" s="751"/>
      <c r="D96" s="751"/>
      <c r="E96" s="751"/>
      <c r="F96" s="751"/>
      <c r="G96" s="751"/>
      <c r="H96" s="751"/>
      <c r="I96" s="751"/>
      <c r="J96" s="751"/>
    </row>
    <row r="97" spans="1:10" ht="14.25" customHeight="1">
      <c r="A97" s="758"/>
      <c r="B97" s="758" t="s">
        <v>592</v>
      </c>
      <c r="C97" s="751"/>
      <c r="D97" s="751"/>
      <c r="E97" s="751"/>
      <c r="F97" s="751"/>
      <c r="G97" s="751"/>
      <c r="H97" s="751"/>
      <c r="I97" s="751"/>
      <c r="J97" s="751"/>
    </row>
    <row r="98" spans="1:10" ht="14.25" customHeight="1">
      <c r="A98" s="758"/>
      <c r="B98" s="758" t="s">
        <v>593</v>
      </c>
      <c r="C98" s="751"/>
      <c r="D98" s="751"/>
      <c r="E98" s="751"/>
      <c r="F98" s="751"/>
      <c r="G98" s="751"/>
      <c r="H98" s="751"/>
      <c r="I98" s="751"/>
      <c r="J98" s="751"/>
    </row>
    <row r="99" spans="1:10" ht="14.25" customHeight="1">
      <c r="A99" s="2" t="s">
        <v>594</v>
      </c>
      <c r="B99" s="2"/>
      <c r="C99" s="49"/>
      <c r="D99" s="49"/>
      <c r="E99" s="49"/>
      <c r="F99" s="49"/>
      <c r="G99" s="49"/>
      <c r="H99" s="49"/>
      <c r="I99" s="49"/>
      <c r="J99" s="49"/>
    </row>
    <row r="100" spans="1:10" ht="14.25" customHeight="1">
      <c r="A100" s="760"/>
      <c r="B100" s="758" t="s">
        <v>595</v>
      </c>
      <c r="C100" s="751"/>
      <c r="D100" s="751"/>
      <c r="E100" s="751"/>
      <c r="F100" s="751"/>
      <c r="G100" s="751"/>
      <c r="H100" s="751"/>
      <c r="I100" s="751"/>
      <c r="J100" s="751"/>
    </row>
    <row r="101" spans="1:10" ht="14.25" customHeight="1">
      <c r="A101" s="2" t="s">
        <v>596</v>
      </c>
      <c r="B101" s="2"/>
      <c r="C101" s="25"/>
      <c r="D101" s="25"/>
      <c r="E101" s="25"/>
      <c r="F101" s="25"/>
      <c r="G101" s="25"/>
      <c r="H101" s="25"/>
      <c r="I101" s="25"/>
      <c r="J101" s="25"/>
    </row>
    <row r="102" spans="1:10" ht="14.25" customHeight="1">
      <c r="A102" s="758"/>
      <c r="B102" s="758" t="s">
        <v>597</v>
      </c>
      <c r="C102" s="751"/>
      <c r="D102" s="751"/>
      <c r="E102" s="751"/>
      <c r="F102" s="751"/>
      <c r="G102" s="751"/>
      <c r="H102" s="751"/>
      <c r="I102" s="751"/>
      <c r="J102" s="751"/>
    </row>
    <row r="103" spans="1:10" ht="14.25" customHeight="1">
      <c r="A103" s="760"/>
      <c r="B103" s="758" t="s">
        <v>598</v>
      </c>
      <c r="C103" s="751"/>
      <c r="D103" s="751"/>
      <c r="E103" s="751"/>
      <c r="F103" s="751"/>
      <c r="G103" s="751"/>
      <c r="H103" s="751"/>
      <c r="I103" s="751"/>
      <c r="J103" s="751"/>
    </row>
    <row r="104" spans="1:10" ht="14.25" customHeight="1">
      <c r="A104" s="760"/>
      <c r="B104" s="758" t="s">
        <v>599</v>
      </c>
      <c r="C104" s="751"/>
      <c r="D104" s="751"/>
      <c r="E104" s="751"/>
      <c r="F104" s="751"/>
      <c r="G104" s="751"/>
      <c r="H104" s="751"/>
      <c r="I104" s="751"/>
      <c r="J104" s="751"/>
    </row>
    <row r="105" spans="1:10" ht="14.25" customHeight="1">
      <c r="A105" s="760"/>
      <c r="B105" s="758" t="s">
        <v>600</v>
      </c>
      <c r="C105" s="751"/>
      <c r="D105" s="751"/>
      <c r="E105" s="751"/>
      <c r="F105" s="751"/>
      <c r="G105" s="751"/>
      <c r="H105" s="751"/>
      <c r="I105" s="751"/>
      <c r="J105" s="751"/>
    </row>
    <row r="106" spans="1:10" ht="14.25" customHeight="1">
      <c r="A106" s="760"/>
      <c r="B106" s="758" t="s">
        <v>601</v>
      </c>
      <c r="C106" s="751"/>
      <c r="D106" s="751"/>
      <c r="E106" s="751"/>
      <c r="F106" s="751"/>
      <c r="G106" s="751"/>
      <c r="H106" s="751"/>
      <c r="I106" s="751"/>
      <c r="J106" s="751"/>
    </row>
    <row r="107" spans="1:10" ht="14.25" customHeight="1">
      <c r="A107" s="760"/>
      <c r="B107" s="758" t="s">
        <v>602</v>
      </c>
      <c r="C107" s="751"/>
      <c r="D107" s="751"/>
      <c r="E107" s="751"/>
      <c r="F107" s="751"/>
      <c r="G107" s="751"/>
      <c r="H107" s="751"/>
      <c r="I107" s="751"/>
      <c r="J107" s="751"/>
    </row>
    <row r="108" spans="1:10" ht="14.25" customHeight="1">
      <c r="A108" s="760"/>
      <c r="B108" s="758" t="s">
        <v>603</v>
      </c>
      <c r="C108" s="751"/>
      <c r="D108" s="751"/>
      <c r="E108" s="751"/>
      <c r="F108" s="751"/>
      <c r="G108" s="751"/>
      <c r="H108" s="751"/>
      <c r="I108" s="751"/>
      <c r="J108" s="751"/>
    </row>
    <row r="109" spans="1:10" ht="14.25" customHeight="1">
      <c r="A109" s="2" t="s">
        <v>604</v>
      </c>
      <c r="B109" s="2"/>
      <c r="C109" s="683"/>
      <c r="D109" s="683"/>
      <c r="E109" s="683"/>
      <c r="F109" s="683"/>
      <c r="G109" s="683"/>
      <c r="H109" s="683"/>
      <c r="I109" s="683"/>
      <c r="J109" s="683"/>
    </row>
    <row r="110" spans="1:10" ht="14.25" customHeight="1">
      <c r="A110" s="2" t="s">
        <v>605</v>
      </c>
      <c r="B110" s="2"/>
      <c r="C110" s="25"/>
      <c r="D110" s="25"/>
      <c r="E110" s="25"/>
      <c r="F110" s="25"/>
      <c r="G110" s="25"/>
      <c r="H110" s="25"/>
      <c r="I110" s="25"/>
      <c r="J110" s="25"/>
    </row>
    <row r="111" spans="1:10" ht="14.25" customHeight="1" thickBot="1">
      <c r="A111" s="282" t="s">
        <v>606</v>
      </c>
      <c r="B111" s="282"/>
      <c r="C111" s="206"/>
      <c r="D111" s="206"/>
      <c r="E111" s="206"/>
      <c r="F111" s="206"/>
      <c r="G111" s="206"/>
      <c r="H111" s="206"/>
      <c r="I111" s="206"/>
      <c r="J111" s="206"/>
    </row>
  </sheetData>
  <conditionalFormatting sqref="C3:D93">
    <cfRule type="containsBlanks" dxfId="199" priority="8">
      <formula>LEN(TRIM(C3))=0</formula>
    </cfRule>
  </conditionalFormatting>
  <conditionalFormatting sqref="C94:D99">
    <cfRule type="containsBlanks" dxfId="198" priority="10">
      <formula>LEN(TRIM(C94))=0</formula>
    </cfRule>
  </conditionalFormatting>
  <conditionalFormatting sqref="C100:D108">
    <cfRule type="containsBlanks" dxfId="197" priority="7">
      <formula>LEN(TRIM(C100))=0</formula>
    </cfRule>
  </conditionalFormatting>
  <conditionalFormatting sqref="C98:D98">
    <cfRule type="containsBlanks" dxfId="196" priority="9" stopIfTrue="1">
      <formula>LEN(TRIM(C98))=0</formula>
    </cfRule>
  </conditionalFormatting>
  <conditionalFormatting sqref="C110:D110">
    <cfRule type="containsBlanks" dxfId="195" priority="6">
      <formula>LEN(TRIM(C110))=0</formula>
    </cfRule>
  </conditionalFormatting>
  <conditionalFormatting sqref="E3:J93">
    <cfRule type="containsBlanks" dxfId="194" priority="3">
      <formula>LEN(TRIM(E3))=0</formula>
    </cfRule>
  </conditionalFormatting>
  <conditionalFormatting sqref="E94:J99">
    <cfRule type="containsBlanks" dxfId="193" priority="5">
      <formula>LEN(TRIM(E94))=0</formula>
    </cfRule>
  </conditionalFormatting>
  <conditionalFormatting sqref="E100:J108">
    <cfRule type="containsBlanks" dxfId="192" priority="2">
      <formula>LEN(TRIM(E100))=0</formula>
    </cfRule>
  </conditionalFormatting>
  <conditionalFormatting sqref="E98:J98">
    <cfRule type="containsBlanks" dxfId="191" priority="4" stopIfTrue="1">
      <formula>LEN(TRIM(E98))=0</formula>
    </cfRule>
  </conditionalFormatting>
  <conditionalFormatting sqref="E110:J110">
    <cfRule type="containsBlanks" dxfId="190" priority="1">
      <formula>LEN(TRIM(E110))=0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3" orientation="portrait" r:id="rId1"/>
  <headerFooter>
    <oddFooter>&amp;LAnnuaire Statistique&amp;CMinistère de la Santé&amp;R&amp;P</oddFooter>
  </headerFooter>
  <rowBreaks count="2" manualBreakCount="2">
    <brk id="49" max="16383" man="1"/>
    <brk id="93" max="16383" man="1"/>
  </rowBreak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Feuil136">
    <tabColor rgb="FFF9FBFA"/>
  </sheetPr>
  <dimension ref="A1:L56"/>
  <sheetViews>
    <sheetView view="pageBreakPreview" zoomScale="85" zoomScaleNormal="100" zoomScaleSheetLayoutView="85" workbookViewId="0">
      <pane xSplit="1" ySplit="2" topLeftCell="B3" activePane="bottomRight" state="frozen"/>
      <selection activeCell="A28" sqref="A28"/>
      <selection pane="topRight" activeCell="A28" sqref="A28"/>
      <selection pane="bottomLeft" activeCell="A28" sqref="A28"/>
      <selection pane="bottomRight" activeCell="D21" sqref="D21"/>
    </sheetView>
  </sheetViews>
  <sheetFormatPr baseColWidth="10" defaultColWidth="14.3984375" defaultRowHeight="15" customHeight="1"/>
  <cols>
    <col min="1" max="1" width="50.796875" style="769" customWidth="1"/>
    <col min="2" max="2" width="10.9296875" style="769" customWidth="1"/>
    <col min="3" max="12" width="8.796875" style="769" customWidth="1"/>
    <col min="13" max="13" width="7.19921875" style="769" customWidth="1"/>
    <col min="14" max="14" width="5" style="769" customWidth="1"/>
    <col min="15" max="17" width="10.796875" style="769" customWidth="1"/>
    <col min="18" max="19" width="14.3984375" style="769" customWidth="1"/>
    <col min="20" max="16384" width="14.3984375" style="769"/>
  </cols>
  <sheetData>
    <row r="1" spans="1:12" s="768" customFormat="1" ht="29.75" customHeight="1">
      <c r="A1" s="2" t="s">
        <v>2163</v>
      </c>
    </row>
    <row r="2" spans="1:12" s="770" customFormat="1" ht="56" customHeight="1">
      <c r="A2" s="769" t="s">
        <v>2164</v>
      </c>
      <c r="B2" s="770" t="s">
        <v>499</v>
      </c>
      <c r="C2" s="770" t="s">
        <v>590</v>
      </c>
      <c r="D2" s="770" t="s">
        <v>525</v>
      </c>
      <c r="E2" s="770" t="s">
        <v>526</v>
      </c>
      <c r="F2" s="770" t="s">
        <v>527</v>
      </c>
      <c r="G2" s="770" t="s">
        <v>528</v>
      </c>
      <c r="H2" s="770" t="s">
        <v>529</v>
      </c>
      <c r="I2" s="770" t="s">
        <v>2165</v>
      </c>
      <c r="J2" s="770" t="s">
        <v>531</v>
      </c>
      <c r="K2" s="770" t="s">
        <v>551</v>
      </c>
      <c r="L2" s="770" t="s">
        <v>538</v>
      </c>
    </row>
    <row r="3" spans="1:12" ht="14.25" customHeight="1">
      <c r="A3" s="461" t="s">
        <v>2166</v>
      </c>
      <c r="B3" s="763"/>
      <c r="C3" s="763"/>
      <c r="D3" s="763"/>
      <c r="E3" s="763"/>
      <c r="F3" s="763"/>
      <c r="G3" s="763"/>
      <c r="H3" s="763"/>
      <c r="I3" s="763"/>
      <c r="J3" s="763"/>
      <c r="K3" s="763"/>
      <c r="L3" s="763"/>
    </row>
    <row r="4" spans="1:12" ht="14.25" customHeight="1">
      <c r="A4" s="770" t="s">
        <v>2167</v>
      </c>
      <c r="B4" s="771"/>
      <c r="C4" s="771"/>
      <c r="D4" s="771"/>
      <c r="E4" s="771"/>
      <c r="F4" s="771"/>
      <c r="G4" s="771"/>
      <c r="H4" s="771"/>
      <c r="I4" s="771"/>
      <c r="J4" s="771"/>
      <c r="K4" s="771"/>
      <c r="L4" s="771"/>
    </row>
    <row r="5" spans="1:12" ht="14.25" customHeight="1">
      <c r="A5" s="770" t="s">
        <v>2168</v>
      </c>
      <c r="B5" s="771"/>
      <c r="C5" s="771"/>
      <c r="D5" s="771"/>
      <c r="E5" s="771"/>
      <c r="F5" s="771"/>
      <c r="G5" s="771"/>
      <c r="H5" s="771"/>
      <c r="I5" s="771"/>
      <c r="J5" s="771"/>
      <c r="K5" s="771"/>
      <c r="L5" s="771"/>
    </row>
    <row r="6" spans="1:12" ht="14.25" customHeight="1">
      <c r="A6" s="770" t="s">
        <v>2169</v>
      </c>
      <c r="B6" s="771"/>
      <c r="C6" s="771"/>
      <c r="D6" s="771"/>
      <c r="E6" s="771"/>
      <c r="F6" s="771"/>
      <c r="G6" s="771"/>
      <c r="H6" s="771"/>
      <c r="I6" s="771"/>
      <c r="J6" s="771"/>
      <c r="K6" s="771"/>
      <c r="L6" s="771"/>
    </row>
    <row r="7" spans="1:12" ht="14.25" customHeight="1">
      <c r="A7" s="770" t="s">
        <v>2170</v>
      </c>
      <c r="B7" s="771"/>
      <c r="C7" s="771"/>
      <c r="D7" s="771"/>
      <c r="E7" s="771"/>
      <c r="F7" s="771"/>
      <c r="G7" s="771"/>
      <c r="H7" s="771"/>
      <c r="I7" s="771"/>
      <c r="J7" s="771"/>
      <c r="K7" s="771"/>
      <c r="L7" s="771"/>
    </row>
    <row r="8" spans="1:12" ht="14.25" customHeight="1">
      <c r="A8" s="770" t="s">
        <v>2171</v>
      </c>
      <c r="B8" s="771"/>
      <c r="C8" s="771"/>
      <c r="D8" s="771"/>
      <c r="E8" s="771"/>
      <c r="F8" s="771"/>
      <c r="G8" s="771"/>
      <c r="H8" s="771"/>
      <c r="I8" s="771"/>
      <c r="J8" s="771"/>
      <c r="K8" s="771"/>
      <c r="L8" s="771"/>
    </row>
    <row r="9" spans="1:12" ht="14.25" customHeight="1">
      <c r="A9" s="770" t="s">
        <v>2172</v>
      </c>
      <c r="B9" s="771"/>
      <c r="C9" s="771"/>
      <c r="D9" s="771"/>
      <c r="E9" s="771"/>
      <c r="F9" s="771"/>
      <c r="G9" s="771"/>
      <c r="H9" s="771"/>
      <c r="I9" s="771"/>
      <c r="J9" s="771"/>
      <c r="K9" s="771"/>
      <c r="L9" s="771"/>
    </row>
    <row r="10" spans="1:12" ht="14.25" customHeight="1">
      <c r="A10" s="461" t="s">
        <v>2173</v>
      </c>
      <c r="B10" s="763"/>
      <c r="C10" s="763"/>
      <c r="D10" s="763"/>
      <c r="E10" s="763"/>
      <c r="F10" s="763"/>
      <c r="G10" s="763"/>
      <c r="H10" s="763"/>
      <c r="I10" s="763"/>
      <c r="J10" s="763"/>
      <c r="K10" s="763"/>
      <c r="L10" s="763"/>
    </row>
    <row r="11" spans="1:12" ht="14.25" customHeight="1">
      <c r="A11" s="770" t="s">
        <v>2174</v>
      </c>
      <c r="B11" s="771"/>
      <c r="C11" s="771"/>
      <c r="D11" s="771"/>
      <c r="E11" s="771"/>
      <c r="F11" s="771"/>
      <c r="G11" s="771"/>
      <c r="H11" s="771"/>
      <c r="I11" s="771"/>
      <c r="J11" s="771"/>
      <c r="K11" s="771"/>
      <c r="L11" s="771"/>
    </row>
    <row r="12" spans="1:12" ht="14.25" customHeight="1">
      <c r="A12" s="770" t="s">
        <v>2139</v>
      </c>
      <c r="B12" s="771"/>
      <c r="C12" s="771"/>
      <c r="D12" s="771"/>
      <c r="E12" s="771"/>
      <c r="F12" s="771"/>
      <c r="G12" s="771"/>
      <c r="H12" s="771"/>
      <c r="I12" s="771"/>
      <c r="J12" s="771"/>
      <c r="K12" s="771"/>
      <c r="L12" s="771"/>
    </row>
    <row r="13" spans="1:12" ht="14.25" customHeight="1">
      <c r="A13" s="770" t="s">
        <v>2175</v>
      </c>
      <c r="B13" s="771"/>
      <c r="C13" s="771"/>
      <c r="D13" s="771"/>
      <c r="E13" s="771"/>
      <c r="F13" s="771"/>
      <c r="G13" s="771"/>
      <c r="H13" s="771"/>
      <c r="I13" s="771"/>
      <c r="J13" s="771"/>
      <c r="K13" s="771"/>
      <c r="L13" s="771"/>
    </row>
    <row r="14" spans="1:12" ht="14.25" customHeight="1">
      <c r="A14" s="461" t="s">
        <v>2176</v>
      </c>
      <c r="B14" s="763"/>
      <c r="C14" s="763"/>
      <c r="D14" s="763"/>
      <c r="E14" s="763"/>
      <c r="F14" s="763"/>
      <c r="G14" s="763"/>
      <c r="H14" s="763"/>
      <c r="I14" s="763"/>
      <c r="J14" s="763"/>
      <c r="K14" s="763"/>
      <c r="L14" s="763"/>
    </row>
    <row r="15" spans="1:12" ht="14.25" customHeight="1">
      <c r="A15" s="770" t="s">
        <v>2177</v>
      </c>
      <c r="B15" s="771"/>
      <c r="C15" s="771"/>
      <c r="D15" s="771"/>
      <c r="E15" s="771"/>
      <c r="F15" s="771"/>
      <c r="G15" s="771"/>
      <c r="H15" s="771"/>
      <c r="I15" s="771"/>
      <c r="J15" s="771"/>
      <c r="K15" s="771"/>
      <c r="L15" s="771"/>
    </row>
    <row r="16" spans="1:12" ht="14.25" customHeight="1">
      <c r="A16" s="770" t="s">
        <v>2178</v>
      </c>
      <c r="B16" s="771"/>
      <c r="C16" s="771"/>
      <c r="D16" s="771"/>
      <c r="E16" s="771"/>
      <c r="F16" s="771"/>
      <c r="G16" s="771"/>
      <c r="H16" s="771"/>
      <c r="I16" s="771"/>
      <c r="J16" s="771"/>
      <c r="K16" s="771"/>
      <c r="L16" s="771"/>
    </row>
    <row r="17" spans="1:12" ht="14.25" customHeight="1">
      <c r="A17" s="770" t="s">
        <v>2179</v>
      </c>
      <c r="B17" s="771"/>
      <c r="C17" s="771"/>
      <c r="D17" s="771"/>
      <c r="E17" s="771"/>
      <c r="F17" s="771"/>
      <c r="G17" s="771"/>
      <c r="H17" s="771"/>
      <c r="I17" s="771"/>
      <c r="J17" s="771"/>
      <c r="K17" s="771"/>
      <c r="L17" s="771"/>
    </row>
    <row r="18" spans="1:12" ht="14.25" customHeight="1">
      <c r="A18" s="770" t="s">
        <v>2180</v>
      </c>
      <c r="B18" s="771"/>
      <c r="C18" s="771"/>
      <c r="D18" s="771"/>
      <c r="E18" s="771"/>
      <c r="F18" s="771"/>
      <c r="G18" s="771"/>
      <c r="H18" s="771"/>
      <c r="I18" s="771"/>
      <c r="J18" s="771"/>
      <c r="K18" s="771"/>
      <c r="L18" s="771"/>
    </row>
    <row r="19" spans="1:12" ht="14.25" customHeight="1">
      <c r="A19" s="770" t="s">
        <v>2181</v>
      </c>
      <c r="B19" s="771"/>
      <c r="C19" s="771"/>
      <c r="D19" s="771"/>
      <c r="E19" s="771"/>
      <c r="F19" s="771"/>
      <c r="G19" s="771"/>
      <c r="H19" s="771"/>
      <c r="I19" s="771"/>
      <c r="J19" s="771"/>
      <c r="K19" s="771"/>
      <c r="L19" s="771"/>
    </row>
    <row r="20" spans="1:12" ht="14.25" customHeight="1">
      <c r="A20" s="461" t="s">
        <v>2182</v>
      </c>
      <c r="B20" s="763"/>
      <c r="C20" s="763"/>
      <c r="D20" s="763"/>
      <c r="E20" s="763"/>
      <c r="F20" s="763"/>
      <c r="G20" s="763"/>
      <c r="H20" s="763"/>
      <c r="I20" s="763"/>
      <c r="J20" s="763"/>
      <c r="K20" s="763"/>
      <c r="L20" s="763"/>
    </row>
    <row r="21" spans="1:12" ht="14.25" customHeight="1">
      <c r="A21" s="770" t="s">
        <v>2183</v>
      </c>
      <c r="B21" s="771"/>
      <c r="C21" s="771"/>
      <c r="D21" s="771"/>
      <c r="E21" s="771"/>
      <c r="F21" s="771"/>
      <c r="G21" s="771"/>
      <c r="H21" s="771"/>
      <c r="I21" s="771"/>
      <c r="J21" s="771"/>
      <c r="K21" s="771"/>
      <c r="L21" s="771"/>
    </row>
    <row r="22" spans="1:12" ht="14.25" customHeight="1">
      <c r="A22" s="770" t="s">
        <v>2184</v>
      </c>
      <c r="B22" s="771"/>
      <c r="C22" s="771"/>
      <c r="D22" s="771"/>
      <c r="E22" s="771"/>
      <c r="F22" s="771"/>
      <c r="G22" s="771"/>
      <c r="H22" s="771"/>
      <c r="I22" s="771"/>
      <c r="J22" s="771"/>
      <c r="K22" s="771"/>
      <c r="L22" s="771"/>
    </row>
    <row r="23" spans="1:12" ht="14.25" customHeight="1">
      <c r="A23" s="770" t="s">
        <v>2185</v>
      </c>
      <c r="B23" s="771"/>
      <c r="C23" s="771"/>
      <c r="D23" s="771"/>
      <c r="E23" s="771"/>
      <c r="F23" s="771"/>
      <c r="G23" s="771"/>
      <c r="H23" s="771"/>
      <c r="I23" s="771"/>
      <c r="J23" s="771"/>
      <c r="K23" s="771"/>
      <c r="L23" s="771"/>
    </row>
    <row r="24" spans="1:12" ht="14.25" customHeight="1">
      <c r="A24" s="770" t="s">
        <v>2186</v>
      </c>
      <c r="B24" s="771"/>
      <c r="C24" s="771"/>
      <c r="D24" s="771"/>
      <c r="E24" s="771"/>
      <c r="F24" s="771"/>
      <c r="G24" s="771"/>
      <c r="H24" s="771"/>
      <c r="I24" s="771"/>
      <c r="J24" s="771"/>
      <c r="K24" s="771"/>
      <c r="L24" s="771"/>
    </row>
    <row r="25" spans="1:12" ht="14.25" customHeight="1">
      <c r="A25" s="461" t="s">
        <v>2187</v>
      </c>
      <c r="B25" s="763"/>
      <c r="C25" s="763"/>
      <c r="D25" s="763"/>
      <c r="E25" s="763"/>
      <c r="F25" s="763"/>
      <c r="G25" s="763"/>
      <c r="H25" s="763"/>
      <c r="I25" s="763"/>
      <c r="J25" s="763"/>
      <c r="K25" s="763"/>
      <c r="L25" s="763"/>
    </row>
    <row r="26" spans="1:12" ht="14.25" customHeight="1">
      <c r="A26" s="770" t="s">
        <v>2138</v>
      </c>
      <c r="B26" s="771"/>
      <c r="C26" s="771"/>
      <c r="D26" s="771"/>
      <c r="E26" s="771"/>
      <c r="F26" s="771"/>
      <c r="G26" s="771"/>
      <c r="H26" s="771"/>
      <c r="I26" s="771"/>
      <c r="J26" s="771"/>
      <c r="K26" s="771"/>
      <c r="L26" s="771"/>
    </row>
    <row r="27" spans="1:12" ht="14.25" customHeight="1">
      <c r="A27" s="770" t="s">
        <v>2188</v>
      </c>
      <c r="B27" s="771"/>
      <c r="C27" s="771"/>
      <c r="D27" s="771"/>
      <c r="E27" s="771"/>
      <c r="F27" s="771"/>
      <c r="G27" s="771"/>
      <c r="H27" s="771"/>
      <c r="I27" s="771"/>
      <c r="J27" s="771"/>
      <c r="K27" s="771"/>
      <c r="L27" s="771"/>
    </row>
    <row r="28" spans="1:12" ht="14.25" customHeight="1">
      <c r="A28" s="770" t="s">
        <v>2189</v>
      </c>
      <c r="B28" s="771"/>
      <c r="C28" s="771"/>
      <c r="D28" s="771"/>
      <c r="E28" s="771"/>
      <c r="F28" s="771"/>
      <c r="G28" s="771"/>
      <c r="H28" s="771"/>
      <c r="I28" s="771"/>
      <c r="J28" s="771"/>
      <c r="K28" s="771"/>
      <c r="L28" s="771"/>
    </row>
    <row r="29" spans="1:12" ht="14.25" customHeight="1">
      <c r="A29" s="770" t="s">
        <v>2190</v>
      </c>
      <c r="B29" s="771"/>
      <c r="C29" s="771"/>
      <c r="D29" s="771"/>
      <c r="E29" s="771"/>
      <c r="F29" s="771"/>
      <c r="G29" s="771"/>
      <c r="H29" s="771"/>
      <c r="I29" s="771"/>
      <c r="J29" s="771"/>
      <c r="K29" s="771"/>
      <c r="L29" s="771"/>
    </row>
    <row r="30" spans="1:12" ht="14.25" customHeight="1">
      <c r="A30" s="770" t="s">
        <v>2191</v>
      </c>
      <c r="B30" s="771"/>
      <c r="C30" s="771"/>
      <c r="D30" s="771"/>
      <c r="E30" s="771"/>
      <c r="F30" s="771"/>
      <c r="G30" s="771"/>
      <c r="H30" s="771"/>
      <c r="I30" s="771"/>
      <c r="J30" s="771"/>
      <c r="K30" s="771"/>
      <c r="L30" s="771"/>
    </row>
    <row r="31" spans="1:12" ht="14.25" customHeight="1">
      <c r="A31" s="461" t="s">
        <v>2192</v>
      </c>
      <c r="B31" s="763"/>
      <c r="C31" s="763"/>
      <c r="D31" s="763"/>
      <c r="E31" s="763"/>
      <c r="F31" s="763"/>
      <c r="G31" s="763"/>
      <c r="H31" s="763"/>
      <c r="I31" s="763"/>
      <c r="J31" s="763"/>
      <c r="K31" s="763"/>
      <c r="L31" s="763"/>
    </row>
    <row r="32" spans="1:12" ht="14.25" customHeight="1">
      <c r="A32" s="453" t="s">
        <v>2146</v>
      </c>
      <c r="B32" s="460"/>
      <c r="C32" s="460"/>
      <c r="D32" s="460"/>
      <c r="E32" s="460"/>
      <c r="F32" s="460"/>
      <c r="G32" s="460"/>
      <c r="H32" s="460"/>
      <c r="I32" s="460"/>
      <c r="J32" s="460"/>
      <c r="K32" s="460"/>
      <c r="L32" s="460"/>
    </row>
    <row r="33" spans="1:12" ht="14.25" customHeight="1">
      <c r="A33" s="453" t="s">
        <v>2147</v>
      </c>
      <c r="B33" s="460"/>
      <c r="C33" s="460"/>
      <c r="D33" s="460"/>
      <c r="E33" s="460"/>
      <c r="F33" s="460"/>
      <c r="G33" s="460"/>
      <c r="H33" s="460"/>
      <c r="I33" s="460"/>
      <c r="J33" s="460"/>
      <c r="K33" s="460"/>
      <c r="L33" s="460"/>
    </row>
    <row r="34" spans="1:12" ht="14.25" customHeight="1">
      <c r="A34" s="453" t="s">
        <v>2148</v>
      </c>
      <c r="B34" s="460"/>
      <c r="C34" s="460"/>
      <c r="D34" s="460"/>
      <c r="E34" s="460"/>
      <c r="F34" s="460"/>
      <c r="G34" s="460"/>
      <c r="H34" s="460"/>
      <c r="I34" s="460"/>
      <c r="J34" s="460"/>
      <c r="K34" s="460"/>
      <c r="L34" s="460"/>
    </row>
    <row r="35" spans="1:12" ht="14.25" customHeight="1">
      <c r="A35" s="453" t="s">
        <v>2149</v>
      </c>
      <c r="B35" s="460"/>
      <c r="C35" s="460"/>
      <c r="D35" s="460"/>
      <c r="E35" s="460"/>
      <c r="F35" s="460"/>
      <c r="G35" s="460"/>
      <c r="H35" s="460"/>
      <c r="I35" s="460"/>
      <c r="J35" s="460"/>
      <c r="K35" s="460"/>
      <c r="L35" s="460"/>
    </row>
    <row r="36" spans="1:12" ht="14.25" customHeight="1">
      <c r="A36" s="453" t="s">
        <v>2150</v>
      </c>
      <c r="B36" s="460"/>
      <c r="C36" s="460"/>
      <c r="D36" s="460"/>
      <c r="E36" s="460"/>
      <c r="F36" s="460"/>
      <c r="G36" s="460"/>
      <c r="H36" s="460"/>
      <c r="I36" s="460"/>
      <c r="J36" s="460"/>
      <c r="K36" s="460"/>
      <c r="L36" s="460"/>
    </row>
    <row r="37" spans="1:12" ht="14.25" customHeight="1">
      <c r="A37" s="453" t="s">
        <v>2151</v>
      </c>
      <c r="B37" s="460"/>
      <c r="C37" s="460"/>
      <c r="D37" s="460"/>
      <c r="E37" s="460"/>
      <c r="F37" s="460"/>
      <c r="G37" s="460"/>
      <c r="H37" s="460"/>
      <c r="I37" s="460"/>
      <c r="J37" s="460"/>
      <c r="K37" s="460"/>
      <c r="L37" s="460"/>
    </row>
    <row r="38" spans="1:12" ht="14.25" customHeight="1">
      <c r="A38" s="453" t="s">
        <v>2152</v>
      </c>
      <c r="B38" s="460"/>
      <c r="C38" s="460"/>
      <c r="D38" s="460"/>
      <c r="E38" s="460"/>
      <c r="F38" s="460"/>
      <c r="G38" s="460"/>
      <c r="H38" s="460"/>
      <c r="I38" s="460"/>
      <c r="J38" s="460"/>
      <c r="K38" s="460"/>
      <c r="L38" s="460"/>
    </row>
    <row r="39" spans="1:12" ht="14.25" customHeight="1">
      <c r="A39" s="453" t="s">
        <v>2153</v>
      </c>
      <c r="B39" s="460"/>
      <c r="C39" s="460"/>
      <c r="D39" s="460"/>
      <c r="E39" s="460"/>
      <c r="F39" s="460"/>
      <c r="G39" s="460"/>
      <c r="H39" s="460"/>
      <c r="I39" s="460"/>
      <c r="J39" s="460"/>
      <c r="K39" s="460"/>
      <c r="L39" s="460"/>
    </row>
    <row r="40" spans="1:12" ht="14.25" customHeight="1">
      <c r="A40" s="461" t="s">
        <v>2193</v>
      </c>
      <c r="B40" s="763"/>
      <c r="C40" s="763"/>
      <c r="D40" s="763"/>
      <c r="E40" s="763"/>
      <c r="F40" s="763"/>
      <c r="G40" s="763"/>
      <c r="H40" s="763"/>
      <c r="I40" s="763"/>
      <c r="J40" s="763"/>
      <c r="K40" s="763"/>
      <c r="L40" s="763"/>
    </row>
    <row r="41" spans="1:12" ht="14.25" customHeight="1">
      <c r="A41" s="453" t="s">
        <v>2155</v>
      </c>
      <c r="B41" s="460"/>
      <c r="C41" s="460"/>
      <c r="D41" s="460"/>
      <c r="E41" s="460"/>
      <c r="F41" s="460"/>
      <c r="G41" s="460"/>
      <c r="H41" s="460"/>
      <c r="I41" s="460"/>
      <c r="J41" s="460"/>
      <c r="K41" s="460"/>
      <c r="L41" s="460"/>
    </row>
    <row r="42" spans="1:12" ht="14.25" customHeight="1">
      <c r="A42" s="453" t="s">
        <v>2156</v>
      </c>
      <c r="B42" s="460"/>
      <c r="C42" s="460"/>
      <c r="D42" s="460"/>
      <c r="E42" s="460"/>
      <c r="F42" s="460"/>
      <c r="G42" s="460"/>
      <c r="H42" s="460"/>
      <c r="I42" s="460"/>
      <c r="J42" s="460"/>
      <c r="K42" s="460"/>
      <c r="L42" s="460"/>
    </row>
    <row r="43" spans="1:12" ht="14.25" customHeight="1">
      <c r="A43" s="453" t="s">
        <v>2157</v>
      </c>
      <c r="B43" s="460"/>
      <c r="C43" s="460"/>
      <c r="D43" s="460"/>
      <c r="E43" s="460"/>
      <c r="F43" s="460"/>
      <c r="G43" s="460"/>
      <c r="H43" s="460"/>
      <c r="I43" s="460"/>
      <c r="J43" s="460"/>
      <c r="K43" s="460"/>
      <c r="L43" s="460"/>
    </row>
    <row r="44" spans="1:12" ht="14.25" customHeight="1">
      <c r="A44" s="453" t="s">
        <v>2158</v>
      </c>
      <c r="B44" s="460"/>
      <c r="C44" s="460"/>
      <c r="D44" s="460"/>
      <c r="E44" s="460"/>
      <c r="F44" s="460"/>
      <c r="G44" s="460"/>
      <c r="H44" s="460"/>
      <c r="I44" s="460"/>
      <c r="J44" s="460"/>
      <c r="K44" s="460"/>
      <c r="L44" s="460"/>
    </row>
    <row r="45" spans="1:12" ht="14.25" customHeight="1">
      <c r="A45" s="453" t="s">
        <v>2159</v>
      </c>
      <c r="B45" s="460"/>
      <c r="C45" s="460"/>
      <c r="D45" s="460"/>
      <c r="E45" s="460"/>
      <c r="F45" s="460"/>
      <c r="G45" s="460"/>
      <c r="H45" s="460"/>
      <c r="I45" s="460"/>
      <c r="J45" s="460"/>
      <c r="K45" s="460"/>
      <c r="L45" s="460"/>
    </row>
    <row r="46" spans="1:12" ht="14.25" customHeight="1">
      <c r="A46" s="453" t="s">
        <v>2160</v>
      </c>
      <c r="B46" s="460"/>
      <c r="C46" s="460"/>
      <c r="D46" s="460"/>
      <c r="E46" s="460"/>
      <c r="F46" s="460"/>
      <c r="G46" s="460"/>
      <c r="H46" s="460"/>
      <c r="I46" s="460"/>
      <c r="J46" s="460"/>
      <c r="K46" s="460"/>
      <c r="L46" s="460"/>
    </row>
    <row r="47" spans="1:12" ht="14.25" customHeight="1">
      <c r="A47" s="453" t="s">
        <v>2161</v>
      </c>
      <c r="B47" s="460"/>
      <c r="C47" s="460"/>
      <c r="D47" s="460"/>
      <c r="E47" s="460"/>
      <c r="F47" s="460"/>
      <c r="G47" s="460"/>
      <c r="H47" s="460"/>
      <c r="I47" s="460"/>
      <c r="J47" s="460"/>
      <c r="K47" s="460"/>
      <c r="L47" s="460"/>
    </row>
    <row r="48" spans="1:12" ht="14.25" customHeight="1">
      <c r="A48" s="453" t="s">
        <v>2162</v>
      </c>
      <c r="B48" s="460"/>
      <c r="C48" s="460"/>
      <c r="D48" s="460"/>
      <c r="E48" s="460"/>
      <c r="F48" s="460"/>
      <c r="G48" s="460"/>
      <c r="H48" s="460"/>
      <c r="I48" s="460"/>
      <c r="J48" s="460"/>
      <c r="K48" s="460"/>
      <c r="L48" s="460"/>
    </row>
    <row r="49" spans="1:12" ht="14.25" customHeight="1">
      <c r="A49" s="461" t="s">
        <v>2194</v>
      </c>
      <c r="B49" s="763"/>
      <c r="C49" s="763"/>
      <c r="D49" s="763"/>
      <c r="E49" s="763"/>
      <c r="F49" s="763"/>
      <c r="G49" s="763"/>
      <c r="H49" s="763"/>
      <c r="I49" s="763"/>
      <c r="J49" s="763"/>
      <c r="K49" s="763"/>
      <c r="L49" s="763"/>
    </row>
    <row r="50" spans="1:12" ht="14.25" customHeight="1">
      <c r="A50" s="770" t="s">
        <v>2195</v>
      </c>
      <c r="B50" s="771"/>
      <c r="C50" s="771"/>
      <c r="D50" s="771"/>
      <c r="E50" s="771"/>
      <c r="F50" s="771"/>
      <c r="G50" s="771"/>
      <c r="H50" s="771"/>
      <c r="I50" s="771"/>
      <c r="J50" s="771"/>
      <c r="K50" s="771"/>
      <c r="L50" s="771"/>
    </row>
    <row r="51" spans="1:12" ht="14.25" customHeight="1">
      <c r="A51" s="770" t="s">
        <v>2196</v>
      </c>
      <c r="B51" s="771"/>
      <c r="C51" s="771"/>
      <c r="D51" s="771"/>
      <c r="E51" s="771"/>
      <c r="F51" s="771"/>
      <c r="G51" s="771"/>
      <c r="H51" s="771"/>
      <c r="I51" s="771"/>
      <c r="J51" s="771"/>
      <c r="K51" s="771"/>
      <c r="L51" s="771"/>
    </row>
    <row r="52" spans="1:12" ht="14.25" customHeight="1">
      <c r="A52" s="770" t="s">
        <v>2197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  <c r="L52" s="771"/>
    </row>
    <row r="53" spans="1:12" ht="14.25" customHeight="1">
      <c r="A53" s="770" t="s">
        <v>2198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  <c r="L53" s="771"/>
    </row>
    <row r="54" spans="1:12" ht="14.25" customHeight="1">
      <c r="A54" s="461" t="s">
        <v>2199</v>
      </c>
      <c r="B54" s="763"/>
      <c r="C54" s="763"/>
      <c r="D54" s="763"/>
      <c r="E54" s="763"/>
      <c r="F54" s="763"/>
      <c r="G54" s="763"/>
      <c r="H54" s="763"/>
      <c r="I54" s="763"/>
      <c r="J54" s="763"/>
      <c r="K54" s="763"/>
      <c r="L54" s="763"/>
    </row>
    <row r="55" spans="1:12" ht="14.25" customHeight="1">
      <c r="A55" s="770" t="s">
        <v>2200</v>
      </c>
      <c r="B55" s="771"/>
      <c r="C55" s="771"/>
      <c r="D55" s="771"/>
      <c r="E55" s="771"/>
      <c r="F55" s="771"/>
      <c r="G55" s="771"/>
      <c r="H55" s="771"/>
      <c r="I55" s="771"/>
      <c r="J55" s="771"/>
      <c r="K55" s="771"/>
      <c r="L55" s="771"/>
    </row>
    <row r="56" spans="1:12" ht="14.25" customHeight="1">
      <c r="A56" s="772"/>
      <c r="B56" s="771"/>
      <c r="C56" s="771"/>
      <c r="D56" s="771"/>
      <c r="E56" s="771"/>
      <c r="F56" s="771"/>
      <c r="G56" s="771"/>
      <c r="H56" s="771"/>
      <c r="I56" s="771"/>
      <c r="J56" s="771"/>
      <c r="K56" s="771"/>
      <c r="L56" s="771"/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1" manualBreakCount="1">
    <brk id="30" max="11" man="1"/>
  </rowBreak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Feuil166">
    <tabColor rgb="FFF9FBFA"/>
  </sheetPr>
  <dimension ref="A1:J56"/>
  <sheetViews>
    <sheetView view="pageBreakPreview" zoomScale="85" zoomScaleNormal="100" zoomScaleSheetLayoutView="85" workbookViewId="0">
      <pane xSplit="1" ySplit="2" topLeftCell="B37" activePane="bottomRight" state="frozen"/>
      <selection activeCell="A28" sqref="A28"/>
      <selection pane="topRight" activeCell="A28" sqref="A28"/>
      <selection pane="bottomLeft" activeCell="A28" sqref="A28"/>
      <selection pane="bottomRight" activeCell="B3" sqref="B3:J55"/>
    </sheetView>
  </sheetViews>
  <sheetFormatPr baseColWidth="10" defaultColWidth="14.3984375" defaultRowHeight="15" customHeight="1"/>
  <cols>
    <col min="1" max="1" width="53.796875" style="422" customWidth="1"/>
    <col min="2" max="2" width="14.3984375" style="422" customWidth="1"/>
    <col min="3" max="3" width="9.3984375" style="422" customWidth="1"/>
    <col min="4" max="4" width="10.33203125" style="422" customWidth="1"/>
    <col min="5" max="5" width="12.3984375" style="422" customWidth="1"/>
    <col min="6" max="6" width="14" style="422" customWidth="1"/>
    <col min="7" max="9" width="8.796875" style="422" customWidth="1"/>
    <col min="10" max="10" width="9.6640625" style="422" customWidth="1"/>
    <col min="11" max="11" width="7.19921875" style="422" customWidth="1"/>
    <col min="12" max="12" width="5" style="422" customWidth="1"/>
    <col min="13" max="15" width="10.796875" style="422" customWidth="1"/>
    <col min="16" max="17" width="14.3984375" style="422" customWidth="1"/>
    <col min="18" max="16384" width="14.3984375" style="422"/>
  </cols>
  <sheetData>
    <row r="1" spans="1:10" ht="14.25" customHeight="1">
      <c r="A1" s="2" t="s">
        <v>2201</v>
      </c>
    </row>
    <row r="2" spans="1:10" s="457" customFormat="1" ht="56" customHeight="1">
      <c r="A2" s="422" t="s">
        <v>2164</v>
      </c>
      <c r="B2" s="462" t="s">
        <v>560</v>
      </c>
      <c r="C2" s="652" t="s">
        <v>569</v>
      </c>
      <c r="D2" s="462" t="s">
        <v>511</v>
      </c>
      <c r="E2" s="462" t="s">
        <v>515</v>
      </c>
      <c r="F2" s="462" t="s">
        <v>597</v>
      </c>
      <c r="G2" s="462" t="s">
        <v>575</v>
      </c>
      <c r="H2" s="462" t="s">
        <v>546</v>
      </c>
      <c r="I2" s="462" t="s">
        <v>504</v>
      </c>
      <c r="J2" s="462" t="s">
        <v>445</v>
      </c>
    </row>
    <row r="3" spans="1:10" ht="14.25" customHeight="1">
      <c r="A3" s="461" t="s">
        <v>2166</v>
      </c>
      <c r="B3" s="763"/>
      <c r="C3" s="763"/>
      <c r="D3" s="763"/>
      <c r="E3" s="763"/>
      <c r="F3" s="763"/>
      <c r="G3" s="763"/>
      <c r="H3" s="763"/>
      <c r="I3" s="763"/>
      <c r="J3" s="763"/>
    </row>
    <row r="4" spans="1:10" ht="14.25" customHeight="1">
      <c r="A4" s="457" t="s">
        <v>2167</v>
      </c>
      <c r="B4" s="764"/>
      <c r="C4" s="450"/>
      <c r="D4" s="764"/>
      <c r="E4" s="764"/>
      <c r="F4" s="764"/>
      <c r="G4" s="764"/>
      <c r="H4" s="764"/>
      <c r="I4" s="764"/>
      <c r="J4" s="450"/>
    </row>
    <row r="5" spans="1:10" ht="14.25" customHeight="1">
      <c r="A5" s="457" t="s">
        <v>2168</v>
      </c>
      <c r="B5" s="764"/>
      <c r="C5" s="450"/>
      <c r="D5" s="764"/>
      <c r="E5" s="764"/>
      <c r="F5" s="764"/>
      <c r="G5" s="764"/>
      <c r="H5" s="764"/>
      <c r="I5" s="764"/>
      <c r="J5" s="450"/>
    </row>
    <row r="6" spans="1:10" ht="14.25" customHeight="1">
      <c r="A6" s="457" t="s">
        <v>2169</v>
      </c>
      <c r="B6" s="764"/>
      <c r="C6" s="450"/>
      <c r="D6" s="764"/>
      <c r="E6" s="764"/>
      <c r="F6" s="764"/>
      <c r="G6" s="764"/>
      <c r="H6" s="764"/>
      <c r="I6" s="764"/>
      <c r="J6" s="450"/>
    </row>
    <row r="7" spans="1:10" ht="14.25" customHeight="1">
      <c r="A7" s="457" t="s">
        <v>2170</v>
      </c>
      <c r="B7" s="764"/>
      <c r="C7" s="450"/>
      <c r="D7" s="764"/>
      <c r="E7" s="764"/>
      <c r="F7" s="764"/>
      <c r="G7" s="764"/>
      <c r="H7" s="764"/>
      <c r="I7" s="764"/>
      <c r="J7" s="450"/>
    </row>
    <row r="8" spans="1:10" ht="14.25" customHeight="1">
      <c r="A8" s="457" t="s">
        <v>2171</v>
      </c>
      <c r="B8" s="764"/>
      <c r="C8" s="450"/>
      <c r="D8" s="764"/>
      <c r="E8" s="764"/>
      <c r="F8" s="764"/>
      <c r="G8" s="764"/>
      <c r="H8" s="764"/>
      <c r="I8" s="764"/>
      <c r="J8" s="450"/>
    </row>
    <row r="9" spans="1:10" ht="14.25" customHeight="1">
      <c r="A9" s="457" t="s">
        <v>2172</v>
      </c>
      <c r="B9" s="764"/>
      <c r="C9" s="450"/>
      <c r="D9" s="764"/>
      <c r="E9" s="764"/>
      <c r="F9" s="764"/>
      <c r="G9" s="764"/>
      <c r="H9" s="764"/>
      <c r="I9" s="764"/>
      <c r="J9" s="450"/>
    </row>
    <row r="10" spans="1:10" ht="14.25" customHeight="1">
      <c r="A10" s="461" t="s">
        <v>2173</v>
      </c>
      <c r="B10" s="763"/>
      <c r="C10" s="763"/>
      <c r="D10" s="763"/>
      <c r="E10" s="763"/>
      <c r="F10" s="763"/>
      <c r="G10" s="763"/>
      <c r="H10" s="763"/>
      <c r="I10" s="763"/>
      <c r="J10" s="763"/>
    </row>
    <row r="11" spans="1:10" ht="14.25" customHeight="1">
      <c r="A11" s="457" t="s">
        <v>2174</v>
      </c>
      <c r="B11" s="764"/>
      <c r="C11" s="450"/>
      <c r="D11" s="764"/>
      <c r="E11" s="764"/>
      <c r="F11" s="764"/>
      <c r="G11" s="764"/>
      <c r="H11" s="764"/>
      <c r="I11" s="764"/>
      <c r="J11" s="450"/>
    </row>
    <row r="12" spans="1:10" ht="14.25" customHeight="1">
      <c r="A12" s="457" t="s">
        <v>2139</v>
      </c>
      <c r="B12" s="764"/>
      <c r="C12" s="450"/>
      <c r="D12" s="764"/>
      <c r="E12" s="764"/>
      <c r="F12" s="764"/>
      <c r="G12" s="764"/>
      <c r="H12" s="764"/>
      <c r="I12" s="764"/>
      <c r="J12" s="450"/>
    </row>
    <row r="13" spans="1:10" ht="14.25" customHeight="1">
      <c r="A13" s="457" t="s">
        <v>2175</v>
      </c>
      <c r="B13" s="764"/>
      <c r="C13" s="450"/>
      <c r="D13" s="764"/>
      <c r="E13" s="764"/>
      <c r="F13" s="764"/>
      <c r="G13" s="764"/>
      <c r="H13" s="764"/>
      <c r="I13" s="764"/>
      <c r="J13" s="450"/>
    </row>
    <row r="14" spans="1:10" ht="14.25" customHeight="1">
      <c r="A14" s="461" t="s">
        <v>2176</v>
      </c>
      <c r="B14" s="763"/>
      <c r="C14" s="763"/>
      <c r="D14" s="763"/>
      <c r="E14" s="763"/>
      <c r="F14" s="763"/>
      <c r="G14" s="763"/>
      <c r="H14" s="763"/>
      <c r="I14" s="763"/>
      <c r="J14" s="763"/>
    </row>
    <row r="15" spans="1:10" ht="14.25" customHeight="1">
      <c r="A15" s="457" t="s">
        <v>2177</v>
      </c>
      <c r="B15" s="764"/>
      <c r="C15" s="450"/>
      <c r="D15" s="764"/>
      <c r="E15" s="764"/>
      <c r="F15" s="764"/>
      <c r="G15" s="764"/>
      <c r="H15" s="764"/>
      <c r="I15" s="764"/>
      <c r="J15" s="450"/>
    </row>
    <row r="16" spans="1:10" ht="14.25" customHeight="1">
      <c r="A16" s="457" t="s">
        <v>2178</v>
      </c>
      <c r="B16" s="764"/>
      <c r="C16" s="450"/>
      <c r="D16" s="764"/>
      <c r="E16" s="764"/>
      <c r="F16" s="764"/>
      <c r="G16" s="764"/>
      <c r="H16" s="764"/>
      <c r="I16" s="764"/>
      <c r="J16" s="450"/>
    </row>
    <row r="17" spans="1:10" ht="14.25" customHeight="1">
      <c r="A17" s="457" t="s">
        <v>2179</v>
      </c>
      <c r="B17" s="764"/>
      <c r="C17" s="450"/>
      <c r="D17" s="764"/>
      <c r="E17" s="764"/>
      <c r="F17" s="764"/>
      <c r="G17" s="764"/>
      <c r="H17" s="764"/>
      <c r="I17" s="764"/>
      <c r="J17" s="450"/>
    </row>
    <row r="18" spans="1:10" ht="14.25" customHeight="1">
      <c r="A18" s="457" t="s">
        <v>2180</v>
      </c>
      <c r="B18" s="764"/>
      <c r="C18" s="450"/>
      <c r="D18" s="764"/>
      <c r="E18" s="764"/>
      <c r="F18" s="764"/>
      <c r="G18" s="764"/>
      <c r="H18" s="764"/>
      <c r="I18" s="764"/>
      <c r="J18" s="450"/>
    </row>
    <row r="19" spans="1:10" ht="14.25" customHeight="1">
      <c r="A19" s="457" t="s">
        <v>2181</v>
      </c>
      <c r="B19" s="764"/>
      <c r="C19" s="450"/>
      <c r="D19" s="764"/>
      <c r="E19" s="764"/>
      <c r="F19" s="764"/>
      <c r="G19" s="764"/>
      <c r="H19" s="764"/>
      <c r="I19" s="764"/>
      <c r="J19" s="450"/>
    </row>
    <row r="20" spans="1:10" ht="14.25" customHeight="1">
      <c r="A20" s="461" t="s">
        <v>2182</v>
      </c>
      <c r="B20" s="763"/>
      <c r="C20" s="763"/>
      <c r="D20" s="763"/>
      <c r="E20" s="763"/>
      <c r="F20" s="763"/>
      <c r="G20" s="763"/>
      <c r="H20" s="763"/>
      <c r="I20" s="763"/>
      <c r="J20" s="763"/>
    </row>
    <row r="21" spans="1:10" ht="14.25" customHeight="1">
      <c r="A21" s="457" t="s">
        <v>2183</v>
      </c>
      <c r="B21" s="764"/>
      <c r="C21" s="450"/>
      <c r="D21" s="764"/>
      <c r="E21" s="764"/>
      <c r="F21" s="764"/>
      <c r="G21" s="764"/>
      <c r="H21" s="764"/>
      <c r="I21" s="764"/>
      <c r="J21" s="450"/>
    </row>
    <row r="22" spans="1:10" ht="14.25" customHeight="1">
      <c r="A22" s="457" t="s">
        <v>2184</v>
      </c>
      <c r="B22" s="764"/>
      <c r="C22" s="450"/>
      <c r="D22" s="764"/>
      <c r="E22" s="764"/>
      <c r="F22" s="764"/>
      <c r="G22" s="764"/>
      <c r="H22" s="764"/>
      <c r="I22" s="764"/>
      <c r="J22" s="450"/>
    </row>
    <row r="23" spans="1:10" ht="14.25" customHeight="1">
      <c r="A23" s="457" t="s">
        <v>2185</v>
      </c>
      <c r="B23" s="764"/>
      <c r="C23" s="450"/>
      <c r="D23" s="764"/>
      <c r="E23" s="764"/>
      <c r="F23" s="764"/>
      <c r="G23" s="764"/>
      <c r="H23" s="764"/>
      <c r="I23" s="764"/>
      <c r="J23" s="450"/>
    </row>
    <row r="24" spans="1:10" ht="14.25" customHeight="1">
      <c r="A24" s="457" t="s">
        <v>2186</v>
      </c>
      <c r="B24" s="764"/>
      <c r="C24" s="450"/>
      <c r="D24" s="764"/>
      <c r="E24" s="764"/>
      <c r="F24" s="764"/>
      <c r="G24" s="764"/>
      <c r="H24" s="764"/>
      <c r="I24" s="764"/>
      <c r="J24" s="450"/>
    </row>
    <row r="25" spans="1:10" ht="14.25" customHeight="1">
      <c r="A25" s="461" t="s">
        <v>2187</v>
      </c>
      <c r="B25" s="763"/>
      <c r="C25" s="763"/>
      <c r="D25" s="763"/>
      <c r="E25" s="763"/>
      <c r="F25" s="763"/>
      <c r="G25" s="763"/>
      <c r="H25" s="763"/>
      <c r="I25" s="763"/>
      <c r="J25" s="763"/>
    </row>
    <row r="26" spans="1:10" ht="14.25" customHeight="1">
      <c r="A26" s="457" t="s">
        <v>2138</v>
      </c>
      <c r="B26" s="764"/>
      <c r="C26" s="450"/>
      <c r="D26" s="764"/>
      <c r="E26" s="764"/>
      <c r="F26" s="764"/>
      <c r="G26" s="764"/>
      <c r="H26" s="764"/>
      <c r="I26" s="764"/>
      <c r="J26" s="450"/>
    </row>
    <row r="27" spans="1:10" ht="14.25" customHeight="1">
      <c r="A27" s="457" t="s">
        <v>2188</v>
      </c>
      <c r="B27" s="764"/>
      <c r="C27" s="450"/>
      <c r="D27" s="764"/>
      <c r="E27" s="764"/>
      <c r="F27" s="764"/>
      <c r="G27" s="764"/>
      <c r="H27" s="764"/>
      <c r="I27" s="764"/>
      <c r="J27" s="450"/>
    </row>
    <row r="28" spans="1:10" ht="14.25" customHeight="1">
      <c r="A28" s="457" t="s">
        <v>2189</v>
      </c>
      <c r="B28" s="764"/>
      <c r="C28" s="450"/>
      <c r="D28" s="764"/>
      <c r="E28" s="764"/>
      <c r="F28" s="764"/>
      <c r="G28" s="764"/>
      <c r="H28" s="764"/>
      <c r="I28" s="764"/>
      <c r="J28" s="450"/>
    </row>
    <row r="29" spans="1:10" ht="14.25" customHeight="1">
      <c r="A29" s="457" t="s">
        <v>2190</v>
      </c>
      <c r="B29" s="764"/>
      <c r="C29" s="450"/>
      <c r="D29" s="764"/>
      <c r="E29" s="764"/>
      <c r="F29" s="764"/>
      <c r="G29" s="764"/>
      <c r="H29" s="764"/>
      <c r="I29" s="764"/>
      <c r="J29" s="450"/>
    </row>
    <row r="30" spans="1:10" ht="14.25" customHeight="1" thickBot="1">
      <c r="A30" s="457" t="s">
        <v>2191</v>
      </c>
      <c r="B30" s="765"/>
      <c r="C30" s="765"/>
      <c r="D30" s="765"/>
      <c r="E30" s="765"/>
      <c r="F30" s="765"/>
      <c r="G30" s="765"/>
      <c r="H30" s="765"/>
      <c r="I30" s="765"/>
      <c r="J30" s="765"/>
    </row>
    <row r="31" spans="1:10" ht="14.25" customHeight="1">
      <c r="A31" s="461" t="s">
        <v>2192</v>
      </c>
      <c r="B31" s="763"/>
      <c r="C31" s="763"/>
      <c r="D31" s="763"/>
      <c r="E31" s="763"/>
      <c r="F31" s="763"/>
      <c r="G31" s="763"/>
      <c r="H31" s="763"/>
      <c r="I31" s="763"/>
      <c r="J31" s="763"/>
    </row>
    <row r="32" spans="1:10" ht="14.25" customHeight="1">
      <c r="A32" s="453" t="s">
        <v>2146</v>
      </c>
      <c r="B32" s="460"/>
      <c r="C32" s="460"/>
      <c r="D32" s="460"/>
      <c r="E32" s="460"/>
      <c r="F32" s="460"/>
      <c r="G32" s="460"/>
      <c r="H32" s="460"/>
      <c r="I32" s="460"/>
      <c r="J32" s="460"/>
    </row>
    <row r="33" spans="1:10" ht="14.25" customHeight="1">
      <c r="A33" s="453" t="s">
        <v>2147</v>
      </c>
      <c r="B33" s="460"/>
      <c r="C33" s="460"/>
      <c r="D33" s="460"/>
      <c r="E33" s="460"/>
      <c r="F33" s="460"/>
      <c r="G33" s="460"/>
      <c r="H33" s="460"/>
      <c r="I33" s="460"/>
      <c r="J33" s="460"/>
    </row>
    <row r="34" spans="1:10" ht="14.25" customHeight="1">
      <c r="A34" s="453" t="s">
        <v>2148</v>
      </c>
      <c r="B34" s="460"/>
      <c r="C34" s="460"/>
      <c r="D34" s="460"/>
      <c r="E34" s="460"/>
      <c r="F34" s="460"/>
      <c r="G34" s="460"/>
      <c r="H34" s="460"/>
      <c r="I34" s="460"/>
      <c r="J34" s="460"/>
    </row>
    <row r="35" spans="1:10" ht="14.25" customHeight="1">
      <c r="A35" s="453" t="s">
        <v>2149</v>
      </c>
      <c r="B35" s="460"/>
      <c r="C35" s="460"/>
      <c r="D35" s="460"/>
      <c r="E35" s="460"/>
      <c r="F35" s="460"/>
      <c r="G35" s="460"/>
      <c r="H35" s="460"/>
      <c r="I35" s="460"/>
      <c r="J35" s="460"/>
    </row>
    <row r="36" spans="1:10" ht="14.25" customHeight="1">
      <c r="A36" s="453" t="s">
        <v>2150</v>
      </c>
      <c r="B36" s="460"/>
      <c r="C36" s="460"/>
      <c r="D36" s="460"/>
      <c r="E36" s="460"/>
      <c r="F36" s="460"/>
      <c r="G36" s="460"/>
      <c r="H36" s="460"/>
      <c r="I36" s="460"/>
      <c r="J36" s="460"/>
    </row>
    <row r="37" spans="1:10" ht="14.25" customHeight="1">
      <c r="A37" s="453" t="s">
        <v>2151</v>
      </c>
      <c r="B37" s="460"/>
      <c r="C37" s="460"/>
      <c r="D37" s="460"/>
      <c r="E37" s="460"/>
      <c r="F37" s="460"/>
      <c r="G37" s="460"/>
      <c r="H37" s="460"/>
      <c r="I37" s="460"/>
      <c r="J37" s="460"/>
    </row>
    <row r="38" spans="1:10" ht="14.25" customHeight="1">
      <c r="A38" s="453" t="s">
        <v>2152</v>
      </c>
      <c r="B38" s="460"/>
      <c r="C38" s="460"/>
      <c r="D38" s="460"/>
      <c r="E38" s="460"/>
      <c r="F38" s="460"/>
      <c r="G38" s="460"/>
      <c r="H38" s="460"/>
      <c r="I38" s="460"/>
      <c r="J38" s="460"/>
    </row>
    <row r="39" spans="1:10" ht="14.25" customHeight="1">
      <c r="A39" s="453" t="s">
        <v>2153</v>
      </c>
      <c r="B39" s="460"/>
      <c r="C39" s="460"/>
      <c r="D39" s="460"/>
      <c r="E39" s="460"/>
      <c r="F39" s="460"/>
      <c r="G39" s="460"/>
      <c r="H39" s="460"/>
      <c r="I39" s="460"/>
      <c r="J39" s="460"/>
    </row>
    <row r="40" spans="1:10" ht="14.25" customHeight="1">
      <c r="A40" s="461" t="s">
        <v>2193</v>
      </c>
      <c r="B40" s="763"/>
      <c r="C40" s="763"/>
      <c r="D40" s="763"/>
      <c r="E40" s="763"/>
      <c r="F40" s="763"/>
      <c r="G40" s="763"/>
      <c r="H40" s="763"/>
      <c r="I40" s="763"/>
      <c r="J40" s="763"/>
    </row>
    <row r="41" spans="1:10" ht="14.25" customHeight="1">
      <c r="A41" s="453" t="s">
        <v>2155</v>
      </c>
      <c r="B41" s="460"/>
      <c r="C41" s="460"/>
      <c r="D41" s="460"/>
      <c r="E41" s="460"/>
      <c r="F41" s="460"/>
      <c r="G41" s="460"/>
      <c r="H41" s="460"/>
      <c r="I41" s="460"/>
      <c r="J41" s="460"/>
    </row>
    <row r="42" spans="1:10" ht="14.25" customHeight="1">
      <c r="A42" s="453" t="s">
        <v>2156</v>
      </c>
      <c r="B42" s="460"/>
      <c r="C42" s="460"/>
      <c r="D42" s="460"/>
      <c r="E42" s="460"/>
      <c r="F42" s="460"/>
      <c r="G42" s="460"/>
      <c r="H42" s="460"/>
      <c r="I42" s="460"/>
      <c r="J42" s="460"/>
    </row>
    <row r="43" spans="1:10" ht="14.25" customHeight="1">
      <c r="A43" s="453" t="s">
        <v>2157</v>
      </c>
      <c r="B43" s="460"/>
      <c r="C43" s="460"/>
      <c r="D43" s="460"/>
      <c r="E43" s="460"/>
      <c r="F43" s="460"/>
      <c r="G43" s="460"/>
      <c r="H43" s="460"/>
      <c r="I43" s="460"/>
      <c r="J43" s="460"/>
    </row>
    <row r="44" spans="1:10" ht="14.25" customHeight="1">
      <c r="A44" s="453" t="s">
        <v>2158</v>
      </c>
      <c r="B44" s="460"/>
      <c r="C44" s="460"/>
      <c r="D44" s="460"/>
      <c r="E44" s="460"/>
      <c r="F44" s="460"/>
      <c r="G44" s="460"/>
      <c r="H44" s="460"/>
      <c r="I44" s="460"/>
      <c r="J44" s="460"/>
    </row>
    <row r="45" spans="1:10" ht="14.25" customHeight="1">
      <c r="A45" s="453" t="s">
        <v>2159</v>
      </c>
      <c r="B45" s="460"/>
      <c r="C45" s="460"/>
      <c r="D45" s="460"/>
      <c r="E45" s="460"/>
      <c r="F45" s="460"/>
      <c r="G45" s="460"/>
      <c r="H45" s="460"/>
      <c r="I45" s="460"/>
      <c r="J45" s="460"/>
    </row>
    <row r="46" spans="1:10" ht="14.25" customHeight="1">
      <c r="A46" s="453" t="s">
        <v>2160</v>
      </c>
      <c r="B46" s="460"/>
      <c r="C46" s="460"/>
      <c r="D46" s="460"/>
      <c r="E46" s="460"/>
      <c r="F46" s="460"/>
      <c r="G46" s="460"/>
      <c r="H46" s="460"/>
      <c r="I46" s="460"/>
      <c r="J46" s="460"/>
    </row>
    <row r="47" spans="1:10" ht="14.25" customHeight="1">
      <c r="A47" s="453" t="s">
        <v>2161</v>
      </c>
      <c r="B47" s="460"/>
      <c r="C47" s="460"/>
      <c r="D47" s="460"/>
      <c r="E47" s="460"/>
      <c r="F47" s="460"/>
      <c r="G47" s="460"/>
      <c r="H47" s="460"/>
      <c r="I47" s="460"/>
      <c r="J47" s="460"/>
    </row>
    <row r="48" spans="1:10" ht="14.25" customHeight="1">
      <c r="A48" s="453" t="s">
        <v>2162</v>
      </c>
      <c r="B48" s="460"/>
      <c r="C48" s="460"/>
      <c r="D48" s="460"/>
      <c r="E48" s="460"/>
      <c r="F48" s="460"/>
      <c r="G48" s="460"/>
      <c r="H48" s="460"/>
      <c r="I48" s="460"/>
      <c r="J48" s="460"/>
    </row>
    <row r="49" spans="1:10" ht="14.25" customHeight="1">
      <c r="A49" s="461" t="s">
        <v>2194</v>
      </c>
      <c r="B49" s="763"/>
      <c r="C49" s="763"/>
      <c r="D49" s="763"/>
      <c r="E49" s="763"/>
      <c r="F49" s="763"/>
      <c r="G49" s="763"/>
      <c r="H49" s="763"/>
      <c r="I49" s="763"/>
      <c r="J49" s="763"/>
    </row>
    <row r="50" spans="1:10" ht="14.25" customHeight="1">
      <c r="A50" s="457" t="s">
        <v>2195</v>
      </c>
      <c r="B50" s="764"/>
      <c r="C50" s="450"/>
      <c r="D50" s="764"/>
      <c r="E50" s="764"/>
      <c r="F50" s="764"/>
      <c r="G50" s="764"/>
      <c r="H50" s="764"/>
      <c r="I50" s="764"/>
      <c r="J50" s="450"/>
    </row>
    <row r="51" spans="1:10" ht="14.25" customHeight="1">
      <c r="A51" s="457" t="s">
        <v>2196</v>
      </c>
      <c r="B51" s="764"/>
      <c r="C51" s="450"/>
      <c r="D51" s="764"/>
      <c r="E51" s="764"/>
      <c r="F51" s="764"/>
      <c r="G51" s="764"/>
      <c r="H51" s="764"/>
      <c r="I51" s="764"/>
      <c r="J51" s="450"/>
    </row>
    <row r="52" spans="1:10" ht="14.25" customHeight="1">
      <c r="A52" s="457" t="s">
        <v>2197</v>
      </c>
      <c r="B52" s="764"/>
      <c r="C52" s="450"/>
      <c r="D52" s="764"/>
      <c r="E52" s="764"/>
      <c r="F52" s="764"/>
      <c r="G52" s="764"/>
      <c r="H52" s="764"/>
      <c r="I52" s="764"/>
      <c r="J52" s="450"/>
    </row>
    <row r="53" spans="1:10" ht="14.25" customHeight="1">
      <c r="A53" s="457" t="s">
        <v>2198</v>
      </c>
      <c r="B53" s="764"/>
      <c r="C53" s="450"/>
      <c r="D53" s="764"/>
      <c r="E53" s="764"/>
      <c r="F53" s="764"/>
      <c r="G53" s="764"/>
      <c r="H53" s="764"/>
      <c r="I53" s="764"/>
      <c r="J53" s="450"/>
    </row>
    <row r="54" spans="1:10" ht="14.25" customHeight="1">
      <c r="A54" s="461" t="s">
        <v>2199</v>
      </c>
      <c r="B54" s="763"/>
      <c r="C54" s="763"/>
      <c r="D54" s="763"/>
      <c r="E54" s="763"/>
      <c r="F54" s="763"/>
      <c r="G54" s="763"/>
      <c r="H54" s="763"/>
      <c r="I54" s="763"/>
      <c r="J54" s="763"/>
    </row>
    <row r="55" spans="1:10" ht="14.25" customHeight="1" thickBot="1">
      <c r="A55" s="447" t="s">
        <v>2200</v>
      </c>
      <c r="B55" s="765"/>
      <c r="C55" s="765"/>
      <c r="D55" s="765"/>
      <c r="E55" s="765"/>
      <c r="F55" s="765"/>
      <c r="G55" s="765"/>
      <c r="H55" s="765"/>
      <c r="I55" s="765"/>
      <c r="J55" s="765"/>
    </row>
    <row r="56" spans="1:10" ht="14.25" customHeight="1">
      <c r="A56" s="459"/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1" manualBreakCount="1">
    <brk id="30" max="9" man="1"/>
  </rowBreak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Feuil137">
    <tabColor rgb="FFFFC000"/>
  </sheetPr>
  <dimension ref="A1:X111"/>
  <sheetViews>
    <sheetView view="pageBreakPreview" zoomScale="103" zoomScaleNormal="100" workbookViewId="0">
      <pane ySplit="2" topLeftCell="A43" activePane="bottomLeft" state="frozen"/>
      <selection activeCell="A28" sqref="A28"/>
      <selection pane="bottomLeft" activeCell="C61" sqref="C61"/>
    </sheetView>
  </sheetViews>
  <sheetFormatPr baseColWidth="10" defaultColWidth="14.3984375" defaultRowHeight="15" customHeight="1"/>
  <cols>
    <col min="1" max="1" width="1.53125" customWidth="1"/>
    <col min="2" max="2" width="22" customWidth="1"/>
    <col min="3" max="3" width="36.796875" customWidth="1"/>
    <col min="4" max="4" width="39.19921875" customWidth="1"/>
    <col min="5" max="6" width="11.3984375" customWidth="1"/>
    <col min="7" max="24" width="10.796875" customWidth="1"/>
  </cols>
  <sheetData>
    <row r="1" spans="1:24" ht="14.25" customHeight="1">
      <c r="A1" s="2" t="s">
        <v>2202</v>
      </c>
      <c r="B1" s="2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s="101" customFormat="1" ht="19.5" customHeight="1" thickBot="1">
      <c r="A2" s="1110" t="s">
        <v>2105</v>
      </c>
      <c r="B2" s="970"/>
      <c r="C2" s="102" t="s">
        <v>2203</v>
      </c>
      <c r="D2" s="102" t="s">
        <v>2204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24" ht="14.25" customHeight="1">
      <c r="A3" s="2" t="s">
        <v>498</v>
      </c>
      <c r="B3" s="2"/>
      <c r="C3" s="25">
        <f>SUM(C4:C7)</f>
        <v>0</v>
      </c>
      <c r="D3" s="103" t="str">
        <f>IFERROR(C3/Pop_cible!E3*100,"")</f>
        <v/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4.25" customHeight="1">
      <c r="A4" s="760"/>
      <c r="B4" s="758" t="s">
        <v>499</v>
      </c>
      <c r="C4" s="755">
        <f>Chirurgie_CH1!B26</f>
        <v>0</v>
      </c>
      <c r="D4" s="756" t="str">
        <f>IFERROR(C4/Pop_cible!E4*100,"")</f>
        <v/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4.25" customHeight="1">
      <c r="A5" s="760"/>
      <c r="B5" s="758" t="s">
        <v>500</v>
      </c>
      <c r="C5" s="751">
        <f>SUM(Chirurgie_HD!D5)</f>
        <v>0</v>
      </c>
      <c r="D5" s="757" t="str">
        <f>IFERROR(C5/Pop_cible!E5*100,"")</f>
        <v/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4.25" customHeight="1">
      <c r="A6" s="760"/>
      <c r="B6" s="758" t="s">
        <v>501</v>
      </c>
      <c r="C6" s="751">
        <f>SUM(Chirurgie_HD!D6)</f>
        <v>0</v>
      </c>
      <c r="D6" s="757" t="str">
        <f>IFERROR(C6/Pop_cible!E6*100,"")</f>
        <v/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4.25" customHeight="1">
      <c r="A7" s="760"/>
      <c r="B7" s="758" t="s">
        <v>502</v>
      </c>
      <c r="C7" s="751">
        <f>SUM(Chirurgie_HD!D7)</f>
        <v>0</v>
      </c>
      <c r="D7" s="757" t="str">
        <f>IFERROR(C7/Pop_cible!E7*100,"")</f>
        <v/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4.25" customHeight="1">
      <c r="A8" s="2" t="s">
        <v>503</v>
      </c>
      <c r="B8" s="2"/>
      <c r="C8" s="25">
        <f>SUM(C9:C14)</f>
        <v>0</v>
      </c>
      <c r="D8" s="103" t="str">
        <f>IFERROR(C8/Pop_cible!E8*100,"")</f>
        <v/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4.25" customHeight="1">
      <c r="A9" s="760"/>
      <c r="B9" s="758" t="s">
        <v>504</v>
      </c>
      <c r="C9" s="751">
        <f>Chirurgie_CH2!I26</f>
        <v>0</v>
      </c>
      <c r="D9" s="757" t="str">
        <f>IFERROR(C9/Pop_cible!E9*100,"")</f>
        <v/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4.25" customHeight="1">
      <c r="A10" s="760"/>
      <c r="B10" s="758" t="s">
        <v>505</v>
      </c>
      <c r="C10" s="751">
        <f>SUM(Chirurgie_HD!D10)</f>
        <v>0</v>
      </c>
      <c r="D10" s="757" t="str">
        <f>IFERROR(C10/Pop_cible!E10*100,"")</f>
        <v/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4.25" customHeight="1">
      <c r="A11" s="760"/>
      <c r="B11" s="758" t="s">
        <v>506</v>
      </c>
      <c r="C11" s="751">
        <f>SUM(Chirurgie_HD!D11)</f>
        <v>0</v>
      </c>
      <c r="D11" s="757" t="str">
        <f>IFERROR(C11/Pop_cible!E11*100,"")</f>
        <v/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4.25" customHeight="1">
      <c r="A12" s="760"/>
      <c r="B12" s="758" t="s">
        <v>507</v>
      </c>
      <c r="C12" s="751">
        <f>SUM(Chirurgie_HD!D12)</f>
        <v>0</v>
      </c>
      <c r="D12" s="757" t="str">
        <f>IFERROR(C12/Pop_cible!E12*100,"")</f>
        <v/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4.25" customHeight="1">
      <c r="A13" s="760"/>
      <c r="B13" s="758" t="s">
        <v>508</v>
      </c>
      <c r="C13" s="751">
        <f>SUM(Chirurgie_HD!D13)</f>
        <v>0</v>
      </c>
      <c r="D13" s="757" t="str">
        <f>IFERROR(C13/Pop_cible!E13*100,"")</f>
        <v/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4.25" customHeight="1">
      <c r="A14" s="760"/>
      <c r="B14" s="758" t="s">
        <v>509</v>
      </c>
      <c r="C14" s="751">
        <f>SUM(Chirurgie_HD!D14)</f>
        <v>0</v>
      </c>
      <c r="D14" s="757" t="str">
        <f>IFERROR(C14/Pop_cible!E14*100,"")</f>
        <v/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4.25" customHeight="1">
      <c r="A15" s="2" t="s">
        <v>510</v>
      </c>
      <c r="B15" s="2"/>
      <c r="C15" s="25">
        <f>SUM(C16:C18)</f>
        <v>0</v>
      </c>
      <c r="D15" s="103" t="str">
        <f>IFERROR(C15/Pop_cible!E15*100,"")</f>
        <v/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4.25" customHeight="1">
      <c r="A16" s="758"/>
      <c r="B16" s="758" t="s">
        <v>511</v>
      </c>
      <c r="C16" s="751">
        <f>Chirurgie_CH2!D26</f>
        <v>0</v>
      </c>
      <c r="D16" s="757" t="str">
        <f>IFERROR(C16/Pop_cible!E16*100,"")</f>
        <v/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4" ht="14.25" customHeight="1">
      <c r="A17" s="760"/>
      <c r="B17" s="758" t="s">
        <v>512</v>
      </c>
      <c r="C17" s="751">
        <f>SUM(Chirurgie_HD!D17)</f>
        <v>0</v>
      </c>
      <c r="D17" s="757" t="str">
        <f>IFERROR(C17/Pop_cible!E17*100,"")</f>
        <v/>
      </c>
    </row>
    <row r="18" spans="1:4" ht="14.25" customHeight="1">
      <c r="A18" s="760"/>
      <c r="B18" s="758" t="s">
        <v>513</v>
      </c>
      <c r="C18" s="751">
        <f>SUM(Chirurgie_HD!D18)</f>
        <v>0</v>
      </c>
      <c r="D18" s="757" t="str">
        <f>IFERROR(C18/Pop_cible!E18*100,"")</f>
        <v/>
      </c>
    </row>
    <row r="19" spans="1:4" ht="14.25" customHeight="1">
      <c r="A19" s="2" t="s">
        <v>514</v>
      </c>
      <c r="B19" s="6"/>
      <c r="C19" s="49">
        <f>SUM(C20:C28)</f>
        <v>0</v>
      </c>
      <c r="D19" s="686" t="str">
        <f>IFERROR(C19/Pop_cible!E19*100,"")</f>
        <v/>
      </c>
    </row>
    <row r="20" spans="1:4" ht="14.25" customHeight="1">
      <c r="A20" s="758"/>
      <c r="B20" s="748" t="s">
        <v>515</v>
      </c>
      <c r="C20" s="755">
        <f>Chirurgie_CH2!E26</f>
        <v>0</v>
      </c>
      <c r="D20" s="756" t="str">
        <f>IFERROR(C20/Pop_cible!E20*100,"")</f>
        <v/>
      </c>
    </row>
    <row r="21" spans="1:4" ht="15" customHeight="1">
      <c r="A21" s="760"/>
      <c r="B21" s="758" t="s">
        <v>516</v>
      </c>
      <c r="C21" s="751">
        <f>SUM(Chirurgie_HD!D21)</f>
        <v>0</v>
      </c>
      <c r="D21" s="757" t="str">
        <f>IFERROR(C21/Pop_cible!E21*100,"")</f>
        <v/>
      </c>
    </row>
    <row r="22" spans="1:4" ht="14.25" customHeight="1">
      <c r="A22" s="760"/>
      <c r="B22" s="758" t="s">
        <v>517</v>
      </c>
      <c r="C22" s="751">
        <f>SUM(Chirurgie_HD!D22)</f>
        <v>0</v>
      </c>
      <c r="D22" s="757" t="str">
        <f>IFERROR(C22/Pop_cible!E22*100,"")</f>
        <v/>
      </c>
    </row>
    <row r="23" spans="1:4" ht="14.25" customHeight="1">
      <c r="A23" s="760"/>
      <c r="B23" s="758" t="s">
        <v>518</v>
      </c>
      <c r="C23" s="751">
        <f>SUM(Chirurgie_HD!D23)</f>
        <v>0</v>
      </c>
      <c r="D23" s="757" t="str">
        <f>IFERROR(C23/Pop_cible!E23*100,"")</f>
        <v/>
      </c>
    </row>
    <row r="24" spans="1:4" ht="14.25" customHeight="1">
      <c r="A24" s="760"/>
      <c r="B24" s="758" t="s">
        <v>519</v>
      </c>
      <c r="C24" s="751">
        <f>SUM(Chirurgie_HD!D24)</f>
        <v>0</v>
      </c>
      <c r="D24" s="757" t="str">
        <f>IFERROR(C24/Pop_cible!E24*100,"")</f>
        <v/>
      </c>
    </row>
    <row r="25" spans="1:4" ht="14.25" customHeight="1">
      <c r="A25" s="760"/>
      <c r="B25" s="758" t="s">
        <v>520</v>
      </c>
      <c r="C25" s="751">
        <f>SUM(Chirurgie_HD!D25)</f>
        <v>0</v>
      </c>
      <c r="D25" s="757" t="str">
        <f>IFERROR(C25/Pop_cible!E25*100,"")</f>
        <v/>
      </c>
    </row>
    <row r="26" spans="1:4" ht="14.25" customHeight="1">
      <c r="A26" s="760"/>
      <c r="B26" s="758" t="s">
        <v>521</v>
      </c>
      <c r="C26" s="751">
        <f>SUM(Chirurgie_HD!D26)</f>
        <v>0</v>
      </c>
      <c r="D26" s="757" t="str">
        <f>IFERROR(C26/Pop_cible!E26*100,"")</f>
        <v/>
      </c>
    </row>
    <row r="27" spans="1:4" ht="14.25" customHeight="1">
      <c r="A27" s="760"/>
      <c r="B27" s="758" t="s">
        <v>522</v>
      </c>
      <c r="C27" s="751">
        <f>SUM(Chirurgie_HD!D27)</f>
        <v>0</v>
      </c>
      <c r="D27" s="757" t="str">
        <f>IFERROR(C27/Pop_cible!E27*100,"")</f>
        <v/>
      </c>
    </row>
    <row r="28" spans="1:4" ht="14.25" customHeight="1">
      <c r="A28" s="760"/>
      <c r="B28" s="758" t="s">
        <v>523</v>
      </c>
      <c r="C28" s="751">
        <f>SUM(Chirurgie_HD!D28)</f>
        <v>0</v>
      </c>
      <c r="D28" s="757" t="str">
        <f>IFERROR(C28/Pop_cible!E28*100,"")</f>
        <v/>
      </c>
    </row>
    <row r="29" spans="1:4" ht="14.25" customHeight="1">
      <c r="A29" s="2" t="s">
        <v>524</v>
      </c>
      <c r="B29" s="2"/>
      <c r="C29" s="25">
        <f>SUM(C30:C41)</f>
        <v>0</v>
      </c>
      <c r="D29" s="103" t="str">
        <f>IFERROR(C29/Pop_cible!E29*100,"")</f>
        <v/>
      </c>
    </row>
    <row r="30" spans="1:4" ht="14.25" customHeight="1">
      <c r="A30" s="758"/>
      <c r="B30" s="758" t="s">
        <v>525</v>
      </c>
      <c r="C30" s="755">
        <f>Chirurgie_CH1!D26</f>
        <v>0</v>
      </c>
      <c r="D30" s="756" t="str">
        <f>IFERROR(C30/Pop_cible!E30*100,"")</f>
        <v/>
      </c>
    </row>
    <row r="31" spans="1:4" ht="14.25" customHeight="1">
      <c r="A31" s="758"/>
      <c r="B31" s="758" t="s">
        <v>526</v>
      </c>
      <c r="C31" s="751">
        <f>Chirurgie_CH1!E26</f>
        <v>0</v>
      </c>
      <c r="D31" s="757" t="str">
        <f>IFERROR(C31/Pop_cible!E31*100,"")</f>
        <v/>
      </c>
    </row>
    <row r="32" spans="1:4" ht="14.25" customHeight="1">
      <c r="A32" s="758"/>
      <c r="B32" s="758" t="s">
        <v>527</v>
      </c>
      <c r="C32" s="751">
        <f>Chirurgie_CH1!F26</f>
        <v>0</v>
      </c>
      <c r="D32" s="757" t="str">
        <f>IFERROR(C32/Pop_cible!E32*100,"")</f>
        <v/>
      </c>
    </row>
    <row r="33" spans="1:4" ht="14.25" customHeight="1">
      <c r="A33" s="758"/>
      <c r="B33" s="758" t="s">
        <v>528</v>
      </c>
      <c r="C33" s="751">
        <f>Chirurgie_CH1!G26</f>
        <v>0</v>
      </c>
      <c r="D33" s="757" t="str">
        <f>IFERROR(C33/Pop_cible!E33*100,"")</f>
        <v/>
      </c>
    </row>
    <row r="34" spans="1:4" ht="14.25" customHeight="1">
      <c r="A34" s="758"/>
      <c r="B34" s="758" t="s">
        <v>529</v>
      </c>
      <c r="C34" s="751">
        <f>Chirurgie_CH1!H26</f>
        <v>0</v>
      </c>
      <c r="D34" s="757" t="str">
        <f>IFERROR(C34/Pop_cible!E34*100,"")</f>
        <v/>
      </c>
    </row>
    <row r="35" spans="1:4" ht="14.25" customHeight="1">
      <c r="A35" s="758"/>
      <c r="B35" s="758" t="s">
        <v>530</v>
      </c>
      <c r="C35" s="751">
        <f>Chirurgie_CH1!I26</f>
        <v>0</v>
      </c>
      <c r="D35" s="757" t="str">
        <f>IFERROR(C35/Pop_cible!E35*100,"")</f>
        <v/>
      </c>
    </row>
    <row r="36" spans="1:4" ht="14.25" customHeight="1">
      <c r="A36" s="758"/>
      <c r="B36" s="758" t="s">
        <v>531</v>
      </c>
      <c r="C36" s="751">
        <f>Chirurgie_CH1!J26</f>
        <v>0</v>
      </c>
      <c r="D36" s="757" t="str">
        <f>IFERROR(C36/Pop_cible!E36*100,"")</f>
        <v/>
      </c>
    </row>
    <row r="37" spans="1:4" ht="14.25" customHeight="1">
      <c r="A37" s="760"/>
      <c r="B37" s="758" t="s">
        <v>532</v>
      </c>
      <c r="C37" s="751">
        <f>SUM(Chirurgie_HD!D37)</f>
        <v>0</v>
      </c>
      <c r="D37" s="757" t="str">
        <f>IFERROR(C37/Pop_cible!E37*100,"")</f>
        <v/>
      </c>
    </row>
    <row r="38" spans="1:4" ht="14.25" customHeight="1">
      <c r="A38" s="760"/>
      <c r="B38" s="758" t="s">
        <v>533</v>
      </c>
      <c r="C38" s="751">
        <f>SUM(Chirurgie_HD!D38)</f>
        <v>0</v>
      </c>
      <c r="D38" s="757" t="str">
        <f>IFERROR(C38/Pop_cible!E38*100,"")</f>
        <v/>
      </c>
    </row>
    <row r="39" spans="1:4" ht="14.25" customHeight="1">
      <c r="A39" s="760"/>
      <c r="B39" s="758" t="s">
        <v>534</v>
      </c>
      <c r="C39" s="751">
        <f>SUM(Chirurgie_HD!D39)</f>
        <v>0</v>
      </c>
      <c r="D39" s="757" t="str">
        <f>IFERROR(C39/Pop_cible!E39*100,"")</f>
        <v/>
      </c>
    </row>
    <row r="40" spans="1:4" ht="14.25" customHeight="1">
      <c r="A40" s="760"/>
      <c r="B40" s="758" t="s">
        <v>535</v>
      </c>
      <c r="C40" s="751">
        <f>SUM(Chirurgie_HD!D40)</f>
        <v>0</v>
      </c>
      <c r="D40" s="757" t="str">
        <f>IFERROR(C40/Pop_cible!E40*100,"")</f>
        <v/>
      </c>
    </row>
    <row r="41" spans="1:4" ht="14.25" customHeight="1">
      <c r="A41" s="760"/>
      <c r="B41" s="758" t="s">
        <v>536</v>
      </c>
      <c r="C41" s="751">
        <f>SUM(Chirurgie_HD!D41)</f>
        <v>0</v>
      </c>
      <c r="D41" s="757" t="str">
        <f>IFERROR(C41/Pop_cible!E41*100,"")</f>
        <v/>
      </c>
    </row>
    <row r="42" spans="1:4" ht="14.25" customHeight="1">
      <c r="A42" s="2" t="s">
        <v>537</v>
      </c>
      <c r="B42" s="2"/>
      <c r="C42" s="25">
        <f>SUM(C43:C49)</f>
        <v>0</v>
      </c>
      <c r="D42" s="103" t="str">
        <f>IFERROR(C42/Pop_cible!E42*100,"")</f>
        <v/>
      </c>
    </row>
    <row r="43" spans="1:4" ht="14.25" customHeight="1">
      <c r="A43" s="758"/>
      <c r="B43" s="758" t="s">
        <v>538</v>
      </c>
      <c r="C43" s="751">
        <f>Chirurgie_CH1!L26</f>
        <v>0</v>
      </c>
      <c r="D43" s="757" t="str">
        <f>IFERROR(C43/Pop_cible!E43*100,"")</f>
        <v/>
      </c>
    </row>
    <row r="44" spans="1:4" ht="14.25" customHeight="1">
      <c r="A44" s="760"/>
      <c r="B44" s="758" t="s">
        <v>539</v>
      </c>
      <c r="C44" s="751">
        <f>SUM(Chirurgie_HD!D44)</f>
        <v>0</v>
      </c>
      <c r="D44" s="757" t="str">
        <f>IFERROR(C44/Pop_cible!E44*100,"")</f>
        <v/>
      </c>
    </row>
    <row r="45" spans="1:4" ht="14.25" customHeight="1">
      <c r="A45" s="760"/>
      <c r="B45" s="758" t="s">
        <v>540</v>
      </c>
      <c r="C45" s="751">
        <f>SUM(Chirurgie_HD!D45)</f>
        <v>0</v>
      </c>
      <c r="D45" s="757" t="str">
        <f>IFERROR(C45/Pop_cible!E45*100,"")</f>
        <v/>
      </c>
    </row>
    <row r="46" spans="1:4" ht="14.25" customHeight="1">
      <c r="A46" s="760"/>
      <c r="B46" s="758" t="s">
        <v>541</v>
      </c>
      <c r="C46" s="751">
        <f>SUM(Chirurgie_HD!D46)</f>
        <v>0</v>
      </c>
      <c r="D46" s="757" t="str">
        <f>IFERROR(C46/Pop_cible!E46*100,"")</f>
        <v/>
      </c>
    </row>
    <row r="47" spans="1:4" ht="14.25" customHeight="1">
      <c r="A47" s="760"/>
      <c r="B47" s="758" t="s">
        <v>542</v>
      </c>
      <c r="C47" s="751">
        <f>SUM(Chirurgie_HD!D47)</f>
        <v>0</v>
      </c>
      <c r="D47" s="757" t="str">
        <f>IFERROR(C47/Pop_cible!E47*100,"")</f>
        <v/>
      </c>
    </row>
    <row r="48" spans="1:4" ht="14.25" customHeight="1">
      <c r="A48" s="760"/>
      <c r="B48" s="758" t="s">
        <v>543</v>
      </c>
      <c r="C48" s="751">
        <f>SUM(Chirurgie_HD!D48)</f>
        <v>0</v>
      </c>
      <c r="D48" s="757" t="str">
        <f>IFERROR(C48/Pop_cible!E48*100,"")</f>
        <v/>
      </c>
    </row>
    <row r="49" spans="1:4" ht="14.25" customHeight="1">
      <c r="A49" s="760"/>
      <c r="B49" s="758" t="s">
        <v>544</v>
      </c>
      <c r="C49" s="751">
        <f>SUM(Chirurgie_HD!D49)</f>
        <v>0</v>
      </c>
      <c r="D49" s="757" t="str">
        <f>IFERROR(C49/Pop_cible!E49*100,"")</f>
        <v/>
      </c>
    </row>
    <row r="50" spans="1:4" ht="14.25" customHeight="1">
      <c r="A50" s="2" t="s">
        <v>545</v>
      </c>
      <c r="B50" s="2"/>
      <c r="C50" s="25">
        <f>SUM(C51:C54)</f>
        <v>0</v>
      </c>
      <c r="D50" s="103" t="str">
        <f>IFERROR(C50/Pop_cible!E50*100,"")</f>
        <v/>
      </c>
    </row>
    <row r="51" spans="1:4" ht="14.25" customHeight="1">
      <c r="A51" s="758"/>
      <c r="B51" s="758" t="s">
        <v>546</v>
      </c>
      <c r="C51" s="751">
        <f>Chirurgie_CH2!H26</f>
        <v>0</v>
      </c>
      <c r="D51" s="757" t="str">
        <f>IFERROR(C51/Pop_cible!E51*100,"")</f>
        <v/>
      </c>
    </row>
    <row r="52" spans="1:4" ht="14.25" customHeight="1">
      <c r="A52" s="760"/>
      <c r="B52" s="758" t="s">
        <v>547</v>
      </c>
      <c r="C52" s="751">
        <f>SUM(Chirurgie_HD!D52)</f>
        <v>0</v>
      </c>
      <c r="D52" s="757" t="str">
        <f>IFERROR(C52/Pop_cible!E52*100,"")</f>
        <v/>
      </c>
    </row>
    <row r="53" spans="1:4" ht="14.25" customHeight="1">
      <c r="A53" s="760"/>
      <c r="B53" s="758" t="s">
        <v>548</v>
      </c>
      <c r="C53" s="751">
        <f>SUM(Chirurgie_HD!D53)</f>
        <v>0</v>
      </c>
      <c r="D53" s="757" t="str">
        <f>IFERROR(C53/Pop_cible!E53*100,"")</f>
        <v/>
      </c>
    </row>
    <row r="54" spans="1:4" ht="14.25" customHeight="1">
      <c r="A54" s="760"/>
      <c r="B54" s="758" t="s">
        <v>549</v>
      </c>
      <c r="C54" s="751">
        <f>SUM(Chirurgie_HD!D54)</f>
        <v>0</v>
      </c>
      <c r="D54" s="757" t="str">
        <f>IFERROR(C54/Pop_cible!E54*100,"")</f>
        <v/>
      </c>
    </row>
    <row r="55" spans="1:4" ht="14.25" customHeight="1">
      <c r="A55" s="2" t="s">
        <v>550</v>
      </c>
      <c r="B55" s="2"/>
      <c r="C55" s="49">
        <f>SUM(C56:C63)</f>
        <v>0</v>
      </c>
      <c r="D55" s="686" t="str">
        <f>IFERROR(C55/Pop_cible!E55*100,"")</f>
        <v/>
      </c>
    </row>
    <row r="56" spans="1:4" ht="14.25" customHeight="1">
      <c r="A56" s="758"/>
      <c r="B56" s="758" t="s">
        <v>551</v>
      </c>
      <c r="C56" s="755">
        <f>Chirurgie_CH1!K26</f>
        <v>0</v>
      </c>
      <c r="D56" s="756" t="str">
        <f>IFERROR(C56/Pop_cible!E56*100,"")</f>
        <v/>
      </c>
    </row>
    <row r="57" spans="1:4" ht="14.25" customHeight="1">
      <c r="A57" s="760"/>
      <c r="B57" s="758" t="s">
        <v>552</v>
      </c>
      <c r="C57" s="751">
        <f>SUM(Chirurgie_HD!D57)</f>
        <v>0</v>
      </c>
      <c r="D57" s="757" t="str">
        <f>IFERROR(C57/Pop_cible!E57*100,"")</f>
        <v/>
      </c>
    </row>
    <row r="58" spans="1:4" ht="14.25" customHeight="1">
      <c r="A58" s="760"/>
      <c r="B58" s="758" t="s">
        <v>553</v>
      </c>
      <c r="C58" s="751">
        <f>SUM(Chirurgie_HD!D58)</f>
        <v>0</v>
      </c>
      <c r="D58" s="757" t="str">
        <f>IFERROR(C58/Pop_cible!E58*100,"")</f>
        <v/>
      </c>
    </row>
    <row r="59" spans="1:4" ht="14.25" customHeight="1">
      <c r="A59" s="760"/>
      <c r="B59" s="758" t="s">
        <v>554</v>
      </c>
      <c r="C59" s="751">
        <f>SUM(Chirurgie_HD!D59)</f>
        <v>0</v>
      </c>
      <c r="D59" s="757" t="str">
        <f>IFERROR(C59/Pop_cible!E59*100,"")</f>
        <v/>
      </c>
    </row>
    <row r="60" spans="1:4" ht="14.25" customHeight="1">
      <c r="A60" s="760"/>
      <c r="B60" s="758" t="s">
        <v>555</v>
      </c>
      <c r="C60" s="751">
        <f>SUM(Chirurgie_HD!D60)</f>
        <v>0</v>
      </c>
      <c r="D60" s="757" t="str">
        <f>IFERROR(C60/Pop_cible!E60*100,"")</f>
        <v/>
      </c>
    </row>
    <row r="61" spans="1:4" ht="14.25" customHeight="1">
      <c r="A61" s="760"/>
      <c r="B61" s="758" t="s">
        <v>556</v>
      </c>
      <c r="C61" s="751">
        <f>SUM(Chirurgie_HD!D61)</f>
        <v>0</v>
      </c>
      <c r="D61" s="757" t="str">
        <f>IFERROR(C61/Pop_cible!E61*100,"")</f>
        <v/>
      </c>
    </row>
    <row r="62" spans="1:4" ht="14.25" customHeight="1">
      <c r="A62" s="760"/>
      <c r="B62" s="758" t="s">
        <v>557</v>
      </c>
      <c r="C62" s="751">
        <f>SUM(Chirurgie_HD!D62)</f>
        <v>0</v>
      </c>
      <c r="D62" s="757" t="str">
        <f>IFERROR(C62/Pop_cible!E62*100,"")</f>
        <v/>
      </c>
    </row>
    <row r="63" spans="1:4" ht="14.25" customHeight="1">
      <c r="A63" s="760"/>
      <c r="B63" s="758" t="s">
        <v>558</v>
      </c>
      <c r="C63" s="751">
        <f>SUM(Chirurgie_HD!D63)</f>
        <v>0</v>
      </c>
      <c r="D63" s="757" t="str">
        <f>IFERROR(C63/Pop_cible!E63*100,"")</f>
        <v/>
      </c>
    </row>
    <row r="64" spans="1:4" ht="14.25" customHeight="1">
      <c r="A64" s="2" t="s">
        <v>559</v>
      </c>
      <c r="B64" s="2"/>
      <c r="C64" s="25">
        <f>SUM(C65:C72)</f>
        <v>0</v>
      </c>
      <c r="D64" s="103" t="str">
        <f>IFERROR(C64/Pop_cible!E64*100,"")</f>
        <v/>
      </c>
    </row>
    <row r="65" spans="1:4" ht="14.25" customHeight="1">
      <c r="A65" s="758"/>
      <c r="B65" s="758" t="s">
        <v>560</v>
      </c>
      <c r="C65" s="751">
        <f>Chirurgie_CH2!B26</f>
        <v>0</v>
      </c>
      <c r="D65" s="757" t="str">
        <f>IFERROR(C65/Pop_cible!E65*100,"")</f>
        <v/>
      </c>
    </row>
    <row r="66" spans="1:4" ht="14.25" customHeight="1">
      <c r="A66" s="760"/>
      <c r="B66" s="758" t="s">
        <v>561</v>
      </c>
      <c r="C66" s="751">
        <f>SUM(Chirurgie_HD!D66)</f>
        <v>0</v>
      </c>
      <c r="D66" s="757" t="str">
        <f>IFERROR(C66/Pop_cible!E66*100,"")</f>
        <v/>
      </c>
    </row>
    <row r="67" spans="1:4" ht="14.25" customHeight="1">
      <c r="A67" s="760"/>
      <c r="B67" s="758" t="s">
        <v>562</v>
      </c>
      <c r="C67" s="751">
        <f>SUM(Chirurgie_HD!D67)</f>
        <v>0</v>
      </c>
      <c r="D67" s="757" t="str">
        <f>IFERROR(C67/Pop_cible!E67*100,"")</f>
        <v/>
      </c>
    </row>
    <row r="68" spans="1:4" ht="14.25" customHeight="1">
      <c r="A68" s="760"/>
      <c r="B68" s="758" t="s">
        <v>563</v>
      </c>
      <c r="C68" s="751">
        <f>SUM(Chirurgie_HD!D68)</f>
        <v>0</v>
      </c>
      <c r="D68" s="757" t="str">
        <f>IFERROR(C68/Pop_cible!E68*100,"")</f>
        <v/>
      </c>
    </row>
    <row r="69" spans="1:4" ht="14.25" customHeight="1">
      <c r="A69" s="760"/>
      <c r="B69" s="758" t="s">
        <v>564</v>
      </c>
      <c r="C69" s="751">
        <f>SUM(Chirurgie_HD!D69)</f>
        <v>0</v>
      </c>
      <c r="D69" s="757" t="str">
        <f>IFERROR(C69/Pop_cible!E69*100,"")</f>
        <v/>
      </c>
    </row>
    <row r="70" spans="1:4" ht="14.25" customHeight="1">
      <c r="A70" s="760"/>
      <c r="B70" s="758" t="s">
        <v>565</v>
      </c>
      <c r="C70" s="751">
        <f>SUM(Chirurgie_HD!D70)</f>
        <v>0</v>
      </c>
      <c r="D70" s="757" t="str">
        <f>IFERROR(C70/Pop_cible!E70*100,"")</f>
        <v/>
      </c>
    </row>
    <row r="71" spans="1:4" ht="14.25" customHeight="1">
      <c r="A71" s="760"/>
      <c r="B71" s="758" t="s">
        <v>566</v>
      </c>
      <c r="C71" s="751">
        <f>SUM(Chirurgie_HD!D71)</f>
        <v>0</v>
      </c>
      <c r="D71" s="757" t="str">
        <f>IFERROR(C71/Pop_cible!E71*100,"")</f>
        <v/>
      </c>
    </row>
    <row r="72" spans="1:4" ht="14.25" customHeight="1">
      <c r="A72" s="760"/>
      <c r="B72" s="758" t="s">
        <v>567</v>
      </c>
      <c r="C72" s="751">
        <f>SUM(Chirurgie_HD!D72)</f>
        <v>0</v>
      </c>
      <c r="D72" s="757" t="str">
        <f>IFERROR(C72/Pop_cible!E72*100,"")</f>
        <v/>
      </c>
    </row>
    <row r="73" spans="1:4" ht="14.25" customHeight="1">
      <c r="A73" s="2" t="s">
        <v>568</v>
      </c>
      <c r="B73" s="2"/>
      <c r="C73" s="25">
        <f>SUM(C74:C78)</f>
        <v>0</v>
      </c>
      <c r="D73" s="103" t="str">
        <f>IFERROR(C73/Pop_cible!E73*100,"")</f>
        <v/>
      </c>
    </row>
    <row r="74" spans="1:4" ht="14.25" customHeight="1">
      <c r="A74" s="758"/>
      <c r="B74" s="758" t="s">
        <v>569</v>
      </c>
      <c r="C74" s="751">
        <f>Chirurgie_CH2!C26</f>
        <v>0</v>
      </c>
      <c r="D74" s="757" t="str">
        <f>IFERROR(C74/Pop_cible!E74*100,"")</f>
        <v/>
      </c>
    </row>
    <row r="75" spans="1:4" ht="14.25" customHeight="1">
      <c r="A75" s="760"/>
      <c r="B75" s="758" t="s">
        <v>570</v>
      </c>
      <c r="C75" s="751">
        <f>SUM(Chirurgie_HD!D75)</f>
        <v>0</v>
      </c>
      <c r="D75" s="757" t="str">
        <f>IFERROR(C75/Pop_cible!E75*100,"")</f>
        <v/>
      </c>
    </row>
    <row r="76" spans="1:4" ht="14.25" customHeight="1">
      <c r="A76" s="760"/>
      <c r="B76" s="758" t="s">
        <v>571</v>
      </c>
      <c r="C76" s="751">
        <f>SUM(Chirurgie_HD!D76)</f>
        <v>0</v>
      </c>
      <c r="D76" s="757" t="str">
        <f>IFERROR(C76/Pop_cible!E76*100,"")</f>
        <v/>
      </c>
    </row>
    <row r="77" spans="1:4" ht="14.25" customHeight="1">
      <c r="A77" s="760"/>
      <c r="B77" s="758" t="s">
        <v>572</v>
      </c>
      <c r="C77" s="751">
        <f>SUM(Chirurgie_HD!D77)</f>
        <v>0</v>
      </c>
      <c r="D77" s="757" t="str">
        <f>IFERROR(C77/Pop_cible!E77*100,"")</f>
        <v/>
      </c>
    </row>
    <row r="78" spans="1:4" ht="14.25" customHeight="1">
      <c r="A78" s="760"/>
      <c r="B78" s="758" t="s">
        <v>573</v>
      </c>
      <c r="C78" s="751">
        <f>SUM(Chirurgie_HD!D78)</f>
        <v>0</v>
      </c>
      <c r="D78" s="757" t="str">
        <f>IFERROR(C78/Pop_cible!E78*100,"")</f>
        <v/>
      </c>
    </row>
    <row r="79" spans="1:4" ht="14.25" customHeight="1">
      <c r="A79" s="2" t="s">
        <v>574</v>
      </c>
      <c r="B79" s="2"/>
      <c r="C79" s="49">
        <f>SUM(C80:C83)</f>
        <v>0</v>
      </c>
      <c r="D79" s="686" t="str">
        <f>IFERROR(C79/Pop_cible!E79*100,"")</f>
        <v/>
      </c>
    </row>
    <row r="80" spans="1:4" ht="14.25" customHeight="1">
      <c r="A80" s="758"/>
      <c r="B80" s="758" t="s">
        <v>575</v>
      </c>
      <c r="C80" s="755">
        <f>Chirurgie_CH2!G26</f>
        <v>0</v>
      </c>
      <c r="D80" s="756" t="str">
        <f>IFERROR(C80/Pop_cible!E80*100,"")</f>
        <v/>
      </c>
    </row>
    <row r="81" spans="1:4" ht="14.25" customHeight="1">
      <c r="A81" s="760"/>
      <c r="B81" s="758" t="s">
        <v>576</v>
      </c>
      <c r="C81" s="751">
        <f>SUM(Chirurgie_HD!D81)</f>
        <v>0</v>
      </c>
      <c r="D81" s="757" t="str">
        <f>IFERROR(C81/Pop_cible!E81*100,"")</f>
        <v/>
      </c>
    </row>
    <row r="82" spans="1:4" ht="14.25" customHeight="1">
      <c r="A82" s="760"/>
      <c r="B82" s="758" t="s">
        <v>577</v>
      </c>
      <c r="C82" s="751">
        <f>SUM(Chirurgie_HD!D82)</f>
        <v>0</v>
      </c>
      <c r="D82" s="757" t="str">
        <f>IFERROR(C82/Pop_cible!E82*100,"")</f>
        <v/>
      </c>
    </row>
    <row r="83" spans="1:4" ht="14.25" customHeight="1">
      <c r="A83" s="760"/>
      <c r="B83" s="758" t="s">
        <v>578</v>
      </c>
      <c r="C83" s="751">
        <f>SUM(Chirurgie_HD!D83)</f>
        <v>0</v>
      </c>
      <c r="D83" s="757" t="str">
        <f>IFERROR(C83/Pop_cible!E83*100,"")</f>
        <v/>
      </c>
    </row>
    <row r="84" spans="1:4" ht="14.25" customHeight="1">
      <c r="A84" s="2" t="s">
        <v>579</v>
      </c>
      <c r="B84" s="2"/>
      <c r="C84" s="25">
        <f>SUM(C85:C87)</f>
        <v>0</v>
      </c>
      <c r="D84" s="103" t="str">
        <f>IFERROR(C84/Pop_cible!E84*100,"")</f>
        <v/>
      </c>
    </row>
    <row r="85" spans="1:4" ht="14.25" customHeight="1">
      <c r="A85" s="760"/>
      <c r="B85" s="758" t="s">
        <v>580</v>
      </c>
      <c r="C85" s="751">
        <f>SUM(Chirurgie_HD!D85)</f>
        <v>0</v>
      </c>
      <c r="D85" s="757" t="str">
        <f>IFERROR(C85/Pop_cible!E85*100,"")</f>
        <v/>
      </c>
    </row>
    <row r="86" spans="1:4" ht="14.25" customHeight="1">
      <c r="A86" s="760"/>
      <c r="B86" s="758" t="s">
        <v>581</v>
      </c>
      <c r="C86" s="751">
        <f>SUM(Chirurgie_HD!D86)</f>
        <v>0</v>
      </c>
      <c r="D86" s="757" t="str">
        <f>IFERROR(C86/Pop_cible!E86*100,"")</f>
        <v/>
      </c>
    </row>
    <row r="87" spans="1:4" ht="14.25" customHeight="1">
      <c r="A87" s="760"/>
      <c r="B87" s="758" t="s">
        <v>582</v>
      </c>
      <c r="C87" s="751">
        <f>SUM(Chirurgie_HD!D87)</f>
        <v>0</v>
      </c>
      <c r="D87" s="757" t="str">
        <f>IFERROR(C87/Pop_cible!E87*100,"")</f>
        <v/>
      </c>
    </row>
    <row r="88" spans="1:4" ht="14.25" customHeight="1">
      <c r="A88" s="2" t="s">
        <v>583</v>
      </c>
      <c r="B88" s="2"/>
      <c r="C88" s="49">
        <f>SUM(C89)</f>
        <v>0</v>
      </c>
      <c r="D88" s="686" t="str">
        <f>IFERROR(C88/Pop_cible!E88*100,"")</f>
        <v/>
      </c>
    </row>
    <row r="89" spans="1:4" ht="14.25" customHeight="1">
      <c r="A89" s="760"/>
      <c r="B89" s="758" t="s">
        <v>584</v>
      </c>
      <c r="C89" s="751">
        <f>SUM(Chirurgie_HD!D89)</f>
        <v>0</v>
      </c>
      <c r="D89" s="757" t="str">
        <f>IFERROR(C89/Pop_cible!E89*100,"")</f>
        <v/>
      </c>
    </row>
    <row r="90" spans="1:4" ht="14.25" customHeight="1">
      <c r="A90" s="2" t="s">
        <v>585</v>
      </c>
      <c r="B90" s="2"/>
      <c r="C90" s="25">
        <f>SUM(C91:C93)</f>
        <v>0</v>
      </c>
      <c r="D90" s="103" t="str">
        <f>IFERROR(C90/Pop_cible!E90*100,"")</f>
        <v/>
      </c>
    </row>
    <row r="91" spans="1:4" ht="14.25" customHeight="1">
      <c r="A91" s="760"/>
      <c r="B91" s="758" t="s">
        <v>586</v>
      </c>
      <c r="C91" s="751">
        <f>SUM(Chirurgie_HD!D91)</f>
        <v>0</v>
      </c>
      <c r="D91" s="757" t="str">
        <f>IFERROR(C91/Pop_cible!E91*100,"")</f>
        <v/>
      </c>
    </row>
    <row r="92" spans="1:4" ht="14.25" customHeight="1">
      <c r="A92" s="760"/>
      <c r="B92" s="758" t="s">
        <v>587</v>
      </c>
      <c r="C92" s="751">
        <f>SUM(Chirurgie_HD!D92)</f>
        <v>0</v>
      </c>
      <c r="D92" s="757" t="str">
        <f>IFERROR(C92/Pop_cible!E92*100,"")</f>
        <v/>
      </c>
    </row>
    <row r="93" spans="1:4" ht="14.25" customHeight="1">
      <c r="A93" s="760"/>
      <c r="B93" s="758" t="s">
        <v>588</v>
      </c>
      <c r="C93" s="751">
        <f>SUM(Chirurgie_HD!D93)</f>
        <v>0</v>
      </c>
      <c r="D93" s="757" t="str">
        <f>IFERROR(C93/Pop_cible!E93*100,"")</f>
        <v/>
      </c>
    </row>
    <row r="94" spans="1:4" ht="14.25" customHeight="1">
      <c r="A94" s="2" t="s">
        <v>589</v>
      </c>
      <c r="B94" s="2"/>
      <c r="C94" s="25">
        <f>SUM(C95:C98)</f>
        <v>0</v>
      </c>
      <c r="D94" s="103" t="str">
        <f>IFERROR(C94/Pop_cible!E94*100,"")</f>
        <v/>
      </c>
    </row>
    <row r="95" spans="1:4" ht="14.25" customHeight="1">
      <c r="A95" s="758"/>
      <c r="B95" s="758" t="s">
        <v>590</v>
      </c>
      <c r="C95" s="751">
        <f>Chirurgie_CH1!C26</f>
        <v>0</v>
      </c>
      <c r="D95" s="757" t="str">
        <f>IFERROR(C95/Pop_cible!E95*100,"")</f>
        <v/>
      </c>
    </row>
    <row r="96" spans="1:4" ht="14.25" customHeight="1">
      <c r="A96" s="758"/>
      <c r="B96" s="758" t="s">
        <v>591</v>
      </c>
      <c r="C96" s="751">
        <f>SUM(Chirurgie_HD!D96)</f>
        <v>0</v>
      </c>
      <c r="D96" s="757" t="str">
        <f>IFERROR(C96/Pop_cible!E96*100,"")</f>
        <v/>
      </c>
    </row>
    <row r="97" spans="1:4" ht="14.25" customHeight="1">
      <c r="A97" s="758"/>
      <c r="B97" s="758" t="s">
        <v>592</v>
      </c>
      <c r="C97" s="751">
        <f>SUM(Chirurgie_HD!D97)</f>
        <v>0</v>
      </c>
      <c r="D97" s="757" t="str">
        <f>IFERROR(C97/Pop_cible!E97*100,"")</f>
        <v/>
      </c>
    </row>
    <row r="98" spans="1:4" ht="14.25" customHeight="1">
      <c r="A98" s="758"/>
      <c r="B98" s="758" t="s">
        <v>593</v>
      </c>
      <c r="C98" s="751">
        <f>SUM(Chirurgie_HD!D98)</f>
        <v>0</v>
      </c>
      <c r="D98" s="757" t="str">
        <f>IFERROR(C98/Pop_cible!E98*100,"")</f>
        <v/>
      </c>
    </row>
    <row r="99" spans="1:4" ht="14.25" customHeight="1">
      <c r="A99" s="2" t="s">
        <v>594</v>
      </c>
      <c r="B99" s="2"/>
      <c r="C99" s="49">
        <f>SUM(C100)</f>
        <v>0</v>
      </c>
      <c r="D99" s="686" t="str">
        <f>IFERROR(C99/Pop_cible!E99*100,"")</f>
        <v/>
      </c>
    </row>
    <row r="100" spans="1:4" ht="14.25" customHeight="1">
      <c r="A100" s="760"/>
      <c r="B100" s="758" t="s">
        <v>595</v>
      </c>
      <c r="C100" s="751">
        <f>SUM(Chirurgie_HD!D100)</f>
        <v>0</v>
      </c>
      <c r="D100" s="757" t="str">
        <f>IFERROR(C100/Pop_cible!E100*100,"")</f>
        <v/>
      </c>
    </row>
    <row r="101" spans="1:4" ht="14.25" customHeight="1">
      <c r="A101" s="2" t="s">
        <v>596</v>
      </c>
      <c r="B101" s="2"/>
      <c r="C101" s="25">
        <f>SUM(C102:C108)</f>
        <v>0</v>
      </c>
      <c r="D101" s="103" t="str">
        <f>IFERROR(C101/Pop_cible!E101*100,"")</f>
        <v/>
      </c>
    </row>
    <row r="102" spans="1:4" ht="14.25" customHeight="1">
      <c r="A102" s="758"/>
      <c r="B102" s="758" t="s">
        <v>597</v>
      </c>
      <c r="C102" s="751">
        <f>Chirurgie_CH2!F26</f>
        <v>0</v>
      </c>
      <c r="D102" s="757" t="str">
        <f>IFERROR(C102/Pop_cible!E102*100,"")</f>
        <v/>
      </c>
    </row>
    <row r="103" spans="1:4" ht="14.25" customHeight="1">
      <c r="A103" s="760"/>
      <c r="B103" s="758" t="s">
        <v>598</v>
      </c>
      <c r="C103" s="751">
        <f>SUM(Chirurgie_HD!D103)</f>
        <v>0</v>
      </c>
      <c r="D103" s="757" t="str">
        <f>IFERROR(C103/Pop_cible!E103*100,"")</f>
        <v/>
      </c>
    </row>
    <row r="104" spans="1:4" ht="14.25" customHeight="1">
      <c r="A104" s="760"/>
      <c r="B104" s="758" t="s">
        <v>599</v>
      </c>
      <c r="C104" s="751">
        <f>SUM(Chirurgie_HD!D104)</f>
        <v>0</v>
      </c>
      <c r="D104" s="757" t="str">
        <f>IFERROR(C104/Pop_cible!E104*100,"")</f>
        <v/>
      </c>
    </row>
    <row r="105" spans="1:4" ht="14.25" customHeight="1">
      <c r="A105" s="760"/>
      <c r="B105" s="758" t="s">
        <v>600</v>
      </c>
      <c r="C105" s="751">
        <f>SUM(Chirurgie_HD!D105)</f>
        <v>0</v>
      </c>
      <c r="D105" s="757" t="str">
        <f>IFERROR(C105/Pop_cible!E105*100,"")</f>
        <v/>
      </c>
    </row>
    <row r="106" spans="1:4" ht="15.75" customHeight="1">
      <c r="A106" s="760"/>
      <c r="B106" s="758" t="s">
        <v>601</v>
      </c>
      <c r="C106" s="751">
        <f>SUM(Chirurgie_HD!D106)</f>
        <v>0</v>
      </c>
      <c r="D106" s="757" t="str">
        <f>IFERROR(C106/Pop_cible!E106*100,"")</f>
        <v/>
      </c>
    </row>
    <row r="107" spans="1:4" ht="15.75" customHeight="1">
      <c r="A107" s="760"/>
      <c r="B107" s="758" t="s">
        <v>602</v>
      </c>
      <c r="C107" s="751">
        <f>SUM(Chirurgie_HD!D107)</f>
        <v>0</v>
      </c>
      <c r="D107" s="757" t="str">
        <f>IFERROR(C107/Pop_cible!E107*100,"")</f>
        <v/>
      </c>
    </row>
    <row r="108" spans="1:4" ht="15.75" customHeight="1">
      <c r="A108" s="760"/>
      <c r="B108" s="758" t="s">
        <v>603</v>
      </c>
      <c r="C108" s="751">
        <f>SUM(Chirurgie_HD!D108)</f>
        <v>0</v>
      </c>
      <c r="D108" s="757" t="str">
        <f>IFERROR(C108/Pop_cible!E108*100,"")</f>
        <v/>
      </c>
    </row>
    <row r="109" spans="1:4" ht="15.75" customHeight="1">
      <c r="A109" s="2" t="s">
        <v>604</v>
      </c>
      <c r="B109" s="2"/>
      <c r="C109" s="683">
        <f>SUM(C5:C7,C10:C14,C17:C18,C21:C28,C37:C41,C44:C49,C52:C54,C57:C63,C66:C72,C75:C78,C81:C83,C85:C87,C89,C91:C93,C96:C98,C100,C103:C108)</f>
        <v>0</v>
      </c>
      <c r="D109" s="687" t="str">
        <f>IFERROR(C109/Pop_cible!E109*100,"")</f>
        <v/>
      </c>
    </row>
    <row r="110" spans="1:4" ht="15.75" customHeight="1">
      <c r="A110" s="2" t="s">
        <v>605</v>
      </c>
      <c r="B110" s="2"/>
      <c r="C110" s="25">
        <f>SUM(C4,C9,C16,C20,C30:C36,C43,C51,C56,C65,C74,C80,C95,C102)</f>
        <v>0</v>
      </c>
      <c r="D110" s="103" t="str">
        <f>IFERROR(C110/Pop_cible!E110*100,"")</f>
        <v/>
      </c>
    </row>
    <row r="111" spans="1:4" ht="15.75" customHeight="1" thickBot="1">
      <c r="A111" s="282" t="s">
        <v>606</v>
      </c>
      <c r="B111" s="282"/>
      <c r="C111" s="206">
        <f>SUM(C109:C110)</f>
        <v>0</v>
      </c>
      <c r="D111" s="688" t="str">
        <f>IFERROR(C111/Pop_cible!E111*100,"")</f>
        <v/>
      </c>
    </row>
  </sheetData>
  <mergeCells count="1">
    <mergeCell ref="A2:B2"/>
  </mergeCells>
  <conditionalFormatting sqref="L21">
    <cfRule type="containsBlanks" dxfId="189" priority="18">
      <formula>LEN(TRIM(L21))=0</formula>
    </cfRule>
  </conditionalFormatting>
  <conditionalFormatting sqref="C3:D93">
    <cfRule type="containsBlanks" dxfId="188" priority="3">
      <formula>LEN(TRIM(C3))=0</formula>
    </cfRule>
  </conditionalFormatting>
  <conditionalFormatting sqref="C94:D99">
    <cfRule type="containsBlanks" dxfId="187" priority="5">
      <formula>LEN(TRIM(C94))=0</formula>
    </cfRule>
  </conditionalFormatting>
  <conditionalFormatting sqref="C100:D108">
    <cfRule type="containsBlanks" dxfId="186" priority="2">
      <formula>LEN(TRIM(C100))=0</formula>
    </cfRule>
  </conditionalFormatting>
  <conditionalFormatting sqref="C98:D98">
    <cfRule type="containsBlanks" dxfId="185" priority="4" stopIfTrue="1">
      <formula>LEN(TRIM(C98))=0</formula>
    </cfRule>
  </conditionalFormatting>
  <conditionalFormatting sqref="C110:D110">
    <cfRule type="containsBlanks" dxfId="184" priority="1">
      <formula>LEN(TRIM(C110))=0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49" max="3" man="1"/>
    <brk id="93" max="3" man="1"/>
  </rowBreak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Feuil138">
    <tabColor rgb="FFF9FBFA"/>
  </sheetPr>
  <dimension ref="A1:F45"/>
  <sheetViews>
    <sheetView view="pageBreakPreview" zoomScale="120" zoomScaleNormal="100" workbookViewId="0">
      <pane ySplit="2" topLeftCell="A3" activePane="bottomLeft" state="frozen"/>
      <selection activeCell="A28" sqref="A28"/>
      <selection pane="bottomLeft" activeCell="B26" sqref="B26:E44"/>
    </sheetView>
  </sheetViews>
  <sheetFormatPr baseColWidth="10" defaultColWidth="14.3984375" defaultRowHeight="15" customHeight="1"/>
  <cols>
    <col min="1" max="1" width="22.796875" style="422" customWidth="1"/>
    <col min="2" max="2" width="12.796875" style="422" customWidth="1"/>
    <col min="3" max="3" width="22.796875" style="422" customWidth="1"/>
    <col min="4" max="4" width="17.3984375" style="422" customWidth="1"/>
    <col min="5" max="5" width="13" style="422" customWidth="1"/>
    <col min="6" max="6" width="12.796875" style="422" customWidth="1"/>
    <col min="7" max="20" width="10.796875" style="422" customWidth="1"/>
    <col min="21" max="22" width="14.3984375" style="422" customWidth="1"/>
    <col min="23" max="16384" width="14.3984375" style="422"/>
  </cols>
  <sheetData>
    <row r="1" spans="1:6" ht="14.25" customHeight="1">
      <c r="A1" s="6" t="s">
        <v>2205</v>
      </c>
    </row>
    <row r="2" spans="1:6" ht="54.75" customHeight="1" thickBot="1">
      <c r="A2" s="465" t="s">
        <v>2206</v>
      </c>
      <c r="B2" s="466" t="s">
        <v>2207</v>
      </c>
      <c r="C2" s="466" t="s">
        <v>2208</v>
      </c>
      <c r="D2" s="466" t="s">
        <v>2209</v>
      </c>
      <c r="E2" s="466" t="s">
        <v>2210</v>
      </c>
      <c r="F2" s="466" t="s">
        <v>2211</v>
      </c>
    </row>
    <row r="3" spans="1:6" ht="15" customHeight="1">
      <c r="A3" s="467" t="s">
        <v>590</v>
      </c>
      <c r="B3" s="766"/>
      <c r="C3" s="766"/>
      <c r="D3" s="766"/>
      <c r="E3" s="766"/>
      <c r="F3" s="766"/>
    </row>
    <row r="4" spans="1:6" ht="15" customHeight="1">
      <c r="A4" s="467" t="s">
        <v>546</v>
      </c>
      <c r="B4" s="766"/>
      <c r="C4" s="766"/>
      <c r="D4" s="766"/>
      <c r="E4" s="766"/>
      <c r="F4" s="766"/>
    </row>
    <row r="5" spans="1:6" ht="15" customHeight="1">
      <c r="A5" s="467" t="s">
        <v>499</v>
      </c>
      <c r="B5" s="766"/>
      <c r="C5" s="766"/>
      <c r="D5" s="766"/>
      <c r="E5" s="766"/>
      <c r="F5" s="766"/>
    </row>
    <row r="6" spans="1:6" ht="15" customHeight="1">
      <c r="A6" s="467" t="s">
        <v>511</v>
      </c>
      <c r="B6" s="766"/>
      <c r="C6" s="766"/>
      <c r="D6" s="766"/>
      <c r="E6" s="766"/>
      <c r="F6" s="766"/>
    </row>
    <row r="7" spans="1:6" ht="15" customHeight="1">
      <c r="A7" s="467" t="s">
        <v>504</v>
      </c>
      <c r="B7" s="766"/>
      <c r="C7" s="766"/>
      <c r="D7" s="766"/>
      <c r="E7" s="766"/>
      <c r="F7" s="766"/>
    </row>
    <row r="8" spans="1:6" ht="15" customHeight="1">
      <c r="A8" s="467" t="s">
        <v>538</v>
      </c>
      <c r="B8" s="766"/>
      <c r="C8" s="766"/>
      <c r="D8" s="766"/>
      <c r="E8" s="766"/>
      <c r="F8" s="766"/>
    </row>
    <row r="9" spans="1:6" ht="15" customHeight="1">
      <c r="A9" s="467" t="s">
        <v>560</v>
      </c>
      <c r="B9" s="766"/>
      <c r="C9" s="766"/>
      <c r="D9" s="766"/>
      <c r="E9" s="766"/>
      <c r="F9" s="766"/>
    </row>
    <row r="10" spans="1:6" ht="15" customHeight="1">
      <c r="A10" s="467" t="s">
        <v>569</v>
      </c>
      <c r="B10" s="766"/>
      <c r="C10" s="766"/>
      <c r="D10" s="766"/>
      <c r="E10" s="766"/>
      <c r="F10" s="766"/>
    </row>
    <row r="11" spans="1:6" ht="15" customHeight="1">
      <c r="A11" s="467" t="s">
        <v>551</v>
      </c>
      <c r="B11" s="766"/>
      <c r="C11" s="766"/>
      <c r="D11" s="766"/>
      <c r="E11" s="766"/>
      <c r="F11" s="766"/>
    </row>
    <row r="12" spans="1:6" ht="15" customHeight="1">
      <c r="A12" s="467" t="s">
        <v>575</v>
      </c>
      <c r="B12" s="766"/>
      <c r="C12" s="766"/>
      <c r="D12" s="766"/>
      <c r="E12" s="766"/>
      <c r="F12" s="766"/>
    </row>
    <row r="13" spans="1:6" ht="15" customHeight="1">
      <c r="A13" s="467" t="s">
        <v>525</v>
      </c>
      <c r="B13" s="766"/>
      <c r="C13" s="766"/>
      <c r="D13" s="766"/>
      <c r="E13" s="766"/>
      <c r="F13" s="766"/>
    </row>
    <row r="14" spans="1:6" ht="15" customHeight="1">
      <c r="A14" s="467" t="s">
        <v>526</v>
      </c>
      <c r="B14" s="766"/>
      <c r="C14" s="766"/>
      <c r="D14" s="766"/>
      <c r="E14" s="766"/>
      <c r="F14" s="766"/>
    </row>
    <row r="15" spans="1:6" ht="15" customHeight="1">
      <c r="A15" s="467" t="s">
        <v>515</v>
      </c>
      <c r="B15" s="766"/>
      <c r="C15" s="766"/>
      <c r="D15" s="766"/>
      <c r="E15" s="766"/>
      <c r="F15" s="766"/>
    </row>
    <row r="16" spans="1:6" ht="15" customHeight="1">
      <c r="A16" s="467" t="s">
        <v>527</v>
      </c>
      <c r="B16" s="766"/>
      <c r="C16" s="766"/>
      <c r="D16" s="766"/>
      <c r="E16" s="766"/>
      <c r="F16" s="766"/>
    </row>
    <row r="17" spans="1:6" ht="15" customHeight="1">
      <c r="A17" s="467" t="s">
        <v>528</v>
      </c>
      <c r="B17" s="766"/>
      <c r="C17" s="766"/>
      <c r="D17" s="766"/>
      <c r="E17" s="766"/>
      <c r="F17" s="766"/>
    </row>
    <row r="18" spans="1:6" ht="15" customHeight="1">
      <c r="A18" s="467" t="s">
        <v>597</v>
      </c>
      <c r="B18" s="766"/>
      <c r="C18" s="766"/>
      <c r="D18" s="766"/>
      <c r="E18" s="766"/>
      <c r="F18" s="766"/>
    </row>
    <row r="19" spans="1:6" ht="15" customHeight="1">
      <c r="A19" s="467" t="s">
        <v>529</v>
      </c>
      <c r="B19" s="766"/>
      <c r="C19" s="766"/>
      <c r="D19" s="766"/>
      <c r="E19" s="766"/>
      <c r="F19" s="766"/>
    </row>
    <row r="20" spans="1:6" ht="15" customHeight="1">
      <c r="A20" s="467" t="s">
        <v>530</v>
      </c>
      <c r="B20" s="766"/>
      <c r="C20" s="766"/>
      <c r="D20" s="766"/>
      <c r="E20" s="766"/>
      <c r="F20" s="766"/>
    </row>
    <row r="21" spans="1:6" ht="15" customHeight="1">
      <c r="A21" s="467" t="s">
        <v>531</v>
      </c>
      <c r="B21" s="766"/>
      <c r="C21" s="766"/>
      <c r="D21" s="766"/>
      <c r="E21" s="766"/>
      <c r="F21" s="766"/>
    </row>
    <row r="22" spans="1:6" ht="15" customHeight="1" thickBot="1">
      <c r="A22" s="282" t="s">
        <v>445</v>
      </c>
      <c r="B22" s="19">
        <f>SUM(B3:B21)</f>
        <v>0</v>
      </c>
      <c r="C22" s="19">
        <f>SUM(C3:C21)</f>
        <v>0</v>
      </c>
      <c r="D22" s="19">
        <f>SUM(D3:D21)</f>
        <v>0</v>
      </c>
      <c r="E22" s="19">
        <f>SUM(E3:E21)</f>
        <v>0</v>
      </c>
      <c r="F22" s="19">
        <f>SUM(F3:F21)</f>
        <v>0</v>
      </c>
    </row>
    <row r="23" spans="1:6" ht="14.25" customHeight="1">
      <c r="B23" s="468"/>
      <c r="C23" s="468"/>
      <c r="D23" s="468"/>
      <c r="E23" s="468"/>
      <c r="F23" s="468"/>
    </row>
    <row r="24" spans="1:6" ht="30" customHeight="1">
      <c r="A24" s="6" t="s">
        <v>2212</v>
      </c>
      <c r="B24" s="89"/>
      <c r="C24" s="89"/>
      <c r="D24" s="89"/>
      <c r="E24" s="89"/>
      <c r="F24" s="89"/>
    </row>
    <row r="25" spans="1:6" ht="58.25" customHeight="1" thickBot="1">
      <c r="A25" s="469" t="s">
        <v>2206</v>
      </c>
      <c r="B25" s="469" t="s">
        <v>2213</v>
      </c>
      <c r="C25" s="469" t="s">
        <v>2214</v>
      </c>
      <c r="D25" s="469" t="s">
        <v>2215</v>
      </c>
      <c r="E25" s="469" t="s">
        <v>2216</v>
      </c>
    </row>
    <row r="26" spans="1:6" ht="15" customHeight="1">
      <c r="A26" s="421" t="s">
        <v>590</v>
      </c>
      <c r="B26" s="766"/>
      <c r="C26" s="766"/>
      <c r="D26" s="766"/>
      <c r="E26" s="766"/>
      <c r="F26" s="468"/>
    </row>
    <row r="27" spans="1:6" ht="15" customHeight="1">
      <c r="A27" s="421" t="s">
        <v>546</v>
      </c>
      <c r="B27" s="766"/>
      <c r="C27" s="766"/>
      <c r="D27" s="766"/>
      <c r="E27" s="766"/>
      <c r="F27" s="468"/>
    </row>
    <row r="28" spans="1:6" ht="15" customHeight="1">
      <c r="A28" s="421" t="s">
        <v>499</v>
      </c>
      <c r="B28" s="766"/>
      <c r="C28" s="766"/>
      <c r="D28" s="766"/>
      <c r="E28" s="766"/>
      <c r="F28" s="468"/>
    </row>
    <row r="29" spans="1:6" ht="15" customHeight="1">
      <c r="A29" s="421" t="s">
        <v>511</v>
      </c>
      <c r="B29" s="766"/>
      <c r="C29" s="766"/>
      <c r="D29" s="766"/>
      <c r="E29" s="766"/>
      <c r="F29" s="468"/>
    </row>
    <row r="30" spans="1:6" ht="15" customHeight="1">
      <c r="A30" s="421" t="s">
        <v>504</v>
      </c>
      <c r="B30" s="766"/>
      <c r="C30" s="766"/>
      <c r="D30" s="766"/>
      <c r="E30" s="766"/>
      <c r="F30" s="468"/>
    </row>
    <row r="31" spans="1:6" ht="15" customHeight="1">
      <c r="A31" s="421" t="s">
        <v>538</v>
      </c>
      <c r="B31" s="766"/>
      <c r="C31" s="766"/>
      <c r="D31" s="766"/>
      <c r="E31" s="766"/>
      <c r="F31" s="468"/>
    </row>
    <row r="32" spans="1:6" ht="15" customHeight="1">
      <c r="A32" s="421" t="s">
        <v>560</v>
      </c>
      <c r="B32" s="766"/>
      <c r="C32" s="766"/>
      <c r="D32" s="766"/>
      <c r="E32" s="766"/>
      <c r="F32" s="468"/>
    </row>
    <row r="33" spans="1:6" ht="15" customHeight="1">
      <c r="A33" s="421" t="s">
        <v>569</v>
      </c>
      <c r="B33" s="766"/>
      <c r="C33" s="766"/>
      <c r="D33" s="766"/>
      <c r="E33" s="766"/>
    </row>
    <row r="34" spans="1:6" ht="15" customHeight="1">
      <c r="A34" s="421" t="s">
        <v>551</v>
      </c>
      <c r="B34" s="766"/>
      <c r="C34" s="766"/>
      <c r="D34" s="766"/>
      <c r="E34" s="766"/>
    </row>
    <row r="35" spans="1:6" ht="15" customHeight="1">
      <c r="A35" s="421" t="s">
        <v>575</v>
      </c>
      <c r="B35" s="766"/>
      <c r="C35" s="766"/>
      <c r="D35" s="766"/>
      <c r="E35" s="766"/>
    </row>
    <row r="36" spans="1:6" ht="15" customHeight="1">
      <c r="A36" s="421" t="s">
        <v>525</v>
      </c>
      <c r="B36" s="766"/>
      <c r="C36" s="766"/>
      <c r="D36" s="766"/>
      <c r="E36" s="766"/>
    </row>
    <row r="37" spans="1:6" ht="15" customHeight="1">
      <c r="A37" s="421" t="s">
        <v>526</v>
      </c>
      <c r="B37" s="766"/>
      <c r="C37" s="766"/>
      <c r="D37" s="766"/>
      <c r="E37" s="766"/>
    </row>
    <row r="38" spans="1:6" ht="15" customHeight="1">
      <c r="A38" s="421" t="s">
        <v>515</v>
      </c>
      <c r="B38" s="766"/>
      <c r="C38" s="766"/>
      <c r="D38" s="766"/>
      <c r="E38" s="766"/>
    </row>
    <row r="39" spans="1:6" ht="15" customHeight="1">
      <c r="A39" s="421" t="s">
        <v>527</v>
      </c>
      <c r="B39" s="766"/>
      <c r="C39" s="766"/>
      <c r="D39" s="766"/>
      <c r="E39" s="766"/>
    </row>
    <row r="40" spans="1:6" ht="15" customHeight="1">
      <c r="A40" s="421" t="s">
        <v>528</v>
      </c>
      <c r="B40" s="766"/>
      <c r="C40" s="766"/>
      <c r="D40" s="766"/>
      <c r="E40" s="766"/>
    </row>
    <row r="41" spans="1:6" ht="15" customHeight="1">
      <c r="A41" s="421" t="s">
        <v>597</v>
      </c>
      <c r="B41" s="766"/>
      <c r="C41" s="766"/>
      <c r="D41" s="766"/>
      <c r="E41" s="766"/>
    </row>
    <row r="42" spans="1:6" ht="15" customHeight="1">
      <c r="A42" s="422" t="s">
        <v>529</v>
      </c>
      <c r="B42" s="766"/>
      <c r="C42" s="766"/>
      <c r="D42" s="766"/>
      <c r="E42" s="766"/>
    </row>
    <row r="43" spans="1:6" ht="15" customHeight="1">
      <c r="A43" s="421" t="s">
        <v>530</v>
      </c>
      <c r="B43" s="766"/>
      <c r="C43" s="766"/>
      <c r="D43" s="766"/>
      <c r="E43" s="766"/>
    </row>
    <row r="44" spans="1:6" ht="15" customHeight="1">
      <c r="A44" s="421" t="s">
        <v>531</v>
      </c>
      <c r="B44" s="766"/>
      <c r="C44" s="766"/>
      <c r="D44" s="766"/>
      <c r="E44" s="766"/>
    </row>
    <row r="45" spans="1:6" ht="15" customHeight="1" thickBot="1">
      <c r="A45" s="282" t="s">
        <v>445</v>
      </c>
      <c r="B45" s="19">
        <f>SUM(B26:B44)</f>
        <v>0</v>
      </c>
      <c r="C45" s="19">
        <f>SUM(C26:C44)</f>
        <v>0</v>
      </c>
      <c r="D45" s="19">
        <f>SUM(D26:D44)</f>
        <v>0</v>
      </c>
      <c r="E45" s="19">
        <f>SUM(E26:E44)</f>
        <v>0</v>
      </c>
      <c r="F45" s="632"/>
    </row>
  </sheetData>
  <conditionalFormatting sqref="B26:E44">
    <cfRule type="containsBlanks" dxfId="183" priority="1">
      <formula>LEN(TRIM(B26))=0</formula>
    </cfRule>
  </conditionalFormatting>
  <conditionalFormatting sqref="B3:F21">
    <cfRule type="containsBlanks" dxfId="182" priority="2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Feuil139">
    <tabColor rgb="FFF9FBFA"/>
  </sheetPr>
  <dimension ref="A1:G22"/>
  <sheetViews>
    <sheetView view="pageBreakPreview" zoomScale="110" zoomScaleNormal="100" workbookViewId="0">
      <pane xSplit="1" ySplit="2" topLeftCell="B7" activePane="bottomRight" state="frozen"/>
      <selection activeCell="A28" sqref="A28"/>
      <selection pane="topRight" activeCell="A28" sqref="A28"/>
      <selection pane="bottomLeft" activeCell="A28" sqref="A28"/>
      <selection pane="bottomRight" activeCell="B3" sqref="B3:G21"/>
    </sheetView>
  </sheetViews>
  <sheetFormatPr baseColWidth="10" defaultColWidth="14.3984375" defaultRowHeight="15" customHeight="1"/>
  <cols>
    <col min="1" max="1" width="27.19921875" style="422" customWidth="1"/>
    <col min="2" max="2" width="10.19921875" style="422" customWidth="1"/>
    <col min="3" max="3" width="10.3984375" style="422" customWidth="1"/>
    <col min="4" max="4" width="11.3984375" style="422" customWidth="1"/>
    <col min="5" max="5" width="10.796875" style="422" customWidth="1"/>
    <col min="6" max="6" width="14.796875" style="422" customWidth="1"/>
    <col min="7" max="7" width="15.796875" style="422" customWidth="1"/>
    <col min="8" max="8" width="11.3984375" style="422" customWidth="1"/>
    <col min="9" max="25" width="10.796875" style="422" customWidth="1"/>
    <col min="26" max="27" width="14.3984375" style="422" customWidth="1"/>
    <col min="28" max="16384" width="14.3984375" style="422"/>
  </cols>
  <sheetData>
    <row r="1" spans="1:7" ht="14.25" customHeight="1">
      <c r="A1" s="14" t="s">
        <v>2217</v>
      </c>
    </row>
    <row r="2" spans="1:7" ht="53" customHeight="1">
      <c r="A2" s="454" t="s">
        <v>2206</v>
      </c>
      <c r="B2" s="470" t="s">
        <v>2218</v>
      </c>
      <c r="C2" s="470" t="s">
        <v>1903</v>
      </c>
      <c r="D2" s="470" t="s">
        <v>2219</v>
      </c>
      <c r="E2" s="470" t="s">
        <v>2220</v>
      </c>
      <c r="F2" s="470" t="s">
        <v>2221</v>
      </c>
      <c r="G2" s="470" t="s">
        <v>2222</v>
      </c>
    </row>
    <row r="3" spans="1:7" ht="15" customHeight="1">
      <c r="A3" s="422" t="s">
        <v>590</v>
      </c>
      <c r="B3" s="766"/>
      <c r="C3" s="766"/>
      <c r="D3" s="766"/>
      <c r="E3" s="766"/>
      <c r="F3" s="766"/>
      <c r="G3" s="766"/>
    </row>
    <row r="4" spans="1:7" ht="15" customHeight="1">
      <c r="A4" s="422" t="s">
        <v>546</v>
      </c>
      <c r="B4" s="766"/>
      <c r="C4" s="766"/>
      <c r="D4" s="766"/>
      <c r="E4" s="766"/>
      <c r="F4" s="766"/>
      <c r="G4" s="766"/>
    </row>
    <row r="5" spans="1:7" ht="15" customHeight="1">
      <c r="A5" s="422" t="s">
        <v>499</v>
      </c>
      <c r="B5" s="766"/>
      <c r="C5" s="766"/>
      <c r="D5" s="766"/>
      <c r="E5" s="766"/>
      <c r="F5" s="766"/>
      <c r="G5" s="766"/>
    </row>
    <row r="6" spans="1:7" ht="15" customHeight="1">
      <c r="A6" s="422" t="s">
        <v>511</v>
      </c>
      <c r="B6" s="766"/>
      <c r="C6" s="766"/>
      <c r="D6" s="766"/>
      <c r="E6" s="766"/>
      <c r="F6" s="766"/>
      <c r="G6" s="766"/>
    </row>
    <row r="7" spans="1:7" ht="15" customHeight="1">
      <c r="A7" s="422" t="s">
        <v>504</v>
      </c>
      <c r="B7" s="766"/>
      <c r="C7" s="766"/>
      <c r="D7" s="766"/>
      <c r="E7" s="766"/>
      <c r="F7" s="766"/>
      <c r="G7" s="766"/>
    </row>
    <row r="8" spans="1:7" ht="15" customHeight="1">
      <c r="A8" s="422" t="s">
        <v>538</v>
      </c>
      <c r="B8" s="766"/>
      <c r="C8" s="766"/>
      <c r="D8" s="766"/>
      <c r="E8" s="766"/>
      <c r="F8" s="766"/>
      <c r="G8" s="766"/>
    </row>
    <row r="9" spans="1:7" ht="15" customHeight="1">
      <c r="A9" s="422" t="s">
        <v>560</v>
      </c>
      <c r="B9" s="766"/>
      <c r="C9" s="766"/>
      <c r="D9" s="766"/>
      <c r="E9" s="766"/>
      <c r="F9" s="766"/>
      <c r="G9" s="766"/>
    </row>
    <row r="10" spans="1:7" ht="15" customHeight="1">
      <c r="A10" s="422" t="s">
        <v>569</v>
      </c>
      <c r="B10" s="766"/>
      <c r="C10" s="766"/>
      <c r="D10" s="766"/>
      <c r="E10" s="766"/>
      <c r="F10" s="766"/>
      <c r="G10" s="766"/>
    </row>
    <row r="11" spans="1:7" ht="15" customHeight="1">
      <c r="A11" s="422" t="s">
        <v>551</v>
      </c>
      <c r="B11" s="766"/>
      <c r="C11" s="766"/>
      <c r="D11" s="766"/>
      <c r="E11" s="766"/>
      <c r="F11" s="766"/>
      <c r="G11" s="766"/>
    </row>
    <row r="12" spans="1:7" ht="15" customHeight="1">
      <c r="A12" s="422" t="s">
        <v>575</v>
      </c>
      <c r="B12" s="766"/>
      <c r="C12" s="766"/>
      <c r="D12" s="766"/>
      <c r="E12" s="766"/>
      <c r="F12" s="766"/>
      <c r="G12" s="766"/>
    </row>
    <row r="13" spans="1:7" ht="15" customHeight="1">
      <c r="A13" s="422" t="s">
        <v>525</v>
      </c>
      <c r="B13" s="766"/>
      <c r="C13" s="766"/>
      <c r="D13" s="766"/>
      <c r="E13" s="766"/>
      <c r="F13" s="766"/>
      <c r="G13" s="766"/>
    </row>
    <row r="14" spans="1:7" ht="15" customHeight="1">
      <c r="A14" s="422" t="s">
        <v>526</v>
      </c>
      <c r="B14" s="766"/>
      <c r="C14" s="766"/>
      <c r="D14" s="766"/>
      <c r="E14" s="766"/>
      <c r="F14" s="766"/>
      <c r="G14" s="766"/>
    </row>
    <row r="15" spans="1:7" ht="15" customHeight="1">
      <c r="A15" s="422" t="s">
        <v>515</v>
      </c>
      <c r="B15" s="766"/>
      <c r="C15" s="766"/>
      <c r="D15" s="766"/>
      <c r="E15" s="766"/>
      <c r="F15" s="766"/>
      <c r="G15" s="766"/>
    </row>
    <row r="16" spans="1:7" ht="15" customHeight="1">
      <c r="A16" s="422" t="s">
        <v>527</v>
      </c>
      <c r="B16" s="766"/>
      <c r="C16" s="766"/>
      <c r="D16" s="766"/>
      <c r="E16" s="766"/>
      <c r="F16" s="766"/>
      <c r="G16" s="766"/>
    </row>
    <row r="17" spans="1:7" ht="15" customHeight="1">
      <c r="A17" s="422" t="s">
        <v>528</v>
      </c>
      <c r="B17" s="766"/>
      <c r="C17" s="766"/>
      <c r="D17" s="766"/>
      <c r="E17" s="766"/>
      <c r="F17" s="766"/>
      <c r="G17" s="766"/>
    </row>
    <row r="18" spans="1:7" ht="15" customHeight="1">
      <c r="A18" s="422" t="s">
        <v>597</v>
      </c>
      <c r="B18" s="766"/>
      <c r="C18" s="766"/>
      <c r="D18" s="766"/>
      <c r="E18" s="766"/>
      <c r="F18" s="766"/>
      <c r="G18" s="766"/>
    </row>
    <row r="19" spans="1:7" ht="15" customHeight="1">
      <c r="A19" s="422" t="s">
        <v>529</v>
      </c>
      <c r="B19" s="766"/>
      <c r="C19" s="766"/>
      <c r="D19" s="766"/>
      <c r="E19" s="766"/>
      <c r="F19" s="766"/>
      <c r="G19" s="766"/>
    </row>
    <row r="20" spans="1:7" ht="15" customHeight="1">
      <c r="A20" s="422" t="s">
        <v>2223</v>
      </c>
      <c r="B20" s="766"/>
      <c r="C20" s="766"/>
      <c r="D20" s="766"/>
      <c r="E20" s="766"/>
      <c r="F20" s="766"/>
      <c r="G20" s="766"/>
    </row>
    <row r="21" spans="1:7" ht="15" customHeight="1">
      <c r="A21" s="422" t="s">
        <v>531</v>
      </c>
      <c r="B21" s="766"/>
      <c r="C21" s="766"/>
      <c r="D21" s="766"/>
      <c r="E21" s="766"/>
      <c r="F21" s="766"/>
      <c r="G21" s="766"/>
    </row>
    <row r="22" spans="1:7" ht="15" customHeight="1" thickBot="1">
      <c r="A22" s="282" t="s">
        <v>445</v>
      </c>
      <c r="B22" s="19">
        <f t="shared" ref="B22:G22" si="0">SUM(B3:B21)</f>
        <v>0</v>
      </c>
      <c r="C22" s="19">
        <f t="shared" si="0"/>
        <v>0</v>
      </c>
      <c r="D22" s="19">
        <f t="shared" si="0"/>
        <v>0</v>
      </c>
      <c r="E22" s="19">
        <f t="shared" si="0"/>
        <v>0</v>
      </c>
      <c r="F22" s="19">
        <f t="shared" si="0"/>
        <v>0</v>
      </c>
      <c r="G22" s="19">
        <f t="shared" si="0"/>
        <v>0</v>
      </c>
    </row>
  </sheetData>
  <conditionalFormatting sqref="B3:G21">
    <cfRule type="containsBlanks" dxfId="181" priority="1">
      <formula>LEN(TRIM(B3))=0</formula>
    </cfRule>
  </conditionalFormatting>
  <conditionalFormatting sqref="K19">
    <cfRule type="containsBlanks" dxfId="180" priority="5">
      <formula>LEN(TRIM(K19))=0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Feuil140">
    <tabColor rgb="FFF9FBFA"/>
  </sheetPr>
  <dimension ref="A1:M112"/>
  <sheetViews>
    <sheetView view="pageBreakPreview" zoomScaleNormal="100" workbookViewId="0">
      <pane xSplit="2" ySplit="3" topLeftCell="C95" activePane="bottomRight" state="frozen"/>
      <selection activeCell="A28" sqref="A28"/>
      <selection pane="topRight" activeCell="A28" sqref="A28"/>
      <selection pane="bottomLeft" activeCell="A28" sqref="A28"/>
      <selection pane="bottomRight" activeCell="E105" sqref="E105"/>
    </sheetView>
  </sheetViews>
  <sheetFormatPr baseColWidth="10" defaultColWidth="14.3984375" defaultRowHeight="15" customHeight="1"/>
  <cols>
    <col min="1" max="1" width="1.06640625" customWidth="1"/>
    <col min="2" max="2" width="23.796875" customWidth="1"/>
    <col min="3" max="3" width="8.796875" customWidth="1"/>
    <col min="4" max="4" width="10.46484375" customWidth="1"/>
    <col min="5" max="5" width="13.3984375" customWidth="1"/>
    <col min="6" max="6" width="13.796875" customWidth="1"/>
    <col min="7" max="7" width="11.6640625" customWidth="1"/>
    <col min="8" max="8" width="12.265625" customWidth="1"/>
    <col min="9" max="9" width="10.796875" customWidth="1"/>
    <col min="10" max="10" width="12.6640625" customWidth="1"/>
    <col min="11" max="12" width="10.796875" customWidth="1"/>
  </cols>
  <sheetData>
    <row r="1" spans="1:13" ht="14.25" customHeight="1">
      <c r="A1" s="14" t="s">
        <v>2224</v>
      </c>
      <c r="B1" s="14"/>
      <c r="C1" s="14"/>
      <c r="D1" s="14"/>
      <c r="E1" s="14"/>
      <c r="F1" s="14"/>
      <c r="G1" s="14"/>
      <c r="H1" s="14"/>
      <c r="I1" s="7"/>
      <c r="J1" s="7"/>
      <c r="K1" s="7"/>
      <c r="L1" s="7"/>
    </row>
    <row r="2" spans="1:13" ht="14.25" customHeight="1">
      <c r="A2" s="7"/>
      <c r="B2" s="7"/>
      <c r="C2" s="1111" t="s">
        <v>2225</v>
      </c>
      <c r="D2" s="896"/>
      <c r="E2" s="896"/>
      <c r="F2" s="959" t="s">
        <v>2226</v>
      </c>
      <c r="G2" s="910"/>
      <c r="H2" s="910"/>
      <c r="I2" s="910"/>
      <c r="J2" s="910"/>
      <c r="K2" s="910"/>
      <c r="L2" s="910"/>
      <c r="M2" s="910"/>
    </row>
    <row r="3" spans="1:13" ht="41.25" customHeight="1" thickBot="1">
      <c r="A3" s="998" t="s">
        <v>2105</v>
      </c>
      <c r="B3" s="970"/>
      <c r="C3" s="95" t="s">
        <v>2227</v>
      </c>
      <c r="D3" s="95" t="s">
        <v>2228</v>
      </c>
      <c r="E3" s="95" t="s">
        <v>2229</v>
      </c>
      <c r="F3" s="471" t="s">
        <v>2230</v>
      </c>
      <c r="G3" s="471" t="s">
        <v>2231</v>
      </c>
      <c r="H3" s="471" t="s">
        <v>2232</v>
      </c>
      <c r="I3" s="471" t="s">
        <v>2233</v>
      </c>
      <c r="J3" s="471" t="s">
        <v>2234</v>
      </c>
      <c r="K3" s="471" t="s">
        <v>2235</v>
      </c>
      <c r="L3" s="471" t="s">
        <v>2236</v>
      </c>
      <c r="M3" s="471" t="s">
        <v>2237</v>
      </c>
    </row>
    <row r="4" spans="1:13" ht="15" customHeight="1">
      <c r="A4" s="2" t="s">
        <v>498</v>
      </c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15" customHeight="1">
      <c r="A5" s="760"/>
      <c r="B5" s="758" t="s">
        <v>499</v>
      </c>
      <c r="C5" s="755"/>
      <c r="D5" s="755"/>
      <c r="E5" s="755"/>
      <c r="F5" s="755"/>
      <c r="G5" s="755"/>
      <c r="H5" s="755"/>
      <c r="I5" s="755"/>
      <c r="J5" s="755"/>
      <c r="K5" s="755"/>
      <c r="L5" s="755"/>
      <c r="M5" s="755"/>
    </row>
    <row r="6" spans="1:13" ht="15" customHeight="1">
      <c r="A6" s="760"/>
      <c r="B6" s="758" t="s">
        <v>500</v>
      </c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</row>
    <row r="7" spans="1:13" ht="15" customHeight="1">
      <c r="A7" s="760"/>
      <c r="B7" s="758" t="s">
        <v>501</v>
      </c>
      <c r="C7" s="751"/>
      <c r="D7" s="751"/>
      <c r="E7" s="751"/>
      <c r="F7" s="751"/>
      <c r="G7" s="751"/>
      <c r="H7" s="751"/>
      <c r="I7" s="751"/>
      <c r="J7" s="751"/>
      <c r="K7" s="751"/>
      <c r="L7" s="751"/>
      <c r="M7" s="751"/>
    </row>
    <row r="8" spans="1:13" ht="15" customHeight="1">
      <c r="A8" s="760"/>
      <c r="B8" s="758" t="s">
        <v>502</v>
      </c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51"/>
    </row>
    <row r="9" spans="1:13" ht="15" customHeight="1">
      <c r="A9" s="2" t="s">
        <v>503</v>
      </c>
      <c r="B9" s="2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spans="1:13" ht="15" customHeight="1">
      <c r="A10" s="760"/>
      <c r="B10" s="758" t="s">
        <v>504</v>
      </c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51"/>
    </row>
    <row r="11" spans="1:13" ht="15" customHeight="1">
      <c r="A11" s="760"/>
      <c r="B11" s="758" t="s">
        <v>505</v>
      </c>
      <c r="C11" s="751"/>
      <c r="D11" s="751"/>
      <c r="E11" s="751"/>
      <c r="F11" s="751"/>
      <c r="G11" s="751"/>
      <c r="H11" s="751"/>
      <c r="I11" s="751"/>
      <c r="J11" s="751"/>
      <c r="K11" s="751"/>
      <c r="L11" s="751"/>
      <c r="M11" s="751"/>
    </row>
    <row r="12" spans="1:13" ht="15" customHeight="1">
      <c r="A12" s="760"/>
      <c r="B12" s="758" t="s">
        <v>506</v>
      </c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51"/>
    </row>
    <row r="13" spans="1:13" ht="15" customHeight="1">
      <c r="A13" s="760"/>
      <c r="B13" s="758" t="s">
        <v>507</v>
      </c>
      <c r="C13" s="751"/>
      <c r="D13" s="751"/>
      <c r="E13" s="751"/>
      <c r="F13" s="751"/>
      <c r="G13" s="751"/>
      <c r="H13" s="751"/>
      <c r="I13" s="751"/>
      <c r="J13" s="751"/>
      <c r="K13" s="751"/>
      <c r="L13" s="751"/>
      <c r="M13" s="751"/>
    </row>
    <row r="14" spans="1:13" ht="15" customHeight="1">
      <c r="A14" s="760"/>
      <c r="B14" s="758" t="s">
        <v>508</v>
      </c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</row>
    <row r="15" spans="1:13" ht="15" customHeight="1">
      <c r="A15" s="760"/>
      <c r="B15" s="758" t="s">
        <v>509</v>
      </c>
      <c r="C15" s="751"/>
      <c r="D15" s="751"/>
      <c r="E15" s="751"/>
      <c r="F15" s="751"/>
      <c r="G15" s="751"/>
      <c r="H15" s="751"/>
      <c r="I15" s="751"/>
      <c r="J15" s="751"/>
      <c r="K15" s="751"/>
      <c r="L15" s="751"/>
      <c r="M15" s="751"/>
    </row>
    <row r="16" spans="1:13" ht="15" customHeight="1">
      <c r="A16" s="2" t="s">
        <v>510</v>
      </c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1:13" ht="15" customHeight="1">
      <c r="A17" s="758"/>
      <c r="B17" s="758" t="s">
        <v>511</v>
      </c>
      <c r="C17" s="751"/>
      <c r="D17" s="751"/>
      <c r="E17" s="751"/>
      <c r="F17" s="751"/>
      <c r="G17" s="751"/>
      <c r="H17" s="751"/>
      <c r="I17" s="751"/>
      <c r="J17" s="751"/>
      <c r="K17" s="751"/>
      <c r="L17" s="751"/>
      <c r="M17" s="751"/>
    </row>
    <row r="18" spans="1:13" ht="15" customHeight="1">
      <c r="A18" s="760"/>
      <c r="B18" s="758" t="s">
        <v>512</v>
      </c>
      <c r="C18" s="751"/>
      <c r="D18" s="751"/>
      <c r="E18" s="751"/>
      <c r="F18" s="751"/>
      <c r="G18" s="751"/>
      <c r="H18" s="751"/>
      <c r="I18" s="751"/>
      <c r="J18" s="751"/>
      <c r="K18" s="751"/>
      <c r="L18" s="751"/>
      <c r="M18" s="751"/>
    </row>
    <row r="19" spans="1:13" ht="15" customHeight="1">
      <c r="A19" s="760"/>
      <c r="B19" s="758" t="s">
        <v>513</v>
      </c>
      <c r="C19" s="751"/>
      <c r="D19" s="751"/>
      <c r="E19" s="751"/>
      <c r="F19" s="751"/>
      <c r="G19" s="751"/>
      <c r="H19" s="751"/>
      <c r="I19" s="751"/>
      <c r="J19" s="751"/>
      <c r="K19" s="751"/>
      <c r="L19" s="751"/>
      <c r="M19" s="751"/>
    </row>
    <row r="20" spans="1:13" ht="15" customHeight="1">
      <c r="A20" s="2" t="s">
        <v>514</v>
      </c>
      <c r="B20" s="6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spans="1:13" ht="15" customHeight="1">
      <c r="A21" s="758"/>
      <c r="B21" s="748" t="s">
        <v>515</v>
      </c>
      <c r="C21" s="755"/>
      <c r="D21" s="755"/>
      <c r="E21" s="755"/>
      <c r="F21" s="755"/>
      <c r="G21" s="755"/>
      <c r="H21" s="755"/>
      <c r="I21" s="755"/>
      <c r="J21" s="755"/>
      <c r="K21" s="755"/>
      <c r="L21" s="755"/>
      <c r="M21" s="755"/>
    </row>
    <row r="22" spans="1:13" ht="15" customHeight="1">
      <c r="A22" s="760"/>
      <c r="B22" s="758" t="s">
        <v>516</v>
      </c>
      <c r="C22" s="751"/>
      <c r="D22" s="751"/>
      <c r="E22" s="751"/>
      <c r="F22" s="751"/>
      <c r="G22" s="751"/>
      <c r="H22" s="751"/>
      <c r="I22" s="751"/>
      <c r="J22" s="751"/>
      <c r="K22" s="751"/>
      <c r="L22" s="751"/>
      <c r="M22" s="751"/>
    </row>
    <row r="23" spans="1:13" ht="15" customHeight="1">
      <c r="A23" s="760"/>
      <c r="B23" s="758" t="s">
        <v>517</v>
      </c>
      <c r="C23" s="751"/>
      <c r="D23" s="751"/>
      <c r="E23" s="751"/>
      <c r="F23" s="751"/>
      <c r="G23" s="751"/>
      <c r="H23" s="751"/>
      <c r="I23" s="751"/>
      <c r="J23" s="751"/>
      <c r="K23" s="751"/>
      <c r="L23" s="751"/>
      <c r="M23" s="751"/>
    </row>
    <row r="24" spans="1:13" ht="15" customHeight="1">
      <c r="A24" s="760"/>
      <c r="B24" s="758" t="s">
        <v>518</v>
      </c>
      <c r="C24" s="751"/>
      <c r="D24" s="751"/>
      <c r="E24" s="751"/>
      <c r="F24" s="751"/>
      <c r="G24" s="751"/>
      <c r="H24" s="751"/>
      <c r="I24" s="751"/>
      <c r="J24" s="751"/>
      <c r="K24" s="751"/>
      <c r="L24" s="751"/>
      <c r="M24" s="751"/>
    </row>
    <row r="25" spans="1:13" ht="15" customHeight="1">
      <c r="A25" s="760"/>
      <c r="B25" s="758" t="s">
        <v>519</v>
      </c>
      <c r="C25" s="751"/>
      <c r="D25" s="751"/>
      <c r="E25" s="751"/>
      <c r="F25" s="751"/>
      <c r="G25" s="751"/>
      <c r="H25" s="751"/>
      <c r="I25" s="751"/>
      <c r="J25" s="751"/>
      <c r="K25" s="751"/>
      <c r="L25" s="751"/>
      <c r="M25" s="751"/>
    </row>
    <row r="26" spans="1:13" ht="15" customHeight="1">
      <c r="A26" s="760"/>
      <c r="B26" s="758" t="s">
        <v>520</v>
      </c>
      <c r="C26" s="751"/>
      <c r="D26" s="751"/>
      <c r="E26" s="751"/>
      <c r="F26" s="751"/>
      <c r="G26" s="751"/>
      <c r="H26" s="751"/>
      <c r="I26" s="751"/>
      <c r="J26" s="751"/>
      <c r="K26" s="751"/>
      <c r="L26" s="751"/>
      <c r="M26" s="751"/>
    </row>
    <row r="27" spans="1:13" ht="15" customHeight="1">
      <c r="A27" s="760"/>
      <c r="B27" s="758" t="s">
        <v>521</v>
      </c>
      <c r="C27" s="751"/>
      <c r="D27" s="751"/>
      <c r="E27" s="751"/>
      <c r="F27" s="751"/>
      <c r="G27" s="751"/>
      <c r="H27" s="751"/>
      <c r="I27" s="751"/>
      <c r="J27" s="751"/>
      <c r="K27" s="751"/>
      <c r="L27" s="751"/>
      <c r="M27" s="751"/>
    </row>
    <row r="28" spans="1:13" ht="15" customHeight="1">
      <c r="A28" s="760"/>
      <c r="B28" s="758" t="s">
        <v>522</v>
      </c>
      <c r="C28" s="751"/>
      <c r="D28" s="751"/>
      <c r="E28" s="751"/>
      <c r="F28" s="751"/>
      <c r="G28" s="751"/>
      <c r="H28" s="751"/>
      <c r="I28" s="751"/>
      <c r="J28" s="751"/>
      <c r="K28" s="751"/>
      <c r="L28" s="751"/>
      <c r="M28" s="751"/>
    </row>
    <row r="29" spans="1:13" ht="15" customHeight="1">
      <c r="A29" s="760"/>
      <c r="B29" s="758" t="s">
        <v>523</v>
      </c>
      <c r="C29" s="751"/>
      <c r="D29" s="751"/>
      <c r="E29" s="751"/>
      <c r="F29" s="751"/>
      <c r="G29" s="751"/>
      <c r="H29" s="751"/>
      <c r="I29" s="751"/>
      <c r="J29" s="751"/>
      <c r="K29" s="751"/>
      <c r="L29" s="751"/>
      <c r="M29" s="751"/>
    </row>
    <row r="30" spans="1:13" ht="15" customHeight="1">
      <c r="A30" s="2" t="s">
        <v>524</v>
      </c>
      <c r="B30" s="2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1" spans="1:13" ht="15" customHeight="1">
      <c r="A31" s="758"/>
      <c r="B31" s="758" t="s">
        <v>525</v>
      </c>
      <c r="C31" s="755"/>
      <c r="D31" s="755"/>
      <c r="E31" s="755"/>
      <c r="F31" s="755"/>
      <c r="G31" s="755"/>
      <c r="H31" s="755"/>
      <c r="I31" s="755"/>
      <c r="J31" s="755"/>
      <c r="K31" s="755"/>
      <c r="L31" s="755"/>
      <c r="M31" s="755"/>
    </row>
    <row r="32" spans="1:13" ht="15" customHeight="1">
      <c r="A32" s="758"/>
      <c r="B32" s="758" t="s">
        <v>526</v>
      </c>
      <c r="C32" s="751"/>
      <c r="D32" s="751"/>
      <c r="E32" s="751"/>
      <c r="F32" s="751"/>
      <c r="G32" s="751"/>
      <c r="H32" s="751"/>
      <c r="I32" s="751"/>
      <c r="J32" s="751"/>
      <c r="K32" s="751"/>
      <c r="L32" s="751"/>
      <c r="M32" s="751"/>
    </row>
    <row r="33" spans="1:13" ht="15" customHeight="1">
      <c r="A33" s="758"/>
      <c r="B33" s="758" t="s">
        <v>527</v>
      </c>
      <c r="C33" s="751"/>
      <c r="D33" s="751"/>
      <c r="E33" s="751"/>
      <c r="F33" s="751"/>
      <c r="G33" s="751"/>
      <c r="H33" s="751"/>
      <c r="I33" s="751"/>
      <c r="J33" s="751"/>
      <c r="K33" s="751"/>
      <c r="L33" s="751"/>
      <c r="M33" s="751"/>
    </row>
    <row r="34" spans="1:13" ht="15" customHeight="1">
      <c r="A34" s="758"/>
      <c r="B34" s="758" t="s">
        <v>528</v>
      </c>
      <c r="C34" s="751"/>
      <c r="D34" s="751"/>
      <c r="E34" s="751"/>
      <c r="F34" s="751"/>
      <c r="G34" s="751"/>
      <c r="H34" s="751"/>
      <c r="I34" s="751"/>
      <c r="J34" s="751"/>
      <c r="K34" s="751"/>
      <c r="L34" s="751"/>
      <c r="M34" s="751"/>
    </row>
    <row r="35" spans="1:13" ht="15" customHeight="1">
      <c r="A35" s="758"/>
      <c r="B35" s="758" t="s">
        <v>529</v>
      </c>
      <c r="C35" s="751"/>
      <c r="D35" s="751"/>
      <c r="E35" s="751"/>
      <c r="F35" s="751"/>
      <c r="G35" s="751"/>
      <c r="H35" s="751"/>
      <c r="I35" s="751"/>
      <c r="J35" s="751"/>
      <c r="K35" s="751"/>
      <c r="L35" s="751"/>
      <c r="M35" s="751"/>
    </row>
    <row r="36" spans="1:13" ht="15" customHeight="1">
      <c r="A36" s="758"/>
      <c r="B36" s="758" t="s">
        <v>530</v>
      </c>
      <c r="C36" s="751"/>
      <c r="D36" s="751"/>
      <c r="E36" s="751"/>
      <c r="F36" s="751"/>
      <c r="G36" s="751"/>
      <c r="H36" s="751"/>
      <c r="I36" s="751"/>
      <c r="J36" s="751"/>
      <c r="K36" s="751"/>
      <c r="L36" s="751"/>
      <c r="M36" s="751"/>
    </row>
    <row r="37" spans="1:13" ht="15" customHeight="1">
      <c r="A37" s="758"/>
      <c r="B37" s="758" t="s">
        <v>531</v>
      </c>
      <c r="C37" s="751"/>
      <c r="D37" s="751"/>
      <c r="E37" s="751"/>
      <c r="F37" s="751"/>
      <c r="G37" s="751"/>
      <c r="H37" s="751"/>
      <c r="I37" s="751"/>
      <c r="J37" s="751"/>
      <c r="K37" s="751"/>
      <c r="L37" s="751"/>
      <c r="M37" s="751"/>
    </row>
    <row r="38" spans="1:13" ht="15" customHeight="1">
      <c r="A38" s="760"/>
      <c r="B38" s="758" t="s">
        <v>532</v>
      </c>
      <c r="C38" s="751"/>
      <c r="D38" s="751"/>
      <c r="E38" s="751"/>
      <c r="F38" s="751"/>
      <c r="G38" s="751"/>
      <c r="H38" s="751"/>
      <c r="I38" s="751"/>
      <c r="J38" s="751"/>
      <c r="K38" s="751"/>
      <c r="L38" s="751"/>
      <c r="M38" s="751"/>
    </row>
    <row r="39" spans="1:13" ht="15" customHeight="1">
      <c r="A39" s="760"/>
      <c r="B39" s="758" t="s">
        <v>533</v>
      </c>
      <c r="C39" s="751"/>
      <c r="D39" s="751"/>
      <c r="E39" s="751"/>
      <c r="F39" s="751"/>
      <c r="G39" s="751"/>
      <c r="H39" s="751"/>
      <c r="I39" s="751"/>
      <c r="J39" s="751"/>
      <c r="K39" s="751"/>
      <c r="L39" s="751"/>
      <c r="M39" s="751"/>
    </row>
    <row r="40" spans="1:13" ht="15" customHeight="1">
      <c r="A40" s="760"/>
      <c r="B40" s="758" t="s">
        <v>534</v>
      </c>
      <c r="C40" s="751"/>
      <c r="D40" s="751"/>
      <c r="E40" s="751"/>
      <c r="F40" s="751"/>
      <c r="G40" s="751"/>
      <c r="H40" s="751"/>
      <c r="I40" s="751"/>
      <c r="J40" s="751"/>
      <c r="K40" s="751"/>
      <c r="L40" s="751"/>
      <c r="M40" s="751"/>
    </row>
    <row r="41" spans="1:13" ht="15" customHeight="1">
      <c r="A41" s="760"/>
      <c r="B41" s="758" t="s">
        <v>535</v>
      </c>
      <c r="C41" s="751"/>
      <c r="D41" s="751"/>
      <c r="E41" s="751"/>
      <c r="F41" s="751"/>
      <c r="G41" s="751"/>
      <c r="H41" s="751"/>
      <c r="I41" s="751"/>
      <c r="J41" s="751"/>
      <c r="K41" s="751"/>
      <c r="L41" s="751"/>
      <c r="M41" s="751"/>
    </row>
    <row r="42" spans="1:13" ht="15" customHeight="1">
      <c r="A42" s="760"/>
      <c r="B42" s="758" t="s">
        <v>536</v>
      </c>
      <c r="C42" s="751"/>
      <c r="D42" s="751"/>
      <c r="E42" s="751"/>
      <c r="F42" s="751"/>
      <c r="G42" s="751"/>
      <c r="H42" s="751"/>
      <c r="I42" s="751"/>
      <c r="J42" s="751"/>
      <c r="K42" s="751"/>
      <c r="L42" s="751"/>
      <c r="M42" s="751"/>
    </row>
    <row r="43" spans="1:13" ht="15" customHeight="1">
      <c r="A43" s="2" t="s">
        <v>537</v>
      </c>
      <c r="B43" s="2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" customHeight="1">
      <c r="A44" s="758"/>
      <c r="B44" s="758" t="s">
        <v>538</v>
      </c>
      <c r="C44" s="751"/>
      <c r="D44" s="751"/>
      <c r="E44" s="751"/>
      <c r="F44" s="751"/>
      <c r="G44" s="751"/>
      <c r="H44" s="751"/>
      <c r="I44" s="751"/>
      <c r="J44" s="751"/>
      <c r="K44" s="751"/>
      <c r="L44" s="751"/>
      <c r="M44" s="751"/>
    </row>
    <row r="45" spans="1:13" ht="15" customHeight="1">
      <c r="A45" s="760"/>
      <c r="B45" s="758" t="s">
        <v>539</v>
      </c>
      <c r="C45" s="751"/>
      <c r="D45" s="751"/>
      <c r="E45" s="751"/>
      <c r="F45" s="751"/>
      <c r="G45" s="751"/>
      <c r="H45" s="751"/>
      <c r="I45" s="751"/>
      <c r="J45" s="751"/>
      <c r="K45" s="751"/>
      <c r="L45" s="751"/>
      <c r="M45" s="751"/>
    </row>
    <row r="46" spans="1:13" ht="15" customHeight="1">
      <c r="A46" s="760"/>
      <c r="B46" s="758" t="s">
        <v>540</v>
      </c>
      <c r="C46" s="751"/>
      <c r="D46" s="751"/>
      <c r="E46" s="751"/>
      <c r="F46" s="751"/>
      <c r="G46" s="751"/>
      <c r="H46" s="751"/>
      <c r="I46" s="751"/>
      <c r="J46" s="751"/>
      <c r="K46" s="751"/>
      <c r="L46" s="751"/>
      <c r="M46" s="751"/>
    </row>
    <row r="47" spans="1:13" ht="15" customHeight="1">
      <c r="A47" s="760"/>
      <c r="B47" s="758" t="s">
        <v>541</v>
      </c>
      <c r="C47" s="751"/>
      <c r="D47" s="751"/>
      <c r="E47" s="751"/>
      <c r="F47" s="751"/>
      <c r="G47" s="751"/>
      <c r="H47" s="751"/>
      <c r="I47" s="751"/>
      <c r="J47" s="751"/>
      <c r="K47" s="751"/>
      <c r="L47" s="751"/>
      <c r="M47" s="751"/>
    </row>
    <row r="48" spans="1:13" ht="15" customHeight="1">
      <c r="A48" s="760"/>
      <c r="B48" s="758" t="s">
        <v>542</v>
      </c>
      <c r="C48" s="751"/>
      <c r="D48" s="751"/>
      <c r="E48" s="751"/>
      <c r="F48" s="751"/>
      <c r="G48" s="751"/>
      <c r="H48" s="751"/>
      <c r="I48" s="751"/>
      <c r="J48" s="751"/>
      <c r="K48" s="751"/>
      <c r="L48" s="751"/>
      <c r="M48" s="751"/>
    </row>
    <row r="49" spans="1:13" ht="15" customHeight="1">
      <c r="A49" s="760"/>
      <c r="B49" s="758" t="s">
        <v>543</v>
      </c>
      <c r="C49" s="751"/>
      <c r="D49" s="751"/>
      <c r="E49" s="751"/>
      <c r="F49" s="751"/>
      <c r="G49" s="751"/>
      <c r="H49" s="751"/>
      <c r="I49" s="751"/>
      <c r="J49" s="751"/>
      <c r="K49" s="751"/>
      <c r="L49" s="751"/>
      <c r="M49" s="751"/>
    </row>
    <row r="50" spans="1:13" ht="15" customHeight="1">
      <c r="A50" s="760"/>
      <c r="B50" s="758" t="s">
        <v>544</v>
      </c>
      <c r="C50" s="751"/>
      <c r="D50" s="751"/>
      <c r="E50" s="751"/>
      <c r="F50" s="751"/>
      <c r="G50" s="751"/>
      <c r="H50" s="751"/>
      <c r="I50" s="751"/>
      <c r="J50" s="751"/>
      <c r="K50" s="751"/>
      <c r="L50" s="751"/>
      <c r="M50" s="751"/>
    </row>
    <row r="51" spans="1:13" ht="15" customHeight="1">
      <c r="A51" s="2" t="s">
        <v>545</v>
      </c>
      <c r="B51" s="2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" customHeight="1">
      <c r="A52" s="758"/>
      <c r="B52" s="758" t="s">
        <v>546</v>
      </c>
      <c r="C52" s="751"/>
      <c r="D52" s="751"/>
      <c r="E52" s="751"/>
      <c r="F52" s="751"/>
      <c r="G52" s="751"/>
      <c r="H52" s="751"/>
      <c r="I52" s="751"/>
      <c r="J52" s="751"/>
      <c r="K52" s="751"/>
      <c r="L52" s="751"/>
      <c r="M52" s="751"/>
    </row>
    <row r="53" spans="1:13" ht="15" customHeight="1">
      <c r="A53" s="760"/>
      <c r="B53" s="758" t="s">
        <v>547</v>
      </c>
      <c r="C53" s="751"/>
      <c r="D53" s="751"/>
      <c r="E53" s="751"/>
      <c r="F53" s="751"/>
      <c r="G53" s="751"/>
      <c r="H53" s="751"/>
      <c r="I53" s="751"/>
      <c r="J53" s="751"/>
      <c r="K53" s="751"/>
      <c r="L53" s="751"/>
      <c r="M53" s="751"/>
    </row>
    <row r="54" spans="1:13" ht="15" customHeight="1">
      <c r="A54" s="760"/>
      <c r="B54" s="758" t="s">
        <v>548</v>
      </c>
      <c r="C54" s="751"/>
      <c r="D54" s="751"/>
      <c r="E54" s="751"/>
      <c r="F54" s="751"/>
      <c r="G54" s="751"/>
      <c r="H54" s="751"/>
      <c r="I54" s="751"/>
      <c r="J54" s="751"/>
      <c r="K54" s="751"/>
      <c r="L54" s="751"/>
      <c r="M54" s="751"/>
    </row>
    <row r="55" spans="1:13" ht="15" customHeight="1">
      <c r="A55" s="760"/>
      <c r="B55" s="758" t="s">
        <v>549</v>
      </c>
      <c r="C55" s="751"/>
      <c r="D55" s="751"/>
      <c r="E55" s="751"/>
      <c r="F55" s="751"/>
      <c r="G55" s="751"/>
      <c r="H55" s="751"/>
      <c r="I55" s="751"/>
      <c r="J55" s="751"/>
      <c r="K55" s="751"/>
      <c r="L55" s="751"/>
      <c r="M55" s="751"/>
    </row>
    <row r="56" spans="1:13" ht="15" customHeight="1">
      <c r="A56" s="2" t="s">
        <v>550</v>
      </c>
      <c r="B56" s="2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</row>
    <row r="57" spans="1:13" ht="15" customHeight="1">
      <c r="A57" s="758"/>
      <c r="B57" s="758" t="s">
        <v>551</v>
      </c>
      <c r="C57" s="755"/>
      <c r="D57" s="755"/>
      <c r="E57" s="755"/>
      <c r="F57" s="755"/>
      <c r="G57" s="755"/>
      <c r="H57" s="755"/>
      <c r="I57" s="755"/>
      <c r="J57" s="755"/>
      <c r="K57" s="755"/>
      <c r="L57" s="755"/>
      <c r="M57" s="755"/>
    </row>
    <row r="58" spans="1:13" ht="15" customHeight="1">
      <c r="A58" s="760"/>
      <c r="B58" s="758" t="s">
        <v>552</v>
      </c>
      <c r="C58" s="751"/>
      <c r="D58" s="751"/>
      <c r="E58" s="751"/>
      <c r="F58" s="751"/>
      <c r="G58" s="751"/>
      <c r="H58" s="751"/>
      <c r="I58" s="751"/>
      <c r="J58" s="751"/>
      <c r="K58" s="751"/>
      <c r="L58" s="751"/>
      <c r="M58" s="751"/>
    </row>
    <row r="59" spans="1:13" ht="15" customHeight="1">
      <c r="A59" s="760"/>
      <c r="B59" s="758" t="s">
        <v>553</v>
      </c>
      <c r="C59" s="751"/>
      <c r="D59" s="751"/>
      <c r="E59" s="751"/>
      <c r="F59" s="751"/>
      <c r="G59" s="751"/>
      <c r="H59" s="751"/>
      <c r="I59" s="751"/>
      <c r="J59" s="751"/>
      <c r="K59" s="751"/>
      <c r="L59" s="751"/>
      <c r="M59" s="751"/>
    </row>
    <row r="60" spans="1:13" ht="15" customHeight="1">
      <c r="A60" s="760"/>
      <c r="B60" s="758" t="s">
        <v>554</v>
      </c>
      <c r="C60" s="751"/>
      <c r="D60" s="751"/>
      <c r="E60" s="751"/>
      <c r="F60" s="751"/>
      <c r="G60" s="751"/>
      <c r="H60" s="751"/>
      <c r="I60" s="751"/>
      <c r="J60" s="751"/>
      <c r="K60" s="751"/>
      <c r="L60" s="751"/>
      <c r="M60" s="751"/>
    </row>
    <row r="61" spans="1:13" ht="15" customHeight="1">
      <c r="A61" s="760"/>
      <c r="B61" s="758" t="s">
        <v>555</v>
      </c>
      <c r="C61" s="751"/>
      <c r="D61" s="751"/>
      <c r="E61" s="751"/>
      <c r="F61" s="751"/>
      <c r="G61" s="751"/>
      <c r="H61" s="751"/>
      <c r="I61" s="751"/>
      <c r="J61" s="751"/>
      <c r="K61" s="751"/>
      <c r="L61" s="751"/>
      <c r="M61" s="751"/>
    </row>
    <row r="62" spans="1:13" ht="15" customHeight="1">
      <c r="A62" s="760"/>
      <c r="B62" s="758" t="s">
        <v>556</v>
      </c>
      <c r="C62" s="751"/>
      <c r="D62" s="751"/>
      <c r="E62" s="751"/>
      <c r="F62" s="751"/>
      <c r="G62" s="751"/>
      <c r="H62" s="751"/>
      <c r="I62" s="751"/>
      <c r="J62" s="751"/>
      <c r="K62" s="751"/>
      <c r="L62" s="751"/>
      <c r="M62" s="751"/>
    </row>
    <row r="63" spans="1:13" ht="15" customHeight="1">
      <c r="A63" s="760"/>
      <c r="B63" s="758" t="s">
        <v>557</v>
      </c>
      <c r="C63" s="751"/>
      <c r="D63" s="751"/>
      <c r="E63" s="751"/>
      <c r="F63" s="751"/>
      <c r="G63" s="751"/>
      <c r="H63" s="751"/>
      <c r="I63" s="751"/>
      <c r="J63" s="751"/>
      <c r="K63" s="751"/>
      <c r="L63" s="751"/>
      <c r="M63" s="751"/>
    </row>
    <row r="64" spans="1:13" ht="15" customHeight="1">
      <c r="A64" s="760"/>
      <c r="B64" s="758" t="s">
        <v>558</v>
      </c>
      <c r="C64" s="751"/>
      <c r="D64" s="751"/>
      <c r="E64" s="751"/>
      <c r="F64" s="751"/>
      <c r="G64" s="751"/>
      <c r="H64" s="751"/>
      <c r="I64" s="751"/>
      <c r="J64" s="751"/>
      <c r="K64" s="751"/>
      <c r="L64" s="751"/>
      <c r="M64" s="751"/>
    </row>
    <row r="65" spans="1:13" ht="15" customHeight="1">
      <c r="A65" s="2" t="s">
        <v>559</v>
      </c>
      <c r="B65" s="2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" customHeight="1">
      <c r="A66" s="758"/>
      <c r="B66" s="758" t="s">
        <v>560</v>
      </c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</row>
    <row r="67" spans="1:13" ht="15" customHeight="1">
      <c r="A67" s="760"/>
      <c r="B67" s="758" t="s">
        <v>561</v>
      </c>
      <c r="C67" s="751"/>
      <c r="D67" s="751"/>
      <c r="E67" s="751"/>
      <c r="F67" s="751"/>
      <c r="G67" s="751"/>
      <c r="H67" s="751"/>
      <c r="I67" s="751"/>
      <c r="J67" s="751"/>
      <c r="K67" s="751"/>
      <c r="L67" s="751"/>
      <c r="M67" s="751"/>
    </row>
    <row r="68" spans="1:13" ht="15" customHeight="1">
      <c r="A68" s="760"/>
      <c r="B68" s="758" t="s">
        <v>562</v>
      </c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</row>
    <row r="69" spans="1:13" ht="15" customHeight="1">
      <c r="A69" s="760"/>
      <c r="B69" s="758" t="s">
        <v>563</v>
      </c>
      <c r="C69" s="751"/>
      <c r="D69" s="751"/>
      <c r="E69" s="751"/>
      <c r="F69" s="751"/>
      <c r="G69" s="751"/>
      <c r="H69" s="751"/>
      <c r="I69" s="751"/>
      <c r="J69" s="751"/>
      <c r="K69" s="751"/>
      <c r="L69" s="751"/>
      <c r="M69" s="751"/>
    </row>
    <row r="70" spans="1:13" s="87" customFormat="1" ht="15" customHeight="1">
      <c r="A70" s="760"/>
      <c r="B70" s="758" t="s">
        <v>564</v>
      </c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</row>
    <row r="71" spans="1:13" ht="15" customHeight="1">
      <c r="A71" s="760"/>
      <c r="B71" s="758" t="s">
        <v>565</v>
      </c>
      <c r="C71" s="751"/>
      <c r="D71" s="751"/>
      <c r="E71" s="751"/>
      <c r="F71" s="751"/>
      <c r="G71" s="751"/>
      <c r="H71" s="751"/>
      <c r="I71" s="751"/>
      <c r="J71" s="751"/>
      <c r="K71" s="751"/>
      <c r="L71" s="751"/>
      <c r="M71" s="751"/>
    </row>
    <row r="72" spans="1:13" ht="15" customHeight="1">
      <c r="A72" s="760"/>
      <c r="B72" s="758" t="s">
        <v>566</v>
      </c>
      <c r="C72" s="751"/>
      <c r="D72" s="751"/>
      <c r="E72" s="751"/>
      <c r="F72" s="751"/>
      <c r="G72" s="751"/>
      <c r="H72" s="751"/>
      <c r="I72" s="751"/>
      <c r="J72" s="751"/>
      <c r="K72" s="751"/>
      <c r="L72" s="751"/>
      <c r="M72" s="751"/>
    </row>
    <row r="73" spans="1:13" ht="15" customHeight="1">
      <c r="A73" s="760"/>
      <c r="B73" s="758" t="s">
        <v>567</v>
      </c>
      <c r="C73" s="751"/>
      <c r="D73" s="751"/>
      <c r="E73" s="751"/>
      <c r="F73" s="751"/>
      <c r="G73" s="751"/>
      <c r="H73" s="751"/>
      <c r="I73" s="751"/>
      <c r="J73" s="751"/>
      <c r="K73" s="751"/>
      <c r="L73" s="751"/>
      <c r="M73" s="751"/>
    </row>
    <row r="74" spans="1:13" ht="15" customHeight="1">
      <c r="A74" s="2" t="s">
        <v>568</v>
      </c>
      <c r="B74" s="2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</row>
    <row r="75" spans="1:13" ht="15" customHeight="1">
      <c r="A75" s="758"/>
      <c r="B75" s="758" t="s">
        <v>569</v>
      </c>
      <c r="C75" s="751"/>
      <c r="D75" s="751"/>
      <c r="E75" s="751"/>
      <c r="F75" s="751"/>
      <c r="G75" s="751"/>
      <c r="H75" s="751"/>
      <c r="I75" s="751"/>
      <c r="J75" s="751"/>
      <c r="K75" s="751"/>
      <c r="L75" s="751"/>
      <c r="M75" s="751"/>
    </row>
    <row r="76" spans="1:13" ht="15" customHeight="1">
      <c r="A76" s="760"/>
      <c r="B76" s="758" t="s">
        <v>570</v>
      </c>
      <c r="C76" s="751"/>
      <c r="D76" s="751"/>
      <c r="E76" s="751"/>
      <c r="F76" s="751"/>
      <c r="G76" s="751"/>
      <c r="H76" s="751"/>
      <c r="I76" s="751"/>
      <c r="J76" s="751"/>
      <c r="K76" s="751"/>
      <c r="L76" s="751"/>
      <c r="M76" s="751"/>
    </row>
    <row r="77" spans="1:13" ht="15" customHeight="1">
      <c r="A77" s="760"/>
      <c r="B77" s="758" t="s">
        <v>571</v>
      </c>
      <c r="C77" s="751"/>
      <c r="D77" s="751"/>
      <c r="E77" s="751"/>
      <c r="F77" s="751"/>
      <c r="G77" s="751"/>
      <c r="H77" s="751"/>
      <c r="I77" s="751"/>
      <c r="J77" s="751"/>
      <c r="K77" s="751"/>
      <c r="L77" s="751"/>
      <c r="M77" s="751"/>
    </row>
    <row r="78" spans="1:13" ht="15" customHeight="1">
      <c r="A78" s="760"/>
      <c r="B78" s="758" t="s">
        <v>572</v>
      </c>
      <c r="C78" s="751"/>
      <c r="D78" s="751"/>
      <c r="E78" s="751"/>
      <c r="F78" s="751"/>
      <c r="G78" s="751"/>
      <c r="H78" s="751"/>
      <c r="I78" s="751"/>
      <c r="J78" s="751"/>
      <c r="K78" s="751"/>
      <c r="L78" s="751"/>
      <c r="M78" s="751"/>
    </row>
    <row r="79" spans="1:13" ht="15" customHeight="1">
      <c r="A79" s="760"/>
      <c r="B79" s="758" t="s">
        <v>573</v>
      </c>
      <c r="C79" s="751"/>
      <c r="D79" s="751"/>
      <c r="E79" s="751"/>
      <c r="F79" s="751"/>
      <c r="G79" s="751"/>
      <c r="H79" s="751"/>
      <c r="I79" s="751"/>
      <c r="J79" s="751"/>
      <c r="K79" s="751"/>
      <c r="L79" s="751"/>
      <c r="M79" s="751"/>
    </row>
    <row r="80" spans="1:13" s="87" customFormat="1" ht="15" customHeight="1">
      <c r="A80" s="2" t="s">
        <v>574</v>
      </c>
      <c r="B80" s="2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</row>
    <row r="81" spans="1:13" ht="15" customHeight="1">
      <c r="A81" s="758"/>
      <c r="B81" s="758" t="s">
        <v>575</v>
      </c>
      <c r="C81" s="755"/>
      <c r="D81" s="755"/>
      <c r="E81" s="755"/>
      <c r="F81" s="755"/>
      <c r="G81" s="755"/>
      <c r="H81" s="755"/>
      <c r="I81" s="755"/>
      <c r="J81" s="755"/>
      <c r="K81" s="755"/>
      <c r="L81" s="755"/>
      <c r="M81" s="755"/>
    </row>
    <row r="82" spans="1:13" ht="15" customHeight="1">
      <c r="A82" s="760"/>
      <c r="B82" s="758" t="s">
        <v>576</v>
      </c>
      <c r="C82" s="751"/>
      <c r="D82" s="751"/>
      <c r="E82" s="751"/>
      <c r="F82" s="751"/>
      <c r="G82" s="751"/>
      <c r="H82" s="751"/>
      <c r="I82" s="751"/>
      <c r="J82" s="751"/>
      <c r="K82" s="751"/>
      <c r="L82" s="751"/>
      <c r="M82" s="751"/>
    </row>
    <row r="83" spans="1:13" ht="15" customHeight="1">
      <c r="A83" s="760"/>
      <c r="B83" s="758" t="s">
        <v>577</v>
      </c>
      <c r="C83" s="751"/>
      <c r="D83" s="751"/>
      <c r="E83" s="751"/>
      <c r="F83" s="751"/>
      <c r="G83" s="751"/>
      <c r="H83" s="751"/>
      <c r="I83" s="751"/>
      <c r="J83" s="751"/>
      <c r="K83" s="751"/>
      <c r="L83" s="751"/>
      <c r="M83" s="751"/>
    </row>
    <row r="84" spans="1:13" ht="15" customHeight="1">
      <c r="A84" s="760"/>
      <c r="B84" s="758" t="s">
        <v>578</v>
      </c>
      <c r="C84" s="751"/>
      <c r="D84" s="751"/>
      <c r="E84" s="751"/>
      <c r="F84" s="751"/>
      <c r="G84" s="751"/>
      <c r="H84" s="751"/>
      <c r="I84" s="751"/>
      <c r="J84" s="751"/>
      <c r="K84" s="751"/>
      <c r="L84" s="751"/>
      <c r="M84" s="751"/>
    </row>
    <row r="85" spans="1:13" ht="15" customHeight="1">
      <c r="A85" s="2" t="s">
        <v>579</v>
      </c>
      <c r="B85" s="2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" customHeight="1">
      <c r="A86" s="760"/>
      <c r="B86" s="758" t="s">
        <v>580</v>
      </c>
      <c r="C86" s="751"/>
      <c r="D86" s="751"/>
      <c r="E86" s="751"/>
      <c r="F86" s="751"/>
      <c r="G86" s="751"/>
      <c r="H86" s="751"/>
      <c r="I86" s="751"/>
      <c r="J86" s="751"/>
      <c r="K86" s="751"/>
      <c r="L86" s="751"/>
      <c r="M86" s="751"/>
    </row>
    <row r="87" spans="1:13" ht="15" customHeight="1">
      <c r="A87" s="760"/>
      <c r="B87" s="758" t="s">
        <v>581</v>
      </c>
      <c r="C87" s="751"/>
      <c r="D87" s="751"/>
      <c r="E87" s="751"/>
      <c r="F87" s="751"/>
      <c r="G87" s="751"/>
      <c r="H87" s="751"/>
      <c r="I87" s="751"/>
      <c r="J87" s="751"/>
      <c r="K87" s="751"/>
      <c r="L87" s="751"/>
      <c r="M87" s="751"/>
    </row>
    <row r="88" spans="1:13" s="87" customFormat="1" ht="15" customHeight="1">
      <c r="A88" s="760"/>
      <c r="B88" s="758" t="s">
        <v>582</v>
      </c>
      <c r="C88" s="751"/>
      <c r="D88" s="751"/>
      <c r="E88" s="751"/>
      <c r="F88" s="751"/>
      <c r="G88" s="751"/>
      <c r="H88" s="751"/>
      <c r="I88" s="751"/>
      <c r="J88" s="751"/>
      <c r="K88" s="751"/>
      <c r="L88" s="751"/>
      <c r="M88" s="751"/>
    </row>
    <row r="89" spans="1:13" ht="15" customHeight="1">
      <c r="A89" s="2" t="s">
        <v>583</v>
      </c>
      <c r="B89" s="2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</row>
    <row r="90" spans="1:13" ht="15" customHeight="1">
      <c r="A90" s="760"/>
      <c r="B90" s="758" t="s">
        <v>584</v>
      </c>
      <c r="C90" s="751"/>
      <c r="D90" s="751"/>
      <c r="E90" s="751"/>
      <c r="F90" s="751"/>
      <c r="G90" s="751"/>
      <c r="H90" s="751"/>
      <c r="I90" s="751"/>
      <c r="J90" s="751"/>
      <c r="K90" s="751"/>
      <c r="L90" s="751"/>
      <c r="M90" s="751"/>
    </row>
    <row r="91" spans="1:13" ht="15" customHeight="1">
      <c r="A91" s="2" t="s">
        <v>585</v>
      </c>
      <c r="B91" s="2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" customHeight="1">
      <c r="A92" s="760"/>
      <c r="B92" s="758" t="s">
        <v>586</v>
      </c>
      <c r="C92" s="751"/>
      <c r="D92" s="751"/>
      <c r="E92" s="751"/>
      <c r="F92" s="751"/>
      <c r="G92" s="751"/>
      <c r="H92" s="751"/>
      <c r="I92" s="751"/>
      <c r="J92" s="751"/>
      <c r="K92" s="751"/>
      <c r="L92" s="751"/>
      <c r="M92" s="751"/>
    </row>
    <row r="93" spans="1:13" s="87" customFormat="1" ht="15" customHeight="1">
      <c r="A93" s="760"/>
      <c r="B93" s="758" t="s">
        <v>587</v>
      </c>
      <c r="C93" s="751"/>
      <c r="D93" s="751"/>
      <c r="E93" s="751"/>
      <c r="F93" s="751"/>
      <c r="G93" s="751"/>
      <c r="H93" s="751"/>
      <c r="I93" s="751"/>
      <c r="J93" s="751"/>
      <c r="K93" s="751"/>
      <c r="L93" s="751"/>
      <c r="M93" s="751"/>
    </row>
    <row r="94" spans="1:13" ht="15" customHeight="1">
      <c r="A94" s="760"/>
      <c r="B94" s="758" t="s">
        <v>588</v>
      </c>
      <c r="C94" s="751"/>
      <c r="D94" s="751"/>
      <c r="E94" s="751"/>
      <c r="F94" s="751"/>
      <c r="G94" s="751"/>
      <c r="H94" s="751"/>
      <c r="I94" s="751"/>
      <c r="J94" s="751"/>
      <c r="K94" s="751"/>
      <c r="L94" s="751"/>
      <c r="M94" s="751"/>
    </row>
    <row r="95" spans="1:13" ht="15" customHeight="1">
      <c r="A95" s="2" t="s">
        <v>589</v>
      </c>
      <c r="B95" s="2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" customHeight="1">
      <c r="A96" s="758"/>
      <c r="B96" s="758" t="s">
        <v>590</v>
      </c>
      <c r="C96" s="751"/>
      <c r="D96" s="751"/>
      <c r="E96" s="751"/>
      <c r="F96" s="751"/>
      <c r="G96" s="751"/>
      <c r="H96" s="751"/>
      <c r="I96" s="751"/>
      <c r="J96" s="751"/>
      <c r="K96" s="751"/>
      <c r="L96" s="751"/>
      <c r="M96" s="751"/>
    </row>
    <row r="97" spans="1:13" ht="15" customHeight="1">
      <c r="A97" s="758"/>
      <c r="B97" s="758" t="s">
        <v>591</v>
      </c>
      <c r="C97" s="751"/>
      <c r="D97" s="751"/>
      <c r="E97" s="751"/>
      <c r="F97" s="751"/>
      <c r="G97" s="751"/>
      <c r="H97" s="751"/>
      <c r="I97" s="751"/>
      <c r="J97" s="751"/>
      <c r="K97" s="751"/>
      <c r="L97" s="751"/>
      <c r="M97" s="751"/>
    </row>
    <row r="98" spans="1:13" ht="15" customHeight="1">
      <c r="A98" s="758"/>
      <c r="B98" s="758" t="s">
        <v>592</v>
      </c>
      <c r="C98" s="751"/>
      <c r="D98" s="751"/>
      <c r="E98" s="751"/>
      <c r="F98" s="751"/>
      <c r="G98" s="751"/>
      <c r="H98" s="751"/>
      <c r="I98" s="751"/>
      <c r="J98" s="751"/>
      <c r="K98" s="751"/>
      <c r="L98" s="751"/>
      <c r="M98" s="751"/>
    </row>
    <row r="99" spans="1:13" s="87" customFormat="1" ht="15" customHeight="1">
      <c r="A99" s="758"/>
      <c r="B99" s="758" t="s">
        <v>593</v>
      </c>
      <c r="C99" s="751"/>
      <c r="D99" s="751"/>
      <c r="E99" s="751"/>
      <c r="F99" s="751"/>
      <c r="G99" s="751"/>
      <c r="H99" s="751"/>
      <c r="I99" s="751"/>
      <c r="J99" s="751"/>
      <c r="K99" s="751"/>
      <c r="L99" s="751"/>
      <c r="M99" s="751"/>
    </row>
    <row r="100" spans="1:13" ht="15" customHeight="1">
      <c r="A100" s="2" t="s">
        <v>594</v>
      </c>
      <c r="B100" s="2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</row>
    <row r="101" spans="1:13" ht="15" customHeight="1">
      <c r="A101" s="760"/>
      <c r="B101" s="758" t="s">
        <v>595</v>
      </c>
      <c r="C101" s="751"/>
      <c r="D101" s="751"/>
      <c r="E101" s="751"/>
      <c r="F101" s="751"/>
      <c r="G101" s="751"/>
      <c r="H101" s="751"/>
      <c r="I101" s="751"/>
      <c r="J101" s="751"/>
      <c r="K101" s="751"/>
      <c r="L101" s="751"/>
      <c r="M101" s="751"/>
    </row>
    <row r="102" spans="1:13" ht="15" customHeight="1">
      <c r="A102" s="2" t="s">
        <v>596</v>
      </c>
      <c r="B102" s="2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</row>
    <row r="103" spans="1:13" ht="15" customHeight="1">
      <c r="A103" s="758"/>
      <c r="B103" s="758" t="s">
        <v>597</v>
      </c>
      <c r="C103" s="751"/>
      <c r="D103" s="751"/>
      <c r="E103" s="751"/>
      <c r="F103" s="751"/>
      <c r="G103" s="751"/>
      <c r="H103" s="751"/>
      <c r="I103" s="751"/>
      <c r="J103" s="751"/>
      <c r="K103" s="751"/>
      <c r="L103" s="751"/>
      <c r="M103" s="751"/>
    </row>
    <row r="104" spans="1:13" ht="15" customHeight="1">
      <c r="A104" s="760"/>
      <c r="B104" s="758" t="s">
        <v>598</v>
      </c>
      <c r="C104" s="751"/>
      <c r="D104" s="751"/>
      <c r="E104" s="751"/>
      <c r="F104" s="751"/>
      <c r="G104" s="751"/>
      <c r="H104" s="751"/>
      <c r="I104" s="751"/>
      <c r="J104" s="751"/>
      <c r="K104" s="751"/>
      <c r="L104" s="751"/>
      <c r="M104" s="751"/>
    </row>
    <row r="105" spans="1:13" ht="15" customHeight="1">
      <c r="A105" s="760"/>
      <c r="B105" s="758" t="s">
        <v>599</v>
      </c>
      <c r="C105" s="751"/>
      <c r="D105" s="751"/>
      <c r="E105" s="751"/>
      <c r="F105" s="751"/>
      <c r="G105" s="751"/>
      <c r="H105" s="751"/>
      <c r="I105" s="751"/>
      <c r="J105" s="751"/>
      <c r="K105" s="751"/>
      <c r="L105" s="751"/>
      <c r="M105" s="751"/>
    </row>
    <row r="106" spans="1:13" ht="15" customHeight="1">
      <c r="A106" s="760"/>
      <c r="B106" s="758" t="s">
        <v>600</v>
      </c>
      <c r="C106" s="751"/>
      <c r="D106" s="751"/>
      <c r="E106" s="751"/>
      <c r="F106" s="751"/>
      <c r="G106" s="751"/>
      <c r="H106" s="751"/>
      <c r="I106" s="751"/>
      <c r="J106" s="751"/>
      <c r="K106" s="751"/>
      <c r="L106" s="751"/>
      <c r="M106" s="751"/>
    </row>
    <row r="107" spans="1:13" ht="20" customHeight="1">
      <c r="A107" s="760"/>
      <c r="B107" s="758" t="s">
        <v>601</v>
      </c>
      <c r="C107" s="751"/>
      <c r="D107" s="751"/>
      <c r="E107" s="751"/>
      <c r="F107" s="751"/>
      <c r="G107" s="751"/>
      <c r="H107" s="751"/>
      <c r="I107" s="751"/>
      <c r="J107" s="751"/>
      <c r="K107" s="751"/>
      <c r="L107" s="751"/>
      <c r="M107" s="751"/>
    </row>
    <row r="108" spans="1:13" ht="18" customHeight="1">
      <c r="A108" s="760"/>
      <c r="B108" s="758" t="s">
        <v>602</v>
      </c>
      <c r="C108" s="751"/>
      <c r="D108" s="751"/>
      <c r="E108" s="751"/>
      <c r="F108" s="751"/>
      <c r="G108" s="751"/>
      <c r="H108" s="751"/>
      <c r="I108" s="751"/>
      <c r="J108" s="751"/>
      <c r="K108" s="751"/>
      <c r="L108" s="751"/>
      <c r="M108" s="751"/>
    </row>
    <row r="109" spans="1:13" ht="16.8" customHeight="1">
      <c r="A109" s="760"/>
      <c r="B109" s="758" t="s">
        <v>603</v>
      </c>
      <c r="C109" s="751"/>
      <c r="D109" s="751"/>
      <c r="E109" s="751"/>
      <c r="F109" s="751"/>
      <c r="G109" s="751"/>
      <c r="H109" s="751"/>
      <c r="I109" s="751"/>
      <c r="J109" s="751"/>
      <c r="K109" s="751"/>
      <c r="L109" s="751"/>
      <c r="M109" s="751"/>
    </row>
    <row r="110" spans="1:13" ht="16.8" customHeight="1">
      <c r="A110" s="2" t="s">
        <v>604</v>
      </c>
      <c r="B110" s="2"/>
      <c r="C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</row>
    <row r="111" spans="1:13" ht="16.8" customHeight="1">
      <c r="A111" s="2" t="s">
        <v>605</v>
      </c>
      <c r="B111" s="2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6.8" customHeight="1" thickBot="1">
      <c r="A112" s="282" t="s">
        <v>606</v>
      </c>
      <c r="B112" s="282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</row>
  </sheetData>
  <mergeCells count="3">
    <mergeCell ref="C2:E2"/>
    <mergeCell ref="A3:B3"/>
    <mergeCell ref="F2:M2"/>
  </mergeCells>
  <conditionalFormatting sqref="C4:D94">
    <cfRule type="containsBlanks" dxfId="179" priority="8">
      <formula>LEN(TRIM(C4))=0</formula>
    </cfRule>
  </conditionalFormatting>
  <conditionalFormatting sqref="C95:D100">
    <cfRule type="containsBlanks" dxfId="178" priority="10">
      <formula>LEN(TRIM(C95))=0</formula>
    </cfRule>
  </conditionalFormatting>
  <conditionalFormatting sqref="C101:D109">
    <cfRule type="containsBlanks" dxfId="177" priority="7">
      <formula>LEN(TRIM(C101))=0</formula>
    </cfRule>
  </conditionalFormatting>
  <conditionalFormatting sqref="C99:D99">
    <cfRule type="containsBlanks" dxfId="176" priority="9" stopIfTrue="1">
      <formula>LEN(TRIM(C99))=0</formula>
    </cfRule>
  </conditionalFormatting>
  <conditionalFormatting sqref="C111:D111">
    <cfRule type="containsBlanks" dxfId="175" priority="6">
      <formula>LEN(TRIM(C111))=0</formula>
    </cfRule>
  </conditionalFormatting>
  <conditionalFormatting sqref="E4:M94">
    <cfRule type="containsBlanks" dxfId="174" priority="3">
      <formula>LEN(TRIM(E4))=0</formula>
    </cfRule>
  </conditionalFormatting>
  <conditionalFormatting sqref="E95:M100">
    <cfRule type="containsBlanks" dxfId="173" priority="5">
      <formula>LEN(TRIM(E95))=0</formula>
    </cfRule>
  </conditionalFormatting>
  <conditionalFormatting sqref="E101:M109">
    <cfRule type="containsBlanks" dxfId="172" priority="2">
      <formula>LEN(TRIM(E101))=0</formula>
    </cfRule>
  </conditionalFormatting>
  <conditionalFormatting sqref="E99:M99">
    <cfRule type="containsBlanks" dxfId="171" priority="4" stopIfTrue="1">
      <formula>LEN(TRIM(E99))=0</formula>
    </cfRule>
  </conditionalFormatting>
  <conditionalFormatting sqref="E111:M111">
    <cfRule type="containsBlanks" dxfId="170" priority="1">
      <formula>LEN(TRIM(E111))=0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3" orientation="landscape" r:id="rId1"/>
  <headerFooter>
    <oddFooter>&amp;LAnnuaire Statistique&amp;CMinistère de la Santé&amp;R&amp;P</oddFooter>
  </headerFooter>
  <rowBreaks count="3" manualBreakCount="3">
    <brk id="29" max="12" man="1"/>
    <brk id="55" max="12" man="1"/>
    <brk id="88" max="12" man="1"/>
  </rowBreak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Feuil132">
    <tabColor rgb="FFF9FBFA"/>
  </sheetPr>
  <dimension ref="A1:P112"/>
  <sheetViews>
    <sheetView view="pageBreakPreview" zoomScaleNormal="100" zoomScaleSheetLayoutView="100" workbookViewId="0">
      <pane xSplit="2" ySplit="3" topLeftCell="C97" activePane="bottomRight" state="frozen"/>
      <selection activeCell="A28" sqref="A28"/>
      <selection pane="topRight" activeCell="A28" sqref="A28"/>
      <selection pane="bottomLeft" activeCell="A28" sqref="A28"/>
      <selection pane="bottomRight" activeCell="I100" sqref="I100"/>
    </sheetView>
  </sheetViews>
  <sheetFormatPr baseColWidth="10" defaultColWidth="14.3984375" defaultRowHeight="15" customHeight="1"/>
  <cols>
    <col min="1" max="1" width="1.06640625" style="422" customWidth="1"/>
    <col min="2" max="2" width="18.19921875" style="422" customWidth="1"/>
    <col min="3" max="3" width="7.796875" style="422" customWidth="1"/>
    <col min="4" max="4" width="9.3984375" style="422" customWidth="1"/>
    <col min="5" max="5" width="10.3984375" style="422" customWidth="1"/>
    <col min="6" max="6" width="9.3984375" style="422" customWidth="1"/>
    <col min="7" max="7" width="11.53125" style="422" customWidth="1"/>
    <col min="8" max="8" width="8.86328125" style="422" customWidth="1"/>
    <col min="9" max="9" width="8.3984375" style="422" customWidth="1"/>
    <col min="10" max="10" width="9.33203125" style="422" customWidth="1"/>
    <col min="11" max="11" width="10.796875" style="422" customWidth="1"/>
    <col min="12" max="12" width="7.796875" style="422" customWidth="1"/>
    <col min="13" max="13" width="8" style="422" customWidth="1"/>
    <col min="14" max="16" width="10.796875" style="422" customWidth="1"/>
    <col min="17" max="18" width="14.3984375" style="422" customWidth="1"/>
    <col min="19" max="16384" width="14.3984375" style="422"/>
  </cols>
  <sheetData>
    <row r="1" spans="1:16" ht="14" customHeight="1">
      <c r="A1" s="14" t="s">
        <v>2238</v>
      </c>
      <c r="B1" s="14"/>
    </row>
    <row r="2" spans="1:16" s="6" customFormat="1" ht="14.25" customHeight="1" thickBot="1">
      <c r="C2" s="1111" t="s">
        <v>2239</v>
      </c>
      <c r="D2" s="1113"/>
      <c r="E2" s="1113"/>
      <c r="F2" s="1113"/>
      <c r="G2" s="1112" t="s">
        <v>2240</v>
      </c>
      <c r="H2" s="906"/>
      <c r="I2" s="906"/>
      <c r="J2" s="906"/>
      <c r="K2" s="906"/>
      <c r="L2" s="906"/>
      <c r="M2" s="906"/>
      <c r="N2" s="1111" t="s">
        <v>2241</v>
      </c>
      <c r="O2" s="1113"/>
      <c r="P2" s="1113"/>
    </row>
    <row r="3" spans="1:16" ht="81.5" customHeight="1" thickBot="1">
      <c r="A3" s="452" t="s">
        <v>2105</v>
      </c>
      <c r="B3" s="457"/>
      <c r="C3" s="472" t="s">
        <v>2242</v>
      </c>
      <c r="D3" s="472" t="s">
        <v>2243</v>
      </c>
      <c r="E3" s="472" t="s">
        <v>2244</v>
      </c>
      <c r="F3" s="472" t="s">
        <v>2245</v>
      </c>
      <c r="G3" s="472" t="s">
        <v>2246</v>
      </c>
      <c r="H3" s="472" t="s">
        <v>2247</v>
      </c>
      <c r="I3" s="472" t="s">
        <v>2248</v>
      </c>
      <c r="J3" s="472" t="s">
        <v>2249</v>
      </c>
      <c r="K3" s="472" t="s">
        <v>2250</v>
      </c>
      <c r="L3" s="472" t="s">
        <v>2251</v>
      </c>
      <c r="M3" s="472" t="s">
        <v>2252</v>
      </c>
      <c r="N3" s="470" t="s">
        <v>2253</v>
      </c>
      <c r="O3" s="470" t="s">
        <v>2254</v>
      </c>
      <c r="P3" s="470" t="s">
        <v>2255</v>
      </c>
    </row>
    <row r="4" spans="1:16" ht="15" customHeight="1">
      <c r="A4" s="2" t="s">
        <v>498</v>
      </c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ht="15" customHeight="1">
      <c r="A5" s="760"/>
      <c r="B5" s="758" t="s">
        <v>499</v>
      </c>
      <c r="C5" s="755"/>
      <c r="D5" s="755"/>
      <c r="E5" s="755"/>
      <c r="F5" s="755"/>
      <c r="G5" s="755"/>
      <c r="H5" s="755"/>
      <c r="I5" s="755"/>
      <c r="J5" s="755"/>
      <c r="K5" s="755"/>
      <c r="L5" s="755"/>
      <c r="M5" s="755"/>
      <c r="N5" s="755"/>
      <c r="O5" s="755"/>
      <c r="P5" s="755"/>
    </row>
    <row r="6" spans="1:16" ht="15" customHeight="1">
      <c r="A6" s="760"/>
      <c r="B6" s="758" t="s">
        <v>500</v>
      </c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  <c r="O6" s="751"/>
      <c r="P6" s="751"/>
    </row>
    <row r="7" spans="1:16" ht="15" customHeight="1">
      <c r="A7" s="760"/>
      <c r="B7" s="758" t="s">
        <v>501</v>
      </c>
      <c r="C7" s="751"/>
      <c r="D7" s="751"/>
      <c r="E7" s="751"/>
      <c r="F7" s="751"/>
      <c r="G7" s="751"/>
      <c r="H7" s="751"/>
      <c r="I7" s="751"/>
      <c r="J7" s="751"/>
      <c r="K7" s="751"/>
      <c r="L7" s="751"/>
      <c r="M7" s="751"/>
      <c r="N7" s="751"/>
      <c r="O7" s="751"/>
      <c r="P7" s="751"/>
    </row>
    <row r="8" spans="1:16" ht="15" customHeight="1">
      <c r="A8" s="760"/>
      <c r="B8" s="758" t="s">
        <v>502</v>
      </c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51"/>
      <c r="N8" s="751"/>
      <c r="O8" s="751"/>
      <c r="P8" s="751"/>
    </row>
    <row r="9" spans="1:16" ht="15" customHeight="1">
      <c r="A9" s="2" t="s">
        <v>503</v>
      </c>
      <c r="B9" s="2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ht="15" customHeight="1">
      <c r="A10" s="760"/>
      <c r="B10" s="758" t="s">
        <v>504</v>
      </c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51"/>
      <c r="N10" s="751"/>
      <c r="O10" s="751"/>
      <c r="P10" s="751"/>
    </row>
    <row r="11" spans="1:16" ht="15" customHeight="1">
      <c r="A11" s="760"/>
      <c r="B11" s="758" t="s">
        <v>505</v>
      </c>
      <c r="C11" s="751"/>
      <c r="D11" s="751"/>
      <c r="E11" s="751"/>
      <c r="F11" s="751"/>
      <c r="G11" s="751"/>
      <c r="H11" s="751"/>
      <c r="I11" s="751"/>
      <c r="J11" s="751"/>
      <c r="K11" s="751"/>
      <c r="L11" s="751"/>
      <c r="M11" s="751"/>
      <c r="N11" s="751"/>
      <c r="O11" s="751"/>
      <c r="P11" s="751"/>
    </row>
    <row r="12" spans="1:16" ht="15" customHeight="1">
      <c r="A12" s="760"/>
      <c r="B12" s="758" t="s">
        <v>506</v>
      </c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51"/>
      <c r="N12" s="751"/>
      <c r="O12" s="751"/>
      <c r="P12" s="751"/>
    </row>
    <row r="13" spans="1:16" ht="15" customHeight="1">
      <c r="A13" s="760"/>
      <c r="B13" s="758" t="s">
        <v>507</v>
      </c>
      <c r="C13" s="751"/>
      <c r="D13" s="751"/>
      <c r="E13" s="751"/>
      <c r="F13" s="751"/>
      <c r="G13" s="751"/>
      <c r="H13" s="751"/>
      <c r="I13" s="751"/>
      <c r="J13" s="751"/>
      <c r="K13" s="751"/>
      <c r="L13" s="751"/>
      <c r="M13" s="751"/>
      <c r="N13" s="751"/>
      <c r="O13" s="751"/>
      <c r="P13" s="751"/>
    </row>
    <row r="14" spans="1:16" ht="15" customHeight="1">
      <c r="A14" s="760"/>
      <c r="B14" s="758" t="s">
        <v>508</v>
      </c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  <c r="N14" s="751"/>
      <c r="O14" s="751"/>
      <c r="P14" s="751"/>
    </row>
    <row r="15" spans="1:16" ht="15" customHeight="1">
      <c r="A15" s="760"/>
      <c r="B15" s="758" t="s">
        <v>509</v>
      </c>
      <c r="C15" s="751"/>
      <c r="D15" s="751"/>
      <c r="E15" s="751"/>
      <c r="F15" s="751"/>
      <c r="G15" s="751"/>
      <c r="H15" s="751"/>
      <c r="I15" s="751"/>
      <c r="J15" s="751"/>
      <c r="K15" s="751"/>
      <c r="L15" s="751"/>
      <c r="M15" s="751"/>
      <c r="N15" s="751"/>
      <c r="O15" s="751"/>
      <c r="P15" s="751"/>
    </row>
    <row r="16" spans="1:16" ht="15" customHeight="1">
      <c r="A16" s="2" t="s">
        <v>510</v>
      </c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ht="15" customHeight="1">
      <c r="A17" s="758"/>
      <c r="B17" s="758" t="s">
        <v>511</v>
      </c>
      <c r="C17" s="751"/>
      <c r="D17" s="751"/>
      <c r="E17" s="751"/>
      <c r="F17" s="751"/>
      <c r="G17" s="751"/>
      <c r="H17" s="751"/>
      <c r="I17" s="751"/>
      <c r="J17" s="751"/>
      <c r="K17" s="751"/>
      <c r="L17" s="751"/>
      <c r="M17" s="751"/>
      <c r="N17" s="751"/>
      <c r="O17" s="751"/>
      <c r="P17" s="751"/>
    </row>
    <row r="18" spans="1:16" ht="15" customHeight="1">
      <c r="A18" s="760"/>
      <c r="B18" s="758" t="s">
        <v>512</v>
      </c>
      <c r="C18" s="751"/>
      <c r="D18" s="751"/>
      <c r="E18" s="751"/>
      <c r="F18" s="751"/>
      <c r="G18" s="751"/>
      <c r="H18" s="751"/>
      <c r="I18" s="751"/>
      <c r="J18" s="751"/>
      <c r="K18" s="751"/>
      <c r="L18" s="751"/>
      <c r="M18" s="751"/>
      <c r="N18" s="751"/>
      <c r="O18" s="751"/>
      <c r="P18" s="751"/>
    </row>
    <row r="19" spans="1:16" ht="15" customHeight="1">
      <c r="A19" s="760"/>
      <c r="B19" s="758" t="s">
        <v>513</v>
      </c>
      <c r="C19" s="751"/>
      <c r="D19" s="751"/>
      <c r="E19" s="751"/>
      <c r="F19" s="751"/>
      <c r="G19" s="751"/>
      <c r="H19" s="751"/>
      <c r="I19" s="751"/>
      <c r="J19" s="751"/>
      <c r="K19" s="751"/>
      <c r="L19" s="751"/>
      <c r="M19" s="751"/>
      <c r="N19" s="751"/>
      <c r="O19" s="751"/>
      <c r="P19" s="751"/>
    </row>
    <row r="20" spans="1:16" ht="15" customHeight="1">
      <c r="A20" s="2" t="s">
        <v>514</v>
      </c>
      <c r="B20" s="6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1:16" ht="15" customHeight="1">
      <c r="A21" s="758"/>
      <c r="B21" s="748" t="s">
        <v>515</v>
      </c>
      <c r="C21" s="755"/>
      <c r="D21" s="755"/>
      <c r="E21" s="755"/>
      <c r="F21" s="755"/>
      <c r="G21" s="755"/>
      <c r="H21" s="755"/>
      <c r="I21" s="755"/>
      <c r="J21" s="755"/>
      <c r="K21" s="755"/>
      <c r="L21" s="755"/>
      <c r="M21" s="755"/>
      <c r="N21" s="755"/>
      <c r="O21" s="755"/>
      <c r="P21" s="755"/>
    </row>
    <row r="22" spans="1:16" ht="15" customHeight="1">
      <c r="A22" s="760"/>
      <c r="B22" s="758" t="s">
        <v>516</v>
      </c>
      <c r="C22" s="751"/>
      <c r="D22" s="751"/>
      <c r="E22" s="751"/>
      <c r="F22" s="751"/>
      <c r="G22" s="751"/>
      <c r="H22" s="751"/>
      <c r="I22" s="751"/>
      <c r="J22" s="751"/>
      <c r="K22" s="751"/>
      <c r="L22" s="751"/>
      <c r="M22" s="751"/>
      <c r="N22" s="751"/>
      <c r="O22" s="751"/>
      <c r="P22" s="751"/>
    </row>
    <row r="23" spans="1:16" ht="15" customHeight="1">
      <c r="A23" s="760"/>
      <c r="B23" s="758" t="s">
        <v>517</v>
      </c>
      <c r="C23" s="751"/>
      <c r="D23" s="751"/>
      <c r="E23" s="751"/>
      <c r="F23" s="751"/>
      <c r="G23" s="751"/>
      <c r="H23" s="751"/>
      <c r="I23" s="751"/>
      <c r="J23" s="751"/>
      <c r="K23" s="751"/>
      <c r="L23" s="751"/>
      <c r="M23" s="751"/>
      <c r="N23" s="751"/>
      <c r="O23" s="751"/>
      <c r="P23" s="751"/>
    </row>
    <row r="24" spans="1:16" ht="15" customHeight="1">
      <c r="A24" s="760"/>
      <c r="B24" s="758" t="s">
        <v>518</v>
      </c>
      <c r="C24" s="751"/>
      <c r="D24" s="751"/>
      <c r="E24" s="751"/>
      <c r="F24" s="751"/>
      <c r="G24" s="751"/>
      <c r="H24" s="751"/>
      <c r="I24" s="751"/>
      <c r="J24" s="751"/>
      <c r="K24" s="751"/>
      <c r="L24" s="751"/>
      <c r="M24" s="751"/>
      <c r="N24" s="751"/>
      <c r="O24" s="751"/>
      <c r="P24" s="751"/>
    </row>
    <row r="25" spans="1:16" ht="15" customHeight="1">
      <c r="A25" s="760"/>
      <c r="B25" s="758" t="s">
        <v>519</v>
      </c>
      <c r="C25" s="751"/>
      <c r="D25" s="751"/>
      <c r="E25" s="751"/>
      <c r="F25" s="751"/>
      <c r="G25" s="751"/>
      <c r="H25" s="751"/>
      <c r="I25" s="751"/>
      <c r="J25" s="751"/>
      <c r="K25" s="751"/>
      <c r="L25" s="751"/>
      <c r="M25" s="751"/>
      <c r="N25" s="751"/>
      <c r="O25" s="751"/>
      <c r="P25" s="751"/>
    </row>
    <row r="26" spans="1:16" ht="15" customHeight="1">
      <c r="A26" s="760"/>
      <c r="B26" s="758" t="s">
        <v>520</v>
      </c>
      <c r="C26" s="751"/>
      <c r="D26" s="751"/>
      <c r="E26" s="751"/>
      <c r="F26" s="751"/>
      <c r="G26" s="751"/>
      <c r="H26" s="751"/>
      <c r="I26" s="751"/>
      <c r="J26" s="751"/>
      <c r="K26" s="751"/>
      <c r="L26" s="751"/>
      <c r="M26" s="751"/>
      <c r="N26" s="751"/>
      <c r="O26" s="751"/>
      <c r="P26" s="751"/>
    </row>
    <row r="27" spans="1:16" ht="15" customHeight="1">
      <c r="A27" s="760"/>
      <c r="B27" s="758" t="s">
        <v>521</v>
      </c>
      <c r="C27" s="751"/>
      <c r="D27" s="751"/>
      <c r="E27" s="751"/>
      <c r="F27" s="751"/>
      <c r="G27" s="751"/>
      <c r="H27" s="751"/>
      <c r="I27" s="751"/>
      <c r="J27" s="751"/>
      <c r="K27" s="751"/>
      <c r="L27" s="751"/>
      <c r="M27" s="751"/>
      <c r="N27" s="751"/>
      <c r="O27" s="751"/>
      <c r="P27" s="751"/>
    </row>
    <row r="28" spans="1:16" ht="15" customHeight="1">
      <c r="A28" s="760"/>
      <c r="B28" s="758" t="s">
        <v>522</v>
      </c>
      <c r="C28" s="751"/>
      <c r="D28" s="751"/>
      <c r="E28" s="751"/>
      <c r="F28" s="751"/>
      <c r="G28" s="751"/>
      <c r="H28" s="751"/>
      <c r="I28" s="751"/>
      <c r="J28" s="751"/>
      <c r="K28" s="751"/>
      <c r="L28" s="751"/>
      <c r="M28" s="751"/>
      <c r="N28" s="751"/>
      <c r="O28" s="751"/>
      <c r="P28" s="751"/>
    </row>
    <row r="29" spans="1:16" ht="15" customHeight="1">
      <c r="A29" s="760"/>
      <c r="B29" s="758" t="s">
        <v>523</v>
      </c>
      <c r="C29" s="751"/>
      <c r="D29" s="751"/>
      <c r="E29" s="751"/>
      <c r="F29" s="751"/>
      <c r="G29" s="751"/>
      <c r="H29" s="751"/>
      <c r="I29" s="751"/>
      <c r="J29" s="751"/>
      <c r="K29" s="751"/>
      <c r="L29" s="751"/>
      <c r="M29" s="751"/>
      <c r="N29" s="751"/>
      <c r="O29" s="751"/>
      <c r="P29" s="751"/>
    </row>
    <row r="30" spans="1:16" ht="15" customHeight="1">
      <c r="A30" s="2" t="s">
        <v>524</v>
      </c>
      <c r="B30" s="2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ht="15" customHeight="1">
      <c r="A31" s="758"/>
      <c r="B31" s="758" t="s">
        <v>525</v>
      </c>
      <c r="C31" s="755"/>
      <c r="D31" s="755"/>
      <c r="E31" s="755"/>
      <c r="F31" s="755"/>
      <c r="G31" s="755"/>
      <c r="H31" s="755"/>
      <c r="I31" s="755"/>
      <c r="J31" s="755"/>
      <c r="K31" s="755"/>
      <c r="L31" s="755"/>
      <c r="M31" s="755"/>
      <c r="N31" s="755"/>
      <c r="O31" s="755"/>
      <c r="P31" s="755"/>
    </row>
    <row r="32" spans="1:16" ht="15" customHeight="1">
      <c r="A32" s="758"/>
      <c r="B32" s="758" t="s">
        <v>526</v>
      </c>
      <c r="C32" s="751"/>
      <c r="D32" s="751"/>
      <c r="E32" s="751"/>
      <c r="F32" s="751"/>
      <c r="G32" s="751"/>
      <c r="H32" s="751"/>
      <c r="I32" s="751"/>
      <c r="J32" s="751"/>
      <c r="K32" s="751"/>
      <c r="L32" s="751"/>
      <c r="M32" s="751"/>
      <c r="N32" s="751"/>
      <c r="O32" s="751"/>
      <c r="P32" s="751"/>
    </row>
    <row r="33" spans="1:16" ht="15" customHeight="1">
      <c r="A33" s="758"/>
      <c r="B33" s="758" t="s">
        <v>527</v>
      </c>
      <c r="C33" s="751"/>
      <c r="D33" s="751"/>
      <c r="E33" s="751"/>
      <c r="F33" s="751"/>
      <c r="G33" s="751"/>
      <c r="H33" s="751"/>
      <c r="I33" s="751"/>
      <c r="J33" s="751"/>
      <c r="K33" s="751"/>
      <c r="L33" s="751"/>
      <c r="M33" s="751"/>
      <c r="N33" s="751"/>
      <c r="O33" s="751"/>
      <c r="P33" s="751"/>
    </row>
    <row r="34" spans="1:16" ht="15" customHeight="1">
      <c r="A34" s="758"/>
      <c r="B34" s="758" t="s">
        <v>528</v>
      </c>
      <c r="C34" s="751"/>
      <c r="D34" s="751"/>
      <c r="E34" s="751"/>
      <c r="F34" s="751"/>
      <c r="G34" s="751"/>
      <c r="H34" s="751"/>
      <c r="I34" s="751"/>
      <c r="J34" s="751"/>
      <c r="K34" s="751"/>
      <c r="L34" s="751"/>
      <c r="M34" s="751"/>
      <c r="N34" s="751"/>
      <c r="O34" s="751"/>
      <c r="P34" s="751"/>
    </row>
    <row r="35" spans="1:16" ht="15" customHeight="1">
      <c r="A35" s="758"/>
      <c r="B35" s="758" t="s">
        <v>529</v>
      </c>
      <c r="C35" s="751"/>
      <c r="D35" s="751"/>
      <c r="E35" s="751"/>
      <c r="F35" s="751"/>
      <c r="G35" s="751"/>
      <c r="H35" s="751"/>
      <c r="I35" s="751"/>
      <c r="J35" s="751"/>
      <c r="K35" s="751"/>
      <c r="L35" s="751"/>
      <c r="M35" s="751"/>
      <c r="N35" s="751"/>
      <c r="O35" s="751"/>
      <c r="P35" s="751"/>
    </row>
    <row r="36" spans="1:16" ht="15" customHeight="1">
      <c r="A36" s="758"/>
      <c r="B36" s="758" t="s">
        <v>530</v>
      </c>
      <c r="C36" s="751"/>
      <c r="D36" s="751"/>
      <c r="E36" s="751"/>
      <c r="F36" s="751"/>
      <c r="G36" s="751"/>
      <c r="H36" s="751"/>
      <c r="I36" s="751"/>
      <c r="J36" s="751"/>
      <c r="K36" s="751"/>
      <c r="L36" s="751"/>
      <c r="M36" s="751"/>
      <c r="N36" s="751"/>
      <c r="O36" s="751"/>
      <c r="P36" s="751"/>
    </row>
    <row r="37" spans="1:16" ht="15" customHeight="1">
      <c r="A37" s="758"/>
      <c r="B37" s="758" t="s">
        <v>531</v>
      </c>
      <c r="C37" s="751"/>
      <c r="D37" s="751"/>
      <c r="E37" s="751"/>
      <c r="F37" s="751"/>
      <c r="G37" s="751"/>
      <c r="H37" s="751"/>
      <c r="I37" s="751"/>
      <c r="J37" s="751"/>
      <c r="K37" s="751"/>
      <c r="L37" s="751"/>
      <c r="M37" s="751"/>
      <c r="N37" s="751"/>
      <c r="O37" s="751"/>
      <c r="P37" s="751"/>
    </row>
    <row r="38" spans="1:16" ht="15" customHeight="1">
      <c r="A38" s="760"/>
      <c r="B38" s="758" t="s">
        <v>532</v>
      </c>
      <c r="C38" s="751"/>
      <c r="D38" s="751"/>
      <c r="E38" s="751"/>
      <c r="F38" s="751"/>
      <c r="G38" s="751"/>
      <c r="H38" s="751"/>
      <c r="I38" s="751"/>
      <c r="J38" s="751"/>
      <c r="K38" s="751"/>
      <c r="L38" s="751"/>
      <c r="M38" s="751"/>
      <c r="N38" s="751"/>
      <c r="O38" s="751"/>
      <c r="P38" s="751"/>
    </row>
    <row r="39" spans="1:16" ht="15" customHeight="1">
      <c r="A39" s="760"/>
      <c r="B39" s="758" t="s">
        <v>533</v>
      </c>
      <c r="C39" s="751"/>
      <c r="D39" s="751"/>
      <c r="E39" s="751"/>
      <c r="F39" s="751"/>
      <c r="G39" s="751"/>
      <c r="H39" s="751"/>
      <c r="I39" s="751"/>
      <c r="J39" s="751"/>
      <c r="K39" s="751"/>
      <c r="L39" s="751"/>
      <c r="M39" s="751"/>
      <c r="N39" s="751"/>
      <c r="O39" s="751"/>
      <c r="P39" s="751"/>
    </row>
    <row r="40" spans="1:16" ht="15" customHeight="1">
      <c r="A40" s="760"/>
      <c r="B40" s="758" t="s">
        <v>534</v>
      </c>
      <c r="C40" s="751"/>
      <c r="D40" s="751"/>
      <c r="E40" s="751"/>
      <c r="F40" s="751"/>
      <c r="G40" s="751"/>
      <c r="H40" s="751"/>
      <c r="I40" s="751"/>
      <c r="J40" s="751"/>
      <c r="K40" s="751"/>
      <c r="L40" s="751"/>
      <c r="M40" s="751"/>
      <c r="N40" s="751"/>
      <c r="O40" s="751"/>
      <c r="P40" s="751"/>
    </row>
    <row r="41" spans="1:16" ht="15" customHeight="1">
      <c r="A41" s="760"/>
      <c r="B41" s="758" t="s">
        <v>535</v>
      </c>
      <c r="C41" s="751"/>
      <c r="D41" s="751"/>
      <c r="E41" s="751"/>
      <c r="F41" s="751"/>
      <c r="G41" s="751"/>
      <c r="H41" s="751"/>
      <c r="I41" s="751"/>
      <c r="J41" s="751"/>
      <c r="K41" s="751"/>
      <c r="L41" s="751"/>
      <c r="M41" s="751"/>
      <c r="N41" s="751"/>
      <c r="O41" s="751"/>
      <c r="P41" s="751"/>
    </row>
    <row r="42" spans="1:16" ht="15" customHeight="1">
      <c r="A42" s="760"/>
      <c r="B42" s="758" t="s">
        <v>536</v>
      </c>
      <c r="C42" s="751"/>
      <c r="D42" s="751"/>
      <c r="E42" s="751"/>
      <c r="F42" s="751"/>
      <c r="G42" s="751"/>
      <c r="H42" s="751"/>
      <c r="I42" s="751"/>
      <c r="J42" s="751"/>
      <c r="K42" s="751"/>
      <c r="L42" s="751"/>
      <c r="M42" s="751"/>
      <c r="N42" s="751"/>
      <c r="O42" s="751"/>
      <c r="P42" s="751"/>
    </row>
    <row r="43" spans="1:16" ht="15" customHeight="1">
      <c r="A43" s="2" t="s">
        <v>537</v>
      </c>
      <c r="B43" s="2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 ht="15" customHeight="1">
      <c r="A44" s="758"/>
      <c r="B44" s="758" t="s">
        <v>538</v>
      </c>
      <c r="C44" s="751"/>
      <c r="D44" s="751"/>
      <c r="E44" s="751"/>
      <c r="F44" s="751"/>
      <c r="G44" s="751"/>
      <c r="H44" s="751"/>
      <c r="I44" s="751"/>
      <c r="J44" s="751"/>
      <c r="K44" s="751"/>
      <c r="L44" s="751"/>
      <c r="M44" s="751"/>
      <c r="N44" s="751"/>
      <c r="O44" s="751"/>
      <c r="P44" s="751"/>
    </row>
    <row r="45" spans="1:16" ht="15" customHeight="1">
      <c r="A45" s="760"/>
      <c r="B45" s="758" t="s">
        <v>539</v>
      </c>
      <c r="C45" s="751"/>
      <c r="D45" s="751"/>
      <c r="E45" s="751"/>
      <c r="F45" s="751"/>
      <c r="G45" s="751"/>
      <c r="H45" s="751"/>
      <c r="I45" s="751"/>
      <c r="J45" s="751"/>
      <c r="K45" s="751"/>
      <c r="L45" s="751"/>
      <c r="M45" s="751"/>
      <c r="N45" s="751"/>
      <c r="O45" s="751"/>
      <c r="P45" s="751"/>
    </row>
    <row r="46" spans="1:16" ht="15" customHeight="1">
      <c r="A46" s="760"/>
      <c r="B46" s="758" t="s">
        <v>540</v>
      </c>
      <c r="C46" s="751"/>
      <c r="D46" s="751"/>
      <c r="E46" s="751"/>
      <c r="F46" s="751"/>
      <c r="G46" s="751"/>
      <c r="H46" s="751"/>
      <c r="I46" s="751"/>
      <c r="J46" s="751"/>
      <c r="K46" s="751"/>
      <c r="L46" s="751"/>
      <c r="M46" s="751"/>
      <c r="N46" s="751"/>
      <c r="O46" s="751"/>
      <c r="P46" s="751"/>
    </row>
    <row r="47" spans="1:16" ht="15" customHeight="1">
      <c r="A47" s="760"/>
      <c r="B47" s="758" t="s">
        <v>541</v>
      </c>
      <c r="C47" s="751"/>
      <c r="D47" s="751"/>
      <c r="E47" s="751"/>
      <c r="F47" s="751"/>
      <c r="G47" s="751"/>
      <c r="H47" s="751"/>
      <c r="I47" s="751"/>
      <c r="J47" s="751"/>
      <c r="K47" s="751"/>
      <c r="L47" s="751"/>
      <c r="M47" s="751"/>
      <c r="N47" s="751"/>
      <c r="O47" s="751"/>
      <c r="P47" s="751"/>
    </row>
    <row r="48" spans="1:16" ht="15" customHeight="1">
      <c r="A48" s="760"/>
      <c r="B48" s="758" t="s">
        <v>542</v>
      </c>
      <c r="C48" s="751"/>
      <c r="D48" s="751"/>
      <c r="E48" s="751"/>
      <c r="F48" s="751"/>
      <c r="G48" s="751"/>
      <c r="H48" s="751"/>
      <c r="I48" s="751"/>
      <c r="J48" s="751"/>
      <c r="K48" s="751"/>
      <c r="L48" s="751"/>
      <c r="M48" s="751"/>
      <c r="N48" s="751"/>
      <c r="O48" s="751"/>
      <c r="P48" s="751"/>
    </row>
    <row r="49" spans="1:16" ht="15" customHeight="1">
      <c r="A49" s="760"/>
      <c r="B49" s="758" t="s">
        <v>543</v>
      </c>
      <c r="C49" s="751"/>
      <c r="D49" s="751"/>
      <c r="E49" s="751"/>
      <c r="F49" s="751"/>
      <c r="G49" s="751"/>
      <c r="H49" s="751"/>
      <c r="I49" s="751"/>
      <c r="J49" s="751"/>
      <c r="K49" s="751"/>
      <c r="L49" s="751"/>
      <c r="M49" s="751"/>
      <c r="N49" s="751"/>
      <c r="O49" s="751"/>
      <c r="P49" s="751"/>
    </row>
    <row r="50" spans="1:16" ht="15" customHeight="1">
      <c r="A50" s="760"/>
      <c r="B50" s="758" t="s">
        <v>544</v>
      </c>
      <c r="C50" s="751"/>
      <c r="D50" s="751"/>
      <c r="E50" s="751"/>
      <c r="F50" s="751"/>
      <c r="G50" s="751"/>
      <c r="H50" s="751"/>
      <c r="I50" s="751"/>
      <c r="J50" s="751"/>
      <c r="K50" s="751"/>
      <c r="L50" s="751"/>
      <c r="M50" s="751"/>
      <c r="N50" s="751"/>
      <c r="O50" s="751"/>
      <c r="P50" s="751"/>
    </row>
    <row r="51" spans="1:16" ht="15" customHeight="1">
      <c r="A51" s="2" t="s">
        <v>545</v>
      </c>
      <c r="B51" s="2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ht="15" customHeight="1">
      <c r="A52" s="758"/>
      <c r="B52" s="758" t="s">
        <v>546</v>
      </c>
      <c r="C52" s="751"/>
      <c r="D52" s="751"/>
      <c r="E52" s="751"/>
      <c r="F52" s="751"/>
      <c r="G52" s="751"/>
      <c r="H52" s="751"/>
      <c r="I52" s="751"/>
      <c r="J52" s="751"/>
      <c r="K52" s="751"/>
      <c r="L52" s="751"/>
      <c r="M52" s="751"/>
      <c r="N52" s="751"/>
      <c r="O52" s="751"/>
      <c r="P52" s="751"/>
    </row>
    <row r="53" spans="1:16" ht="15" customHeight="1">
      <c r="A53" s="760"/>
      <c r="B53" s="758" t="s">
        <v>547</v>
      </c>
      <c r="C53" s="751"/>
      <c r="D53" s="751"/>
      <c r="E53" s="751"/>
      <c r="F53" s="751"/>
      <c r="G53" s="751"/>
      <c r="H53" s="751"/>
      <c r="I53" s="751"/>
      <c r="J53" s="751"/>
      <c r="K53" s="751"/>
      <c r="L53" s="751"/>
      <c r="M53" s="751"/>
      <c r="N53" s="751"/>
      <c r="O53" s="751"/>
      <c r="P53" s="751"/>
    </row>
    <row r="54" spans="1:16" ht="15" customHeight="1">
      <c r="A54" s="760"/>
      <c r="B54" s="758" t="s">
        <v>548</v>
      </c>
      <c r="C54" s="751"/>
      <c r="D54" s="751"/>
      <c r="E54" s="751"/>
      <c r="F54" s="751"/>
      <c r="G54" s="751"/>
      <c r="H54" s="751"/>
      <c r="I54" s="751"/>
      <c r="J54" s="751"/>
      <c r="K54" s="751"/>
      <c r="L54" s="751"/>
      <c r="M54" s="751"/>
      <c r="N54" s="751"/>
      <c r="O54" s="751"/>
      <c r="P54" s="751"/>
    </row>
    <row r="55" spans="1:16" ht="15" customHeight="1">
      <c r="A55" s="760"/>
      <c r="B55" s="758" t="s">
        <v>549</v>
      </c>
      <c r="C55" s="751"/>
      <c r="D55" s="751"/>
      <c r="E55" s="751"/>
      <c r="F55" s="751"/>
      <c r="G55" s="751"/>
      <c r="H55" s="751"/>
      <c r="I55" s="751"/>
      <c r="J55" s="751"/>
      <c r="K55" s="751"/>
      <c r="L55" s="751"/>
      <c r="M55" s="751"/>
      <c r="N55" s="751"/>
      <c r="O55" s="751"/>
      <c r="P55" s="751"/>
    </row>
    <row r="56" spans="1:16" ht="15" customHeight="1">
      <c r="A56" s="2" t="s">
        <v>550</v>
      </c>
      <c r="B56" s="2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spans="1:16" ht="15" customHeight="1">
      <c r="A57" s="758"/>
      <c r="B57" s="758" t="s">
        <v>551</v>
      </c>
      <c r="C57" s="755"/>
      <c r="D57" s="755"/>
      <c r="E57" s="755"/>
      <c r="F57" s="755"/>
      <c r="G57" s="755"/>
      <c r="H57" s="755"/>
      <c r="I57" s="755"/>
      <c r="J57" s="755"/>
      <c r="K57" s="755"/>
      <c r="L57" s="755"/>
      <c r="M57" s="755"/>
      <c r="N57" s="755"/>
      <c r="O57" s="755"/>
      <c r="P57" s="755"/>
    </row>
    <row r="58" spans="1:16" ht="15" customHeight="1">
      <c r="A58" s="760"/>
      <c r="B58" s="758" t="s">
        <v>552</v>
      </c>
      <c r="C58" s="751"/>
      <c r="D58" s="751"/>
      <c r="E58" s="751"/>
      <c r="F58" s="751"/>
      <c r="G58" s="751"/>
      <c r="H58" s="751"/>
      <c r="I58" s="751"/>
      <c r="J58" s="751"/>
      <c r="K58" s="751"/>
      <c r="L58" s="751"/>
      <c r="M58" s="751"/>
      <c r="N58" s="751"/>
      <c r="O58" s="751"/>
      <c r="P58" s="751"/>
    </row>
    <row r="59" spans="1:16" ht="15" customHeight="1">
      <c r="A59" s="760"/>
      <c r="B59" s="758" t="s">
        <v>553</v>
      </c>
      <c r="C59" s="751"/>
      <c r="D59" s="751"/>
      <c r="E59" s="751"/>
      <c r="F59" s="751"/>
      <c r="G59" s="751"/>
      <c r="H59" s="751"/>
      <c r="I59" s="751"/>
      <c r="J59" s="751"/>
      <c r="K59" s="751"/>
      <c r="L59" s="751"/>
      <c r="M59" s="751"/>
      <c r="N59" s="751"/>
      <c r="O59" s="751"/>
      <c r="P59" s="751"/>
    </row>
    <row r="60" spans="1:16" ht="15" customHeight="1">
      <c r="A60" s="760"/>
      <c r="B60" s="758" t="s">
        <v>554</v>
      </c>
      <c r="C60" s="751"/>
      <c r="D60" s="751"/>
      <c r="E60" s="751"/>
      <c r="F60" s="751"/>
      <c r="G60" s="751"/>
      <c r="H60" s="751"/>
      <c r="I60" s="751"/>
      <c r="J60" s="751"/>
      <c r="K60" s="751"/>
      <c r="L60" s="751"/>
      <c r="M60" s="751"/>
      <c r="N60" s="751"/>
      <c r="O60" s="751"/>
      <c r="P60" s="751"/>
    </row>
    <row r="61" spans="1:16" ht="15" customHeight="1">
      <c r="A61" s="760"/>
      <c r="B61" s="758" t="s">
        <v>555</v>
      </c>
      <c r="C61" s="751"/>
      <c r="D61" s="751"/>
      <c r="E61" s="751"/>
      <c r="F61" s="751"/>
      <c r="G61" s="751"/>
      <c r="H61" s="751"/>
      <c r="I61" s="751"/>
      <c r="J61" s="751"/>
      <c r="K61" s="751"/>
      <c r="L61" s="751"/>
      <c r="M61" s="751"/>
      <c r="N61" s="751"/>
      <c r="O61" s="751"/>
      <c r="P61" s="751"/>
    </row>
    <row r="62" spans="1:16" ht="15" customHeight="1">
      <c r="A62" s="760"/>
      <c r="B62" s="758" t="s">
        <v>556</v>
      </c>
      <c r="C62" s="751"/>
      <c r="D62" s="751"/>
      <c r="E62" s="751"/>
      <c r="F62" s="751"/>
      <c r="G62" s="751"/>
      <c r="H62" s="751"/>
      <c r="I62" s="751"/>
      <c r="J62" s="751"/>
      <c r="K62" s="751"/>
      <c r="L62" s="751"/>
      <c r="M62" s="751"/>
      <c r="N62" s="751"/>
      <c r="O62" s="751"/>
      <c r="P62" s="751"/>
    </row>
    <row r="63" spans="1:16" ht="15" customHeight="1">
      <c r="A63" s="760"/>
      <c r="B63" s="758" t="s">
        <v>557</v>
      </c>
      <c r="C63" s="751"/>
      <c r="D63" s="751"/>
      <c r="E63" s="751"/>
      <c r="F63" s="751"/>
      <c r="G63" s="751"/>
      <c r="H63" s="751"/>
      <c r="I63" s="751"/>
      <c r="J63" s="751"/>
      <c r="K63" s="751"/>
      <c r="L63" s="751"/>
      <c r="M63" s="751"/>
      <c r="N63" s="751"/>
      <c r="O63" s="751"/>
      <c r="P63" s="751"/>
    </row>
    <row r="64" spans="1:16" ht="15" customHeight="1">
      <c r="A64" s="760"/>
      <c r="B64" s="758" t="s">
        <v>558</v>
      </c>
      <c r="C64" s="751"/>
      <c r="D64" s="751"/>
      <c r="E64" s="751"/>
      <c r="F64" s="751"/>
      <c r="G64" s="751"/>
      <c r="H64" s="751"/>
      <c r="I64" s="751"/>
      <c r="J64" s="751"/>
      <c r="K64" s="751"/>
      <c r="L64" s="751"/>
      <c r="M64" s="751"/>
      <c r="N64" s="751"/>
      <c r="O64" s="751"/>
      <c r="P64" s="751"/>
    </row>
    <row r="65" spans="1:16" ht="15" customHeight="1">
      <c r="A65" s="2" t="s">
        <v>559</v>
      </c>
      <c r="B65" s="2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ht="15" customHeight="1">
      <c r="A66" s="758"/>
      <c r="B66" s="758" t="s">
        <v>560</v>
      </c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1"/>
    </row>
    <row r="67" spans="1:16" ht="15" customHeight="1">
      <c r="A67" s="760"/>
      <c r="B67" s="758" t="s">
        <v>561</v>
      </c>
      <c r="C67" s="751"/>
      <c r="D67" s="751"/>
      <c r="E67" s="751"/>
      <c r="F67" s="751"/>
      <c r="G67" s="751"/>
      <c r="H67" s="751"/>
      <c r="I67" s="751"/>
      <c r="J67" s="751"/>
      <c r="K67" s="751"/>
      <c r="L67" s="751"/>
      <c r="M67" s="751"/>
      <c r="N67" s="751"/>
      <c r="O67" s="751"/>
      <c r="P67" s="751"/>
    </row>
    <row r="68" spans="1:16" ht="15" customHeight="1">
      <c r="A68" s="760"/>
      <c r="B68" s="758" t="s">
        <v>562</v>
      </c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  <c r="P68" s="751"/>
    </row>
    <row r="69" spans="1:16" ht="15" customHeight="1">
      <c r="A69" s="760"/>
      <c r="B69" s="758" t="s">
        <v>563</v>
      </c>
      <c r="C69" s="751"/>
      <c r="D69" s="751"/>
      <c r="E69" s="751"/>
      <c r="F69" s="751"/>
      <c r="G69" s="751"/>
      <c r="H69" s="751"/>
      <c r="I69" s="751"/>
      <c r="J69" s="751"/>
      <c r="K69" s="751"/>
      <c r="L69" s="751"/>
      <c r="M69" s="751"/>
      <c r="N69" s="751"/>
      <c r="O69" s="751"/>
      <c r="P69" s="751"/>
    </row>
    <row r="70" spans="1:16" ht="15" customHeight="1">
      <c r="A70" s="760"/>
      <c r="B70" s="758" t="s">
        <v>564</v>
      </c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1"/>
    </row>
    <row r="71" spans="1:16" ht="15" customHeight="1">
      <c r="A71" s="760"/>
      <c r="B71" s="758" t="s">
        <v>565</v>
      </c>
      <c r="C71" s="751"/>
      <c r="D71" s="751"/>
      <c r="E71" s="751"/>
      <c r="F71" s="751"/>
      <c r="G71" s="751"/>
      <c r="H71" s="751"/>
      <c r="I71" s="751"/>
      <c r="J71" s="751"/>
      <c r="K71" s="751"/>
      <c r="L71" s="751"/>
      <c r="M71" s="751"/>
      <c r="N71" s="751"/>
      <c r="O71" s="751"/>
      <c r="P71" s="751"/>
    </row>
    <row r="72" spans="1:16" ht="15" customHeight="1">
      <c r="A72" s="760"/>
      <c r="B72" s="758" t="s">
        <v>566</v>
      </c>
      <c r="C72" s="751"/>
      <c r="D72" s="751"/>
      <c r="E72" s="751"/>
      <c r="F72" s="751"/>
      <c r="G72" s="751"/>
      <c r="H72" s="751"/>
      <c r="I72" s="751"/>
      <c r="J72" s="751"/>
      <c r="K72" s="751"/>
      <c r="L72" s="751"/>
      <c r="M72" s="751"/>
      <c r="N72" s="751"/>
      <c r="O72" s="751"/>
      <c r="P72" s="751"/>
    </row>
    <row r="73" spans="1:16" ht="15" customHeight="1">
      <c r="A73" s="760"/>
      <c r="B73" s="758" t="s">
        <v>567</v>
      </c>
      <c r="C73" s="751"/>
      <c r="D73" s="751"/>
      <c r="E73" s="751"/>
      <c r="F73" s="751"/>
      <c r="G73" s="751"/>
      <c r="H73" s="751"/>
      <c r="I73" s="751"/>
      <c r="J73" s="751"/>
      <c r="K73" s="751"/>
      <c r="L73" s="751"/>
      <c r="M73" s="751"/>
      <c r="N73" s="751"/>
      <c r="O73" s="751"/>
      <c r="P73" s="751"/>
    </row>
    <row r="74" spans="1:16" ht="15" customHeight="1">
      <c r="A74" s="2" t="s">
        <v>568</v>
      </c>
      <c r="B74" s="2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ht="15" customHeight="1">
      <c r="A75" s="758"/>
      <c r="B75" s="758" t="s">
        <v>569</v>
      </c>
      <c r="C75" s="751"/>
      <c r="D75" s="751"/>
      <c r="E75" s="751"/>
      <c r="F75" s="751"/>
      <c r="G75" s="751"/>
      <c r="H75" s="751"/>
      <c r="I75" s="751"/>
      <c r="J75" s="751"/>
      <c r="K75" s="751"/>
      <c r="L75" s="751"/>
      <c r="M75" s="751"/>
      <c r="N75" s="751"/>
      <c r="O75" s="751"/>
      <c r="P75" s="751"/>
    </row>
    <row r="76" spans="1:16" ht="15" customHeight="1">
      <c r="A76" s="760"/>
      <c r="B76" s="758" t="s">
        <v>570</v>
      </c>
      <c r="C76" s="751"/>
      <c r="D76" s="751"/>
      <c r="E76" s="751"/>
      <c r="F76" s="751"/>
      <c r="G76" s="751"/>
      <c r="H76" s="751"/>
      <c r="I76" s="751"/>
      <c r="J76" s="751"/>
      <c r="K76" s="751"/>
      <c r="L76" s="751"/>
      <c r="M76" s="751"/>
      <c r="N76" s="751"/>
      <c r="O76" s="751"/>
      <c r="P76" s="751"/>
    </row>
    <row r="77" spans="1:16" ht="15" customHeight="1">
      <c r="A77" s="760"/>
      <c r="B77" s="758" t="s">
        <v>571</v>
      </c>
      <c r="C77" s="751"/>
      <c r="D77" s="751"/>
      <c r="E77" s="751"/>
      <c r="F77" s="751"/>
      <c r="G77" s="751"/>
      <c r="H77" s="751"/>
      <c r="I77" s="751"/>
      <c r="J77" s="751"/>
      <c r="K77" s="751"/>
      <c r="L77" s="751"/>
      <c r="M77" s="751"/>
      <c r="N77" s="751"/>
      <c r="O77" s="751"/>
      <c r="P77" s="751"/>
    </row>
    <row r="78" spans="1:16" ht="15" customHeight="1">
      <c r="A78" s="760"/>
      <c r="B78" s="758" t="s">
        <v>572</v>
      </c>
      <c r="C78" s="751"/>
      <c r="D78" s="751"/>
      <c r="E78" s="751"/>
      <c r="F78" s="751"/>
      <c r="G78" s="751"/>
      <c r="H78" s="751"/>
      <c r="I78" s="751"/>
      <c r="J78" s="751"/>
      <c r="K78" s="751"/>
      <c r="L78" s="751"/>
      <c r="M78" s="751"/>
      <c r="N78" s="751"/>
      <c r="O78" s="751"/>
      <c r="P78" s="751"/>
    </row>
    <row r="79" spans="1:16" ht="15" customHeight="1">
      <c r="A79" s="760"/>
      <c r="B79" s="758" t="s">
        <v>573</v>
      </c>
      <c r="C79" s="751"/>
      <c r="D79" s="751"/>
      <c r="E79" s="751"/>
      <c r="F79" s="751"/>
      <c r="G79" s="751"/>
      <c r="H79" s="751"/>
      <c r="I79" s="751"/>
      <c r="J79" s="751"/>
      <c r="K79" s="751"/>
      <c r="L79" s="751"/>
      <c r="M79" s="751"/>
      <c r="N79" s="751"/>
      <c r="O79" s="751"/>
      <c r="P79" s="751"/>
    </row>
    <row r="80" spans="1:16" ht="15" customHeight="1">
      <c r="A80" s="2" t="s">
        <v>574</v>
      </c>
      <c r="B80" s="2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</row>
    <row r="81" spans="1:16" ht="15" customHeight="1">
      <c r="A81" s="758"/>
      <c r="B81" s="758" t="s">
        <v>575</v>
      </c>
      <c r="C81" s="755"/>
      <c r="D81" s="755"/>
      <c r="E81" s="755"/>
      <c r="F81" s="755"/>
      <c r="G81" s="755"/>
      <c r="H81" s="755"/>
      <c r="I81" s="755"/>
      <c r="J81" s="755"/>
      <c r="K81" s="755"/>
      <c r="L81" s="755"/>
      <c r="M81" s="755"/>
      <c r="N81" s="755"/>
      <c r="O81" s="755"/>
      <c r="P81" s="755"/>
    </row>
    <row r="82" spans="1:16" ht="15" customHeight="1">
      <c r="A82" s="760"/>
      <c r="B82" s="758" t="s">
        <v>576</v>
      </c>
      <c r="C82" s="751"/>
      <c r="D82" s="751"/>
      <c r="E82" s="751"/>
      <c r="F82" s="751"/>
      <c r="G82" s="751"/>
      <c r="H82" s="751"/>
      <c r="I82" s="751"/>
      <c r="J82" s="751"/>
      <c r="K82" s="751"/>
      <c r="L82" s="751"/>
      <c r="M82" s="751"/>
      <c r="N82" s="751"/>
      <c r="O82" s="751"/>
      <c r="P82" s="751"/>
    </row>
    <row r="83" spans="1:16" ht="15" customHeight="1">
      <c r="A83" s="760"/>
      <c r="B83" s="758" t="s">
        <v>577</v>
      </c>
      <c r="C83" s="751"/>
      <c r="D83" s="751"/>
      <c r="E83" s="751"/>
      <c r="F83" s="751"/>
      <c r="G83" s="751"/>
      <c r="H83" s="751"/>
      <c r="I83" s="751"/>
      <c r="J83" s="751"/>
      <c r="K83" s="751"/>
      <c r="L83" s="751"/>
      <c r="M83" s="751"/>
      <c r="N83" s="751"/>
      <c r="O83" s="751"/>
      <c r="P83" s="751"/>
    </row>
    <row r="84" spans="1:16" ht="15" customHeight="1">
      <c r="A84" s="760"/>
      <c r="B84" s="758" t="s">
        <v>578</v>
      </c>
      <c r="C84" s="751"/>
      <c r="D84" s="751"/>
      <c r="E84" s="751"/>
      <c r="F84" s="751"/>
      <c r="G84" s="751"/>
      <c r="H84" s="751"/>
      <c r="I84" s="751"/>
      <c r="J84" s="751"/>
      <c r="K84" s="751"/>
      <c r="L84" s="751"/>
      <c r="M84" s="751"/>
      <c r="N84" s="751"/>
      <c r="O84" s="751"/>
      <c r="P84" s="751"/>
    </row>
    <row r="85" spans="1:16" ht="15" customHeight="1">
      <c r="A85" s="2" t="s">
        <v>579</v>
      </c>
      <c r="B85" s="2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ht="15" customHeight="1">
      <c r="A86" s="760"/>
      <c r="B86" s="758" t="s">
        <v>580</v>
      </c>
      <c r="C86" s="751"/>
      <c r="D86" s="751"/>
      <c r="E86" s="751"/>
      <c r="F86" s="751"/>
      <c r="G86" s="751"/>
      <c r="H86" s="751"/>
      <c r="I86" s="751"/>
      <c r="J86" s="751"/>
      <c r="K86" s="751"/>
      <c r="L86" s="751"/>
      <c r="M86" s="751"/>
      <c r="N86" s="751"/>
      <c r="O86" s="751"/>
      <c r="P86" s="751"/>
    </row>
    <row r="87" spans="1:16" ht="15" customHeight="1">
      <c r="A87" s="760"/>
      <c r="B87" s="758" t="s">
        <v>581</v>
      </c>
      <c r="C87" s="751"/>
      <c r="D87" s="751"/>
      <c r="E87" s="751"/>
      <c r="F87" s="751"/>
      <c r="G87" s="751"/>
      <c r="H87" s="751"/>
      <c r="I87" s="751"/>
      <c r="J87" s="751"/>
      <c r="K87" s="751"/>
      <c r="L87" s="751"/>
      <c r="M87" s="751"/>
      <c r="N87" s="751"/>
      <c r="O87" s="751"/>
      <c r="P87" s="751"/>
    </row>
    <row r="88" spans="1:16" ht="15" customHeight="1">
      <c r="A88" s="760"/>
      <c r="B88" s="758" t="s">
        <v>582</v>
      </c>
      <c r="C88" s="751"/>
      <c r="D88" s="751"/>
      <c r="E88" s="751"/>
      <c r="F88" s="751"/>
      <c r="G88" s="751"/>
      <c r="H88" s="751"/>
      <c r="I88" s="751"/>
      <c r="J88" s="751"/>
      <c r="K88" s="751"/>
      <c r="L88" s="751"/>
      <c r="M88" s="751"/>
      <c r="N88" s="751"/>
      <c r="O88" s="751"/>
      <c r="P88" s="751"/>
    </row>
    <row r="89" spans="1:16" ht="15" customHeight="1">
      <c r="A89" s="2" t="s">
        <v>583</v>
      </c>
      <c r="B89" s="2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</row>
    <row r="90" spans="1:16" ht="15" customHeight="1">
      <c r="A90" s="760"/>
      <c r="B90" s="758" t="s">
        <v>584</v>
      </c>
      <c r="C90" s="751"/>
      <c r="D90" s="751"/>
      <c r="E90" s="751"/>
      <c r="F90" s="751"/>
      <c r="G90" s="751"/>
      <c r="H90" s="751"/>
      <c r="I90" s="751"/>
      <c r="J90" s="751"/>
      <c r="K90" s="751"/>
      <c r="L90" s="751"/>
      <c r="M90" s="751"/>
      <c r="N90" s="751"/>
      <c r="O90" s="751"/>
      <c r="P90" s="751"/>
    </row>
    <row r="91" spans="1:16" ht="15" customHeight="1">
      <c r="A91" s="2" t="s">
        <v>585</v>
      </c>
      <c r="B91" s="2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1:16" ht="15" customHeight="1">
      <c r="A92" s="760"/>
      <c r="B92" s="758" t="s">
        <v>586</v>
      </c>
      <c r="C92" s="751"/>
      <c r="D92" s="751"/>
      <c r="E92" s="751"/>
      <c r="F92" s="751"/>
      <c r="G92" s="751"/>
      <c r="H92" s="751"/>
      <c r="I92" s="751"/>
      <c r="J92" s="751"/>
      <c r="K92" s="751"/>
      <c r="L92" s="751"/>
      <c r="M92" s="751"/>
      <c r="N92" s="751"/>
      <c r="O92" s="751"/>
      <c r="P92" s="751"/>
    </row>
    <row r="93" spans="1:16" ht="15" customHeight="1">
      <c r="A93" s="760"/>
      <c r="B93" s="758" t="s">
        <v>587</v>
      </c>
      <c r="C93" s="751"/>
      <c r="D93" s="751"/>
      <c r="E93" s="751"/>
      <c r="F93" s="751"/>
      <c r="G93" s="751"/>
      <c r="H93" s="751"/>
      <c r="I93" s="751"/>
      <c r="J93" s="751"/>
      <c r="K93" s="751"/>
      <c r="L93" s="751"/>
      <c r="M93" s="751"/>
      <c r="N93" s="751"/>
      <c r="O93" s="751"/>
      <c r="P93" s="751"/>
    </row>
    <row r="94" spans="1:16" ht="15" customHeight="1">
      <c r="A94" s="760"/>
      <c r="B94" s="758" t="s">
        <v>588</v>
      </c>
      <c r="C94" s="751"/>
      <c r="D94" s="751"/>
      <c r="E94" s="751"/>
      <c r="F94" s="751"/>
      <c r="G94" s="751"/>
      <c r="H94" s="751"/>
      <c r="I94" s="751"/>
      <c r="J94" s="751"/>
      <c r="K94" s="751"/>
      <c r="L94" s="751"/>
      <c r="M94" s="751"/>
      <c r="N94" s="751"/>
      <c r="O94" s="751"/>
      <c r="P94" s="751"/>
    </row>
    <row r="95" spans="1:16" ht="15" customHeight="1">
      <c r="A95" s="2" t="s">
        <v>589</v>
      </c>
      <c r="B95" s="2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1:16" ht="15" customHeight="1">
      <c r="A96" s="758"/>
      <c r="B96" s="758" t="s">
        <v>590</v>
      </c>
      <c r="C96" s="751"/>
      <c r="D96" s="751"/>
      <c r="E96" s="751"/>
      <c r="F96" s="751"/>
      <c r="G96" s="751"/>
      <c r="H96" s="751"/>
      <c r="I96" s="751"/>
      <c r="J96" s="751"/>
      <c r="K96" s="751"/>
      <c r="L96" s="751"/>
      <c r="M96" s="751"/>
      <c r="N96" s="751"/>
      <c r="O96" s="751"/>
      <c r="P96" s="751"/>
    </row>
    <row r="97" spans="1:16" ht="15" customHeight="1">
      <c r="A97" s="758"/>
      <c r="B97" s="758" t="s">
        <v>591</v>
      </c>
      <c r="C97" s="751"/>
      <c r="D97" s="751"/>
      <c r="E97" s="751"/>
      <c r="F97" s="751"/>
      <c r="G97" s="751"/>
      <c r="H97" s="751"/>
      <c r="I97" s="751"/>
      <c r="J97" s="751"/>
      <c r="K97" s="751"/>
      <c r="L97" s="751"/>
      <c r="M97" s="751"/>
      <c r="N97" s="751"/>
      <c r="O97" s="751"/>
      <c r="P97" s="751"/>
    </row>
    <row r="98" spans="1:16" ht="15" customHeight="1">
      <c r="A98" s="758"/>
      <c r="B98" s="758" t="s">
        <v>592</v>
      </c>
      <c r="C98" s="751"/>
      <c r="D98" s="751"/>
      <c r="E98" s="751"/>
      <c r="F98" s="751"/>
      <c r="G98" s="751"/>
      <c r="H98" s="751"/>
      <c r="I98" s="751"/>
      <c r="J98" s="751"/>
      <c r="K98" s="751"/>
      <c r="L98" s="751"/>
      <c r="M98" s="751"/>
      <c r="N98" s="751"/>
      <c r="O98" s="751"/>
      <c r="P98" s="751"/>
    </row>
    <row r="99" spans="1:16" ht="15" customHeight="1">
      <c r="A99" s="758"/>
      <c r="B99" s="758" t="s">
        <v>593</v>
      </c>
      <c r="C99" s="751"/>
      <c r="D99" s="751"/>
      <c r="E99" s="751"/>
      <c r="F99" s="751"/>
      <c r="G99" s="751"/>
      <c r="H99" s="751"/>
      <c r="I99" s="751"/>
      <c r="J99" s="751"/>
      <c r="K99" s="751"/>
      <c r="L99" s="751"/>
      <c r="M99" s="751"/>
      <c r="N99" s="751"/>
      <c r="O99" s="751"/>
      <c r="P99" s="751"/>
    </row>
    <row r="100" spans="1:16" ht="15" customHeight="1">
      <c r="A100" s="2" t="s">
        <v>594</v>
      </c>
      <c r="B100" s="2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</row>
    <row r="101" spans="1:16" ht="15" customHeight="1">
      <c r="A101" s="760"/>
      <c r="B101" s="758" t="s">
        <v>595</v>
      </c>
      <c r="C101" s="751"/>
      <c r="D101" s="751"/>
      <c r="E101" s="751"/>
      <c r="F101" s="751"/>
      <c r="G101" s="751"/>
      <c r="H101" s="751"/>
      <c r="I101" s="751"/>
      <c r="J101" s="751"/>
      <c r="K101" s="751"/>
      <c r="L101" s="751"/>
      <c r="M101" s="751"/>
      <c r="N101" s="751"/>
      <c r="O101" s="751"/>
      <c r="P101" s="751"/>
    </row>
    <row r="102" spans="1:16" ht="15" customHeight="1">
      <c r="A102" s="2" t="s">
        <v>596</v>
      </c>
      <c r="B102" s="2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spans="1:16" ht="15" customHeight="1">
      <c r="A103" s="758"/>
      <c r="B103" s="758" t="s">
        <v>597</v>
      </c>
      <c r="C103" s="751"/>
      <c r="D103" s="751"/>
      <c r="E103" s="751"/>
      <c r="F103" s="751"/>
      <c r="G103" s="751"/>
      <c r="H103" s="751"/>
      <c r="I103" s="751"/>
      <c r="J103" s="751"/>
      <c r="K103" s="751"/>
      <c r="L103" s="751"/>
      <c r="M103" s="751"/>
      <c r="N103" s="751"/>
      <c r="O103" s="751"/>
      <c r="P103" s="751"/>
    </row>
    <row r="104" spans="1:16" ht="15" customHeight="1">
      <c r="A104" s="760"/>
      <c r="B104" s="758" t="s">
        <v>598</v>
      </c>
      <c r="C104" s="751"/>
      <c r="D104" s="751"/>
      <c r="E104" s="751"/>
      <c r="F104" s="751"/>
      <c r="G104" s="751"/>
      <c r="H104" s="751"/>
      <c r="I104" s="751"/>
      <c r="J104" s="751"/>
      <c r="K104" s="751"/>
      <c r="L104" s="751"/>
      <c r="M104" s="751"/>
      <c r="N104" s="751"/>
      <c r="O104" s="751"/>
      <c r="P104" s="751"/>
    </row>
    <row r="105" spans="1:16" ht="15" customHeight="1">
      <c r="A105" s="760"/>
      <c r="B105" s="758" t="s">
        <v>599</v>
      </c>
      <c r="C105" s="751"/>
      <c r="D105" s="751"/>
      <c r="E105" s="751"/>
      <c r="F105" s="751"/>
      <c r="G105" s="751"/>
      <c r="H105" s="751"/>
      <c r="I105" s="751"/>
      <c r="J105" s="751"/>
      <c r="K105" s="751"/>
      <c r="L105" s="751"/>
      <c r="M105" s="751"/>
      <c r="N105" s="751"/>
      <c r="O105" s="751"/>
      <c r="P105" s="751"/>
    </row>
    <row r="106" spans="1:16" ht="15" customHeight="1">
      <c r="A106" s="760"/>
      <c r="B106" s="758" t="s">
        <v>600</v>
      </c>
      <c r="C106" s="751"/>
      <c r="D106" s="751"/>
      <c r="E106" s="751"/>
      <c r="F106" s="751"/>
      <c r="G106" s="751"/>
      <c r="H106" s="751"/>
      <c r="I106" s="751"/>
      <c r="J106" s="751"/>
      <c r="K106" s="751"/>
      <c r="L106" s="751"/>
      <c r="M106" s="751"/>
      <c r="N106" s="751"/>
      <c r="O106" s="751"/>
      <c r="P106" s="751"/>
    </row>
    <row r="107" spans="1:16" ht="20" customHeight="1">
      <c r="A107" s="760"/>
      <c r="B107" s="758" t="s">
        <v>601</v>
      </c>
      <c r="C107" s="751"/>
      <c r="D107" s="751"/>
      <c r="E107" s="751"/>
      <c r="F107" s="751"/>
      <c r="G107" s="751"/>
      <c r="H107" s="751"/>
      <c r="I107" s="751"/>
      <c r="J107" s="751"/>
      <c r="K107" s="751"/>
      <c r="L107" s="751"/>
      <c r="M107" s="751"/>
      <c r="N107" s="751"/>
      <c r="O107" s="751"/>
      <c r="P107" s="751"/>
    </row>
    <row r="108" spans="1:16" ht="18" customHeight="1">
      <c r="A108" s="760"/>
      <c r="B108" s="758" t="s">
        <v>602</v>
      </c>
      <c r="C108" s="751"/>
      <c r="D108" s="751"/>
      <c r="E108" s="751"/>
      <c r="F108" s="751"/>
      <c r="G108" s="751"/>
      <c r="H108" s="751"/>
      <c r="I108" s="751"/>
      <c r="J108" s="751"/>
      <c r="K108" s="751"/>
      <c r="L108" s="751"/>
      <c r="M108" s="751"/>
      <c r="N108" s="751"/>
      <c r="O108" s="751"/>
      <c r="P108" s="751"/>
    </row>
    <row r="109" spans="1:16" ht="16.8" customHeight="1">
      <c r="A109" s="760"/>
      <c r="B109" s="758" t="s">
        <v>603</v>
      </c>
      <c r="C109" s="751"/>
      <c r="D109" s="751"/>
      <c r="E109" s="751"/>
      <c r="F109" s="751"/>
      <c r="G109" s="751"/>
      <c r="H109" s="751"/>
      <c r="I109" s="751"/>
      <c r="J109" s="751"/>
      <c r="K109" s="751"/>
      <c r="L109" s="751"/>
      <c r="M109" s="751"/>
      <c r="N109" s="751"/>
      <c r="O109" s="751"/>
      <c r="P109" s="751"/>
    </row>
    <row r="110" spans="1:16" ht="16.8" customHeight="1">
      <c r="A110" s="2" t="s">
        <v>604</v>
      </c>
      <c r="B110" s="2"/>
      <c r="C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  <c r="O110" s="683"/>
      <c r="P110" s="683"/>
    </row>
    <row r="111" spans="1:16" ht="16.8" customHeight="1">
      <c r="A111" s="2" t="s">
        <v>605</v>
      </c>
      <c r="B111" s="2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</row>
    <row r="112" spans="1:16" ht="16.8" customHeight="1" thickBot="1">
      <c r="A112" s="282" t="s">
        <v>606</v>
      </c>
      <c r="B112" s="282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</row>
  </sheetData>
  <mergeCells count="3">
    <mergeCell ref="G2:M2"/>
    <mergeCell ref="C2:F2"/>
    <mergeCell ref="N2:P2"/>
  </mergeCells>
  <conditionalFormatting sqref="C4:D94">
    <cfRule type="containsBlanks" dxfId="169" priority="8">
      <formula>LEN(TRIM(C4))=0</formula>
    </cfRule>
  </conditionalFormatting>
  <conditionalFormatting sqref="C95:D100">
    <cfRule type="containsBlanks" dxfId="168" priority="10">
      <formula>LEN(TRIM(C95))=0</formula>
    </cfRule>
  </conditionalFormatting>
  <conditionalFormatting sqref="C101:D109">
    <cfRule type="containsBlanks" dxfId="167" priority="7">
      <formula>LEN(TRIM(C101))=0</formula>
    </cfRule>
  </conditionalFormatting>
  <conditionalFormatting sqref="C99:D99">
    <cfRule type="containsBlanks" dxfId="166" priority="9" stopIfTrue="1">
      <formula>LEN(TRIM(C99))=0</formula>
    </cfRule>
  </conditionalFormatting>
  <conditionalFormatting sqref="C111:D111">
    <cfRule type="containsBlanks" dxfId="165" priority="6">
      <formula>LEN(TRIM(C111))=0</formula>
    </cfRule>
  </conditionalFormatting>
  <conditionalFormatting sqref="E4:P94">
    <cfRule type="containsBlanks" dxfId="164" priority="3">
      <formula>LEN(TRIM(E4))=0</formula>
    </cfRule>
  </conditionalFormatting>
  <conditionalFormatting sqref="E95:P100">
    <cfRule type="containsBlanks" dxfId="163" priority="5">
      <formula>LEN(TRIM(E95))=0</formula>
    </cfRule>
  </conditionalFormatting>
  <conditionalFormatting sqref="E101:P109">
    <cfRule type="containsBlanks" dxfId="162" priority="2">
      <formula>LEN(TRIM(E101))=0</formula>
    </cfRule>
  </conditionalFormatting>
  <conditionalFormatting sqref="E99:P99">
    <cfRule type="containsBlanks" dxfId="161" priority="4" stopIfTrue="1">
      <formula>LEN(TRIM(E99))=0</formula>
    </cfRule>
  </conditionalFormatting>
  <conditionalFormatting sqref="E111:P111">
    <cfRule type="containsBlanks" dxfId="160" priority="1">
      <formula>LEN(TRIM(E111))=0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4" manualBreakCount="4">
    <brk id="29" max="15" man="1"/>
    <brk id="55" max="15" man="1"/>
    <brk id="79" max="15" man="1"/>
    <brk id="101" max="15" man="1"/>
  </rowBreak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Feuil141">
    <tabColor rgb="FFFFFF00"/>
  </sheetPr>
  <dimension ref="A1:D13"/>
  <sheetViews>
    <sheetView view="pageBreakPreview" zoomScale="106" zoomScaleNormal="100" workbookViewId="0">
      <selection activeCell="B10" sqref="B10"/>
    </sheetView>
  </sheetViews>
  <sheetFormatPr baseColWidth="10" defaultColWidth="14.3984375" defaultRowHeight="15" customHeight="1"/>
  <cols>
    <col min="1" max="1" width="33.3984375" style="422" customWidth="1"/>
    <col min="2" max="2" width="17.19921875" style="422" customWidth="1"/>
    <col min="3" max="4" width="24.3984375" style="422" customWidth="1"/>
    <col min="5" max="5" width="11.3984375" style="422" customWidth="1"/>
    <col min="6" max="6" width="12.53125" style="422" customWidth="1"/>
    <col min="7" max="24" width="10.796875" style="422" customWidth="1"/>
    <col min="25" max="26" width="14.3984375" style="422" customWidth="1"/>
    <col min="27" max="16384" width="14.3984375" style="422"/>
  </cols>
  <sheetData>
    <row r="1" spans="1:4" ht="14.25" customHeight="1">
      <c r="A1" s="6" t="s">
        <v>2256</v>
      </c>
    </row>
    <row r="2" spans="1:4" ht="16.5" customHeight="1">
      <c r="B2" s="1114" t="s">
        <v>2257</v>
      </c>
      <c r="C2" s="925"/>
      <c r="D2" s="925"/>
    </row>
    <row r="3" spans="1:4" ht="19.5" customHeight="1">
      <c r="A3" s="474" t="s">
        <v>2258</v>
      </c>
      <c r="B3" s="475" t="s">
        <v>2259</v>
      </c>
      <c r="C3" s="475" t="s">
        <v>2260</v>
      </c>
      <c r="D3" s="475" t="s">
        <v>445</v>
      </c>
    </row>
    <row r="4" spans="1:4" ht="19.5" customHeight="1">
      <c r="A4" s="476" t="s">
        <v>2261</v>
      </c>
      <c r="B4" s="473">
        <v>40</v>
      </c>
      <c r="C4" s="473">
        <v>189</v>
      </c>
      <c r="D4" s="473">
        <v>229</v>
      </c>
    </row>
    <row r="5" spans="1:4" ht="19.5" customHeight="1">
      <c r="A5" s="476" t="s">
        <v>2262</v>
      </c>
      <c r="B5" s="473">
        <v>9</v>
      </c>
      <c r="C5" s="473">
        <v>11</v>
      </c>
      <c r="D5" s="473">
        <v>20</v>
      </c>
    </row>
    <row r="6" spans="1:4" ht="19.5" customHeight="1">
      <c r="A6" s="476" t="s">
        <v>2263</v>
      </c>
      <c r="B6" s="473">
        <v>0</v>
      </c>
      <c r="C6" s="473">
        <v>18</v>
      </c>
      <c r="D6" s="473">
        <v>18</v>
      </c>
    </row>
    <row r="7" spans="1:4" ht="19.5" customHeight="1">
      <c r="A7" s="476" t="s">
        <v>2264</v>
      </c>
      <c r="B7" s="473">
        <v>14</v>
      </c>
      <c r="C7" s="473">
        <v>73</v>
      </c>
      <c r="D7" s="473">
        <v>87</v>
      </c>
    </row>
    <row r="8" spans="1:4" ht="19.5" customHeight="1">
      <c r="A8" s="476" t="s">
        <v>2265</v>
      </c>
      <c r="B8" s="473">
        <v>0</v>
      </c>
      <c r="C8" s="473">
        <v>0</v>
      </c>
      <c r="D8" s="473">
        <v>0</v>
      </c>
    </row>
    <row r="9" spans="1:4" ht="19.5" customHeight="1">
      <c r="A9" s="476" t="s">
        <v>2266</v>
      </c>
      <c r="B9" s="473">
        <v>4</v>
      </c>
      <c r="C9" s="473">
        <v>15</v>
      </c>
      <c r="D9" s="473">
        <v>19</v>
      </c>
    </row>
    <row r="10" spans="1:4" ht="19.5" customHeight="1">
      <c r="A10" s="476" t="s">
        <v>2267</v>
      </c>
      <c r="B10" s="473">
        <v>0</v>
      </c>
      <c r="C10" s="473">
        <v>7</v>
      </c>
      <c r="D10" s="473">
        <v>7</v>
      </c>
    </row>
    <row r="11" spans="1:4" ht="19.5" customHeight="1">
      <c r="A11" s="476" t="s">
        <v>2268</v>
      </c>
      <c r="B11" s="473">
        <v>0</v>
      </c>
      <c r="C11" s="473">
        <v>0</v>
      </c>
      <c r="D11" s="473">
        <v>0</v>
      </c>
    </row>
    <row r="12" spans="1:4" ht="19.5" customHeight="1">
      <c r="A12" s="476" t="s">
        <v>2269</v>
      </c>
      <c r="B12" s="473">
        <v>0</v>
      </c>
      <c r="C12" s="473">
        <v>0</v>
      </c>
      <c r="D12" s="473">
        <v>0</v>
      </c>
    </row>
    <row r="13" spans="1:4" ht="19.5" customHeight="1">
      <c r="A13" s="94" t="s">
        <v>445</v>
      </c>
      <c r="B13" s="45">
        <v>67</v>
      </c>
      <c r="C13" s="45">
        <v>313</v>
      </c>
      <c r="D13" s="45">
        <v>380</v>
      </c>
    </row>
  </sheetData>
  <mergeCells count="1">
    <mergeCell ref="B2:D2"/>
  </mergeCells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Feuil142">
    <tabColor rgb="FF92D050"/>
  </sheetPr>
  <dimension ref="A1:P112"/>
  <sheetViews>
    <sheetView view="pageBreakPreview" zoomScaleNormal="100" zoomScaleSheetLayoutView="100" workbookViewId="0">
      <pane xSplit="6" ySplit="3" topLeftCell="G4" activePane="bottomRight" state="frozen"/>
      <selection activeCell="A28" sqref="A28"/>
      <selection pane="topRight" activeCell="A28" sqref="A28"/>
      <selection pane="bottomLeft" activeCell="A28" sqref="A28"/>
      <selection pane="bottomRight" activeCell="G12" sqref="G12"/>
    </sheetView>
  </sheetViews>
  <sheetFormatPr baseColWidth="10" defaultColWidth="14.3984375" defaultRowHeight="15" customHeight="1"/>
  <cols>
    <col min="1" max="1" width="1.06640625" customWidth="1"/>
    <col min="2" max="2" width="23.796875" customWidth="1"/>
    <col min="3" max="3" width="8.796875" customWidth="1"/>
    <col min="4" max="4" width="13.19921875" customWidth="1"/>
    <col min="5" max="5" width="11.19921875" customWidth="1"/>
    <col min="6" max="6" width="15.3984375" customWidth="1"/>
    <col min="7" max="7" width="13.796875" style="88" customWidth="1"/>
    <col min="8" max="8" width="14.06640625" style="88" customWidth="1"/>
    <col min="9" max="9" width="10.796875" customWidth="1"/>
    <col min="10" max="10" width="14.19921875" customWidth="1"/>
    <col min="11" max="11" width="10.796875" customWidth="1"/>
    <col min="12" max="12" width="14.19921875" customWidth="1"/>
    <col min="13" max="16" width="10.796875" customWidth="1"/>
  </cols>
  <sheetData>
    <row r="1" spans="1:16" ht="14.25" customHeight="1">
      <c r="A1" s="6" t="s">
        <v>2270</v>
      </c>
      <c r="B1" s="7"/>
      <c r="C1" s="7"/>
      <c r="D1" s="7"/>
      <c r="E1" s="7"/>
      <c r="F1" s="7"/>
      <c r="G1" s="89"/>
      <c r="H1" s="89"/>
      <c r="I1" s="7"/>
      <c r="J1" s="7"/>
      <c r="K1" s="7"/>
      <c r="L1" s="7"/>
      <c r="M1" s="7"/>
      <c r="N1" s="7"/>
      <c r="O1" s="7"/>
      <c r="P1" s="7"/>
    </row>
    <row r="2" spans="1:16" ht="22.5" customHeight="1">
      <c r="A2" s="26" t="s">
        <v>2105</v>
      </c>
      <c r="B2" s="29"/>
      <c r="C2" s="1115" t="s">
        <v>2271</v>
      </c>
      <c r="D2" s="910"/>
      <c r="E2" s="1115" t="s">
        <v>2272</v>
      </c>
      <c r="F2" s="910"/>
      <c r="G2" s="1116" t="s">
        <v>2273</v>
      </c>
      <c r="H2" s="910"/>
      <c r="I2" s="982" t="s">
        <v>2274</v>
      </c>
      <c r="J2" s="961"/>
      <c r="K2" s="1115" t="s">
        <v>2275</v>
      </c>
      <c r="L2" s="910"/>
      <c r="M2" s="7"/>
      <c r="N2" s="7"/>
      <c r="O2" s="7"/>
      <c r="P2" s="7"/>
    </row>
    <row r="3" spans="1:16" ht="37.5" customHeight="1" thickBot="1">
      <c r="A3" s="31"/>
      <c r="B3" s="31"/>
      <c r="C3" s="37" t="s">
        <v>2276</v>
      </c>
      <c r="D3" s="37" t="s">
        <v>2277</v>
      </c>
      <c r="E3" s="37" t="s">
        <v>2276</v>
      </c>
      <c r="F3" s="37" t="s">
        <v>2277</v>
      </c>
      <c r="G3" s="90" t="s">
        <v>2276</v>
      </c>
      <c r="H3" s="90" t="s">
        <v>2278</v>
      </c>
      <c r="I3" s="37" t="s">
        <v>2276</v>
      </c>
      <c r="J3" s="37" t="s">
        <v>2277</v>
      </c>
      <c r="K3" s="37" t="s">
        <v>2276</v>
      </c>
      <c r="L3" s="37" t="s">
        <v>2277</v>
      </c>
      <c r="M3" s="7"/>
      <c r="N3" s="7"/>
      <c r="O3" s="7"/>
      <c r="P3" s="7"/>
    </row>
    <row r="4" spans="1:16" ht="14.25" customHeight="1">
      <c r="A4" s="2" t="s">
        <v>498</v>
      </c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7"/>
      <c r="N4" s="7"/>
      <c r="O4" s="7"/>
      <c r="P4" s="7"/>
    </row>
    <row r="5" spans="1:16" ht="14.25" customHeight="1">
      <c r="A5" s="760"/>
      <c r="B5" s="758" t="s">
        <v>499</v>
      </c>
      <c r="C5" s="755"/>
      <c r="D5" s="755"/>
      <c r="E5" s="755"/>
      <c r="F5" s="755"/>
      <c r="G5" s="755"/>
      <c r="H5" s="755"/>
      <c r="I5" s="755"/>
      <c r="J5" s="755"/>
      <c r="K5" s="755"/>
      <c r="L5" s="755"/>
      <c r="M5" s="7"/>
      <c r="N5" s="7"/>
      <c r="O5" s="7"/>
      <c r="P5" s="7"/>
    </row>
    <row r="6" spans="1:16" ht="14.25" customHeight="1">
      <c r="A6" s="760"/>
      <c r="B6" s="758" t="s">
        <v>500</v>
      </c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"/>
      <c r="N6" s="7"/>
      <c r="O6" s="7"/>
      <c r="P6" s="7"/>
    </row>
    <row r="7" spans="1:16" ht="14.25" customHeight="1">
      <c r="A7" s="760"/>
      <c r="B7" s="758" t="s">
        <v>501</v>
      </c>
      <c r="C7" s="751"/>
      <c r="D7" s="751"/>
      <c r="E7" s="751"/>
      <c r="F7" s="751"/>
      <c r="G7" s="751"/>
      <c r="H7" s="751"/>
      <c r="I7" s="751"/>
      <c r="J7" s="751"/>
      <c r="K7" s="751"/>
      <c r="L7" s="751"/>
      <c r="M7" s="7"/>
      <c r="N7" s="7"/>
      <c r="O7" s="7"/>
      <c r="P7" s="7"/>
    </row>
    <row r="8" spans="1:16" ht="14.25" customHeight="1">
      <c r="A8" s="760"/>
      <c r="B8" s="758" t="s">
        <v>502</v>
      </c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"/>
      <c r="N8" s="7"/>
      <c r="O8" s="7"/>
      <c r="P8" s="7"/>
    </row>
    <row r="9" spans="1:16" ht="14.25" customHeight="1">
      <c r="A9" s="2" t="s">
        <v>503</v>
      </c>
      <c r="B9" s="2"/>
      <c r="C9" s="25"/>
      <c r="D9" s="25"/>
      <c r="E9" s="25"/>
      <c r="F9" s="25"/>
      <c r="G9" s="25"/>
      <c r="H9" s="25"/>
      <c r="I9" s="25"/>
      <c r="J9" s="25"/>
      <c r="K9" s="25"/>
      <c r="L9" s="25"/>
      <c r="M9" s="7"/>
      <c r="N9" s="7"/>
      <c r="O9" s="7"/>
      <c r="P9" s="7"/>
    </row>
    <row r="10" spans="1:16" ht="14.25" customHeight="1">
      <c r="A10" s="760"/>
      <c r="B10" s="758" t="s">
        <v>504</v>
      </c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"/>
      <c r="N10" s="7"/>
      <c r="O10" s="7"/>
      <c r="P10" s="7"/>
    </row>
    <row r="11" spans="1:16" ht="14.25" customHeight="1">
      <c r="A11" s="760"/>
      <c r="B11" s="758" t="s">
        <v>505</v>
      </c>
      <c r="C11" s="751"/>
      <c r="D11" s="751"/>
      <c r="E11" s="751"/>
      <c r="F11" s="751"/>
      <c r="G11" s="751"/>
      <c r="H11" s="751"/>
      <c r="I11" s="751"/>
      <c r="J11" s="751"/>
      <c r="K11" s="751"/>
      <c r="L11" s="751"/>
      <c r="M11" s="7"/>
      <c r="N11" s="7"/>
      <c r="O11" s="7"/>
      <c r="P11" s="7"/>
    </row>
    <row r="12" spans="1:16" ht="14.25" customHeight="1">
      <c r="A12" s="760"/>
      <c r="B12" s="758" t="s">
        <v>506</v>
      </c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"/>
      <c r="N12" s="7"/>
      <c r="O12" s="7"/>
      <c r="P12" s="7"/>
    </row>
    <row r="13" spans="1:16" ht="14.25" customHeight="1">
      <c r="A13" s="760"/>
      <c r="B13" s="758" t="s">
        <v>507</v>
      </c>
      <c r="C13" s="751"/>
      <c r="D13" s="751"/>
      <c r="E13" s="751"/>
      <c r="F13" s="751"/>
      <c r="G13" s="751"/>
      <c r="H13" s="751"/>
      <c r="I13" s="751"/>
      <c r="J13" s="751"/>
      <c r="K13" s="751"/>
      <c r="L13" s="751"/>
      <c r="M13" s="7"/>
      <c r="N13" s="7"/>
      <c r="O13" s="7"/>
      <c r="P13" s="7"/>
    </row>
    <row r="14" spans="1:16" ht="14.25" customHeight="1">
      <c r="A14" s="760"/>
      <c r="B14" s="758" t="s">
        <v>508</v>
      </c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"/>
      <c r="N14" s="7"/>
      <c r="O14" s="7"/>
      <c r="P14" s="7"/>
    </row>
    <row r="15" spans="1:16" ht="14.25" customHeight="1">
      <c r="A15" s="760"/>
      <c r="B15" s="758" t="s">
        <v>509</v>
      </c>
      <c r="C15" s="751"/>
      <c r="D15" s="751"/>
      <c r="E15" s="751"/>
      <c r="F15" s="751"/>
      <c r="G15" s="751"/>
      <c r="H15" s="751"/>
      <c r="I15" s="751"/>
      <c r="J15" s="751"/>
      <c r="K15" s="751"/>
      <c r="L15" s="751"/>
      <c r="M15" s="7"/>
      <c r="N15" s="7"/>
      <c r="O15" s="7"/>
      <c r="P15" s="7"/>
    </row>
    <row r="16" spans="1:16" ht="14.25" customHeight="1">
      <c r="A16" s="2" t="s">
        <v>510</v>
      </c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7"/>
      <c r="N16" s="7"/>
      <c r="O16" s="7"/>
      <c r="P16" s="7"/>
    </row>
    <row r="17" spans="1:12" ht="14.25" customHeight="1">
      <c r="A17" s="758"/>
      <c r="B17" s="758" t="s">
        <v>511</v>
      </c>
      <c r="C17" s="751"/>
      <c r="D17" s="751"/>
      <c r="E17" s="751"/>
      <c r="F17" s="751"/>
      <c r="G17" s="751"/>
      <c r="H17" s="751"/>
      <c r="I17" s="751"/>
      <c r="J17" s="751"/>
      <c r="K17" s="751"/>
      <c r="L17" s="751"/>
    </row>
    <row r="18" spans="1:12" ht="14.25" customHeight="1">
      <c r="A18" s="760"/>
      <c r="B18" s="758" t="s">
        <v>512</v>
      </c>
      <c r="C18" s="751"/>
      <c r="D18" s="751"/>
      <c r="E18" s="751"/>
      <c r="F18" s="751"/>
      <c r="G18" s="751"/>
      <c r="H18" s="751"/>
      <c r="I18" s="751"/>
      <c r="J18" s="751"/>
      <c r="K18" s="751"/>
      <c r="L18" s="751"/>
    </row>
    <row r="19" spans="1:12" ht="14.25" customHeight="1">
      <c r="A19" s="760"/>
      <c r="B19" s="758" t="s">
        <v>513</v>
      </c>
      <c r="C19" s="751"/>
      <c r="D19" s="751"/>
      <c r="E19" s="751"/>
      <c r="F19" s="751"/>
      <c r="G19" s="751"/>
      <c r="H19" s="751"/>
      <c r="I19" s="751"/>
      <c r="J19" s="751"/>
      <c r="K19" s="751"/>
      <c r="L19" s="751"/>
    </row>
    <row r="20" spans="1:12" ht="14.25" customHeight="1">
      <c r="A20" s="2" t="s">
        <v>514</v>
      </c>
      <c r="B20" s="6"/>
      <c r="C20" s="49"/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4.25" customHeight="1">
      <c r="A21" s="758"/>
      <c r="B21" s="748" t="s">
        <v>515</v>
      </c>
      <c r="C21" s="755"/>
      <c r="D21" s="755"/>
      <c r="E21" s="755"/>
      <c r="F21" s="755"/>
      <c r="G21" s="755"/>
      <c r="H21" s="755"/>
      <c r="I21" s="755"/>
      <c r="J21" s="755"/>
      <c r="K21" s="755"/>
      <c r="L21" s="755"/>
    </row>
    <row r="22" spans="1:12" ht="14.25" customHeight="1">
      <c r="A22" s="760"/>
      <c r="B22" s="758" t="s">
        <v>516</v>
      </c>
      <c r="C22" s="751"/>
      <c r="D22" s="751"/>
      <c r="E22" s="751"/>
      <c r="F22" s="751"/>
      <c r="G22" s="751"/>
      <c r="H22" s="751"/>
      <c r="I22" s="751"/>
      <c r="J22" s="751"/>
      <c r="K22" s="751"/>
      <c r="L22" s="751"/>
    </row>
    <row r="23" spans="1:12" ht="14.25" customHeight="1">
      <c r="A23" s="760"/>
      <c r="B23" s="758" t="s">
        <v>517</v>
      </c>
      <c r="C23" s="751"/>
      <c r="D23" s="751"/>
      <c r="E23" s="751"/>
      <c r="F23" s="751"/>
      <c r="G23" s="751"/>
      <c r="H23" s="751"/>
      <c r="I23" s="751"/>
      <c r="J23" s="751"/>
      <c r="K23" s="751"/>
      <c r="L23" s="751"/>
    </row>
    <row r="24" spans="1:12" ht="14.25" customHeight="1">
      <c r="A24" s="760"/>
      <c r="B24" s="758" t="s">
        <v>518</v>
      </c>
      <c r="C24" s="751"/>
      <c r="D24" s="751"/>
      <c r="E24" s="751"/>
      <c r="F24" s="751"/>
      <c r="G24" s="751"/>
      <c r="H24" s="751"/>
      <c r="I24" s="751"/>
      <c r="J24" s="751"/>
      <c r="K24" s="751"/>
      <c r="L24" s="751"/>
    </row>
    <row r="25" spans="1:12" ht="14.25" customHeight="1">
      <c r="A25" s="760"/>
      <c r="B25" s="758" t="s">
        <v>519</v>
      </c>
      <c r="C25" s="751"/>
      <c r="D25" s="751"/>
      <c r="E25" s="751"/>
      <c r="F25" s="751"/>
      <c r="G25" s="751"/>
      <c r="H25" s="751"/>
      <c r="I25" s="751"/>
      <c r="J25" s="751"/>
      <c r="K25" s="751"/>
      <c r="L25" s="751"/>
    </row>
    <row r="26" spans="1:12" ht="14.25" customHeight="1">
      <c r="A26" s="760"/>
      <c r="B26" s="758" t="s">
        <v>520</v>
      </c>
      <c r="C26" s="751"/>
      <c r="D26" s="751"/>
      <c r="E26" s="751"/>
      <c r="F26" s="751"/>
      <c r="G26" s="751"/>
      <c r="H26" s="751"/>
      <c r="I26" s="751"/>
      <c r="J26" s="751"/>
      <c r="K26" s="751"/>
      <c r="L26" s="751"/>
    </row>
    <row r="27" spans="1:12" ht="14.25" customHeight="1">
      <c r="A27" s="760"/>
      <c r="B27" s="758" t="s">
        <v>521</v>
      </c>
      <c r="C27" s="751"/>
      <c r="D27" s="751"/>
      <c r="E27" s="751"/>
      <c r="F27" s="751"/>
      <c r="G27" s="751"/>
      <c r="H27" s="751"/>
      <c r="I27" s="751"/>
      <c r="J27" s="751"/>
      <c r="K27" s="751"/>
      <c r="L27" s="751"/>
    </row>
    <row r="28" spans="1:12" ht="14.25" customHeight="1">
      <c r="A28" s="760"/>
      <c r="B28" s="758" t="s">
        <v>522</v>
      </c>
      <c r="C28" s="751"/>
      <c r="D28" s="751"/>
      <c r="E28" s="751"/>
      <c r="F28" s="751"/>
      <c r="G28" s="751"/>
      <c r="H28" s="751"/>
      <c r="I28" s="751"/>
      <c r="J28" s="751"/>
      <c r="K28" s="751"/>
      <c r="L28" s="751"/>
    </row>
    <row r="29" spans="1:12" ht="14.25" customHeight="1">
      <c r="A29" s="760"/>
      <c r="B29" s="758" t="s">
        <v>523</v>
      </c>
      <c r="C29" s="751"/>
      <c r="D29" s="751"/>
      <c r="E29" s="751"/>
      <c r="F29" s="751"/>
      <c r="G29" s="751"/>
      <c r="H29" s="751"/>
      <c r="I29" s="751"/>
      <c r="J29" s="751"/>
      <c r="K29" s="751"/>
      <c r="L29" s="751"/>
    </row>
    <row r="30" spans="1:12" s="87" customFormat="1" ht="14.25" customHeight="1">
      <c r="A30" s="2" t="s">
        <v>524</v>
      </c>
      <c r="B30" s="2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ht="14.25" customHeight="1">
      <c r="A31" s="758"/>
      <c r="B31" s="758" t="s">
        <v>525</v>
      </c>
      <c r="C31" s="755"/>
      <c r="D31" s="755"/>
      <c r="E31" s="755"/>
      <c r="F31" s="755"/>
      <c r="G31" s="755"/>
      <c r="H31" s="755"/>
      <c r="I31" s="755"/>
      <c r="J31" s="755"/>
      <c r="K31" s="755"/>
      <c r="L31" s="755"/>
    </row>
    <row r="32" spans="1:12" ht="14.25" customHeight="1">
      <c r="A32" s="758"/>
      <c r="B32" s="758" t="s">
        <v>526</v>
      </c>
      <c r="C32" s="751"/>
      <c r="D32" s="751"/>
      <c r="E32" s="751"/>
      <c r="F32" s="751"/>
      <c r="G32" s="751"/>
      <c r="H32" s="751"/>
      <c r="I32" s="751"/>
      <c r="J32" s="751"/>
      <c r="K32" s="751"/>
      <c r="L32" s="751"/>
    </row>
    <row r="33" spans="1:12" ht="14.25" customHeight="1">
      <c r="A33" s="758"/>
      <c r="B33" s="758" t="s">
        <v>527</v>
      </c>
      <c r="C33" s="751"/>
      <c r="D33" s="751"/>
      <c r="E33" s="751"/>
      <c r="F33" s="751"/>
      <c r="G33" s="751"/>
      <c r="H33" s="751"/>
      <c r="I33" s="751"/>
      <c r="J33" s="751"/>
      <c r="K33" s="751"/>
      <c r="L33" s="751"/>
    </row>
    <row r="34" spans="1:12" ht="14.25" customHeight="1">
      <c r="A34" s="758"/>
      <c r="B34" s="758" t="s">
        <v>528</v>
      </c>
      <c r="C34" s="751"/>
      <c r="D34" s="751"/>
      <c r="E34" s="751"/>
      <c r="F34" s="751"/>
      <c r="G34" s="751"/>
      <c r="H34" s="751"/>
      <c r="I34" s="751"/>
      <c r="J34" s="751"/>
      <c r="K34" s="751"/>
      <c r="L34" s="751"/>
    </row>
    <row r="35" spans="1:12" ht="14.25" customHeight="1">
      <c r="A35" s="758"/>
      <c r="B35" s="758" t="s">
        <v>529</v>
      </c>
      <c r="C35" s="751"/>
      <c r="D35" s="751"/>
      <c r="E35" s="751"/>
      <c r="F35" s="751"/>
      <c r="G35" s="751"/>
      <c r="H35" s="751"/>
      <c r="I35" s="751"/>
      <c r="J35" s="751"/>
      <c r="K35" s="751"/>
      <c r="L35" s="751"/>
    </row>
    <row r="36" spans="1:12" ht="14.25" customHeight="1">
      <c r="A36" s="758"/>
      <c r="B36" s="758" t="s">
        <v>530</v>
      </c>
      <c r="C36" s="751"/>
      <c r="D36" s="751"/>
      <c r="E36" s="751"/>
      <c r="F36" s="751"/>
      <c r="G36" s="751"/>
      <c r="H36" s="751"/>
      <c r="I36" s="751"/>
      <c r="J36" s="751"/>
      <c r="K36" s="751"/>
      <c r="L36" s="751"/>
    </row>
    <row r="37" spans="1:12" ht="14.25" customHeight="1">
      <c r="A37" s="758"/>
      <c r="B37" s="758" t="s">
        <v>531</v>
      </c>
      <c r="C37" s="751"/>
      <c r="D37" s="751"/>
      <c r="E37" s="751"/>
      <c r="F37" s="751"/>
      <c r="G37" s="751"/>
      <c r="H37" s="751"/>
      <c r="I37" s="751"/>
      <c r="J37" s="751"/>
      <c r="K37" s="751"/>
      <c r="L37" s="751"/>
    </row>
    <row r="38" spans="1:12" ht="14.25" customHeight="1">
      <c r="A38" s="760"/>
      <c r="B38" s="758" t="s">
        <v>532</v>
      </c>
      <c r="C38" s="751"/>
      <c r="D38" s="751"/>
      <c r="E38" s="751"/>
      <c r="F38" s="751"/>
      <c r="G38" s="751"/>
      <c r="H38" s="751"/>
      <c r="I38" s="751"/>
      <c r="J38" s="751"/>
      <c r="K38" s="751"/>
      <c r="L38" s="751"/>
    </row>
    <row r="39" spans="1:12" s="87" customFormat="1" ht="14.25" customHeight="1">
      <c r="A39" s="760"/>
      <c r="B39" s="758" t="s">
        <v>533</v>
      </c>
      <c r="C39" s="751"/>
      <c r="D39" s="751"/>
      <c r="E39" s="751"/>
      <c r="F39" s="751"/>
      <c r="G39" s="751"/>
      <c r="H39" s="751"/>
      <c r="I39" s="751"/>
      <c r="J39" s="751"/>
      <c r="K39" s="751"/>
      <c r="L39" s="751"/>
    </row>
    <row r="40" spans="1:12" ht="14.25" customHeight="1">
      <c r="A40" s="760"/>
      <c r="B40" s="758" t="s">
        <v>534</v>
      </c>
      <c r="C40" s="751"/>
      <c r="D40" s="751"/>
      <c r="E40" s="751"/>
      <c r="F40" s="751"/>
      <c r="G40" s="751"/>
      <c r="H40" s="751"/>
      <c r="I40" s="751"/>
      <c r="J40" s="751"/>
      <c r="K40" s="751"/>
      <c r="L40" s="751"/>
    </row>
    <row r="41" spans="1:12" ht="14.25" customHeight="1">
      <c r="A41" s="760"/>
      <c r="B41" s="758" t="s">
        <v>535</v>
      </c>
      <c r="C41" s="751"/>
      <c r="D41" s="751"/>
      <c r="E41" s="751"/>
      <c r="F41" s="751"/>
      <c r="G41" s="751"/>
      <c r="H41" s="751"/>
      <c r="I41" s="751"/>
      <c r="J41" s="751"/>
      <c r="K41" s="751"/>
      <c r="L41" s="751"/>
    </row>
    <row r="42" spans="1:12" ht="14.25" customHeight="1">
      <c r="A42" s="760"/>
      <c r="B42" s="758" t="s">
        <v>536</v>
      </c>
      <c r="C42" s="751"/>
      <c r="D42" s="751"/>
      <c r="E42" s="751"/>
      <c r="F42" s="751"/>
      <c r="G42" s="751"/>
      <c r="H42" s="751"/>
      <c r="I42" s="751"/>
      <c r="J42" s="751"/>
      <c r="K42" s="751"/>
      <c r="L42" s="751"/>
    </row>
    <row r="43" spans="1:12" ht="14.25" customHeight="1">
      <c r="A43" s="2" t="s">
        <v>537</v>
      </c>
      <c r="B43" s="2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ht="14.25" customHeight="1">
      <c r="A44" s="758"/>
      <c r="B44" s="758" t="s">
        <v>538</v>
      </c>
      <c r="C44" s="751"/>
      <c r="D44" s="751"/>
      <c r="E44" s="751"/>
      <c r="F44" s="751"/>
      <c r="G44" s="751"/>
      <c r="H44" s="751"/>
      <c r="I44" s="751"/>
      <c r="J44" s="751"/>
      <c r="K44" s="751"/>
      <c r="L44" s="751"/>
    </row>
    <row r="45" spans="1:12" ht="14.25" customHeight="1">
      <c r="A45" s="760"/>
      <c r="B45" s="758" t="s">
        <v>539</v>
      </c>
      <c r="C45" s="751"/>
      <c r="D45" s="751"/>
      <c r="E45" s="751"/>
      <c r="F45" s="751"/>
      <c r="G45" s="751"/>
      <c r="H45" s="751"/>
      <c r="I45" s="751"/>
      <c r="J45" s="751"/>
      <c r="K45" s="751"/>
      <c r="L45" s="751"/>
    </row>
    <row r="46" spans="1:12" ht="14.25" customHeight="1">
      <c r="A46" s="760"/>
      <c r="B46" s="758" t="s">
        <v>540</v>
      </c>
      <c r="C46" s="751"/>
      <c r="D46" s="751"/>
      <c r="E46" s="751"/>
      <c r="F46" s="751"/>
      <c r="G46" s="751"/>
      <c r="H46" s="751"/>
      <c r="I46" s="751"/>
      <c r="J46" s="751"/>
      <c r="K46" s="751"/>
      <c r="L46" s="751"/>
    </row>
    <row r="47" spans="1:12" s="87" customFormat="1" ht="14.25" customHeight="1">
      <c r="A47" s="760"/>
      <c r="B47" s="758" t="s">
        <v>541</v>
      </c>
      <c r="C47" s="751"/>
      <c r="D47" s="751"/>
      <c r="E47" s="751"/>
      <c r="F47" s="751"/>
      <c r="G47" s="751"/>
      <c r="H47" s="751"/>
      <c r="I47" s="751"/>
      <c r="J47" s="751"/>
      <c r="K47" s="751"/>
      <c r="L47" s="751"/>
    </row>
    <row r="48" spans="1:12" ht="14.25" customHeight="1">
      <c r="A48" s="760"/>
      <c r="B48" s="758" t="s">
        <v>542</v>
      </c>
      <c r="C48" s="751"/>
      <c r="D48" s="751"/>
      <c r="E48" s="751"/>
      <c r="F48" s="751"/>
      <c r="G48" s="751"/>
      <c r="H48" s="751"/>
      <c r="I48" s="751"/>
      <c r="J48" s="751"/>
      <c r="K48" s="751"/>
      <c r="L48" s="751"/>
    </row>
    <row r="49" spans="1:12" ht="14.25" customHeight="1">
      <c r="A49" s="760"/>
      <c r="B49" s="758" t="s">
        <v>543</v>
      </c>
      <c r="C49" s="751"/>
      <c r="D49" s="751"/>
      <c r="E49" s="751"/>
      <c r="F49" s="751"/>
      <c r="G49" s="751"/>
      <c r="H49" s="751"/>
      <c r="I49" s="751"/>
      <c r="J49" s="751"/>
      <c r="K49" s="751"/>
      <c r="L49" s="751"/>
    </row>
    <row r="50" spans="1:12" ht="14.25" customHeight="1">
      <c r="A50" s="760"/>
      <c r="B50" s="758" t="s">
        <v>544</v>
      </c>
      <c r="C50" s="751"/>
      <c r="D50" s="751"/>
      <c r="E50" s="751"/>
      <c r="F50" s="751"/>
      <c r="G50" s="751"/>
      <c r="H50" s="751"/>
      <c r="I50" s="751"/>
      <c r="J50" s="751"/>
      <c r="K50" s="751"/>
      <c r="L50" s="751"/>
    </row>
    <row r="51" spans="1:12" ht="14.25" customHeight="1">
      <c r="A51" s="2" t="s">
        <v>545</v>
      </c>
      <c r="B51" s="2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2" ht="14.25" customHeight="1">
      <c r="A52" s="758"/>
      <c r="B52" s="758" t="s">
        <v>546</v>
      </c>
      <c r="C52" s="751"/>
      <c r="D52" s="751"/>
      <c r="E52" s="751"/>
      <c r="F52" s="751"/>
      <c r="G52" s="751"/>
      <c r="H52" s="751"/>
      <c r="I52" s="751"/>
      <c r="J52" s="751"/>
      <c r="K52" s="751"/>
      <c r="L52" s="751"/>
    </row>
    <row r="53" spans="1:12" ht="14.25" customHeight="1">
      <c r="A53" s="760"/>
      <c r="B53" s="758" t="s">
        <v>547</v>
      </c>
      <c r="C53" s="751"/>
      <c r="D53" s="751"/>
      <c r="E53" s="751"/>
      <c r="F53" s="751"/>
      <c r="G53" s="751"/>
      <c r="H53" s="751"/>
      <c r="I53" s="751"/>
      <c r="J53" s="751"/>
      <c r="K53" s="751"/>
      <c r="L53" s="751"/>
    </row>
    <row r="54" spans="1:12" ht="14.25" customHeight="1">
      <c r="A54" s="760"/>
      <c r="B54" s="758" t="s">
        <v>548</v>
      </c>
      <c r="C54" s="751"/>
      <c r="D54" s="751"/>
      <c r="E54" s="751"/>
      <c r="F54" s="751"/>
      <c r="G54" s="751"/>
      <c r="H54" s="751"/>
      <c r="I54" s="751"/>
      <c r="J54" s="751"/>
      <c r="K54" s="751"/>
      <c r="L54" s="751"/>
    </row>
    <row r="55" spans="1:12" ht="14.25" customHeight="1">
      <c r="A55" s="760"/>
      <c r="B55" s="758" t="s">
        <v>549</v>
      </c>
      <c r="C55" s="751"/>
      <c r="D55" s="751"/>
      <c r="E55" s="751"/>
      <c r="F55" s="751"/>
      <c r="G55" s="751"/>
      <c r="H55" s="751"/>
      <c r="I55" s="751"/>
      <c r="J55" s="751"/>
      <c r="K55" s="751"/>
      <c r="L55" s="751"/>
    </row>
    <row r="56" spans="1:12" s="87" customFormat="1" ht="14.25" customHeight="1">
      <c r="A56" s="2" t="s">
        <v>550</v>
      </c>
      <c r="B56" s="2"/>
      <c r="C56" s="49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4.25" customHeight="1">
      <c r="A57" s="758"/>
      <c r="B57" s="758" t="s">
        <v>551</v>
      </c>
      <c r="C57" s="755"/>
      <c r="D57" s="755"/>
      <c r="E57" s="755"/>
      <c r="F57" s="755"/>
      <c r="G57" s="755"/>
      <c r="H57" s="755"/>
      <c r="I57" s="755"/>
      <c r="J57" s="755"/>
      <c r="K57" s="755"/>
      <c r="L57" s="755"/>
    </row>
    <row r="58" spans="1:12" ht="14.25" customHeight="1">
      <c r="A58" s="760"/>
      <c r="B58" s="758" t="s">
        <v>552</v>
      </c>
      <c r="C58" s="751"/>
      <c r="D58" s="751"/>
      <c r="E58" s="751"/>
      <c r="F58" s="751"/>
      <c r="G58" s="751"/>
      <c r="H58" s="751"/>
      <c r="I58" s="751"/>
      <c r="J58" s="751"/>
      <c r="K58" s="751"/>
      <c r="L58" s="751"/>
    </row>
    <row r="59" spans="1:12" ht="14.25" customHeight="1">
      <c r="A59" s="760"/>
      <c r="B59" s="758" t="s">
        <v>553</v>
      </c>
      <c r="C59" s="751"/>
      <c r="D59" s="751"/>
      <c r="E59" s="751"/>
      <c r="F59" s="751"/>
      <c r="G59" s="751"/>
      <c r="H59" s="751"/>
      <c r="I59" s="751"/>
      <c r="J59" s="751"/>
      <c r="K59" s="751"/>
      <c r="L59" s="751"/>
    </row>
    <row r="60" spans="1:12" ht="14.25" customHeight="1">
      <c r="A60" s="760"/>
      <c r="B60" s="758" t="s">
        <v>554</v>
      </c>
      <c r="C60" s="751"/>
      <c r="D60" s="751"/>
      <c r="E60" s="751"/>
      <c r="F60" s="751"/>
      <c r="G60" s="751"/>
      <c r="H60" s="751"/>
      <c r="I60" s="751"/>
      <c r="J60" s="751"/>
      <c r="K60" s="751"/>
      <c r="L60" s="751"/>
    </row>
    <row r="61" spans="1:12" ht="14.25" customHeight="1">
      <c r="A61" s="760"/>
      <c r="B61" s="758" t="s">
        <v>555</v>
      </c>
      <c r="C61" s="751"/>
      <c r="D61" s="751"/>
      <c r="E61" s="751"/>
      <c r="F61" s="751"/>
      <c r="G61" s="751"/>
      <c r="H61" s="751"/>
      <c r="I61" s="751"/>
      <c r="J61" s="751"/>
      <c r="K61" s="751"/>
      <c r="L61" s="751"/>
    </row>
    <row r="62" spans="1:12" ht="14.25" customHeight="1">
      <c r="A62" s="760"/>
      <c r="B62" s="758" t="s">
        <v>556</v>
      </c>
      <c r="C62" s="751"/>
      <c r="D62" s="751"/>
      <c r="E62" s="751"/>
      <c r="F62" s="751"/>
      <c r="G62" s="751"/>
      <c r="H62" s="751"/>
      <c r="I62" s="751"/>
      <c r="J62" s="751"/>
      <c r="K62" s="751"/>
      <c r="L62" s="751"/>
    </row>
    <row r="63" spans="1:12" ht="14.25" customHeight="1">
      <c r="A63" s="760"/>
      <c r="B63" s="758" t="s">
        <v>557</v>
      </c>
      <c r="C63" s="751"/>
      <c r="D63" s="751"/>
      <c r="E63" s="751"/>
      <c r="F63" s="751"/>
      <c r="G63" s="751"/>
      <c r="H63" s="751"/>
      <c r="I63" s="751"/>
      <c r="J63" s="751"/>
      <c r="K63" s="751"/>
      <c r="L63" s="751"/>
    </row>
    <row r="64" spans="1:12" ht="14.25" customHeight="1">
      <c r="A64" s="760"/>
      <c r="B64" s="758" t="s">
        <v>558</v>
      </c>
      <c r="C64" s="751"/>
      <c r="D64" s="751"/>
      <c r="E64" s="751"/>
      <c r="F64" s="751"/>
      <c r="G64" s="751"/>
      <c r="H64" s="751"/>
      <c r="I64" s="751"/>
      <c r="J64" s="751"/>
      <c r="K64" s="751"/>
      <c r="L64" s="751"/>
    </row>
    <row r="65" spans="1:12" ht="14.25" customHeight="1">
      <c r="A65" s="2" t="s">
        <v>559</v>
      </c>
      <c r="B65" s="2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spans="1:12" ht="14.25" customHeight="1">
      <c r="A66" s="758"/>
      <c r="B66" s="758" t="s">
        <v>560</v>
      </c>
      <c r="C66" s="751"/>
      <c r="D66" s="751"/>
      <c r="E66" s="751"/>
      <c r="F66" s="751"/>
      <c r="G66" s="751"/>
      <c r="H66" s="751"/>
      <c r="I66" s="751"/>
      <c r="J66" s="751"/>
      <c r="K66" s="751"/>
      <c r="L66" s="751"/>
    </row>
    <row r="67" spans="1:12" ht="14.25" customHeight="1">
      <c r="A67" s="760"/>
      <c r="B67" s="758" t="s">
        <v>561</v>
      </c>
      <c r="C67" s="751"/>
      <c r="D67" s="751"/>
      <c r="E67" s="751"/>
      <c r="F67" s="751"/>
      <c r="G67" s="751"/>
      <c r="H67" s="751"/>
      <c r="I67" s="751"/>
      <c r="J67" s="751"/>
      <c r="K67" s="751"/>
      <c r="L67" s="751"/>
    </row>
    <row r="68" spans="1:12" ht="14.25" customHeight="1">
      <c r="A68" s="760"/>
      <c r="B68" s="758" t="s">
        <v>562</v>
      </c>
      <c r="C68" s="751"/>
      <c r="D68" s="751"/>
      <c r="E68" s="751"/>
      <c r="F68" s="751"/>
      <c r="G68" s="751"/>
      <c r="H68" s="751"/>
      <c r="I68" s="751"/>
      <c r="J68" s="751"/>
      <c r="K68" s="751"/>
      <c r="L68" s="751"/>
    </row>
    <row r="69" spans="1:12" ht="14.25" customHeight="1">
      <c r="A69" s="760"/>
      <c r="B69" s="758" t="s">
        <v>563</v>
      </c>
      <c r="C69" s="751"/>
      <c r="D69" s="751"/>
      <c r="E69" s="751"/>
      <c r="F69" s="751"/>
      <c r="G69" s="751"/>
      <c r="H69" s="751"/>
      <c r="I69" s="751"/>
      <c r="J69" s="751"/>
      <c r="K69" s="751"/>
      <c r="L69" s="751"/>
    </row>
    <row r="70" spans="1:12" s="87" customFormat="1" ht="14.25" customHeight="1">
      <c r="A70" s="760"/>
      <c r="B70" s="758" t="s">
        <v>564</v>
      </c>
      <c r="C70" s="751"/>
      <c r="D70" s="751"/>
      <c r="E70" s="751"/>
      <c r="F70" s="751"/>
      <c r="G70" s="751"/>
      <c r="H70" s="751"/>
      <c r="I70" s="751"/>
      <c r="J70" s="751"/>
      <c r="K70" s="751"/>
      <c r="L70" s="751"/>
    </row>
    <row r="71" spans="1:12" ht="14.25" customHeight="1">
      <c r="A71" s="760"/>
      <c r="B71" s="758" t="s">
        <v>565</v>
      </c>
      <c r="C71" s="751"/>
      <c r="D71" s="751"/>
      <c r="E71" s="751"/>
      <c r="F71" s="751"/>
      <c r="G71" s="751"/>
      <c r="H71" s="751"/>
      <c r="I71" s="751"/>
      <c r="J71" s="751"/>
      <c r="K71" s="751"/>
      <c r="L71" s="751"/>
    </row>
    <row r="72" spans="1:12" ht="14.25" customHeight="1">
      <c r="A72" s="760"/>
      <c r="B72" s="758" t="s">
        <v>566</v>
      </c>
      <c r="C72" s="751"/>
      <c r="D72" s="751"/>
      <c r="E72" s="751"/>
      <c r="F72" s="751"/>
      <c r="G72" s="751"/>
      <c r="H72" s="751"/>
      <c r="I72" s="751"/>
      <c r="J72" s="751"/>
      <c r="K72" s="751"/>
      <c r="L72" s="751"/>
    </row>
    <row r="73" spans="1:12" ht="14.25" customHeight="1">
      <c r="A73" s="760"/>
      <c r="B73" s="758" t="s">
        <v>567</v>
      </c>
      <c r="C73" s="751"/>
      <c r="D73" s="751"/>
      <c r="E73" s="751"/>
      <c r="F73" s="751"/>
      <c r="G73" s="751"/>
      <c r="H73" s="751"/>
      <c r="I73" s="751"/>
      <c r="J73" s="751"/>
      <c r="K73" s="751"/>
      <c r="L73" s="751"/>
    </row>
    <row r="74" spans="1:12" ht="14.25" customHeight="1">
      <c r="A74" s="2" t="s">
        <v>568</v>
      </c>
      <c r="B74" s="2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spans="1:12" ht="14.25" customHeight="1">
      <c r="A75" s="758"/>
      <c r="B75" s="758" t="s">
        <v>569</v>
      </c>
      <c r="C75" s="751"/>
      <c r="D75" s="751"/>
      <c r="E75" s="751"/>
      <c r="F75" s="751"/>
      <c r="G75" s="751"/>
      <c r="H75" s="751"/>
      <c r="I75" s="751"/>
      <c r="J75" s="751"/>
      <c r="K75" s="751"/>
      <c r="L75" s="751"/>
    </row>
    <row r="76" spans="1:12" ht="14.25" customHeight="1">
      <c r="A76" s="760"/>
      <c r="B76" s="758" t="s">
        <v>570</v>
      </c>
      <c r="C76" s="751"/>
      <c r="D76" s="751"/>
      <c r="E76" s="751"/>
      <c r="F76" s="751"/>
      <c r="G76" s="751"/>
      <c r="H76" s="751"/>
      <c r="I76" s="751"/>
      <c r="J76" s="751"/>
      <c r="K76" s="751"/>
      <c r="L76" s="751"/>
    </row>
    <row r="77" spans="1:12" ht="14.25" customHeight="1">
      <c r="A77" s="760"/>
      <c r="B77" s="758" t="s">
        <v>571</v>
      </c>
      <c r="C77" s="751"/>
      <c r="D77" s="751"/>
      <c r="E77" s="751"/>
      <c r="F77" s="751"/>
      <c r="G77" s="751"/>
      <c r="H77" s="751"/>
      <c r="I77" s="751"/>
      <c r="J77" s="751"/>
      <c r="K77" s="751"/>
      <c r="L77" s="751"/>
    </row>
    <row r="78" spans="1:12" ht="14.25" customHeight="1">
      <c r="A78" s="760"/>
      <c r="B78" s="758" t="s">
        <v>572</v>
      </c>
      <c r="C78" s="751"/>
      <c r="D78" s="751"/>
      <c r="E78" s="751"/>
      <c r="F78" s="751"/>
      <c r="G78" s="751"/>
      <c r="H78" s="751"/>
      <c r="I78" s="751"/>
      <c r="J78" s="751"/>
      <c r="K78" s="751"/>
      <c r="L78" s="751"/>
    </row>
    <row r="79" spans="1:12" ht="14.25" customHeight="1">
      <c r="A79" s="760"/>
      <c r="B79" s="758" t="s">
        <v>573</v>
      </c>
      <c r="C79" s="751"/>
      <c r="D79" s="751"/>
      <c r="E79" s="751"/>
      <c r="F79" s="751"/>
      <c r="G79" s="751"/>
      <c r="H79" s="751"/>
      <c r="I79" s="751"/>
      <c r="J79" s="751"/>
      <c r="K79" s="751"/>
      <c r="L79" s="751"/>
    </row>
    <row r="80" spans="1:12" ht="14.25" customHeight="1">
      <c r="A80" s="2" t="s">
        <v>574</v>
      </c>
      <c r="B80" s="2"/>
      <c r="C80" s="49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4.25" customHeight="1">
      <c r="A81" s="758"/>
      <c r="B81" s="758" t="s">
        <v>575</v>
      </c>
      <c r="C81" s="755"/>
      <c r="D81" s="755"/>
      <c r="E81" s="755"/>
      <c r="F81" s="755"/>
      <c r="G81" s="755"/>
      <c r="H81" s="755"/>
      <c r="I81" s="755"/>
      <c r="J81" s="755"/>
      <c r="K81" s="755"/>
      <c r="L81" s="755"/>
    </row>
    <row r="82" spans="1:12" ht="14.25" customHeight="1">
      <c r="A82" s="760"/>
      <c r="B82" s="758" t="s">
        <v>576</v>
      </c>
      <c r="C82" s="751"/>
      <c r="D82" s="751"/>
      <c r="E82" s="751"/>
      <c r="F82" s="751"/>
      <c r="G82" s="751"/>
      <c r="H82" s="751"/>
      <c r="I82" s="751"/>
      <c r="J82" s="751"/>
      <c r="K82" s="751"/>
      <c r="L82" s="751"/>
    </row>
    <row r="83" spans="1:12" ht="14.25" customHeight="1">
      <c r="A83" s="760"/>
      <c r="B83" s="758" t="s">
        <v>577</v>
      </c>
      <c r="C83" s="751"/>
      <c r="D83" s="751"/>
      <c r="E83" s="751"/>
      <c r="F83" s="751"/>
      <c r="G83" s="751"/>
      <c r="H83" s="751"/>
      <c r="I83" s="751"/>
      <c r="J83" s="751"/>
      <c r="K83" s="751"/>
      <c r="L83" s="751"/>
    </row>
    <row r="84" spans="1:12" ht="14.25" customHeight="1">
      <c r="A84" s="760"/>
      <c r="B84" s="758" t="s">
        <v>578</v>
      </c>
      <c r="C84" s="751"/>
      <c r="D84" s="751"/>
      <c r="E84" s="751"/>
      <c r="F84" s="751"/>
      <c r="G84" s="751"/>
      <c r="H84" s="751"/>
      <c r="I84" s="751"/>
      <c r="J84" s="751"/>
      <c r="K84" s="751"/>
      <c r="L84" s="751"/>
    </row>
    <row r="85" spans="1:12" ht="14.25" customHeight="1">
      <c r="A85" s="2" t="s">
        <v>579</v>
      </c>
      <c r="B85" s="2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1:12" ht="14.25" customHeight="1">
      <c r="A86" s="760"/>
      <c r="B86" s="758" t="s">
        <v>580</v>
      </c>
      <c r="C86" s="751"/>
      <c r="D86" s="751"/>
      <c r="E86" s="751"/>
      <c r="F86" s="751"/>
      <c r="G86" s="751"/>
      <c r="H86" s="751"/>
      <c r="I86" s="751"/>
      <c r="J86" s="751"/>
      <c r="K86" s="751"/>
      <c r="L86" s="751"/>
    </row>
    <row r="87" spans="1:12" ht="14.25" customHeight="1">
      <c r="A87" s="760"/>
      <c r="B87" s="758" t="s">
        <v>581</v>
      </c>
      <c r="C87" s="751"/>
      <c r="D87" s="751"/>
      <c r="E87" s="751"/>
      <c r="F87" s="751"/>
      <c r="G87" s="751"/>
      <c r="H87" s="751"/>
      <c r="I87" s="751"/>
      <c r="J87" s="751"/>
      <c r="K87" s="751"/>
      <c r="L87" s="751"/>
    </row>
    <row r="88" spans="1:12" ht="14.25" customHeight="1">
      <c r="A88" s="760"/>
      <c r="B88" s="758" t="s">
        <v>582</v>
      </c>
      <c r="C88" s="751"/>
      <c r="D88" s="751"/>
      <c r="E88" s="751"/>
      <c r="F88" s="751"/>
      <c r="G88" s="751"/>
      <c r="H88" s="751"/>
      <c r="I88" s="751"/>
      <c r="J88" s="751"/>
      <c r="K88" s="751"/>
      <c r="L88" s="751"/>
    </row>
    <row r="89" spans="1:12" ht="14.25" customHeight="1">
      <c r="A89" s="2" t="s">
        <v>583</v>
      </c>
      <c r="B89" s="2"/>
      <c r="C89" s="49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4.25" customHeight="1">
      <c r="A90" s="760"/>
      <c r="B90" s="758" t="s">
        <v>584</v>
      </c>
      <c r="C90" s="751"/>
      <c r="D90" s="751"/>
      <c r="E90" s="751"/>
      <c r="F90" s="751"/>
      <c r="G90" s="751"/>
      <c r="H90" s="751"/>
      <c r="I90" s="751"/>
      <c r="J90" s="751"/>
      <c r="K90" s="751"/>
      <c r="L90" s="751"/>
    </row>
    <row r="91" spans="1:12" ht="14.25" customHeight="1">
      <c r="A91" s="2" t="s">
        <v>585</v>
      </c>
      <c r="B91" s="2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1:12" ht="14.25" customHeight="1">
      <c r="A92" s="760"/>
      <c r="B92" s="758" t="s">
        <v>586</v>
      </c>
      <c r="C92" s="751"/>
      <c r="D92" s="751"/>
      <c r="E92" s="751"/>
      <c r="F92" s="751"/>
      <c r="G92" s="751"/>
      <c r="H92" s="751"/>
      <c r="I92" s="751"/>
      <c r="J92" s="751"/>
      <c r="K92" s="751"/>
      <c r="L92" s="751"/>
    </row>
    <row r="93" spans="1:12" s="87" customFormat="1" ht="14.25" customHeight="1">
      <c r="A93" s="760"/>
      <c r="B93" s="758" t="s">
        <v>587</v>
      </c>
      <c r="C93" s="751"/>
      <c r="D93" s="751"/>
      <c r="E93" s="751"/>
      <c r="F93" s="751"/>
      <c r="G93" s="751"/>
      <c r="H93" s="751"/>
      <c r="I93" s="751"/>
      <c r="J93" s="751"/>
      <c r="K93" s="751"/>
      <c r="L93" s="751"/>
    </row>
    <row r="94" spans="1:12" ht="14.25" customHeight="1">
      <c r="A94" s="760"/>
      <c r="B94" s="758" t="s">
        <v>588</v>
      </c>
      <c r="C94" s="751"/>
      <c r="D94" s="751"/>
      <c r="E94" s="751"/>
      <c r="F94" s="751"/>
      <c r="G94" s="751"/>
      <c r="H94" s="751"/>
      <c r="I94" s="751"/>
      <c r="J94" s="751"/>
      <c r="K94" s="751"/>
      <c r="L94" s="751"/>
    </row>
    <row r="95" spans="1:12" ht="14.25" customHeight="1">
      <c r="A95" s="2" t="s">
        <v>589</v>
      </c>
      <c r="B95" s="2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1:12" ht="14.25" customHeight="1">
      <c r="A96" s="758"/>
      <c r="B96" s="758" t="s">
        <v>590</v>
      </c>
      <c r="C96" s="751"/>
      <c r="D96" s="751"/>
      <c r="E96" s="751"/>
      <c r="F96" s="751"/>
      <c r="G96" s="751"/>
      <c r="H96" s="751"/>
      <c r="I96" s="751"/>
      <c r="J96" s="751"/>
      <c r="K96" s="751"/>
      <c r="L96" s="751"/>
    </row>
    <row r="97" spans="1:12" ht="14.25" customHeight="1">
      <c r="A97" s="758"/>
      <c r="B97" s="758" t="s">
        <v>591</v>
      </c>
      <c r="C97" s="751"/>
      <c r="D97" s="751"/>
      <c r="E97" s="751"/>
      <c r="F97" s="751"/>
      <c r="G97" s="751"/>
      <c r="H97" s="751"/>
      <c r="I97" s="751"/>
      <c r="J97" s="751"/>
      <c r="K97" s="751"/>
      <c r="L97" s="751"/>
    </row>
    <row r="98" spans="1:12" ht="14.25" customHeight="1">
      <c r="A98" s="758"/>
      <c r="B98" s="758" t="s">
        <v>592</v>
      </c>
      <c r="C98" s="751"/>
      <c r="D98" s="751"/>
      <c r="E98" s="751"/>
      <c r="F98" s="751"/>
      <c r="G98" s="751"/>
      <c r="H98" s="751"/>
      <c r="I98" s="751"/>
      <c r="J98" s="751"/>
      <c r="K98" s="751"/>
      <c r="L98" s="751"/>
    </row>
    <row r="99" spans="1:12" s="87" customFormat="1" ht="14.25" customHeight="1">
      <c r="A99" s="758"/>
      <c r="B99" s="758" t="s">
        <v>593</v>
      </c>
      <c r="C99" s="751"/>
      <c r="D99" s="751"/>
      <c r="E99" s="751"/>
      <c r="F99" s="751"/>
      <c r="G99" s="751"/>
      <c r="H99" s="751"/>
      <c r="I99" s="751"/>
      <c r="J99" s="751"/>
      <c r="K99" s="751"/>
      <c r="L99" s="751"/>
    </row>
    <row r="100" spans="1:12" ht="14.25" customHeight="1">
      <c r="A100" s="2" t="s">
        <v>594</v>
      </c>
      <c r="B100" s="2"/>
      <c r="C100" s="49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4.25" customHeight="1">
      <c r="A101" s="760"/>
      <c r="B101" s="758" t="s">
        <v>595</v>
      </c>
      <c r="C101" s="751"/>
      <c r="D101" s="751"/>
      <c r="E101" s="751"/>
      <c r="F101" s="751"/>
      <c r="G101" s="751"/>
      <c r="H101" s="751"/>
      <c r="I101" s="751"/>
      <c r="J101" s="751"/>
      <c r="K101" s="751"/>
      <c r="L101" s="751"/>
    </row>
    <row r="102" spans="1:12" ht="14.25" customHeight="1">
      <c r="A102" s="2" t="s">
        <v>596</v>
      </c>
      <c r="B102" s="2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ht="14.25" customHeight="1">
      <c r="A103" s="758"/>
      <c r="B103" s="758" t="s">
        <v>597</v>
      </c>
      <c r="C103" s="751"/>
      <c r="D103" s="751"/>
      <c r="E103" s="751"/>
      <c r="F103" s="751"/>
      <c r="G103" s="751"/>
      <c r="H103" s="751"/>
      <c r="I103" s="751"/>
      <c r="J103" s="751"/>
      <c r="K103" s="751"/>
      <c r="L103" s="751"/>
    </row>
    <row r="104" spans="1:12" ht="14.25" customHeight="1">
      <c r="A104" s="760"/>
      <c r="B104" s="758" t="s">
        <v>598</v>
      </c>
      <c r="C104" s="751"/>
      <c r="D104" s="751"/>
      <c r="E104" s="751"/>
      <c r="F104" s="751"/>
      <c r="G104" s="751"/>
      <c r="H104" s="751"/>
      <c r="I104" s="751"/>
      <c r="J104" s="751"/>
      <c r="K104" s="751"/>
      <c r="L104" s="751"/>
    </row>
    <row r="105" spans="1:12" ht="14.25" customHeight="1">
      <c r="A105" s="760"/>
      <c r="B105" s="758" t="s">
        <v>599</v>
      </c>
      <c r="C105" s="751"/>
      <c r="D105" s="751"/>
      <c r="E105" s="751"/>
      <c r="F105" s="751"/>
      <c r="G105" s="751"/>
      <c r="H105" s="751"/>
      <c r="I105" s="751"/>
      <c r="J105" s="751"/>
      <c r="K105" s="751"/>
      <c r="L105" s="751"/>
    </row>
    <row r="106" spans="1:12" ht="14.25" customHeight="1">
      <c r="A106" s="760"/>
      <c r="B106" s="758" t="s">
        <v>600</v>
      </c>
      <c r="C106" s="751"/>
      <c r="D106" s="751"/>
      <c r="E106" s="751"/>
      <c r="F106" s="751"/>
      <c r="G106" s="751"/>
      <c r="H106" s="751"/>
      <c r="I106" s="751"/>
      <c r="J106" s="751"/>
      <c r="K106" s="751"/>
      <c r="L106" s="751"/>
    </row>
    <row r="107" spans="1:12" ht="13.05" customHeight="1">
      <c r="A107" s="760"/>
      <c r="B107" s="758" t="s">
        <v>601</v>
      </c>
      <c r="C107" s="751"/>
      <c r="D107" s="751"/>
      <c r="E107" s="751"/>
      <c r="F107" s="751"/>
      <c r="G107" s="751"/>
      <c r="H107" s="751"/>
      <c r="I107" s="751"/>
      <c r="J107" s="751"/>
      <c r="K107" s="751"/>
      <c r="L107" s="751"/>
    </row>
    <row r="108" spans="1:12" ht="14.25" customHeight="1">
      <c r="A108" s="760"/>
      <c r="B108" s="758" t="s">
        <v>602</v>
      </c>
      <c r="C108" s="751"/>
      <c r="D108" s="751"/>
      <c r="E108" s="751"/>
      <c r="F108" s="751"/>
      <c r="G108" s="751"/>
      <c r="H108" s="751"/>
      <c r="I108" s="751"/>
      <c r="J108" s="751"/>
      <c r="K108" s="751"/>
      <c r="L108" s="751"/>
    </row>
    <row r="109" spans="1:12" ht="14.25" customHeight="1">
      <c r="A109" s="760"/>
      <c r="B109" s="758" t="s">
        <v>603</v>
      </c>
      <c r="C109" s="751"/>
      <c r="D109" s="751"/>
      <c r="E109" s="751"/>
      <c r="F109" s="751"/>
      <c r="G109" s="751"/>
      <c r="H109" s="751"/>
      <c r="I109" s="751"/>
      <c r="J109" s="751"/>
      <c r="K109" s="751"/>
      <c r="L109" s="751"/>
    </row>
    <row r="110" spans="1:12" ht="14.25" customHeight="1">
      <c r="A110" s="2" t="s">
        <v>604</v>
      </c>
      <c r="B110" s="2"/>
      <c r="C110" s="683"/>
      <c r="D110" s="683"/>
      <c r="E110" s="683"/>
      <c r="F110" s="683"/>
      <c r="G110" s="683"/>
      <c r="H110" s="683"/>
      <c r="I110" s="683"/>
      <c r="J110" s="683"/>
      <c r="K110" s="683"/>
      <c r="L110" s="683"/>
    </row>
    <row r="111" spans="1:12" ht="14.25" customHeight="1">
      <c r="A111" s="2" t="s">
        <v>605</v>
      </c>
      <c r="B111" s="2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ht="14.65" customHeight="1" thickBot="1">
      <c r="A112" s="282" t="s">
        <v>606</v>
      </c>
      <c r="B112" s="282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</row>
  </sheetData>
  <mergeCells count="5">
    <mergeCell ref="C2:D2"/>
    <mergeCell ref="G2:H2"/>
    <mergeCell ref="E2:F2"/>
    <mergeCell ref="K2:L2"/>
    <mergeCell ref="I2:J2"/>
  </mergeCells>
  <conditionalFormatting sqref="C4:D94">
    <cfRule type="containsBlanks" dxfId="159" priority="8">
      <formula>LEN(TRIM(C4))=0</formula>
    </cfRule>
  </conditionalFormatting>
  <conditionalFormatting sqref="C95:D100">
    <cfRule type="containsBlanks" dxfId="158" priority="10">
      <formula>LEN(TRIM(C95))=0</formula>
    </cfRule>
  </conditionalFormatting>
  <conditionalFormatting sqref="C101:D109">
    <cfRule type="containsBlanks" dxfId="157" priority="7">
      <formula>LEN(TRIM(C101))=0</formula>
    </cfRule>
  </conditionalFormatting>
  <conditionalFormatting sqref="C99:D99">
    <cfRule type="containsBlanks" dxfId="156" priority="9" stopIfTrue="1">
      <formula>LEN(TRIM(C99))=0</formula>
    </cfRule>
  </conditionalFormatting>
  <conditionalFormatting sqref="C111:D111">
    <cfRule type="containsBlanks" dxfId="155" priority="6">
      <formula>LEN(TRIM(C111))=0</formula>
    </cfRule>
  </conditionalFormatting>
  <conditionalFormatting sqref="E4:L94">
    <cfRule type="containsBlanks" dxfId="154" priority="3">
      <formula>LEN(TRIM(E4))=0</formula>
    </cfRule>
  </conditionalFormatting>
  <conditionalFormatting sqref="E95:L100">
    <cfRule type="containsBlanks" dxfId="153" priority="5">
      <formula>LEN(TRIM(E95))=0</formula>
    </cfRule>
  </conditionalFormatting>
  <conditionalFormatting sqref="E101:L109">
    <cfRule type="containsBlanks" dxfId="152" priority="2">
      <formula>LEN(TRIM(E101))=0</formula>
    </cfRule>
  </conditionalFormatting>
  <conditionalFormatting sqref="E99:L99">
    <cfRule type="containsBlanks" dxfId="151" priority="4" stopIfTrue="1">
      <formula>LEN(TRIM(E99))=0</formula>
    </cfRule>
  </conditionalFormatting>
  <conditionalFormatting sqref="E111:L111">
    <cfRule type="containsBlanks" dxfId="150" priority="1">
      <formula>LEN(TRIM(E111))=0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9" max="11" man="1"/>
    <brk id="55" max="11" man="1"/>
    <brk id="84" max="11" man="1"/>
  </rowBreak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Feuil170">
    <tabColor rgb="FFFFFF00"/>
  </sheetPr>
  <dimension ref="A1:G67"/>
  <sheetViews>
    <sheetView view="pageBreakPreview" topLeftCell="A3" zoomScale="90" zoomScaleNormal="130" zoomScaleSheetLayoutView="90" workbookViewId="0">
      <selection activeCell="G32" sqref="G32"/>
    </sheetView>
  </sheetViews>
  <sheetFormatPr baseColWidth="10" defaultColWidth="14.796875" defaultRowHeight="13.5"/>
  <cols>
    <col min="1" max="1" width="18.796875" style="807" customWidth="1"/>
    <col min="2" max="2" width="14.19921875" style="792" customWidth="1"/>
    <col min="3" max="3" width="13.6640625" style="792" customWidth="1"/>
    <col min="4" max="4" width="13.86328125" style="792" customWidth="1"/>
    <col min="5" max="5" width="9.6640625" style="792" customWidth="1"/>
    <col min="6" max="6" width="9.06640625" style="792" customWidth="1"/>
    <col min="7" max="7" width="22.6640625" style="792" customWidth="1"/>
    <col min="8" max="8" width="9.33203125" style="477" customWidth="1"/>
    <col min="9" max="9" width="11" style="477" customWidth="1"/>
    <col min="10" max="11" width="10.6640625" style="477" customWidth="1"/>
    <col min="12" max="13" width="11.6640625" style="477" customWidth="1"/>
    <col min="14" max="14" width="9.33203125" style="477" customWidth="1"/>
    <col min="15" max="21" width="11.6640625" style="477" customWidth="1"/>
    <col min="22" max="23" width="14.796875" style="477" customWidth="1"/>
    <col min="24" max="16384" width="14.796875" style="477"/>
  </cols>
  <sheetData>
    <row r="1" spans="1:7" ht="14.25" customHeight="1" thickBot="1">
      <c r="A1" s="77" t="s">
        <v>2975</v>
      </c>
    </row>
    <row r="2" spans="1:7" ht="14.25" customHeight="1">
      <c r="A2" s="1120" t="s">
        <v>844</v>
      </c>
      <c r="B2" s="1117" t="s">
        <v>2280</v>
      </c>
      <c r="C2" s="1117"/>
      <c r="D2" s="1117" t="s">
        <v>2281</v>
      </c>
      <c r="E2" s="1117"/>
      <c r="F2" s="793" t="s">
        <v>445</v>
      </c>
      <c r="G2" s="794"/>
    </row>
    <row r="3" spans="1:7" ht="14.25" customHeight="1" thickBot="1">
      <c r="A3" s="1121"/>
      <c r="B3" s="795" t="s">
        <v>2282</v>
      </c>
      <c r="C3" s="795" t="s">
        <v>2283</v>
      </c>
      <c r="D3" s="795" t="s">
        <v>2282</v>
      </c>
      <c r="E3" s="795" t="s">
        <v>2283</v>
      </c>
      <c r="F3" s="795" t="s">
        <v>2282</v>
      </c>
      <c r="G3" s="794"/>
    </row>
    <row r="4" spans="1:7" ht="14.25" customHeight="1">
      <c r="A4" s="796" t="s">
        <v>2284</v>
      </c>
      <c r="B4" s="775">
        <v>165773</v>
      </c>
      <c r="C4" s="799">
        <f>B4/F4*100</f>
        <v>100</v>
      </c>
      <c r="D4" s="775">
        <v>0</v>
      </c>
      <c r="E4" s="799">
        <f>D4/F4*100</f>
        <v>0</v>
      </c>
      <c r="F4" s="775">
        <f>SUM(B4+D4)</f>
        <v>165773</v>
      </c>
      <c r="G4" s="808"/>
    </row>
    <row r="5" spans="1:7" ht="14.25" customHeight="1">
      <c r="A5" s="796" t="s">
        <v>2285</v>
      </c>
      <c r="B5" s="775">
        <v>114</v>
      </c>
      <c r="C5" s="799">
        <f>B5/F5*100</f>
        <v>29.533678756476682</v>
      </c>
      <c r="D5" s="775">
        <v>272</v>
      </c>
      <c r="E5" s="799">
        <f>D5/F5*100</f>
        <v>70.466321243523311</v>
      </c>
      <c r="F5" s="775">
        <f>SUM(B5+D5)</f>
        <v>386</v>
      </c>
      <c r="G5" s="808"/>
    </row>
    <row r="6" spans="1:7" ht="14.25" customHeight="1" thickBot="1">
      <c r="A6" s="480" t="s">
        <v>445</v>
      </c>
      <c r="B6" s="19">
        <f t="shared" ref="B6:F6" si="0">SUM(B4:B5)</f>
        <v>165887</v>
      </c>
      <c r="C6" s="464">
        <f>B6/F6*100</f>
        <v>99.836301373985165</v>
      </c>
      <c r="D6" s="19">
        <f t="shared" si="0"/>
        <v>272</v>
      </c>
      <c r="E6" s="464">
        <f>D6/F6*100</f>
        <v>0.16369862601484123</v>
      </c>
      <c r="F6" s="19">
        <f t="shared" si="0"/>
        <v>166159</v>
      </c>
      <c r="G6" s="78"/>
    </row>
    <row r="7" spans="1:7" ht="14.25" customHeight="1">
      <c r="A7" s="79"/>
    </row>
    <row r="8" spans="1:7" ht="14.25" customHeight="1">
      <c r="A8" s="77" t="s">
        <v>2286</v>
      </c>
      <c r="B8" s="74"/>
      <c r="C8" s="74"/>
      <c r="D8" s="74"/>
    </row>
    <row r="9" spans="1:7" ht="14" customHeight="1">
      <c r="A9" s="479" t="s">
        <v>844</v>
      </c>
      <c r="B9" s="1122" t="s">
        <v>2287</v>
      </c>
      <c r="C9" s="1122"/>
      <c r="D9" s="1122" t="s">
        <v>2288</v>
      </c>
      <c r="E9" s="1122"/>
      <c r="F9" s="1118" t="s">
        <v>445</v>
      </c>
    </row>
    <row r="10" spans="1:7" ht="44" customHeight="1" thickBot="1">
      <c r="A10" s="797"/>
      <c r="B10" s="798" t="s">
        <v>2282</v>
      </c>
      <c r="C10" s="798" t="s">
        <v>2289</v>
      </c>
      <c r="D10" s="798" t="s">
        <v>2282</v>
      </c>
      <c r="E10" s="798" t="s">
        <v>2289</v>
      </c>
      <c r="F10" s="1119"/>
    </row>
    <row r="11" spans="1:7" ht="14.25" customHeight="1">
      <c r="A11" s="796" t="s">
        <v>2290</v>
      </c>
      <c r="B11" s="775">
        <v>41403</v>
      </c>
      <c r="C11" s="799">
        <f>B11*100/F11</f>
        <v>73.132087469530504</v>
      </c>
      <c r="D11" s="775">
        <v>15211</v>
      </c>
      <c r="E11" s="799">
        <f>D11*100/F11</f>
        <v>26.867912530469496</v>
      </c>
      <c r="F11" s="775">
        <f>SUM(B11+D11)</f>
        <v>56614</v>
      </c>
    </row>
    <row r="12" spans="1:7" ht="14.25" customHeight="1">
      <c r="A12" s="796" t="s">
        <v>2291</v>
      </c>
      <c r="B12" s="775">
        <v>22593</v>
      </c>
      <c r="C12" s="799">
        <f t="shared" ref="C12:C21" si="1">B12*100/F12</f>
        <v>75.242281946248383</v>
      </c>
      <c r="D12" s="775">
        <v>7434</v>
      </c>
      <c r="E12" s="799">
        <f t="shared" ref="E12:E21" si="2">D12*100/F12</f>
        <v>24.757718053751624</v>
      </c>
      <c r="F12" s="775">
        <f t="shared" ref="F12:F20" si="3">SUM(B12+D12)</f>
        <v>30027</v>
      </c>
    </row>
    <row r="13" spans="1:7" ht="14.25" customHeight="1">
      <c r="A13" s="796" t="s">
        <v>2292</v>
      </c>
      <c r="B13" s="775">
        <v>7910</v>
      </c>
      <c r="C13" s="799">
        <f t="shared" si="1"/>
        <v>74.349092959864649</v>
      </c>
      <c r="D13" s="775">
        <v>2729</v>
      </c>
      <c r="E13" s="799">
        <f t="shared" si="2"/>
        <v>25.650907040135351</v>
      </c>
      <c r="F13" s="775">
        <f t="shared" si="3"/>
        <v>10639</v>
      </c>
    </row>
    <row r="14" spans="1:7" ht="14.25" customHeight="1">
      <c r="A14" s="796" t="s">
        <v>2293</v>
      </c>
      <c r="B14" s="775">
        <v>11555</v>
      </c>
      <c r="C14" s="799">
        <f t="shared" si="1"/>
        <v>72.155613837891849</v>
      </c>
      <c r="D14" s="775">
        <v>4459</v>
      </c>
      <c r="E14" s="799">
        <f t="shared" si="2"/>
        <v>27.844386162108155</v>
      </c>
      <c r="F14" s="775">
        <f t="shared" si="3"/>
        <v>16014</v>
      </c>
    </row>
    <row r="15" spans="1:7" ht="14.25" customHeight="1">
      <c r="A15" s="796" t="s">
        <v>876</v>
      </c>
      <c r="B15" s="775">
        <v>7033</v>
      </c>
      <c r="C15" s="799">
        <f t="shared" si="1"/>
        <v>83.656476745569165</v>
      </c>
      <c r="D15" s="775">
        <v>1374</v>
      </c>
      <c r="E15" s="799">
        <f t="shared" si="2"/>
        <v>16.343523254430831</v>
      </c>
      <c r="F15" s="775">
        <f t="shared" si="3"/>
        <v>8407</v>
      </c>
    </row>
    <row r="16" spans="1:7" ht="14.25" customHeight="1">
      <c r="A16" s="796" t="s">
        <v>869</v>
      </c>
      <c r="B16" s="775">
        <v>8961</v>
      </c>
      <c r="C16" s="799">
        <f t="shared" si="1"/>
        <v>92.305315203955502</v>
      </c>
      <c r="D16" s="775">
        <v>747</v>
      </c>
      <c r="E16" s="799">
        <f t="shared" si="2"/>
        <v>7.6946847960444993</v>
      </c>
      <c r="F16" s="775">
        <f t="shared" si="3"/>
        <v>9708</v>
      </c>
    </row>
    <row r="17" spans="1:7" ht="14.25" customHeight="1">
      <c r="A17" s="796" t="s">
        <v>2294</v>
      </c>
      <c r="B17" s="775">
        <v>7815</v>
      </c>
      <c r="C17" s="799">
        <f t="shared" si="1"/>
        <v>82.168015981495117</v>
      </c>
      <c r="D17" s="775">
        <v>1696</v>
      </c>
      <c r="E17" s="799">
        <f t="shared" si="2"/>
        <v>17.83198401850489</v>
      </c>
      <c r="F17" s="775">
        <f t="shared" si="3"/>
        <v>9511</v>
      </c>
    </row>
    <row r="18" spans="1:7" ht="14.25" customHeight="1">
      <c r="A18" s="796" t="s">
        <v>885</v>
      </c>
      <c r="B18" s="775">
        <v>8369</v>
      </c>
      <c r="C18" s="799">
        <f t="shared" si="1"/>
        <v>88.122565020532804</v>
      </c>
      <c r="D18" s="775">
        <v>1128</v>
      </c>
      <c r="E18" s="799">
        <f t="shared" si="2"/>
        <v>11.8774349794672</v>
      </c>
      <c r="F18" s="775">
        <f t="shared" si="3"/>
        <v>9497</v>
      </c>
    </row>
    <row r="19" spans="1:7" ht="14.25" customHeight="1">
      <c r="A19" s="796" t="s">
        <v>2295</v>
      </c>
      <c r="B19" s="775">
        <v>11067</v>
      </c>
      <c r="C19" s="799">
        <f t="shared" si="1"/>
        <v>87.645521501544309</v>
      </c>
      <c r="D19" s="775">
        <v>1560</v>
      </c>
      <c r="E19" s="799">
        <f t="shared" si="2"/>
        <v>12.354478498455689</v>
      </c>
      <c r="F19" s="775">
        <f t="shared" si="3"/>
        <v>12627</v>
      </c>
    </row>
    <row r="20" spans="1:7" ht="14.25" customHeight="1">
      <c r="A20" s="796" t="s">
        <v>881</v>
      </c>
      <c r="B20" s="775">
        <v>1812</v>
      </c>
      <c r="C20" s="799">
        <f t="shared" si="1"/>
        <v>66.397947966288015</v>
      </c>
      <c r="D20" s="775">
        <v>917</v>
      </c>
      <c r="E20" s="799">
        <f t="shared" si="2"/>
        <v>33.602052033711985</v>
      </c>
      <c r="F20" s="775">
        <f t="shared" si="3"/>
        <v>2729</v>
      </c>
    </row>
    <row r="21" spans="1:7" ht="14.25" customHeight="1" thickBot="1">
      <c r="A21" s="480" t="s">
        <v>2296</v>
      </c>
      <c r="B21" s="19">
        <f>SUM(B11:B20)</f>
        <v>128518</v>
      </c>
      <c r="C21" s="464">
        <f t="shared" si="1"/>
        <v>77.526497077328642</v>
      </c>
      <c r="D21" s="19">
        <f>SUM(D11:D20)</f>
        <v>37255</v>
      </c>
      <c r="E21" s="464">
        <f t="shared" si="2"/>
        <v>22.473502922671365</v>
      </c>
      <c r="F21" s="19">
        <f>SUM(F11:F20)</f>
        <v>165773</v>
      </c>
    </row>
    <row r="22" spans="1:7" ht="21" customHeight="1">
      <c r="A22" s="80"/>
    </row>
    <row r="23" spans="1:7" ht="14.25" customHeight="1">
      <c r="A23" s="77" t="s">
        <v>2976</v>
      </c>
    </row>
    <row r="24" spans="1:7" ht="18.75" customHeight="1" thickBot="1">
      <c r="A24" s="800" t="s">
        <v>2297</v>
      </c>
      <c r="B24" s="801" t="s">
        <v>2298</v>
      </c>
      <c r="C24" s="801" t="s">
        <v>2299</v>
      </c>
      <c r="D24" s="801" t="s">
        <v>2300</v>
      </c>
      <c r="E24" s="801" t="s">
        <v>2301</v>
      </c>
      <c r="F24" s="801" t="s">
        <v>2302</v>
      </c>
      <c r="G24" s="801" t="s">
        <v>445</v>
      </c>
    </row>
    <row r="25" spans="1:7" ht="15" customHeight="1">
      <c r="A25" s="796" t="s">
        <v>2290</v>
      </c>
      <c r="B25" s="775">
        <v>0</v>
      </c>
      <c r="C25" s="775">
        <v>29344</v>
      </c>
      <c r="D25" s="775">
        <v>24191</v>
      </c>
      <c r="E25" s="775">
        <v>3079</v>
      </c>
      <c r="F25" s="775">
        <v>0</v>
      </c>
      <c r="G25" s="775">
        <f>SUM(B25:F25)</f>
        <v>56614</v>
      </c>
    </row>
    <row r="26" spans="1:7" ht="15" customHeight="1">
      <c r="A26" s="796" t="s">
        <v>2291</v>
      </c>
      <c r="B26" s="775">
        <v>633</v>
      </c>
      <c r="C26" s="775">
        <v>16946</v>
      </c>
      <c r="D26" s="775">
        <v>10785</v>
      </c>
      <c r="E26" s="775">
        <v>1663</v>
      </c>
      <c r="F26" s="775">
        <v>0</v>
      </c>
      <c r="G26" s="775">
        <f t="shared" ref="G26:G35" si="4">SUM(B26:F26)</f>
        <v>30027</v>
      </c>
    </row>
    <row r="27" spans="1:7" ht="15" customHeight="1">
      <c r="A27" s="796" t="s">
        <v>2292</v>
      </c>
      <c r="B27" s="775">
        <v>344</v>
      </c>
      <c r="C27" s="775">
        <v>6120</v>
      </c>
      <c r="D27" s="775">
        <v>3641</v>
      </c>
      <c r="E27" s="775">
        <v>534</v>
      </c>
      <c r="F27" s="775">
        <v>0</v>
      </c>
      <c r="G27" s="775">
        <f t="shared" si="4"/>
        <v>10639</v>
      </c>
    </row>
    <row r="28" spans="1:7" ht="15" customHeight="1">
      <c r="A28" s="796" t="s">
        <v>2293</v>
      </c>
      <c r="B28" s="775">
        <v>0</v>
      </c>
      <c r="C28" s="775">
        <v>8212</v>
      </c>
      <c r="D28" s="775">
        <v>7157</v>
      </c>
      <c r="E28" s="775">
        <v>646</v>
      </c>
      <c r="F28" s="775">
        <v>0</v>
      </c>
      <c r="G28" s="775">
        <f t="shared" si="4"/>
        <v>16015</v>
      </c>
    </row>
    <row r="29" spans="1:7" ht="15" customHeight="1">
      <c r="A29" s="796" t="s">
        <v>876</v>
      </c>
      <c r="B29" s="775">
        <v>173</v>
      </c>
      <c r="C29" s="775">
        <v>4677</v>
      </c>
      <c r="D29" s="775">
        <v>3073</v>
      </c>
      <c r="E29" s="775">
        <v>484</v>
      </c>
      <c r="F29" s="775">
        <v>0</v>
      </c>
      <c r="G29" s="775">
        <f t="shared" si="4"/>
        <v>8407</v>
      </c>
    </row>
    <row r="30" spans="1:7" ht="15" customHeight="1">
      <c r="A30" s="796" t="s">
        <v>869</v>
      </c>
      <c r="B30" s="775">
        <v>2</v>
      </c>
      <c r="C30" s="775">
        <v>4882</v>
      </c>
      <c r="D30" s="775">
        <v>4286</v>
      </c>
      <c r="E30" s="775">
        <v>539</v>
      </c>
      <c r="F30" s="775">
        <v>1</v>
      </c>
      <c r="G30" s="775">
        <f t="shared" si="4"/>
        <v>9710</v>
      </c>
    </row>
    <row r="31" spans="1:7" ht="15" customHeight="1">
      <c r="A31" s="796" t="s">
        <v>2294</v>
      </c>
      <c r="B31" s="775">
        <v>3</v>
      </c>
      <c r="C31" s="775">
        <v>5198</v>
      </c>
      <c r="D31" s="775">
        <v>3415</v>
      </c>
      <c r="E31" s="775">
        <v>895</v>
      </c>
      <c r="F31" s="775">
        <v>0</v>
      </c>
      <c r="G31" s="775">
        <f t="shared" si="4"/>
        <v>9511</v>
      </c>
    </row>
    <row r="32" spans="1:7" ht="15" customHeight="1">
      <c r="A32" s="796" t="s">
        <v>885</v>
      </c>
      <c r="B32" s="775">
        <v>0</v>
      </c>
      <c r="C32" s="775">
        <v>5592</v>
      </c>
      <c r="D32" s="775">
        <v>3531</v>
      </c>
      <c r="E32" s="775">
        <v>374</v>
      </c>
      <c r="F32" s="775">
        <v>0</v>
      </c>
      <c r="G32" s="775">
        <f t="shared" si="4"/>
        <v>9497</v>
      </c>
    </row>
    <row r="33" spans="1:7" ht="15" customHeight="1">
      <c r="A33" s="796" t="s">
        <v>2295</v>
      </c>
      <c r="B33" s="775">
        <v>2</v>
      </c>
      <c r="C33" s="775">
        <v>7336</v>
      </c>
      <c r="D33" s="775">
        <v>4754</v>
      </c>
      <c r="E33" s="775">
        <v>537</v>
      </c>
      <c r="F33" s="775">
        <v>0</v>
      </c>
      <c r="G33" s="775">
        <f t="shared" si="4"/>
        <v>12629</v>
      </c>
    </row>
    <row r="34" spans="1:7" ht="15" customHeight="1">
      <c r="A34" s="796" t="s">
        <v>881</v>
      </c>
      <c r="B34" s="775">
        <v>25</v>
      </c>
      <c r="C34" s="775">
        <v>1063</v>
      </c>
      <c r="D34" s="775">
        <v>1435</v>
      </c>
      <c r="E34" s="775">
        <v>201</v>
      </c>
      <c r="F34" s="775">
        <v>0</v>
      </c>
      <c r="G34" s="775">
        <f t="shared" si="4"/>
        <v>2724</v>
      </c>
    </row>
    <row r="35" spans="1:7" ht="15" customHeight="1">
      <c r="A35" s="481" t="s">
        <v>445</v>
      </c>
      <c r="B35" s="25">
        <f>SUM(B25:B34)</f>
        <v>1182</v>
      </c>
      <c r="C35" s="25">
        <f>SUM(C25:C34)</f>
        <v>89370</v>
      </c>
      <c r="D35" s="25">
        <f>SUM(D25:D34)</f>
        <v>66268</v>
      </c>
      <c r="E35" s="25">
        <f>SUM(E25:E34)</f>
        <v>8952</v>
      </c>
      <c r="F35" s="25">
        <f>SUM(F25:F34)</f>
        <v>1</v>
      </c>
      <c r="G35" s="25">
        <f t="shared" si="4"/>
        <v>165773</v>
      </c>
    </row>
    <row r="36" spans="1:7" s="74" customFormat="1" ht="15" customHeight="1" thickBot="1">
      <c r="A36" s="480" t="s">
        <v>2283</v>
      </c>
      <c r="B36" s="464">
        <f>B35/G$35*100</f>
        <v>0.71302323056227501</v>
      </c>
      <c r="C36" s="464">
        <f>C35/$G35*100</f>
        <v>53.911071163579116</v>
      </c>
      <c r="D36" s="464">
        <f>D35/$G35*100</f>
        <v>39.975146736802735</v>
      </c>
      <c r="E36" s="464">
        <f>E35/$G35*100</f>
        <v>5.400155634512255</v>
      </c>
      <c r="F36" s="464">
        <f>F35/$G35*100</f>
        <v>6.0323454362290604E-4</v>
      </c>
      <c r="G36" s="464">
        <f>G35/$G35*100</f>
        <v>100</v>
      </c>
    </row>
    <row r="37" spans="1:7" ht="14.25" customHeight="1">
      <c r="A37" s="79"/>
      <c r="B37" s="79"/>
    </row>
    <row r="38" spans="1:7" ht="23.25" customHeight="1">
      <c r="A38" s="77" t="s">
        <v>2303</v>
      </c>
    </row>
    <row r="39" spans="1:7" s="478" customFormat="1" ht="45" customHeight="1" thickBot="1">
      <c r="A39" s="802" t="s">
        <v>844</v>
      </c>
      <c r="B39" s="803" t="s">
        <v>2304</v>
      </c>
      <c r="C39" s="803" t="s">
        <v>2305</v>
      </c>
      <c r="D39" s="803" t="s">
        <v>2306</v>
      </c>
      <c r="E39" s="792"/>
      <c r="F39" s="792"/>
      <c r="G39" s="792"/>
    </row>
    <row r="40" spans="1:7" ht="15" customHeight="1">
      <c r="A40" s="796" t="s">
        <v>2290</v>
      </c>
      <c r="B40" s="775">
        <v>63686</v>
      </c>
      <c r="C40" s="775">
        <v>6906</v>
      </c>
      <c r="D40" s="799">
        <f t="shared" ref="D40:D50" si="5">C40/B40*100</f>
        <v>10.84382752881324</v>
      </c>
    </row>
    <row r="41" spans="1:7" ht="15" customHeight="1">
      <c r="A41" s="796" t="s">
        <v>2291</v>
      </c>
      <c r="B41" s="775">
        <v>34278</v>
      </c>
      <c r="C41" s="775">
        <v>4073</v>
      </c>
      <c r="D41" s="799">
        <f t="shared" si="5"/>
        <v>11.882256841122587</v>
      </c>
    </row>
    <row r="42" spans="1:7" ht="15" customHeight="1">
      <c r="A42" s="796" t="s">
        <v>2292</v>
      </c>
      <c r="B42" s="775">
        <v>12364</v>
      </c>
      <c r="C42" s="775">
        <v>1698</v>
      </c>
      <c r="D42" s="799">
        <f t="shared" si="5"/>
        <v>13.733419605305727</v>
      </c>
    </row>
    <row r="43" spans="1:7" ht="15" customHeight="1">
      <c r="A43" s="796" t="s">
        <v>2293</v>
      </c>
      <c r="B43" s="775">
        <v>17963</v>
      </c>
      <c r="C43" s="775">
        <v>1833</v>
      </c>
      <c r="D43" s="799">
        <f t="shared" si="5"/>
        <v>10.204308857095141</v>
      </c>
    </row>
    <row r="44" spans="1:7" ht="15" customHeight="1">
      <c r="A44" s="796" t="s">
        <v>876</v>
      </c>
      <c r="B44" s="775">
        <v>9697</v>
      </c>
      <c r="C44" s="775">
        <v>1211</v>
      </c>
      <c r="D44" s="799">
        <f t="shared" si="5"/>
        <v>12.488398473754769</v>
      </c>
    </row>
    <row r="45" spans="1:7" ht="15" customHeight="1">
      <c r="A45" s="796" t="s">
        <v>869</v>
      </c>
      <c r="B45" s="775">
        <v>11185</v>
      </c>
      <c r="C45" s="775">
        <v>1413</v>
      </c>
      <c r="D45" s="799">
        <f t="shared" si="5"/>
        <v>12.632990612427358</v>
      </c>
    </row>
    <row r="46" spans="1:7" ht="15" customHeight="1">
      <c r="A46" s="796" t="s">
        <v>2294</v>
      </c>
      <c r="B46" s="775">
        <v>10551</v>
      </c>
      <c r="C46" s="775">
        <v>994</v>
      </c>
      <c r="D46" s="799">
        <f t="shared" si="5"/>
        <v>9.4209079708084538</v>
      </c>
    </row>
    <row r="47" spans="1:7" ht="15" customHeight="1">
      <c r="A47" s="796" t="s">
        <v>885</v>
      </c>
      <c r="B47" s="775">
        <v>10680</v>
      </c>
      <c r="C47" s="775">
        <v>1132</v>
      </c>
      <c r="D47" s="799">
        <f t="shared" si="5"/>
        <v>10.599250936329588</v>
      </c>
    </row>
    <row r="48" spans="1:7" ht="15" customHeight="1">
      <c r="A48" s="796" t="s">
        <v>2295</v>
      </c>
      <c r="B48" s="775">
        <v>14311</v>
      </c>
      <c r="C48" s="775">
        <v>1629</v>
      </c>
      <c r="D48" s="799">
        <f t="shared" si="5"/>
        <v>11.382852351338132</v>
      </c>
    </row>
    <row r="49" spans="1:7" ht="15" customHeight="1">
      <c r="A49" s="796" t="s">
        <v>881</v>
      </c>
      <c r="B49" s="775">
        <v>2873</v>
      </c>
      <c r="C49" s="775">
        <v>129</v>
      </c>
      <c r="D49" s="799">
        <f t="shared" si="5"/>
        <v>4.4900800556909157</v>
      </c>
    </row>
    <row r="50" spans="1:7" ht="15" customHeight="1" thickBot="1">
      <c r="A50" s="797" t="s">
        <v>445</v>
      </c>
      <c r="B50" s="777">
        <f>SUM(B40:B49)</f>
        <v>187588</v>
      </c>
      <c r="C50" s="777">
        <f>SUM(C40:C49)</f>
        <v>21018</v>
      </c>
      <c r="D50" s="804">
        <f t="shared" si="5"/>
        <v>11.204341429089281</v>
      </c>
    </row>
    <row r="51" spans="1:7" ht="14.25" customHeight="1">
      <c r="A51" s="805"/>
    </row>
    <row r="52" spans="1:7" ht="14.25" customHeight="1">
      <c r="A52" s="77" t="s">
        <v>2307</v>
      </c>
    </row>
    <row r="53" spans="1:7" s="478" customFormat="1" ht="48" customHeight="1" thickBot="1">
      <c r="A53" s="802" t="s">
        <v>2308</v>
      </c>
      <c r="B53" s="803" t="s">
        <v>2309</v>
      </c>
      <c r="C53" s="803" t="s">
        <v>2310</v>
      </c>
      <c r="D53" s="803" t="s">
        <v>445</v>
      </c>
      <c r="E53" s="806"/>
      <c r="F53" s="806"/>
      <c r="G53" s="806"/>
    </row>
    <row r="54" spans="1:7" ht="15" customHeight="1">
      <c r="A54" s="796" t="s">
        <v>2290</v>
      </c>
      <c r="B54" s="775">
        <v>1126</v>
      </c>
      <c r="C54" s="775">
        <v>5780</v>
      </c>
      <c r="D54" s="775">
        <f t="shared" ref="D54:D64" si="6">SUM(B54:C54)</f>
        <v>6906</v>
      </c>
    </row>
    <row r="55" spans="1:7" ht="15" customHeight="1">
      <c r="A55" s="796" t="s">
        <v>2291</v>
      </c>
      <c r="B55" s="775">
        <v>1069</v>
      </c>
      <c r="C55" s="775">
        <v>3004</v>
      </c>
      <c r="D55" s="775">
        <f t="shared" si="6"/>
        <v>4073</v>
      </c>
    </row>
    <row r="56" spans="1:7" ht="15" customHeight="1">
      <c r="A56" s="796" t="s">
        <v>2292</v>
      </c>
      <c r="B56" s="775">
        <v>313</v>
      </c>
      <c r="C56" s="775">
        <v>1385</v>
      </c>
      <c r="D56" s="775">
        <f t="shared" si="6"/>
        <v>1698</v>
      </c>
    </row>
    <row r="57" spans="1:7" ht="15" customHeight="1">
      <c r="A57" s="796" t="s">
        <v>2293</v>
      </c>
      <c r="B57" s="775">
        <v>433</v>
      </c>
      <c r="C57" s="775">
        <v>1400</v>
      </c>
      <c r="D57" s="775">
        <f t="shared" si="6"/>
        <v>1833</v>
      </c>
    </row>
    <row r="58" spans="1:7" ht="15" customHeight="1">
      <c r="A58" s="796" t="s">
        <v>876</v>
      </c>
      <c r="B58" s="775">
        <v>193</v>
      </c>
      <c r="C58" s="775">
        <v>1018</v>
      </c>
      <c r="D58" s="775">
        <f t="shared" si="6"/>
        <v>1211</v>
      </c>
    </row>
    <row r="59" spans="1:7" ht="15" customHeight="1">
      <c r="A59" s="796" t="s">
        <v>869</v>
      </c>
      <c r="B59" s="775">
        <v>81</v>
      </c>
      <c r="C59" s="775">
        <v>1332</v>
      </c>
      <c r="D59" s="775">
        <f t="shared" si="6"/>
        <v>1413</v>
      </c>
    </row>
    <row r="60" spans="1:7" ht="15" customHeight="1">
      <c r="A60" s="796" t="s">
        <v>2294</v>
      </c>
      <c r="B60" s="775">
        <v>136</v>
      </c>
      <c r="C60" s="775">
        <v>858</v>
      </c>
      <c r="D60" s="775">
        <f t="shared" si="6"/>
        <v>994</v>
      </c>
    </row>
    <row r="61" spans="1:7" ht="15" customHeight="1">
      <c r="A61" s="796" t="s">
        <v>885</v>
      </c>
      <c r="B61" s="775">
        <v>629</v>
      </c>
      <c r="C61" s="775">
        <v>503</v>
      </c>
      <c r="D61" s="775">
        <f t="shared" si="6"/>
        <v>1132</v>
      </c>
    </row>
    <row r="62" spans="1:7" ht="15" customHeight="1">
      <c r="A62" s="796" t="s">
        <v>2295</v>
      </c>
      <c r="B62" s="775">
        <v>489</v>
      </c>
      <c r="C62" s="775">
        <v>1140</v>
      </c>
      <c r="D62" s="775">
        <f t="shared" si="6"/>
        <v>1629</v>
      </c>
    </row>
    <row r="63" spans="1:7" ht="15" customHeight="1">
      <c r="A63" s="796" t="s">
        <v>881</v>
      </c>
      <c r="B63" s="775">
        <v>19</v>
      </c>
      <c r="C63" s="775">
        <v>110</v>
      </c>
      <c r="D63" s="775">
        <f t="shared" si="6"/>
        <v>129</v>
      </c>
    </row>
    <row r="64" spans="1:7" ht="15" customHeight="1">
      <c r="A64" s="796" t="s">
        <v>445</v>
      </c>
      <c r="B64" s="775">
        <f>SUM(B54:B63)</f>
        <v>4488</v>
      </c>
      <c r="C64" s="775">
        <f>SUM(C54:C63)</f>
        <v>16530</v>
      </c>
      <c r="D64" s="775">
        <f t="shared" si="6"/>
        <v>21018</v>
      </c>
    </row>
    <row r="65" spans="1:4" ht="15" customHeight="1" thickBot="1">
      <c r="A65" s="797" t="s">
        <v>2283</v>
      </c>
      <c r="B65" s="464">
        <f>B64/D64*100</f>
        <v>21.353125892092493</v>
      </c>
      <c r="C65" s="464">
        <f>C64/D64*100</f>
        <v>78.646874107907507</v>
      </c>
      <c r="D65" s="464">
        <f>D64/D64*100</f>
        <v>100</v>
      </c>
    </row>
    <row r="66" spans="1:4" ht="14.25" customHeight="1"/>
    <row r="67" spans="1:4" ht="14.25" customHeight="1"/>
  </sheetData>
  <mergeCells count="6">
    <mergeCell ref="B2:C2"/>
    <mergeCell ref="F9:F10"/>
    <mergeCell ref="D2:E2"/>
    <mergeCell ref="A2:A3"/>
    <mergeCell ref="B9:C9"/>
    <mergeCell ref="D9:E9"/>
  </mergeCells>
  <conditionalFormatting sqref="A4:B6">
    <cfRule type="cellIs" dxfId="149" priority="12" stopIfTrue="1" operator="greaterThan">
      <formula>-1</formula>
    </cfRule>
  </conditionalFormatting>
  <conditionalFormatting sqref="A11:B21 D11:D21 F11:F21">
    <cfRule type="cellIs" dxfId="148" priority="11" stopIfTrue="1" operator="greaterThan">
      <formula>-1</formula>
    </cfRule>
  </conditionalFormatting>
  <conditionalFormatting sqref="A39:D39 A40:C50">
    <cfRule type="cellIs" dxfId="147" priority="7" stopIfTrue="1" operator="greaterThan">
      <formula>-1</formula>
    </cfRule>
  </conditionalFormatting>
  <conditionalFormatting sqref="A39:D50">
    <cfRule type="containsBlanks" dxfId="146" priority="2">
      <formula>LEN(TRIM(A39))=0</formula>
    </cfRule>
  </conditionalFormatting>
  <conditionalFormatting sqref="A53:D64 A65">
    <cfRule type="cellIs" dxfId="145" priority="6" stopIfTrue="1" operator="greaterThan">
      <formula>-1</formula>
    </cfRule>
  </conditionalFormatting>
  <conditionalFormatting sqref="A53:D65">
    <cfRule type="containsBlanks" dxfId="144" priority="1">
      <formula>LEN(TRIM(A53))=0</formula>
    </cfRule>
  </conditionalFormatting>
  <conditionalFormatting sqref="A10:E10">
    <cfRule type="containsBlanks" dxfId="143" priority="9">
      <formula>LEN(TRIM(A10))=0</formula>
    </cfRule>
    <cfRule type="cellIs" dxfId="142" priority="10" stopIfTrue="1" operator="greaterThan">
      <formula>-1</formula>
    </cfRule>
  </conditionalFormatting>
  <conditionalFormatting sqref="A4:F6">
    <cfRule type="containsBlanks" dxfId="141" priority="4">
      <formula>LEN(TRIM(A4))=0</formula>
    </cfRule>
  </conditionalFormatting>
  <conditionalFormatting sqref="A11:F21">
    <cfRule type="containsBlanks" dxfId="140" priority="3">
      <formula>LEN(TRIM(A11))=0</formula>
    </cfRule>
  </conditionalFormatting>
  <conditionalFormatting sqref="A24:G35 A36">
    <cfRule type="cellIs" dxfId="139" priority="8" stopIfTrue="1" operator="greaterThan">
      <formula>-1</formula>
    </cfRule>
  </conditionalFormatting>
  <conditionalFormatting sqref="A24:G36">
    <cfRule type="containsBlanks" dxfId="138" priority="5">
      <formula>LEN(TRIM(A24))=0</formula>
    </cfRule>
  </conditionalFormatting>
  <conditionalFormatting sqref="D4:D6 F4:F6">
    <cfRule type="cellIs" dxfId="137" priority="13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37" max="6" man="1"/>
  </rowBreak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Feuil169">
    <tabColor rgb="FFFFFF00"/>
  </sheetPr>
  <dimension ref="A1:M14"/>
  <sheetViews>
    <sheetView view="pageBreakPreview" zoomScale="90" zoomScaleNormal="130" zoomScaleSheetLayoutView="90" workbookViewId="0">
      <selection activeCell="G32" sqref="G32"/>
    </sheetView>
  </sheetViews>
  <sheetFormatPr baseColWidth="10" defaultColWidth="14.796875" defaultRowHeight="13.5"/>
  <cols>
    <col min="1" max="1" width="16.3984375" style="807" customWidth="1"/>
    <col min="2" max="2" width="10" style="792" customWidth="1"/>
    <col min="3" max="3" width="13.6640625" style="792" customWidth="1"/>
    <col min="4" max="4" width="13.86328125" style="792" customWidth="1"/>
    <col min="5" max="5" width="9.6640625" style="792" customWidth="1"/>
    <col min="6" max="6" width="9.06640625" style="792" customWidth="1"/>
    <col min="7" max="7" width="9.796875" style="792" bestFit="1" customWidth="1"/>
    <col min="8" max="8" width="9.33203125" style="792" customWidth="1"/>
    <col min="9" max="9" width="11" style="792" customWidth="1"/>
    <col min="10" max="11" width="10.6640625" style="792" customWidth="1"/>
    <col min="12" max="13" width="11.6640625" style="792" customWidth="1"/>
    <col min="14" max="14" width="9.33203125" style="76" customWidth="1"/>
    <col min="15" max="21" width="11.6640625" style="76" customWidth="1"/>
    <col min="22" max="23" width="14.796875" style="76" customWidth="1"/>
    <col min="24" max="16384" width="14.796875" style="76"/>
  </cols>
  <sheetData>
    <row r="1" spans="1:13" ht="26.25" customHeight="1">
      <c r="A1" s="77" t="s">
        <v>2977</v>
      </c>
    </row>
    <row r="2" spans="1:13" ht="35" customHeight="1" thickBot="1">
      <c r="A2" s="1123" t="s">
        <v>844</v>
      </c>
      <c r="B2" s="1123"/>
      <c r="C2" s="803" t="s">
        <v>2311</v>
      </c>
      <c r="D2" s="803" t="s">
        <v>2312</v>
      </c>
      <c r="E2" s="803" t="s">
        <v>2313</v>
      </c>
      <c r="F2" s="803" t="s">
        <v>2314</v>
      </c>
      <c r="G2" s="803" t="s">
        <v>2315</v>
      </c>
      <c r="H2" s="803" t="s">
        <v>2316</v>
      </c>
      <c r="I2" s="803" t="s">
        <v>2317</v>
      </c>
      <c r="J2" s="803" t="s">
        <v>2318</v>
      </c>
      <c r="K2" s="803" t="s">
        <v>2319</v>
      </c>
      <c r="L2" s="803" t="s">
        <v>881</v>
      </c>
      <c r="M2" s="803" t="s">
        <v>445</v>
      </c>
    </row>
    <row r="3" spans="1:13" ht="15" customHeight="1">
      <c r="A3" s="1124" t="s">
        <v>2320</v>
      </c>
      <c r="B3" s="1124"/>
      <c r="C3" s="775">
        <v>56614</v>
      </c>
      <c r="D3" s="775">
        <v>30027</v>
      </c>
      <c r="E3" s="775">
        <v>16014</v>
      </c>
      <c r="F3" s="775">
        <v>10639</v>
      </c>
      <c r="G3" s="775">
        <v>12627</v>
      </c>
      <c r="H3" s="775">
        <v>9511</v>
      </c>
      <c r="I3" s="775">
        <v>8407</v>
      </c>
      <c r="J3" s="775">
        <v>9708</v>
      </c>
      <c r="K3" s="775">
        <v>9497</v>
      </c>
      <c r="L3" s="775">
        <v>2729</v>
      </c>
      <c r="M3" s="775">
        <f>SUM(C3:L3)</f>
        <v>165773</v>
      </c>
    </row>
    <row r="4" spans="1:13" ht="15" customHeight="1">
      <c r="A4" s="1124" t="s">
        <v>360</v>
      </c>
      <c r="B4" s="796" t="s">
        <v>2321</v>
      </c>
      <c r="C4" s="775">
        <v>305</v>
      </c>
      <c r="D4" s="775">
        <v>166</v>
      </c>
      <c r="E4" s="775">
        <v>114</v>
      </c>
      <c r="F4" s="775">
        <v>64</v>
      </c>
      <c r="G4" s="775">
        <v>85</v>
      </c>
      <c r="H4" s="775">
        <v>110</v>
      </c>
      <c r="I4" s="775">
        <v>78</v>
      </c>
      <c r="J4" s="775">
        <v>123</v>
      </c>
      <c r="K4" s="775">
        <v>70</v>
      </c>
      <c r="L4" s="775">
        <v>34</v>
      </c>
      <c r="M4" s="775">
        <f>SUM(C4:L4)</f>
        <v>1149</v>
      </c>
    </row>
    <row r="5" spans="1:13" ht="15" customHeight="1">
      <c r="A5" s="1124"/>
      <c r="B5" s="809" t="s">
        <v>2283</v>
      </c>
      <c r="C5" s="799">
        <f t="shared" ref="C5:M5" si="0">C4/C3*100</f>
        <v>0.53873600169569369</v>
      </c>
      <c r="D5" s="799">
        <f t="shared" si="0"/>
        <v>0.55283578113031606</v>
      </c>
      <c r="E5" s="799">
        <f t="shared" si="0"/>
        <v>0.71187710753091049</v>
      </c>
      <c r="F5" s="799">
        <f t="shared" si="0"/>
        <v>0.60156029702039671</v>
      </c>
      <c r="G5" s="799">
        <f t="shared" si="0"/>
        <v>0.67316068741585489</v>
      </c>
      <c r="H5" s="799">
        <f t="shared" si="0"/>
        <v>1.1565555672379351</v>
      </c>
      <c r="I5" s="799">
        <f t="shared" si="0"/>
        <v>0.92779826335196858</v>
      </c>
      <c r="J5" s="799">
        <f t="shared" si="0"/>
        <v>1.2669962917181705</v>
      </c>
      <c r="K5" s="799">
        <f t="shared" si="0"/>
        <v>0.73707486574707803</v>
      </c>
      <c r="L5" s="799">
        <f t="shared" si="0"/>
        <v>1.245877610846464</v>
      </c>
      <c r="M5" s="799">
        <f t="shared" si="0"/>
        <v>0.69311649062271907</v>
      </c>
    </row>
    <row r="6" spans="1:13" ht="15" customHeight="1">
      <c r="A6" s="1124" t="s">
        <v>2322</v>
      </c>
      <c r="B6" s="796" t="s">
        <v>2321</v>
      </c>
      <c r="C6" s="775">
        <v>1864</v>
      </c>
      <c r="D6" s="775">
        <v>1125</v>
      </c>
      <c r="E6" s="775">
        <v>657</v>
      </c>
      <c r="F6" s="775">
        <v>514</v>
      </c>
      <c r="G6" s="775">
        <v>676</v>
      </c>
      <c r="H6" s="775">
        <v>539</v>
      </c>
      <c r="I6" s="775">
        <v>354</v>
      </c>
      <c r="J6" s="775">
        <v>586</v>
      </c>
      <c r="K6" s="775">
        <v>544</v>
      </c>
      <c r="L6" s="775">
        <v>196</v>
      </c>
      <c r="M6" s="775">
        <f t="shared" ref="M6:M10" si="1">SUM(B6:L6)</f>
        <v>7055</v>
      </c>
    </row>
    <row r="7" spans="1:13" ht="15" customHeight="1">
      <c r="A7" s="1124"/>
      <c r="B7" s="809" t="s">
        <v>2283</v>
      </c>
      <c r="C7" s="799">
        <f t="shared" ref="C7:M7" si="2">C6/C3*100</f>
        <v>3.2924718267566329</v>
      </c>
      <c r="D7" s="799">
        <f t="shared" si="2"/>
        <v>3.7466280347687078</v>
      </c>
      <c r="E7" s="799">
        <f t="shared" si="2"/>
        <v>4.1026601723491947</v>
      </c>
      <c r="F7" s="799">
        <f t="shared" si="2"/>
        <v>4.8312811354450602</v>
      </c>
      <c r="G7" s="799">
        <f t="shared" si="2"/>
        <v>5.3536073493307992</v>
      </c>
      <c r="H7" s="799">
        <f t="shared" si="2"/>
        <v>5.6671222794658815</v>
      </c>
      <c r="I7" s="799">
        <f t="shared" si="2"/>
        <v>4.2107767336743196</v>
      </c>
      <c r="J7" s="799">
        <f t="shared" si="2"/>
        <v>6.0362587556654308</v>
      </c>
      <c r="K7" s="799">
        <f t="shared" si="2"/>
        <v>5.7281246709487208</v>
      </c>
      <c r="L7" s="799">
        <f t="shared" si="2"/>
        <v>7.1821179919384388</v>
      </c>
      <c r="M7" s="799">
        <f t="shared" si="2"/>
        <v>4.2558197052596016</v>
      </c>
    </row>
    <row r="8" spans="1:13" ht="15" customHeight="1">
      <c r="A8" s="1124" t="s">
        <v>2323</v>
      </c>
      <c r="B8" s="796" t="s">
        <v>2321</v>
      </c>
      <c r="C8" s="775">
        <v>485</v>
      </c>
      <c r="D8" s="775">
        <v>474</v>
      </c>
      <c r="E8" s="775">
        <v>250</v>
      </c>
      <c r="F8" s="775">
        <v>159</v>
      </c>
      <c r="G8" s="775">
        <v>209</v>
      </c>
      <c r="H8" s="775">
        <v>152</v>
      </c>
      <c r="I8" s="775">
        <v>38</v>
      </c>
      <c r="J8" s="775">
        <v>105</v>
      </c>
      <c r="K8" s="775">
        <v>620</v>
      </c>
      <c r="L8" s="775">
        <v>22</v>
      </c>
      <c r="M8" s="775">
        <f t="shared" si="1"/>
        <v>2514</v>
      </c>
    </row>
    <row r="9" spans="1:13" ht="15" customHeight="1">
      <c r="A9" s="1124"/>
      <c r="B9" s="809" t="s">
        <v>2283</v>
      </c>
      <c r="C9" s="799">
        <f t="shared" ref="C9:M9" si="3">C8/C3*100</f>
        <v>0.85667856007348009</v>
      </c>
      <c r="D9" s="799">
        <f t="shared" si="3"/>
        <v>1.5785792786492157</v>
      </c>
      <c r="E9" s="799">
        <f t="shared" si="3"/>
        <v>1.5611340077432245</v>
      </c>
      <c r="F9" s="799">
        <f t="shared" si="3"/>
        <v>1.4945013629100481</v>
      </c>
      <c r="G9" s="799">
        <f t="shared" si="3"/>
        <v>1.6551833372931022</v>
      </c>
      <c r="H9" s="799">
        <f t="shared" si="3"/>
        <v>1.5981495110924191</v>
      </c>
      <c r="I9" s="799">
        <f t="shared" si="3"/>
        <v>0.45200428214583088</v>
      </c>
      <c r="J9" s="799">
        <f t="shared" si="3"/>
        <v>1.0815822002472189</v>
      </c>
      <c r="K9" s="799">
        <f t="shared" si="3"/>
        <v>6.5283773823312625</v>
      </c>
      <c r="L9" s="799">
        <f t="shared" si="3"/>
        <v>0.80615610113594727</v>
      </c>
      <c r="M9" s="799">
        <f t="shared" si="3"/>
        <v>1.5165316426679858</v>
      </c>
    </row>
    <row r="10" spans="1:13" ht="15" customHeight="1">
      <c r="A10" s="1124" t="s">
        <v>2324</v>
      </c>
      <c r="B10" s="796" t="s">
        <v>2321</v>
      </c>
      <c r="C10" s="775">
        <v>933</v>
      </c>
      <c r="D10" s="775">
        <v>412</v>
      </c>
      <c r="E10" s="775">
        <v>312</v>
      </c>
      <c r="F10" s="775">
        <v>109</v>
      </c>
      <c r="G10" s="775">
        <v>191</v>
      </c>
      <c r="H10" s="775">
        <v>166</v>
      </c>
      <c r="I10" s="775">
        <v>191</v>
      </c>
      <c r="J10" s="775">
        <v>344</v>
      </c>
      <c r="K10" s="775">
        <v>318</v>
      </c>
      <c r="L10" s="775">
        <v>106</v>
      </c>
      <c r="M10" s="775">
        <f t="shared" si="1"/>
        <v>3082</v>
      </c>
    </row>
    <row r="11" spans="1:13" ht="15" customHeight="1">
      <c r="A11" s="1124"/>
      <c r="B11" s="809" t="s">
        <v>2283</v>
      </c>
      <c r="C11" s="799">
        <f t="shared" ref="C11:M11" si="4">C10/C3*100</f>
        <v>1.6480022609248597</v>
      </c>
      <c r="D11" s="799">
        <f t="shared" si="4"/>
        <v>1.3720984447330735</v>
      </c>
      <c r="E11" s="799">
        <f t="shared" si="4"/>
        <v>1.9482952416635442</v>
      </c>
      <c r="F11" s="799">
        <f t="shared" si="4"/>
        <v>1.024532380862863</v>
      </c>
      <c r="G11" s="799">
        <f t="shared" si="4"/>
        <v>1.5126316623109211</v>
      </c>
      <c r="H11" s="799">
        <f t="shared" si="4"/>
        <v>1.7453474923772476</v>
      </c>
      <c r="I11" s="799">
        <f t="shared" si="4"/>
        <v>2.2719162602593079</v>
      </c>
      <c r="J11" s="799">
        <f t="shared" si="4"/>
        <v>3.5434693036670786</v>
      </c>
      <c r="K11" s="799">
        <f t="shared" si="4"/>
        <v>3.348425818679583</v>
      </c>
      <c r="L11" s="799">
        <f t="shared" si="4"/>
        <v>3.884206669109564</v>
      </c>
      <c r="M11" s="799">
        <f t="shared" si="4"/>
        <v>1.8591688634457963</v>
      </c>
    </row>
    <row r="12" spans="1:13" ht="15" customHeight="1">
      <c r="A12" s="1124" t="s">
        <v>445</v>
      </c>
      <c r="B12" s="796" t="s">
        <v>2321</v>
      </c>
      <c r="C12" s="775">
        <f t="shared" ref="C12:M12" si="5">C4+C6+C8+C10</f>
        <v>3587</v>
      </c>
      <c r="D12" s="775">
        <f t="shared" si="5"/>
        <v>2177</v>
      </c>
      <c r="E12" s="775">
        <f t="shared" si="5"/>
        <v>1333</v>
      </c>
      <c r="F12" s="775"/>
      <c r="G12" s="775">
        <f t="shared" si="5"/>
        <v>1161</v>
      </c>
      <c r="H12" s="775">
        <f t="shared" si="5"/>
        <v>967</v>
      </c>
      <c r="I12" s="775">
        <f t="shared" si="5"/>
        <v>661</v>
      </c>
      <c r="J12" s="775">
        <f t="shared" si="5"/>
        <v>1158</v>
      </c>
      <c r="K12" s="775">
        <f t="shared" si="5"/>
        <v>1552</v>
      </c>
      <c r="L12" s="775">
        <f t="shared" si="5"/>
        <v>358</v>
      </c>
      <c r="M12" s="775">
        <f t="shared" si="5"/>
        <v>13800</v>
      </c>
    </row>
    <row r="13" spans="1:13" ht="15" customHeight="1" thickBot="1">
      <c r="A13" s="1125"/>
      <c r="B13" s="482" t="s">
        <v>2283</v>
      </c>
      <c r="C13" s="464">
        <f t="shared" ref="C13:M13" si="6">C12/C3*100</f>
        <v>6.3358886494506663</v>
      </c>
      <c r="D13" s="464">
        <f t="shared" si="6"/>
        <v>7.2501415392813131</v>
      </c>
      <c r="E13" s="464">
        <f t="shared" si="6"/>
        <v>8.3239665292868725</v>
      </c>
      <c r="F13" s="464">
        <f t="shared" si="6"/>
        <v>0</v>
      </c>
      <c r="G13" s="464">
        <f t="shared" si="6"/>
        <v>9.1945830363506769</v>
      </c>
      <c r="H13" s="464">
        <f t="shared" si="6"/>
        <v>10.167174850173483</v>
      </c>
      <c r="I13" s="464">
        <f t="shared" si="6"/>
        <v>7.8624955394314258</v>
      </c>
      <c r="J13" s="464">
        <f t="shared" si="6"/>
        <v>11.928306551297899</v>
      </c>
      <c r="K13" s="464">
        <f t="shared" si="6"/>
        <v>16.342002737706643</v>
      </c>
      <c r="L13" s="464">
        <f t="shared" si="6"/>
        <v>13.118358373030414</v>
      </c>
      <c r="M13" s="464">
        <f t="shared" si="6"/>
        <v>8.3246367019961038</v>
      </c>
    </row>
    <row r="14" spans="1:13" ht="14.25" customHeight="1">
      <c r="A14" s="810" t="s">
        <v>2325</v>
      </c>
    </row>
  </sheetData>
  <mergeCells count="7">
    <mergeCell ref="A2:B2"/>
    <mergeCell ref="A8:A9"/>
    <mergeCell ref="A12:A13"/>
    <mergeCell ref="A4:A5"/>
    <mergeCell ref="A6:A7"/>
    <mergeCell ref="A10:A11"/>
    <mergeCell ref="A3:B3"/>
  </mergeCells>
  <conditionalFormatting sqref="A2:A3 C2:M3 A4:M4 A6:M6 A8:M8 A10:M10 A12:M12">
    <cfRule type="containsBlanks" dxfId="136" priority="6">
      <formula>LEN(TRIM(A2))=0</formula>
    </cfRule>
    <cfRule type="cellIs" dxfId="135" priority="7" stopIfTrue="1" operator="greaterThan">
      <formula>-1</formula>
    </cfRule>
  </conditionalFormatting>
  <conditionalFormatting sqref="B5:M5">
    <cfRule type="containsBlanks" dxfId="134" priority="5">
      <formula>LEN(TRIM(B5))=0</formula>
    </cfRule>
  </conditionalFormatting>
  <conditionalFormatting sqref="B7:M7">
    <cfRule type="containsBlanks" dxfId="133" priority="4">
      <formula>LEN(TRIM(B7))=0</formula>
    </cfRule>
  </conditionalFormatting>
  <conditionalFormatting sqref="B9:M9">
    <cfRule type="containsBlanks" dxfId="132" priority="3">
      <formula>LEN(TRIM(B9))=0</formula>
    </cfRule>
  </conditionalFormatting>
  <conditionalFormatting sqref="B11:M11">
    <cfRule type="containsBlanks" dxfId="131" priority="2">
      <formula>LEN(TRIM(B11))=0</formula>
    </cfRule>
  </conditionalFormatting>
  <conditionalFormatting sqref="B13:M13">
    <cfRule type="containsBlanks" dxfId="130" priority="1">
      <formula>LEN(TRIM(B13))=0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Feuil171">
    <tabColor rgb="FFFFFF00"/>
  </sheetPr>
  <dimension ref="A1:H29"/>
  <sheetViews>
    <sheetView view="pageBreakPreview" zoomScale="90" zoomScaleNormal="130" zoomScaleSheetLayoutView="90" workbookViewId="0">
      <selection activeCell="G32" sqref="G32"/>
    </sheetView>
  </sheetViews>
  <sheetFormatPr baseColWidth="10" defaultColWidth="14.796875" defaultRowHeight="13.5"/>
  <cols>
    <col min="1" max="1" width="19.265625" style="807" customWidth="1"/>
    <col min="2" max="2" width="12.33203125" style="792" customWidth="1"/>
    <col min="3" max="3" width="11.46484375" style="792" customWidth="1"/>
    <col min="4" max="4" width="10.6640625" style="792" customWidth="1"/>
    <col min="5" max="5" width="10.1328125" style="792" customWidth="1"/>
    <col min="6" max="6" width="9.33203125" style="792" customWidth="1"/>
    <col min="7" max="7" width="9.53125" style="792" customWidth="1"/>
    <col min="8" max="8" width="19.265625" style="807" customWidth="1"/>
    <col min="9" max="9" width="11" style="76" customWidth="1"/>
    <col min="10" max="11" width="10.6640625" style="76" customWidth="1"/>
    <col min="12" max="13" width="11.6640625" style="76" customWidth="1"/>
    <col min="14" max="14" width="9.33203125" style="76" customWidth="1"/>
    <col min="15" max="21" width="11.6640625" style="76" customWidth="1"/>
    <col min="22" max="23" width="14.796875" style="76" customWidth="1"/>
    <col min="24" max="16384" width="14.796875" style="76"/>
  </cols>
  <sheetData>
    <row r="1" spans="1:8" ht="14.25" customHeight="1">
      <c r="A1" s="77" t="s">
        <v>2978</v>
      </c>
      <c r="H1" s="77"/>
    </row>
    <row r="2" spans="1:8" ht="55.5" customHeight="1" thickBot="1">
      <c r="A2" s="802" t="s">
        <v>679</v>
      </c>
      <c r="B2" s="803" t="s">
        <v>2327</v>
      </c>
      <c r="C2" s="803" t="s">
        <v>2328</v>
      </c>
      <c r="D2" s="803" t="s">
        <v>2289</v>
      </c>
      <c r="E2" s="811"/>
      <c r="H2" s="792"/>
    </row>
    <row r="3" spans="1:8" ht="15" customHeight="1">
      <c r="A3" s="796" t="s">
        <v>2290</v>
      </c>
      <c r="B3" s="775">
        <v>56614</v>
      </c>
      <c r="C3" s="775">
        <v>53352</v>
      </c>
      <c r="D3" s="799">
        <f t="shared" ref="D3:D13" si="0">C3/B3*100</f>
        <v>94.238174303175896</v>
      </c>
      <c r="E3" s="811"/>
      <c r="H3" s="792"/>
    </row>
    <row r="4" spans="1:8" ht="15" customHeight="1">
      <c r="A4" s="796" t="s">
        <v>2291</v>
      </c>
      <c r="B4" s="775">
        <v>30027</v>
      </c>
      <c r="C4" s="775">
        <v>28929</v>
      </c>
      <c r="D4" s="799">
        <f t="shared" si="0"/>
        <v>96.343291038065743</v>
      </c>
      <c r="E4" s="811"/>
      <c r="H4" s="792"/>
    </row>
    <row r="5" spans="1:8" ht="15" customHeight="1">
      <c r="A5" s="796" t="s">
        <v>2292</v>
      </c>
      <c r="B5" s="775">
        <v>10639</v>
      </c>
      <c r="C5" s="775">
        <v>10536</v>
      </c>
      <c r="D5" s="799">
        <f t="shared" si="0"/>
        <v>99.031863896982799</v>
      </c>
      <c r="E5" s="811"/>
      <c r="H5" s="792"/>
    </row>
    <row r="6" spans="1:8" ht="15" customHeight="1">
      <c r="A6" s="796" t="s">
        <v>2293</v>
      </c>
      <c r="B6" s="775">
        <v>16014</v>
      </c>
      <c r="C6" s="775">
        <v>15436</v>
      </c>
      <c r="D6" s="799">
        <f t="shared" si="0"/>
        <v>96.390658174097666</v>
      </c>
      <c r="E6" s="811"/>
      <c r="H6" s="792"/>
    </row>
    <row r="7" spans="1:8" ht="15" customHeight="1">
      <c r="A7" s="796" t="s">
        <v>876</v>
      </c>
      <c r="B7" s="775">
        <v>8407</v>
      </c>
      <c r="C7" s="775">
        <v>8219</v>
      </c>
      <c r="D7" s="799">
        <f t="shared" si="0"/>
        <v>97.76376828833115</v>
      </c>
      <c r="E7" s="811"/>
      <c r="H7" s="792"/>
    </row>
    <row r="8" spans="1:8" ht="15" customHeight="1">
      <c r="A8" s="796" t="s">
        <v>869</v>
      </c>
      <c r="B8" s="775">
        <v>9708</v>
      </c>
      <c r="C8" s="775">
        <v>9156</v>
      </c>
      <c r="D8" s="799">
        <f t="shared" si="0"/>
        <v>94.313967861557472</v>
      </c>
      <c r="E8" s="812"/>
      <c r="F8" s="808"/>
      <c r="G8" s="808"/>
      <c r="H8" s="808"/>
    </row>
    <row r="9" spans="1:8" ht="15" customHeight="1">
      <c r="A9" s="796" t="s">
        <v>2294</v>
      </c>
      <c r="B9" s="775">
        <v>9511</v>
      </c>
      <c r="C9" s="775">
        <v>9232</v>
      </c>
      <c r="D9" s="799">
        <f t="shared" si="0"/>
        <v>97.066554515823782</v>
      </c>
      <c r="E9" s="812"/>
      <c r="F9" s="808"/>
      <c r="G9" s="808"/>
      <c r="H9" s="808"/>
    </row>
    <row r="10" spans="1:8" ht="15" customHeight="1">
      <c r="A10" s="796" t="s">
        <v>885</v>
      </c>
      <c r="B10" s="775">
        <v>9497</v>
      </c>
      <c r="C10" s="775">
        <v>9413</v>
      </c>
      <c r="D10" s="799">
        <f t="shared" si="0"/>
        <v>99.115510161103501</v>
      </c>
      <c r="E10" s="812"/>
      <c r="F10" s="808"/>
      <c r="G10" s="808"/>
      <c r="H10" s="808"/>
    </row>
    <row r="11" spans="1:8" ht="15" customHeight="1">
      <c r="A11" s="796" t="s">
        <v>2295</v>
      </c>
      <c r="B11" s="775">
        <v>12627</v>
      </c>
      <c r="C11" s="775">
        <v>12074</v>
      </c>
      <c r="D11" s="799">
        <f t="shared" si="0"/>
        <v>95.620495763047444</v>
      </c>
      <c r="E11" s="812"/>
      <c r="F11" s="808"/>
      <c r="G11" s="808"/>
      <c r="H11" s="808"/>
    </row>
    <row r="12" spans="1:8" ht="15" customHeight="1">
      <c r="A12" s="796" t="s">
        <v>881</v>
      </c>
      <c r="B12" s="775">
        <v>2729</v>
      </c>
      <c r="C12" s="775">
        <v>2714</v>
      </c>
      <c r="D12" s="799">
        <f t="shared" si="0"/>
        <v>99.450348112861846</v>
      </c>
      <c r="E12" s="812"/>
      <c r="F12" s="808"/>
      <c r="G12" s="808"/>
      <c r="H12" s="808"/>
    </row>
    <row r="13" spans="1:8" ht="15" customHeight="1" thickBot="1">
      <c r="A13" s="480" t="s">
        <v>445</v>
      </c>
      <c r="B13" s="19">
        <f>SUM(B3:B12)</f>
        <v>165773</v>
      </c>
      <c r="C13" s="19">
        <f>SUM(C3:C12)</f>
        <v>159061</v>
      </c>
      <c r="D13" s="464">
        <f t="shared" si="0"/>
        <v>95.951089743203056</v>
      </c>
      <c r="E13" s="812"/>
      <c r="F13" s="808"/>
      <c r="G13" s="808"/>
      <c r="H13" s="808"/>
    </row>
    <row r="14" spans="1:8" ht="14.25" customHeight="1">
      <c r="A14" s="805"/>
      <c r="H14" s="805"/>
    </row>
    <row r="15" spans="1:8" ht="14.25" customHeight="1" thickBot="1">
      <c r="A15" s="77" t="s">
        <v>2979</v>
      </c>
      <c r="H15" s="77"/>
    </row>
    <row r="16" spans="1:8" ht="26.25" customHeight="1" thickBot="1">
      <c r="A16" s="1131" t="s">
        <v>679</v>
      </c>
      <c r="B16" s="1128" t="s">
        <v>2329</v>
      </c>
      <c r="C16" s="1129"/>
      <c r="D16" s="1130" t="s">
        <v>2330</v>
      </c>
      <c r="E16" s="1130" t="s">
        <v>2331</v>
      </c>
      <c r="F16" s="1126" t="s">
        <v>2980</v>
      </c>
      <c r="G16" s="1126" t="s">
        <v>2332</v>
      </c>
      <c r="H16" s="1126" t="s">
        <v>445</v>
      </c>
    </row>
    <row r="17" spans="1:8" ht="40.25" customHeight="1" thickBot="1">
      <c r="A17" s="1131"/>
      <c r="B17" s="813" t="s">
        <v>2333</v>
      </c>
      <c r="C17" s="813" t="s">
        <v>2334</v>
      </c>
      <c r="D17" s="1127"/>
      <c r="E17" s="1127"/>
      <c r="F17" s="1127"/>
      <c r="G17" s="1127"/>
      <c r="H17" s="1127"/>
    </row>
    <row r="18" spans="1:8" ht="15" customHeight="1">
      <c r="A18" s="796" t="s">
        <v>2290</v>
      </c>
      <c r="B18" s="775">
        <v>43477</v>
      </c>
      <c r="C18" s="775">
        <v>10883</v>
      </c>
      <c r="D18" s="775">
        <v>3736</v>
      </c>
      <c r="E18" s="775">
        <v>3834</v>
      </c>
      <c r="F18" s="775">
        <v>591</v>
      </c>
      <c r="G18" s="775">
        <v>0</v>
      </c>
      <c r="H18" s="775">
        <f t="shared" ref="H18:H25" si="1">SUM(B18:G18)</f>
        <v>62521</v>
      </c>
    </row>
    <row r="19" spans="1:8" ht="15" customHeight="1">
      <c r="A19" s="796" t="s">
        <v>2291</v>
      </c>
      <c r="B19" s="775">
        <v>24246</v>
      </c>
      <c r="C19" s="775">
        <v>5801</v>
      </c>
      <c r="D19" s="775">
        <v>1229</v>
      </c>
      <c r="E19" s="775">
        <v>512</v>
      </c>
      <c r="F19" s="775">
        <v>341</v>
      </c>
      <c r="G19" s="775">
        <v>2</v>
      </c>
      <c r="H19" s="775">
        <f t="shared" si="1"/>
        <v>32131</v>
      </c>
    </row>
    <row r="20" spans="1:8" ht="15" customHeight="1">
      <c r="A20" s="796" t="s">
        <v>2292</v>
      </c>
      <c r="B20" s="775">
        <v>8306</v>
      </c>
      <c r="C20" s="775">
        <v>3306</v>
      </c>
      <c r="D20" s="775">
        <v>321</v>
      </c>
      <c r="E20" s="775">
        <v>185</v>
      </c>
      <c r="F20" s="775">
        <v>14</v>
      </c>
      <c r="G20" s="775">
        <v>0</v>
      </c>
      <c r="H20" s="775">
        <f t="shared" si="1"/>
        <v>12132</v>
      </c>
    </row>
    <row r="21" spans="1:8" ht="15" customHeight="1">
      <c r="A21" s="796" t="s">
        <v>2293</v>
      </c>
      <c r="B21" s="775">
        <v>12309</v>
      </c>
      <c r="C21" s="775">
        <v>5758</v>
      </c>
      <c r="D21" s="775">
        <v>1303</v>
      </c>
      <c r="E21" s="775">
        <v>1478</v>
      </c>
      <c r="F21" s="775">
        <v>85</v>
      </c>
      <c r="G21" s="775">
        <v>0</v>
      </c>
      <c r="H21" s="775">
        <f t="shared" si="1"/>
        <v>20933</v>
      </c>
    </row>
    <row r="22" spans="1:8" ht="15" customHeight="1">
      <c r="A22" s="796" t="s">
        <v>876</v>
      </c>
      <c r="B22" s="775">
        <v>5276</v>
      </c>
      <c r="C22" s="775">
        <v>5871</v>
      </c>
      <c r="D22" s="775">
        <v>20</v>
      </c>
      <c r="E22" s="775">
        <v>0</v>
      </c>
      <c r="F22" s="775">
        <v>139</v>
      </c>
      <c r="G22" s="775">
        <v>0</v>
      </c>
      <c r="H22" s="775">
        <f t="shared" si="1"/>
        <v>11306</v>
      </c>
    </row>
    <row r="23" spans="1:8" ht="15" customHeight="1">
      <c r="A23" s="796" t="s">
        <v>869</v>
      </c>
      <c r="B23" s="775">
        <v>7353</v>
      </c>
      <c r="C23" s="775">
        <v>3112</v>
      </c>
      <c r="D23" s="775">
        <v>53</v>
      </c>
      <c r="E23" s="775">
        <v>0</v>
      </c>
      <c r="F23" s="775">
        <v>132</v>
      </c>
      <c r="G23" s="775">
        <v>0</v>
      </c>
      <c r="H23" s="775">
        <f t="shared" si="1"/>
        <v>10650</v>
      </c>
    </row>
    <row r="24" spans="1:8" ht="15" customHeight="1">
      <c r="A24" s="796" t="s">
        <v>2294</v>
      </c>
      <c r="B24" s="775">
        <v>7529</v>
      </c>
      <c r="C24" s="775">
        <v>2920</v>
      </c>
      <c r="D24" s="775">
        <v>0</v>
      </c>
      <c r="E24" s="775">
        <v>0</v>
      </c>
      <c r="F24" s="775">
        <v>0</v>
      </c>
      <c r="G24" s="775">
        <v>0</v>
      </c>
      <c r="H24" s="775">
        <f t="shared" si="1"/>
        <v>10449</v>
      </c>
    </row>
    <row r="25" spans="1:8" ht="15" customHeight="1">
      <c r="A25" s="796" t="s">
        <v>885</v>
      </c>
      <c r="B25" s="775">
        <v>7813</v>
      </c>
      <c r="C25" s="775">
        <v>3180</v>
      </c>
      <c r="D25" s="775">
        <v>163</v>
      </c>
      <c r="E25" s="775">
        <v>0</v>
      </c>
      <c r="F25" s="775">
        <v>28</v>
      </c>
      <c r="G25" s="775">
        <v>0</v>
      </c>
      <c r="H25" s="775">
        <f t="shared" si="1"/>
        <v>11184</v>
      </c>
    </row>
    <row r="26" spans="1:8" ht="15" customHeight="1">
      <c r="A26" s="796" t="s">
        <v>2295</v>
      </c>
      <c r="B26" s="775">
        <v>9004</v>
      </c>
      <c r="C26" s="775">
        <v>5924</v>
      </c>
      <c r="D26" s="775">
        <v>461</v>
      </c>
      <c r="E26" s="775">
        <v>44</v>
      </c>
      <c r="F26" s="775">
        <v>140</v>
      </c>
      <c r="G26" s="775">
        <v>0</v>
      </c>
      <c r="H26" s="775">
        <f>SUM(C26:G26)</f>
        <v>6569</v>
      </c>
    </row>
    <row r="27" spans="1:8" ht="15" customHeight="1">
      <c r="A27" s="796" t="s">
        <v>881</v>
      </c>
      <c r="B27" s="775">
        <v>979</v>
      </c>
      <c r="C27" s="775">
        <v>2984</v>
      </c>
      <c r="D27" s="775">
        <v>0</v>
      </c>
      <c r="E27" s="775">
        <v>0</v>
      </c>
      <c r="F27" s="775">
        <v>454</v>
      </c>
      <c r="G27" s="775">
        <v>0</v>
      </c>
      <c r="H27" s="775">
        <f>SUM(B27:G27)</f>
        <v>4417</v>
      </c>
    </row>
    <row r="28" spans="1:8" ht="15" customHeight="1">
      <c r="A28" s="481" t="s">
        <v>445</v>
      </c>
      <c r="B28" s="25">
        <f t="shared" ref="B28:G28" si="2">SUM(B18:B27)</f>
        <v>126292</v>
      </c>
      <c r="C28" s="25">
        <f t="shared" si="2"/>
        <v>49739</v>
      </c>
      <c r="D28" s="25">
        <f t="shared" si="2"/>
        <v>7286</v>
      </c>
      <c r="E28" s="25">
        <f t="shared" si="2"/>
        <v>6053</v>
      </c>
      <c r="F28" s="25">
        <f t="shared" si="2"/>
        <v>1924</v>
      </c>
      <c r="G28" s="25">
        <f t="shared" si="2"/>
        <v>2</v>
      </c>
      <c r="H28" s="25">
        <f>SUM(B28:G28)</f>
        <v>191296</v>
      </c>
    </row>
    <row r="29" spans="1:8" ht="15" customHeight="1">
      <c r="A29" s="481" t="s">
        <v>2289</v>
      </c>
      <c r="B29" s="97">
        <f>B28/$H$28*100</f>
        <v>66.019153563064563</v>
      </c>
      <c r="C29" s="97">
        <f>C28/$H$28*100</f>
        <v>26.001066410170626</v>
      </c>
      <c r="D29" s="97">
        <f t="shared" ref="D29:H29" si="3">D28/$H$28*100</f>
        <v>3.8087571094011374</v>
      </c>
      <c r="E29" s="97">
        <f t="shared" si="3"/>
        <v>3.1642062562730007</v>
      </c>
      <c r="F29" s="97">
        <f t="shared" si="3"/>
        <v>1.0057711609233859</v>
      </c>
      <c r="G29" s="97">
        <f t="shared" si="3"/>
        <v>1.0455001672800268E-3</v>
      </c>
      <c r="H29" s="25">
        <f t="shared" si="3"/>
        <v>100</v>
      </c>
    </row>
  </sheetData>
  <mergeCells count="7">
    <mergeCell ref="H16:H17"/>
    <mergeCell ref="G16:G17"/>
    <mergeCell ref="B16:C16"/>
    <mergeCell ref="D16:D17"/>
    <mergeCell ref="A16:A17"/>
    <mergeCell ref="E16:E17"/>
    <mergeCell ref="F16:F17"/>
  </mergeCells>
  <conditionalFormatting sqref="A2:D2 A3:C13">
    <cfRule type="cellIs" dxfId="129" priority="4" stopIfTrue="1" operator="greaterThan">
      <formula>-1</formula>
    </cfRule>
  </conditionalFormatting>
  <conditionalFormatting sqref="A2:D13">
    <cfRule type="containsBlanks" dxfId="128" priority="2">
      <formula>LEN(TRIM(A2))=0</formula>
    </cfRule>
  </conditionalFormatting>
  <conditionalFormatting sqref="A18:G28 A29 H18:H29">
    <cfRule type="cellIs" dxfId="127" priority="3" stopIfTrue="1" operator="greaterThan">
      <formula>-1</formula>
    </cfRule>
  </conditionalFormatting>
  <conditionalFormatting sqref="A18:H29">
    <cfRule type="containsBlanks" dxfId="126" priority="1">
      <formula>LEN(TRIM(A18))=0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Feuil172">
    <tabColor rgb="FFFFFF00"/>
  </sheetPr>
  <dimension ref="A1:N27"/>
  <sheetViews>
    <sheetView view="pageBreakPreview" topLeftCell="A11" zoomScale="90" zoomScaleNormal="130" zoomScaleSheetLayoutView="90" workbookViewId="0">
      <selection activeCell="G32" sqref="G32"/>
    </sheetView>
  </sheetViews>
  <sheetFormatPr baseColWidth="10" defaultColWidth="14.796875" defaultRowHeight="13.5"/>
  <cols>
    <col min="1" max="1" width="43.3984375" style="807" customWidth="1"/>
    <col min="2" max="2" width="11.3984375" style="792" customWidth="1"/>
    <col min="3" max="3" width="7.73046875" style="792" bestFit="1" customWidth="1"/>
    <col min="4" max="4" width="9.3984375" style="792" customWidth="1"/>
    <col min="5" max="5" width="8.796875" style="792" customWidth="1"/>
    <col min="6" max="6" width="9.06640625" style="792" customWidth="1"/>
    <col min="7" max="7" width="5.9296875" style="792" bestFit="1" customWidth="1"/>
    <col min="8" max="8" width="7.59765625" style="792" customWidth="1"/>
    <col min="9" max="9" width="5.796875" style="792" bestFit="1" customWidth="1"/>
    <col min="10" max="10" width="7.73046875" style="792" bestFit="1" customWidth="1"/>
    <col min="11" max="11" width="5.796875" style="792" bestFit="1" customWidth="1"/>
    <col min="12" max="12" width="9.19921875" style="792" customWidth="1"/>
    <col min="13" max="13" width="6.73046875" style="792" customWidth="1"/>
    <col min="14" max="14" width="7.265625" style="76" bestFit="1" customWidth="1"/>
    <col min="15" max="20" width="11.6640625" style="76" customWidth="1"/>
    <col min="21" max="22" width="14.796875" style="76" customWidth="1"/>
    <col min="23" max="16384" width="14.796875" style="76"/>
  </cols>
  <sheetData>
    <row r="1" spans="1:14" ht="23.25" customHeight="1">
      <c r="A1" s="77" t="s">
        <v>2981</v>
      </c>
      <c r="N1" s="792"/>
    </row>
    <row r="2" spans="1:14" s="75" customFormat="1" ht="13.9" thickBot="1">
      <c r="A2" s="802" t="s">
        <v>2336</v>
      </c>
      <c r="B2" s="803" t="s">
        <v>2982</v>
      </c>
      <c r="C2" s="803" t="s">
        <v>2983</v>
      </c>
      <c r="D2" s="803" t="s">
        <v>2984</v>
      </c>
      <c r="E2" s="803" t="s">
        <v>2985</v>
      </c>
      <c r="F2" s="803" t="s">
        <v>2986</v>
      </c>
      <c r="G2" s="803" t="s">
        <v>2987</v>
      </c>
      <c r="H2" s="803" t="s">
        <v>2988</v>
      </c>
      <c r="I2" s="803" t="s">
        <v>2989</v>
      </c>
      <c r="J2" s="803" t="s">
        <v>2990</v>
      </c>
      <c r="K2" s="803" t="s">
        <v>2991</v>
      </c>
      <c r="L2" s="803" t="s">
        <v>2337</v>
      </c>
      <c r="M2" s="803" t="s">
        <v>2283</v>
      </c>
      <c r="N2" s="806"/>
    </row>
    <row r="3" spans="1:14" ht="27">
      <c r="A3" s="819" t="s">
        <v>2992</v>
      </c>
      <c r="B3" s="818">
        <v>2491</v>
      </c>
      <c r="C3" s="818">
        <v>776</v>
      </c>
      <c r="D3" s="818">
        <v>525</v>
      </c>
      <c r="E3" s="818">
        <v>256</v>
      </c>
      <c r="F3" s="818">
        <v>306</v>
      </c>
      <c r="G3" s="818">
        <v>370</v>
      </c>
      <c r="H3" s="818">
        <v>144</v>
      </c>
      <c r="I3" s="818">
        <v>426</v>
      </c>
      <c r="J3" s="818">
        <v>166</v>
      </c>
      <c r="K3" s="818">
        <v>71</v>
      </c>
      <c r="L3" s="818">
        <f>SUM(B3:K3)</f>
        <v>5531</v>
      </c>
      <c r="M3" s="799">
        <f>L3/$L$15*100</f>
        <v>22.467300349337883</v>
      </c>
      <c r="N3" s="792"/>
    </row>
    <row r="4" spans="1:14" ht="27">
      <c r="A4" s="819" t="s">
        <v>2993</v>
      </c>
      <c r="B4" s="818">
        <v>521</v>
      </c>
      <c r="C4" s="818">
        <v>200</v>
      </c>
      <c r="D4" s="818">
        <v>36</v>
      </c>
      <c r="E4" s="818">
        <v>26</v>
      </c>
      <c r="F4" s="818">
        <v>61</v>
      </c>
      <c r="G4" s="818">
        <v>3</v>
      </c>
      <c r="H4" s="818">
        <v>32</v>
      </c>
      <c r="I4" s="818">
        <v>33</v>
      </c>
      <c r="J4" s="818">
        <v>7</v>
      </c>
      <c r="K4" s="818">
        <v>1</v>
      </c>
      <c r="L4" s="818">
        <f t="shared" ref="L4:L16" si="0">SUM(B4:K4)</f>
        <v>920</v>
      </c>
      <c r="M4" s="799">
        <f t="shared" ref="M4:M15" si="1">L4/$L$15*100</f>
        <v>3.7371029328133889</v>
      </c>
      <c r="N4" s="792"/>
    </row>
    <row r="5" spans="1:14" ht="27">
      <c r="A5" s="819" t="s">
        <v>2994</v>
      </c>
      <c r="B5" s="818">
        <v>108</v>
      </c>
      <c r="C5" s="818">
        <v>61</v>
      </c>
      <c r="D5" s="818">
        <v>7</v>
      </c>
      <c r="E5" s="818">
        <v>12</v>
      </c>
      <c r="F5" s="818">
        <v>96</v>
      </c>
      <c r="G5" s="818">
        <v>13</v>
      </c>
      <c r="H5" s="818">
        <v>29</v>
      </c>
      <c r="I5" s="818">
        <v>140</v>
      </c>
      <c r="J5" s="818">
        <v>30</v>
      </c>
      <c r="K5" s="818">
        <v>7</v>
      </c>
      <c r="L5" s="818">
        <f t="shared" si="0"/>
        <v>503</v>
      </c>
      <c r="M5" s="799">
        <f t="shared" si="1"/>
        <v>2.0432204078316678</v>
      </c>
      <c r="N5" s="792"/>
    </row>
    <row r="6" spans="1:14" ht="27">
      <c r="A6" s="819" t="s">
        <v>2995</v>
      </c>
      <c r="B6" s="818">
        <v>178</v>
      </c>
      <c r="C6" s="818">
        <v>109</v>
      </c>
      <c r="D6" s="818">
        <v>22</v>
      </c>
      <c r="E6" s="818">
        <v>6</v>
      </c>
      <c r="F6" s="818">
        <v>39</v>
      </c>
      <c r="G6" s="818">
        <v>0</v>
      </c>
      <c r="H6" s="818">
        <v>7</v>
      </c>
      <c r="I6" s="818">
        <v>26</v>
      </c>
      <c r="J6" s="818">
        <v>7</v>
      </c>
      <c r="K6" s="818">
        <v>0</v>
      </c>
      <c r="L6" s="818">
        <f t="shared" si="0"/>
        <v>394</v>
      </c>
      <c r="M6" s="799">
        <f t="shared" si="1"/>
        <v>1.600454951661386</v>
      </c>
      <c r="N6" s="792"/>
    </row>
    <row r="7" spans="1:14" ht="27">
      <c r="A7" s="819" t="s">
        <v>2996</v>
      </c>
      <c r="B7" s="818">
        <v>122</v>
      </c>
      <c r="C7" s="818">
        <v>51</v>
      </c>
      <c r="D7" s="818">
        <v>3</v>
      </c>
      <c r="E7" s="818">
        <v>9</v>
      </c>
      <c r="F7" s="818">
        <v>12</v>
      </c>
      <c r="G7" s="818">
        <v>0</v>
      </c>
      <c r="H7" s="818">
        <v>6</v>
      </c>
      <c r="I7" s="818">
        <v>2</v>
      </c>
      <c r="J7" s="818">
        <v>2</v>
      </c>
      <c r="K7" s="818">
        <v>0</v>
      </c>
      <c r="L7" s="818">
        <f t="shared" si="0"/>
        <v>207</v>
      </c>
      <c r="M7" s="799">
        <f t="shared" si="1"/>
        <v>0.84084815988301254</v>
      </c>
      <c r="N7" s="792"/>
    </row>
    <row r="8" spans="1:14" ht="27">
      <c r="A8" s="819" t="s">
        <v>2997</v>
      </c>
      <c r="B8" s="818">
        <v>1400</v>
      </c>
      <c r="C8" s="818">
        <v>65</v>
      </c>
      <c r="D8" s="818">
        <v>13</v>
      </c>
      <c r="E8" s="818">
        <v>10</v>
      </c>
      <c r="F8" s="818">
        <v>46</v>
      </c>
      <c r="G8" s="818">
        <v>0</v>
      </c>
      <c r="H8" s="818">
        <v>1</v>
      </c>
      <c r="I8" s="818">
        <v>34</v>
      </c>
      <c r="J8" s="818">
        <v>3</v>
      </c>
      <c r="K8" s="818">
        <v>0</v>
      </c>
      <c r="L8" s="818">
        <f t="shared" si="0"/>
        <v>1572</v>
      </c>
      <c r="M8" s="799">
        <f t="shared" si="1"/>
        <v>6.3855715330246161</v>
      </c>
      <c r="N8" s="792"/>
    </row>
    <row r="9" spans="1:14" ht="27">
      <c r="A9" s="819" t="s">
        <v>2998</v>
      </c>
      <c r="B9" s="818">
        <v>190</v>
      </c>
      <c r="C9" s="818">
        <v>332</v>
      </c>
      <c r="D9" s="818">
        <v>9</v>
      </c>
      <c r="E9" s="818">
        <v>1</v>
      </c>
      <c r="F9" s="818">
        <v>1</v>
      </c>
      <c r="G9" s="818">
        <v>0</v>
      </c>
      <c r="H9" s="818">
        <v>49</v>
      </c>
      <c r="I9" s="818">
        <v>0</v>
      </c>
      <c r="J9" s="818">
        <v>2</v>
      </c>
      <c r="K9" s="818">
        <v>20</v>
      </c>
      <c r="L9" s="818">
        <f t="shared" si="0"/>
        <v>604</v>
      </c>
      <c r="M9" s="799">
        <f t="shared" si="1"/>
        <v>2.4534893167600944</v>
      </c>
      <c r="N9" s="792"/>
    </row>
    <row r="10" spans="1:14" ht="27">
      <c r="A10" s="819" t="s">
        <v>2999</v>
      </c>
      <c r="B10" s="818">
        <v>184</v>
      </c>
      <c r="C10" s="818">
        <v>96</v>
      </c>
      <c r="D10" s="818">
        <v>58</v>
      </c>
      <c r="E10" s="818">
        <v>15</v>
      </c>
      <c r="F10" s="818">
        <v>15</v>
      </c>
      <c r="G10" s="818">
        <v>0</v>
      </c>
      <c r="H10" s="818">
        <v>29</v>
      </c>
      <c r="I10" s="818">
        <v>118</v>
      </c>
      <c r="J10" s="818">
        <v>77</v>
      </c>
      <c r="K10" s="818">
        <v>0</v>
      </c>
      <c r="L10" s="818">
        <f t="shared" si="0"/>
        <v>592</v>
      </c>
      <c r="M10" s="799">
        <f t="shared" si="1"/>
        <v>2.4047444958973112</v>
      </c>
      <c r="N10" s="792"/>
    </row>
    <row r="11" spans="1:14" ht="27">
      <c r="A11" s="819" t="s">
        <v>3000</v>
      </c>
      <c r="B11" s="818">
        <v>4095</v>
      </c>
      <c r="C11" s="818">
        <v>2653</v>
      </c>
      <c r="D11" s="818">
        <v>2060</v>
      </c>
      <c r="E11" s="818">
        <v>694</v>
      </c>
      <c r="F11" s="818">
        <v>1382</v>
      </c>
      <c r="G11" s="818">
        <v>854</v>
      </c>
      <c r="H11" s="818">
        <v>791</v>
      </c>
      <c r="I11" s="818">
        <v>1069</v>
      </c>
      <c r="J11" s="818">
        <v>1549</v>
      </c>
      <c r="K11" s="818">
        <v>358</v>
      </c>
      <c r="L11" s="818">
        <f t="shared" si="0"/>
        <v>15505</v>
      </c>
      <c r="M11" s="799">
        <f t="shared" si="1"/>
        <v>62.982370623121298</v>
      </c>
      <c r="N11" s="792"/>
    </row>
    <row r="12" spans="1:14" ht="27">
      <c r="A12" s="819" t="s">
        <v>3001</v>
      </c>
      <c r="B12" s="818">
        <v>0</v>
      </c>
      <c r="C12" s="818">
        <v>15</v>
      </c>
      <c r="D12" s="818">
        <v>15</v>
      </c>
      <c r="E12" s="818">
        <v>104</v>
      </c>
      <c r="F12" s="818">
        <v>7</v>
      </c>
      <c r="G12" s="818">
        <v>82</v>
      </c>
      <c r="H12" s="818">
        <v>11</v>
      </c>
      <c r="I12" s="818">
        <v>1</v>
      </c>
      <c r="J12" s="818">
        <v>0</v>
      </c>
      <c r="K12" s="818">
        <v>1</v>
      </c>
      <c r="L12" s="818">
        <f t="shared" si="0"/>
        <v>236</v>
      </c>
      <c r="M12" s="799">
        <f t="shared" si="1"/>
        <v>0.95864814363473883</v>
      </c>
      <c r="N12" s="792"/>
    </row>
    <row r="13" spans="1:14">
      <c r="A13" s="819" t="s">
        <v>2339</v>
      </c>
      <c r="B13" s="818">
        <v>0</v>
      </c>
      <c r="C13" s="818">
        <v>52</v>
      </c>
      <c r="D13" s="818">
        <v>3</v>
      </c>
      <c r="E13" s="818">
        <v>3</v>
      </c>
      <c r="F13" s="818">
        <v>4</v>
      </c>
      <c r="G13" s="818">
        <v>0</v>
      </c>
      <c r="H13" s="818">
        <v>42</v>
      </c>
      <c r="I13" s="818">
        <v>101</v>
      </c>
      <c r="J13" s="818">
        <v>0</v>
      </c>
      <c r="K13" s="818">
        <v>0</v>
      </c>
      <c r="L13" s="818">
        <f t="shared" si="0"/>
        <v>205</v>
      </c>
      <c r="M13" s="799">
        <f t="shared" si="1"/>
        <v>0.83272402307254856</v>
      </c>
      <c r="N13" s="792"/>
    </row>
    <row r="14" spans="1:14">
      <c r="A14" s="819" t="s">
        <v>2338</v>
      </c>
      <c r="B14" s="818">
        <v>162</v>
      </c>
      <c r="C14" s="818">
        <v>73</v>
      </c>
      <c r="D14" s="818">
        <v>10</v>
      </c>
      <c r="E14" s="818">
        <v>3</v>
      </c>
      <c r="F14" s="818">
        <v>7</v>
      </c>
      <c r="G14" s="818">
        <v>9</v>
      </c>
      <c r="H14" s="818">
        <v>19</v>
      </c>
      <c r="I14" s="818">
        <v>21</v>
      </c>
      <c r="J14" s="818">
        <v>21</v>
      </c>
      <c r="K14" s="818">
        <v>0</v>
      </c>
      <c r="L14" s="818">
        <f t="shared" si="0"/>
        <v>325</v>
      </c>
      <c r="M14" s="799">
        <f t="shared" si="1"/>
        <v>1.3201722317003819</v>
      </c>
      <c r="N14" s="792"/>
    </row>
    <row r="15" spans="1:14">
      <c r="A15" s="819" t="s">
        <v>2340</v>
      </c>
      <c r="B15" s="818">
        <f t="shared" ref="B15:K15" si="2">SUM(B3:B14)</f>
        <v>9451</v>
      </c>
      <c r="C15" s="818">
        <f t="shared" si="2"/>
        <v>4483</v>
      </c>
      <c r="D15" s="818">
        <f t="shared" si="2"/>
        <v>2761</v>
      </c>
      <c r="E15" s="818">
        <f t="shared" si="2"/>
        <v>1139</v>
      </c>
      <c r="F15" s="818"/>
      <c r="G15" s="818">
        <f t="shared" si="2"/>
        <v>1331</v>
      </c>
      <c r="H15" s="818">
        <f t="shared" si="2"/>
        <v>1160</v>
      </c>
      <c r="I15" s="818">
        <f t="shared" si="2"/>
        <v>1971</v>
      </c>
      <c r="J15" s="818">
        <f t="shared" si="2"/>
        <v>1864</v>
      </c>
      <c r="K15" s="818">
        <f t="shared" si="2"/>
        <v>458</v>
      </c>
      <c r="L15" s="818">
        <f t="shared" si="0"/>
        <v>24618</v>
      </c>
      <c r="M15" s="799">
        <f t="shared" si="1"/>
        <v>100</v>
      </c>
      <c r="N15" s="792"/>
    </row>
    <row r="16" spans="1:14" ht="13.9">
      <c r="A16" s="820" t="s">
        <v>2341</v>
      </c>
      <c r="B16" s="483">
        <v>56614</v>
      </c>
      <c r="C16" s="483">
        <v>30027</v>
      </c>
      <c r="D16" s="483">
        <v>16014</v>
      </c>
      <c r="E16" s="483">
        <v>10639</v>
      </c>
      <c r="F16" s="483">
        <v>12627</v>
      </c>
      <c r="G16" s="483">
        <v>9511</v>
      </c>
      <c r="H16" s="483">
        <v>8407</v>
      </c>
      <c r="I16" s="483">
        <v>9708</v>
      </c>
      <c r="J16" s="483">
        <v>9497</v>
      </c>
      <c r="K16" s="483">
        <v>2729</v>
      </c>
      <c r="L16" s="483">
        <f t="shared" si="0"/>
        <v>165773</v>
      </c>
      <c r="M16" s="25"/>
      <c r="N16" s="792"/>
    </row>
    <row r="17" spans="1:14" ht="14.25" thickBot="1">
      <c r="A17" s="821" t="s">
        <v>2342</v>
      </c>
      <c r="B17" s="464">
        <f t="shared" ref="B17:K17" si="3">B15/B16*100</f>
        <v>16.693750662380332</v>
      </c>
      <c r="C17" s="464">
        <f t="shared" si="3"/>
        <v>14.929896426549439</v>
      </c>
      <c r="D17" s="464">
        <f t="shared" si="3"/>
        <v>17.241163981516173</v>
      </c>
      <c r="E17" s="464">
        <f t="shared" si="3"/>
        <v>10.705893411034872</v>
      </c>
      <c r="F17" s="464"/>
      <c r="G17" s="464">
        <f t="shared" si="3"/>
        <v>13.994322363579014</v>
      </c>
      <c r="H17" s="464">
        <f t="shared" si="3"/>
        <v>13.798025454977994</v>
      </c>
      <c r="I17" s="464">
        <f t="shared" si="3"/>
        <v>20.302843016069222</v>
      </c>
      <c r="J17" s="464">
        <f t="shared" si="3"/>
        <v>19.627250710750761</v>
      </c>
      <c r="K17" s="464">
        <f t="shared" si="3"/>
        <v>16.782704287284719</v>
      </c>
      <c r="L17" s="464"/>
      <c r="M17" s="464"/>
      <c r="N17" s="792"/>
    </row>
    <row r="18" spans="1:14" ht="21" customHeight="1" thickBot="1">
      <c r="A18" s="74" t="s">
        <v>3002</v>
      </c>
      <c r="N18" s="792"/>
    </row>
    <row r="19" spans="1:14" s="75" customFormat="1" ht="45.75" customHeight="1" thickBot="1">
      <c r="A19" s="800" t="s">
        <v>2343</v>
      </c>
      <c r="B19" s="803"/>
      <c r="C19" s="803" t="s">
        <v>2982</v>
      </c>
      <c r="D19" s="803" t="s">
        <v>2983</v>
      </c>
      <c r="E19" s="803" t="s">
        <v>2984</v>
      </c>
      <c r="F19" s="803"/>
      <c r="G19" s="803" t="s">
        <v>2985</v>
      </c>
      <c r="H19" s="803" t="s">
        <v>2986</v>
      </c>
      <c r="I19" s="803" t="s">
        <v>2987</v>
      </c>
      <c r="J19" s="803" t="s">
        <v>2988</v>
      </c>
      <c r="K19" s="803" t="s">
        <v>2989</v>
      </c>
      <c r="L19" s="803" t="s">
        <v>2990</v>
      </c>
      <c r="M19" s="803" t="s">
        <v>2991</v>
      </c>
      <c r="N19" s="815" t="s">
        <v>2337</v>
      </c>
    </row>
    <row r="20" spans="1:14" ht="14.25" customHeight="1">
      <c r="A20" s="1124" t="s">
        <v>2344</v>
      </c>
      <c r="B20" s="796" t="s">
        <v>2345</v>
      </c>
      <c r="C20" s="775">
        <v>6</v>
      </c>
      <c r="D20" s="775">
        <v>6</v>
      </c>
      <c r="E20" s="775">
        <v>5</v>
      </c>
      <c r="F20" s="775"/>
      <c r="G20" s="775">
        <v>1</v>
      </c>
      <c r="H20" s="775">
        <v>8</v>
      </c>
      <c r="I20" s="775">
        <v>7</v>
      </c>
      <c r="J20" s="775">
        <v>4</v>
      </c>
      <c r="K20" s="775">
        <v>5</v>
      </c>
      <c r="L20" s="775">
        <v>5</v>
      </c>
      <c r="M20" s="775">
        <v>2</v>
      </c>
      <c r="N20" s="814">
        <f t="shared" ref="N20:N23" si="4">SUM(C20:M20)</f>
        <v>49</v>
      </c>
    </row>
    <row r="21" spans="1:14" ht="14.25" customHeight="1">
      <c r="A21" s="1124"/>
      <c r="B21" s="796" t="s">
        <v>2346</v>
      </c>
      <c r="C21" s="775">
        <v>37</v>
      </c>
      <c r="D21" s="775">
        <v>19</v>
      </c>
      <c r="E21" s="775">
        <v>4</v>
      </c>
      <c r="F21" s="775"/>
      <c r="G21" s="775">
        <v>2</v>
      </c>
      <c r="H21" s="775">
        <v>2</v>
      </c>
      <c r="I21" s="775">
        <v>2</v>
      </c>
      <c r="J21" s="775">
        <v>1</v>
      </c>
      <c r="K21" s="775">
        <v>3</v>
      </c>
      <c r="L21" s="775">
        <v>1</v>
      </c>
      <c r="M21" s="775">
        <v>1</v>
      </c>
      <c r="N21" s="814">
        <f t="shared" si="4"/>
        <v>72</v>
      </c>
    </row>
    <row r="22" spans="1:14" ht="14.25" customHeight="1">
      <c r="A22" s="1124" t="s">
        <v>2347</v>
      </c>
      <c r="B22" s="796" t="s">
        <v>2345</v>
      </c>
      <c r="C22" s="775">
        <v>10</v>
      </c>
      <c r="D22" s="775">
        <v>1</v>
      </c>
      <c r="E22" s="775">
        <v>0</v>
      </c>
      <c r="F22" s="775"/>
      <c r="G22" s="775">
        <v>3</v>
      </c>
      <c r="H22" s="775">
        <v>6</v>
      </c>
      <c r="I22" s="775">
        <v>0</v>
      </c>
      <c r="J22" s="775">
        <v>0</v>
      </c>
      <c r="K22" s="775">
        <v>2</v>
      </c>
      <c r="L22" s="775">
        <v>0</v>
      </c>
      <c r="M22" s="775">
        <v>0</v>
      </c>
      <c r="N22" s="814">
        <f t="shared" si="4"/>
        <v>22</v>
      </c>
    </row>
    <row r="23" spans="1:14" ht="14.25" customHeight="1">
      <c r="A23" s="1124"/>
      <c r="B23" s="796" t="s">
        <v>2346</v>
      </c>
      <c r="C23" s="775">
        <v>0</v>
      </c>
      <c r="D23" s="775">
        <v>0</v>
      </c>
      <c r="E23" s="775">
        <v>0</v>
      </c>
      <c r="F23" s="775"/>
      <c r="G23" s="775">
        <v>0</v>
      </c>
      <c r="H23" s="775">
        <v>0</v>
      </c>
      <c r="I23" s="775">
        <v>0</v>
      </c>
      <c r="J23" s="775">
        <v>0</v>
      </c>
      <c r="K23" s="775">
        <v>0</v>
      </c>
      <c r="L23" s="775">
        <v>0</v>
      </c>
      <c r="M23" s="775">
        <v>0</v>
      </c>
      <c r="N23" s="814">
        <f t="shared" si="4"/>
        <v>0</v>
      </c>
    </row>
    <row r="24" spans="1:14" ht="14.25" customHeight="1">
      <c r="A24" s="1124" t="s">
        <v>497</v>
      </c>
      <c r="B24" s="796" t="s">
        <v>2345</v>
      </c>
      <c r="C24" s="775">
        <f t="shared" ref="C24:N25" si="5">+C20+C22</f>
        <v>16</v>
      </c>
      <c r="D24" s="775">
        <f t="shared" si="5"/>
        <v>7</v>
      </c>
      <c r="E24" s="775">
        <f t="shared" si="5"/>
        <v>5</v>
      </c>
      <c r="F24" s="775"/>
      <c r="G24" s="775">
        <f t="shared" si="5"/>
        <v>4</v>
      </c>
      <c r="H24" s="775">
        <f t="shared" si="5"/>
        <v>14</v>
      </c>
      <c r="I24" s="775">
        <f t="shared" si="5"/>
        <v>7</v>
      </c>
      <c r="J24" s="775">
        <f t="shared" si="5"/>
        <v>4</v>
      </c>
      <c r="K24" s="775">
        <f t="shared" si="5"/>
        <v>7</v>
      </c>
      <c r="L24" s="775">
        <f t="shared" si="5"/>
        <v>5</v>
      </c>
      <c r="M24" s="775">
        <f t="shared" si="5"/>
        <v>2</v>
      </c>
      <c r="N24" s="816">
        <f t="shared" si="5"/>
        <v>71</v>
      </c>
    </row>
    <row r="25" spans="1:14" ht="14.25" customHeight="1" thickBot="1">
      <c r="A25" s="1125"/>
      <c r="B25" s="797" t="s">
        <v>2346</v>
      </c>
      <c r="C25" s="777">
        <f t="shared" si="5"/>
        <v>37</v>
      </c>
      <c r="D25" s="777">
        <f t="shared" si="5"/>
        <v>19</v>
      </c>
      <c r="E25" s="777">
        <f t="shared" si="5"/>
        <v>4</v>
      </c>
      <c r="F25" s="777"/>
      <c r="G25" s="777">
        <f t="shared" si="5"/>
        <v>2</v>
      </c>
      <c r="H25" s="777">
        <f t="shared" si="5"/>
        <v>2</v>
      </c>
      <c r="I25" s="777">
        <f t="shared" si="5"/>
        <v>2</v>
      </c>
      <c r="J25" s="777">
        <f t="shared" si="5"/>
        <v>1</v>
      </c>
      <c r="K25" s="777">
        <f t="shared" si="5"/>
        <v>3</v>
      </c>
      <c r="L25" s="777">
        <f t="shared" si="5"/>
        <v>1</v>
      </c>
      <c r="M25" s="777">
        <f t="shared" si="5"/>
        <v>1</v>
      </c>
      <c r="N25" s="817">
        <f t="shared" si="5"/>
        <v>72</v>
      </c>
    </row>
    <row r="26" spans="1:14" ht="13.9">
      <c r="A26" s="81"/>
      <c r="B26" s="767"/>
      <c r="C26" s="767"/>
      <c r="D26" s="767"/>
      <c r="E26" s="767"/>
      <c r="F26" s="767"/>
      <c r="G26" s="767"/>
    </row>
    <row r="27" spans="1:14">
      <c r="A27" s="805"/>
    </row>
  </sheetData>
  <mergeCells count="3">
    <mergeCell ref="A20:A21"/>
    <mergeCell ref="A24:A25"/>
    <mergeCell ref="A22:A23"/>
  </mergeCells>
  <conditionalFormatting sqref="A2:M2 A3:L15 A16:M16 A17">
    <cfRule type="cellIs" dxfId="125" priority="4" stopIfTrue="1" operator="greaterThan">
      <formula>-1</formula>
    </cfRule>
  </conditionalFormatting>
  <conditionalFormatting sqref="A2:M17">
    <cfRule type="containsBlanks" dxfId="124" priority="1">
      <formula>LEN(TRIM(A2))=0</formula>
    </cfRule>
  </conditionalFormatting>
  <conditionalFormatting sqref="A19:M20 B21:M21 A22:M22 B23:M23 A24:M24 B25:M25">
    <cfRule type="containsBlanks" dxfId="123" priority="2">
      <formula>LEN(TRIM(A19))=0</formula>
    </cfRule>
    <cfRule type="cellIs" dxfId="122" priority="3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Feuil173">
    <tabColor rgb="FFFFFF00"/>
  </sheetPr>
  <dimension ref="A1:G39"/>
  <sheetViews>
    <sheetView view="pageBreakPreview" zoomScale="90" zoomScaleNormal="130" zoomScaleSheetLayoutView="90" workbookViewId="0">
      <selection activeCell="D7" sqref="D7"/>
    </sheetView>
  </sheetViews>
  <sheetFormatPr baseColWidth="10" defaultColWidth="14.796875" defaultRowHeight="13.5"/>
  <cols>
    <col min="1" max="1" width="20.33203125" style="807" customWidth="1"/>
    <col min="2" max="2" width="10" style="792" customWidth="1"/>
    <col min="3" max="3" width="13.6640625" style="792" customWidth="1"/>
    <col min="4" max="4" width="13.86328125" style="792" customWidth="1"/>
    <col min="5" max="5" width="9.6640625" style="792" customWidth="1"/>
    <col min="6" max="6" width="9.06640625" style="792" customWidth="1"/>
    <col min="7" max="7" width="25.265625" style="792" customWidth="1"/>
    <col min="8" max="8" width="9.33203125" style="76" customWidth="1"/>
    <col min="9" max="9" width="11" style="76" customWidth="1"/>
    <col min="10" max="11" width="10.6640625" style="76" customWidth="1"/>
    <col min="12" max="13" width="11.6640625" style="76" customWidth="1"/>
    <col min="14" max="14" width="9.33203125" style="76" customWidth="1"/>
    <col min="15" max="21" width="11.6640625" style="76" customWidth="1"/>
    <col min="22" max="23" width="14.796875" style="76" customWidth="1"/>
    <col min="24" max="16384" width="14.796875" style="76"/>
  </cols>
  <sheetData>
    <row r="1" spans="1:7" ht="14.25" customHeight="1">
      <c r="A1" s="77" t="s">
        <v>3003</v>
      </c>
    </row>
    <row r="2" spans="1:7" ht="40.5" customHeight="1" thickBot="1">
      <c r="A2" s="803" t="s">
        <v>679</v>
      </c>
      <c r="B2" s="803" t="s">
        <v>2349</v>
      </c>
      <c r="C2" s="803" t="s">
        <v>2350</v>
      </c>
      <c r="D2" s="803" t="s">
        <v>2351</v>
      </c>
      <c r="E2" s="811"/>
      <c r="G2" s="811"/>
    </row>
    <row r="3" spans="1:7" ht="14.25" customHeight="1">
      <c r="A3" s="796" t="s">
        <v>2290</v>
      </c>
      <c r="B3" s="775">
        <v>138039</v>
      </c>
      <c r="C3" s="775">
        <v>64292</v>
      </c>
      <c r="D3" s="799">
        <f t="shared" ref="D3:D13" si="0">C3/B3*100</f>
        <v>46.575243228363</v>
      </c>
    </row>
    <row r="4" spans="1:7" ht="14.25" customHeight="1">
      <c r="A4" s="796" t="s">
        <v>2291</v>
      </c>
      <c r="B4" s="775">
        <v>31770</v>
      </c>
      <c r="C4" s="775">
        <v>29756</v>
      </c>
      <c r="D4" s="799">
        <f t="shared" si="0"/>
        <v>93.660686181932647</v>
      </c>
      <c r="E4" s="822"/>
      <c r="F4" s="823"/>
      <c r="G4" s="823"/>
    </row>
    <row r="5" spans="1:7" ht="14.25" customHeight="1">
      <c r="A5" s="796" t="s">
        <v>2292</v>
      </c>
      <c r="B5" s="775">
        <v>11259</v>
      </c>
      <c r="C5" s="775">
        <v>10679</v>
      </c>
      <c r="D5" s="799">
        <f t="shared" si="0"/>
        <v>94.848565591970868</v>
      </c>
      <c r="E5" s="822"/>
      <c r="F5" s="823"/>
      <c r="G5" s="823"/>
    </row>
    <row r="6" spans="1:7" ht="14.25" customHeight="1">
      <c r="A6" s="796" t="s">
        <v>2293</v>
      </c>
      <c r="B6" s="775">
        <v>19404</v>
      </c>
      <c r="C6" s="775">
        <v>17660</v>
      </c>
      <c r="D6" s="799">
        <f t="shared" si="0"/>
        <v>91.012162440733874</v>
      </c>
      <c r="E6" s="822"/>
      <c r="F6" s="823"/>
      <c r="G6" s="823"/>
    </row>
    <row r="7" spans="1:7" ht="14.25" customHeight="1">
      <c r="A7" s="796" t="s">
        <v>876</v>
      </c>
      <c r="B7" s="775">
        <v>11071</v>
      </c>
      <c r="C7" s="775">
        <v>9999</v>
      </c>
      <c r="D7" s="799">
        <f t="shared" si="0"/>
        <v>90.317044530756036</v>
      </c>
      <c r="E7" s="822"/>
      <c r="F7" s="823"/>
      <c r="G7" s="823"/>
    </row>
    <row r="8" spans="1:7" ht="14.25" customHeight="1">
      <c r="A8" s="796" t="s">
        <v>869</v>
      </c>
      <c r="B8" s="775">
        <v>9743</v>
      </c>
      <c r="C8" s="775">
        <v>9162</v>
      </c>
      <c r="D8" s="799">
        <f t="shared" si="0"/>
        <v>94.036744329262035</v>
      </c>
      <c r="G8" s="823"/>
    </row>
    <row r="9" spans="1:7" ht="14.25" customHeight="1">
      <c r="A9" s="796" t="s">
        <v>2294</v>
      </c>
      <c r="B9" s="775">
        <v>9598</v>
      </c>
      <c r="C9" s="775">
        <v>8528</v>
      </c>
      <c r="D9" s="799">
        <f t="shared" si="0"/>
        <v>88.851844134194621</v>
      </c>
    </row>
    <row r="10" spans="1:7" ht="14.25" customHeight="1">
      <c r="A10" s="796" t="s">
        <v>885</v>
      </c>
      <c r="B10" s="775">
        <v>11233</v>
      </c>
      <c r="C10" s="775">
        <v>9398</v>
      </c>
      <c r="D10" s="799">
        <f t="shared" si="0"/>
        <v>83.664203685569305</v>
      </c>
      <c r="F10" s="822"/>
      <c r="G10" s="823"/>
    </row>
    <row r="11" spans="1:7" ht="14.25" customHeight="1">
      <c r="A11" s="796" t="s">
        <v>2295</v>
      </c>
      <c r="B11" s="775">
        <v>14281</v>
      </c>
      <c r="C11" s="775">
        <v>12935</v>
      </c>
      <c r="D11" s="799">
        <f t="shared" si="0"/>
        <v>90.574889713605486</v>
      </c>
      <c r="E11" s="822"/>
      <c r="F11" s="823"/>
      <c r="G11" s="823"/>
    </row>
    <row r="12" spans="1:7" ht="14.25" customHeight="1">
      <c r="A12" s="796" t="s">
        <v>881</v>
      </c>
      <c r="B12" s="775">
        <v>4564</v>
      </c>
      <c r="C12" s="775">
        <v>3984</v>
      </c>
      <c r="D12" s="799">
        <f t="shared" si="0"/>
        <v>87.291849255039438</v>
      </c>
      <c r="E12" s="822"/>
      <c r="F12" s="823"/>
      <c r="G12" s="823"/>
    </row>
    <row r="13" spans="1:7" ht="14.25" customHeight="1" thickBot="1">
      <c r="A13" s="480" t="s">
        <v>445</v>
      </c>
      <c r="B13" s="19">
        <f>SUM(B3:B12)</f>
        <v>260962</v>
      </c>
      <c r="C13" s="19">
        <f>SUM(C3:C12)</f>
        <v>176393</v>
      </c>
      <c r="D13" s="464">
        <f t="shared" si="0"/>
        <v>67.593366083950926</v>
      </c>
      <c r="E13" s="822"/>
      <c r="F13" s="823"/>
      <c r="G13" s="823"/>
    </row>
    <row r="14" spans="1:7" ht="14.25" customHeight="1">
      <c r="A14" s="74"/>
      <c r="B14" s="82"/>
      <c r="C14" s="82"/>
      <c r="D14" s="85"/>
      <c r="E14" s="822"/>
      <c r="F14" s="823"/>
      <c r="G14" s="823"/>
    </row>
    <row r="15" spans="1:7" ht="15.75" customHeight="1">
      <c r="A15" s="81"/>
      <c r="B15" s="82"/>
      <c r="C15" s="82"/>
      <c r="D15" s="85"/>
      <c r="E15" s="82"/>
      <c r="F15" s="85"/>
      <c r="G15" s="85"/>
    </row>
    <row r="16" spans="1:7" ht="14.25" customHeight="1">
      <c r="A16" s="86" t="s">
        <v>3004</v>
      </c>
    </row>
    <row r="17" spans="1:7" ht="14.25" customHeight="1" thickBot="1">
      <c r="A17" s="824" t="s">
        <v>2352</v>
      </c>
      <c r="B17" s="1134" t="s">
        <v>2353</v>
      </c>
      <c r="C17" s="1134"/>
      <c r="D17" s="1136" t="s">
        <v>2354</v>
      </c>
      <c r="E17" s="1136"/>
      <c r="F17" s="1134"/>
      <c r="G17" s="1134"/>
    </row>
    <row r="18" spans="1:7" ht="14.25" customHeight="1" thickBot="1">
      <c r="A18" s="797"/>
      <c r="B18" s="777" t="s">
        <v>2282</v>
      </c>
      <c r="C18" s="777" t="s">
        <v>2283</v>
      </c>
      <c r="D18" s="777" t="s">
        <v>2282</v>
      </c>
      <c r="E18" s="777" t="s">
        <v>2283</v>
      </c>
      <c r="F18" s="777" t="s">
        <v>2282</v>
      </c>
      <c r="G18" s="777" t="s">
        <v>2283</v>
      </c>
    </row>
    <row r="19" spans="1:7" ht="14.25" customHeight="1">
      <c r="A19" s="796" t="s">
        <v>2355</v>
      </c>
      <c r="B19" s="775">
        <v>7539</v>
      </c>
      <c r="C19" s="799">
        <f>B19/$F$19*100</f>
        <v>55.073416611878145</v>
      </c>
      <c r="D19" s="775">
        <v>6150</v>
      </c>
      <c r="E19" s="799">
        <f>D19/F19*100</f>
        <v>44.926583388121848</v>
      </c>
      <c r="F19" s="775">
        <f>B19+D19</f>
        <v>13689</v>
      </c>
      <c r="G19" s="799">
        <f>F19/$F$23*100</f>
        <v>13.211790140138207</v>
      </c>
    </row>
    <row r="20" spans="1:7" ht="14.25" customHeight="1">
      <c r="A20" s="796" t="s">
        <v>2356</v>
      </c>
      <c r="B20" s="775">
        <v>4705</v>
      </c>
      <c r="C20" s="799">
        <f>B20/$F$19*100</f>
        <v>34.370662575790782</v>
      </c>
      <c r="D20" s="775">
        <v>2991</v>
      </c>
      <c r="E20" s="799">
        <f>D20/F20*100</f>
        <v>38.86434511434512</v>
      </c>
      <c r="F20" s="775">
        <f t="shared" ref="F20:F23" si="1">B20+D20</f>
        <v>7696</v>
      </c>
      <c r="G20" s="799">
        <f>F20/$F$23*100</f>
        <v>7.4277110759371503</v>
      </c>
    </row>
    <row r="21" spans="1:7" ht="14.25" customHeight="1">
      <c r="A21" s="796" t="s">
        <v>2357</v>
      </c>
      <c r="B21" s="775">
        <v>16267</v>
      </c>
      <c r="C21" s="799">
        <f>B21/$F$19*100</f>
        <v>118.83263934545987</v>
      </c>
      <c r="D21" s="775">
        <v>44818</v>
      </c>
      <c r="E21" s="799">
        <f>D21/F21*100</f>
        <v>73.369894409429477</v>
      </c>
      <c r="F21" s="775">
        <f t="shared" si="1"/>
        <v>61085</v>
      </c>
      <c r="G21" s="799">
        <f>F21/$F$23*100</f>
        <v>58.955526386904985</v>
      </c>
    </row>
    <row r="22" spans="1:7" ht="14.25" customHeight="1">
      <c r="A22" s="796" t="s">
        <v>2358</v>
      </c>
      <c r="B22" s="775">
        <v>12335</v>
      </c>
      <c r="C22" s="799">
        <f>B22/$F$19*100</f>
        <v>90.108846519102926</v>
      </c>
      <c r="D22" s="775">
        <v>8807</v>
      </c>
      <c r="E22" s="799">
        <f>D22/F22*100</f>
        <v>41.656418503452841</v>
      </c>
      <c r="F22" s="775">
        <f t="shared" si="1"/>
        <v>21142</v>
      </c>
      <c r="G22" s="799">
        <f>F22/$F$23*100</f>
        <v>20.404972397019648</v>
      </c>
    </row>
    <row r="23" spans="1:7" ht="14.25" customHeight="1" thickBot="1">
      <c r="A23" s="480" t="s">
        <v>445</v>
      </c>
      <c r="B23" s="19">
        <f>SUM(B19:B22)</f>
        <v>40846</v>
      </c>
      <c r="C23" s="464">
        <f>B23/$F$19*100</f>
        <v>298.3855650522317</v>
      </c>
      <c r="D23" s="19">
        <f>SUM(D19:D22)</f>
        <v>62766</v>
      </c>
      <c r="E23" s="464">
        <f>D23/F23*100</f>
        <v>60.577925336833573</v>
      </c>
      <c r="F23" s="19">
        <f t="shared" si="1"/>
        <v>103612</v>
      </c>
      <c r="G23" s="464">
        <f>F23/$F$23*100</f>
        <v>100</v>
      </c>
    </row>
    <row r="24" spans="1:7" ht="14.25" customHeight="1">
      <c r="A24" s="792"/>
      <c r="B24" s="825"/>
      <c r="C24" s="826"/>
      <c r="D24" s="825"/>
      <c r="E24" s="826"/>
      <c r="F24" s="827"/>
      <c r="G24" s="826"/>
    </row>
    <row r="25" spans="1:7" ht="14.25" customHeight="1"/>
    <row r="26" spans="1:7" ht="33" customHeight="1">
      <c r="A26" s="1135" t="s">
        <v>3005</v>
      </c>
      <c r="B26" s="1135"/>
      <c r="C26" s="1135"/>
      <c r="D26" s="1135"/>
      <c r="E26" s="1135"/>
      <c r="F26" s="1135"/>
    </row>
    <row r="27" spans="1:7" ht="14.25" customHeight="1" thickBot="1">
      <c r="A27" s="1124" t="s">
        <v>844</v>
      </c>
      <c r="B27" s="1133" t="s">
        <v>2359</v>
      </c>
      <c r="C27" s="1133"/>
      <c r="D27" s="1133"/>
      <c r="E27" s="1132" t="s">
        <v>2360</v>
      </c>
      <c r="F27" s="1132"/>
    </row>
    <row r="28" spans="1:7" ht="51" customHeight="1">
      <c r="A28" s="1124"/>
      <c r="B28" s="776" t="s">
        <v>2361</v>
      </c>
      <c r="C28" s="776" t="s">
        <v>2362</v>
      </c>
      <c r="D28" s="776" t="s">
        <v>2363</v>
      </c>
      <c r="E28" s="776" t="s">
        <v>2364</v>
      </c>
      <c r="F28" s="776"/>
    </row>
    <row r="29" spans="1:7" ht="14.25" customHeight="1">
      <c r="A29" s="796" t="s">
        <v>2290</v>
      </c>
      <c r="B29" s="775">
        <v>24524</v>
      </c>
      <c r="C29" s="775">
        <v>10948</v>
      </c>
      <c r="D29" s="799">
        <f>C29/B29*100</f>
        <v>44.641983363236015</v>
      </c>
      <c r="E29" s="775">
        <v>9389</v>
      </c>
      <c r="F29" s="799">
        <f>E29/B29*100</f>
        <v>38.284945359647693</v>
      </c>
    </row>
    <row r="30" spans="1:7" ht="14.25" customHeight="1">
      <c r="A30" s="796" t="s">
        <v>2291</v>
      </c>
      <c r="B30" s="775">
        <v>23747</v>
      </c>
      <c r="C30" s="775">
        <v>22458</v>
      </c>
      <c r="D30" s="799">
        <f t="shared" ref="D30:D32" si="2">C30/B30*100</f>
        <v>94.57194593001222</v>
      </c>
      <c r="E30" s="775">
        <v>19338</v>
      </c>
      <c r="F30" s="799">
        <f t="shared" ref="F30:F39" si="3">E30/B30*100</f>
        <v>81.433444224533631</v>
      </c>
    </row>
    <row r="31" spans="1:7" ht="14.25" customHeight="1">
      <c r="A31" s="796" t="s">
        <v>2292</v>
      </c>
      <c r="B31" s="775">
        <v>7704</v>
      </c>
      <c r="C31" s="775">
        <v>6163</v>
      </c>
      <c r="D31" s="799">
        <f t="shared" si="2"/>
        <v>79.99740394600208</v>
      </c>
      <c r="E31" s="775">
        <v>5863</v>
      </c>
      <c r="F31" s="799">
        <f t="shared" si="3"/>
        <v>76.103322949117342</v>
      </c>
    </row>
    <row r="32" spans="1:7" ht="14.25" customHeight="1">
      <c r="A32" s="796" t="s">
        <v>2293</v>
      </c>
      <c r="B32" s="775">
        <v>12109</v>
      </c>
      <c r="C32" s="775">
        <v>8303</v>
      </c>
      <c r="D32" s="799">
        <f t="shared" si="2"/>
        <v>68.568833099347586</v>
      </c>
      <c r="E32" s="775">
        <v>6148</v>
      </c>
      <c r="F32" s="799">
        <f t="shared" si="3"/>
        <v>50.772152944091175</v>
      </c>
    </row>
    <row r="33" spans="1:6" ht="14.25" customHeight="1">
      <c r="A33" s="796" t="s">
        <v>876</v>
      </c>
      <c r="B33" s="775">
        <v>6826</v>
      </c>
      <c r="C33" s="775">
        <v>5506</v>
      </c>
      <c r="D33" s="799">
        <f>C33/B35*100</f>
        <v>144.06070120355835</v>
      </c>
      <c r="E33" s="775">
        <v>4609</v>
      </c>
      <c r="F33" s="799">
        <f t="shared" si="3"/>
        <v>67.521242308819211</v>
      </c>
    </row>
    <row r="34" spans="1:6" ht="14.25" customHeight="1">
      <c r="A34" s="796" t="s">
        <v>869</v>
      </c>
      <c r="B34" s="775">
        <v>6720</v>
      </c>
      <c r="C34" s="775">
        <v>5278</v>
      </c>
      <c r="D34" s="799">
        <f t="shared" ref="D34:D39" si="4">C34/B34*100</f>
        <v>78.541666666666671</v>
      </c>
      <c r="E34" s="775">
        <v>5180</v>
      </c>
      <c r="F34" s="799">
        <f t="shared" si="3"/>
        <v>77.083333333333343</v>
      </c>
    </row>
    <row r="35" spans="1:6" ht="14.25" customHeight="1">
      <c r="A35" s="796" t="s">
        <v>2294</v>
      </c>
      <c r="B35" s="775">
        <v>3822</v>
      </c>
      <c r="C35" s="775">
        <v>3306</v>
      </c>
      <c r="D35" s="799">
        <f t="shared" si="4"/>
        <v>86.499215070643643</v>
      </c>
      <c r="E35" s="775">
        <v>2498</v>
      </c>
      <c r="F35" s="799">
        <f t="shared" si="3"/>
        <v>65.358451072736784</v>
      </c>
    </row>
    <row r="36" spans="1:6" ht="14.25" customHeight="1">
      <c r="A36" s="796" t="s">
        <v>885</v>
      </c>
      <c r="B36" s="775">
        <v>8035</v>
      </c>
      <c r="C36" s="775">
        <v>5111</v>
      </c>
      <c r="D36" s="799">
        <f t="shared" si="4"/>
        <v>63.609209707529558</v>
      </c>
      <c r="E36" s="775">
        <v>2928</v>
      </c>
      <c r="F36" s="799">
        <f t="shared" si="3"/>
        <v>36.440572495332916</v>
      </c>
    </row>
    <row r="37" spans="1:6" ht="14.25" customHeight="1">
      <c r="A37" s="796" t="s">
        <v>2295</v>
      </c>
      <c r="B37" s="775">
        <v>6168</v>
      </c>
      <c r="C37" s="775">
        <v>4837</v>
      </c>
      <c r="D37" s="799">
        <f t="shared" si="4"/>
        <v>78.420881971465633</v>
      </c>
      <c r="E37" s="775">
        <v>3606</v>
      </c>
      <c r="F37" s="799">
        <f t="shared" si="3"/>
        <v>58.463035019455255</v>
      </c>
    </row>
    <row r="38" spans="1:6" ht="14.25" customHeight="1">
      <c r="A38" s="796" t="s">
        <v>881</v>
      </c>
      <c r="B38" s="775">
        <v>3924</v>
      </c>
      <c r="C38" s="775">
        <v>2627</v>
      </c>
      <c r="D38" s="799">
        <f t="shared" si="4"/>
        <v>66.946992864424061</v>
      </c>
      <c r="E38" s="775">
        <v>1841</v>
      </c>
      <c r="F38" s="799">
        <f t="shared" si="3"/>
        <v>46.916411824668707</v>
      </c>
    </row>
    <row r="39" spans="1:6" ht="14.25" customHeight="1" thickBot="1">
      <c r="A39" s="480" t="s">
        <v>445</v>
      </c>
      <c r="B39" s="19">
        <f>SUM(B29:B38)</f>
        <v>103579</v>
      </c>
      <c r="C39" s="19">
        <f>SUM(C29:C38)</f>
        <v>74537</v>
      </c>
      <c r="D39" s="464">
        <f t="shared" si="4"/>
        <v>71.961497987043714</v>
      </c>
      <c r="E39" s="19">
        <f>SUM(E29:E38)</f>
        <v>61400</v>
      </c>
      <c r="F39" s="464">
        <f t="shared" si="3"/>
        <v>59.278425163401849</v>
      </c>
    </row>
  </sheetData>
  <mergeCells count="7">
    <mergeCell ref="A27:A28"/>
    <mergeCell ref="E27:F27"/>
    <mergeCell ref="B27:D27"/>
    <mergeCell ref="B17:C17"/>
    <mergeCell ref="A26:F26"/>
    <mergeCell ref="D17:E17"/>
    <mergeCell ref="F17:G17"/>
  </mergeCells>
  <conditionalFormatting sqref="A17:B17 D17 F17 A18:G18 A19:B23 D19:D23 F19:F23">
    <cfRule type="cellIs" dxfId="121" priority="7" stopIfTrue="1" operator="greaterThan">
      <formula>-1</formula>
    </cfRule>
  </conditionalFormatting>
  <conditionalFormatting sqref="A17:B17 D17 F17">
    <cfRule type="containsBlanks" dxfId="120" priority="6">
      <formula>LEN(TRIM(A17))=0</formula>
    </cfRule>
  </conditionalFormatting>
  <conditionalFormatting sqref="A27:B27 E27 B28:F28 A29:C39 E29:E39">
    <cfRule type="cellIs" dxfId="119" priority="5" stopIfTrue="1" operator="greaterThan">
      <formula>-1</formula>
    </cfRule>
  </conditionalFormatting>
  <conditionalFormatting sqref="A27:B27 E27 B28:F28">
    <cfRule type="containsBlanks" dxfId="118" priority="4">
      <formula>LEN(TRIM(A27))=0</formula>
    </cfRule>
  </conditionalFormatting>
  <conditionalFormatting sqref="A2:D2 A3:C13">
    <cfRule type="cellIs" dxfId="117" priority="8" stopIfTrue="1" operator="greaterThan">
      <formula>-1</formula>
    </cfRule>
  </conditionalFormatting>
  <conditionalFormatting sqref="A2:D13">
    <cfRule type="containsBlanks" dxfId="116" priority="3">
      <formula>LEN(TRIM(A2))=0</formula>
    </cfRule>
  </conditionalFormatting>
  <conditionalFormatting sqref="A29:F39">
    <cfRule type="containsBlanks" dxfId="115" priority="1">
      <formula>LEN(TRIM(A29))=0</formula>
    </cfRule>
  </conditionalFormatting>
  <conditionalFormatting sqref="A18:G23">
    <cfRule type="containsBlanks" dxfId="114" priority="2">
      <formula>LEN(TRIM(A18))=0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2" manualBreakCount="2">
    <brk id="25" max="6" man="1"/>
    <brk id="39" max="12" man="1"/>
  </rowBreak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Feuil143">
    <tabColor rgb="FFFFFF00"/>
  </sheetPr>
  <dimension ref="A1:M54"/>
  <sheetViews>
    <sheetView view="pageBreakPreview" topLeftCell="A7" zoomScaleNormal="110" zoomScaleSheetLayoutView="100" workbookViewId="0">
      <selection activeCell="B48" sqref="B48"/>
    </sheetView>
  </sheetViews>
  <sheetFormatPr baseColWidth="10" defaultColWidth="10.796875" defaultRowHeight="13.5"/>
  <cols>
    <col min="1" max="1" width="25.06640625" style="62" customWidth="1"/>
    <col min="2" max="3" width="13.19921875" style="63" customWidth="1"/>
    <col min="4" max="4" width="14.6640625" style="63" customWidth="1"/>
    <col min="5" max="5" width="13.19921875" style="63" customWidth="1"/>
    <col min="6" max="6" width="11.33203125" style="63" customWidth="1"/>
    <col min="7" max="7" width="13.19921875" style="63" customWidth="1"/>
    <col min="8" max="8" width="12.6640625" style="63" customWidth="1"/>
    <col min="9" max="9" width="8.6640625" style="63" customWidth="1"/>
    <col min="10" max="10" width="9.6640625" style="63" customWidth="1"/>
    <col min="11" max="11" width="9.06640625" style="63" customWidth="1"/>
    <col min="12" max="12" width="8.6640625" style="63" customWidth="1"/>
    <col min="13" max="13" width="6.33203125" style="63" customWidth="1"/>
    <col min="14" max="14" width="8.06640625" style="64" customWidth="1"/>
    <col min="15" max="16" width="10.796875" style="64" customWidth="1"/>
    <col min="17" max="16384" width="10.796875" style="64"/>
  </cols>
  <sheetData>
    <row r="1" spans="1:12" ht="14" customHeight="1">
      <c r="A1" s="65" t="s">
        <v>2365</v>
      </c>
      <c r="B1" s="66"/>
      <c r="C1" s="66"/>
      <c r="D1" s="66"/>
      <c r="E1" s="66"/>
      <c r="F1" s="66"/>
      <c r="G1" s="66"/>
      <c r="H1" s="66"/>
      <c r="I1" s="66"/>
      <c r="J1" s="66"/>
      <c r="K1" s="71"/>
      <c r="L1" s="71"/>
    </row>
    <row r="2" spans="1:12" ht="13.9" thickBot="1">
      <c r="A2" s="1148" t="s">
        <v>2366</v>
      </c>
      <c r="B2" s="1149" t="s">
        <v>2367</v>
      </c>
      <c r="C2" s="1142"/>
      <c r="D2" s="1142"/>
      <c r="E2" s="1142"/>
      <c r="F2" s="1143" t="s">
        <v>2368</v>
      </c>
      <c r="G2" s="1144"/>
      <c r="H2" s="1144"/>
      <c r="I2" s="1144"/>
      <c r="J2" s="1151" t="s">
        <v>2369</v>
      </c>
      <c r="K2" s="850"/>
      <c r="L2" s="850"/>
    </row>
    <row r="3" spans="1:12" ht="40.9" thickBot="1">
      <c r="A3" s="1140"/>
      <c r="B3" s="851" t="s">
        <v>2370</v>
      </c>
      <c r="C3" s="851" t="s">
        <v>2371</v>
      </c>
      <c r="D3" s="851" t="s">
        <v>2372</v>
      </c>
      <c r="E3" s="852" t="s">
        <v>445</v>
      </c>
      <c r="F3" s="851" t="s">
        <v>2370</v>
      </c>
      <c r="G3" s="851" t="s">
        <v>2371</v>
      </c>
      <c r="H3" s="851" t="s">
        <v>2372</v>
      </c>
      <c r="I3" s="852" t="s">
        <v>445</v>
      </c>
      <c r="J3" s="1140"/>
      <c r="K3" s="853"/>
      <c r="L3" s="854"/>
    </row>
    <row r="4" spans="1:12">
      <c r="A4" s="855" t="s">
        <v>2373</v>
      </c>
      <c r="B4" s="775">
        <v>130</v>
      </c>
      <c r="C4" s="775">
        <v>1085</v>
      </c>
      <c r="D4" s="775">
        <v>2</v>
      </c>
      <c r="E4" s="775">
        <f>SUM(B4:D4)</f>
        <v>1217</v>
      </c>
      <c r="F4" s="775">
        <v>126</v>
      </c>
      <c r="G4" s="775">
        <v>922</v>
      </c>
      <c r="H4" s="775">
        <v>2</v>
      </c>
      <c r="I4" s="775">
        <f>SUM(F4:H4)</f>
        <v>1050</v>
      </c>
      <c r="J4" s="799">
        <f>I4*100/E4</f>
        <v>86.277732128184056</v>
      </c>
      <c r="K4" s="854"/>
      <c r="L4" s="854"/>
    </row>
    <row r="5" spans="1:12">
      <c r="A5" s="855" t="s">
        <v>2374</v>
      </c>
      <c r="B5" s="775">
        <v>85</v>
      </c>
      <c r="C5" s="775">
        <v>524</v>
      </c>
      <c r="D5" s="775">
        <v>3</v>
      </c>
      <c r="E5" s="775">
        <f>SUM(B5:D5)</f>
        <v>612</v>
      </c>
      <c r="F5" s="775">
        <v>110</v>
      </c>
      <c r="G5" s="775">
        <v>500</v>
      </c>
      <c r="H5" s="775">
        <v>9</v>
      </c>
      <c r="I5" s="775">
        <f>SUM(F5:H5)</f>
        <v>619</v>
      </c>
      <c r="J5" s="799">
        <f>I5*100/E5</f>
        <v>101.14379084967321</v>
      </c>
      <c r="K5" s="854"/>
      <c r="L5" s="854"/>
    </row>
    <row r="6" spans="1:12">
      <c r="A6" s="855" t="s">
        <v>2375</v>
      </c>
      <c r="B6" s="775">
        <v>50</v>
      </c>
      <c r="C6" s="775">
        <v>249</v>
      </c>
      <c r="D6" s="775">
        <v>10</v>
      </c>
      <c r="E6" s="775">
        <f>SUM(B6:D6)</f>
        <v>309</v>
      </c>
      <c r="F6" s="775">
        <v>57</v>
      </c>
      <c r="G6" s="775">
        <v>243</v>
      </c>
      <c r="H6" s="775">
        <v>10</v>
      </c>
      <c r="I6" s="775">
        <f>SUM(F6:H6)</f>
        <v>310</v>
      </c>
      <c r="J6" s="799">
        <f>I6*100/E6</f>
        <v>100.32362459546925</v>
      </c>
      <c r="K6" s="854"/>
      <c r="L6" s="854"/>
    </row>
    <row r="7" spans="1:12">
      <c r="A7" s="855" t="s">
        <v>2376</v>
      </c>
      <c r="B7" s="775">
        <v>50</v>
      </c>
      <c r="C7" s="775">
        <v>222</v>
      </c>
      <c r="D7" s="775">
        <v>3</v>
      </c>
      <c r="E7" s="775">
        <f>SUM(B7:D7)</f>
        <v>275</v>
      </c>
      <c r="F7" s="775">
        <v>50</v>
      </c>
      <c r="G7" s="775">
        <v>236</v>
      </c>
      <c r="H7" s="775">
        <v>3</v>
      </c>
      <c r="I7" s="775">
        <f>SUM(F7:H7)</f>
        <v>289</v>
      </c>
      <c r="J7" s="799">
        <f>I7*100/E7</f>
        <v>105.09090909090909</v>
      </c>
      <c r="K7" s="854"/>
      <c r="L7" s="854"/>
    </row>
    <row r="8" spans="1:12" ht="13.9">
      <c r="A8" s="885" t="s">
        <v>445</v>
      </c>
      <c r="B8" s="750">
        <v>315</v>
      </c>
      <c r="C8" s="750">
        <v>2080</v>
      </c>
      <c r="D8" s="750">
        <v>18</v>
      </c>
      <c r="E8" s="750">
        <f>SUM(B8:D8)</f>
        <v>2413</v>
      </c>
      <c r="F8" s="750">
        <v>343</v>
      </c>
      <c r="G8" s="750">
        <v>1901</v>
      </c>
      <c r="H8" s="750">
        <v>24</v>
      </c>
      <c r="I8" s="750">
        <f>SUM(F8:H8)</f>
        <v>2268</v>
      </c>
      <c r="J8" s="886">
        <f>I8*100/E8</f>
        <v>93.990882718607537</v>
      </c>
      <c r="K8" s="857"/>
      <c r="L8" s="857"/>
    </row>
    <row r="9" spans="1:12">
      <c r="A9" s="855" t="s">
        <v>2377</v>
      </c>
      <c r="B9" s="858"/>
      <c r="C9" s="858"/>
      <c r="D9" s="859"/>
      <c r="E9" s="860"/>
      <c r="F9" s="860"/>
      <c r="G9" s="860"/>
      <c r="H9" s="860"/>
      <c r="I9" s="860"/>
      <c r="J9" s="860"/>
      <c r="K9" s="860"/>
      <c r="L9" s="860"/>
    </row>
    <row r="10" spans="1:12">
      <c r="A10" s="855"/>
      <c r="B10" s="861"/>
      <c r="C10" s="861"/>
      <c r="D10" s="861"/>
      <c r="E10" s="860"/>
      <c r="F10" s="860"/>
      <c r="G10" s="860"/>
      <c r="H10" s="860"/>
      <c r="I10" s="860"/>
      <c r="J10" s="860"/>
      <c r="K10" s="860"/>
      <c r="L10" s="860"/>
    </row>
    <row r="11" spans="1:12" ht="13.9">
      <c r="A11" s="862" t="s">
        <v>3011</v>
      </c>
      <c r="B11" s="862"/>
      <c r="C11" s="862"/>
      <c r="D11" s="862"/>
      <c r="E11" s="862"/>
      <c r="F11" s="862"/>
      <c r="G11" s="862"/>
      <c r="H11" s="862"/>
      <c r="I11" s="862"/>
      <c r="J11" s="862"/>
      <c r="K11" s="860"/>
      <c r="L11" s="860"/>
    </row>
    <row r="12" spans="1:12" ht="13.9" thickBot="1">
      <c r="A12" s="1139" t="s">
        <v>2366</v>
      </c>
      <c r="B12" s="1141" t="s">
        <v>2378</v>
      </c>
      <c r="C12" s="1142"/>
      <c r="D12" s="1142"/>
      <c r="E12" s="1142"/>
      <c r="F12" s="1145" t="s">
        <v>2379</v>
      </c>
      <c r="G12" s="1144"/>
      <c r="H12" s="1144"/>
      <c r="I12" s="1144"/>
      <c r="J12" s="1146" t="s">
        <v>2369</v>
      </c>
      <c r="K12" s="860"/>
      <c r="L12" s="860"/>
    </row>
    <row r="13" spans="1:12" ht="40.9" thickBot="1">
      <c r="A13" s="1140"/>
      <c r="B13" s="851" t="s">
        <v>2370</v>
      </c>
      <c r="C13" s="851" t="s">
        <v>2371</v>
      </c>
      <c r="D13" s="851" t="s">
        <v>2372</v>
      </c>
      <c r="E13" s="852" t="s">
        <v>445</v>
      </c>
      <c r="F13" s="851" t="s">
        <v>2370</v>
      </c>
      <c r="G13" s="851" t="s">
        <v>2371</v>
      </c>
      <c r="H13" s="851" t="s">
        <v>2372</v>
      </c>
      <c r="I13" s="852" t="s">
        <v>445</v>
      </c>
      <c r="J13" s="1140"/>
      <c r="K13" s="860"/>
      <c r="L13" s="860"/>
    </row>
    <row r="14" spans="1:12">
      <c r="A14" s="855" t="s">
        <v>2373</v>
      </c>
      <c r="B14" s="775">
        <v>130</v>
      </c>
      <c r="C14" s="775">
        <v>1085</v>
      </c>
      <c r="D14" s="775">
        <v>2</v>
      </c>
      <c r="E14" s="775">
        <f>SUM(B14:D14)</f>
        <v>1217</v>
      </c>
      <c r="F14" s="775">
        <v>129</v>
      </c>
      <c r="G14" s="775">
        <v>921</v>
      </c>
      <c r="H14" s="775">
        <v>2</v>
      </c>
      <c r="I14" s="775">
        <f>SUM(F14:H14)</f>
        <v>1052</v>
      </c>
      <c r="J14" s="799">
        <f t="shared" ref="J14:J18" si="0">I14*100/E14</f>
        <v>86.44207066557108</v>
      </c>
      <c r="K14" s="860"/>
      <c r="L14" s="860"/>
    </row>
    <row r="15" spans="1:12">
      <c r="A15" s="855" t="s">
        <v>2374</v>
      </c>
      <c r="B15" s="775">
        <v>85</v>
      </c>
      <c r="C15" s="775">
        <v>524</v>
      </c>
      <c r="D15" s="775">
        <v>3</v>
      </c>
      <c r="E15" s="775">
        <f>SUM(B15:D15)</f>
        <v>612</v>
      </c>
      <c r="F15" s="775">
        <v>109</v>
      </c>
      <c r="G15" s="775">
        <v>512</v>
      </c>
      <c r="H15" s="775">
        <v>8</v>
      </c>
      <c r="I15" s="775">
        <f>SUM(F15:H15)</f>
        <v>629</v>
      </c>
      <c r="J15" s="799">
        <f t="shared" si="0"/>
        <v>102.77777777777777</v>
      </c>
      <c r="K15" s="860"/>
      <c r="L15" s="860"/>
    </row>
    <row r="16" spans="1:12">
      <c r="A16" s="855" t="s">
        <v>2375</v>
      </c>
      <c r="B16" s="775">
        <v>50</v>
      </c>
      <c r="C16" s="775">
        <v>249</v>
      </c>
      <c r="D16" s="775">
        <v>10</v>
      </c>
      <c r="E16" s="775">
        <f>SUM(B16:D16)</f>
        <v>309</v>
      </c>
      <c r="F16" s="775">
        <v>57</v>
      </c>
      <c r="G16" s="775">
        <v>243</v>
      </c>
      <c r="H16" s="775">
        <v>10</v>
      </c>
      <c r="I16" s="775">
        <f>SUM(F16:H16)</f>
        <v>310</v>
      </c>
      <c r="J16" s="799">
        <f t="shared" si="0"/>
        <v>100.32362459546925</v>
      </c>
      <c r="K16" s="860"/>
      <c r="L16" s="860"/>
    </row>
    <row r="17" spans="1:12">
      <c r="A17" s="855" t="s">
        <v>2376</v>
      </c>
      <c r="B17" s="775">
        <v>50</v>
      </c>
      <c r="C17" s="775">
        <v>222</v>
      </c>
      <c r="D17" s="775">
        <v>3</v>
      </c>
      <c r="E17" s="775">
        <f>SUM(B17:D17)</f>
        <v>275</v>
      </c>
      <c r="F17" s="775">
        <v>50</v>
      </c>
      <c r="G17" s="775">
        <v>236</v>
      </c>
      <c r="H17" s="775">
        <v>3</v>
      </c>
      <c r="I17" s="775">
        <f>SUM(F17:H17)</f>
        <v>289</v>
      </c>
      <c r="J17" s="799">
        <f t="shared" si="0"/>
        <v>105.09090909090909</v>
      </c>
      <c r="K17" s="860"/>
      <c r="L17" s="860"/>
    </row>
    <row r="18" spans="1:12" ht="13.9">
      <c r="A18" s="885" t="s">
        <v>445</v>
      </c>
      <c r="B18" s="750">
        <v>315</v>
      </c>
      <c r="C18" s="750">
        <v>2080</v>
      </c>
      <c r="D18" s="750">
        <v>18</v>
      </c>
      <c r="E18" s="750">
        <f>SUM(B18:D18)</f>
        <v>2413</v>
      </c>
      <c r="F18" s="750">
        <v>345</v>
      </c>
      <c r="G18" s="750">
        <v>1912</v>
      </c>
      <c r="H18" s="750">
        <v>23</v>
      </c>
      <c r="I18" s="750">
        <f>SUM(F18:H18)</f>
        <v>2280</v>
      </c>
      <c r="J18" s="886">
        <f t="shared" si="0"/>
        <v>94.488188976377955</v>
      </c>
      <c r="K18" s="864"/>
      <c r="L18" s="864"/>
    </row>
    <row r="19" spans="1:12">
      <c r="A19" s="855"/>
      <c r="B19" s="856"/>
      <c r="C19" s="865"/>
      <c r="D19" s="854"/>
      <c r="E19" s="854"/>
      <c r="F19" s="865"/>
      <c r="G19" s="865"/>
      <c r="H19" s="865"/>
      <c r="I19" s="866"/>
      <c r="J19" s="867"/>
      <c r="K19" s="860"/>
      <c r="L19" s="860"/>
    </row>
    <row r="20" spans="1:12" ht="13.9">
      <c r="A20" s="862" t="s">
        <v>3012</v>
      </c>
      <c r="B20" s="862"/>
      <c r="C20" s="862"/>
      <c r="D20" s="862"/>
      <c r="E20" s="862"/>
      <c r="F20" s="862"/>
      <c r="G20" s="862"/>
      <c r="H20" s="862"/>
      <c r="I20" s="862"/>
      <c r="J20" s="862"/>
      <c r="K20" s="862"/>
      <c r="L20" s="862"/>
    </row>
    <row r="21" spans="1:12" ht="13.9" thickBot="1">
      <c r="A21" s="1139" t="s">
        <v>2380</v>
      </c>
      <c r="B21" s="1141" t="s">
        <v>2381</v>
      </c>
      <c r="C21" s="1142"/>
      <c r="D21" s="1142"/>
      <c r="E21" s="1142"/>
      <c r="F21" s="1145" t="s">
        <v>2382</v>
      </c>
      <c r="G21" s="1144"/>
      <c r="H21" s="1144"/>
      <c r="I21" s="1144"/>
      <c r="J21" s="1146" t="s">
        <v>2383</v>
      </c>
      <c r="K21" s="868"/>
      <c r="L21" s="869"/>
    </row>
    <row r="22" spans="1:12" ht="40.9" thickBot="1">
      <c r="A22" s="1140"/>
      <c r="B22" s="870" t="s">
        <v>2370</v>
      </c>
      <c r="C22" s="870" t="s">
        <v>2371</v>
      </c>
      <c r="D22" s="870" t="s">
        <v>2372</v>
      </c>
      <c r="E22" s="871" t="s">
        <v>445</v>
      </c>
      <c r="F22" s="870" t="s">
        <v>2370</v>
      </c>
      <c r="G22" s="870" t="s">
        <v>2371</v>
      </c>
      <c r="H22" s="870" t="s">
        <v>2372</v>
      </c>
      <c r="I22" s="851" t="s">
        <v>445</v>
      </c>
      <c r="J22" s="1140"/>
      <c r="K22" s="853"/>
      <c r="L22" s="869"/>
    </row>
    <row r="23" spans="1:12">
      <c r="A23" s="855" t="s">
        <v>2373</v>
      </c>
      <c r="B23" s="775">
        <v>61223</v>
      </c>
      <c r="C23" s="775">
        <v>60187</v>
      </c>
      <c r="D23" s="775">
        <v>4069</v>
      </c>
      <c r="E23" s="775">
        <f>SUM(B23:D23)</f>
        <v>125479</v>
      </c>
      <c r="F23" s="775">
        <v>10976</v>
      </c>
      <c r="G23" s="775">
        <v>33510</v>
      </c>
      <c r="H23" s="775">
        <v>3177</v>
      </c>
      <c r="I23" s="775">
        <f>SUM(F23:H23)</f>
        <v>47663</v>
      </c>
      <c r="J23" s="799">
        <f t="shared" ref="J23:J27" si="1">I23*100/E23</f>
        <v>37.984842085129785</v>
      </c>
      <c r="K23" s="872"/>
      <c r="L23" s="869"/>
    </row>
    <row r="24" spans="1:12">
      <c r="A24" s="855" t="s">
        <v>2374</v>
      </c>
      <c r="B24" s="775">
        <v>27790</v>
      </c>
      <c r="C24" s="775">
        <v>20888</v>
      </c>
      <c r="D24" s="775">
        <v>270</v>
      </c>
      <c r="E24" s="775">
        <f>SUM(B24:D24)</f>
        <v>48948</v>
      </c>
      <c r="F24" s="775">
        <v>8571</v>
      </c>
      <c r="G24" s="775">
        <v>17836</v>
      </c>
      <c r="H24" s="775">
        <v>839</v>
      </c>
      <c r="I24" s="775">
        <f>SUM(F24:H24)</f>
        <v>27246</v>
      </c>
      <c r="J24" s="799">
        <f t="shared" si="1"/>
        <v>55.663152733513115</v>
      </c>
      <c r="K24" s="872"/>
      <c r="L24" s="869"/>
    </row>
    <row r="25" spans="1:12">
      <c r="A25" s="855" t="s">
        <v>2375</v>
      </c>
      <c r="B25" s="775">
        <v>14232</v>
      </c>
      <c r="C25" s="775">
        <v>4993</v>
      </c>
      <c r="D25" s="775">
        <v>943</v>
      </c>
      <c r="E25" s="775">
        <f>SUM(B25:D25)</f>
        <v>20168</v>
      </c>
      <c r="F25" s="775">
        <v>4291</v>
      </c>
      <c r="G25" s="775">
        <v>3618</v>
      </c>
      <c r="H25" s="775">
        <v>848</v>
      </c>
      <c r="I25" s="775">
        <f>SUM(F25:H25)</f>
        <v>8757</v>
      </c>
      <c r="J25" s="799">
        <f t="shared" si="1"/>
        <v>43.420269734232448</v>
      </c>
      <c r="K25" s="872"/>
      <c r="L25" s="869"/>
    </row>
    <row r="26" spans="1:12">
      <c r="A26" s="855" t="s">
        <v>2376</v>
      </c>
      <c r="B26" s="775">
        <v>3712</v>
      </c>
      <c r="C26" s="775">
        <v>3618</v>
      </c>
      <c r="D26" s="775">
        <v>56</v>
      </c>
      <c r="E26" s="775">
        <f>SUM(B26:D26)</f>
        <v>7386</v>
      </c>
      <c r="F26" s="775">
        <v>3712</v>
      </c>
      <c r="G26" s="775">
        <v>2574</v>
      </c>
      <c r="H26" s="775">
        <v>56</v>
      </c>
      <c r="I26" s="775">
        <f>SUM(F26:H26)</f>
        <v>6342</v>
      </c>
      <c r="J26" s="799">
        <f t="shared" si="1"/>
        <v>85.865150284321686</v>
      </c>
      <c r="K26" s="872"/>
      <c r="L26" s="869"/>
    </row>
    <row r="27" spans="1:12" ht="13.9">
      <c r="A27" s="885" t="s">
        <v>445</v>
      </c>
      <c r="B27" s="750">
        <v>106957</v>
      </c>
      <c r="C27" s="750">
        <v>89686</v>
      </c>
      <c r="D27" s="750">
        <v>5338</v>
      </c>
      <c r="E27" s="750">
        <f>SUM(B27:D27)</f>
        <v>201981</v>
      </c>
      <c r="F27" s="750">
        <v>27550</v>
      </c>
      <c r="G27" s="750">
        <v>57538</v>
      </c>
      <c r="H27" s="750">
        <v>4920</v>
      </c>
      <c r="I27" s="750">
        <f>SUM(F27:H27)</f>
        <v>90008</v>
      </c>
      <c r="J27" s="886">
        <f t="shared" si="1"/>
        <v>44.562607373960915</v>
      </c>
      <c r="K27" s="873"/>
      <c r="L27" s="873"/>
    </row>
    <row r="28" spans="1:12">
      <c r="A28" s="855"/>
      <c r="B28" s="874"/>
      <c r="C28" s="874"/>
      <c r="D28" s="874"/>
      <c r="E28" s="874"/>
      <c r="F28" s="874"/>
      <c r="G28" s="874"/>
      <c r="H28" s="874"/>
      <c r="I28" s="874"/>
      <c r="J28" s="875"/>
      <c r="K28" s="875"/>
      <c r="L28" s="875"/>
    </row>
    <row r="29" spans="1:12">
      <c r="A29" s="855"/>
      <c r="B29" s="874"/>
      <c r="C29" s="874"/>
      <c r="D29" s="874"/>
      <c r="E29" s="874"/>
      <c r="F29" s="874"/>
      <c r="G29" s="874"/>
      <c r="H29" s="874"/>
      <c r="I29" s="874"/>
      <c r="J29" s="875"/>
      <c r="K29" s="875"/>
      <c r="L29" s="875"/>
    </row>
    <row r="30" spans="1:12" ht="13.9">
      <c r="A30" s="862" t="s">
        <v>3013</v>
      </c>
      <c r="B30" s="862"/>
      <c r="C30" s="862"/>
      <c r="D30" s="862"/>
      <c r="E30" s="862"/>
      <c r="F30" s="862"/>
      <c r="G30" s="862"/>
      <c r="H30" s="862"/>
      <c r="I30" s="862"/>
      <c r="J30" s="862"/>
      <c r="K30" s="862"/>
      <c r="L30" s="862"/>
    </row>
    <row r="31" spans="1:12">
      <c r="A31" s="876"/>
      <c r="B31" s="1147" t="s">
        <v>2384</v>
      </c>
      <c r="C31" s="1142"/>
      <c r="D31" s="1142"/>
      <c r="E31" s="1142"/>
      <c r="F31" s="1142"/>
      <c r="G31" s="1150" t="s">
        <v>2385</v>
      </c>
      <c r="H31" s="1144"/>
      <c r="I31" s="1144"/>
      <c r="J31" s="1144"/>
      <c r="K31" s="1144"/>
      <c r="L31" s="877"/>
    </row>
    <row r="32" spans="1:12" ht="27.4" thickBot="1">
      <c r="A32" s="878" t="s">
        <v>2366</v>
      </c>
      <c r="B32" s="879" t="s">
        <v>2386</v>
      </c>
      <c r="C32" s="880" t="s">
        <v>2387</v>
      </c>
      <c r="D32" s="879" t="s">
        <v>2388</v>
      </c>
      <c r="E32" s="879" t="s">
        <v>2389</v>
      </c>
      <c r="F32" s="880" t="s">
        <v>445</v>
      </c>
      <c r="G32" s="879" t="s">
        <v>2386</v>
      </c>
      <c r="H32" s="880" t="s">
        <v>2387</v>
      </c>
      <c r="I32" s="879" t="s">
        <v>2388</v>
      </c>
      <c r="J32" s="879" t="s">
        <v>2389</v>
      </c>
      <c r="K32" s="879" t="s">
        <v>445</v>
      </c>
      <c r="L32" s="880" t="s">
        <v>2390</v>
      </c>
    </row>
    <row r="33" spans="1:12">
      <c r="A33" s="855" t="s">
        <v>2373</v>
      </c>
      <c r="B33" s="775">
        <v>6817</v>
      </c>
      <c r="C33" s="775">
        <v>909</v>
      </c>
      <c r="D33" s="775">
        <v>99</v>
      </c>
      <c r="E33" s="775">
        <v>118</v>
      </c>
      <c r="F33" s="775">
        <f>SUM(B33:E33)</f>
        <v>7943</v>
      </c>
      <c r="G33" s="775">
        <v>6379</v>
      </c>
      <c r="H33" s="775">
        <v>552</v>
      </c>
      <c r="I33" s="775">
        <v>99</v>
      </c>
      <c r="J33" s="775">
        <v>107</v>
      </c>
      <c r="K33" s="775">
        <f>SUM(G33:J33)</f>
        <v>7137</v>
      </c>
      <c r="L33" s="799">
        <f>K33*100/G33</f>
        <v>111.88274024141715</v>
      </c>
    </row>
    <row r="34" spans="1:12">
      <c r="A34" s="855" t="s">
        <v>2374</v>
      </c>
      <c r="B34" s="775">
        <v>496</v>
      </c>
      <c r="C34" s="775">
        <v>126</v>
      </c>
      <c r="D34" s="775">
        <v>36</v>
      </c>
      <c r="E34" s="775">
        <v>35</v>
      </c>
      <c r="F34" s="775">
        <f>SUM(B34:E34)</f>
        <v>693</v>
      </c>
      <c r="G34" s="775">
        <v>450</v>
      </c>
      <c r="H34" s="775">
        <v>106</v>
      </c>
      <c r="I34" s="775">
        <v>36</v>
      </c>
      <c r="J34" s="775">
        <v>31</v>
      </c>
      <c r="K34" s="775">
        <f>SUM(G34:J34)</f>
        <v>623</v>
      </c>
      <c r="L34" s="799">
        <f>K34*100/G34</f>
        <v>138.44444444444446</v>
      </c>
    </row>
    <row r="35" spans="1:12">
      <c r="A35" s="855" t="s">
        <v>2375</v>
      </c>
      <c r="B35" s="775">
        <v>234</v>
      </c>
      <c r="C35" s="775">
        <v>21</v>
      </c>
      <c r="D35" s="775">
        <v>7</v>
      </c>
      <c r="E35" s="775">
        <v>6</v>
      </c>
      <c r="F35" s="775">
        <f>SUM(B35:E35)</f>
        <v>268</v>
      </c>
      <c r="G35" s="775">
        <v>234</v>
      </c>
      <c r="H35" s="775">
        <v>21</v>
      </c>
      <c r="I35" s="775">
        <v>7</v>
      </c>
      <c r="J35" s="775">
        <v>6</v>
      </c>
      <c r="K35" s="775">
        <f>SUM(G35:J35)</f>
        <v>268</v>
      </c>
      <c r="L35" s="799">
        <f>K35*100/G35</f>
        <v>114.52991452991454</v>
      </c>
    </row>
    <row r="36" spans="1:12">
      <c r="A36" s="855" t="s">
        <v>2376</v>
      </c>
      <c r="B36" s="775">
        <v>504</v>
      </c>
      <c r="C36" s="775">
        <v>10</v>
      </c>
      <c r="D36" s="775">
        <v>6</v>
      </c>
      <c r="E36" s="775">
        <v>15</v>
      </c>
      <c r="F36" s="775">
        <f>SUM(B36:E36)</f>
        <v>535</v>
      </c>
      <c r="G36" s="775">
        <v>425</v>
      </c>
      <c r="H36" s="775">
        <v>9</v>
      </c>
      <c r="I36" s="775">
        <v>6</v>
      </c>
      <c r="J36" s="775">
        <v>14</v>
      </c>
      <c r="K36" s="775">
        <f>SUM(G36:J36)</f>
        <v>454</v>
      </c>
      <c r="L36" s="799">
        <f>K36*100/G36</f>
        <v>106.82352941176471</v>
      </c>
    </row>
    <row r="37" spans="1:12" ht="13.9">
      <c r="A37" s="885" t="s">
        <v>445</v>
      </c>
      <c r="B37" s="750">
        <v>8051</v>
      </c>
      <c r="C37" s="750">
        <v>1066</v>
      </c>
      <c r="D37" s="750">
        <v>148</v>
      </c>
      <c r="E37" s="750">
        <v>174</v>
      </c>
      <c r="F37" s="750">
        <f>SUM(B37:E37)</f>
        <v>9439</v>
      </c>
      <c r="G37" s="750">
        <v>7488</v>
      </c>
      <c r="H37" s="750">
        <v>688</v>
      </c>
      <c r="I37" s="750">
        <v>148</v>
      </c>
      <c r="J37" s="750">
        <v>158</v>
      </c>
      <c r="K37" s="750">
        <f>SUM(G37:J37)</f>
        <v>8482</v>
      </c>
      <c r="L37" s="886">
        <f>K37*100/G37</f>
        <v>113.27457264957265</v>
      </c>
    </row>
    <row r="38" spans="1:12">
      <c r="A38" s="855"/>
      <c r="B38" s="858"/>
      <c r="C38" s="858"/>
      <c r="D38" s="858"/>
      <c r="E38" s="858"/>
      <c r="F38" s="860"/>
      <c r="G38" s="860"/>
      <c r="H38" s="860"/>
      <c r="I38" s="860"/>
      <c r="J38" s="860"/>
      <c r="K38" s="860"/>
      <c r="L38" s="860"/>
    </row>
    <row r="39" spans="1:12" ht="13.9">
      <c r="A39" s="862" t="s">
        <v>3014</v>
      </c>
      <c r="B39" s="862"/>
      <c r="C39" s="862"/>
      <c r="D39" s="862"/>
      <c r="E39" s="862"/>
      <c r="F39" s="862"/>
      <c r="G39" s="862"/>
      <c r="H39" s="881"/>
      <c r="I39" s="860"/>
      <c r="J39" s="881"/>
      <c r="K39" s="881"/>
      <c r="L39" s="862"/>
    </row>
    <row r="40" spans="1:12" ht="40.9" thickBot="1">
      <c r="A40" s="863" t="s">
        <v>2366</v>
      </c>
      <c r="B40" s="882" t="s">
        <v>2391</v>
      </c>
      <c r="C40" s="882" t="s">
        <v>2392</v>
      </c>
      <c r="D40" s="849" t="s">
        <v>2393</v>
      </c>
      <c r="E40" s="883" t="s">
        <v>445</v>
      </c>
      <c r="F40" s="860"/>
      <c r="G40" s="860"/>
      <c r="H40" s="864"/>
      <c r="I40" s="864"/>
      <c r="J40" s="864"/>
      <c r="K40" s="864"/>
      <c r="L40" s="864"/>
    </row>
    <row r="41" spans="1:12">
      <c r="A41" s="855" t="s">
        <v>2373</v>
      </c>
      <c r="B41" s="775">
        <v>128</v>
      </c>
      <c r="C41" s="775">
        <v>91</v>
      </c>
      <c r="D41" s="775">
        <v>0</v>
      </c>
      <c r="E41" s="775">
        <f>SUM(B41:D41)</f>
        <v>219</v>
      </c>
      <c r="F41" s="860"/>
      <c r="G41" s="860"/>
      <c r="H41" s="860"/>
      <c r="I41" s="860"/>
      <c r="J41" s="860"/>
      <c r="K41" s="860"/>
      <c r="L41" s="884"/>
    </row>
    <row r="42" spans="1:12">
      <c r="A42" s="855" t="s">
        <v>2374</v>
      </c>
      <c r="B42" s="775">
        <v>166</v>
      </c>
      <c r="C42" s="775">
        <v>222</v>
      </c>
      <c r="D42" s="775">
        <v>0</v>
      </c>
      <c r="E42" s="775">
        <f>SUM(B42:D42)</f>
        <v>388</v>
      </c>
      <c r="F42" s="860"/>
      <c r="G42" s="860"/>
      <c r="H42" s="860"/>
      <c r="I42" s="860"/>
      <c r="J42" s="860"/>
      <c r="K42" s="860"/>
      <c r="L42" s="884"/>
    </row>
    <row r="43" spans="1:12">
      <c r="A43" s="855" t="s">
        <v>2375</v>
      </c>
      <c r="B43" s="775">
        <v>0</v>
      </c>
      <c r="C43" s="775">
        <v>5</v>
      </c>
      <c r="D43" s="775">
        <v>0</v>
      </c>
      <c r="E43" s="775">
        <f>SUM(B43:D43)</f>
        <v>5</v>
      </c>
      <c r="F43" s="860"/>
      <c r="G43" s="860"/>
      <c r="H43" s="860"/>
      <c r="I43" s="860"/>
      <c r="J43" s="860"/>
      <c r="K43" s="860"/>
      <c r="L43" s="884"/>
    </row>
    <row r="44" spans="1:12">
      <c r="A44" s="855" t="s">
        <v>2376</v>
      </c>
      <c r="B44" s="775">
        <v>9</v>
      </c>
      <c r="C44" s="775">
        <v>4</v>
      </c>
      <c r="D44" s="775">
        <v>0</v>
      </c>
      <c r="E44" s="775">
        <f>SUM(B44:D44)</f>
        <v>13</v>
      </c>
      <c r="F44" s="860"/>
      <c r="G44" s="860"/>
      <c r="H44" s="860"/>
      <c r="I44" s="860"/>
      <c r="J44" s="860"/>
      <c r="K44" s="860"/>
      <c r="L44" s="884"/>
    </row>
    <row r="45" spans="1:12" ht="13.9">
      <c r="A45" s="885" t="s">
        <v>445</v>
      </c>
      <c r="B45" s="750">
        <f>SUM(B41:B44)</f>
        <v>303</v>
      </c>
      <c r="C45" s="750">
        <f>SUM(C41:C44)</f>
        <v>322</v>
      </c>
      <c r="D45" s="750">
        <f>SUM(D41:D44)</f>
        <v>0</v>
      </c>
      <c r="E45" s="750">
        <f>SUM(B45:D45)</f>
        <v>625</v>
      </c>
      <c r="F45" s="860"/>
      <c r="G45" s="860"/>
      <c r="H45" s="860"/>
      <c r="I45" s="860"/>
      <c r="J45" s="860"/>
      <c r="K45" s="860"/>
      <c r="L45" s="860"/>
    </row>
    <row r="46" spans="1:12">
      <c r="A46" s="855"/>
      <c r="B46" s="861"/>
      <c r="C46" s="861"/>
      <c r="D46" s="861"/>
      <c r="E46" s="860"/>
      <c r="F46" s="860"/>
      <c r="G46" s="860"/>
      <c r="H46" s="860"/>
      <c r="I46" s="860"/>
      <c r="J46" s="860"/>
      <c r="K46" s="860"/>
      <c r="L46" s="860"/>
    </row>
    <row r="47" spans="1:12" ht="13.9">
      <c r="A47" s="862" t="s">
        <v>2394</v>
      </c>
      <c r="B47" s="862"/>
      <c r="C47" s="862"/>
      <c r="D47" s="862"/>
      <c r="E47" s="862"/>
      <c r="F47" s="862"/>
      <c r="G47" s="862"/>
      <c r="H47" s="862"/>
      <c r="I47" s="862"/>
      <c r="J47" s="862"/>
      <c r="K47" s="862"/>
      <c r="L47" s="862"/>
    </row>
    <row r="48" spans="1:12" ht="13.9" thickBot="1">
      <c r="A48" s="863" t="s">
        <v>2366</v>
      </c>
      <c r="B48" s="882" t="s">
        <v>2395</v>
      </c>
      <c r="C48" s="882" t="s">
        <v>2396</v>
      </c>
      <c r="D48" s="883" t="s">
        <v>445</v>
      </c>
      <c r="E48" s="869"/>
      <c r="F48" s="860"/>
      <c r="G48" s="860"/>
      <c r="H48" s="860"/>
      <c r="I48" s="860"/>
      <c r="J48" s="860"/>
      <c r="K48" s="860"/>
      <c r="L48" s="860"/>
    </row>
    <row r="49" spans="1:12">
      <c r="A49" s="855" t="s">
        <v>2373</v>
      </c>
      <c r="B49" s="775">
        <v>12</v>
      </c>
      <c r="C49" s="775">
        <v>1</v>
      </c>
      <c r="D49" s="775">
        <f>SUM(B49:C49)</f>
        <v>13</v>
      </c>
      <c r="E49" s="869"/>
      <c r="F49" s="860"/>
      <c r="G49" s="860"/>
      <c r="H49" s="860"/>
      <c r="I49" s="860"/>
      <c r="J49" s="860"/>
      <c r="K49" s="860"/>
      <c r="L49" s="860"/>
    </row>
    <row r="50" spans="1:12">
      <c r="A50" s="855" t="s">
        <v>2374</v>
      </c>
      <c r="B50" s="775">
        <v>3</v>
      </c>
      <c r="C50" s="775">
        <v>0</v>
      </c>
      <c r="D50" s="775">
        <f>SUM(B50:C50)</f>
        <v>3</v>
      </c>
      <c r="E50" s="869"/>
      <c r="F50" s="860"/>
      <c r="G50" s="860"/>
      <c r="H50" s="860"/>
      <c r="I50" s="860"/>
      <c r="J50" s="860"/>
      <c r="K50" s="860"/>
      <c r="L50" s="860"/>
    </row>
    <row r="51" spans="1:12">
      <c r="A51" s="855" t="s">
        <v>2375</v>
      </c>
      <c r="B51" s="775">
        <v>0</v>
      </c>
      <c r="C51" s="775">
        <v>8</v>
      </c>
      <c r="D51" s="775">
        <f>SUM(B51:C51)</f>
        <v>8</v>
      </c>
      <c r="E51" s="869"/>
      <c r="F51" s="860"/>
      <c r="G51" s="860"/>
      <c r="H51" s="860"/>
      <c r="I51" s="860"/>
      <c r="J51" s="860"/>
      <c r="K51" s="860"/>
      <c r="L51" s="860"/>
    </row>
    <row r="52" spans="1:12">
      <c r="A52" s="855" t="s">
        <v>2376</v>
      </c>
      <c r="B52" s="775">
        <v>1</v>
      </c>
      <c r="C52" s="775">
        <v>0</v>
      </c>
      <c r="D52" s="775">
        <f>SUM(B52:C52)</f>
        <v>1</v>
      </c>
      <c r="E52" s="869"/>
      <c r="F52" s="860"/>
      <c r="G52" s="860"/>
      <c r="H52" s="860"/>
      <c r="I52" s="860"/>
      <c r="J52" s="860"/>
      <c r="K52" s="860"/>
      <c r="L52" s="860"/>
    </row>
    <row r="53" spans="1:12" ht="13.9">
      <c r="A53" s="885" t="s">
        <v>445</v>
      </c>
      <c r="B53" s="750">
        <f>SUM(B49:B52)</f>
        <v>16</v>
      </c>
      <c r="C53" s="750">
        <f>SUM(C49:C52)</f>
        <v>9</v>
      </c>
      <c r="D53" s="750">
        <f>SUM(D49:D52)</f>
        <v>25</v>
      </c>
      <c r="E53" s="869"/>
      <c r="F53" s="860"/>
      <c r="G53" s="860"/>
      <c r="H53" s="860"/>
      <c r="I53" s="860"/>
      <c r="J53" s="860"/>
      <c r="K53" s="860"/>
      <c r="L53" s="860"/>
    </row>
    <row r="54" spans="1:12">
      <c r="A54" s="1137" t="s">
        <v>3015</v>
      </c>
      <c r="B54" s="1138"/>
      <c r="C54" s="1138"/>
      <c r="D54" s="1138"/>
      <c r="E54" s="1138"/>
      <c r="F54" s="1138"/>
      <c r="G54" s="1138"/>
      <c r="H54" s="1138"/>
      <c r="I54" s="1138"/>
      <c r="J54" s="1138"/>
      <c r="K54" s="1138"/>
      <c r="L54" s="1138"/>
    </row>
  </sheetData>
  <mergeCells count="15">
    <mergeCell ref="A54:L54"/>
    <mergeCell ref="A12:A13"/>
    <mergeCell ref="B12:E12"/>
    <mergeCell ref="F2:I2"/>
    <mergeCell ref="B21:E21"/>
    <mergeCell ref="F12:I12"/>
    <mergeCell ref="J12:J13"/>
    <mergeCell ref="B31:F31"/>
    <mergeCell ref="J21:J22"/>
    <mergeCell ref="A2:A3"/>
    <mergeCell ref="B2:E2"/>
    <mergeCell ref="F21:I21"/>
    <mergeCell ref="G31:K31"/>
    <mergeCell ref="J2:J3"/>
    <mergeCell ref="A21:A22"/>
  </mergeCells>
  <conditionalFormatting sqref="B4:I6 B8:I8 B7:C7 E7:I7">
    <cfRule type="cellIs" dxfId="113" priority="33" stopIfTrue="1" operator="greaterThan">
      <formula>-1</formula>
    </cfRule>
  </conditionalFormatting>
  <conditionalFormatting sqref="B4:I6 B8:I8 B7:C7 E7:I7">
    <cfRule type="containsBlanks" dxfId="112" priority="32">
      <formula>LEN(TRIM(B4))=0</formula>
    </cfRule>
  </conditionalFormatting>
  <conditionalFormatting sqref="D7">
    <cfRule type="cellIs" dxfId="111" priority="31" stopIfTrue="1" operator="greaterThan">
      <formula>-1</formula>
    </cfRule>
  </conditionalFormatting>
  <conditionalFormatting sqref="D7">
    <cfRule type="containsBlanks" dxfId="110" priority="30">
      <formula>LEN(TRIM(D7))=0</formula>
    </cfRule>
  </conditionalFormatting>
  <conditionalFormatting sqref="J4:J8">
    <cfRule type="containsBlanks" dxfId="109" priority="29">
      <formula>LEN(TRIM(J4))=0</formula>
    </cfRule>
  </conditionalFormatting>
  <conditionalFormatting sqref="B14:I16 B18:I18 B17:C17 E17:I17">
    <cfRule type="cellIs" dxfId="108" priority="28" stopIfTrue="1" operator="greaterThan">
      <formula>-1</formula>
    </cfRule>
  </conditionalFormatting>
  <conditionalFormatting sqref="B14:I16 B18:I18 B17:C17 E17:I17">
    <cfRule type="containsBlanks" dxfId="107" priority="27">
      <formula>LEN(TRIM(B14))=0</formula>
    </cfRule>
  </conditionalFormatting>
  <conditionalFormatting sqref="D17">
    <cfRule type="cellIs" dxfId="106" priority="26" stopIfTrue="1" operator="greaterThan">
      <formula>-1</formula>
    </cfRule>
  </conditionalFormatting>
  <conditionalFormatting sqref="D17">
    <cfRule type="containsBlanks" dxfId="105" priority="25">
      <formula>LEN(TRIM(D17))=0</formula>
    </cfRule>
  </conditionalFormatting>
  <conditionalFormatting sqref="J14:J18">
    <cfRule type="containsBlanks" dxfId="104" priority="24">
      <formula>LEN(TRIM(J14))=0</formula>
    </cfRule>
  </conditionalFormatting>
  <conditionalFormatting sqref="B23:I25 B27:I27 B26:C26 E26:I26">
    <cfRule type="cellIs" dxfId="103" priority="23" stopIfTrue="1" operator="greaterThan">
      <formula>-1</formula>
    </cfRule>
  </conditionalFormatting>
  <conditionalFormatting sqref="B23:I25 B27:I27 B26:C26 E26:I26">
    <cfRule type="containsBlanks" dxfId="102" priority="22">
      <formula>LEN(TRIM(B23))=0</formula>
    </cfRule>
  </conditionalFormatting>
  <conditionalFormatting sqref="D26">
    <cfRule type="cellIs" dxfId="101" priority="21" stopIfTrue="1" operator="greaterThan">
      <formula>-1</formula>
    </cfRule>
  </conditionalFormatting>
  <conditionalFormatting sqref="D26">
    <cfRule type="containsBlanks" dxfId="100" priority="20">
      <formula>LEN(TRIM(D26))=0</formula>
    </cfRule>
  </conditionalFormatting>
  <conditionalFormatting sqref="J23:J27">
    <cfRule type="containsBlanks" dxfId="99" priority="19">
      <formula>LEN(TRIM(J23))=0</formula>
    </cfRule>
  </conditionalFormatting>
  <conditionalFormatting sqref="B33:H35 B37:H37 B36:C36 E36:H36 I33:I37">
    <cfRule type="cellIs" dxfId="98" priority="18" stopIfTrue="1" operator="greaterThan">
      <formula>-1</formula>
    </cfRule>
  </conditionalFormatting>
  <conditionalFormatting sqref="B33:H35 B37:H37 B36:C36 E36:H36 I33:I37">
    <cfRule type="containsBlanks" dxfId="97" priority="17">
      <formula>LEN(TRIM(B33))=0</formula>
    </cfRule>
  </conditionalFormatting>
  <conditionalFormatting sqref="D36">
    <cfRule type="cellIs" dxfId="96" priority="16" stopIfTrue="1" operator="greaterThan">
      <formula>-1</formula>
    </cfRule>
  </conditionalFormatting>
  <conditionalFormatting sqref="D36">
    <cfRule type="containsBlanks" dxfId="95" priority="15">
      <formula>LEN(TRIM(D36))=0</formula>
    </cfRule>
  </conditionalFormatting>
  <conditionalFormatting sqref="L33:L37">
    <cfRule type="containsBlanks" dxfId="94" priority="13">
      <formula>LEN(TRIM(L33))=0</formula>
    </cfRule>
  </conditionalFormatting>
  <conditionalFormatting sqref="J33:J37">
    <cfRule type="cellIs" dxfId="93" priority="12" stopIfTrue="1" operator="greaterThan">
      <formula>-1</formula>
    </cfRule>
  </conditionalFormatting>
  <conditionalFormatting sqref="J33:J37">
    <cfRule type="containsBlanks" dxfId="92" priority="11">
      <formula>LEN(TRIM(J33))=0</formula>
    </cfRule>
  </conditionalFormatting>
  <conditionalFormatting sqref="K33:K37">
    <cfRule type="cellIs" dxfId="91" priority="10" stopIfTrue="1" operator="greaterThan">
      <formula>-1</formula>
    </cfRule>
  </conditionalFormatting>
  <conditionalFormatting sqref="K33:K37">
    <cfRule type="containsBlanks" dxfId="90" priority="9">
      <formula>LEN(TRIM(K33))=0</formula>
    </cfRule>
  </conditionalFormatting>
  <conditionalFormatting sqref="B41:E43 B45:E45 B44:C44 E44">
    <cfRule type="cellIs" dxfId="89" priority="8" stopIfTrue="1" operator="greaterThan">
      <formula>-1</formula>
    </cfRule>
  </conditionalFormatting>
  <conditionalFormatting sqref="B41:E43 B45:E45 B44:C44 E44">
    <cfRule type="containsBlanks" dxfId="88" priority="7">
      <formula>LEN(TRIM(B41))=0</formula>
    </cfRule>
  </conditionalFormatting>
  <conditionalFormatting sqref="D44">
    <cfRule type="cellIs" dxfId="87" priority="6" stopIfTrue="1" operator="greaterThan">
      <formula>-1</formula>
    </cfRule>
  </conditionalFormatting>
  <conditionalFormatting sqref="D44">
    <cfRule type="containsBlanks" dxfId="86" priority="5">
      <formula>LEN(TRIM(D44))=0</formula>
    </cfRule>
  </conditionalFormatting>
  <conditionalFormatting sqref="B49:D51 B53:D53 B52:C52">
    <cfRule type="cellIs" dxfId="85" priority="4" stopIfTrue="1" operator="greaterThan">
      <formula>-1</formula>
    </cfRule>
  </conditionalFormatting>
  <conditionalFormatting sqref="B49:D51 B53:D53 B52:C52">
    <cfRule type="containsBlanks" dxfId="84" priority="3">
      <formula>LEN(TRIM(B49))=0</formula>
    </cfRule>
  </conditionalFormatting>
  <conditionalFormatting sqref="D52">
    <cfRule type="cellIs" dxfId="83" priority="2" stopIfTrue="1" operator="greaterThan">
      <formula>-1</formula>
    </cfRule>
  </conditionalFormatting>
  <conditionalFormatting sqref="D52">
    <cfRule type="containsBlanks" dxfId="82" priority="1">
      <formula>LEN(TRIM(D52))=0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1" manualBreakCount="1">
    <brk id="28" max="11" man="1"/>
  </rowBreak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Feuil178"/>
  <dimension ref="A1:T111"/>
  <sheetViews>
    <sheetView view="pageBreakPreview" topLeftCell="A102" zoomScaleNormal="100" zoomScaleSheetLayoutView="100" workbookViewId="0">
      <selection activeCell="E117" sqref="E117"/>
    </sheetView>
  </sheetViews>
  <sheetFormatPr baseColWidth="10" defaultColWidth="14.3984375" defaultRowHeight="15" customHeight="1"/>
  <cols>
    <col min="1" max="1" width="1.796875" style="636" customWidth="1"/>
    <col min="2" max="2" width="20.19921875" style="636" bestFit="1" customWidth="1"/>
    <col min="3" max="3" width="15.1328125" style="636" bestFit="1" customWidth="1"/>
    <col min="4" max="4" width="21.796875" style="636" customWidth="1"/>
    <col min="5" max="5" width="20.06640625" style="636" customWidth="1"/>
    <col min="6" max="6" width="12.53125" style="636" customWidth="1"/>
    <col min="7" max="7" width="15.3984375" style="636" customWidth="1"/>
    <col min="8" max="8" width="16.3984375" style="636" customWidth="1"/>
    <col min="9" max="9" width="15.19921875" style="636" customWidth="1"/>
    <col min="10" max="20" width="10.796875" style="636" customWidth="1"/>
    <col min="21" max="21" width="14.3984375" style="636" customWidth="1"/>
    <col min="22" max="16384" width="14.3984375" style="636"/>
  </cols>
  <sheetData>
    <row r="1" spans="1:20" ht="14.25" customHeight="1">
      <c r="A1" s="637" t="s">
        <v>2397</v>
      </c>
      <c r="F1" s="637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</row>
    <row r="2" spans="1:20" ht="68.650000000000006" customHeight="1" thickBot="1">
      <c r="A2" s="981" t="s">
        <v>761</v>
      </c>
      <c r="B2" s="906"/>
      <c r="C2" s="669" t="s">
        <v>621</v>
      </c>
      <c r="D2" s="669" t="s">
        <v>2398</v>
      </c>
      <c r="E2" s="669" t="s">
        <v>2399</v>
      </c>
      <c r="F2" s="669" t="s">
        <v>2400</v>
      </c>
      <c r="G2" s="668" t="s">
        <v>2401</v>
      </c>
      <c r="H2" s="670" t="s">
        <v>2402</v>
      </c>
      <c r="I2" s="670" t="s">
        <v>2403</v>
      </c>
      <c r="J2" s="670" t="s">
        <v>2404</v>
      </c>
      <c r="K2" s="638"/>
      <c r="L2" s="635"/>
      <c r="M2" s="635"/>
      <c r="N2" s="635"/>
      <c r="O2" s="635"/>
      <c r="P2" s="635"/>
      <c r="Q2" s="635"/>
      <c r="R2" s="635"/>
      <c r="S2" s="635"/>
      <c r="T2" s="635"/>
    </row>
    <row r="3" spans="1:20" s="639" customFormat="1" ht="15" customHeight="1">
      <c r="A3" s="2" t="s">
        <v>498</v>
      </c>
      <c r="B3" s="2"/>
      <c r="C3" s="25">
        <f>Population!F3</f>
        <v>0</v>
      </c>
      <c r="D3" s="25"/>
      <c r="E3" s="25"/>
      <c r="F3" s="25"/>
      <c r="G3" s="25"/>
      <c r="H3" s="25"/>
      <c r="I3" s="25"/>
      <c r="J3" s="25"/>
      <c r="K3" s="634"/>
      <c r="L3" s="634"/>
      <c r="M3" s="634"/>
      <c r="N3" s="634"/>
      <c r="O3" s="634"/>
      <c r="P3" s="634"/>
      <c r="Q3" s="634"/>
      <c r="R3" s="634"/>
      <c r="S3" s="634"/>
      <c r="T3" s="634"/>
    </row>
    <row r="4" spans="1:20" ht="15" customHeight="1">
      <c r="A4" s="760"/>
      <c r="B4" s="758" t="s">
        <v>499</v>
      </c>
      <c r="C4" s="755">
        <f>Population!F4</f>
        <v>0</v>
      </c>
      <c r="D4" s="755"/>
      <c r="E4" s="755"/>
      <c r="F4" s="755"/>
      <c r="G4" s="755"/>
      <c r="H4" s="755"/>
      <c r="I4" s="755"/>
      <c r="J4" s="755"/>
      <c r="K4" s="635"/>
      <c r="L4" s="635"/>
      <c r="M4" s="635"/>
      <c r="N4" s="635"/>
      <c r="O4" s="635"/>
      <c r="P4" s="635"/>
      <c r="Q4" s="635"/>
      <c r="R4" s="635"/>
      <c r="S4" s="635"/>
      <c r="T4" s="635"/>
    </row>
    <row r="5" spans="1:20" ht="15" customHeight="1">
      <c r="A5" s="760"/>
      <c r="B5" s="758" t="s">
        <v>500</v>
      </c>
      <c r="C5" s="751">
        <f>Population!F5</f>
        <v>0</v>
      </c>
      <c r="D5" s="751"/>
      <c r="E5" s="751"/>
      <c r="F5" s="751"/>
      <c r="G5" s="751"/>
      <c r="H5" s="751"/>
      <c r="I5" s="751"/>
      <c r="J5" s="751"/>
      <c r="K5" s="635"/>
      <c r="L5" s="635"/>
      <c r="M5" s="635"/>
      <c r="N5" s="635"/>
      <c r="O5" s="635"/>
      <c r="P5" s="635"/>
      <c r="Q5" s="635"/>
      <c r="R5" s="635"/>
      <c r="S5" s="635"/>
      <c r="T5" s="635"/>
    </row>
    <row r="6" spans="1:20" ht="15" customHeight="1">
      <c r="A6" s="760"/>
      <c r="B6" s="758" t="s">
        <v>501</v>
      </c>
      <c r="C6" s="751">
        <f>Population!F6</f>
        <v>0</v>
      </c>
      <c r="D6" s="751"/>
      <c r="E6" s="751"/>
      <c r="F6" s="751"/>
      <c r="G6" s="751"/>
      <c r="H6" s="751"/>
      <c r="I6" s="751"/>
      <c r="J6" s="751"/>
      <c r="K6" s="635"/>
      <c r="L6" s="635"/>
      <c r="M6" s="635"/>
      <c r="N6" s="635"/>
      <c r="O6" s="635"/>
      <c r="P6" s="635"/>
      <c r="Q6" s="635"/>
      <c r="R6" s="635"/>
      <c r="S6" s="635"/>
      <c r="T6" s="635"/>
    </row>
    <row r="7" spans="1:20" ht="15" customHeight="1">
      <c r="A7" s="760"/>
      <c r="B7" s="758" t="s">
        <v>502</v>
      </c>
      <c r="C7" s="751">
        <f>Population!F7</f>
        <v>0</v>
      </c>
      <c r="D7" s="751"/>
      <c r="E7" s="751"/>
      <c r="F7" s="751"/>
      <c r="G7" s="751"/>
      <c r="H7" s="751"/>
      <c r="I7" s="751"/>
      <c r="J7" s="751"/>
      <c r="K7" s="635"/>
      <c r="L7" s="635"/>
      <c r="M7" s="635"/>
      <c r="N7" s="635"/>
      <c r="O7" s="635"/>
      <c r="P7" s="635"/>
      <c r="Q7" s="635"/>
      <c r="R7" s="635"/>
      <c r="S7" s="635"/>
      <c r="T7" s="635"/>
    </row>
    <row r="8" spans="1:20" ht="15" customHeight="1">
      <c r="A8" s="2" t="s">
        <v>503</v>
      </c>
      <c r="B8" s="2"/>
      <c r="C8" s="25">
        <f>Population!F8</f>
        <v>0</v>
      </c>
      <c r="D8" s="25"/>
      <c r="E8" s="25"/>
      <c r="F8" s="25"/>
      <c r="G8" s="25"/>
      <c r="H8" s="25"/>
      <c r="I8" s="25"/>
      <c r="J8" s="25"/>
      <c r="K8" s="635"/>
      <c r="L8" s="635"/>
      <c r="M8" s="635"/>
      <c r="N8" s="635"/>
      <c r="O8" s="635"/>
      <c r="P8" s="635"/>
      <c r="Q8" s="635"/>
      <c r="R8" s="635"/>
      <c r="S8" s="635"/>
      <c r="T8" s="635"/>
    </row>
    <row r="9" spans="1:20" ht="15" customHeight="1">
      <c r="A9" s="760"/>
      <c r="B9" s="758" t="s">
        <v>504</v>
      </c>
      <c r="C9" s="751">
        <f>Population!F9</f>
        <v>0</v>
      </c>
      <c r="D9" s="751"/>
      <c r="E9" s="751"/>
      <c r="F9" s="751"/>
      <c r="G9" s="751"/>
      <c r="H9" s="751"/>
      <c r="I9" s="751"/>
      <c r="J9" s="751"/>
      <c r="K9" s="635"/>
      <c r="L9" s="635"/>
      <c r="M9" s="635"/>
      <c r="N9" s="635"/>
      <c r="O9" s="635"/>
      <c r="P9" s="635"/>
      <c r="Q9" s="635"/>
      <c r="R9" s="635"/>
      <c r="S9" s="635"/>
      <c r="T9" s="635"/>
    </row>
    <row r="10" spans="1:20" ht="15" customHeight="1">
      <c r="A10" s="760"/>
      <c r="B10" s="758" t="s">
        <v>505</v>
      </c>
      <c r="C10" s="751">
        <f>Population!F10</f>
        <v>0</v>
      </c>
      <c r="D10" s="751"/>
      <c r="E10" s="751"/>
      <c r="F10" s="751"/>
      <c r="G10" s="751"/>
      <c r="H10" s="751"/>
      <c r="I10" s="751"/>
      <c r="J10" s="751"/>
      <c r="K10" s="635"/>
      <c r="L10" s="635"/>
      <c r="M10" s="635"/>
      <c r="N10" s="635"/>
      <c r="O10" s="635"/>
      <c r="P10" s="635"/>
      <c r="Q10" s="635"/>
      <c r="R10" s="635"/>
      <c r="S10" s="635"/>
      <c r="T10" s="635"/>
    </row>
    <row r="11" spans="1:20" ht="15" customHeight="1">
      <c r="A11" s="760"/>
      <c r="B11" s="758" t="s">
        <v>506</v>
      </c>
      <c r="C11" s="751">
        <f>Population!F11</f>
        <v>0</v>
      </c>
      <c r="D11" s="751"/>
      <c r="E11" s="751"/>
      <c r="F11" s="751"/>
      <c r="G11" s="751"/>
      <c r="H11" s="751"/>
      <c r="I11" s="751"/>
      <c r="J11" s="751"/>
      <c r="K11" s="635"/>
      <c r="L11" s="635"/>
      <c r="M11" s="635"/>
      <c r="N11" s="635"/>
      <c r="O11" s="635"/>
      <c r="P11" s="635"/>
      <c r="Q11" s="635"/>
      <c r="R11" s="635"/>
      <c r="S11" s="635"/>
      <c r="T11" s="635"/>
    </row>
    <row r="12" spans="1:20" ht="15" customHeight="1">
      <c r="A12" s="760"/>
      <c r="B12" s="758" t="s">
        <v>507</v>
      </c>
      <c r="C12" s="751">
        <f>Population!F12</f>
        <v>0</v>
      </c>
      <c r="D12" s="751"/>
      <c r="E12" s="751"/>
      <c r="F12" s="751"/>
      <c r="G12" s="751"/>
      <c r="H12" s="751"/>
      <c r="I12" s="751"/>
      <c r="J12" s="751"/>
      <c r="K12" s="635"/>
      <c r="L12" s="635"/>
      <c r="M12" s="635"/>
      <c r="N12" s="635"/>
      <c r="O12" s="635"/>
      <c r="P12" s="635"/>
      <c r="Q12" s="635"/>
      <c r="R12" s="635"/>
      <c r="S12" s="635"/>
      <c r="T12" s="635"/>
    </row>
    <row r="13" spans="1:20" ht="15" customHeight="1">
      <c r="A13" s="760"/>
      <c r="B13" s="758" t="s">
        <v>508</v>
      </c>
      <c r="C13" s="751">
        <f>Population!F13</f>
        <v>0</v>
      </c>
      <c r="D13" s="751"/>
      <c r="E13" s="751"/>
      <c r="F13" s="751"/>
      <c r="G13" s="751"/>
      <c r="H13" s="751"/>
      <c r="I13" s="751"/>
      <c r="J13" s="751"/>
      <c r="K13" s="635"/>
      <c r="L13" s="635"/>
      <c r="M13" s="635"/>
      <c r="N13" s="635"/>
      <c r="O13" s="635"/>
      <c r="P13" s="635"/>
      <c r="Q13" s="635"/>
      <c r="R13" s="635"/>
      <c r="S13" s="635"/>
      <c r="T13" s="635"/>
    </row>
    <row r="14" spans="1:20" ht="15" customHeight="1">
      <c r="A14" s="760"/>
      <c r="B14" s="758" t="s">
        <v>509</v>
      </c>
      <c r="C14" s="751">
        <f>Population!F14</f>
        <v>0</v>
      </c>
      <c r="D14" s="751"/>
      <c r="E14" s="751"/>
      <c r="F14" s="751"/>
      <c r="G14" s="751"/>
      <c r="H14" s="751"/>
      <c r="I14" s="751"/>
      <c r="J14" s="751"/>
      <c r="K14" s="635"/>
      <c r="L14" s="635"/>
      <c r="M14" s="635"/>
      <c r="N14" s="635"/>
      <c r="O14" s="635"/>
      <c r="P14" s="635"/>
      <c r="Q14" s="635"/>
      <c r="R14" s="635"/>
      <c r="S14" s="635"/>
      <c r="T14" s="635"/>
    </row>
    <row r="15" spans="1:20" ht="15" customHeight="1">
      <c r="A15" s="2" t="s">
        <v>510</v>
      </c>
      <c r="B15" s="2"/>
      <c r="C15" s="25">
        <f>Population!F15</f>
        <v>0</v>
      </c>
      <c r="D15" s="25"/>
      <c r="E15" s="25"/>
      <c r="F15" s="25"/>
      <c r="G15" s="25"/>
      <c r="H15" s="25"/>
      <c r="I15" s="25"/>
      <c r="J15" s="25"/>
      <c r="K15" s="635"/>
      <c r="L15" s="635"/>
      <c r="M15" s="635"/>
      <c r="N15" s="635"/>
      <c r="O15" s="635"/>
      <c r="P15" s="635"/>
      <c r="Q15" s="635"/>
      <c r="R15" s="635"/>
      <c r="S15" s="635"/>
      <c r="T15" s="635"/>
    </row>
    <row r="16" spans="1:20" ht="15" customHeight="1">
      <c r="A16" s="758"/>
      <c r="B16" s="758" t="s">
        <v>511</v>
      </c>
      <c r="C16" s="751">
        <f>Population!F16</f>
        <v>0</v>
      </c>
      <c r="D16" s="751"/>
      <c r="E16" s="751"/>
      <c r="F16" s="751"/>
      <c r="G16" s="751"/>
      <c r="H16" s="751"/>
      <c r="I16" s="751"/>
      <c r="J16" s="751"/>
    </row>
    <row r="17" spans="1:10" ht="15" customHeight="1">
      <c r="A17" s="760"/>
      <c r="B17" s="758" t="s">
        <v>512</v>
      </c>
      <c r="C17" s="751">
        <f>Population!F17</f>
        <v>0</v>
      </c>
      <c r="D17" s="751"/>
      <c r="E17" s="751"/>
      <c r="F17" s="751"/>
      <c r="G17" s="751"/>
      <c r="H17" s="751"/>
      <c r="I17" s="751"/>
      <c r="J17" s="751"/>
    </row>
    <row r="18" spans="1:10" ht="15" customHeight="1">
      <c r="A18" s="760"/>
      <c r="B18" s="758" t="s">
        <v>513</v>
      </c>
      <c r="C18" s="751">
        <f>Population!F18</f>
        <v>0</v>
      </c>
      <c r="D18" s="751"/>
      <c r="E18" s="751"/>
      <c r="F18" s="751"/>
      <c r="G18" s="751"/>
      <c r="H18" s="751"/>
      <c r="I18" s="751"/>
      <c r="J18" s="751"/>
    </row>
    <row r="19" spans="1:10" ht="15" customHeight="1">
      <c r="A19" s="2" t="s">
        <v>514</v>
      </c>
      <c r="B19" s="6"/>
      <c r="C19" s="49">
        <f>Population!F19</f>
        <v>0</v>
      </c>
      <c r="D19" s="49"/>
      <c r="E19" s="49"/>
      <c r="F19" s="49"/>
      <c r="G19" s="49"/>
      <c r="H19" s="49"/>
      <c r="I19" s="49"/>
      <c r="J19" s="49"/>
    </row>
    <row r="20" spans="1:10" ht="15" customHeight="1">
      <c r="A20" s="758"/>
      <c r="B20" s="748" t="s">
        <v>515</v>
      </c>
      <c r="C20" s="755">
        <f>Population!F20</f>
        <v>0</v>
      </c>
      <c r="D20" s="755"/>
      <c r="E20" s="755"/>
      <c r="F20" s="755"/>
      <c r="G20" s="755"/>
      <c r="H20" s="755"/>
      <c r="I20" s="755"/>
      <c r="J20" s="755"/>
    </row>
    <row r="21" spans="1:10" ht="15" customHeight="1">
      <c r="A21" s="760"/>
      <c r="B21" s="758" t="s">
        <v>516</v>
      </c>
      <c r="C21" s="751">
        <f>Population!F21</f>
        <v>0</v>
      </c>
      <c r="D21" s="751"/>
      <c r="E21" s="751"/>
      <c r="F21" s="751"/>
      <c r="G21" s="751"/>
      <c r="H21" s="751"/>
      <c r="I21" s="751"/>
      <c r="J21" s="751"/>
    </row>
    <row r="22" spans="1:10" ht="15" customHeight="1">
      <c r="A22" s="760"/>
      <c r="B22" s="758" t="s">
        <v>517</v>
      </c>
      <c r="C22" s="751">
        <f>Population!F22</f>
        <v>0</v>
      </c>
      <c r="D22" s="751"/>
      <c r="E22" s="751"/>
      <c r="F22" s="751"/>
      <c r="G22" s="751"/>
      <c r="H22" s="751"/>
      <c r="I22" s="751"/>
      <c r="J22" s="751"/>
    </row>
    <row r="23" spans="1:10" ht="15" customHeight="1">
      <c r="A23" s="760"/>
      <c r="B23" s="758" t="s">
        <v>518</v>
      </c>
      <c r="C23" s="751">
        <f>Population!F23</f>
        <v>0</v>
      </c>
      <c r="D23" s="751"/>
      <c r="E23" s="751"/>
      <c r="F23" s="751"/>
      <c r="G23" s="751"/>
      <c r="H23" s="751"/>
      <c r="I23" s="751"/>
      <c r="J23" s="751"/>
    </row>
    <row r="24" spans="1:10" ht="15" customHeight="1">
      <c r="A24" s="760"/>
      <c r="B24" s="758" t="s">
        <v>519</v>
      </c>
      <c r="C24" s="751">
        <f>Population!F24</f>
        <v>0</v>
      </c>
      <c r="D24" s="751"/>
      <c r="E24" s="751"/>
      <c r="F24" s="751"/>
      <c r="G24" s="751"/>
      <c r="H24" s="751"/>
      <c r="I24" s="751"/>
      <c r="J24" s="751"/>
    </row>
    <row r="25" spans="1:10" ht="15" customHeight="1">
      <c r="A25" s="760"/>
      <c r="B25" s="758" t="s">
        <v>520</v>
      </c>
      <c r="C25" s="751">
        <f>Population!F25</f>
        <v>0</v>
      </c>
      <c r="D25" s="751"/>
      <c r="E25" s="751"/>
      <c r="F25" s="751"/>
      <c r="G25" s="751"/>
      <c r="H25" s="751"/>
      <c r="I25" s="751"/>
      <c r="J25" s="751"/>
    </row>
    <row r="26" spans="1:10" ht="15" customHeight="1">
      <c r="A26" s="760"/>
      <c r="B26" s="758" t="s">
        <v>521</v>
      </c>
      <c r="C26" s="751">
        <f>Population!F26</f>
        <v>0</v>
      </c>
      <c r="D26" s="751"/>
      <c r="E26" s="751"/>
      <c r="F26" s="751"/>
      <c r="G26" s="751"/>
      <c r="H26" s="751"/>
      <c r="I26" s="751"/>
      <c r="J26" s="751"/>
    </row>
    <row r="27" spans="1:10" ht="15" customHeight="1">
      <c r="A27" s="760"/>
      <c r="B27" s="758" t="s">
        <v>522</v>
      </c>
      <c r="C27" s="751">
        <f>Population!F27</f>
        <v>0</v>
      </c>
      <c r="D27" s="751"/>
      <c r="E27" s="751"/>
      <c r="F27" s="751"/>
      <c r="G27" s="751"/>
      <c r="H27" s="751"/>
      <c r="I27" s="751"/>
      <c r="J27" s="751"/>
    </row>
    <row r="28" spans="1:10" ht="15" customHeight="1">
      <c r="A28" s="760"/>
      <c r="B28" s="758" t="s">
        <v>523</v>
      </c>
      <c r="C28" s="751">
        <f>Population!F28</f>
        <v>0</v>
      </c>
      <c r="D28" s="751"/>
      <c r="E28" s="751"/>
      <c r="F28" s="751"/>
      <c r="G28" s="751"/>
      <c r="H28" s="751"/>
      <c r="I28" s="751"/>
      <c r="J28" s="751"/>
    </row>
    <row r="29" spans="1:10" s="639" customFormat="1" ht="15" customHeight="1">
      <c r="A29" s="2" t="s">
        <v>524</v>
      </c>
      <c r="B29" s="2"/>
      <c r="C29" s="25">
        <f>Population!F29</f>
        <v>0</v>
      </c>
      <c r="D29" s="25"/>
      <c r="E29" s="25"/>
      <c r="F29" s="25"/>
      <c r="G29" s="25"/>
      <c r="H29" s="25"/>
      <c r="I29" s="25"/>
      <c r="J29" s="25"/>
    </row>
    <row r="30" spans="1:10" ht="15" customHeight="1">
      <c r="A30" s="758"/>
      <c r="B30" s="758" t="s">
        <v>525</v>
      </c>
      <c r="C30" s="755">
        <f>Population!F30</f>
        <v>0</v>
      </c>
      <c r="D30" s="755"/>
      <c r="E30" s="755"/>
      <c r="F30" s="755"/>
      <c r="G30" s="755"/>
      <c r="H30" s="755"/>
      <c r="I30" s="755"/>
      <c r="J30" s="755"/>
    </row>
    <row r="31" spans="1:10" ht="15" customHeight="1">
      <c r="A31" s="758"/>
      <c r="B31" s="758" t="s">
        <v>526</v>
      </c>
      <c r="C31" s="751">
        <f>Population!F31</f>
        <v>0</v>
      </c>
      <c r="D31" s="751"/>
      <c r="E31" s="751"/>
      <c r="F31" s="751"/>
      <c r="G31" s="751"/>
      <c r="H31" s="751"/>
      <c r="I31" s="751"/>
      <c r="J31" s="751"/>
    </row>
    <row r="32" spans="1:10" ht="15" customHeight="1">
      <c r="A32" s="758"/>
      <c r="B32" s="758" t="s">
        <v>527</v>
      </c>
      <c r="C32" s="751">
        <f>Population!F32</f>
        <v>0</v>
      </c>
      <c r="D32" s="751"/>
      <c r="E32" s="751"/>
      <c r="F32" s="751"/>
      <c r="G32" s="751"/>
      <c r="H32" s="751"/>
      <c r="I32" s="751"/>
      <c r="J32" s="751"/>
    </row>
    <row r="33" spans="1:10" ht="15" customHeight="1">
      <c r="A33" s="758"/>
      <c r="B33" s="758" t="s">
        <v>528</v>
      </c>
      <c r="C33" s="751">
        <f>Population!F33</f>
        <v>0</v>
      </c>
      <c r="D33" s="751"/>
      <c r="E33" s="751"/>
      <c r="F33" s="751"/>
      <c r="G33" s="751"/>
      <c r="H33" s="751"/>
      <c r="I33" s="751"/>
      <c r="J33" s="751"/>
    </row>
    <row r="34" spans="1:10" ht="15" customHeight="1">
      <c r="A34" s="758"/>
      <c r="B34" s="758" t="s">
        <v>529</v>
      </c>
      <c r="C34" s="751">
        <f>Population!F34</f>
        <v>0</v>
      </c>
      <c r="D34" s="751"/>
      <c r="E34" s="751"/>
      <c r="F34" s="751"/>
      <c r="G34" s="751"/>
      <c r="H34" s="751"/>
      <c r="I34" s="751"/>
      <c r="J34" s="751"/>
    </row>
    <row r="35" spans="1:10" ht="15" customHeight="1">
      <c r="A35" s="758"/>
      <c r="B35" s="758" t="s">
        <v>530</v>
      </c>
      <c r="C35" s="751">
        <f>Population!F35</f>
        <v>0</v>
      </c>
      <c r="D35" s="751"/>
      <c r="E35" s="751"/>
      <c r="F35" s="751"/>
      <c r="G35" s="751"/>
      <c r="H35" s="751"/>
      <c r="I35" s="751"/>
      <c r="J35" s="751"/>
    </row>
    <row r="36" spans="1:10" ht="15" customHeight="1">
      <c r="A36" s="758"/>
      <c r="B36" s="758" t="s">
        <v>531</v>
      </c>
      <c r="C36" s="751">
        <f>Population!F36</f>
        <v>0</v>
      </c>
      <c r="D36" s="751"/>
      <c r="E36" s="751"/>
      <c r="F36" s="751"/>
      <c r="G36" s="751"/>
      <c r="H36" s="751"/>
      <c r="I36" s="751"/>
      <c r="J36" s="751"/>
    </row>
    <row r="37" spans="1:10" ht="15" customHeight="1">
      <c r="A37" s="760"/>
      <c r="B37" s="758" t="s">
        <v>532</v>
      </c>
      <c r="C37" s="751">
        <f>Population!F37</f>
        <v>0</v>
      </c>
      <c r="D37" s="751"/>
      <c r="E37" s="751"/>
      <c r="F37" s="751"/>
      <c r="G37" s="751"/>
      <c r="H37" s="751"/>
      <c r="I37" s="751"/>
      <c r="J37" s="751"/>
    </row>
    <row r="38" spans="1:10" s="639" customFormat="1" ht="15" customHeight="1">
      <c r="A38" s="760"/>
      <c r="B38" s="758" t="s">
        <v>533</v>
      </c>
      <c r="C38" s="751">
        <f>Population!F38</f>
        <v>0</v>
      </c>
      <c r="D38" s="751"/>
      <c r="E38" s="751"/>
      <c r="F38" s="751"/>
      <c r="G38" s="751"/>
      <c r="H38" s="751"/>
      <c r="I38" s="751"/>
      <c r="J38" s="751"/>
    </row>
    <row r="39" spans="1:10" ht="15" customHeight="1">
      <c r="A39" s="760"/>
      <c r="B39" s="758" t="s">
        <v>534</v>
      </c>
      <c r="C39" s="751">
        <f>Population!F39</f>
        <v>0</v>
      </c>
      <c r="D39" s="751"/>
      <c r="E39" s="751"/>
      <c r="F39" s="751"/>
      <c r="G39" s="751"/>
      <c r="H39" s="751"/>
      <c r="I39" s="751"/>
      <c r="J39" s="751"/>
    </row>
    <row r="40" spans="1:10" ht="15" customHeight="1">
      <c r="A40" s="760"/>
      <c r="B40" s="758" t="s">
        <v>535</v>
      </c>
      <c r="C40" s="751">
        <f>Population!F40</f>
        <v>0</v>
      </c>
      <c r="D40" s="751"/>
      <c r="E40" s="751"/>
      <c r="F40" s="751"/>
      <c r="G40" s="751"/>
      <c r="H40" s="751"/>
      <c r="I40" s="751"/>
      <c r="J40" s="751"/>
    </row>
    <row r="41" spans="1:10" ht="15" customHeight="1">
      <c r="A41" s="760"/>
      <c r="B41" s="758" t="s">
        <v>536</v>
      </c>
      <c r="C41" s="751">
        <f>Population!F41</f>
        <v>0</v>
      </c>
      <c r="D41" s="751"/>
      <c r="E41" s="751"/>
      <c r="F41" s="751"/>
      <c r="G41" s="751"/>
      <c r="H41" s="751"/>
      <c r="I41" s="751"/>
      <c r="J41" s="751"/>
    </row>
    <row r="42" spans="1:10" ht="15" customHeight="1">
      <c r="A42" s="2" t="s">
        <v>537</v>
      </c>
      <c r="B42" s="2"/>
      <c r="C42" s="25">
        <f>Population!F42</f>
        <v>0</v>
      </c>
      <c r="D42" s="25"/>
      <c r="E42" s="25"/>
      <c r="F42" s="25"/>
      <c r="G42" s="25"/>
      <c r="H42" s="25"/>
      <c r="I42" s="25"/>
      <c r="J42" s="25"/>
    </row>
    <row r="43" spans="1:10" ht="15" customHeight="1">
      <c r="A43" s="758"/>
      <c r="B43" s="758" t="s">
        <v>538</v>
      </c>
      <c r="C43" s="751">
        <f>Population!F43</f>
        <v>0</v>
      </c>
      <c r="D43" s="751"/>
      <c r="E43" s="751"/>
      <c r="F43" s="751"/>
      <c r="G43" s="751"/>
      <c r="H43" s="751"/>
      <c r="I43" s="751"/>
      <c r="J43" s="751"/>
    </row>
    <row r="44" spans="1:10" ht="15" customHeight="1">
      <c r="A44" s="760"/>
      <c r="B44" s="758" t="s">
        <v>539</v>
      </c>
      <c r="C44" s="751">
        <f>Population!F44</f>
        <v>0</v>
      </c>
      <c r="D44" s="751"/>
      <c r="E44" s="751"/>
      <c r="F44" s="751"/>
      <c r="G44" s="751"/>
      <c r="H44" s="751"/>
      <c r="I44" s="751"/>
      <c r="J44" s="751"/>
    </row>
    <row r="45" spans="1:10" ht="15" customHeight="1">
      <c r="A45" s="760"/>
      <c r="B45" s="758" t="s">
        <v>540</v>
      </c>
      <c r="C45" s="751">
        <f>Population!F45</f>
        <v>0</v>
      </c>
      <c r="D45" s="751"/>
      <c r="E45" s="751"/>
      <c r="F45" s="751"/>
      <c r="G45" s="751"/>
      <c r="H45" s="751"/>
      <c r="I45" s="751"/>
      <c r="J45" s="751"/>
    </row>
    <row r="46" spans="1:10" s="639" customFormat="1" ht="15" customHeight="1">
      <c r="A46" s="760"/>
      <c r="B46" s="758" t="s">
        <v>541</v>
      </c>
      <c r="C46" s="751">
        <f>Population!F46</f>
        <v>0</v>
      </c>
      <c r="D46" s="751"/>
      <c r="E46" s="751"/>
      <c r="F46" s="751"/>
      <c r="G46" s="751"/>
      <c r="H46" s="751"/>
      <c r="I46" s="751"/>
      <c r="J46" s="751"/>
    </row>
    <row r="47" spans="1:10" ht="15" customHeight="1">
      <c r="A47" s="760"/>
      <c r="B47" s="758" t="s">
        <v>542</v>
      </c>
      <c r="C47" s="751">
        <f>Population!F47</f>
        <v>0</v>
      </c>
      <c r="D47" s="751"/>
      <c r="E47" s="751"/>
      <c r="F47" s="751"/>
      <c r="G47" s="751"/>
      <c r="H47" s="751"/>
      <c r="I47" s="751"/>
      <c r="J47" s="751"/>
    </row>
    <row r="48" spans="1:10" ht="15" customHeight="1">
      <c r="A48" s="760"/>
      <c r="B48" s="758" t="s">
        <v>543</v>
      </c>
      <c r="C48" s="751">
        <f>Population!F48</f>
        <v>0</v>
      </c>
      <c r="D48" s="751"/>
      <c r="E48" s="751"/>
      <c r="F48" s="751"/>
      <c r="G48" s="751"/>
      <c r="H48" s="751"/>
      <c r="I48" s="751"/>
      <c r="J48" s="751"/>
    </row>
    <row r="49" spans="1:10" ht="15" customHeight="1">
      <c r="A49" s="760"/>
      <c r="B49" s="758" t="s">
        <v>544</v>
      </c>
      <c r="C49" s="751">
        <f>Population!F49</f>
        <v>0</v>
      </c>
      <c r="D49" s="751"/>
      <c r="E49" s="751"/>
      <c r="F49" s="751"/>
      <c r="G49" s="751"/>
      <c r="H49" s="751"/>
      <c r="I49" s="751"/>
      <c r="J49" s="751"/>
    </row>
    <row r="50" spans="1:10" ht="15" customHeight="1">
      <c r="A50" s="2" t="s">
        <v>545</v>
      </c>
      <c r="B50" s="2"/>
      <c r="C50" s="25">
        <f>Population!F50</f>
        <v>0</v>
      </c>
      <c r="D50" s="25"/>
      <c r="E50" s="25"/>
      <c r="F50" s="25"/>
      <c r="G50" s="25"/>
      <c r="H50" s="25"/>
      <c r="I50" s="25"/>
      <c r="J50" s="25"/>
    </row>
    <row r="51" spans="1:10" ht="15" customHeight="1">
      <c r="A51" s="758"/>
      <c r="B51" s="758" t="s">
        <v>546</v>
      </c>
      <c r="C51" s="751">
        <f>Population!F51</f>
        <v>0</v>
      </c>
      <c r="D51" s="751"/>
      <c r="E51" s="751"/>
      <c r="F51" s="751"/>
      <c r="G51" s="751"/>
      <c r="H51" s="751"/>
      <c r="I51" s="751"/>
      <c r="J51" s="751"/>
    </row>
    <row r="52" spans="1:10" ht="15" customHeight="1">
      <c r="A52" s="760"/>
      <c r="B52" s="758" t="s">
        <v>547</v>
      </c>
      <c r="C52" s="751">
        <f>Population!F52</f>
        <v>0</v>
      </c>
      <c r="D52" s="751"/>
      <c r="E52" s="751"/>
      <c r="F52" s="751"/>
      <c r="G52" s="751"/>
      <c r="H52" s="751"/>
      <c r="I52" s="751"/>
      <c r="J52" s="751"/>
    </row>
    <row r="53" spans="1:10" ht="15" customHeight="1">
      <c r="A53" s="760"/>
      <c r="B53" s="758" t="s">
        <v>548</v>
      </c>
      <c r="C53" s="751">
        <f>Population!F53</f>
        <v>0</v>
      </c>
      <c r="D53" s="751"/>
      <c r="E53" s="751"/>
      <c r="F53" s="751"/>
      <c r="G53" s="751"/>
      <c r="H53" s="751"/>
      <c r="I53" s="751"/>
      <c r="J53" s="751"/>
    </row>
    <row r="54" spans="1:10" ht="15" customHeight="1">
      <c r="A54" s="760"/>
      <c r="B54" s="758" t="s">
        <v>549</v>
      </c>
      <c r="C54" s="751">
        <f>Population!F54</f>
        <v>0</v>
      </c>
      <c r="D54" s="751"/>
      <c r="E54" s="751"/>
      <c r="F54" s="751"/>
      <c r="G54" s="751"/>
      <c r="H54" s="751"/>
      <c r="I54" s="751"/>
      <c r="J54" s="751"/>
    </row>
    <row r="55" spans="1:10" s="639" customFormat="1" ht="15" customHeight="1">
      <c r="A55" s="2" t="s">
        <v>550</v>
      </c>
      <c r="B55" s="2"/>
      <c r="C55" s="49">
        <f>Population!F55</f>
        <v>0</v>
      </c>
      <c r="D55" s="49"/>
      <c r="E55" s="49"/>
      <c r="F55" s="49"/>
      <c r="G55" s="49"/>
      <c r="H55" s="49"/>
      <c r="I55" s="49"/>
      <c r="J55" s="49"/>
    </row>
    <row r="56" spans="1:10" ht="15" customHeight="1">
      <c r="A56" s="758"/>
      <c r="B56" s="758" t="s">
        <v>551</v>
      </c>
      <c r="C56" s="755">
        <f>Population!F56</f>
        <v>0</v>
      </c>
      <c r="D56" s="755"/>
      <c r="E56" s="755"/>
      <c r="F56" s="755"/>
      <c r="G56" s="755"/>
      <c r="H56" s="755"/>
      <c r="I56" s="755"/>
      <c r="J56" s="755"/>
    </row>
    <row r="57" spans="1:10" ht="15" customHeight="1">
      <c r="A57" s="760"/>
      <c r="B57" s="758" t="s">
        <v>552</v>
      </c>
      <c r="C57" s="751">
        <f>Population!F57</f>
        <v>0</v>
      </c>
      <c r="D57" s="751"/>
      <c r="E57" s="751"/>
      <c r="F57" s="751"/>
      <c r="G57" s="751"/>
      <c r="H57" s="751"/>
      <c r="I57" s="751"/>
      <c r="J57" s="751"/>
    </row>
    <row r="58" spans="1:10" ht="15" customHeight="1">
      <c r="A58" s="760"/>
      <c r="B58" s="758" t="s">
        <v>553</v>
      </c>
      <c r="C58" s="751">
        <f>Population!F58</f>
        <v>0</v>
      </c>
      <c r="D58" s="751"/>
      <c r="E58" s="751"/>
      <c r="F58" s="751"/>
      <c r="G58" s="751"/>
      <c r="H58" s="751"/>
      <c r="I58" s="751"/>
      <c r="J58" s="751"/>
    </row>
    <row r="59" spans="1:10" ht="15" customHeight="1">
      <c r="A59" s="760"/>
      <c r="B59" s="758" t="s">
        <v>554</v>
      </c>
      <c r="C59" s="751">
        <f>Population!F59</f>
        <v>0</v>
      </c>
      <c r="D59" s="751"/>
      <c r="E59" s="751"/>
      <c r="F59" s="751"/>
      <c r="G59" s="751"/>
      <c r="H59" s="751"/>
      <c r="I59" s="751"/>
      <c r="J59" s="751"/>
    </row>
    <row r="60" spans="1:10" ht="15" customHeight="1">
      <c r="A60" s="760"/>
      <c r="B60" s="758" t="s">
        <v>555</v>
      </c>
      <c r="C60" s="751">
        <f>Population!F60</f>
        <v>0</v>
      </c>
      <c r="D60" s="751"/>
      <c r="E60" s="751"/>
      <c r="F60" s="751"/>
      <c r="G60" s="751"/>
      <c r="H60" s="751"/>
      <c r="I60" s="751"/>
      <c r="J60" s="751"/>
    </row>
    <row r="61" spans="1:10" s="639" customFormat="1" ht="15" customHeight="1">
      <c r="A61" s="760"/>
      <c r="B61" s="758" t="s">
        <v>556</v>
      </c>
      <c r="C61" s="751">
        <f>Population!F61</f>
        <v>0</v>
      </c>
      <c r="D61" s="751"/>
      <c r="E61" s="751"/>
      <c r="F61" s="751"/>
      <c r="G61" s="751"/>
      <c r="H61" s="751"/>
      <c r="I61" s="751"/>
      <c r="J61" s="751"/>
    </row>
    <row r="62" spans="1:10" ht="15" customHeight="1">
      <c r="A62" s="760"/>
      <c r="B62" s="758" t="s">
        <v>557</v>
      </c>
      <c r="C62" s="751">
        <f>Population!F62</f>
        <v>0</v>
      </c>
      <c r="D62" s="751"/>
      <c r="E62" s="751"/>
      <c r="F62" s="751"/>
      <c r="G62" s="751"/>
      <c r="H62" s="751"/>
      <c r="I62" s="751"/>
      <c r="J62" s="751"/>
    </row>
    <row r="63" spans="1:10" ht="15" customHeight="1">
      <c r="A63" s="760"/>
      <c r="B63" s="758" t="s">
        <v>558</v>
      </c>
      <c r="C63" s="751">
        <f>Population!F63</f>
        <v>0</v>
      </c>
      <c r="D63" s="751"/>
      <c r="E63" s="751"/>
      <c r="F63" s="751"/>
      <c r="G63" s="751"/>
      <c r="H63" s="751"/>
      <c r="I63" s="751"/>
      <c r="J63" s="751"/>
    </row>
    <row r="64" spans="1:10" ht="15" customHeight="1">
      <c r="A64" s="2" t="s">
        <v>559</v>
      </c>
      <c r="B64" s="2"/>
      <c r="C64" s="25">
        <f>Population!F64</f>
        <v>0</v>
      </c>
      <c r="D64" s="25"/>
      <c r="E64" s="25"/>
      <c r="F64" s="25"/>
      <c r="G64" s="25"/>
      <c r="H64" s="25"/>
      <c r="I64" s="25"/>
      <c r="J64" s="25"/>
    </row>
    <row r="65" spans="1:10" ht="15" customHeight="1">
      <c r="A65" s="758"/>
      <c r="B65" s="758" t="s">
        <v>560</v>
      </c>
      <c r="C65" s="751">
        <f>Population!F65</f>
        <v>0</v>
      </c>
      <c r="D65" s="751"/>
      <c r="E65" s="751"/>
      <c r="F65" s="751"/>
      <c r="G65" s="751"/>
      <c r="H65" s="751"/>
      <c r="I65" s="751"/>
      <c r="J65" s="751"/>
    </row>
    <row r="66" spans="1:10" ht="15" customHeight="1">
      <c r="A66" s="760"/>
      <c r="B66" s="758" t="s">
        <v>561</v>
      </c>
      <c r="C66" s="751">
        <f>Population!F66</f>
        <v>0</v>
      </c>
      <c r="D66" s="751"/>
      <c r="E66" s="751"/>
      <c r="F66" s="751"/>
      <c r="G66" s="751"/>
      <c r="H66" s="751"/>
      <c r="I66" s="751"/>
      <c r="J66" s="751"/>
    </row>
    <row r="67" spans="1:10" ht="15" customHeight="1">
      <c r="A67" s="760"/>
      <c r="B67" s="758" t="s">
        <v>562</v>
      </c>
      <c r="C67" s="751">
        <f>Population!F67</f>
        <v>0</v>
      </c>
      <c r="D67" s="751"/>
      <c r="E67" s="751"/>
      <c r="F67" s="751"/>
      <c r="G67" s="751"/>
      <c r="H67" s="751"/>
      <c r="I67" s="751"/>
      <c r="J67" s="751"/>
    </row>
    <row r="68" spans="1:10" ht="15" customHeight="1">
      <c r="A68" s="760"/>
      <c r="B68" s="758" t="s">
        <v>563</v>
      </c>
      <c r="C68" s="751">
        <f>Population!F68</f>
        <v>0</v>
      </c>
      <c r="D68" s="751"/>
      <c r="E68" s="751"/>
      <c r="F68" s="751"/>
      <c r="G68" s="751"/>
      <c r="H68" s="751"/>
      <c r="I68" s="751"/>
      <c r="J68" s="751"/>
    </row>
    <row r="69" spans="1:10" s="639" customFormat="1" ht="15" customHeight="1">
      <c r="A69" s="760"/>
      <c r="B69" s="758" t="s">
        <v>564</v>
      </c>
      <c r="C69" s="751">
        <f>Population!F69</f>
        <v>0</v>
      </c>
      <c r="D69" s="751"/>
      <c r="E69" s="751"/>
      <c r="F69" s="751"/>
      <c r="G69" s="751"/>
      <c r="H69" s="751"/>
      <c r="I69" s="751"/>
      <c r="J69" s="751"/>
    </row>
    <row r="70" spans="1:10" ht="15" customHeight="1">
      <c r="A70" s="760"/>
      <c r="B70" s="758" t="s">
        <v>565</v>
      </c>
      <c r="C70" s="751">
        <f>Population!F70</f>
        <v>0</v>
      </c>
      <c r="D70" s="751"/>
      <c r="E70" s="751"/>
      <c r="F70" s="751"/>
      <c r="G70" s="751"/>
      <c r="H70" s="751"/>
      <c r="I70" s="751"/>
      <c r="J70" s="751"/>
    </row>
    <row r="71" spans="1:10" ht="15" customHeight="1">
      <c r="A71" s="760"/>
      <c r="B71" s="758" t="s">
        <v>566</v>
      </c>
      <c r="C71" s="751">
        <f>Population!F71</f>
        <v>0</v>
      </c>
      <c r="D71" s="751"/>
      <c r="E71" s="751"/>
      <c r="F71" s="751"/>
      <c r="G71" s="751"/>
      <c r="H71" s="751"/>
      <c r="I71" s="751"/>
      <c r="J71" s="751"/>
    </row>
    <row r="72" spans="1:10" ht="15" customHeight="1">
      <c r="A72" s="760"/>
      <c r="B72" s="758" t="s">
        <v>567</v>
      </c>
      <c r="C72" s="751">
        <f>Population!F72</f>
        <v>0</v>
      </c>
      <c r="D72" s="751"/>
      <c r="E72" s="751"/>
      <c r="F72" s="751"/>
      <c r="G72" s="751"/>
      <c r="H72" s="751"/>
      <c r="I72" s="751"/>
      <c r="J72" s="751"/>
    </row>
    <row r="73" spans="1:10" ht="15" customHeight="1">
      <c r="A73" s="2" t="s">
        <v>568</v>
      </c>
      <c r="B73" s="2"/>
      <c r="C73" s="25">
        <f>Population!F73</f>
        <v>0</v>
      </c>
      <c r="D73" s="25"/>
      <c r="E73" s="25"/>
      <c r="F73" s="25"/>
      <c r="G73" s="25"/>
      <c r="H73" s="25"/>
      <c r="I73" s="25"/>
      <c r="J73" s="25"/>
    </row>
    <row r="74" spans="1:10" ht="15" customHeight="1">
      <c r="A74" s="758"/>
      <c r="B74" s="758" t="s">
        <v>569</v>
      </c>
      <c r="C74" s="751">
        <f>Population!F74</f>
        <v>0</v>
      </c>
      <c r="D74" s="751"/>
      <c r="E74" s="751"/>
      <c r="F74" s="751"/>
      <c r="G74" s="751"/>
      <c r="H74" s="751"/>
      <c r="I74" s="751"/>
      <c r="J74" s="751"/>
    </row>
    <row r="75" spans="1:10" ht="15" customHeight="1">
      <c r="A75" s="760"/>
      <c r="B75" s="758" t="s">
        <v>570</v>
      </c>
      <c r="C75" s="751">
        <f>Population!F75</f>
        <v>0</v>
      </c>
      <c r="D75" s="751"/>
      <c r="E75" s="751"/>
      <c r="F75" s="751"/>
      <c r="G75" s="751"/>
      <c r="H75" s="751"/>
      <c r="I75" s="751"/>
      <c r="J75" s="751"/>
    </row>
    <row r="76" spans="1:10" ht="15" customHeight="1">
      <c r="A76" s="760"/>
      <c r="B76" s="758" t="s">
        <v>571</v>
      </c>
      <c r="C76" s="751">
        <f>Population!F76</f>
        <v>0</v>
      </c>
      <c r="D76" s="751"/>
      <c r="E76" s="751"/>
      <c r="F76" s="751"/>
      <c r="G76" s="751"/>
      <c r="H76" s="751"/>
      <c r="I76" s="751"/>
      <c r="J76" s="751"/>
    </row>
    <row r="77" spans="1:10" ht="15" customHeight="1">
      <c r="A77" s="760"/>
      <c r="B77" s="758" t="s">
        <v>572</v>
      </c>
      <c r="C77" s="751">
        <f>Population!F77</f>
        <v>0</v>
      </c>
      <c r="D77" s="751"/>
      <c r="E77" s="751"/>
      <c r="F77" s="751"/>
      <c r="G77" s="751"/>
      <c r="H77" s="751"/>
      <c r="I77" s="751"/>
      <c r="J77" s="751"/>
    </row>
    <row r="78" spans="1:10" ht="15" customHeight="1">
      <c r="A78" s="760"/>
      <c r="B78" s="758" t="s">
        <v>573</v>
      </c>
      <c r="C78" s="751">
        <f>Population!F78</f>
        <v>0</v>
      </c>
      <c r="D78" s="751"/>
      <c r="E78" s="751"/>
      <c r="F78" s="751"/>
      <c r="G78" s="751"/>
      <c r="H78" s="751"/>
      <c r="I78" s="751"/>
      <c r="J78" s="751"/>
    </row>
    <row r="79" spans="1:10" s="639" customFormat="1" ht="15" customHeight="1">
      <c r="A79" s="2" t="s">
        <v>574</v>
      </c>
      <c r="B79" s="2"/>
      <c r="C79" s="49">
        <f>Population!F79</f>
        <v>0</v>
      </c>
      <c r="D79" s="49"/>
      <c r="E79" s="49"/>
      <c r="F79" s="49"/>
      <c r="G79" s="49"/>
      <c r="H79" s="49"/>
      <c r="I79" s="49"/>
      <c r="J79" s="49"/>
    </row>
    <row r="80" spans="1:10" ht="15" customHeight="1">
      <c r="A80" s="758"/>
      <c r="B80" s="758" t="s">
        <v>575</v>
      </c>
      <c r="C80" s="755">
        <f>Population!F80</f>
        <v>0</v>
      </c>
      <c r="D80" s="755"/>
      <c r="E80" s="755"/>
      <c r="F80" s="755"/>
      <c r="G80" s="755"/>
      <c r="H80" s="755"/>
      <c r="I80" s="755"/>
      <c r="J80" s="755"/>
    </row>
    <row r="81" spans="1:10" ht="15" customHeight="1">
      <c r="A81" s="760"/>
      <c r="B81" s="758" t="s">
        <v>576</v>
      </c>
      <c r="C81" s="751">
        <f>Population!F81</f>
        <v>0</v>
      </c>
      <c r="D81" s="751"/>
      <c r="E81" s="751"/>
      <c r="F81" s="751"/>
      <c r="G81" s="751"/>
      <c r="H81" s="751"/>
      <c r="I81" s="751"/>
      <c r="J81" s="751"/>
    </row>
    <row r="82" spans="1:10" ht="15" customHeight="1">
      <c r="A82" s="760"/>
      <c r="B82" s="758" t="s">
        <v>577</v>
      </c>
      <c r="C82" s="751">
        <f>Population!F82</f>
        <v>0</v>
      </c>
      <c r="D82" s="751"/>
      <c r="E82" s="751"/>
      <c r="F82" s="751"/>
      <c r="G82" s="751"/>
      <c r="H82" s="751"/>
      <c r="I82" s="751"/>
      <c r="J82" s="751"/>
    </row>
    <row r="83" spans="1:10" ht="15" customHeight="1">
      <c r="A83" s="760"/>
      <c r="B83" s="758" t="s">
        <v>578</v>
      </c>
      <c r="C83" s="751">
        <f>Population!F83</f>
        <v>0</v>
      </c>
      <c r="D83" s="751"/>
      <c r="E83" s="751"/>
      <c r="F83" s="751"/>
      <c r="G83" s="751"/>
      <c r="H83" s="751"/>
      <c r="I83" s="751"/>
      <c r="J83" s="751"/>
    </row>
    <row r="84" spans="1:10" ht="15" customHeight="1">
      <c r="A84" s="2" t="s">
        <v>579</v>
      </c>
      <c r="B84" s="2"/>
      <c r="C84" s="25">
        <f>Population!F84</f>
        <v>0</v>
      </c>
      <c r="D84" s="25"/>
      <c r="E84" s="25"/>
      <c r="F84" s="25"/>
      <c r="G84" s="25"/>
      <c r="H84" s="25"/>
      <c r="I84" s="25"/>
      <c r="J84" s="25"/>
    </row>
    <row r="85" spans="1:10" ht="15" customHeight="1">
      <c r="A85" s="760"/>
      <c r="B85" s="758" t="s">
        <v>580</v>
      </c>
      <c r="C85" s="751">
        <f>Population!F85</f>
        <v>0</v>
      </c>
      <c r="D85" s="751"/>
      <c r="E85" s="751"/>
      <c r="F85" s="751"/>
      <c r="G85" s="751"/>
      <c r="H85" s="751"/>
      <c r="I85" s="751"/>
      <c r="J85" s="751"/>
    </row>
    <row r="86" spans="1:10" ht="15" customHeight="1">
      <c r="A86" s="760"/>
      <c r="B86" s="758" t="s">
        <v>581</v>
      </c>
      <c r="C86" s="751">
        <f>Population!F86</f>
        <v>0</v>
      </c>
      <c r="D86" s="751"/>
      <c r="E86" s="751"/>
      <c r="F86" s="751"/>
      <c r="G86" s="751"/>
      <c r="H86" s="751"/>
      <c r="I86" s="751"/>
      <c r="J86" s="751"/>
    </row>
    <row r="87" spans="1:10" s="639" customFormat="1" ht="15" customHeight="1">
      <c r="A87" s="760"/>
      <c r="B87" s="758" t="s">
        <v>582</v>
      </c>
      <c r="C87" s="751">
        <f>Population!F87</f>
        <v>0</v>
      </c>
      <c r="D87" s="751"/>
      <c r="E87" s="751"/>
      <c r="F87" s="751"/>
      <c r="G87" s="751"/>
      <c r="H87" s="751"/>
      <c r="I87" s="751"/>
      <c r="J87" s="751"/>
    </row>
    <row r="88" spans="1:10" ht="15" customHeight="1">
      <c r="A88" s="2" t="s">
        <v>583</v>
      </c>
      <c r="B88" s="2"/>
      <c r="C88" s="49">
        <f>Population!F88</f>
        <v>0</v>
      </c>
      <c r="D88" s="49"/>
      <c r="E88" s="49"/>
      <c r="F88" s="49"/>
      <c r="G88" s="49"/>
      <c r="H88" s="49"/>
      <c r="I88" s="49"/>
      <c r="J88" s="49"/>
    </row>
    <row r="89" spans="1:10" ht="15" customHeight="1">
      <c r="A89" s="760"/>
      <c r="B89" s="758" t="s">
        <v>584</v>
      </c>
      <c r="C89" s="751">
        <f>Population!F89</f>
        <v>0</v>
      </c>
      <c r="D89" s="751"/>
      <c r="E89" s="751"/>
      <c r="F89" s="751"/>
      <c r="G89" s="751"/>
      <c r="H89" s="751"/>
      <c r="I89" s="751"/>
      <c r="J89" s="751"/>
    </row>
    <row r="90" spans="1:10" ht="15" customHeight="1">
      <c r="A90" s="2" t="s">
        <v>585</v>
      </c>
      <c r="B90" s="2"/>
      <c r="C90" s="25">
        <f>Population!F90</f>
        <v>0</v>
      </c>
      <c r="D90" s="25"/>
      <c r="E90" s="25"/>
      <c r="F90" s="25"/>
      <c r="G90" s="25"/>
      <c r="H90" s="25"/>
      <c r="I90" s="25"/>
      <c r="J90" s="25"/>
    </row>
    <row r="91" spans="1:10" ht="15" customHeight="1">
      <c r="A91" s="760"/>
      <c r="B91" s="758" t="s">
        <v>586</v>
      </c>
      <c r="C91" s="751">
        <f>Population!F91</f>
        <v>0</v>
      </c>
      <c r="D91" s="751"/>
      <c r="E91" s="751"/>
      <c r="F91" s="751"/>
      <c r="G91" s="751"/>
      <c r="H91" s="751"/>
      <c r="I91" s="751"/>
      <c r="J91" s="751"/>
    </row>
    <row r="92" spans="1:10" s="639" customFormat="1" ht="15" customHeight="1">
      <c r="A92" s="760"/>
      <c r="B92" s="758" t="s">
        <v>587</v>
      </c>
      <c r="C92" s="751">
        <f>Population!F92</f>
        <v>0</v>
      </c>
      <c r="D92" s="751"/>
      <c r="E92" s="751"/>
      <c r="F92" s="751"/>
      <c r="G92" s="751"/>
      <c r="H92" s="751"/>
      <c r="I92" s="751"/>
      <c r="J92" s="751"/>
    </row>
    <row r="93" spans="1:10" ht="15" customHeight="1">
      <c r="A93" s="760"/>
      <c r="B93" s="758" t="s">
        <v>588</v>
      </c>
      <c r="C93" s="751">
        <f>Population!F93</f>
        <v>0</v>
      </c>
      <c r="D93" s="751"/>
      <c r="E93" s="751"/>
      <c r="F93" s="751"/>
      <c r="G93" s="751"/>
      <c r="H93" s="751"/>
      <c r="I93" s="751"/>
      <c r="J93" s="751"/>
    </row>
    <row r="94" spans="1:10" ht="15" customHeight="1">
      <c r="A94" s="2" t="s">
        <v>589</v>
      </c>
      <c r="B94" s="2"/>
      <c r="C94" s="25">
        <f>Population!F94</f>
        <v>0</v>
      </c>
      <c r="D94" s="25"/>
      <c r="E94" s="25"/>
      <c r="F94" s="25"/>
      <c r="G94" s="25"/>
      <c r="H94" s="25"/>
      <c r="I94" s="25"/>
      <c r="J94" s="25"/>
    </row>
    <row r="95" spans="1:10" ht="15" customHeight="1">
      <c r="A95" s="758"/>
      <c r="B95" s="758" t="s">
        <v>590</v>
      </c>
      <c r="C95" s="751">
        <f>Population!F95</f>
        <v>0</v>
      </c>
      <c r="D95" s="751"/>
      <c r="E95" s="751"/>
      <c r="F95" s="751"/>
      <c r="G95" s="751"/>
      <c r="H95" s="751"/>
      <c r="I95" s="751"/>
      <c r="J95" s="751"/>
    </row>
    <row r="96" spans="1:10" ht="15" customHeight="1">
      <c r="A96" s="758"/>
      <c r="B96" s="758" t="s">
        <v>591</v>
      </c>
      <c r="C96" s="751">
        <f>Population!F96</f>
        <v>0</v>
      </c>
      <c r="D96" s="751"/>
      <c r="E96" s="751"/>
      <c r="F96" s="751"/>
      <c r="G96" s="751"/>
      <c r="H96" s="751"/>
      <c r="I96" s="751"/>
      <c r="J96" s="751"/>
    </row>
    <row r="97" spans="1:10" ht="15" customHeight="1">
      <c r="A97" s="758"/>
      <c r="B97" s="758" t="s">
        <v>592</v>
      </c>
      <c r="C97" s="751">
        <f>Population!F97</f>
        <v>0</v>
      </c>
      <c r="D97" s="751"/>
      <c r="E97" s="751"/>
      <c r="F97" s="751"/>
      <c r="G97" s="751"/>
      <c r="H97" s="751"/>
      <c r="I97" s="751"/>
      <c r="J97" s="751"/>
    </row>
    <row r="98" spans="1:10" s="639" customFormat="1" ht="15" customHeight="1">
      <c r="A98" s="758"/>
      <c r="B98" s="758" t="s">
        <v>593</v>
      </c>
      <c r="C98" s="751">
        <f>Population!F98</f>
        <v>0</v>
      </c>
      <c r="D98" s="751"/>
      <c r="E98" s="751"/>
      <c r="F98" s="751"/>
      <c r="G98" s="751"/>
      <c r="H98" s="751"/>
      <c r="I98" s="751"/>
      <c r="J98" s="751"/>
    </row>
    <row r="99" spans="1:10" ht="15" customHeight="1">
      <c r="A99" s="2" t="s">
        <v>594</v>
      </c>
      <c r="B99" s="2"/>
      <c r="C99" s="49">
        <f>Population!F99</f>
        <v>0</v>
      </c>
      <c r="D99" s="49"/>
      <c r="E99" s="49"/>
      <c r="F99" s="49"/>
      <c r="G99" s="49"/>
      <c r="H99" s="49"/>
      <c r="I99" s="49"/>
      <c r="J99" s="49"/>
    </row>
    <row r="100" spans="1:10" ht="15" customHeight="1">
      <c r="A100" s="760"/>
      <c r="B100" s="758" t="s">
        <v>595</v>
      </c>
      <c r="C100" s="751">
        <f>Population!F100</f>
        <v>0</v>
      </c>
      <c r="D100" s="751"/>
      <c r="E100" s="751"/>
      <c r="F100" s="751"/>
      <c r="G100" s="751"/>
      <c r="H100" s="751"/>
      <c r="I100" s="751"/>
      <c r="J100" s="751"/>
    </row>
    <row r="101" spans="1:10" ht="15" customHeight="1">
      <c r="A101" s="2" t="s">
        <v>596</v>
      </c>
      <c r="B101" s="2"/>
      <c r="C101" s="25">
        <f>Population!F101</f>
        <v>0</v>
      </c>
      <c r="D101" s="25"/>
      <c r="E101" s="25"/>
      <c r="F101" s="25"/>
      <c r="G101" s="25"/>
      <c r="H101" s="25"/>
      <c r="I101" s="25"/>
      <c r="J101" s="25"/>
    </row>
    <row r="102" spans="1:10" ht="15" customHeight="1">
      <c r="A102" s="758"/>
      <c r="B102" s="758" t="s">
        <v>597</v>
      </c>
      <c r="C102" s="751">
        <f>Population!F102</f>
        <v>0</v>
      </c>
      <c r="D102" s="751"/>
      <c r="E102" s="751"/>
      <c r="F102" s="751"/>
      <c r="G102" s="751"/>
      <c r="H102" s="751"/>
      <c r="I102" s="751"/>
      <c r="J102" s="751"/>
    </row>
    <row r="103" spans="1:10" ht="15" customHeight="1">
      <c r="A103" s="760"/>
      <c r="B103" s="758" t="s">
        <v>598</v>
      </c>
      <c r="C103" s="751">
        <f>Population!F103</f>
        <v>0</v>
      </c>
      <c r="D103" s="751"/>
      <c r="E103" s="751"/>
      <c r="F103" s="751"/>
      <c r="G103" s="751"/>
      <c r="H103" s="751"/>
      <c r="I103" s="751"/>
      <c r="J103" s="751"/>
    </row>
    <row r="104" spans="1:10" ht="15" customHeight="1">
      <c r="A104" s="760"/>
      <c r="B104" s="758" t="s">
        <v>599</v>
      </c>
      <c r="C104" s="751">
        <f>Population!F104</f>
        <v>0</v>
      </c>
      <c r="D104" s="751"/>
      <c r="E104" s="751"/>
      <c r="F104" s="751"/>
      <c r="G104" s="751"/>
      <c r="H104" s="751"/>
      <c r="I104" s="751"/>
      <c r="J104" s="751"/>
    </row>
    <row r="105" spans="1:10" ht="15" customHeight="1">
      <c r="A105" s="760"/>
      <c r="B105" s="758" t="s">
        <v>600</v>
      </c>
      <c r="C105" s="751">
        <f>Population!F105</f>
        <v>0</v>
      </c>
      <c r="D105" s="751"/>
      <c r="E105" s="751"/>
      <c r="F105" s="751"/>
      <c r="G105" s="751"/>
      <c r="H105" s="751"/>
      <c r="I105" s="751"/>
      <c r="J105" s="751"/>
    </row>
    <row r="106" spans="1:10" ht="14.25" customHeight="1">
      <c r="A106" s="760"/>
      <c r="B106" s="758" t="s">
        <v>601</v>
      </c>
      <c r="C106" s="751">
        <f>Population!F106</f>
        <v>0</v>
      </c>
      <c r="D106" s="751"/>
      <c r="E106" s="751"/>
      <c r="F106" s="751"/>
      <c r="G106" s="751"/>
      <c r="H106" s="751"/>
      <c r="I106" s="751"/>
      <c r="J106" s="751"/>
    </row>
    <row r="107" spans="1:10" ht="14.25" customHeight="1">
      <c r="A107" s="760"/>
      <c r="B107" s="758" t="s">
        <v>602</v>
      </c>
      <c r="C107" s="751">
        <f>Population!F107</f>
        <v>0</v>
      </c>
      <c r="D107" s="751"/>
      <c r="E107" s="751"/>
      <c r="F107" s="751"/>
      <c r="G107" s="751"/>
      <c r="H107" s="751"/>
      <c r="I107" s="751"/>
      <c r="J107" s="751"/>
    </row>
    <row r="108" spans="1:10" ht="15" customHeight="1">
      <c r="A108" s="760"/>
      <c r="B108" s="758" t="s">
        <v>603</v>
      </c>
      <c r="C108" s="751">
        <f>Population!F108</f>
        <v>0</v>
      </c>
      <c r="D108" s="751"/>
      <c r="E108" s="751"/>
      <c r="F108" s="751"/>
      <c r="G108" s="751"/>
      <c r="H108" s="751"/>
      <c r="I108" s="751"/>
      <c r="J108" s="751"/>
    </row>
    <row r="109" spans="1:10" ht="15" customHeight="1">
      <c r="A109" s="2" t="s">
        <v>604</v>
      </c>
      <c r="B109" s="2"/>
      <c r="C109" s="683">
        <f>Population!F109</f>
        <v>0</v>
      </c>
      <c r="D109" s="683"/>
      <c r="E109" s="683"/>
      <c r="F109" s="683"/>
      <c r="G109" s="683"/>
      <c r="H109" s="683"/>
      <c r="I109" s="683"/>
      <c r="J109" s="683"/>
    </row>
    <row r="110" spans="1:10" ht="15" customHeight="1">
      <c r="A110" s="2" t="s">
        <v>605</v>
      </c>
      <c r="B110" s="2"/>
      <c r="C110" s="25">
        <f>Population!F110</f>
        <v>0</v>
      </c>
      <c r="D110" s="25"/>
      <c r="E110" s="25"/>
      <c r="F110" s="25"/>
      <c r="G110" s="25"/>
      <c r="H110" s="25"/>
      <c r="I110" s="25"/>
      <c r="J110" s="25"/>
    </row>
    <row r="111" spans="1:10" ht="15" customHeight="1" thickBot="1">
      <c r="A111" s="282" t="s">
        <v>606</v>
      </c>
      <c r="B111" s="282"/>
      <c r="C111" s="206">
        <f>Population!F111</f>
        <v>0</v>
      </c>
      <c r="D111" s="206"/>
      <c r="E111" s="206"/>
      <c r="F111" s="206"/>
      <c r="G111" s="206"/>
      <c r="H111" s="206"/>
      <c r="I111" s="206"/>
      <c r="J111" s="206"/>
    </row>
  </sheetData>
  <mergeCells count="1">
    <mergeCell ref="A2:B2"/>
  </mergeCells>
  <conditionalFormatting sqref="C3:D93">
    <cfRule type="containsBlanks" dxfId="81" priority="8">
      <formula>LEN(TRIM(C3))=0</formula>
    </cfRule>
  </conditionalFormatting>
  <conditionalFormatting sqref="C94:D99">
    <cfRule type="containsBlanks" dxfId="80" priority="10">
      <formula>LEN(TRIM(C94))=0</formula>
    </cfRule>
  </conditionalFormatting>
  <conditionalFormatting sqref="C100:D108">
    <cfRule type="containsBlanks" dxfId="79" priority="7">
      <formula>LEN(TRIM(C100))=0</formula>
    </cfRule>
  </conditionalFormatting>
  <conditionalFormatting sqref="C98:D98">
    <cfRule type="containsBlanks" dxfId="78" priority="9" stopIfTrue="1">
      <formula>LEN(TRIM(C98))=0</formula>
    </cfRule>
  </conditionalFormatting>
  <conditionalFormatting sqref="C110:D110">
    <cfRule type="containsBlanks" dxfId="77" priority="6">
      <formula>LEN(TRIM(C110))=0</formula>
    </cfRule>
  </conditionalFormatting>
  <conditionalFormatting sqref="E3:J93">
    <cfRule type="containsBlanks" dxfId="76" priority="3">
      <formula>LEN(TRIM(E3))=0</formula>
    </cfRule>
  </conditionalFormatting>
  <conditionalFormatting sqref="E94:J99">
    <cfRule type="containsBlanks" dxfId="75" priority="5">
      <formula>LEN(TRIM(E94))=0</formula>
    </cfRule>
  </conditionalFormatting>
  <conditionalFormatting sqref="E100:J108">
    <cfRule type="containsBlanks" dxfId="74" priority="2">
      <formula>LEN(TRIM(E100))=0</formula>
    </cfRule>
  </conditionalFormatting>
  <conditionalFormatting sqref="E98:J98">
    <cfRule type="containsBlanks" dxfId="73" priority="4" stopIfTrue="1">
      <formula>LEN(TRIM(E98))=0</formula>
    </cfRule>
  </conditionalFormatting>
  <conditionalFormatting sqref="E110:J110">
    <cfRule type="containsBlanks" dxfId="72" priority="1">
      <formula>LEN(TRIM(E110))=0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28" max="16383" man="1"/>
    <brk id="54" max="16383" man="1"/>
    <brk id="83" max="16383" man="1"/>
  </rowBreak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Feuil179">
    <tabColor rgb="FFFFC000"/>
  </sheetPr>
  <dimension ref="A1:R111"/>
  <sheetViews>
    <sheetView view="pageBreakPreview" topLeftCell="A68" zoomScaleNormal="100" zoomScaleSheetLayoutView="100" workbookViewId="0">
      <selection activeCell="C82" sqref="C82"/>
    </sheetView>
  </sheetViews>
  <sheetFormatPr baseColWidth="10" defaultColWidth="14.3984375" defaultRowHeight="15" customHeight="1"/>
  <cols>
    <col min="1" max="1" width="1.796875" style="636" customWidth="1"/>
    <col min="2" max="2" width="20.06640625" style="636" customWidth="1"/>
    <col min="3" max="3" width="22.6640625" style="636" customWidth="1"/>
    <col min="4" max="4" width="21.86328125" style="636" customWidth="1"/>
    <col min="5" max="5" width="20.33203125" style="636" customWidth="1"/>
    <col min="6" max="6" width="15.19921875" style="636" customWidth="1"/>
    <col min="7" max="18" width="10.796875" style="636" customWidth="1"/>
    <col min="19" max="19" width="14.3984375" style="636" customWidth="1"/>
    <col min="20" max="16384" width="14.3984375" style="636"/>
  </cols>
  <sheetData>
    <row r="1" spans="1:18" ht="14.25" customHeight="1">
      <c r="A1" s="637" t="s">
        <v>2405</v>
      </c>
      <c r="C1" s="637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</row>
    <row r="2" spans="1:18" ht="67.900000000000006" customHeight="1" thickBot="1">
      <c r="A2" s="981" t="s">
        <v>761</v>
      </c>
      <c r="B2" s="906"/>
      <c r="C2" s="669" t="s">
        <v>2406</v>
      </c>
      <c r="D2" s="668" t="s">
        <v>2407</v>
      </c>
      <c r="E2" s="668" t="s">
        <v>2408</v>
      </c>
      <c r="F2" s="668" t="s">
        <v>2409</v>
      </c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</row>
    <row r="3" spans="1:18" s="639" customFormat="1" ht="15" customHeight="1">
      <c r="A3" s="2" t="s">
        <v>498</v>
      </c>
      <c r="B3" s="2"/>
      <c r="C3" s="103" t="str">
        <f>IFERROR(MPR!D3/MPR!E3,"")</f>
        <v/>
      </c>
      <c r="D3" s="25" t="str">
        <f>IFERROR(MPR!F3/MPR!C3*10000,"")</f>
        <v/>
      </c>
      <c r="E3" s="103" t="str">
        <f>IFERROR(MPR!G3/MPR!H3*100,"")</f>
        <v/>
      </c>
      <c r="F3" s="103" t="str">
        <f>IFERROR(MPR!I3/MPR!J3*100,"")</f>
        <v/>
      </c>
      <c r="G3" s="634"/>
      <c r="H3" s="634"/>
      <c r="I3" s="634"/>
      <c r="J3" s="634"/>
      <c r="K3" s="634"/>
      <c r="L3" s="634"/>
      <c r="M3" s="634"/>
      <c r="N3" s="634"/>
      <c r="O3" s="634"/>
      <c r="P3" s="634"/>
      <c r="Q3" s="634"/>
      <c r="R3" s="634"/>
    </row>
    <row r="4" spans="1:18" ht="15" customHeight="1">
      <c r="A4" s="760"/>
      <c r="B4" s="758" t="s">
        <v>499</v>
      </c>
      <c r="C4" s="756" t="str">
        <f>IFERROR(MPR!D4/MPR!E4,"")</f>
        <v/>
      </c>
      <c r="D4" s="755" t="str">
        <f>IFERROR(MPR!F4/MPR!C4*10000,"")</f>
        <v/>
      </c>
      <c r="E4" s="756" t="str">
        <f>IFERROR(MPR!G4/MPR!H4*100,"")</f>
        <v/>
      </c>
      <c r="F4" s="756" t="str">
        <f>IFERROR(MPR!I4/MPR!J4*100,"")</f>
        <v/>
      </c>
      <c r="G4" s="635"/>
      <c r="H4" s="635"/>
      <c r="I4" s="635"/>
      <c r="J4" s="635"/>
      <c r="K4" s="635"/>
      <c r="L4" s="635"/>
      <c r="M4" s="635"/>
      <c r="N4" s="635"/>
      <c r="O4" s="635"/>
      <c r="P4" s="635"/>
      <c r="Q4" s="635"/>
      <c r="R4" s="635"/>
    </row>
    <row r="5" spans="1:18" ht="15" customHeight="1">
      <c r="A5" s="760"/>
      <c r="B5" s="758" t="s">
        <v>500</v>
      </c>
      <c r="C5" s="757" t="str">
        <f>IFERROR(MPR!D5/MPR!E5,"")</f>
        <v/>
      </c>
      <c r="D5" s="751" t="str">
        <f>IFERROR(MPR!F5/MPR!C5*10000,"")</f>
        <v/>
      </c>
      <c r="E5" s="757" t="str">
        <f>IFERROR(MPR!G5/MPR!H5*100,"")</f>
        <v/>
      </c>
      <c r="F5" s="757" t="str">
        <f>IFERROR(MPR!I5/MPR!J5*100,"")</f>
        <v/>
      </c>
      <c r="G5" s="635"/>
      <c r="H5" s="635"/>
      <c r="I5" s="635"/>
      <c r="J5" s="635"/>
      <c r="K5" s="635"/>
      <c r="L5" s="635"/>
      <c r="M5" s="635"/>
      <c r="N5" s="635"/>
      <c r="O5" s="635"/>
      <c r="P5" s="635"/>
      <c r="Q5" s="635"/>
      <c r="R5" s="635"/>
    </row>
    <row r="6" spans="1:18" ht="15" customHeight="1">
      <c r="A6" s="760"/>
      <c r="B6" s="758" t="s">
        <v>501</v>
      </c>
      <c r="C6" s="757" t="str">
        <f>IFERROR(MPR!D6/MPR!E6,"")</f>
        <v/>
      </c>
      <c r="D6" s="751" t="str">
        <f>IFERROR(MPR!F6/MPR!C6*10000,"")</f>
        <v/>
      </c>
      <c r="E6" s="757" t="str">
        <f>IFERROR(MPR!G6/MPR!H6*100,"")</f>
        <v/>
      </c>
      <c r="F6" s="757" t="str">
        <f>IFERROR(MPR!I6/MPR!J6*100,"")</f>
        <v/>
      </c>
      <c r="G6" s="635"/>
      <c r="H6" s="635"/>
      <c r="I6" s="635"/>
      <c r="J6" s="635"/>
      <c r="K6" s="635"/>
      <c r="L6" s="635"/>
      <c r="M6" s="635"/>
      <c r="N6" s="635"/>
      <c r="O6" s="635"/>
      <c r="P6" s="635"/>
      <c r="Q6" s="635"/>
      <c r="R6" s="635"/>
    </row>
    <row r="7" spans="1:18" ht="15" customHeight="1">
      <c r="A7" s="760"/>
      <c r="B7" s="758" t="s">
        <v>502</v>
      </c>
      <c r="C7" s="757" t="str">
        <f>IFERROR(MPR!D7/MPR!E7,"")</f>
        <v/>
      </c>
      <c r="D7" s="751" t="str">
        <f>IFERROR(MPR!F7/MPR!C7*10000,"")</f>
        <v/>
      </c>
      <c r="E7" s="757" t="str">
        <f>IFERROR(MPR!G7/MPR!H7*100,"")</f>
        <v/>
      </c>
      <c r="F7" s="757" t="str">
        <f>IFERROR(MPR!I7/MPR!J7*100,"")</f>
        <v/>
      </c>
      <c r="G7" s="635"/>
      <c r="H7" s="635"/>
      <c r="I7" s="635"/>
      <c r="J7" s="635"/>
      <c r="K7" s="635"/>
      <c r="L7" s="635"/>
      <c r="M7" s="635"/>
      <c r="N7" s="635"/>
      <c r="O7" s="635"/>
      <c r="P7" s="635"/>
      <c r="Q7" s="635"/>
      <c r="R7" s="635"/>
    </row>
    <row r="8" spans="1:18" ht="15" customHeight="1">
      <c r="A8" s="2" t="s">
        <v>503</v>
      </c>
      <c r="B8" s="2"/>
      <c r="C8" s="103" t="str">
        <f>IFERROR(MPR!D8/MPR!E8,"")</f>
        <v/>
      </c>
      <c r="D8" s="25" t="str">
        <f>IFERROR(MPR!F8/MPR!C8*10000,"")</f>
        <v/>
      </c>
      <c r="E8" s="103" t="str">
        <f>IFERROR(MPR!G8/MPR!H8*100,"")</f>
        <v/>
      </c>
      <c r="F8" s="103" t="str">
        <f>IFERROR(MPR!I8/MPR!J8*100,"")</f>
        <v/>
      </c>
      <c r="G8" s="635"/>
      <c r="H8" s="635"/>
      <c r="I8" s="635"/>
      <c r="J8" s="635"/>
      <c r="K8" s="635"/>
      <c r="L8" s="635"/>
      <c r="M8" s="635"/>
      <c r="N8" s="635"/>
      <c r="O8" s="635"/>
      <c r="P8" s="635"/>
      <c r="Q8" s="635"/>
      <c r="R8" s="635"/>
    </row>
    <row r="9" spans="1:18" ht="15" customHeight="1">
      <c r="A9" s="760"/>
      <c r="B9" s="758" t="s">
        <v>504</v>
      </c>
      <c r="C9" s="757" t="str">
        <f>IFERROR(MPR!D9/MPR!E9,"")</f>
        <v/>
      </c>
      <c r="D9" s="751" t="str">
        <f>IFERROR(MPR!F9/MPR!C9*10000,"")</f>
        <v/>
      </c>
      <c r="E9" s="757" t="str">
        <f>IFERROR(MPR!G9/MPR!H9*100,"")</f>
        <v/>
      </c>
      <c r="F9" s="757" t="str">
        <f>IFERROR(MPR!I9/MPR!J9*100,"")</f>
        <v/>
      </c>
      <c r="G9" s="635"/>
      <c r="H9" s="635"/>
      <c r="I9" s="635"/>
      <c r="J9" s="635"/>
      <c r="K9" s="635"/>
      <c r="L9" s="635"/>
      <c r="M9" s="635"/>
      <c r="N9" s="635"/>
      <c r="O9" s="635"/>
      <c r="P9" s="635"/>
      <c r="Q9" s="635"/>
      <c r="R9" s="635"/>
    </row>
    <row r="10" spans="1:18" ht="15" customHeight="1">
      <c r="A10" s="760"/>
      <c r="B10" s="758" t="s">
        <v>505</v>
      </c>
      <c r="C10" s="757" t="str">
        <f>IFERROR(MPR!D10/MPR!E10,"")</f>
        <v/>
      </c>
      <c r="D10" s="751" t="str">
        <f>IFERROR(MPR!F10/MPR!C10*10000,"")</f>
        <v/>
      </c>
      <c r="E10" s="757" t="str">
        <f>IFERROR(MPR!G10/MPR!H10*100,"")</f>
        <v/>
      </c>
      <c r="F10" s="757" t="str">
        <f>IFERROR(MPR!I10/MPR!J10*100,"")</f>
        <v/>
      </c>
      <c r="G10" s="635"/>
      <c r="H10" s="635"/>
      <c r="I10" s="635"/>
      <c r="J10" s="635"/>
      <c r="K10" s="635"/>
      <c r="L10" s="635"/>
      <c r="M10" s="635"/>
      <c r="N10" s="635"/>
      <c r="O10" s="635"/>
      <c r="P10" s="635"/>
      <c r="Q10" s="635"/>
      <c r="R10" s="635"/>
    </row>
    <row r="11" spans="1:18" ht="15" customHeight="1">
      <c r="A11" s="760"/>
      <c r="B11" s="758" t="s">
        <v>506</v>
      </c>
      <c r="C11" s="757" t="str">
        <f>IFERROR(MPR!D11/MPR!E11,"")</f>
        <v/>
      </c>
      <c r="D11" s="751" t="str">
        <f>IFERROR(MPR!F11/MPR!C11*10000,"")</f>
        <v/>
      </c>
      <c r="E11" s="757" t="str">
        <f>IFERROR(MPR!G11/MPR!H11*100,"")</f>
        <v/>
      </c>
      <c r="F11" s="757" t="str">
        <f>IFERROR(MPR!I11/MPR!J11*100,"")</f>
        <v/>
      </c>
      <c r="G11" s="635"/>
      <c r="H11" s="635"/>
      <c r="I11" s="635"/>
      <c r="J11" s="635"/>
      <c r="K11" s="635"/>
      <c r="L11" s="635"/>
      <c r="M11" s="635"/>
      <c r="N11" s="635"/>
      <c r="O11" s="635"/>
      <c r="P11" s="635"/>
      <c r="Q11" s="635"/>
      <c r="R11" s="635"/>
    </row>
    <row r="12" spans="1:18" ht="15" customHeight="1">
      <c r="A12" s="760"/>
      <c r="B12" s="758" t="s">
        <v>507</v>
      </c>
      <c r="C12" s="757" t="str">
        <f>IFERROR(MPR!D12/MPR!E12,"")</f>
        <v/>
      </c>
      <c r="D12" s="751" t="str">
        <f>IFERROR(MPR!F12/MPR!C12*10000,"")</f>
        <v/>
      </c>
      <c r="E12" s="757" t="str">
        <f>IFERROR(MPR!G12/MPR!H12*100,"")</f>
        <v/>
      </c>
      <c r="F12" s="757" t="str">
        <f>IFERROR(MPR!I12/MPR!J12*100,"")</f>
        <v/>
      </c>
      <c r="G12" s="635"/>
      <c r="H12" s="635"/>
      <c r="I12" s="635"/>
      <c r="J12" s="635"/>
      <c r="K12" s="635"/>
      <c r="L12" s="635"/>
      <c r="M12" s="635"/>
      <c r="N12" s="635"/>
      <c r="O12" s="635"/>
      <c r="P12" s="635"/>
      <c r="Q12" s="635"/>
      <c r="R12" s="635"/>
    </row>
    <row r="13" spans="1:18" ht="15" customHeight="1">
      <c r="A13" s="760"/>
      <c r="B13" s="758" t="s">
        <v>508</v>
      </c>
      <c r="C13" s="757" t="str">
        <f>IFERROR(MPR!D13/MPR!E13,"")</f>
        <v/>
      </c>
      <c r="D13" s="751" t="str">
        <f>IFERROR(MPR!F13/MPR!C13*10000,"")</f>
        <v/>
      </c>
      <c r="E13" s="757" t="str">
        <f>IFERROR(MPR!G13/MPR!H13*100,"")</f>
        <v/>
      </c>
      <c r="F13" s="757" t="str">
        <f>IFERROR(MPR!I13/MPR!J13*100,"")</f>
        <v/>
      </c>
      <c r="G13" s="635"/>
      <c r="H13" s="635"/>
      <c r="I13" s="635"/>
      <c r="J13" s="635"/>
      <c r="K13" s="635"/>
      <c r="L13" s="635"/>
      <c r="M13" s="635"/>
      <c r="N13" s="635"/>
      <c r="O13" s="635"/>
      <c r="P13" s="635"/>
      <c r="Q13" s="635"/>
      <c r="R13" s="635"/>
    </row>
    <row r="14" spans="1:18" ht="15" customHeight="1">
      <c r="A14" s="760"/>
      <c r="B14" s="758" t="s">
        <v>509</v>
      </c>
      <c r="C14" s="757" t="str">
        <f>IFERROR(MPR!D14/MPR!E14,"")</f>
        <v/>
      </c>
      <c r="D14" s="751" t="str">
        <f>IFERROR(MPR!F14/MPR!C14*10000,"")</f>
        <v/>
      </c>
      <c r="E14" s="757" t="str">
        <f>IFERROR(MPR!G14/MPR!H14*100,"")</f>
        <v/>
      </c>
      <c r="F14" s="757" t="str">
        <f>IFERROR(MPR!I14/MPR!J14*100,"")</f>
        <v/>
      </c>
      <c r="G14" s="635"/>
      <c r="H14" s="635"/>
      <c r="I14" s="635"/>
      <c r="J14" s="635"/>
      <c r="K14" s="635"/>
      <c r="L14" s="635"/>
      <c r="M14" s="635"/>
      <c r="N14" s="635"/>
      <c r="O14" s="635"/>
      <c r="P14" s="635"/>
      <c r="Q14" s="635"/>
      <c r="R14" s="635"/>
    </row>
    <row r="15" spans="1:18" ht="15" customHeight="1">
      <c r="A15" s="2" t="s">
        <v>510</v>
      </c>
      <c r="B15" s="2"/>
      <c r="C15" s="103" t="str">
        <f>IFERROR(MPR!D15/MPR!E15,"")</f>
        <v/>
      </c>
      <c r="D15" s="25" t="str">
        <f>IFERROR(MPR!F15/MPR!C15*10000,"")</f>
        <v/>
      </c>
      <c r="E15" s="103" t="str">
        <f>IFERROR(MPR!G15/MPR!H15*100,"")</f>
        <v/>
      </c>
      <c r="F15" s="103" t="str">
        <f>IFERROR(MPR!I15/MPR!J15*100,"")</f>
        <v/>
      </c>
      <c r="G15" s="635"/>
      <c r="H15" s="635"/>
      <c r="I15" s="635"/>
      <c r="J15" s="635"/>
      <c r="K15" s="635"/>
      <c r="L15" s="635"/>
      <c r="M15" s="635"/>
      <c r="N15" s="635"/>
      <c r="O15" s="635"/>
      <c r="P15" s="635"/>
      <c r="Q15" s="635"/>
      <c r="R15" s="635"/>
    </row>
    <row r="16" spans="1:18" ht="15" customHeight="1">
      <c r="A16" s="758"/>
      <c r="B16" s="758" t="s">
        <v>511</v>
      </c>
      <c r="C16" s="757" t="str">
        <f>IFERROR(MPR!D16/MPR!E16,"")</f>
        <v/>
      </c>
      <c r="D16" s="751" t="str">
        <f>IFERROR(MPR!F16/MPR!C16*10000,"")</f>
        <v/>
      </c>
      <c r="E16" s="757" t="str">
        <f>IFERROR(MPR!G16/MPR!H16*100,"")</f>
        <v/>
      </c>
      <c r="F16" s="757" t="str">
        <f>IFERROR(MPR!I16/MPR!J16*100,"")</f>
        <v/>
      </c>
    </row>
    <row r="17" spans="1:6" ht="15" customHeight="1">
      <c r="A17" s="760"/>
      <c r="B17" s="758" t="s">
        <v>512</v>
      </c>
      <c r="C17" s="757" t="str">
        <f>IFERROR(MPR!D17/MPR!E17,"")</f>
        <v/>
      </c>
      <c r="D17" s="751" t="str">
        <f>IFERROR(MPR!F17/MPR!C17*10000,"")</f>
        <v/>
      </c>
      <c r="E17" s="757" t="str">
        <f>IFERROR(MPR!G17/MPR!H17*100,"")</f>
        <v/>
      </c>
      <c r="F17" s="757" t="str">
        <f>IFERROR(MPR!I17/MPR!J17*100,"")</f>
        <v/>
      </c>
    </row>
    <row r="18" spans="1:6" ht="15" customHeight="1">
      <c r="A18" s="760"/>
      <c r="B18" s="758" t="s">
        <v>513</v>
      </c>
      <c r="C18" s="757" t="str">
        <f>IFERROR(MPR!D18/MPR!E18,"")</f>
        <v/>
      </c>
      <c r="D18" s="751" t="str">
        <f>IFERROR(MPR!F18/MPR!C18*10000,"")</f>
        <v/>
      </c>
      <c r="E18" s="757" t="str">
        <f>IFERROR(MPR!G18/MPR!H18*100,"")</f>
        <v/>
      </c>
      <c r="F18" s="757" t="str">
        <f>IFERROR(MPR!I18/MPR!J18*100,"")</f>
        <v/>
      </c>
    </row>
    <row r="19" spans="1:6" ht="15" customHeight="1">
      <c r="A19" s="2" t="s">
        <v>514</v>
      </c>
      <c r="B19" s="6"/>
      <c r="C19" s="686" t="str">
        <f>IFERROR(MPR!D19/MPR!E19,"")</f>
        <v/>
      </c>
      <c r="D19" s="49" t="str">
        <f>IFERROR(MPR!F19/MPR!C19*10000,"")</f>
        <v/>
      </c>
      <c r="E19" s="686" t="str">
        <f>IFERROR(MPR!G19/MPR!H19*100,"")</f>
        <v/>
      </c>
      <c r="F19" s="686" t="str">
        <f>IFERROR(MPR!I19/MPR!J19*100,"")</f>
        <v/>
      </c>
    </row>
    <row r="20" spans="1:6" ht="15" customHeight="1">
      <c r="A20" s="758"/>
      <c r="B20" s="748" t="s">
        <v>515</v>
      </c>
      <c r="C20" s="756" t="str">
        <f>IFERROR(MPR!D20/MPR!E20,"")</f>
        <v/>
      </c>
      <c r="D20" s="755" t="str">
        <f>IFERROR(MPR!F20/MPR!C20*10000,"")</f>
        <v/>
      </c>
      <c r="E20" s="756" t="str">
        <f>IFERROR(MPR!G20/MPR!H20*100,"")</f>
        <v/>
      </c>
      <c r="F20" s="756" t="str">
        <f>IFERROR(MPR!I20/MPR!J20*100,"")</f>
        <v/>
      </c>
    </row>
    <row r="21" spans="1:6" ht="15" customHeight="1">
      <c r="A21" s="760"/>
      <c r="B21" s="758" t="s">
        <v>516</v>
      </c>
      <c r="C21" s="757" t="str">
        <f>IFERROR(MPR!D21/MPR!E21,"")</f>
        <v/>
      </c>
      <c r="D21" s="751" t="str">
        <f>IFERROR(MPR!F21/MPR!C21*10000,"")</f>
        <v/>
      </c>
      <c r="E21" s="757" t="str">
        <f>IFERROR(MPR!G21/MPR!H21*100,"")</f>
        <v/>
      </c>
      <c r="F21" s="757" t="str">
        <f>IFERROR(MPR!I21/MPR!J21*100,"")</f>
        <v/>
      </c>
    </row>
    <row r="22" spans="1:6" ht="15" customHeight="1">
      <c r="A22" s="760"/>
      <c r="B22" s="758" t="s">
        <v>517</v>
      </c>
      <c r="C22" s="757" t="str">
        <f>IFERROR(MPR!D22/MPR!E22,"")</f>
        <v/>
      </c>
      <c r="D22" s="751" t="str">
        <f>IFERROR(MPR!F22/MPR!C22*10000,"")</f>
        <v/>
      </c>
      <c r="E22" s="757" t="str">
        <f>IFERROR(MPR!G22/MPR!H22*100,"")</f>
        <v/>
      </c>
      <c r="F22" s="757" t="str">
        <f>IFERROR(MPR!I22/MPR!J22*100,"")</f>
        <v/>
      </c>
    </row>
    <row r="23" spans="1:6" ht="15" customHeight="1">
      <c r="A23" s="760"/>
      <c r="B23" s="758" t="s">
        <v>518</v>
      </c>
      <c r="C23" s="757" t="str">
        <f>IFERROR(MPR!D23/MPR!E23,"")</f>
        <v/>
      </c>
      <c r="D23" s="751" t="str">
        <f>IFERROR(MPR!F23/MPR!C23*10000,"")</f>
        <v/>
      </c>
      <c r="E23" s="757" t="str">
        <f>IFERROR(MPR!G23/MPR!H23*100,"")</f>
        <v/>
      </c>
      <c r="F23" s="757" t="str">
        <f>IFERROR(MPR!I23/MPR!J23*100,"")</f>
        <v/>
      </c>
    </row>
    <row r="24" spans="1:6" ht="15" customHeight="1">
      <c r="A24" s="760"/>
      <c r="B24" s="758" t="s">
        <v>519</v>
      </c>
      <c r="C24" s="757" t="str">
        <f>IFERROR(MPR!D24/MPR!E24,"")</f>
        <v/>
      </c>
      <c r="D24" s="751" t="str">
        <f>IFERROR(MPR!F24/MPR!C24*10000,"")</f>
        <v/>
      </c>
      <c r="E24" s="757" t="str">
        <f>IFERROR(MPR!G24/MPR!H24*100,"")</f>
        <v/>
      </c>
      <c r="F24" s="757" t="str">
        <f>IFERROR(MPR!I24/MPR!J24*100,"")</f>
        <v/>
      </c>
    </row>
    <row r="25" spans="1:6" ht="15" customHeight="1">
      <c r="A25" s="760"/>
      <c r="B25" s="758" t="s">
        <v>520</v>
      </c>
      <c r="C25" s="757" t="str">
        <f>IFERROR(MPR!D25/MPR!E25,"")</f>
        <v/>
      </c>
      <c r="D25" s="751" t="str">
        <f>IFERROR(MPR!F25/MPR!C25*10000,"")</f>
        <v/>
      </c>
      <c r="E25" s="757" t="str">
        <f>IFERROR(MPR!G25/MPR!H25*100,"")</f>
        <v/>
      </c>
      <c r="F25" s="757" t="str">
        <f>IFERROR(MPR!I25/MPR!J25*100,"")</f>
        <v/>
      </c>
    </row>
    <row r="26" spans="1:6" ht="15" customHeight="1">
      <c r="A26" s="760"/>
      <c r="B26" s="758" t="s">
        <v>521</v>
      </c>
      <c r="C26" s="757" t="str">
        <f>IFERROR(MPR!D26/MPR!E26,"")</f>
        <v/>
      </c>
      <c r="D26" s="751" t="str">
        <f>IFERROR(MPR!F26/MPR!C26*10000,"")</f>
        <v/>
      </c>
      <c r="E26" s="757" t="str">
        <f>IFERROR(MPR!G26/MPR!H26*100,"")</f>
        <v/>
      </c>
      <c r="F26" s="757" t="str">
        <f>IFERROR(MPR!I26/MPR!J26*100,"")</f>
        <v/>
      </c>
    </row>
    <row r="27" spans="1:6" ht="15" customHeight="1">
      <c r="A27" s="760"/>
      <c r="B27" s="758" t="s">
        <v>522</v>
      </c>
      <c r="C27" s="757" t="str">
        <f>IFERROR(MPR!D27/MPR!E27,"")</f>
        <v/>
      </c>
      <c r="D27" s="751" t="str">
        <f>IFERROR(MPR!F27/MPR!C27*10000,"")</f>
        <v/>
      </c>
      <c r="E27" s="757" t="str">
        <f>IFERROR(MPR!G27/MPR!H27*100,"")</f>
        <v/>
      </c>
      <c r="F27" s="757" t="str">
        <f>IFERROR(MPR!I27/MPR!J27*100,"")</f>
        <v/>
      </c>
    </row>
    <row r="28" spans="1:6" ht="15" customHeight="1">
      <c r="A28" s="760"/>
      <c r="B28" s="758" t="s">
        <v>523</v>
      </c>
      <c r="C28" s="757" t="str">
        <f>IFERROR(MPR!D28/MPR!E28,"")</f>
        <v/>
      </c>
      <c r="D28" s="751" t="str">
        <f>IFERROR(MPR!F28/MPR!C28*10000,"")</f>
        <v/>
      </c>
      <c r="E28" s="757" t="str">
        <f>IFERROR(MPR!G28/MPR!H28*100,"")</f>
        <v/>
      </c>
      <c r="F28" s="757" t="str">
        <f>IFERROR(MPR!I28/MPR!J28*100,"")</f>
        <v/>
      </c>
    </row>
    <row r="29" spans="1:6" s="639" customFormat="1" ht="15" customHeight="1">
      <c r="A29" s="2" t="s">
        <v>524</v>
      </c>
      <c r="B29" s="2"/>
      <c r="C29" s="103" t="str">
        <f>IFERROR(MPR!D29/MPR!E29,"")</f>
        <v/>
      </c>
      <c r="D29" s="25" t="str">
        <f>IFERROR(MPR!F29/MPR!C29*10000,"")</f>
        <v/>
      </c>
      <c r="E29" s="103" t="str">
        <f>IFERROR(MPR!G29/MPR!H29*100,"")</f>
        <v/>
      </c>
      <c r="F29" s="103" t="str">
        <f>IFERROR(MPR!I29/MPR!J29*100,"")</f>
        <v/>
      </c>
    </row>
    <row r="30" spans="1:6" ht="15" customHeight="1">
      <c r="A30" s="758"/>
      <c r="B30" s="758" t="s">
        <v>525</v>
      </c>
      <c r="C30" s="756" t="str">
        <f>IFERROR(MPR!D30/MPR!E30,"")</f>
        <v/>
      </c>
      <c r="D30" s="755" t="str">
        <f>IFERROR(MPR!F30/MPR!C30*10000,"")</f>
        <v/>
      </c>
      <c r="E30" s="756" t="str">
        <f>IFERROR(MPR!G30/MPR!H30*100,"")</f>
        <v/>
      </c>
      <c r="F30" s="756" t="str">
        <f>IFERROR(MPR!I30/MPR!J30*100,"")</f>
        <v/>
      </c>
    </row>
    <row r="31" spans="1:6" ht="15" customHeight="1">
      <c r="A31" s="758"/>
      <c r="B31" s="758" t="s">
        <v>526</v>
      </c>
      <c r="C31" s="757" t="str">
        <f>IFERROR(MPR!D31/MPR!E31,"")</f>
        <v/>
      </c>
      <c r="D31" s="751" t="str">
        <f>IFERROR(MPR!F31/MPR!C31*10000,"")</f>
        <v/>
      </c>
      <c r="E31" s="757" t="str">
        <f>IFERROR(MPR!G31/MPR!H31*100,"")</f>
        <v/>
      </c>
      <c r="F31" s="757" t="str">
        <f>IFERROR(MPR!I31/MPR!J31*100,"")</f>
        <v/>
      </c>
    </row>
    <row r="32" spans="1:6" ht="15" customHeight="1">
      <c r="A32" s="758"/>
      <c r="B32" s="758" t="s">
        <v>527</v>
      </c>
      <c r="C32" s="757" t="str">
        <f>IFERROR(MPR!D32/MPR!E32,"")</f>
        <v/>
      </c>
      <c r="D32" s="751" t="str">
        <f>IFERROR(MPR!F32/MPR!C32*10000,"")</f>
        <v/>
      </c>
      <c r="E32" s="757" t="str">
        <f>IFERROR(MPR!G32/MPR!H32*100,"")</f>
        <v/>
      </c>
      <c r="F32" s="757" t="str">
        <f>IFERROR(MPR!I32/MPR!J32*100,"")</f>
        <v/>
      </c>
    </row>
    <row r="33" spans="1:6" ht="15" customHeight="1">
      <c r="A33" s="758"/>
      <c r="B33" s="758" t="s">
        <v>528</v>
      </c>
      <c r="C33" s="757" t="str">
        <f>IFERROR(MPR!D33/MPR!E33,"")</f>
        <v/>
      </c>
      <c r="D33" s="751" t="str">
        <f>IFERROR(MPR!F33/MPR!C33*10000,"")</f>
        <v/>
      </c>
      <c r="E33" s="757" t="str">
        <f>IFERROR(MPR!G33/MPR!H33*100,"")</f>
        <v/>
      </c>
      <c r="F33" s="757" t="str">
        <f>IFERROR(MPR!I33/MPR!J33*100,"")</f>
        <v/>
      </c>
    </row>
    <row r="34" spans="1:6" ht="15" customHeight="1">
      <c r="A34" s="758"/>
      <c r="B34" s="758" t="s">
        <v>529</v>
      </c>
      <c r="C34" s="757" t="str">
        <f>IFERROR(MPR!D34/MPR!E34,"")</f>
        <v/>
      </c>
      <c r="D34" s="751" t="str">
        <f>IFERROR(MPR!F34/MPR!C34*10000,"")</f>
        <v/>
      </c>
      <c r="E34" s="757" t="str">
        <f>IFERROR(MPR!G34/MPR!H34*100,"")</f>
        <v/>
      </c>
      <c r="F34" s="757" t="str">
        <f>IFERROR(MPR!I34/MPR!J34*100,"")</f>
        <v/>
      </c>
    </row>
    <row r="35" spans="1:6" ht="15" customHeight="1">
      <c r="A35" s="758"/>
      <c r="B35" s="758" t="s">
        <v>530</v>
      </c>
      <c r="C35" s="757" t="str">
        <f>IFERROR(MPR!D35/MPR!E35,"")</f>
        <v/>
      </c>
      <c r="D35" s="751" t="str">
        <f>IFERROR(MPR!F35/MPR!C35*10000,"")</f>
        <v/>
      </c>
      <c r="E35" s="757" t="str">
        <f>IFERROR(MPR!G35/MPR!H35*100,"")</f>
        <v/>
      </c>
      <c r="F35" s="757" t="str">
        <f>IFERROR(MPR!I35/MPR!J35*100,"")</f>
        <v/>
      </c>
    </row>
    <row r="36" spans="1:6" ht="15" customHeight="1">
      <c r="A36" s="758"/>
      <c r="B36" s="758" t="s">
        <v>531</v>
      </c>
      <c r="C36" s="757" t="str">
        <f>IFERROR(MPR!D36/MPR!E36,"")</f>
        <v/>
      </c>
      <c r="D36" s="751" t="str">
        <f>IFERROR(MPR!F36/MPR!C36*10000,"")</f>
        <v/>
      </c>
      <c r="E36" s="757" t="str">
        <f>IFERROR(MPR!G36/MPR!H36*100,"")</f>
        <v/>
      </c>
      <c r="F36" s="757" t="str">
        <f>IFERROR(MPR!I36/MPR!J36*100,"")</f>
        <v/>
      </c>
    </row>
    <row r="37" spans="1:6" ht="15" customHeight="1">
      <c r="A37" s="760"/>
      <c r="B37" s="758" t="s">
        <v>532</v>
      </c>
      <c r="C37" s="757" t="str">
        <f>IFERROR(MPR!D37/MPR!E37,"")</f>
        <v/>
      </c>
      <c r="D37" s="751" t="str">
        <f>IFERROR(MPR!F37/MPR!C37*10000,"")</f>
        <v/>
      </c>
      <c r="E37" s="757" t="str">
        <f>IFERROR(MPR!G37/MPR!H37*100,"")</f>
        <v/>
      </c>
      <c r="F37" s="757" t="str">
        <f>IFERROR(MPR!I37/MPR!J37*100,"")</f>
        <v/>
      </c>
    </row>
    <row r="38" spans="1:6" s="639" customFormat="1" ht="15" customHeight="1">
      <c r="A38" s="760"/>
      <c r="B38" s="758" t="s">
        <v>533</v>
      </c>
      <c r="C38" s="757" t="str">
        <f>IFERROR(MPR!D38/MPR!E38,"")</f>
        <v/>
      </c>
      <c r="D38" s="751" t="str">
        <f>IFERROR(MPR!F38/MPR!C38*10000,"")</f>
        <v/>
      </c>
      <c r="E38" s="757" t="str">
        <f>IFERROR(MPR!G38/MPR!H38*100,"")</f>
        <v/>
      </c>
      <c r="F38" s="757" t="str">
        <f>IFERROR(MPR!I38/MPR!J38*100,"")</f>
        <v/>
      </c>
    </row>
    <row r="39" spans="1:6" ht="15" customHeight="1">
      <c r="A39" s="760"/>
      <c r="B39" s="758" t="s">
        <v>534</v>
      </c>
      <c r="C39" s="757" t="str">
        <f>IFERROR(MPR!D39/MPR!E39,"")</f>
        <v/>
      </c>
      <c r="D39" s="751" t="str">
        <f>IFERROR(MPR!F39/MPR!C39*10000,"")</f>
        <v/>
      </c>
      <c r="E39" s="757" t="str">
        <f>IFERROR(MPR!G39/MPR!H39*100,"")</f>
        <v/>
      </c>
      <c r="F39" s="757" t="str">
        <f>IFERROR(MPR!I39/MPR!J39*100,"")</f>
        <v/>
      </c>
    </row>
    <row r="40" spans="1:6" ht="15" customHeight="1">
      <c r="A40" s="760"/>
      <c r="B40" s="758" t="s">
        <v>535</v>
      </c>
      <c r="C40" s="757" t="str">
        <f>IFERROR(MPR!D40/MPR!E40,"")</f>
        <v/>
      </c>
      <c r="D40" s="751" t="str">
        <f>IFERROR(MPR!F40/MPR!C40*10000,"")</f>
        <v/>
      </c>
      <c r="E40" s="757" t="str">
        <f>IFERROR(MPR!G40/MPR!H40*100,"")</f>
        <v/>
      </c>
      <c r="F40" s="757" t="str">
        <f>IFERROR(MPR!I40/MPR!J40*100,"")</f>
        <v/>
      </c>
    </row>
    <row r="41" spans="1:6" ht="15" customHeight="1">
      <c r="A41" s="760"/>
      <c r="B41" s="758" t="s">
        <v>536</v>
      </c>
      <c r="C41" s="757" t="str">
        <f>IFERROR(MPR!D41/MPR!E41,"")</f>
        <v/>
      </c>
      <c r="D41" s="751" t="str">
        <f>IFERROR(MPR!F41/MPR!C41*10000,"")</f>
        <v/>
      </c>
      <c r="E41" s="757" t="str">
        <f>IFERROR(MPR!G41/MPR!H41*100,"")</f>
        <v/>
      </c>
      <c r="F41" s="757" t="str">
        <f>IFERROR(MPR!I41/MPR!J41*100,"")</f>
        <v/>
      </c>
    </row>
    <row r="42" spans="1:6" ht="15" customHeight="1">
      <c r="A42" s="2" t="s">
        <v>537</v>
      </c>
      <c r="B42" s="2"/>
      <c r="C42" s="103" t="str">
        <f>IFERROR(MPR!D42/MPR!E42,"")</f>
        <v/>
      </c>
      <c r="D42" s="25" t="str">
        <f>IFERROR(MPR!F42/MPR!C42*10000,"")</f>
        <v/>
      </c>
      <c r="E42" s="103" t="str">
        <f>IFERROR(MPR!G42/MPR!H42*100,"")</f>
        <v/>
      </c>
      <c r="F42" s="103" t="str">
        <f>IFERROR(MPR!I42/MPR!J42*100,"")</f>
        <v/>
      </c>
    </row>
    <row r="43" spans="1:6" ht="15" customHeight="1">
      <c r="A43" s="758"/>
      <c r="B43" s="758" t="s">
        <v>538</v>
      </c>
      <c r="C43" s="757" t="str">
        <f>IFERROR(MPR!D43/MPR!E43,"")</f>
        <v/>
      </c>
      <c r="D43" s="751" t="str">
        <f>IFERROR(MPR!F43/MPR!C43*10000,"")</f>
        <v/>
      </c>
      <c r="E43" s="757" t="str">
        <f>IFERROR(MPR!G43/MPR!H43*100,"")</f>
        <v/>
      </c>
      <c r="F43" s="757" t="str">
        <f>IFERROR(MPR!I43/MPR!J43*100,"")</f>
        <v/>
      </c>
    </row>
    <row r="44" spans="1:6" ht="15" customHeight="1">
      <c r="A44" s="760"/>
      <c r="B44" s="758" t="s">
        <v>539</v>
      </c>
      <c r="C44" s="757" t="str">
        <f>IFERROR(MPR!D44/MPR!E44,"")</f>
        <v/>
      </c>
      <c r="D44" s="751" t="str">
        <f>IFERROR(MPR!F44/MPR!C44*10000,"")</f>
        <v/>
      </c>
      <c r="E44" s="757" t="str">
        <f>IFERROR(MPR!G44/MPR!H44*100,"")</f>
        <v/>
      </c>
      <c r="F44" s="757" t="str">
        <f>IFERROR(MPR!I44/MPR!J44*100,"")</f>
        <v/>
      </c>
    </row>
    <row r="45" spans="1:6" ht="15" customHeight="1">
      <c r="A45" s="760"/>
      <c r="B45" s="758" t="s">
        <v>540</v>
      </c>
      <c r="C45" s="757" t="str">
        <f>IFERROR(MPR!D45/MPR!E45,"")</f>
        <v/>
      </c>
      <c r="D45" s="751" t="str">
        <f>IFERROR(MPR!F45/MPR!C45*10000,"")</f>
        <v/>
      </c>
      <c r="E45" s="757" t="str">
        <f>IFERROR(MPR!G45/MPR!H45*100,"")</f>
        <v/>
      </c>
      <c r="F45" s="757" t="str">
        <f>IFERROR(MPR!I45/MPR!J45*100,"")</f>
        <v/>
      </c>
    </row>
    <row r="46" spans="1:6" s="639" customFormat="1" ht="15" customHeight="1">
      <c r="A46" s="760"/>
      <c r="B46" s="758" t="s">
        <v>541</v>
      </c>
      <c r="C46" s="757" t="str">
        <f>IFERROR(MPR!D46/MPR!E46,"")</f>
        <v/>
      </c>
      <c r="D46" s="751" t="str">
        <f>IFERROR(MPR!F46/MPR!C46*10000,"")</f>
        <v/>
      </c>
      <c r="E46" s="757" t="str">
        <f>IFERROR(MPR!G46/MPR!H46*100,"")</f>
        <v/>
      </c>
      <c r="F46" s="757" t="str">
        <f>IFERROR(MPR!I46/MPR!J46*100,"")</f>
        <v/>
      </c>
    </row>
    <row r="47" spans="1:6" ht="15" customHeight="1">
      <c r="A47" s="760"/>
      <c r="B47" s="758" t="s">
        <v>542</v>
      </c>
      <c r="C47" s="757" t="str">
        <f>IFERROR(MPR!D47/MPR!E47,"")</f>
        <v/>
      </c>
      <c r="D47" s="751" t="str">
        <f>IFERROR(MPR!F47/MPR!C47*10000,"")</f>
        <v/>
      </c>
      <c r="E47" s="757" t="str">
        <f>IFERROR(MPR!G47/MPR!H47*100,"")</f>
        <v/>
      </c>
      <c r="F47" s="757" t="str">
        <f>IFERROR(MPR!I47/MPR!J47*100,"")</f>
        <v/>
      </c>
    </row>
    <row r="48" spans="1:6" ht="15" customHeight="1">
      <c r="A48" s="760"/>
      <c r="B48" s="758" t="s">
        <v>543</v>
      </c>
      <c r="C48" s="757" t="str">
        <f>IFERROR(MPR!D48/MPR!E48,"")</f>
        <v/>
      </c>
      <c r="D48" s="751" t="str">
        <f>IFERROR(MPR!F48/MPR!C48*10000,"")</f>
        <v/>
      </c>
      <c r="E48" s="757" t="str">
        <f>IFERROR(MPR!G48/MPR!H48*100,"")</f>
        <v/>
      </c>
      <c r="F48" s="757" t="str">
        <f>IFERROR(MPR!I48/MPR!J48*100,"")</f>
        <v/>
      </c>
    </row>
    <row r="49" spans="1:6" ht="15" customHeight="1">
      <c r="A49" s="760"/>
      <c r="B49" s="758" t="s">
        <v>544</v>
      </c>
      <c r="C49" s="757" t="str">
        <f>IFERROR(MPR!D49/MPR!E49,"")</f>
        <v/>
      </c>
      <c r="D49" s="751" t="str">
        <f>IFERROR(MPR!F49/MPR!C49*10000,"")</f>
        <v/>
      </c>
      <c r="E49" s="757" t="str">
        <f>IFERROR(MPR!G49/MPR!H49*100,"")</f>
        <v/>
      </c>
      <c r="F49" s="757" t="str">
        <f>IFERROR(MPR!I49/MPR!J49*100,"")</f>
        <v/>
      </c>
    </row>
    <row r="50" spans="1:6" ht="15" customHeight="1">
      <c r="A50" s="2" t="s">
        <v>545</v>
      </c>
      <c r="B50" s="2"/>
      <c r="C50" s="103" t="str">
        <f>IFERROR(MPR!D50/MPR!E50,"")</f>
        <v/>
      </c>
      <c r="D50" s="25" t="str">
        <f>IFERROR(MPR!F50/MPR!C50*10000,"")</f>
        <v/>
      </c>
      <c r="E50" s="103" t="str">
        <f>IFERROR(MPR!G50/MPR!H50*100,"")</f>
        <v/>
      </c>
      <c r="F50" s="103" t="str">
        <f>IFERROR(MPR!I50/MPR!J50*100,"")</f>
        <v/>
      </c>
    </row>
    <row r="51" spans="1:6" ht="15" customHeight="1">
      <c r="A51" s="758"/>
      <c r="B51" s="758" t="s">
        <v>546</v>
      </c>
      <c r="C51" s="757" t="str">
        <f>IFERROR(MPR!D51/MPR!E51,"")</f>
        <v/>
      </c>
      <c r="D51" s="751" t="str">
        <f>IFERROR(MPR!F51/MPR!C51*10000,"")</f>
        <v/>
      </c>
      <c r="E51" s="757" t="str">
        <f>IFERROR(MPR!G51/MPR!H51*100,"")</f>
        <v/>
      </c>
      <c r="F51" s="757" t="str">
        <f>IFERROR(MPR!I51/MPR!J51*100,"")</f>
        <v/>
      </c>
    </row>
    <row r="52" spans="1:6" ht="15" customHeight="1">
      <c r="A52" s="760"/>
      <c r="B52" s="758" t="s">
        <v>547</v>
      </c>
      <c r="C52" s="757" t="str">
        <f>IFERROR(MPR!D52/MPR!E52,"")</f>
        <v/>
      </c>
      <c r="D52" s="751" t="str">
        <f>IFERROR(MPR!F52/MPR!C52*10000,"")</f>
        <v/>
      </c>
      <c r="E52" s="757" t="str">
        <f>IFERROR(MPR!G52/MPR!H52*100,"")</f>
        <v/>
      </c>
      <c r="F52" s="757" t="str">
        <f>IFERROR(MPR!I52/MPR!J52*100,"")</f>
        <v/>
      </c>
    </row>
    <row r="53" spans="1:6" ht="15" customHeight="1">
      <c r="A53" s="760"/>
      <c r="B53" s="758" t="s">
        <v>548</v>
      </c>
      <c r="C53" s="757" t="str">
        <f>IFERROR(MPR!D53/MPR!E53,"")</f>
        <v/>
      </c>
      <c r="D53" s="751" t="str">
        <f>IFERROR(MPR!F53/MPR!C53*10000,"")</f>
        <v/>
      </c>
      <c r="E53" s="757" t="str">
        <f>IFERROR(MPR!G53/MPR!H53*100,"")</f>
        <v/>
      </c>
      <c r="F53" s="757" t="str">
        <f>IFERROR(MPR!I53/MPR!J53*100,"")</f>
        <v/>
      </c>
    </row>
    <row r="54" spans="1:6" ht="15" customHeight="1">
      <c r="A54" s="760"/>
      <c r="B54" s="758" t="s">
        <v>549</v>
      </c>
      <c r="C54" s="757" t="str">
        <f>IFERROR(MPR!D54/MPR!E54,"")</f>
        <v/>
      </c>
      <c r="D54" s="751" t="str">
        <f>IFERROR(MPR!F54/MPR!C54*10000,"")</f>
        <v/>
      </c>
      <c r="E54" s="757" t="str">
        <f>IFERROR(MPR!G54/MPR!H54*100,"")</f>
        <v/>
      </c>
      <c r="F54" s="757" t="str">
        <f>IFERROR(MPR!I54/MPR!J54*100,"")</f>
        <v/>
      </c>
    </row>
    <row r="55" spans="1:6" s="639" customFormat="1" ht="15" customHeight="1">
      <c r="A55" s="2" t="s">
        <v>550</v>
      </c>
      <c r="B55" s="2"/>
      <c r="C55" s="686" t="str">
        <f>IFERROR(MPR!D55/MPR!E55,"")</f>
        <v/>
      </c>
      <c r="D55" s="49" t="str">
        <f>IFERROR(MPR!F55/MPR!C55*10000,"")</f>
        <v/>
      </c>
      <c r="E55" s="686" t="str">
        <f>IFERROR(MPR!G55/MPR!H55*100,"")</f>
        <v/>
      </c>
      <c r="F55" s="686" t="str">
        <f>IFERROR(MPR!I55/MPR!J55*100,"")</f>
        <v/>
      </c>
    </row>
    <row r="56" spans="1:6" ht="15" customHeight="1">
      <c r="A56" s="758"/>
      <c r="B56" s="758" t="s">
        <v>551</v>
      </c>
      <c r="C56" s="756" t="str">
        <f>IFERROR(MPR!D56/MPR!E56,"")</f>
        <v/>
      </c>
      <c r="D56" s="755" t="str">
        <f>IFERROR(MPR!F56/MPR!C56*10000,"")</f>
        <v/>
      </c>
      <c r="E56" s="756" t="str">
        <f>IFERROR(MPR!G56/MPR!H56*100,"")</f>
        <v/>
      </c>
      <c r="F56" s="756" t="str">
        <f>IFERROR(MPR!I56/MPR!J56*100,"")</f>
        <v/>
      </c>
    </row>
    <row r="57" spans="1:6" ht="15" customHeight="1">
      <c r="A57" s="760"/>
      <c r="B57" s="758" t="s">
        <v>552</v>
      </c>
      <c r="C57" s="757" t="str">
        <f>IFERROR(MPR!D57/MPR!E57,"")</f>
        <v/>
      </c>
      <c r="D57" s="751" t="str">
        <f>IFERROR(MPR!F57/MPR!C57*10000,"")</f>
        <v/>
      </c>
      <c r="E57" s="757" t="str">
        <f>IFERROR(MPR!G57/MPR!H57*100,"")</f>
        <v/>
      </c>
      <c r="F57" s="757" t="str">
        <f>IFERROR(MPR!I57/MPR!J57*100,"")</f>
        <v/>
      </c>
    </row>
    <row r="58" spans="1:6" ht="15" customHeight="1">
      <c r="A58" s="760"/>
      <c r="B58" s="758" t="s">
        <v>553</v>
      </c>
      <c r="C58" s="757" t="str">
        <f>IFERROR(MPR!D58/MPR!E58,"")</f>
        <v/>
      </c>
      <c r="D58" s="751" t="str">
        <f>IFERROR(MPR!F58/MPR!C58*10000,"")</f>
        <v/>
      </c>
      <c r="E58" s="757" t="str">
        <f>IFERROR(MPR!G58/MPR!H58*100,"")</f>
        <v/>
      </c>
      <c r="F58" s="757" t="str">
        <f>IFERROR(MPR!I58/MPR!J58*100,"")</f>
        <v/>
      </c>
    </row>
    <row r="59" spans="1:6" ht="15" customHeight="1">
      <c r="A59" s="760"/>
      <c r="B59" s="758" t="s">
        <v>554</v>
      </c>
      <c r="C59" s="757" t="str">
        <f>IFERROR(MPR!D59/MPR!E59,"")</f>
        <v/>
      </c>
      <c r="D59" s="751" t="str">
        <f>IFERROR(MPR!F59/MPR!C59*10000,"")</f>
        <v/>
      </c>
      <c r="E59" s="757" t="str">
        <f>IFERROR(MPR!G59/MPR!H59*100,"")</f>
        <v/>
      </c>
      <c r="F59" s="757" t="str">
        <f>IFERROR(MPR!I59/MPR!J59*100,"")</f>
        <v/>
      </c>
    </row>
    <row r="60" spans="1:6" ht="15" customHeight="1">
      <c r="A60" s="760"/>
      <c r="B60" s="758" t="s">
        <v>555</v>
      </c>
      <c r="C60" s="757" t="str">
        <f>IFERROR(MPR!D60/MPR!E60,"")</f>
        <v/>
      </c>
      <c r="D60" s="751" t="str">
        <f>IFERROR(MPR!F60/MPR!C60*10000,"")</f>
        <v/>
      </c>
      <c r="E60" s="757" t="str">
        <f>IFERROR(MPR!G60/MPR!H60*100,"")</f>
        <v/>
      </c>
      <c r="F60" s="757" t="str">
        <f>IFERROR(MPR!I60/MPR!J60*100,"")</f>
        <v/>
      </c>
    </row>
    <row r="61" spans="1:6" s="639" customFormat="1" ht="15" customHeight="1">
      <c r="A61" s="760"/>
      <c r="B61" s="758" t="s">
        <v>556</v>
      </c>
      <c r="C61" s="757" t="str">
        <f>IFERROR(MPR!D61/MPR!E61,"")</f>
        <v/>
      </c>
      <c r="D61" s="751" t="str">
        <f>IFERROR(MPR!F61/MPR!C61*10000,"")</f>
        <v/>
      </c>
      <c r="E61" s="757" t="str">
        <f>IFERROR(MPR!G61/MPR!H61*100,"")</f>
        <v/>
      </c>
      <c r="F61" s="757" t="str">
        <f>IFERROR(MPR!I61/MPR!J61*100,"")</f>
        <v/>
      </c>
    </row>
    <row r="62" spans="1:6" ht="15" customHeight="1">
      <c r="A62" s="760"/>
      <c r="B62" s="758" t="s">
        <v>557</v>
      </c>
      <c r="C62" s="757" t="str">
        <f>IFERROR(MPR!D62/MPR!E62,"")</f>
        <v/>
      </c>
      <c r="D62" s="751" t="str">
        <f>IFERROR(MPR!F62/MPR!C62*10000,"")</f>
        <v/>
      </c>
      <c r="E62" s="757" t="str">
        <f>IFERROR(MPR!G62/MPR!H62*100,"")</f>
        <v/>
      </c>
      <c r="F62" s="757" t="str">
        <f>IFERROR(MPR!I62/MPR!J62*100,"")</f>
        <v/>
      </c>
    </row>
    <row r="63" spans="1:6" ht="15" customHeight="1">
      <c r="A63" s="760"/>
      <c r="B63" s="758" t="s">
        <v>558</v>
      </c>
      <c r="C63" s="757" t="str">
        <f>IFERROR(MPR!D63/MPR!E63,"")</f>
        <v/>
      </c>
      <c r="D63" s="751" t="str">
        <f>IFERROR(MPR!F63/MPR!C63*10000,"")</f>
        <v/>
      </c>
      <c r="E63" s="757" t="str">
        <f>IFERROR(MPR!G63/MPR!H63*100,"")</f>
        <v/>
      </c>
      <c r="F63" s="757" t="str">
        <f>IFERROR(MPR!I63/MPR!J63*100,"")</f>
        <v/>
      </c>
    </row>
    <row r="64" spans="1:6" ht="15" customHeight="1">
      <c r="A64" s="2" t="s">
        <v>559</v>
      </c>
      <c r="B64" s="2"/>
      <c r="C64" s="103" t="str">
        <f>IFERROR(MPR!D64/MPR!E64,"")</f>
        <v/>
      </c>
      <c r="D64" s="25" t="str">
        <f>IFERROR(MPR!F64/MPR!C64*10000,"")</f>
        <v/>
      </c>
      <c r="E64" s="103" t="str">
        <f>IFERROR(MPR!G64/MPR!H64*100,"")</f>
        <v/>
      </c>
      <c r="F64" s="103" t="str">
        <f>IFERROR(MPR!I64/MPR!J64*100,"")</f>
        <v/>
      </c>
    </row>
    <row r="65" spans="1:6" ht="15" customHeight="1">
      <c r="A65" s="758"/>
      <c r="B65" s="758" t="s">
        <v>560</v>
      </c>
      <c r="C65" s="757" t="str">
        <f>IFERROR(MPR!D65/MPR!E65,"")</f>
        <v/>
      </c>
      <c r="D65" s="751" t="str">
        <f>IFERROR(MPR!F65/MPR!C65*10000,"")</f>
        <v/>
      </c>
      <c r="E65" s="757" t="str">
        <f>IFERROR(MPR!G65/MPR!H65*100,"")</f>
        <v/>
      </c>
      <c r="F65" s="757" t="str">
        <f>IFERROR(MPR!I65/MPR!J65*100,"")</f>
        <v/>
      </c>
    </row>
    <row r="66" spans="1:6" ht="15" customHeight="1">
      <c r="A66" s="760"/>
      <c r="B66" s="758" t="s">
        <v>561</v>
      </c>
      <c r="C66" s="757" t="str">
        <f>IFERROR(MPR!D66/MPR!E66,"")</f>
        <v/>
      </c>
      <c r="D66" s="751" t="str">
        <f>IFERROR(MPR!F66/MPR!C66*10000,"")</f>
        <v/>
      </c>
      <c r="E66" s="757" t="str">
        <f>IFERROR(MPR!G66/MPR!H66*100,"")</f>
        <v/>
      </c>
      <c r="F66" s="757" t="str">
        <f>IFERROR(MPR!I66/MPR!J66*100,"")</f>
        <v/>
      </c>
    </row>
    <row r="67" spans="1:6" ht="15" customHeight="1">
      <c r="A67" s="760"/>
      <c r="B67" s="758" t="s">
        <v>562</v>
      </c>
      <c r="C67" s="757" t="str">
        <f>IFERROR(MPR!D67/MPR!E67,"")</f>
        <v/>
      </c>
      <c r="D67" s="751" t="str">
        <f>IFERROR(MPR!F67/MPR!C67*10000,"")</f>
        <v/>
      </c>
      <c r="E67" s="757" t="str">
        <f>IFERROR(MPR!G67/MPR!H67*100,"")</f>
        <v/>
      </c>
      <c r="F67" s="757" t="str">
        <f>IFERROR(MPR!I67/MPR!J67*100,"")</f>
        <v/>
      </c>
    </row>
    <row r="68" spans="1:6" ht="15" customHeight="1">
      <c r="A68" s="760"/>
      <c r="B68" s="758" t="s">
        <v>563</v>
      </c>
      <c r="C68" s="757" t="str">
        <f>IFERROR(MPR!D68/MPR!E68,"")</f>
        <v/>
      </c>
      <c r="D68" s="751" t="str">
        <f>IFERROR(MPR!F68/MPR!C68*10000,"")</f>
        <v/>
      </c>
      <c r="E68" s="757" t="str">
        <f>IFERROR(MPR!G68/MPR!H68*100,"")</f>
        <v/>
      </c>
      <c r="F68" s="757" t="str">
        <f>IFERROR(MPR!I68/MPR!J68*100,"")</f>
        <v/>
      </c>
    </row>
    <row r="69" spans="1:6" s="639" customFormat="1" ht="15" customHeight="1">
      <c r="A69" s="760"/>
      <c r="B69" s="758" t="s">
        <v>564</v>
      </c>
      <c r="C69" s="757" t="str">
        <f>IFERROR(MPR!D69/MPR!E69,"")</f>
        <v/>
      </c>
      <c r="D69" s="751" t="str">
        <f>IFERROR(MPR!F69/MPR!C69*10000,"")</f>
        <v/>
      </c>
      <c r="E69" s="757" t="str">
        <f>IFERROR(MPR!G69/MPR!H69*100,"")</f>
        <v/>
      </c>
      <c r="F69" s="757" t="str">
        <f>IFERROR(MPR!I69/MPR!J69*100,"")</f>
        <v/>
      </c>
    </row>
    <row r="70" spans="1:6" ht="15" customHeight="1">
      <c r="A70" s="760"/>
      <c r="B70" s="758" t="s">
        <v>565</v>
      </c>
      <c r="C70" s="757" t="str">
        <f>IFERROR(MPR!D70/MPR!E70,"")</f>
        <v/>
      </c>
      <c r="D70" s="751" t="str">
        <f>IFERROR(MPR!F70/MPR!C70*10000,"")</f>
        <v/>
      </c>
      <c r="E70" s="757" t="str">
        <f>IFERROR(MPR!G70/MPR!H70*100,"")</f>
        <v/>
      </c>
      <c r="F70" s="757" t="str">
        <f>IFERROR(MPR!I70/MPR!J70*100,"")</f>
        <v/>
      </c>
    </row>
    <row r="71" spans="1:6" ht="15" customHeight="1">
      <c r="A71" s="760"/>
      <c r="B71" s="758" t="s">
        <v>566</v>
      </c>
      <c r="C71" s="757" t="str">
        <f>IFERROR(MPR!D71/MPR!E71,"")</f>
        <v/>
      </c>
      <c r="D71" s="751" t="str">
        <f>IFERROR(MPR!F71/MPR!C71*10000,"")</f>
        <v/>
      </c>
      <c r="E71" s="757" t="str">
        <f>IFERROR(MPR!G71/MPR!H71*100,"")</f>
        <v/>
      </c>
      <c r="F71" s="757" t="str">
        <f>IFERROR(MPR!I71/MPR!J71*100,"")</f>
        <v/>
      </c>
    </row>
    <row r="72" spans="1:6" ht="15" customHeight="1">
      <c r="A72" s="760"/>
      <c r="B72" s="758" t="s">
        <v>567</v>
      </c>
      <c r="C72" s="757" t="str">
        <f>IFERROR(MPR!D72/MPR!E72,"")</f>
        <v/>
      </c>
      <c r="D72" s="751" t="str">
        <f>IFERROR(MPR!F72/MPR!C72*10000,"")</f>
        <v/>
      </c>
      <c r="E72" s="757" t="str">
        <f>IFERROR(MPR!G72/MPR!H72*100,"")</f>
        <v/>
      </c>
      <c r="F72" s="757" t="str">
        <f>IFERROR(MPR!I72/MPR!J72*100,"")</f>
        <v/>
      </c>
    </row>
    <row r="73" spans="1:6" ht="15" customHeight="1">
      <c r="A73" s="2" t="s">
        <v>568</v>
      </c>
      <c r="B73" s="2"/>
      <c r="C73" s="103" t="str">
        <f>IFERROR(MPR!D73/MPR!E73,"")</f>
        <v/>
      </c>
      <c r="D73" s="25" t="str">
        <f>IFERROR(MPR!F73/MPR!C73*10000,"")</f>
        <v/>
      </c>
      <c r="E73" s="103" t="str">
        <f>IFERROR(MPR!G73/MPR!H73*100,"")</f>
        <v/>
      </c>
      <c r="F73" s="103" t="str">
        <f>IFERROR(MPR!I73/MPR!J73*100,"")</f>
        <v/>
      </c>
    </row>
    <row r="74" spans="1:6" ht="15" customHeight="1">
      <c r="A74" s="758"/>
      <c r="B74" s="758" t="s">
        <v>569</v>
      </c>
      <c r="C74" s="757" t="str">
        <f>IFERROR(MPR!D74/MPR!E74,"")</f>
        <v/>
      </c>
      <c r="D74" s="751" t="str">
        <f>IFERROR(MPR!F74/MPR!C74*10000,"")</f>
        <v/>
      </c>
      <c r="E74" s="757" t="str">
        <f>IFERROR(MPR!G74/MPR!H74*100,"")</f>
        <v/>
      </c>
      <c r="F74" s="757" t="str">
        <f>IFERROR(MPR!I74/MPR!J74*100,"")</f>
        <v/>
      </c>
    </row>
    <row r="75" spans="1:6" ht="15" customHeight="1">
      <c r="A75" s="760"/>
      <c r="B75" s="758" t="s">
        <v>570</v>
      </c>
      <c r="C75" s="757" t="str">
        <f>IFERROR(MPR!D75/MPR!E75,"")</f>
        <v/>
      </c>
      <c r="D75" s="751" t="str">
        <f>IFERROR(MPR!F75/MPR!C75*10000,"")</f>
        <v/>
      </c>
      <c r="E75" s="757" t="str">
        <f>IFERROR(MPR!G75/MPR!H75*100,"")</f>
        <v/>
      </c>
      <c r="F75" s="757" t="str">
        <f>IFERROR(MPR!I75/MPR!J75*100,"")</f>
        <v/>
      </c>
    </row>
    <row r="76" spans="1:6" ht="15" customHeight="1">
      <c r="A76" s="760"/>
      <c r="B76" s="758" t="s">
        <v>571</v>
      </c>
      <c r="C76" s="757" t="str">
        <f>IFERROR(MPR!D76/MPR!E76,"")</f>
        <v/>
      </c>
      <c r="D76" s="751" t="str">
        <f>IFERROR(MPR!F76/MPR!C76*10000,"")</f>
        <v/>
      </c>
      <c r="E76" s="757" t="str">
        <f>IFERROR(MPR!G76/MPR!H76*100,"")</f>
        <v/>
      </c>
      <c r="F76" s="757" t="str">
        <f>IFERROR(MPR!I76/MPR!J76*100,"")</f>
        <v/>
      </c>
    </row>
    <row r="77" spans="1:6" ht="15" customHeight="1">
      <c r="A77" s="760"/>
      <c r="B77" s="758" t="s">
        <v>572</v>
      </c>
      <c r="C77" s="757" t="str">
        <f>IFERROR(MPR!D77/MPR!E77,"")</f>
        <v/>
      </c>
      <c r="D77" s="751" t="str">
        <f>IFERROR(MPR!F77/MPR!C77*10000,"")</f>
        <v/>
      </c>
      <c r="E77" s="757" t="str">
        <f>IFERROR(MPR!G77/MPR!H77*100,"")</f>
        <v/>
      </c>
      <c r="F77" s="757" t="str">
        <f>IFERROR(MPR!I77/MPR!J77*100,"")</f>
        <v/>
      </c>
    </row>
    <row r="78" spans="1:6" ht="15" customHeight="1">
      <c r="A78" s="760"/>
      <c r="B78" s="758" t="s">
        <v>573</v>
      </c>
      <c r="C78" s="757" t="str">
        <f>IFERROR(MPR!D78/MPR!E78,"")</f>
        <v/>
      </c>
      <c r="D78" s="751" t="str">
        <f>IFERROR(MPR!F78/MPR!C78*10000,"")</f>
        <v/>
      </c>
      <c r="E78" s="757" t="str">
        <f>IFERROR(MPR!G78/MPR!H78*100,"")</f>
        <v/>
      </c>
      <c r="F78" s="757" t="str">
        <f>IFERROR(MPR!I78/MPR!J78*100,"")</f>
        <v/>
      </c>
    </row>
    <row r="79" spans="1:6" s="639" customFormat="1" ht="15" customHeight="1">
      <c r="A79" s="2" t="s">
        <v>574</v>
      </c>
      <c r="B79" s="2"/>
      <c r="C79" s="686" t="str">
        <f>IFERROR(MPR!D79/MPR!E79,"")</f>
        <v/>
      </c>
      <c r="D79" s="49" t="str">
        <f>IFERROR(MPR!F79/MPR!C79*10000,"")</f>
        <v/>
      </c>
      <c r="E79" s="686" t="str">
        <f>IFERROR(MPR!G79/MPR!H79*100,"")</f>
        <v/>
      </c>
      <c r="F79" s="686" t="str">
        <f>IFERROR(MPR!I79/MPR!J79*100,"")</f>
        <v/>
      </c>
    </row>
    <row r="80" spans="1:6" ht="15" customHeight="1">
      <c r="A80" s="758"/>
      <c r="B80" s="758" t="s">
        <v>575</v>
      </c>
      <c r="C80" s="756" t="str">
        <f>IFERROR(MPR!D80/MPR!E80,"")</f>
        <v/>
      </c>
      <c r="D80" s="755" t="str">
        <f>IFERROR(MPR!F80/MPR!C80*10000,"")</f>
        <v/>
      </c>
      <c r="E80" s="756" t="str">
        <f>IFERROR(MPR!G80/MPR!H80*100,"")</f>
        <v/>
      </c>
      <c r="F80" s="756" t="str">
        <f>IFERROR(MPR!I80/MPR!J80*100,"")</f>
        <v/>
      </c>
    </row>
    <row r="81" spans="1:6" ht="15" customHeight="1">
      <c r="A81" s="760"/>
      <c r="B81" s="758" t="s">
        <v>576</v>
      </c>
      <c r="C81" s="757" t="str">
        <f>IFERROR(MPR!D81/MPR!E81,"")</f>
        <v/>
      </c>
      <c r="D81" s="751" t="str">
        <f>IFERROR(MPR!F81/MPR!C81*10000,"")</f>
        <v/>
      </c>
      <c r="E81" s="757" t="str">
        <f>IFERROR(MPR!G81/MPR!H81*100,"")</f>
        <v/>
      </c>
      <c r="F81" s="757" t="str">
        <f>IFERROR(MPR!I81/MPR!J81*100,"")</f>
        <v/>
      </c>
    </row>
    <row r="82" spans="1:6" ht="15" customHeight="1">
      <c r="A82" s="760"/>
      <c r="B82" s="758" t="s">
        <v>577</v>
      </c>
      <c r="C82" s="757" t="str">
        <f>IFERROR(MPR!D82/MPR!E82,"")</f>
        <v/>
      </c>
      <c r="D82" s="751" t="str">
        <f>IFERROR(MPR!F82/MPR!C82*10000,"")</f>
        <v/>
      </c>
      <c r="E82" s="757" t="str">
        <f>IFERROR(MPR!G82/MPR!H82*100,"")</f>
        <v/>
      </c>
      <c r="F82" s="757" t="str">
        <f>IFERROR(MPR!I82/MPR!J82*100,"")</f>
        <v/>
      </c>
    </row>
    <row r="83" spans="1:6" ht="15" customHeight="1">
      <c r="A83" s="760"/>
      <c r="B83" s="758" t="s">
        <v>578</v>
      </c>
      <c r="C83" s="757" t="str">
        <f>IFERROR(MPR!D83/MPR!E83,"")</f>
        <v/>
      </c>
      <c r="D83" s="751" t="str">
        <f>IFERROR(MPR!F83/MPR!C83*10000,"")</f>
        <v/>
      </c>
      <c r="E83" s="757" t="str">
        <f>IFERROR(MPR!G83/MPR!H83*100,"")</f>
        <v/>
      </c>
      <c r="F83" s="757" t="str">
        <f>IFERROR(MPR!I83/MPR!J83*100,"")</f>
        <v/>
      </c>
    </row>
    <row r="84" spans="1:6" ht="15" customHeight="1">
      <c r="A84" s="2" t="s">
        <v>579</v>
      </c>
      <c r="B84" s="2"/>
      <c r="C84" s="103" t="str">
        <f>IFERROR(MPR!D84/MPR!E84,"")</f>
        <v/>
      </c>
      <c r="D84" s="25" t="str">
        <f>IFERROR(MPR!F84/MPR!C84*10000,"")</f>
        <v/>
      </c>
      <c r="E84" s="103" t="str">
        <f>IFERROR(MPR!G84/MPR!H84*100,"")</f>
        <v/>
      </c>
      <c r="F84" s="103" t="str">
        <f>IFERROR(MPR!I84/MPR!J84*100,"")</f>
        <v/>
      </c>
    </row>
    <row r="85" spans="1:6" ht="15" customHeight="1">
      <c r="A85" s="760"/>
      <c r="B85" s="758" t="s">
        <v>580</v>
      </c>
      <c r="C85" s="757" t="str">
        <f>IFERROR(MPR!D85/MPR!E85,"")</f>
        <v/>
      </c>
      <c r="D85" s="751" t="str">
        <f>IFERROR(MPR!F85/MPR!C85*10000,"")</f>
        <v/>
      </c>
      <c r="E85" s="757" t="str">
        <f>IFERROR(MPR!G85/MPR!H85*100,"")</f>
        <v/>
      </c>
      <c r="F85" s="757" t="str">
        <f>IFERROR(MPR!I85/MPR!J85*100,"")</f>
        <v/>
      </c>
    </row>
    <row r="86" spans="1:6" ht="15" customHeight="1">
      <c r="A86" s="760"/>
      <c r="B86" s="758" t="s">
        <v>581</v>
      </c>
      <c r="C86" s="757" t="str">
        <f>IFERROR(MPR!D86/MPR!E86,"")</f>
        <v/>
      </c>
      <c r="D86" s="751" t="str">
        <f>IFERROR(MPR!F86/MPR!C86*10000,"")</f>
        <v/>
      </c>
      <c r="E86" s="757" t="str">
        <f>IFERROR(MPR!G86/MPR!H86*100,"")</f>
        <v/>
      </c>
      <c r="F86" s="757" t="str">
        <f>IFERROR(MPR!I86/MPR!J86*100,"")</f>
        <v/>
      </c>
    </row>
    <row r="87" spans="1:6" s="639" customFormat="1" ht="15" customHeight="1">
      <c r="A87" s="760"/>
      <c r="B87" s="758" t="s">
        <v>582</v>
      </c>
      <c r="C87" s="757" t="str">
        <f>IFERROR(MPR!D87/MPR!E87,"")</f>
        <v/>
      </c>
      <c r="D87" s="751" t="str">
        <f>IFERROR(MPR!F87/MPR!C87*10000,"")</f>
        <v/>
      </c>
      <c r="E87" s="757" t="str">
        <f>IFERROR(MPR!G87/MPR!H87*100,"")</f>
        <v/>
      </c>
      <c r="F87" s="757" t="str">
        <f>IFERROR(MPR!I87/MPR!J87*100,"")</f>
        <v/>
      </c>
    </row>
    <row r="88" spans="1:6" ht="15" customHeight="1">
      <c r="A88" s="2" t="s">
        <v>583</v>
      </c>
      <c r="B88" s="2"/>
      <c r="C88" s="686" t="str">
        <f>IFERROR(MPR!D88/MPR!E88,"")</f>
        <v/>
      </c>
      <c r="D88" s="49" t="str">
        <f>IFERROR(MPR!F88/MPR!C88*10000,"")</f>
        <v/>
      </c>
      <c r="E88" s="686" t="str">
        <f>IFERROR(MPR!G88/MPR!H88*100,"")</f>
        <v/>
      </c>
      <c r="F88" s="686" t="str">
        <f>IFERROR(MPR!I88/MPR!J88*100,"")</f>
        <v/>
      </c>
    </row>
    <row r="89" spans="1:6" ht="15" customHeight="1">
      <c r="A89" s="760"/>
      <c r="B89" s="758" t="s">
        <v>584</v>
      </c>
      <c r="C89" s="757" t="str">
        <f>IFERROR(MPR!D89/MPR!E89,"")</f>
        <v/>
      </c>
      <c r="D89" s="751" t="str">
        <f>IFERROR(MPR!F89/MPR!C89*10000,"")</f>
        <v/>
      </c>
      <c r="E89" s="757" t="str">
        <f>IFERROR(MPR!G89/MPR!H89*100,"")</f>
        <v/>
      </c>
      <c r="F89" s="757" t="str">
        <f>IFERROR(MPR!I89/MPR!J89*100,"")</f>
        <v/>
      </c>
    </row>
    <row r="90" spans="1:6" ht="15" customHeight="1">
      <c r="A90" s="2" t="s">
        <v>585</v>
      </c>
      <c r="B90" s="2"/>
      <c r="C90" s="103" t="str">
        <f>IFERROR(MPR!D90/MPR!E90,"")</f>
        <v/>
      </c>
      <c r="D90" s="25" t="str">
        <f>IFERROR(MPR!F90/MPR!C90*10000,"")</f>
        <v/>
      </c>
      <c r="E90" s="103" t="str">
        <f>IFERROR(MPR!G90/MPR!H90*100,"")</f>
        <v/>
      </c>
      <c r="F90" s="103" t="str">
        <f>IFERROR(MPR!I90/MPR!J90*100,"")</f>
        <v/>
      </c>
    </row>
    <row r="91" spans="1:6" ht="15" customHeight="1">
      <c r="A91" s="760"/>
      <c r="B91" s="758" t="s">
        <v>586</v>
      </c>
      <c r="C91" s="757" t="str">
        <f>IFERROR(MPR!D91/MPR!E91,"")</f>
        <v/>
      </c>
      <c r="D91" s="751" t="str">
        <f>IFERROR(MPR!F91/MPR!C91*10000,"")</f>
        <v/>
      </c>
      <c r="E91" s="757" t="str">
        <f>IFERROR(MPR!G91/MPR!H91*100,"")</f>
        <v/>
      </c>
      <c r="F91" s="757" t="str">
        <f>IFERROR(MPR!I91/MPR!J91*100,"")</f>
        <v/>
      </c>
    </row>
    <row r="92" spans="1:6" s="639" customFormat="1" ht="15" customHeight="1">
      <c r="A92" s="760"/>
      <c r="B92" s="758" t="s">
        <v>587</v>
      </c>
      <c r="C92" s="757" t="str">
        <f>IFERROR(MPR!D92/MPR!E92,"")</f>
        <v/>
      </c>
      <c r="D92" s="751" t="str">
        <f>IFERROR(MPR!F92/MPR!C92*10000,"")</f>
        <v/>
      </c>
      <c r="E92" s="757" t="str">
        <f>IFERROR(MPR!G92/MPR!H92*100,"")</f>
        <v/>
      </c>
      <c r="F92" s="757" t="str">
        <f>IFERROR(MPR!I92/MPR!J92*100,"")</f>
        <v/>
      </c>
    </row>
    <row r="93" spans="1:6" ht="15" customHeight="1">
      <c r="A93" s="760"/>
      <c r="B93" s="758" t="s">
        <v>588</v>
      </c>
      <c r="C93" s="757" t="str">
        <f>IFERROR(MPR!D93/MPR!E93,"")</f>
        <v/>
      </c>
      <c r="D93" s="751" t="str">
        <f>IFERROR(MPR!F93/MPR!C93*10000,"")</f>
        <v/>
      </c>
      <c r="E93" s="757" t="str">
        <f>IFERROR(MPR!G93/MPR!H93*100,"")</f>
        <v/>
      </c>
      <c r="F93" s="757" t="str">
        <f>IFERROR(MPR!I93/MPR!J93*100,"")</f>
        <v/>
      </c>
    </row>
    <row r="94" spans="1:6" ht="15" customHeight="1">
      <c r="A94" s="2" t="s">
        <v>589</v>
      </c>
      <c r="B94" s="2"/>
      <c r="C94" s="103" t="str">
        <f>IFERROR(MPR!D94/MPR!E94,"")</f>
        <v/>
      </c>
      <c r="D94" s="25" t="str">
        <f>IFERROR(MPR!F94/MPR!C94*10000,"")</f>
        <v/>
      </c>
      <c r="E94" s="103" t="str">
        <f>IFERROR(MPR!G94/MPR!H94*100,"")</f>
        <v/>
      </c>
      <c r="F94" s="103" t="str">
        <f>IFERROR(MPR!I94/MPR!J94*100,"")</f>
        <v/>
      </c>
    </row>
    <row r="95" spans="1:6" ht="15" customHeight="1">
      <c r="A95" s="758"/>
      <c r="B95" s="758" t="s">
        <v>590</v>
      </c>
      <c r="C95" s="757" t="str">
        <f>IFERROR(MPR!D95/MPR!E95,"")</f>
        <v/>
      </c>
      <c r="D95" s="751" t="str">
        <f>IFERROR(MPR!F95/MPR!C95*10000,"")</f>
        <v/>
      </c>
      <c r="E95" s="757" t="str">
        <f>IFERROR(MPR!G95/MPR!H95*100,"")</f>
        <v/>
      </c>
      <c r="F95" s="757" t="str">
        <f>IFERROR(MPR!I95/MPR!J95*100,"")</f>
        <v/>
      </c>
    </row>
    <row r="96" spans="1:6" ht="15" customHeight="1">
      <c r="A96" s="758"/>
      <c r="B96" s="758" t="s">
        <v>591</v>
      </c>
      <c r="C96" s="757" t="str">
        <f>IFERROR(MPR!D96/MPR!E96,"")</f>
        <v/>
      </c>
      <c r="D96" s="751" t="str">
        <f>IFERROR(MPR!F96/MPR!C96*10000,"")</f>
        <v/>
      </c>
      <c r="E96" s="757" t="str">
        <f>IFERROR(MPR!G96/MPR!H96*100,"")</f>
        <v/>
      </c>
      <c r="F96" s="757" t="str">
        <f>IFERROR(MPR!I96/MPR!J96*100,"")</f>
        <v/>
      </c>
    </row>
    <row r="97" spans="1:6" ht="15" customHeight="1">
      <c r="A97" s="758"/>
      <c r="B97" s="758" t="s">
        <v>592</v>
      </c>
      <c r="C97" s="757" t="str">
        <f>IFERROR(MPR!D97/MPR!E97,"")</f>
        <v/>
      </c>
      <c r="D97" s="751" t="str">
        <f>IFERROR(MPR!F97/MPR!C97*10000,"")</f>
        <v/>
      </c>
      <c r="E97" s="757" t="str">
        <f>IFERROR(MPR!G97/MPR!H97*100,"")</f>
        <v/>
      </c>
      <c r="F97" s="757" t="str">
        <f>IFERROR(MPR!I97/MPR!J97*100,"")</f>
        <v/>
      </c>
    </row>
    <row r="98" spans="1:6" s="639" customFormat="1" ht="15" customHeight="1">
      <c r="A98" s="758"/>
      <c r="B98" s="758" t="s">
        <v>593</v>
      </c>
      <c r="C98" s="757" t="str">
        <f>IFERROR(MPR!D98/MPR!E98,"")</f>
        <v/>
      </c>
      <c r="D98" s="751" t="str">
        <f>IFERROR(MPR!F98/MPR!C98*10000,"")</f>
        <v/>
      </c>
      <c r="E98" s="757" t="str">
        <f>IFERROR(MPR!G98/MPR!H98*100,"")</f>
        <v/>
      </c>
      <c r="F98" s="757" t="str">
        <f>IFERROR(MPR!I98/MPR!J98*100,"")</f>
        <v/>
      </c>
    </row>
    <row r="99" spans="1:6" ht="15" customHeight="1">
      <c r="A99" s="2" t="s">
        <v>594</v>
      </c>
      <c r="B99" s="2"/>
      <c r="C99" s="686" t="str">
        <f>IFERROR(MPR!D99/MPR!E99,"")</f>
        <v/>
      </c>
      <c r="D99" s="49" t="str">
        <f>IFERROR(MPR!F99/MPR!C99*10000,"")</f>
        <v/>
      </c>
      <c r="E99" s="686" t="str">
        <f>IFERROR(MPR!G99/MPR!H99*100,"")</f>
        <v/>
      </c>
      <c r="F99" s="686" t="str">
        <f>IFERROR(MPR!I99/MPR!J99*100,"")</f>
        <v/>
      </c>
    </row>
    <row r="100" spans="1:6" ht="15" customHeight="1">
      <c r="A100" s="760"/>
      <c r="B100" s="758" t="s">
        <v>595</v>
      </c>
      <c r="C100" s="757" t="str">
        <f>IFERROR(MPR!D100/MPR!E100,"")</f>
        <v/>
      </c>
      <c r="D100" s="751" t="str">
        <f>IFERROR(MPR!F100/MPR!C100*10000,"")</f>
        <v/>
      </c>
      <c r="E100" s="757" t="str">
        <f>IFERROR(MPR!G100/MPR!H100*100,"")</f>
        <v/>
      </c>
      <c r="F100" s="757" t="str">
        <f>IFERROR(MPR!I100/MPR!J100*100,"")</f>
        <v/>
      </c>
    </row>
    <row r="101" spans="1:6" ht="15" customHeight="1">
      <c r="A101" s="2" t="s">
        <v>596</v>
      </c>
      <c r="B101" s="2"/>
      <c r="C101" s="103" t="str">
        <f>IFERROR(MPR!D101/MPR!E101,"")</f>
        <v/>
      </c>
      <c r="D101" s="25" t="str">
        <f>IFERROR(MPR!F101/MPR!C101*10000,"")</f>
        <v/>
      </c>
      <c r="E101" s="103" t="str">
        <f>IFERROR(MPR!G101/MPR!H101*100,"")</f>
        <v/>
      </c>
      <c r="F101" s="103" t="str">
        <f>IFERROR(MPR!I101/MPR!J101*100,"")</f>
        <v/>
      </c>
    </row>
    <row r="102" spans="1:6" ht="15" customHeight="1">
      <c r="A102" s="758"/>
      <c r="B102" s="758" t="s">
        <v>597</v>
      </c>
      <c r="C102" s="757" t="str">
        <f>IFERROR(MPR!D102/MPR!E102,"")</f>
        <v/>
      </c>
      <c r="D102" s="751" t="str">
        <f>IFERROR(MPR!F102/MPR!C102*10000,"")</f>
        <v/>
      </c>
      <c r="E102" s="757" t="str">
        <f>IFERROR(MPR!G102/MPR!H102*100,"")</f>
        <v/>
      </c>
      <c r="F102" s="757" t="str">
        <f>IFERROR(MPR!I102/MPR!J102*100,"")</f>
        <v/>
      </c>
    </row>
    <row r="103" spans="1:6" ht="15" customHeight="1">
      <c r="A103" s="760"/>
      <c r="B103" s="758" t="s">
        <v>598</v>
      </c>
      <c r="C103" s="757" t="str">
        <f>IFERROR(MPR!D103/MPR!E103,"")</f>
        <v/>
      </c>
      <c r="D103" s="751" t="str">
        <f>IFERROR(MPR!F103/MPR!C103*10000,"")</f>
        <v/>
      </c>
      <c r="E103" s="757" t="str">
        <f>IFERROR(MPR!G103/MPR!H103*100,"")</f>
        <v/>
      </c>
      <c r="F103" s="757" t="str">
        <f>IFERROR(MPR!I103/MPR!J103*100,"")</f>
        <v/>
      </c>
    </row>
    <row r="104" spans="1:6" ht="15" customHeight="1">
      <c r="A104" s="760"/>
      <c r="B104" s="758" t="s">
        <v>599</v>
      </c>
      <c r="C104" s="757" t="str">
        <f>IFERROR(MPR!D104/MPR!E104,"")</f>
        <v/>
      </c>
      <c r="D104" s="751" t="str">
        <f>IFERROR(MPR!F104/MPR!C104*10000,"")</f>
        <v/>
      </c>
      <c r="E104" s="757" t="str">
        <f>IFERROR(MPR!G104/MPR!H104*100,"")</f>
        <v/>
      </c>
      <c r="F104" s="757" t="str">
        <f>IFERROR(MPR!I104/MPR!J104*100,"")</f>
        <v/>
      </c>
    </row>
    <row r="105" spans="1:6" ht="15" customHeight="1">
      <c r="A105" s="760"/>
      <c r="B105" s="758" t="s">
        <v>600</v>
      </c>
      <c r="C105" s="757" t="str">
        <f>IFERROR(MPR!D105/MPR!E105,"")</f>
        <v/>
      </c>
      <c r="D105" s="751" t="str">
        <f>IFERROR(MPR!F105/MPR!C105*10000,"")</f>
        <v/>
      </c>
      <c r="E105" s="757" t="str">
        <f>IFERROR(MPR!G105/MPR!H105*100,"")</f>
        <v/>
      </c>
      <c r="F105" s="757" t="str">
        <f>IFERROR(MPR!I105/MPR!J105*100,"")</f>
        <v/>
      </c>
    </row>
    <row r="106" spans="1:6" ht="14.25" customHeight="1">
      <c r="A106" s="760"/>
      <c r="B106" s="758" t="s">
        <v>601</v>
      </c>
      <c r="C106" s="757" t="str">
        <f>IFERROR(MPR!D106/MPR!E106,"")</f>
        <v/>
      </c>
      <c r="D106" s="751" t="str">
        <f>IFERROR(MPR!F106/MPR!C106*10000,"")</f>
        <v/>
      </c>
      <c r="E106" s="757" t="str">
        <f>IFERROR(MPR!G106/MPR!H106*100,"")</f>
        <v/>
      </c>
      <c r="F106" s="757" t="str">
        <f>IFERROR(MPR!I106/MPR!J106*100,"")</f>
        <v/>
      </c>
    </row>
    <row r="107" spans="1:6" ht="14.25" customHeight="1">
      <c r="A107" s="760"/>
      <c r="B107" s="758" t="s">
        <v>602</v>
      </c>
      <c r="C107" s="757" t="str">
        <f>IFERROR(MPR!D107/MPR!E107,"")</f>
        <v/>
      </c>
      <c r="D107" s="751" t="str">
        <f>IFERROR(MPR!F107/MPR!C107*10000,"")</f>
        <v/>
      </c>
      <c r="E107" s="757" t="str">
        <f>IFERROR(MPR!G107/MPR!H107*100,"")</f>
        <v/>
      </c>
      <c r="F107" s="757" t="str">
        <f>IFERROR(MPR!I107/MPR!J107*100,"")</f>
        <v/>
      </c>
    </row>
    <row r="108" spans="1:6" ht="15" customHeight="1">
      <c r="A108" s="760"/>
      <c r="B108" s="758" t="s">
        <v>603</v>
      </c>
      <c r="C108" s="757" t="str">
        <f>IFERROR(MPR!D108/MPR!E108,"")</f>
        <v/>
      </c>
      <c r="D108" s="751" t="str">
        <f>IFERROR(MPR!F108/MPR!C108*10000,"")</f>
        <v/>
      </c>
      <c r="E108" s="757" t="str">
        <f>IFERROR(MPR!G108/MPR!H108*100,"")</f>
        <v/>
      </c>
      <c r="F108" s="757" t="str">
        <f>IFERROR(MPR!I108/MPR!J108*100,"")</f>
        <v/>
      </c>
    </row>
    <row r="109" spans="1:6" ht="15" customHeight="1">
      <c r="A109" s="2" t="s">
        <v>604</v>
      </c>
      <c r="B109" s="2"/>
      <c r="C109" s="687" t="str">
        <f>IFERROR(MPR!D109/MPR!E109,"")</f>
        <v/>
      </c>
      <c r="D109" s="683" t="str">
        <f>IFERROR(MPR!F109/MPR!C109*10000,"")</f>
        <v/>
      </c>
      <c r="E109" s="687" t="str">
        <f>IFERROR(MPR!G109/MPR!H109*100,"")</f>
        <v/>
      </c>
      <c r="F109" s="687" t="str">
        <f>IFERROR(MPR!I109/MPR!J109*100,"")</f>
        <v/>
      </c>
    </row>
    <row r="110" spans="1:6" ht="15" customHeight="1">
      <c r="A110" s="2" t="s">
        <v>605</v>
      </c>
      <c r="B110" s="2"/>
      <c r="C110" s="103" t="str">
        <f>IFERROR(MPR!D110/MPR!E110,"")</f>
        <v/>
      </c>
      <c r="D110" s="25" t="str">
        <f>IFERROR(MPR!F110/MPR!C110*10000,"")</f>
        <v/>
      </c>
      <c r="E110" s="103" t="str">
        <f>IFERROR(MPR!G110/MPR!H110*100,"")</f>
        <v/>
      </c>
      <c r="F110" s="103" t="str">
        <f>IFERROR(MPR!I110/MPR!J110*100,"")</f>
        <v/>
      </c>
    </row>
    <row r="111" spans="1:6" ht="15" customHeight="1" thickBot="1">
      <c r="A111" s="282" t="s">
        <v>606</v>
      </c>
      <c r="B111" s="282"/>
      <c r="C111" s="688" t="str">
        <f>IFERROR(MPR!D111/MPR!E111,"")</f>
        <v/>
      </c>
      <c r="D111" s="206" t="str">
        <f>IFERROR(MPR!F111/MPR!C111*10000,"")</f>
        <v/>
      </c>
      <c r="E111" s="688" t="str">
        <f>IFERROR(MPR!G111/MPR!H111*100,"")</f>
        <v/>
      </c>
      <c r="F111" s="688" t="str">
        <f>IFERROR(MPR!I111/MPR!J111*100,"")</f>
        <v/>
      </c>
    </row>
  </sheetData>
  <mergeCells count="1">
    <mergeCell ref="A2:B2"/>
  </mergeCells>
  <conditionalFormatting sqref="D3:D93">
    <cfRule type="containsBlanks" dxfId="71" priority="23">
      <formula>LEN(TRIM(D3))=0</formula>
    </cfRule>
  </conditionalFormatting>
  <conditionalFormatting sqref="D94:D99">
    <cfRule type="containsBlanks" dxfId="70" priority="25">
      <formula>LEN(TRIM(D94))=0</formula>
    </cfRule>
  </conditionalFormatting>
  <conditionalFormatting sqref="D100:D108">
    <cfRule type="containsBlanks" dxfId="69" priority="22">
      <formula>LEN(TRIM(D100))=0</formula>
    </cfRule>
  </conditionalFormatting>
  <conditionalFormatting sqref="D98">
    <cfRule type="containsBlanks" dxfId="68" priority="24" stopIfTrue="1">
      <formula>LEN(TRIM(D98))=0</formula>
    </cfRule>
  </conditionalFormatting>
  <conditionalFormatting sqref="D110">
    <cfRule type="containsBlanks" dxfId="67" priority="21">
      <formula>LEN(TRIM(D110))=0</formula>
    </cfRule>
  </conditionalFormatting>
  <conditionalFormatting sqref="C3:C93">
    <cfRule type="containsBlanks" dxfId="66" priority="13">
      <formula>LEN(TRIM(C3))=0</formula>
    </cfRule>
  </conditionalFormatting>
  <conditionalFormatting sqref="C94:C99">
    <cfRule type="containsBlanks" dxfId="65" priority="15">
      <formula>LEN(TRIM(C94))=0</formula>
    </cfRule>
  </conditionalFormatting>
  <conditionalFormatting sqref="C100:C108">
    <cfRule type="containsBlanks" dxfId="64" priority="12">
      <formula>LEN(TRIM(C100))=0</formula>
    </cfRule>
  </conditionalFormatting>
  <conditionalFormatting sqref="C98">
    <cfRule type="containsBlanks" dxfId="63" priority="14" stopIfTrue="1">
      <formula>LEN(TRIM(C98))=0</formula>
    </cfRule>
  </conditionalFormatting>
  <conditionalFormatting sqref="C110">
    <cfRule type="containsBlanks" dxfId="62" priority="11">
      <formula>LEN(TRIM(C110))=0</formula>
    </cfRule>
  </conditionalFormatting>
  <conditionalFormatting sqref="E3:E93">
    <cfRule type="containsBlanks" dxfId="61" priority="8">
      <formula>LEN(TRIM(E3))=0</formula>
    </cfRule>
  </conditionalFormatting>
  <conditionalFormatting sqref="E94:E99">
    <cfRule type="containsBlanks" dxfId="60" priority="10">
      <formula>LEN(TRIM(E94))=0</formula>
    </cfRule>
  </conditionalFormatting>
  <conditionalFormatting sqref="E100:E108">
    <cfRule type="containsBlanks" dxfId="59" priority="7">
      <formula>LEN(TRIM(E100))=0</formula>
    </cfRule>
  </conditionalFormatting>
  <conditionalFormatting sqref="E98">
    <cfRule type="containsBlanks" dxfId="58" priority="9" stopIfTrue="1">
      <formula>LEN(TRIM(E98))=0</formula>
    </cfRule>
  </conditionalFormatting>
  <conditionalFormatting sqref="E110">
    <cfRule type="containsBlanks" dxfId="57" priority="6">
      <formula>LEN(TRIM(E110))=0</formula>
    </cfRule>
  </conditionalFormatting>
  <conditionalFormatting sqref="F3:F93">
    <cfRule type="containsBlanks" dxfId="56" priority="3">
      <formula>LEN(TRIM(F3))=0</formula>
    </cfRule>
  </conditionalFormatting>
  <conditionalFormatting sqref="F94:F99">
    <cfRule type="containsBlanks" dxfId="55" priority="5">
      <formula>LEN(TRIM(F94))=0</formula>
    </cfRule>
  </conditionalFormatting>
  <conditionalFormatting sqref="F100:F108">
    <cfRule type="containsBlanks" dxfId="54" priority="2">
      <formula>LEN(TRIM(F100))=0</formula>
    </cfRule>
  </conditionalFormatting>
  <conditionalFormatting sqref="F98">
    <cfRule type="containsBlanks" dxfId="53" priority="4" stopIfTrue="1">
      <formula>LEN(TRIM(F98))=0</formula>
    </cfRule>
  </conditionalFormatting>
  <conditionalFormatting sqref="F110">
    <cfRule type="containsBlanks" dxfId="52" priority="1">
      <formula>LEN(TRIM(F110))=0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3" orientation="portrait" r:id="rId1"/>
  <headerFooter>
    <oddFooter>&amp;LAnnuaire Statistique&amp;CMinistère de la Santé&amp;R&amp;P</oddFooter>
  </headerFooter>
  <rowBreaks count="2" manualBreakCount="2">
    <brk id="49" max="5" man="1"/>
    <brk id="93" max="5" man="1"/>
  </rowBreak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Feuil174">
    <tabColor rgb="FFFFFF00"/>
  </sheetPr>
  <dimension ref="A1:K95"/>
  <sheetViews>
    <sheetView view="pageBreakPreview" topLeftCell="A31" zoomScale="115" zoomScaleNormal="100" zoomScaleSheetLayoutView="115" workbookViewId="0">
      <selection activeCell="C12" sqref="C12"/>
    </sheetView>
  </sheetViews>
  <sheetFormatPr baseColWidth="10" defaultColWidth="14.3984375" defaultRowHeight="15" customHeight="1"/>
  <cols>
    <col min="1" max="1" width="5.19921875" style="422" customWidth="1"/>
    <col min="2" max="2" width="37.6640625" style="422" customWidth="1"/>
    <col min="3" max="11" width="6.3984375" style="422" customWidth="1"/>
    <col min="12" max="13" width="14.3984375" style="422" customWidth="1"/>
    <col min="14" max="16384" width="14.3984375" style="422"/>
  </cols>
  <sheetData>
    <row r="1" spans="1:11" s="452" customFormat="1" ht="13.5">
      <c r="A1" s="828" t="s">
        <v>2410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</row>
    <row r="2" spans="1:11" ht="14.75" customHeight="1">
      <c r="A2" s="1155" t="s">
        <v>2411</v>
      </c>
      <c r="B2" s="1153" t="s">
        <v>2412</v>
      </c>
      <c r="C2" s="1152" t="s">
        <v>2413</v>
      </c>
      <c r="D2" s="1152"/>
      <c r="E2" s="1152"/>
      <c r="F2" s="1152" t="s">
        <v>2414</v>
      </c>
      <c r="G2" s="1152"/>
      <c r="H2" s="1152"/>
      <c r="I2" s="1152" t="s">
        <v>2415</v>
      </c>
      <c r="J2" s="1152"/>
      <c r="K2" s="1152"/>
    </row>
    <row r="3" spans="1:11" ht="14" customHeight="1" thickBot="1">
      <c r="A3" s="1156"/>
      <c r="B3" s="1154"/>
      <c r="C3" s="829" t="s">
        <v>2416</v>
      </c>
      <c r="D3" s="829" t="s">
        <v>2042</v>
      </c>
      <c r="E3" s="829" t="s">
        <v>445</v>
      </c>
      <c r="F3" s="829" t="s">
        <v>2416</v>
      </c>
      <c r="G3" s="829" t="s">
        <v>2042</v>
      </c>
      <c r="H3" s="829" t="s">
        <v>445</v>
      </c>
      <c r="I3" s="829" t="s">
        <v>2416</v>
      </c>
      <c r="J3" s="829" t="s">
        <v>2042</v>
      </c>
      <c r="K3" s="829" t="s">
        <v>445</v>
      </c>
    </row>
    <row r="4" spans="1:11" s="6" customFormat="1" ht="15" customHeight="1" thickTop="1">
      <c r="A4" s="6" t="s">
        <v>2417</v>
      </c>
      <c r="C4" s="751"/>
      <c r="D4" s="751"/>
      <c r="E4" s="751"/>
      <c r="F4" s="751"/>
      <c r="G4" s="751"/>
      <c r="H4" s="751"/>
      <c r="I4" s="751"/>
      <c r="J4" s="751"/>
      <c r="K4" s="751"/>
    </row>
    <row r="5" spans="1:11" ht="15" customHeight="1">
      <c r="A5" s="830"/>
      <c r="B5" s="831" t="s">
        <v>2418</v>
      </c>
      <c r="C5" s="751">
        <v>144</v>
      </c>
      <c r="D5" s="751">
        <v>42</v>
      </c>
      <c r="E5" s="751">
        <v>186</v>
      </c>
      <c r="F5" s="751"/>
      <c r="G5" s="751"/>
      <c r="H5" s="751"/>
      <c r="I5" s="751"/>
      <c r="J5" s="751"/>
      <c r="K5" s="751"/>
    </row>
    <row r="6" spans="1:11" ht="15" customHeight="1">
      <c r="A6" s="830"/>
      <c r="B6" s="831" t="s">
        <v>2419</v>
      </c>
      <c r="C6" s="751">
        <v>25</v>
      </c>
      <c r="D6" s="751">
        <v>43</v>
      </c>
      <c r="E6" s="751">
        <v>68</v>
      </c>
      <c r="F6" s="751"/>
      <c r="G6" s="751"/>
      <c r="H6" s="751"/>
      <c r="I6" s="751"/>
      <c r="J6" s="751"/>
      <c r="K6" s="751"/>
    </row>
    <row r="7" spans="1:11" ht="15" customHeight="1">
      <c r="A7" s="830"/>
      <c r="B7" s="831" t="s">
        <v>2420</v>
      </c>
      <c r="C7" s="751">
        <v>4</v>
      </c>
      <c r="D7" s="751">
        <v>16</v>
      </c>
      <c r="E7" s="751">
        <v>20</v>
      </c>
      <c r="F7" s="751"/>
      <c r="G7" s="751"/>
      <c r="H7" s="751"/>
      <c r="I7" s="751"/>
      <c r="J7" s="751"/>
      <c r="K7" s="751"/>
    </row>
    <row r="8" spans="1:11" ht="15" customHeight="1">
      <c r="A8" s="830"/>
      <c r="B8" s="831" t="s">
        <v>2421</v>
      </c>
      <c r="C8" s="751">
        <v>0</v>
      </c>
      <c r="D8" s="751">
        <v>3</v>
      </c>
      <c r="E8" s="751">
        <v>3</v>
      </c>
      <c r="F8" s="751"/>
      <c r="G8" s="751"/>
      <c r="H8" s="751"/>
      <c r="I8" s="751"/>
      <c r="J8" s="751"/>
      <c r="K8" s="751"/>
    </row>
    <row r="9" spans="1:11" ht="15" customHeight="1">
      <c r="A9" s="830"/>
      <c r="B9" s="831" t="s">
        <v>2422</v>
      </c>
      <c r="C9" s="751">
        <v>0</v>
      </c>
      <c r="D9" s="751">
        <v>0</v>
      </c>
      <c r="E9" s="751">
        <v>0</v>
      </c>
      <c r="F9" s="751"/>
      <c r="G9" s="751"/>
      <c r="H9" s="751"/>
      <c r="I9" s="751"/>
      <c r="J9" s="751"/>
      <c r="K9" s="751"/>
    </row>
    <row r="10" spans="1:11" s="6" customFormat="1" ht="15" customHeight="1">
      <c r="A10" s="6" t="s">
        <v>2423</v>
      </c>
      <c r="C10" s="751"/>
      <c r="D10" s="751"/>
      <c r="E10" s="751"/>
      <c r="F10" s="751"/>
      <c r="G10" s="751"/>
      <c r="H10" s="751"/>
      <c r="I10" s="751"/>
      <c r="J10" s="751"/>
      <c r="K10" s="751"/>
    </row>
    <row r="11" spans="1:11" ht="15" customHeight="1">
      <c r="A11" s="6"/>
      <c r="B11" s="831" t="s">
        <v>2418</v>
      </c>
      <c r="C11" s="751">
        <v>0</v>
      </c>
      <c r="D11" s="751">
        <v>0</v>
      </c>
      <c r="E11" s="751">
        <v>0</v>
      </c>
      <c r="F11" s="751">
        <v>0</v>
      </c>
      <c r="G11" s="751">
        <v>0</v>
      </c>
      <c r="H11" s="751">
        <v>0</v>
      </c>
      <c r="I11" s="751"/>
      <c r="J11" s="751"/>
      <c r="K11" s="751"/>
    </row>
    <row r="12" spans="1:11" ht="15" customHeight="1">
      <c r="A12" s="830"/>
      <c r="B12" s="831" t="s">
        <v>2419</v>
      </c>
      <c r="C12" s="751">
        <v>0</v>
      </c>
      <c r="D12" s="751">
        <v>62</v>
      </c>
      <c r="E12" s="751">
        <v>62</v>
      </c>
      <c r="F12" s="751">
        <v>0</v>
      </c>
      <c r="G12" s="751">
        <v>177</v>
      </c>
      <c r="H12" s="751">
        <v>177</v>
      </c>
      <c r="I12" s="751"/>
      <c r="J12" s="751"/>
      <c r="K12" s="751"/>
    </row>
    <row r="13" spans="1:11" ht="15" customHeight="1">
      <c r="A13" s="830"/>
      <c r="B13" s="831" t="s">
        <v>2420</v>
      </c>
      <c r="C13" s="751">
        <v>0</v>
      </c>
      <c r="D13" s="751">
        <v>0</v>
      </c>
      <c r="E13" s="751">
        <v>0</v>
      </c>
      <c r="F13" s="751">
        <v>0</v>
      </c>
      <c r="G13" s="751">
        <v>0</v>
      </c>
      <c r="H13" s="751">
        <v>0</v>
      </c>
      <c r="I13" s="751"/>
      <c r="J13" s="751"/>
      <c r="K13" s="751"/>
    </row>
    <row r="14" spans="1:11" ht="15" customHeight="1">
      <c r="A14" s="830"/>
      <c r="B14" s="831" t="s">
        <v>2421</v>
      </c>
      <c r="C14" s="751">
        <v>0</v>
      </c>
      <c r="D14" s="751">
        <v>0</v>
      </c>
      <c r="E14" s="751">
        <v>0</v>
      </c>
      <c r="F14" s="751">
        <v>0</v>
      </c>
      <c r="G14" s="751">
        <v>0</v>
      </c>
      <c r="H14" s="751">
        <v>0</v>
      </c>
      <c r="I14" s="751"/>
      <c r="J14" s="751"/>
      <c r="K14" s="751"/>
    </row>
    <row r="15" spans="1:11" ht="15" customHeight="1">
      <c r="A15" s="6"/>
      <c r="B15" s="831" t="s">
        <v>2422</v>
      </c>
      <c r="C15" s="751">
        <v>0</v>
      </c>
      <c r="D15" s="751">
        <v>0</v>
      </c>
      <c r="E15" s="751">
        <v>0</v>
      </c>
      <c r="F15" s="751">
        <v>0</v>
      </c>
      <c r="G15" s="751">
        <v>0</v>
      </c>
      <c r="H15" s="751">
        <v>0</v>
      </c>
      <c r="I15" s="751"/>
      <c r="J15" s="751"/>
      <c r="K15" s="751"/>
    </row>
    <row r="16" spans="1:11" s="6" customFormat="1" ht="15" customHeight="1">
      <c r="A16" s="6" t="s">
        <v>2424</v>
      </c>
      <c r="C16" s="751"/>
      <c r="D16" s="751"/>
      <c r="E16" s="751"/>
      <c r="F16" s="751"/>
      <c r="G16" s="751"/>
      <c r="H16" s="751"/>
      <c r="I16" s="751"/>
      <c r="J16" s="751"/>
      <c r="K16" s="751"/>
    </row>
    <row r="17" spans="1:11" ht="15" customHeight="1">
      <c r="A17" s="830"/>
      <c r="B17" s="831" t="s">
        <v>2418</v>
      </c>
      <c r="C17" s="751">
        <v>65</v>
      </c>
      <c r="D17" s="751">
        <v>31</v>
      </c>
      <c r="E17" s="751">
        <v>96</v>
      </c>
      <c r="F17" s="751">
        <v>62</v>
      </c>
      <c r="G17" s="751">
        <v>13</v>
      </c>
      <c r="H17" s="751">
        <v>75</v>
      </c>
      <c r="I17" s="751"/>
      <c r="J17" s="751"/>
      <c r="K17" s="751"/>
    </row>
    <row r="18" spans="1:11" ht="15" customHeight="1">
      <c r="A18" s="830"/>
      <c r="B18" s="831" t="s">
        <v>2419</v>
      </c>
      <c r="C18" s="751">
        <v>83</v>
      </c>
      <c r="D18" s="751">
        <v>145</v>
      </c>
      <c r="E18" s="751">
        <v>228</v>
      </c>
      <c r="F18" s="751">
        <v>75</v>
      </c>
      <c r="G18" s="751">
        <v>161</v>
      </c>
      <c r="H18" s="751">
        <v>236</v>
      </c>
      <c r="I18" s="751"/>
      <c r="J18" s="751"/>
      <c r="K18" s="751"/>
    </row>
    <row r="19" spans="1:11" ht="15" customHeight="1">
      <c r="A19" s="830"/>
      <c r="B19" s="831" t="s">
        <v>2420</v>
      </c>
      <c r="C19" s="751">
        <v>3</v>
      </c>
      <c r="D19" s="751">
        <v>12</v>
      </c>
      <c r="E19" s="751">
        <v>15</v>
      </c>
      <c r="F19" s="751">
        <v>1</v>
      </c>
      <c r="G19" s="751">
        <v>4</v>
      </c>
      <c r="H19" s="751">
        <v>5</v>
      </c>
      <c r="I19" s="751"/>
      <c r="J19" s="751"/>
      <c r="K19" s="751"/>
    </row>
    <row r="20" spans="1:11" ht="15" customHeight="1">
      <c r="A20" s="830"/>
      <c r="B20" s="831" t="s">
        <v>2421</v>
      </c>
      <c r="C20" s="751">
        <v>0</v>
      </c>
      <c r="D20" s="751">
        <v>1</v>
      </c>
      <c r="E20" s="751">
        <v>1</v>
      </c>
      <c r="F20" s="751">
        <v>0</v>
      </c>
      <c r="G20" s="751">
        <v>2</v>
      </c>
      <c r="H20" s="751">
        <v>2</v>
      </c>
      <c r="I20" s="751"/>
      <c r="J20" s="751"/>
      <c r="K20" s="751"/>
    </row>
    <row r="21" spans="1:11" ht="15" customHeight="1">
      <c r="A21" s="6"/>
      <c r="B21" s="831" t="s">
        <v>2422</v>
      </c>
      <c r="C21" s="751">
        <v>0</v>
      </c>
      <c r="D21" s="751">
        <v>0</v>
      </c>
      <c r="E21" s="751">
        <v>0</v>
      </c>
      <c r="F21" s="751">
        <v>0</v>
      </c>
      <c r="G21" s="751">
        <v>0</v>
      </c>
      <c r="H21" s="751">
        <v>0</v>
      </c>
      <c r="I21" s="751"/>
      <c r="J21" s="751"/>
      <c r="K21" s="751"/>
    </row>
    <row r="22" spans="1:11" s="6" customFormat="1" ht="15" customHeight="1">
      <c r="A22" s="6" t="s">
        <v>3006</v>
      </c>
      <c r="C22" s="751"/>
      <c r="D22" s="751"/>
      <c r="E22" s="751"/>
      <c r="F22" s="751"/>
      <c r="G22" s="751"/>
      <c r="H22" s="751"/>
      <c r="I22" s="751"/>
      <c r="J22" s="751"/>
      <c r="K22" s="751"/>
    </row>
    <row r="23" spans="1:11" ht="15" customHeight="1">
      <c r="A23" s="830"/>
      <c r="B23" s="831" t="s">
        <v>2418</v>
      </c>
      <c r="C23" s="751">
        <v>0</v>
      </c>
      <c r="D23" s="751">
        <v>0</v>
      </c>
      <c r="E23" s="751">
        <v>0</v>
      </c>
      <c r="F23" s="751">
        <v>0</v>
      </c>
      <c r="G23" s="751">
        <v>0</v>
      </c>
      <c r="H23" s="751">
        <v>0</v>
      </c>
      <c r="I23" s="751"/>
      <c r="J23" s="751"/>
      <c r="K23" s="751"/>
    </row>
    <row r="24" spans="1:11" ht="15" customHeight="1">
      <c r="A24" s="830"/>
      <c r="B24" s="831" t="s">
        <v>2419</v>
      </c>
      <c r="C24" s="751">
        <v>38</v>
      </c>
      <c r="D24" s="751">
        <v>29</v>
      </c>
      <c r="E24" s="751">
        <v>67</v>
      </c>
      <c r="F24" s="751">
        <v>103</v>
      </c>
      <c r="G24" s="751">
        <v>134</v>
      </c>
      <c r="H24" s="751">
        <v>237</v>
      </c>
      <c r="I24" s="751"/>
      <c r="J24" s="751"/>
      <c r="K24" s="751"/>
    </row>
    <row r="25" spans="1:11" ht="15" customHeight="1">
      <c r="A25" s="830"/>
      <c r="B25" s="831" t="s">
        <v>2420</v>
      </c>
      <c r="C25" s="751">
        <v>0</v>
      </c>
      <c r="D25" s="751">
        <v>0</v>
      </c>
      <c r="E25" s="751">
        <v>0</v>
      </c>
      <c r="F25" s="751">
        <v>0</v>
      </c>
      <c r="G25" s="751">
        <v>0</v>
      </c>
      <c r="H25" s="751">
        <v>0</v>
      </c>
      <c r="I25" s="751"/>
      <c r="J25" s="751"/>
      <c r="K25" s="751"/>
    </row>
    <row r="26" spans="1:11" ht="15" customHeight="1">
      <c r="A26" s="830"/>
      <c r="B26" s="831" t="s">
        <v>2421</v>
      </c>
      <c r="C26" s="751">
        <v>0</v>
      </c>
      <c r="D26" s="751">
        <v>0</v>
      </c>
      <c r="E26" s="751">
        <v>0</v>
      </c>
      <c r="F26" s="751">
        <v>0</v>
      </c>
      <c r="G26" s="751">
        <v>0</v>
      </c>
      <c r="H26" s="751">
        <v>0</v>
      </c>
      <c r="I26" s="751"/>
      <c r="J26" s="751"/>
      <c r="K26" s="751"/>
    </row>
    <row r="27" spans="1:11" ht="15" customHeight="1">
      <c r="A27" s="830"/>
      <c r="B27" s="831" t="s">
        <v>2422</v>
      </c>
      <c r="C27" s="751">
        <v>0</v>
      </c>
      <c r="D27" s="751">
        <v>0</v>
      </c>
      <c r="E27" s="751">
        <v>0</v>
      </c>
      <c r="F27" s="751">
        <v>0</v>
      </c>
      <c r="G27" s="751">
        <v>0</v>
      </c>
      <c r="H27" s="751">
        <v>0</v>
      </c>
      <c r="I27" s="751"/>
      <c r="J27" s="751"/>
      <c r="K27" s="751"/>
    </row>
    <row r="28" spans="1:11" s="6" customFormat="1" ht="15" customHeight="1">
      <c r="A28" s="6" t="s">
        <v>2425</v>
      </c>
      <c r="C28" s="751"/>
      <c r="D28" s="751"/>
      <c r="E28" s="751"/>
      <c r="F28" s="751"/>
      <c r="G28" s="751"/>
      <c r="H28" s="751"/>
      <c r="I28" s="751"/>
      <c r="J28" s="751"/>
      <c r="K28" s="751"/>
    </row>
    <row r="29" spans="1:11" ht="15" customHeight="1">
      <c r="A29" s="6"/>
      <c r="B29" s="831" t="s">
        <v>2418</v>
      </c>
      <c r="C29" s="751">
        <v>0</v>
      </c>
      <c r="D29" s="751">
        <v>0</v>
      </c>
      <c r="E29" s="751">
        <v>0</v>
      </c>
      <c r="F29" s="751">
        <v>0</v>
      </c>
      <c r="G29" s="751">
        <v>0</v>
      </c>
      <c r="H29" s="751">
        <v>0</v>
      </c>
      <c r="I29" s="751"/>
      <c r="J29" s="751"/>
      <c r="K29" s="751"/>
    </row>
    <row r="30" spans="1:11" ht="15" customHeight="1">
      <c r="A30" s="830"/>
      <c r="B30" s="831" t="s">
        <v>2419</v>
      </c>
      <c r="C30" s="751">
        <v>0</v>
      </c>
      <c r="D30" s="751">
        <v>312</v>
      </c>
      <c r="E30" s="751">
        <v>312</v>
      </c>
      <c r="F30" s="751">
        <v>0</v>
      </c>
      <c r="G30" s="751">
        <v>499</v>
      </c>
      <c r="H30" s="751">
        <v>499</v>
      </c>
      <c r="I30" s="751"/>
      <c r="J30" s="751"/>
      <c r="K30" s="751"/>
    </row>
    <row r="31" spans="1:11" ht="15" customHeight="1">
      <c r="A31" s="830"/>
      <c r="B31" s="831" t="s">
        <v>2420</v>
      </c>
      <c r="C31" s="751">
        <v>0</v>
      </c>
      <c r="D31" s="751">
        <v>0</v>
      </c>
      <c r="E31" s="751">
        <v>0</v>
      </c>
      <c r="F31" s="751">
        <v>0</v>
      </c>
      <c r="G31" s="751">
        <v>0</v>
      </c>
      <c r="H31" s="751">
        <v>0</v>
      </c>
      <c r="I31" s="751"/>
      <c r="J31" s="751"/>
      <c r="K31" s="751"/>
    </row>
    <row r="32" spans="1:11" ht="15" customHeight="1">
      <c r="A32" s="830"/>
      <c r="B32" s="831" t="s">
        <v>2421</v>
      </c>
      <c r="C32" s="751">
        <v>0</v>
      </c>
      <c r="D32" s="751">
        <v>0</v>
      </c>
      <c r="E32" s="751">
        <v>0</v>
      </c>
      <c r="F32" s="751">
        <v>0</v>
      </c>
      <c r="G32" s="751">
        <v>0</v>
      </c>
      <c r="H32" s="751">
        <v>0</v>
      </c>
      <c r="I32" s="751"/>
      <c r="J32" s="751"/>
      <c r="K32" s="751"/>
    </row>
    <row r="33" spans="1:11" ht="15" customHeight="1">
      <c r="A33" s="830"/>
      <c r="B33" s="831" t="s">
        <v>2422</v>
      </c>
      <c r="C33" s="751">
        <v>0</v>
      </c>
      <c r="D33" s="751">
        <v>0</v>
      </c>
      <c r="E33" s="751">
        <v>0</v>
      </c>
      <c r="F33" s="751">
        <v>0</v>
      </c>
      <c r="G33" s="751">
        <v>0</v>
      </c>
      <c r="H33" s="751">
        <v>0</v>
      </c>
      <c r="I33" s="751"/>
      <c r="J33" s="751"/>
      <c r="K33" s="751"/>
    </row>
    <row r="34" spans="1:11" s="6" customFormat="1" ht="15" customHeight="1">
      <c r="A34" s="6" t="s">
        <v>2426</v>
      </c>
      <c r="C34" s="751"/>
      <c r="D34" s="751"/>
      <c r="E34" s="751"/>
      <c r="F34" s="751"/>
      <c r="G34" s="751"/>
      <c r="H34" s="751"/>
      <c r="I34" s="751"/>
      <c r="J34" s="751"/>
      <c r="K34" s="751"/>
    </row>
    <row r="35" spans="1:11" ht="15" customHeight="1">
      <c r="A35" s="830"/>
      <c r="B35" s="831" t="s">
        <v>2418</v>
      </c>
      <c r="C35" s="751">
        <v>9</v>
      </c>
      <c r="D35" s="751">
        <v>2</v>
      </c>
      <c r="E35" s="751">
        <v>11</v>
      </c>
      <c r="F35" s="751">
        <v>10</v>
      </c>
      <c r="G35" s="751">
        <v>3</v>
      </c>
      <c r="H35" s="751">
        <v>13</v>
      </c>
      <c r="I35" s="751"/>
      <c r="J35" s="751"/>
      <c r="K35" s="751"/>
    </row>
    <row r="36" spans="1:11" ht="15" customHeight="1">
      <c r="A36" s="6"/>
      <c r="B36" s="831" t="s">
        <v>2419</v>
      </c>
      <c r="C36" s="751">
        <v>35</v>
      </c>
      <c r="D36" s="751">
        <v>23</v>
      </c>
      <c r="E36" s="751">
        <v>58</v>
      </c>
      <c r="F36" s="751">
        <v>38</v>
      </c>
      <c r="G36" s="751">
        <v>11</v>
      </c>
      <c r="H36" s="751">
        <v>49</v>
      </c>
      <c r="I36" s="751"/>
      <c r="J36" s="751"/>
      <c r="K36" s="751"/>
    </row>
    <row r="37" spans="1:11" ht="15" customHeight="1">
      <c r="A37" s="830"/>
      <c r="B37" s="831" t="s">
        <v>2420</v>
      </c>
      <c r="C37" s="751">
        <v>2</v>
      </c>
      <c r="D37" s="751">
        <v>6</v>
      </c>
      <c r="E37" s="751">
        <v>8</v>
      </c>
      <c r="F37" s="751">
        <v>0</v>
      </c>
      <c r="G37" s="751">
        <v>3</v>
      </c>
      <c r="H37" s="751">
        <v>3</v>
      </c>
      <c r="I37" s="751"/>
      <c r="J37" s="751"/>
      <c r="K37" s="751"/>
    </row>
    <row r="38" spans="1:11" ht="15" customHeight="1">
      <c r="A38" s="830"/>
      <c r="B38" s="831" t="s">
        <v>2421</v>
      </c>
      <c r="C38" s="751">
        <v>4</v>
      </c>
      <c r="D38" s="751">
        <v>0</v>
      </c>
      <c r="E38" s="751">
        <v>4</v>
      </c>
      <c r="F38" s="751">
        <v>0</v>
      </c>
      <c r="G38" s="751">
        <v>1</v>
      </c>
      <c r="H38" s="751">
        <v>1</v>
      </c>
      <c r="I38" s="751"/>
      <c r="J38" s="751"/>
      <c r="K38" s="751"/>
    </row>
    <row r="39" spans="1:11" ht="15" customHeight="1">
      <c r="A39" s="830"/>
      <c r="B39" s="831" t="s">
        <v>2422</v>
      </c>
      <c r="C39" s="751">
        <v>0</v>
      </c>
      <c r="D39" s="751">
        <v>0</v>
      </c>
      <c r="E39" s="751">
        <v>0</v>
      </c>
      <c r="F39" s="751">
        <v>0</v>
      </c>
      <c r="G39" s="751">
        <v>0</v>
      </c>
      <c r="H39" s="751">
        <v>0</v>
      </c>
      <c r="I39" s="751"/>
      <c r="J39" s="751"/>
      <c r="K39" s="751"/>
    </row>
    <row r="40" spans="1:11" s="6" customFormat="1" ht="15" customHeight="1">
      <c r="A40" s="6" t="s">
        <v>2427</v>
      </c>
      <c r="C40" s="751"/>
      <c r="D40" s="751"/>
      <c r="E40" s="751"/>
      <c r="F40" s="751"/>
      <c r="G40" s="751"/>
      <c r="H40" s="751"/>
      <c r="I40" s="751"/>
      <c r="J40" s="751"/>
      <c r="K40" s="751"/>
    </row>
    <row r="41" spans="1:11" ht="15" customHeight="1">
      <c r="A41" s="830"/>
      <c r="B41" s="831" t="s">
        <v>2418</v>
      </c>
      <c r="C41" s="751">
        <v>20</v>
      </c>
      <c r="D41" s="751">
        <v>0</v>
      </c>
      <c r="E41" s="751">
        <v>20</v>
      </c>
      <c r="F41" s="751">
        <v>35</v>
      </c>
      <c r="G41" s="751">
        <v>4</v>
      </c>
      <c r="H41" s="751">
        <v>39</v>
      </c>
      <c r="I41" s="751">
        <v>10</v>
      </c>
      <c r="J41" s="751">
        <v>0</v>
      </c>
      <c r="K41" s="751">
        <v>10</v>
      </c>
    </row>
    <row r="42" spans="1:11" ht="15" customHeight="1">
      <c r="A42" s="830"/>
      <c r="B42" s="831" t="s">
        <v>2419</v>
      </c>
      <c r="C42" s="751">
        <v>0</v>
      </c>
      <c r="D42" s="751">
        <v>0</v>
      </c>
      <c r="E42" s="751">
        <v>0</v>
      </c>
      <c r="F42" s="751">
        <v>0</v>
      </c>
      <c r="G42" s="751">
        <v>0</v>
      </c>
      <c r="H42" s="751">
        <v>0</v>
      </c>
      <c r="I42" s="751">
        <v>0</v>
      </c>
      <c r="J42" s="751">
        <v>0</v>
      </c>
      <c r="K42" s="751">
        <v>0</v>
      </c>
    </row>
    <row r="43" spans="1:11" ht="15" customHeight="1">
      <c r="A43" s="830"/>
      <c r="B43" s="831" t="s">
        <v>2420</v>
      </c>
      <c r="C43" s="751">
        <v>5</v>
      </c>
      <c r="D43" s="751">
        <v>12</v>
      </c>
      <c r="E43" s="751">
        <v>17</v>
      </c>
      <c r="F43" s="751">
        <v>1</v>
      </c>
      <c r="G43" s="751">
        <v>10</v>
      </c>
      <c r="H43" s="751">
        <v>11</v>
      </c>
      <c r="I43" s="751">
        <v>5</v>
      </c>
      <c r="J43" s="751">
        <v>8</v>
      </c>
      <c r="K43" s="751">
        <v>13</v>
      </c>
    </row>
    <row r="44" spans="1:11" ht="15" customHeight="1">
      <c r="A44" s="6"/>
      <c r="B44" s="831" t="s">
        <v>2421</v>
      </c>
      <c r="C44" s="751">
        <v>0</v>
      </c>
      <c r="D44" s="751">
        <v>0</v>
      </c>
      <c r="E44" s="751">
        <v>0</v>
      </c>
      <c r="F44" s="751">
        <v>0</v>
      </c>
      <c r="G44" s="751">
        <v>2</v>
      </c>
      <c r="H44" s="751">
        <v>2</v>
      </c>
      <c r="I44" s="751">
        <v>0</v>
      </c>
      <c r="J44" s="751">
        <v>0</v>
      </c>
      <c r="K44" s="751">
        <v>0</v>
      </c>
    </row>
    <row r="45" spans="1:11" ht="15" customHeight="1">
      <c r="A45" s="830"/>
      <c r="B45" s="831" t="s">
        <v>2422</v>
      </c>
      <c r="C45" s="751">
        <v>0</v>
      </c>
      <c r="D45" s="751">
        <v>0</v>
      </c>
      <c r="E45" s="751">
        <v>0</v>
      </c>
      <c r="F45" s="751">
        <v>0</v>
      </c>
      <c r="G45" s="751">
        <v>0</v>
      </c>
      <c r="H45" s="751">
        <v>0</v>
      </c>
      <c r="I45" s="751">
        <v>0</v>
      </c>
      <c r="J45" s="751">
        <v>0</v>
      </c>
      <c r="K45" s="751">
        <v>0</v>
      </c>
    </row>
    <row r="46" spans="1:11" s="6" customFormat="1" ht="15" customHeight="1">
      <c r="A46" s="6" t="s">
        <v>853</v>
      </c>
      <c r="C46" s="751"/>
      <c r="D46" s="751"/>
      <c r="E46" s="751"/>
      <c r="F46" s="751"/>
      <c r="G46" s="751"/>
      <c r="H46" s="751"/>
      <c r="I46" s="751"/>
      <c r="J46" s="751"/>
      <c r="K46" s="751"/>
    </row>
    <row r="47" spans="1:11" ht="15" customHeight="1">
      <c r="A47" s="830"/>
      <c r="B47" s="831" t="s">
        <v>2418</v>
      </c>
      <c r="C47" s="751">
        <v>73</v>
      </c>
      <c r="D47" s="751">
        <v>40</v>
      </c>
      <c r="E47" s="751">
        <v>113</v>
      </c>
      <c r="F47" s="751">
        <v>245</v>
      </c>
      <c r="G47" s="751">
        <v>121</v>
      </c>
      <c r="H47" s="751">
        <v>366</v>
      </c>
      <c r="I47" s="751">
        <v>137</v>
      </c>
      <c r="J47" s="751">
        <v>37</v>
      </c>
      <c r="K47" s="751">
        <v>174</v>
      </c>
    </row>
    <row r="48" spans="1:11" ht="15" customHeight="1">
      <c r="A48" s="830"/>
      <c r="B48" s="831" t="s">
        <v>2419</v>
      </c>
      <c r="C48" s="751">
        <v>0</v>
      </c>
      <c r="D48" s="751">
        <v>0</v>
      </c>
      <c r="E48" s="751">
        <v>0</v>
      </c>
      <c r="F48" s="751">
        <v>0</v>
      </c>
      <c r="G48" s="751">
        <v>0</v>
      </c>
      <c r="H48" s="751">
        <v>0</v>
      </c>
      <c r="I48" s="751">
        <v>0</v>
      </c>
      <c r="J48" s="751">
        <v>0</v>
      </c>
      <c r="K48" s="751">
        <v>0</v>
      </c>
    </row>
    <row r="49" spans="1:11" ht="15" customHeight="1">
      <c r="A49" s="6"/>
      <c r="B49" s="831" t="s">
        <v>2420</v>
      </c>
      <c r="C49" s="751">
        <v>71</v>
      </c>
      <c r="D49" s="751">
        <v>209</v>
      </c>
      <c r="E49" s="751">
        <v>280</v>
      </c>
      <c r="F49" s="751">
        <v>29</v>
      </c>
      <c r="G49" s="751">
        <v>131</v>
      </c>
      <c r="H49" s="751">
        <v>160</v>
      </c>
      <c r="I49" s="751">
        <v>236</v>
      </c>
      <c r="J49" s="751">
        <v>236</v>
      </c>
      <c r="K49" s="751">
        <v>472</v>
      </c>
    </row>
    <row r="50" spans="1:11" ht="15" customHeight="1">
      <c r="A50" s="830"/>
      <c r="B50" s="831" t="s">
        <v>2421</v>
      </c>
      <c r="C50" s="751">
        <v>15</v>
      </c>
      <c r="D50" s="751">
        <v>113</v>
      </c>
      <c r="E50" s="751">
        <v>128</v>
      </c>
      <c r="F50" s="751">
        <v>15</v>
      </c>
      <c r="G50" s="751">
        <v>52</v>
      </c>
      <c r="H50" s="751">
        <v>67</v>
      </c>
      <c r="I50" s="751">
        <v>68</v>
      </c>
      <c r="J50" s="751">
        <v>30</v>
      </c>
      <c r="K50" s="751">
        <v>98</v>
      </c>
    </row>
    <row r="51" spans="1:11" ht="15" customHeight="1">
      <c r="A51" s="830"/>
      <c r="B51" s="831" t="s">
        <v>2422</v>
      </c>
      <c r="C51" s="751">
        <v>0</v>
      </c>
      <c r="D51" s="751">
        <v>0</v>
      </c>
      <c r="E51" s="751">
        <v>0</v>
      </c>
      <c r="F51" s="751">
        <v>0</v>
      </c>
      <c r="G51" s="751">
        <v>0</v>
      </c>
      <c r="H51" s="751">
        <v>0</v>
      </c>
      <c r="I51" s="751">
        <v>0</v>
      </c>
      <c r="J51" s="751">
        <v>0</v>
      </c>
      <c r="K51" s="751">
        <v>0</v>
      </c>
    </row>
    <row r="52" spans="1:11" s="6" customFormat="1" ht="15" customHeight="1">
      <c r="A52" s="6" t="s">
        <v>2428</v>
      </c>
      <c r="C52" s="751"/>
      <c r="D52" s="751"/>
      <c r="E52" s="751"/>
      <c r="F52" s="751"/>
      <c r="G52" s="751"/>
      <c r="H52" s="751"/>
      <c r="I52" s="751"/>
      <c r="J52" s="751"/>
      <c r="K52" s="751"/>
    </row>
    <row r="53" spans="1:11" ht="15" customHeight="1">
      <c r="A53" s="830"/>
      <c r="B53" s="831" t="s">
        <v>2418</v>
      </c>
      <c r="C53" s="751">
        <v>10</v>
      </c>
      <c r="D53" s="751">
        <v>37</v>
      </c>
      <c r="E53" s="751">
        <v>47</v>
      </c>
      <c r="F53" s="751">
        <v>59</v>
      </c>
      <c r="G53" s="751">
        <v>78</v>
      </c>
      <c r="H53" s="751">
        <v>137</v>
      </c>
      <c r="I53" s="751">
        <v>68</v>
      </c>
      <c r="J53" s="751">
        <v>90</v>
      </c>
      <c r="K53" s="751">
        <v>158</v>
      </c>
    </row>
    <row r="54" spans="1:11" ht="15" customHeight="1">
      <c r="A54" s="830"/>
      <c r="B54" s="831" t="s">
        <v>2419</v>
      </c>
      <c r="C54" s="751">
        <v>0</v>
      </c>
      <c r="D54" s="751">
        <v>0</v>
      </c>
      <c r="E54" s="751">
        <v>0</v>
      </c>
      <c r="F54" s="751">
        <v>0</v>
      </c>
      <c r="G54" s="751">
        <v>0</v>
      </c>
      <c r="H54" s="751">
        <v>0</v>
      </c>
      <c r="I54" s="751">
        <v>0</v>
      </c>
      <c r="J54" s="751">
        <v>0</v>
      </c>
      <c r="K54" s="751">
        <v>0</v>
      </c>
    </row>
    <row r="55" spans="1:11" ht="15" customHeight="1">
      <c r="A55" s="830"/>
      <c r="B55" s="831" t="s">
        <v>2420</v>
      </c>
      <c r="C55" s="751">
        <v>0</v>
      </c>
      <c r="D55" s="751">
        <v>150</v>
      </c>
      <c r="E55" s="751">
        <v>150</v>
      </c>
      <c r="F55" s="751">
        <v>3</v>
      </c>
      <c r="G55" s="751">
        <v>107</v>
      </c>
      <c r="H55" s="751">
        <v>110</v>
      </c>
      <c r="I55" s="751">
        <v>23</v>
      </c>
      <c r="J55" s="751">
        <v>245</v>
      </c>
      <c r="K55" s="751">
        <v>268</v>
      </c>
    </row>
    <row r="56" spans="1:11" ht="15" customHeight="1">
      <c r="A56" s="6"/>
      <c r="B56" s="831" t="s">
        <v>2421</v>
      </c>
      <c r="C56" s="751">
        <v>0</v>
      </c>
      <c r="D56" s="751">
        <v>70</v>
      </c>
      <c r="E56" s="751">
        <v>70</v>
      </c>
      <c r="F56" s="751">
        <v>0</v>
      </c>
      <c r="G56" s="751">
        <v>22</v>
      </c>
      <c r="H56" s="751">
        <v>22</v>
      </c>
      <c r="I56" s="751">
        <v>3</v>
      </c>
      <c r="J56" s="751">
        <v>54</v>
      </c>
      <c r="K56" s="751">
        <v>57</v>
      </c>
    </row>
    <row r="57" spans="1:11" ht="15" customHeight="1">
      <c r="A57" s="830"/>
      <c r="B57" s="831" t="s">
        <v>2422</v>
      </c>
      <c r="C57" s="751">
        <v>0</v>
      </c>
      <c r="D57" s="751">
        <v>0</v>
      </c>
      <c r="E57" s="751">
        <v>0</v>
      </c>
      <c r="F57" s="751">
        <v>0</v>
      </c>
      <c r="G57" s="751">
        <v>0</v>
      </c>
      <c r="H57" s="751">
        <v>0</v>
      </c>
      <c r="I57" s="751">
        <v>0</v>
      </c>
      <c r="J57" s="751">
        <v>0</v>
      </c>
      <c r="K57" s="751">
        <v>0</v>
      </c>
    </row>
    <row r="58" spans="1:11" s="6" customFormat="1" ht="15" customHeight="1">
      <c r="A58" s="6" t="s">
        <v>2429</v>
      </c>
      <c r="C58" s="751"/>
      <c r="D58" s="751"/>
      <c r="E58" s="751"/>
      <c r="F58" s="751"/>
      <c r="G58" s="751"/>
      <c r="H58" s="751"/>
      <c r="I58" s="751"/>
      <c r="J58" s="751"/>
      <c r="K58" s="751"/>
    </row>
    <row r="59" spans="1:11" ht="15" customHeight="1">
      <c r="A59" s="830"/>
      <c r="B59" s="831" t="s">
        <v>2418</v>
      </c>
      <c r="C59" s="751">
        <v>37</v>
      </c>
      <c r="D59" s="751">
        <v>3</v>
      </c>
      <c r="E59" s="751">
        <v>40</v>
      </c>
      <c r="F59" s="751">
        <v>37</v>
      </c>
      <c r="G59" s="751">
        <v>8</v>
      </c>
      <c r="H59" s="751">
        <v>45</v>
      </c>
      <c r="I59" s="751">
        <v>21</v>
      </c>
      <c r="J59" s="751">
        <v>4</v>
      </c>
      <c r="K59" s="751">
        <v>25</v>
      </c>
    </row>
    <row r="60" spans="1:11" ht="15" customHeight="1">
      <c r="A60" s="830"/>
      <c r="B60" s="831" t="s">
        <v>2419</v>
      </c>
      <c r="C60" s="751">
        <v>0</v>
      </c>
      <c r="D60" s="751">
        <v>0</v>
      </c>
      <c r="E60" s="751">
        <v>0</v>
      </c>
      <c r="F60" s="751">
        <v>0</v>
      </c>
      <c r="G60" s="751">
        <v>0</v>
      </c>
      <c r="H60" s="751">
        <v>0</v>
      </c>
      <c r="I60" s="751">
        <v>0</v>
      </c>
      <c r="J60" s="751">
        <v>0</v>
      </c>
      <c r="K60" s="751">
        <v>0</v>
      </c>
    </row>
    <row r="61" spans="1:11" ht="15" customHeight="1">
      <c r="A61" s="830"/>
      <c r="B61" s="831" t="s">
        <v>2420</v>
      </c>
      <c r="C61" s="751">
        <v>7</v>
      </c>
      <c r="D61" s="751">
        <v>8</v>
      </c>
      <c r="E61" s="751">
        <v>15</v>
      </c>
      <c r="F61" s="751">
        <v>7</v>
      </c>
      <c r="G61" s="751">
        <v>4</v>
      </c>
      <c r="H61" s="751">
        <v>11</v>
      </c>
      <c r="I61" s="751">
        <v>10</v>
      </c>
      <c r="J61" s="751">
        <v>12</v>
      </c>
      <c r="K61" s="751">
        <v>22</v>
      </c>
    </row>
    <row r="62" spans="1:11" ht="15" customHeight="1">
      <c r="A62" s="830"/>
      <c r="B62" s="831" t="s">
        <v>2421</v>
      </c>
      <c r="C62" s="751">
        <v>0</v>
      </c>
      <c r="D62" s="751">
        <v>0</v>
      </c>
      <c r="E62" s="751">
        <v>0</v>
      </c>
      <c r="F62" s="751">
        <v>2</v>
      </c>
      <c r="G62" s="751">
        <v>1</v>
      </c>
      <c r="H62" s="751">
        <v>3</v>
      </c>
      <c r="I62" s="751">
        <v>0</v>
      </c>
      <c r="J62" s="751">
        <v>2</v>
      </c>
      <c r="K62" s="751">
        <v>2</v>
      </c>
    </row>
    <row r="63" spans="1:11" ht="15" customHeight="1">
      <c r="A63" s="830"/>
      <c r="B63" s="831" t="s">
        <v>2422</v>
      </c>
      <c r="C63" s="751">
        <v>0</v>
      </c>
      <c r="D63" s="751">
        <v>0</v>
      </c>
      <c r="E63" s="751">
        <v>0</v>
      </c>
      <c r="F63" s="751">
        <v>0</v>
      </c>
      <c r="G63" s="751">
        <v>0</v>
      </c>
      <c r="H63" s="751">
        <v>0</v>
      </c>
      <c r="I63" s="751">
        <v>0</v>
      </c>
      <c r="J63" s="751">
        <v>0</v>
      </c>
      <c r="K63" s="751">
        <v>0</v>
      </c>
    </row>
    <row r="64" spans="1:11" s="6" customFormat="1" ht="15" customHeight="1">
      <c r="A64" s="6" t="s">
        <v>2430</v>
      </c>
      <c r="C64" s="751"/>
      <c r="D64" s="751"/>
      <c r="E64" s="751"/>
      <c r="F64" s="751"/>
      <c r="G64" s="751"/>
      <c r="H64" s="751"/>
      <c r="I64" s="751"/>
      <c r="J64" s="751"/>
      <c r="K64" s="751"/>
    </row>
    <row r="65" spans="1:11" ht="15" customHeight="1">
      <c r="A65" s="6"/>
      <c r="B65" s="831" t="s">
        <v>2418</v>
      </c>
      <c r="C65" s="751">
        <v>37</v>
      </c>
      <c r="D65" s="751">
        <v>4</v>
      </c>
      <c r="E65" s="751">
        <v>41</v>
      </c>
      <c r="F65" s="751">
        <v>43</v>
      </c>
      <c r="G65" s="751">
        <v>6</v>
      </c>
      <c r="H65" s="751">
        <v>49</v>
      </c>
      <c r="I65" s="751">
        <v>23</v>
      </c>
      <c r="J65" s="751">
        <v>2</v>
      </c>
      <c r="K65" s="751">
        <v>25</v>
      </c>
    </row>
    <row r="66" spans="1:11" ht="15" customHeight="1">
      <c r="A66" s="830"/>
      <c r="B66" s="831" t="s">
        <v>2419</v>
      </c>
      <c r="C66" s="751">
        <v>0</v>
      </c>
      <c r="D66" s="751">
        <v>0</v>
      </c>
      <c r="E66" s="751">
        <v>0</v>
      </c>
      <c r="F66" s="751">
        <v>0</v>
      </c>
      <c r="G66" s="751">
        <v>0</v>
      </c>
      <c r="H66" s="751">
        <v>0</v>
      </c>
      <c r="I66" s="751">
        <v>0</v>
      </c>
      <c r="J66" s="751">
        <v>0</v>
      </c>
      <c r="K66" s="751">
        <v>0</v>
      </c>
    </row>
    <row r="67" spans="1:11" ht="15" customHeight="1">
      <c r="A67" s="830"/>
      <c r="B67" s="831" t="s">
        <v>2420</v>
      </c>
      <c r="C67" s="751">
        <v>1</v>
      </c>
      <c r="D67" s="751">
        <v>3</v>
      </c>
      <c r="E67" s="751">
        <v>4</v>
      </c>
      <c r="F67" s="751">
        <v>1</v>
      </c>
      <c r="G67" s="751">
        <v>3</v>
      </c>
      <c r="H67" s="751">
        <v>4</v>
      </c>
      <c r="I67" s="751">
        <v>1</v>
      </c>
      <c r="J67" s="751">
        <v>4</v>
      </c>
      <c r="K67" s="751">
        <v>5</v>
      </c>
    </row>
    <row r="68" spans="1:11" ht="15" customHeight="1">
      <c r="A68" s="830"/>
      <c r="B68" s="831" t="s">
        <v>2421</v>
      </c>
      <c r="C68" s="751">
        <v>1</v>
      </c>
      <c r="D68" s="751">
        <v>1</v>
      </c>
      <c r="E68" s="751">
        <v>2</v>
      </c>
      <c r="F68" s="751">
        <v>0</v>
      </c>
      <c r="G68" s="751">
        <v>1</v>
      </c>
      <c r="H68" s="751">
        <v>1</v>
      </c>
      <c r="I68" s="751">
        <v>0</v>
      </c>
      <c r="J68" s="751">
        <v>0</v>
      </c>
      <c r="K68" s="751">
        <v>0</v>
      </c>
    </row>
    <row r="69" spans="1:11" ht="15" customHeight="1">
      <c r="A69" s="830"/>
      <c r="B69" s="831" t="s">
        <v>2422</v>
      </c>
      <c r="C69" s="751">
        <v>0</v>
      </c>
      <c r="D69" s="751">
        <v>0</v>
      </c>
      <c r="E69" s="751">
        <v>0</v>
      </c>
      <c r="F69" s="751">
        <v>0</v>
      </c>
      <c r="G69" s="751">
        <v>0</v>
      </c>
      <c r="H69" s="751">
        <v>0</v>
      </c>
      <c r="I69" s="751">
        <v>0</v>
      </c>
      <c r="J69" s="751">
        <v>0</v>
      </c>
      <c r="K69" s="751">
        <v>0</v>
      </c>
    </row>
    <row r="70" spans="1:11" s="6" customFormat="1" ht="15" customHeight="1">
      <c r="A70" s="6" t="s">
        <v>2431</v>
      </c>
      <c r="C70" s="751"/>
      <c r="D70" s="751"/>
      <c r="E70" s="751"/>
      <c r="F70" s="751"/>
      <c r="G70" s="751"/>
      <c r="H70" s="751"/>
      <c r="I70" s="751"/>
      <c r="J70" s="751"/>
      <c r="K70" s="751"/>
    </row>
    <row r="71" spans="1:11" ht="15" customHeight="1">
      <c r="A71" s="830"/>
      <c r="B71" s="831" t="s">
        <v>2418</v>
      </c>
      <c r="C71" s="751">
        <v>72</v>
      </c>
      <c r="D71" s="751">
        <v>23</v>
      </c>
      <c r="E71" s="751">
        <v>95</v>
      </c>
      <c r="F71" s="751">
        <v>221</v>
      </c>
      <c r="G71" s="751">
        <v>29</v>
      </c>
      <c r="H71" s="751">
        <v>250</v>
      </c>
      <c r="I71" s="751">
        <v>133</v>
      </c>
      <c r="J71" s="751">
        <v>12</v>
      </c>
      <c r="K71" s="751">
        <v>145</v>
      </c>
    </row>
    <row r="72" spans="1:11" ht="15" customHeight="1">
      <c r="A72" s="6"/>
      <c r="B72" s="831" t="s">
        <v>2419</v>
      </c>
      <c r="C72" s="751">
        <v>0</v>
      </c>
      <c r="D72" s="751">
        <v>0</v>
      </c>
      <c r="E72" s="751">
        <v>0</v>
      </c>
      <c r="F72" s="751">
        <v>0</v>
      </c>
      <c r="G72" s="751">
        <v>0</v>
      </c>
      <c r="H72" s="751">
        <v>0</v>
      </c>
      <c r="I72" s="751">
        <v>1</v>
      </c>
      <c r="J72" s="751">
        <v>0</v>
      </c>
      <c r="K72" s="751">
        <v>1</v>
      </c>
    </row>
    <row r="73" spans="1:11" ht="15" customHeight="1">
      <c r="A73" s="830"/>
      <c r="B73" s="831" t="s">
        <v>2420</v>
      </c>
      <c r="C73" s="751">
        <v>12</v>
      </c>
      <c r="D73" s="751">
        <v>56</v>
      </c>
      <c r="E73" s="751">
        <v>68</v>
      </c>
      <c r="F73" s="751">
        <v>4</v>
      </c>
      <c r="G73" s="751">
        <v>16</v>
      </c>
      <c r="H73" s="751">
        <v>20</v>
      </c>
      <c r="I73" s="751">
        <v>12</v>
      </c>
      <c r="J73" s="751">
        <v>45</v>
      </c>
      <c r="K73" s="751">
        <v>57</v>
      </c>
    </row>
    <row r="74" spans="1:11" ht="15" customHeight="1">
      <c r="A74" s="830"/>
      <c r="B74" s="831" t="s">
        <v>2421</v>
      </c>
      <c r="C74" s="751">
        <v>0</v>
      </c>
      <c r="D74" s="751">
        <v>0</v>
      </c>
      <c r="E74" s="751">
        <v>0</v>
      </c>
      <c r="F74" s="751">
        <v>0</v>
      </c>
      <c r="G74" s="751">
        <v>1</v>
      </c>
      <c r="H74" s="751">
        <v>1</v>
      </c>
      <c r="I74" s="751">
        <v>0</v>
      </c>
      <c r="J74" s="751">
        <v>1</v>
      </c>
      <c r="K74" s="751">
        <v>1</v>
      </c>
    </row>
    <row r="75" spans="1:11" ht="15" customHeight="1">
      <c r="A75" s="830"/>
      <c r="B75" s="831" t="s">
        <v>2422</v>
      </c>
      <c r="C75" s="751">
        <v>0</v>
      </c>
      <c r="D75" s="751">
        <v>0</v>
      </c>
      <c r="E75" s="751">
        <v>0</v>
      </c>
      <c r="F75" s="751">
        <v>0</v>
      </c>
      <c r="G75" s="751">
        <v>0</v>
      </c>
      <c r="H75" s="751">
        <v>0</v>
      </c>
      <c r="I75" s="751">
        <v>0</v>
      </c>
      <c r="J75" s="751">
        <v>0</v>
      </c>
      <c r="K75" s="751">
        <v>0</v>
      </c>
    </row>
    <row r="76" spans="1:11" s="6" customFormat="1" ht="15" customHeight="1">
      <c r="A76" s="6" t="s">
        <v>2432</v>
      </c>
      <c r="C76" s="751"/>
      <c r="D76" s="751"/>
      <c r="E76" s="751"/>
      <c r="F76" s="751"/>
      <c r="G76" s="751"/>
      <c r="H76" s="751"/>
      <c r="I76" s="751"/>
      <c r="J76" s="751"/>
      <c r="K76" s="751"/>
    </row>
    <row r="77" spans="1:11" ht="15" customHeight="1">
      <c r="A77" s="830"/>
      <c r="B77" s="831" t="s">
        <v>2418</v>
      </c>
      <c r="C77" s="751">
        <v>0</v>
      </c>
      <c r="D77" s="751">
        <v>0</v>
      </c>
      <c r="E77" s="751">
        <v>0</v>
      </c>
      <c r="F77" s="751">
        <v>9</v>
      </c>
      <c r="G77" s="751">
        <v>1</v>
      </c>
      <c r="H77" s="751">
        <v>10</v>
      </c>
      <c r="I77" s="751">
        <v>10</v>
      </c>
      <c r="J77" s="751">
        <v>0</v>
      </c>
      <c r="K77" s="751">
        <v>10</v>
      </c>
    </row>
    <row r="78" spans="1:11" ht="15" customHeight="1">
      <c r="A78" s="830"/>
      <c r="B78" s="831" t="s">
        <v>2419</v>
      </c>
      <c r="C78" s="751">
        <v>0</v>
      </c>
      <c r="D78" s="751">
        <v>0</v>
      </c>
      <c r="E78" s="751">
        <v>0</v>
      </c>
      <c r="F78" s="751">
        <v>0</v>
      </c>
      <c r="G78" s="751">
        <v>0</v>
      </c>
      <c r="H78" s="751">
        <v>0</v>
      </c>
      <c r="I78" s="751">
        <v>0</v>
      </c>
      <c r="J78" s="751">
        <v>0</v>
      </c>
      <c r="K78" s="751">
        <v>0</v>
      </c>
    </row>
    <row r="79" spans="1:11" ht="15" customHeight="1">
      <c r="A79" s="830"/>
      <c r="B79" s="831" t="s">
        <v>2420</v>
      </c>
      <c r="C79" s="751">
        <v>0</v>
      </c>
      <c r="D79" s="751">
        <v>0</v>
      </c>
      <c r="E79" s="751">
        <v>0</v>
      </c>
      <c r="F79" s="751">
        <v>1</v>
      </c>
      <c r="G79" s="751">
        <v>0</v>
      </c>
      <c r="H79" s="751">
        <v>1</v>
      </c>
      <c r="I79" s="751">
        <v>1</v>
      </c>
      <c r="J79" s="751">
        <v>0</v>
      </c>
      <c r="K79" s="751">
        <v>1</v>
      </c>
    </row>
    <row r="80" spans="1:11" ht="15" customHeight="1">
      <c r="A80" s="830"/>
      <c r="B80" s="831" t="s">
        <v>2421</v>
      </c>
      <c r="C80" s="751">
        <v>0</v>
      </c>
      <c r="D80" s="751">
        <v>0</v>
      </c>
      <c r="E80" s="751">
        <v>0</v>
      </c>
      <c r="F80" s="751">
        <v>0</v>
      </c>
      <c r="G80" s="751">
        <v>0</v>
      </c>
      <c r="H80" s="751">
        <v>0</v>
      </c>
      <c r="I80" s="751">
        <v>0</v>
      </c>
      <c r="J80" s="751">
        <v>0</v>
      </c>
      <c r="K80" s="751">
        <v>0</v>
      </c>
    </row>
    <row r="81" spans="1:11" ht="15" customHeight="1">
      <c r="A81" s="6"/>
      <c r="B81" s="831" t="s">
        <v>2422</v>
      </c>
      <c r="C81" s="751">
        <v>0</v>
      </c>
      <c r="D81" s="751">
        <v>0</v>
      </c>
      <c r="E81" s="751">
        <v>0</v>
      </c>
      <c r="F81" s="751">
        <v>0</v>
      </c>
      <c r="G81" s="751">
        <v>1</v>
      </c>
      <c r="H81" s="751">
        <v>1</v>
      </c>
      <c r="I81" s="751">
        <v>0</v>
      </c>
      <c r="J81" s="751">
        <v>0</v>
      </c>
      <c r="K81" s="751">
        <v>0</v>
      </c>
    </row>
    <row r="82" spans="1:11" s="6" customFormat="1" ht="15" customHeight="1">
      <c r="A82" s="6" t="s">
        <v>2433</v>
      </c>
      <c r="C82" s="751"/>
      <c r="D82" s="751"/>
      <c r="E82" s="751"/>
      <c r="F82" s="751"/>
      <c r="G82" s="751"/>
      <c r="H82" s="751"/>
      <c r="I82" s="751"/>
      <c r="J82" s="751"/>
      <c r="K82" s="751"/>
    </row>
    <row r="83" spans="1:11" ht="15" customHeight="1">
      <c r="A83" s="830"/>
      <c r="B83" s="831" t="s">
        <v>2418</v>
      </c>
      <c r="C83" s="751">
        <v>8</v>
      </c>
      <c r="D83" s="751">
        <v>2</v>
      </c>
      <c r="E83" s="751">
        <v>10</v>
      </c>
      <c r="F83" s="751">
        <v>9</v>
      </c>
      <c r="G83" s="751">
        <v>1</v>
      </c>
      <c r="H83" s="751">
        <v>10</v>
      </c>
      <c r="I83" s="751"/>
      <c r="J83" s="751"/>
      <c r="K83" s="751"/>
    </row>
    <row r="84" spans="1:11" ht="15" customHeight="1">
      <c r="A84" s="830"/>
      <c r="B84" s="831" t="s">
        <v>2419</v>
      </c>
      <c r="C84" s="751">
        <v>23</v>
      </c>
      <c r="D84" s="751">
        <v>2</v>
      </c>
      <c r="E84" s="751">
        <v>25</v>
      </c>
      <c r="F84" s="751">
        <v>19</v>
      </c>
      <c r="G84" s="751">
        <v>6</v>
      </c>
      <c r="H84" s="751">
        <v>25</v>
      </c>
      <c r="I84" s="751"/>
      <c r="J84" s="751"/>
      <c r="K84" s="751"/>
    </row>
    <row r="85" spans="1:11" ht="15" customHeight="1">
      <c r="A85" s="830"/>
      <c r="B85" s="831" t="s">
        <v>2420</v>
      </c>
      <c r="C85" s="751">
        <v>0</v>
      </c>
      <c r="D85" s="751">
        <v>2</v>
      </c>
      <c r="E85" s="751">
        <v>2</v>
      </c>
      <c r="F85" s="751">
        <v>1</v>
      </c>
      <c r="G85" s="751">
        <v>1</v>
      </c>
      <c r="H85" s="751">
        <v>2</v>
      </c>
      <c r="I85" s="751"/>
      <c r="J85" s="751"/>
      <c r="K85" s="751"/>
    </row>
    <row r="86" spans="1:11" ht="15" customHeight="1">
      <c r="A86" s="830"/>
      <c r="B86" s="831" t="s">
        <v>2421</v>
      </c>
      <c r="C86" s="751">
        <v>1</v>
      </c>
      <c r="D86" s="751">
        <v>2</v>
      </c>
      <c r="E86" s="751">
        <v>3</v>
      </c>
      <c r="F86" s="751">
        <v>1</v>
      </c>
      <c r="G86" s="751">
        <v>3</v>
      </c>
      <c r="H86" s="751">
        <v>4</v>
      </c>
      <c r="I86" s="751"/>
      <c r="J86" s="751"/>
      <c r="K86" s="751"/>
    </row>
    <row r="87" spans="1:11" ht="15" customHeight="1">
      <c r="A87" s="6"/>
      <c r="B87" s="831" t="s">
        <v>2422</v>
      </c>
      <c r="C87" s="751">
        <v>0</v>
      </c>
      <c r="D87" s="751">
        <v>0</v>
      </c>
      <c r="E87" s="751">
        <v>0</v>
      </c>
      <c r="F87" s="751">
        <v>0</v>
      </c>
      <c r="G87" s="751">
        <v>0</v>
      </c>
      <c r="H87" s="751">
        <v>0</v>
      </c>
      <c r="I87" s="751"/>
      <c r="J87" s="751"/>
      <c r="K87" s="751"/>
    </row>
    <row r="88" spans="1:11" s="6" customFormat="1" ht="15" customHeight="1">
      <c r="A88" s="6" t="s">
        <v>2434</v>
      </c>
      <c r="C88" s="751"/>
      <c r="D88" s="751"/>
      <c r="E88" s="751"/>
      <c r="F88" s="751"/>
      <c r="G88" s="751"/>
      <c r="H88" s="751"/>
      <c r="I88" s="751"/>
      <c r="J88" s="751"/>
      <c r="K88" s="751"/>
    </row>
    <row r="89" spans="1:11" ht="15.75" customHeight="1">
      <c r="A89" s="831"/>
      <c r="B89" s="831" t="s">
        <v>2418</v>
      </c>
      <c r="C89" s="751">
        <v>0</v>
      </c>
      <c r="D89" s="751">
        <v>0</v>
      </c>
      <c r="E89" s="751">
        <v>0</v>
      </c>
      <c r="F89" s="751">
        <v>0</v>
      </c>
      <c r="G89" s="751">
        <v>0</v>
      </c>
      <c r="H89" s="751">
        <v>0</v>
      </c>
      <c r="I89" s="751"/>
      <c r="J89" s="751"/>
      <c r="K89" s="751"/>
    </row>
    <row r="90" spans="1:11" ht="15.75" customHeight="1">
      <c r="A90" s="831"/>
      <c r="B90" s="831" t="s">
        <v>2419</v>
      </c>
      <c r="C90" s="751">
        <v>6</v>
      </c>
      <c r="D90" s="751">
        <v>2</v>
      </c>
      <c r="E90" s="751">
        <v>8</v>
      </c>
      <c r="F90" s="751">
        <v>3</v>
      </c>
      <c r="G90" s="751">
        <v>3</v>
      </c>
      <c r="H90" s="751">
        <v>6</v>
      </c>
      <c r="I90" s="751"/>
      <c r="J90" s="751"/>
      <c r="K90" s="751"/>
    </row>
    <row r="91" spans="1:11" ht="15.75" customHeight="1">
      <c r="A91" s="831"/>
      <c r="B91" s="831" t="s">
        <v>2420</v>
      </c>
      <c r="C91" s="751">
        <v>0</v>
      </c>
      <c r="D91" s="751">
        <v>0</v>
      </c>
      <c r="E91" s="751">
        <v>0</v>
      </c>
      <c r="F91" s="751">
        <v>0</v>
      </c>
      <c r="G91" s="751">
        <v>0</v>
      </c>
      <c r="H91" s="751">
        <v>0</v>
      </c>
      <c r="I91" s="751"/>
      <c r="J91" s="751"/>
      <c r="K91" s="751"/>
    </row>
    <row r="92" spans="1:11" ht="15.75" customHeight="1">
      <c r="A92" s="831"/>
      <c r="B92" s="831" t="s">
        <v>2421</v>
      </c>
      <c r="C92" s="751">
        <v>0</v>
      </c>
      <c r="D92" s="751">
        <v>0</v>
      </c>
      <c r="E92" s="751">
        <v>0</v>
      </c>
      <c r="F92" s="751">
        <v>0</v>
      </c>
      <c r="G92" s="751">
        <v>0</v>
      </c>
      <c r="H92" s="751">
        <v>0</v>
      </c>
      <c r="I92" s="751"/>
      <c r="J92" s="751"/>
      <c r="K92" s="751"/>
    </row>
    <row r="93" spans="1:11" ht="15.75" customHeight="1">
      <c r="A93" s="831"/>
      <c r="B93" s="831" t="s">
        <v>2422</v>
      </c>
      <c r="C93" s="751">
        <v>0</v>
      </c>
      <c r="D93" s="751">
        <v>0</v>
      </c>
      <c r="E93" s="751">
        <v>0</v>
      </c>
      <c r="F93" s="751">
        <v>0</v>
      </c>
      <c r="G93" s="751">
        <v>0</v>
      </c>
      <c r="H93" s="751">
        <v>0</v>
      </c>
      <c r="I93" s="751"/>
      <c r="J93" s="751"/>
      <c r="K93" s="751"/>
    </row>
    <row r="94" spans="1:11" ht="18.399999999999999" customHeight="1">
      <c r="A94" s="832" t="s">
        <v>670</v>
      </c>
      <c r="B94" s="832"/>
      <c r="C94" s="750">
        <f>SUM(C5:C93)</f>
        <v>811</v>
      </c>
      <c r="D94" s="750">
        <f>SUM(D5:D93)</f>
        <v>1466</v>
      </c>
      <c r="E94" s="750">
        <f>SUM(E5:E93)</f>
        <v>2277</v>
      </c>
      <c r="F94" s="750">
        <f t="shared" ref="F94:H94" si="0">SUM(F11:F93)</f>
        <v>1034</v>
      </c>
      <c r="G94" s="750">
        <f t="shared" si="0"/>
        <v>1620</v>
      </c>
      <c r="H94" s="750">
        <f t="shared" si="0"/>
        <v>2654</v>
      </c>
      <c r="I94" s="750">
        <f t="shared" ref="I94:K94" si="1">SUM(I41:I93)</f>
        <v>762</v>
      </c>
      <c r="J94" s="750">
        <f t="shared" si="1"/>
        <v>782</v>
      </c>
      <c r="K94" s="750">
        <f t="shared" si="1"/>
        <v>1544</v>
      </c>
    </row>
    <row r="95" spans="1:11" ht="15.75" customHeight="1">
      <c r="A95" s="831" t="s">
        <v>2435</v>
      </c>
      <c r="B95" s="831"/>
      <c r="C95" s="831"/>
      <c r="D95" s="831"/>
      <c r="E95" s="831"/>
      <c r="F95" s="831"/>
      <c r="G95" s="831"/>
      <c r="H95" s="831"/>
      <c r="I95" s="831"/>
      <c r="J95" s="831"/>
      <c r="K95" s="831"/>
    </row>
  </sheetData>
  <mergeCells count="5">
    <mergeCell ref="C2:E2"/>
    <mergeCell ref="I2:K2"/>
    <mergeCell ref="F2:H2"/>
    <mergeCell ref="B2:B3"/>
    <mergeCell ref="A2:A3"/>
  </mergeCells>
  <conditionalFormatting sqref="C4:K94">
    <cfRule type="containsBlanks" dxfId="51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1" max="10" man="1"/>
  </rowBreak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Feuil175">
    <tabColor rgb="FFFFFF00"/>
  </sheetPr>
  <dimension ref="A1:G24"/>
  <sheetViews>
    <sheetView view="pageBreakPreview" topLeftCell="A9" zoomScale="90" zoomScaleNormal="100" zoomScaleSheetLayoutView="90" workbookViewId="0">
      <selection activeCell="B4" sqref="B4"/>
    </sheetView>
  </sheetViews>
  <sheetFormatPr baseColWidth="10" defaultColWidth="14.3984375" defaultRowHeight="15" customHeight="1"/>
  <cols>
    <col min="1" max="1" width="49.06640625" style="422" customWidth="1"/>
    <col min="2" max="2" width="35" style="422" bestFit="1" customWidth="1"/>
    <col min="3" max="5" width="9.19921875" style="422" customWidth="1"/>
    <col min="6" max="6" width="12.53125" style="422" customWidth="1"/>
    <col min="7" max="7" width="9.19921875" style="422" customWidth="1"/>
    <col min="8" max="11" width="6.3984375" style="422" customWidth="1"/>
    <col min="12" max="13" width="14.3984375" style="422" customWidth="1"/>
    <col min="14" max="16384" width="14.3984375" style="422"/>
  </cols>
  <sheetData>
    <row r="1" spans="1:7" s="452" customFormat="1" ht="14" customHeight="1">
      <c r="A1" s="14" t="s">
        <v>2436</v>
      </c>
      <c r="B1" s="835"/>
      <c r="C1" s="835"/>
      <c r="D1" s="835"/>
      <c r="E1" s="835"/>
      <c r="F1" s="835"/>
      <c r="G1" s="835"/>
    </row>
    <row r="2" spans="1:7" ht="41.65">
      <c r="A2" s="847" t="s">
        <v>2437</v>
      </c>
      <c r="B2" s="847" t="s">
        <v>2438</v>
      </c>
      <c r="C2" s="848" t="s">
        <v>2439</v>
      </c>
      <c r="D2" s="848" t="s">
        <v>2440</v>
      </c>
      <c r="E2" s="848" t="s">
        <v>2441</v>
      </c>
      <c r="F2" s="848" t="s">
        <v>3009</v>
      </c>
      <c r="G2" s="848" t="s">
        <v>2442</v>
      </c>
    </row>
    <row r="3" spans="1:7" ht="81">
      <c r="A3" s="846" t="s">
        <v>2443</v>
      </c>
      <c r="B3" s="840" t="s">
        <v>2444</v>
      </c>
      <c r="C3" s="751">
        <v>6381</v>
      </c>
      <c r="D3" s="751">
        <v>5801</v>
      </c>
      <c r="E3" s="751">
        <v>5488</v>
      </c>
      <c r="F3" s="757">
        <f>+E3/C3*100</f>
        <v>86.005328318445379</v>
      </c>
      <c r="G3" s="757">
        <f>+E3/D3*100</f>
        <v>94.604378555421476</v>
      </c>
    </row>
    <row r="4" spans="1:7" ht="15" customHeight="1">
      <c r="A4" s="844"/>
      <c r="B4" s="606" t="s">
        <v>2445</v>
      </c>
      <c r="C4" s="750">
        <f>+C3</f>
        <v>6381</v>
      </c>
      <c r="D4" s="750">
        <f>+D3</f>
        <v>5801</v>
      </c>
      <c r="E4" s="750">
        <f>+E3</f>
        <v>5488</v>
      </c>
      <c r="F4" s="607">
        <f t="shared" ref="F4:F21" si="0">+E4/C4*100</f>
        <v>86.005328318445379</v>
      </c>
      <c r="G4" s="607">
        <f t="shared" ref="G4:G21" si="1">+E4/D4*100</f>
        <v>94.604378555421476</v>
      </c>
    </row>
    <row r="5" spans="1:7" ht="13.5">
      <c r="A5" s="1157" t="s">
        <v>2446</v>
      </c>
      <c r="B5" s="837" t="s">
        <v>2447</v>
      </c>
      <c r="C5" s="841">
        <v>993</v>
      </c>
      <c r="D5" s="841">
        <v>654</v>
      </c>
      <c r="E5" s="841">
        <v>470</v>
      </c>
      <c r="F5" s="842">
        <f t="shared" si="0"/>
        <v>47.3313192346425</v>
      </c>
      <c r="G5" s="842">
        <f t="shared" si="1"/>
        <v>71.86544342507645</v>
      </c>
    </row>
    <row r="6" spans="1:7" ht="13.5">
      <c r="A6" s="1158"/>
      <c r="B6" s="839" t="s">
        <v>2448</v>
      </c>
      <c r="C6" s="751"/>
      <c r="D6" s="751"/>
      <c r="E6" s="751"/>
      <c r="F6" s="757"/>
      <c r="G6" s="757"/>
    </row>
    <row r="7" spans="1:7" ht="13.5">
      <c r="A7" s="1158"/>
      <c r="B7" s="839" t="s">
        <v>2449</v>
      </c>
      <c r="C7" s="751"/>
      <c r="D7" s="751"/>
      <c r="E7" s="751"/>
      <c r="F7" s="757"/>
      <c r="G7" s="757"/>
    </row>
    <row r="8" spans="1:7" ht="13.5">
      <c r="A8" s="1158"/>
      <c r="B8" s="839" t="s">
        <v>2450</v>
      </c>
      <c r="C8" s="751"/>
      <c r="D8" s="751"/>
      <c r="E8" s="751"/>
      <c r="F8" s="757"/>
      <c r="G8" s="757"/>
    </row>
    <row r="9" spans="1:7" ht="27">
      <c r="A9" s="1158"/>
      <c r="B9" s="839" t="s">
        <v>2451</v>
      </c>
      <c r="C9" s="751">
        <v>100</v>
      </c>
      <c r="D9" s="751">
        <v>90</v>
      </c>
      <c r="E9" s="751">
        <v>47</v>
      </c>
      <c r="F9" s="757">
        <f t="shared" si="0"/>
        <v>47</v>
      </c>
      <c r="G9" s="757">
        <f t="shared" si="1"/>
        <v>52.222222222222229</v>
      </c>
    </row>
    <row r="10" spans="1:7" ht="27">
      <c r="A10" s="1158"/>
      <c r="B10" s="839" t="s">
        <v>2452</v>
      </c>
      <c r="C10" s="751">
        <v>50</v>
      </c>
      <c r="D10" s="751">
        <v>46</v>
      </c>
      <c r="E10" s="751">
        <v>41</v>
      </c>
      <c r="F10" s="757">
        <f t="shared" si="0"/>
        <v>82</v>
      </c>
      <c r="G10" s="757">
        <f t="shared" si="1"/>
        <v>89.130434782608688</v>
      </c>
    </row>
    <row r="11" spans="1:7" ht="13.5">
      <c r="A11" s="1158"/>
      <c r="B11" s="840" t="s">
        <v>2453</v>
      </c>
      <c r="C11" s="751">
        <v>5</v>
      </c>
      <c r="D11" s="751">
        <v>3</v>
      </c>
      <c r="E11" s="751">
        <v>3</v>
      </c>
      <c r="F11" s="757">
        <f t="shared" si="0"/>
        <v>60</v>
      </c>
      <c r="G11" s="757">
        <f t="shared" si="1"/>
        <v>100</v>
      </c>
    </row>
    <row r="12" spans="1:7" ht="13.9">
      <c r="A12" s="845"/>
      <c r="B12" s="606" t="s">
        <v>2454</v>
      </c>
      <c r="C12" s="750">
        <f>+C5+C9+C10+C11</f>
        <v>1148</v>
      </c>
      <c r="D12" s="750">
        <f>+D5+D9+D10+D11</f>
        <v>793</v>
      </c>
      <c r="E12" s="750">
        <f>+E5+E9+E10+E11</f>
        <v>561</v>
      </c>
      <c r="F12" s="607">
        <f t="shared" si="0"/>
        <v>48.867595818815332</v>
      </c>
      <c r="G12" s="607">
        <f t="shared" si="1"/>
        <v>70.744010088272375</v>
      </c>
    </row>
    <row r="13" spans="1:7" ht="13.5">
      <c r="A13" s="1157" t="s">
        <v>2455</v>
      </c>
      <c r="B13" s="836" t="s">
        <v>2456</v>
      </c>
      <c r="C13" s="841">
        <v>4700</v>
      </c>
      <c r="D13" s="841">
        <v>4344</v>
      </c>
      <c r="E13" s="841">
        <v>4240</v>
      </c>
      <c r="F13" s="842">
        <f t="shared" si="0"/>
        <v>90.212765957446805</v>
      </c>
      <c r="G13" s="842">
        <f t="shared" si="1"/>
        <v>97.605893186003684</v>
      </c>
    </row>
    <row r="14" spans="1:7" ht="13.5">
      <c r="A14" s="1158"/>
      <c r="B14" s="840" t="s">
        <v>2457</v>
      </c>
      <c r="C14" s="751">
        <v>800</v>
      </c>
      <c r="D14" s="751">
        <v>807</v>
      </c>
      <c r="E14" s="751">
        <v>747</v>
      </c>
      <c r="F14" s="757">
        <f t="shared" si="0"/>
        <v>93.375</v>
      </c>
      <c r="G14" s="757">
        <f t="shared" si="1"/>
        <v>92.565055762081784</v>
      </c>
    </row>
    <row r="15" spans="1:7" ht="13.5">
      <c r="A15" s="1158"/>
      <c r="B15" s="840" t="s">
        <v>2458</v>
      </c>
      <c r="C15" s="751">
        <v>70</v>
      </c>
      <c r="D15" s="751">
        <v>51</v>
      </c>
      <c r="E15" s="751">
        <v>49</v>
      </c>
      <c r="F15" s="757">
        <f t="shared" si="0"/>
        <v>70</v>
      </c>
      <c r="G15" s="757">
        <f t="shared" si="1"/>
        <v>96.078431372549019</v>
      </c>
    </row>
    <row r="16" spans="1:7" ht="27">
      <c r="A16" s="1158"/>
      <c r="B16" s="840" t="s">
        <v>2459</v>
      </c>
      <c r="C16" s="751">
        <v>250</v>
      </c>
      <c r="D16" s="751">
        <v>276</v>
      </c>
      <c r="E16" s="751">
        <v>259</v>
      </c>
      <c r="F16" s="757">
        <f t="shared" si="0"/>
        <v>103.60000000000001</v>
      </c>
      <c r="G16" s="757">
        <f t="shared" si="1"/>
        <v>93.840579710144922</v>
      </c>
    </row>
    <row r="17" spans="1:7" ht="13.5">
      <c r="A17" s="1158"/>
      <c r="B17" s="839" t="s">
        <v>2460</v>
      </c>
      <c r="C17" s="751">
        <v>2460</v>
      </c>
      <c r="D17" s="751">
        <v>2521</v>
      </c>
      <c r="E17" s="751">
        <v>2521</v>
      </c>
      <c r="F17" s="757">
        <f t="shared" si="0"/>
        <v>102.47967479674797</v>
      </c>
      <c r="G17" s="757">
        <f t="shared" si="1"/>
        <v>100</v>
      </c>
    </row>
    <row r="18" spans="1:7" ht="15" customHeight="1">
      <c r="A18" s="838"/>
      <c r="B18" s="606" t="s">
        <v>2461</v>
      </c>
      <c r="C18" s="750">
        <f>+C13+C14+C15+C16+C17</f>
        <v>8280</v>
      </c>
      <c r="D18" s="750">
        <f>+D13+D14+D15+D16+D17</f>
        <v>7999</v>
      </c>
      <c r="E18" s="750">
        <f>+E13+E14+E15+E16+E17</f>
        <v>7816</v>
      </c>
      <c r="F18" s="607">
        <f t="shared" si="0"/>
        <v>94.396135265700494</v>
      </c>
      <c r="G18" s="607">
        <f t="shared" si="1"/>
        <v>97.712214026753344</v>
      </c>
    </row>
    <row r="19" spans="1:7" ht="15" customHeight="1">
      <c r="A19" s="608" t="s">
        <v>2462</v>
      </c>
      <c r="B19" s="836" t="s">
        <v>2456</v>
      </c>
      <c r="C19" s="841">
        <v>4686</v>
      </c>
      <c r="D19" s="841">
        <v>4956</v>
      </c>
      <c r="E19" s="841">
        <v>4956</v>
      </c>
      <c r="F19" s="842">
        <f t="shared" si="0"/>
        <v>105.7618437900128</v>
      </c>
      <c r="G19" s="842">
        <f t="shared" si="1"/>
        <v>100</v>
      </c>
    </row>
    <row r="20" spans="1:7" ht="15" customHeight="1">
      <c r="A20" s="609"/>
      <c r="B20" s="606" t="s">
        <v>2463</v>
      </c>
      <c r="C20" s="750">
        <f>+C19</f>
        <v>4686</v>
      </c>
      <c r="D20" s="750">
        <f>+D19</f>
        <v>4956</v>
      </c>
      <c r="E20" s="750">
        <f>+E19</f>
        <v>4956</v>
      </c>
      <c r="F20" s="607">
        <f t="shared" si="0"/>
        <v>105.7618437900128</v>
      </c>
      <c r="G20" s="607">
        <f t="shared" si="1"/>
        <v>100</v>
      </c>
    </row>
    <row r="21" spans="1:7" ht="15" customHeight="1">
      <c r="A21" s="834" t="s">
        <v>2464</v>
      </c>
      <c r="B21" s="840" t="s">
        <v>2465</v>
      </c>
      <c r="C21" s="751">
        <v>12143</v>
      </c>
      <c r="D21" s="751">
        <v>13190</v>
      </c>
      <c r="E21" s="751">
        <v>13190</v>
      </c>
      <c r="F21" s="757">
        <f t="shared" si="0"/>
        <v>108.6222515029235</v>
      </c>
      <c r="G21" s="757">
        <f t="shared" si="1"/>
        <v>100</v>
      </c>
    </row>
    <row r="22" spans="1:7" ht="15" customHeight="1">
      <c r="A22" s="605"/>
      <c r="B22" s="606" t="s">
        <v>2466</v>
      </c>
      <c r="C22" s="750">
        <f>+C21</f>
        <v>12143</v>
      </c>
      <c r="D22" s="750">
        <f>+D21</f>
        <v>13190</v>
      </c>
      <c r="E22" s="750">
        <f>+E21</f>
        <v>13190</v>
      </c>
      <c r="F22" s="607">
        <f>+E22/C22*100</f>
        <v>108.6222515029235</v>
      </c>
      <c r="G22" s="607">
        <f>+E22/D22*100</f>
        <v>100</v>
      </c>
    </row>
    <row r="23" spans="1:7" ht="15" customHeight="1">
      <c r="A23" s="843" t="s">
        <v>2467</v>
      </c>
      <c r="B23" s="606"/>
      <c r="C23" s="750">
        <f>+C22+C20+C18+C12+C4</f>
        <v>32638</v>
      </c>
      <c r="D23" s="750">
        <f>+D22+D20+D18+D12+D4</f>
        <v>32739</v>
      </c>
      <c r="E23" s="750">
        <f>+E22+E20+E18+E12+E4</f>
        <v>32011</v>
      </c>
      <c r="F23" s="607">
        <f>+E23/C23*100</f>
        <v>98.078926404804207</v>
      </c>
      <c r="G23" s="607">
        <f>+E23/D23*100</f>
        <v>97.776352362625616</v>
      </c>
    </row>
    <row r="24" spans="1:7" ht="15" customHeight="1">
      <c r="A24" s="1159" t="s">
        <v>3010</v>
      </c>
      <c r="B24" s="1160"/>
      <c r="C24" s="833"/>
      <c r="D24" s="833"/>
      <c r="E24" s="833"/>
      <c r="F24" s="751"/>
      <c r="G24" s="751"/>
    </row>
  </sheetData>
  <mergeCells count="3">
    <mergeCell ref="A13:A17"/>
    <mergeCell ref="A24:B24"/>
    <mergeCell ref="A5:A11"/>
  </mergeCells>
  <conditionalFormatting sqref="C3:E23">
    <cfRule type="containsBlanks" dxfId="50" priority="2">
      <formula>LEN(TRIM(C3))=0</formula>
    </cfRule>
  </conditionalFormatting>
  <conditionalFormatting sqref="F3:G24">
    <cfRule type="containsBlanks" dxfId="49" priority="1">
      <formula>LEN(TRIM(F3))=0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Feuil146"/>
  <dimension ref="A1:B13"/>
  <sheetViews>
    <sheetView view="pageBreakPreview" zoomScaleNormal="100" workbookViewId="0">
      <selection activeCell="A5" sqref="A5"/>
    </sheetView>
  </sheetViews>
  <sheetFormatPr baseColWidth="10" defaultColWidth="14.3984375" defaultRowHeight="15" customHeight="1"/>
  <cols>
    <col min="1" max="1" width="78.3984375" customWidth="1"/>
    <col min="2" max="2" width="13.3984375" customWidth="1"/>
    <col min="3" max="7" width="11.3984375" customWidth="1"/>
    <col min="8" max="22" width="10.796875" customWidth="1"/>
  </cols>
  <sheetData>
    <row r="1" spans="1:2" ht="14.25" customHeight="1">
      <c r="A1" s="59" t="s">
        <v>90</v>
      </c>
      <c r="B1" s="59"/>
    </row>
    <row r="2" spans="1:2" ht="18" customHeight="1">
      <c r="A2" s="3" t="s">
        <v>91</v>
      </c>
      <c r="B2" s="611" t="s">
        <v>92</v>
      </c>
    </row>
    <row r="3" spans="1:2" ht="18" customHeight="1">
      <c r="A3" s="565" t="s">
        <v>93</v>
      </c>
      <c r="B3" s="611" t="s">
        <v>94</v>
      </c>
    </row>
    <row r="4" spans="1:2" ht="18" customHeight="1">
      <c r="A4" s="565" t="s">
        <v>95</v>
      </c>
      <c r="B4" s="611" t="s">
        <v>96</v>
      </c>
    </row>
    <row r="5" spans="1:2" ht="18" customHeight="1">
      <c r="A5" s="3" t="s">
        <v>97</v>
      </c>
      <c r="B5" s="611" t="s">
        <v>98</v>
      </c>
    </row>
    <row r="6" spans="1:2" ht="18" customHeight="1">
      <c r="A6" s="3" t="s">
        <v>99</v>
      </c>
      <c r="B6" s="611" t="s">
        <v>100</v>
      </c>
    </row>
    <row r="7" spans="1:2" ht="18" customHeight="1">
      <c r="A7" s="3" t="s">
        <v>101</v>
      </c>
      <c r="B7" s="611" t="s">
        <v>102</v>
      </c>
    </row>
    <row r="8" spans="1:2" ht="18" customHeight="1">
      <c r="A8" s="3" t="s">
        <v>103</v>
      </c>
      <c r="B8" s="611" t="s">
        <v>104</v>
      </c>
    </row>
    <row r="9" spans="1:2" ht="18" customHeight="1">
      <c r="A9" s="3" t="s">
        <v>105</v>
      </c>
      <c r="B9" s="611" t="s">
        <v>106</v>
      </c>
    </row>
    <row r="10" spans="1:2" ht="18" customHeight="1">
      <c r="A10" s="3" t="s">
        <v>107</v>
      </c>
      <c r="B10" s="611" t="s">
        <v>108</v>
      </c>
    </row>
    <row r="11" spans="1:2" ht="18" customHeight="1">
      <c r="A11" s="3" t="s">
        <v>109</v>
      </c>
      <c r="B11" s="611" t="s">
        <v>110</v>
      </c>
    </row>
    <row r="12" spans="1:2" ht="14.25" customHeight="1">
      <c r="A12" s="3" t="s">
        <v>111</v>
      </c>
      <c r="B12" s="611" t="s">
        <v>112</v>
      </c>
    </row>
    <row r="13" spans="1:2" ht="14.75" customHeight="1" thickBot="1">
      <c r="A13" s="61" t="s">
        <v>113</v>
      </c>
      <c r="B13" s="610" t="s">
        <v>114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colBreaks count="1" manualBreakCount="1">
    <brk id="2" max="16383" man="1"/>
  </colBreak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Feuil147">
    <tabColor rgb="FFFF0000"/>
  </sheetPr>
  <dimension ref="A1:H92"/>
  <sheetViews>
    <sheetView view="pageBreakPreview" zoomScale="130" zoomScaleNormal="100" zoomScaleSheetLayoutView="130" workbookViewId="0">
      <selection activeCell="C4" sqref="C4"/>
    </sheetView>
  </sheetViews>
  <sheetFormatPr baseColWidth="10" defaultColWidth="14.3984375" defaultRowHeight="15" customHeight="1"/>
  <cols>
    <col min="1" max="1" width="0.796875" style="422" customWidth="1"/>
    <col min="2" max="2" width="21.796875" style="422" customWidth="1"/>
    <col min="3" max="4" width="17.796875" style="422" customWidth="1"/>
    <col min="5" max="5" width="13.19921875" style="422" customWidth="1"/>
    <col min="6" max="6" width="13.796875" style="422" customWidth="1"/>
    <col min="7" max="7" width="14.796875" style="422" customWidth="1"/>
    <col min="8" max="9" width="14.3984375" style="422" customWidth="1"/>
    <col min="10" max="16384" width="14.3984375" style="422"/>
  </cols>
  <sheetData>
    <row r="1" spans="1:8" ht="16.5" customHeight="1">
      <c r="A1" s="653" t="s">
        <v>2468</v>
      </c>
      <c r="B1" s="84"/>
      <c r="C1" s="84"/>
      <c r="D1" s="84"/>
      <c r="E1" s="84"/>
      <c r="F1" s="84"/>
      <c r="G1" s="84"/>
    </row>
    <row r="2" spans="1:8" ht="33" customHeight="1">
      <c r="A2" s="451" t="s">
        <v>629</v>
      </c>
      <c r="B2" s="175"/>
      <c r="C2" s="1163" t="s">
        <v>2469</v>
      </c>
      <c r="D2" s="910"/>
      <c r="E2" s="1161" t="s">
        <v>2470</v>
      </c>
      <c r="F2" s="961"/>
      <c r="G2" s="1162" t="s">
        <v>445</v>
      </c>
    </row>
    <row r="3" spans="1:8" ht="14" customHeight="1" thickBot="1">
      <c r="A3" s="179"/>
      <c r="B3" s="179"/>
      <c r="C3" s="485" t="s">
        <v>2471</v>
      </c>
      <c r="D3" s="485" t="s">
        <v>2472</v>
      </c>
      <c r="E3" s="484" t="s">
        <v>2041</v>
      </c>
      <c r="F3" s="484" t="s">
        <v>2042</v>
      </c>
      <c r="G3" s="901"/>
    </row>
    <row r="4" spans="1:8" ht="15" customHeight="1">
      <c r="A4" s="2" t="s">
        <v>498</v>
      </c>
      <c r="B4" s="758"/>
      <c r="C4" s="25"/>
      <c r="D4" s="625"/>
      <c r="E4" s="625"/>
      <c r="F4" s="625"/>
      <c r="G4" s="625">
        <f t="shared" ref="G4:G35" si="0">SUM(E4:F4)</f>
        <v>0</v>
      </c>
      <c r="H4" s="450"/>
    </row>
    <row r="5" spans="1:8" ht="15" customHeight="1">
      <c r="A5" s="2"/>
      <c r="B5" s="758" t="s">
        <v>500</v>
      </c>
      <c r="C5" s="755"/>
      <c r="D5" s="624"/>
      <c r="E5" s="624"/>
      <c r="F5" s="624"/>
      <c r="G5" s="624">
        <f t="shared" si="0"/>
        <v>0</v>
      </c>
      <c r="H5" s="450"/>
    </row>
    <row r="6" spans="1:8" ht="15" customHeight="1">
      <c r="A6" s="2"/>
      <c r="B6" s="758" t="s">
        <v>501</v>
      </c>
      <c r="C6" s="751"/>
      <c r="D6" s="624"/>
      <c r="E6" s="624"/>
      <c r="F6" s="624"/>
      <c r="G6" s="624">
        <f t="shared" si="0"/>
        <v>0</v>
      </c>
      <c r="H6" s="450"/>
    </row>
    <row r="7" spans="1:8" ht="15" customHeight="1">
      <c r="A7" s="2"/>
      <c r="B7" s="758" t="s">
        <v>502</v>
      </c>
      <c r="C7" s="751"/>
      <c r="D7" s="624"/>
      <c r="E7" s="624"/>
      <c r="F7" s="624"/>
      <c r="G7" s="624">
        <f t="shared" si="0"/>
        <v>0</v>
      </c>
      <c r="H7" s="450"/>
    </row>
    <row r="8" spans="1:8" ht="15" customHeight="1">
      <c r="A8" s="2" t="s">
        <v>503</v>
      </c>
      <c r="B8" s="758"/>
      <c r="C8" s="25"/>
      <c r="D8" s="625"/>
      <c r="E8" s="625"/>
      <c r="F8" s="625"/>
      <c r="G8" s="625">
        <f t="shared" si="0"/>
        <v>0</v>
      </c>
      <c r="H8" s="450"/>
    </row>
    <row r="9" spans="1:8" ht="15" customHeight="1">
      <c r="A9" s="2"/>
      <c r="B9" s="758" t="s">
        <v>505</v>
      </c>
      <c r="C9" s="751"/>
      <c r="D9" s="624"/>
      <c r="E9" s="624"/>
      <c r="F9" s="624"/>
      <c r="G9" s="624">
        <f t="shared" si="0"/>
        <v>0</v>
      </c>
      <c r="H9" s="450"/>
    </row>
    <row r="10" spans="1:8" ht="15" customHeight="1">
      <c r="A10" s="2"/>
      <c r="B10" s="758" t="s">
        <v>506</v>
      </c>
      <c r="C10" s="751"/>
      <c r="D10" s="624"/>
      <c r="E10" s="624"/>
      <c r="F10" s="624"/>
      <c r="G10" s="624">
        <f t="shared" si="0"/>
        <v>0</v>
      </c>
      <c r="H10" s="450"/>
    </row>
    <row r="11" spans="1:8" ht="15" customHeight="1">
      <c r="A11" s="2"/>
      <c r="B11" s="758" t="s">
        <v>507</v>
      </c>
      <c r="C11" s="751"/>
      <c r="D11" s="624"/>
      <c r="E11" s="624"/>
      <c r="F11" s="624"/>
      <c r="G11" s="624">
        <f t="shared" si="0"/>
        <v>0</v>
      </c>
      <c r="H11" s="450"/>
    </row>
    <row r="12" spans="1:8" ht="15" customHeight="1">
      <c r="A12" s="2"/>
      <c r="B12" s="758" t="s">
        <v>508</v>
      </c>
      <c r="C12" s="751"/>
      <c r="D12" s="624"/>
      <c r="E12" s="624"/>
      <c r="F12" s="624"/>
      <c r="G12" s="624">
        <f t="shared" si="0"/>
        <v>0</v>
      </c>
      <c r="H12" s="450"/>
    </row>
    <row r="13" spans="1:8" ht="15" customHeight="1">
      <c r="A13" s="2"/>
      <c r="B13" s="758" t="s">
        <v>509</v>
      </c>
      <c r="C13" s="751"/>
      <c r="D13" s="624"/>
      <c r="E13" s="624"/>
      <c r="F13" s="624"/>
      <c r="G13" s="624">
        <f t="shared" si="0"/>
        <v>0</v>
      </c>
      <c r="H13" s="450"/>
    </row>
    <row r="14" spans="1:8" ht="15" customHeight="1">
      <c r="A14" s="2" t="s">
        <v>510</v>
      </c>
      <c r="B14" s="758"/>
      <c r="C14" s="25"/>
      <c r="D14" s="625"/>
      <c r="E14" s="625"/>
      <c r="F14" s="625"/>
      <c r="G14" s="625">
        <f t="shared" si="0"/>
        <v>0</v>
      </c>
      <c r="H14" s="450"/>
    </row>
    <row r="15" spans="1:8" ht="15" customHeight="1">
      <c r="A15" s="2"/>
      <c r="B15" s="758" t="s">
        <v>512</v>
      </c>
      <c r="C15" s="751"/>
      <c r="D15" s="624"/>
      <c r="E15" s="624"/>
      <c r="F15" s="624"/>
      <c r="G15" s="624">
        <f t="shared" si="0"/>
        <v>0</v>
      </c>
      <c r="H15" s="450"/>
    </row>
    <row r="16" spans="1:8" ht="15" customHeight="1">
      <c r="A16" s="2"/>
      <c r="B16" s="758" t="s">
        <v>513</v>
      </c>
      <c r="C16" s="751"/>
      <c r="D16" s="624"/>
      <c r="E16" s="624"/>
      <c r="F16" s="624"/>
      <c r="G16" s="624">
        <f t="shared" si="0"/>
        <v>0</v>
      </c>
      <c r="H16" s="450"/>
    </row>
    <row r="17" spans="1:7" ht="15" customHeight="1">
      <c r="A17" s="2" t="s">
        <v>514</v>
      </c>
      <c r="B17" s="758"/>
      <c r="C17" s="25"/>
      <c r="D17" s="625"/>
      <c r="E17" s="625"/>
      <c r="F17" s="625"/>
      <c r="G17" s="625">
        <f t="shared" si="0"/>
        <v>0</v>
      </c>
    </row>
    <row r="18" spans="1:7" ht="15" customHeight="1">
      <c r="A18" s="2"/>
      <c r="B18" s="758" t="s">
        <v>516</v>
      </c>
      <c r="C18" s="751"/>
      <c r="D18" s="624"/>
      <c r="E18" s="624"/>
      <c r="F18" s="624"/>
      <c r="G18" s="624">
        <f t="shared" si="0"/>
        <v>0</v>
      </c>
    </row>
    <row r="19" spans="1:7" ht="15" customHeight="1">
      <c r="A19" s="2"/>
      <c r="B19" s="758" t="s">
        <v>517</v>
      </c>
      <c r="C19" s="751"/>
      <c r="D19" s="624"/>
      <c r="E19" s="624"/>
      <c r="F19" s="624"/>
      <c r="G19" s="624">
        <f t="shared" si="0"/>
        <v>0</v>
      </c>
    </row>
    <row r="20" spans="1:7" ht="15" customHeight="1">
      <c r="A20" s="2"/>
      <c r="B20" s="748" t="s">
        <v>518</v>
      </c>
      <c r="C20" s="755"/>
      <c r="D20" s="624"/>
      <c r="E20" s="624"/>
      <c r="F20" s="624"/>
      <c r="G20" s="624">
        <f t="shared" si="0"/>
        <v>0</v>
      </c>
    </row>
    <row r="21" spans="1:7" ht="15" customHeight="1">
      <c r="A21" s="2"/>
      <c r="B21" s="748" t="s">
        <v>519</v>
      </c>
      <c r="C21" s="755"/>
      <c r="D21" s="624"/>
      <c r="E21" s="624"/>
      <c r="F21" s="624"/>
      <c r="G21" s="624">
        <f t="shared" si="0"/>
        <v>0</v>
      </c>
    </row>
    <row r="22" spans="1:7" ht="15" customHeight="1">
      <c r="A22" s="2"/>
      <c r="B22" s="758" t="s">
        <v>520</v>
      </c>
      <c r="C22" s="751"/>
      <c r="D22" s="624"/>
      <c r="E22" s="624"/>
      <c r="F22" s="624"/>
      <c r="G22" s="624">
        <f t="shared" si="0"/>
        <v>0</v>
      </c>
    </row>
    <row r="23" spans="1:7" ht="15" customHeight="1">
      <c r="A23" s="2"/>
      <c r="B23" s="758" t="s">
        <v>521</v>
      </c>
      <c r="C23" s="751"/>
      <c r="D23" s="624"/>
      <c r="E23" s="624"/>
      <c r="F23" s="624"/>
      <c r="G23" s="624">
        <f t="shared" si="0"/>
        <v>0</v>
      </c>
    </row>
    <row r="24" spans="1:7" ht="15" customHeight="1">
      <c r="A24" s="2"/>
      <c r="B24" s="758" t="s">
        <v>522</v>
      </c>
      <c r="C24" s="751"/>
      <c r="D24" s="624"/>
      <c r="E24" s="624"/>
      <c r="F24" s="624"/>
      <c r="G24" s="624">
        <f t="shared" si="0"/>
        <v>0</v>
      </c>
    </row>
    <row r="25" spans="1:7" ht="15" customHeight="1">
      <c r="A25" s="2"/>
      <c r="B25" s="758" t="s">
        <v>523</v>
      </c>
      <c r="C25" s="751"/>
      <c r="D25" s="624"/>
      <c r="E25" s="624"/>
      <c r="F25" s="624"/>
      <c r="G25" s="624">
        <f t="shared" si="0"/>
        <v>0</v>
      </c>
    </row>
    <row r="26" spans="1:7" ht="15" customHeight="1">
      <c r="A26" s="2" t="s">
        <v>524</v>
      </c>
      <c r="B26" s="758"/>
      <c r="C26" s="25"/>
      <c r="D26" s="625"/>
      <c r="E26" s="625"/>
      <c r="F26" s="625"/>
      <c r="G26" s="625">
        <f t="shared" si="0"/>
        <v>0</v>
      </c>
    </row>
    <row r="27" spans="1:7" ht="15" customHeight="1">
      <c r="A27" s="2"/>
      <c r="B27" s="758" t="s">
        <v>532</v>
      </c>
      <c r="C27" s="751"/>
      <c r="D27" s="624"/>
      <c r="E27" s="624"/>
      <c r="F27" s="624"/>
      <c r="G27" s="624">
        <f t="shared" si="0"/>
        <v>0</v>
      </c>
    </row>
    <row r="28" spans="1:7" ht="15" customHeight="1">
      <c r="A28" s="2"/>
      <c r="B28" s="758" t="s">
        <v>533</v>
      </c>
      <c r="C28" s="751"/>
      <c r="D28" s="624"/>
      <c r="E28" s="624"/>
      <c r="F28" s="624"/>
      <c r="G28" s="624">
        <f t="shared" si="0"/>
        <v>0</v>
      </c>
    </row>
    <row r="29" spans="1:7" ht="15" customHeight="1">
      <c r="A29" s="2"/>
      <c r="B29" s="758" t="s">
        <v>534</v>
      </c>
      <c r="C29" s="751"/>
      <c r="D29" s="624"/>
      <c r="E29" s="624"/>
      <c r="F29" s="624"/>
      <c r="G29" s="624">
        <f t="shared" si="0"/>
        <v>0</v>
      </c>
    </row>
    <row r="30" spans="1:7" ht="15" customHeight="1">
      <c r="A30" s="2"/>
      <c r="B30" s="758" t="s">
        <v>535</v>
      </c>
      <c r="C30" s="751"/>
      <c r="D30" s="624"/>
      <c r="E30" s="624"/>
      <c r="F30" s="624"/>
      <c r="G30" s="624">
        <f t="shared" si="0"/>
        <v>0</v>
      </c>
    </row>
    <row r="31" spans="1:7" ht="15" customHeight="1">
      <c r="A31" s="2"/>
      <c r="B31" s="758" t="s">
        <v>536</v>
      </c>
      <c r="C31" s="755"/>
      <c r="D31" s="624"/>
      <c r="E31" s="624"/>
      <c r="F31" s="624"/>
      <c r="G31" s="624">
        <f t="shared" si="0"/>
        <v>0</v>
      </c>
    </row>
    <row r="32" spans="1:7" ht="15" customHeight="1">
      <c r="A32" s="2" t="s">
        <v>537</v>
      </c>
      <c r="B32" s="758"/>
      <c r="C32" s="25"/>
      <c r="D32" s="625"/>
      <c r="E32" s="625"/>
      <c r="F32" s="625"/>
      <c r="G32" s="625">
        <f t="shared" si="0"/>
        <v>0</v>
      </c>
    </row>
    <row r="33" spans="1:7" ht="15" customHeight="1">
      <c r="A33" s="2"/>
      <c r="B33" s="758" t="s">
        <v>539</v>
      </c>
      <c r="C33" s="751"/>
      <c r="D33" s="624"/>
      <c r="E33" s="624"/>
      <c r="F33" s="624"/>
      <c r="G33" s="624">
        <f t="shared" si="0"/>
        <v>0</v>
      </c>
    </row>
    <row r="34" spans="1:7" ht="15" customHeight="1">
      <c r="A34" s="2"/>
      <c r="B34" s="758" t="s">
        <v>540</v>
      </c>
      <c r="C34" s="751"/>
      <c r="D34" s="624"/>
      <c r="E34" s="624"/>
      <c r="F34" s="624"/>
      <c r="G34" s="624">
        <f t="shared" si="0"/>
        <v>0</v>
      </c>
    </row>
    <row r="35" spans="1:7" ht="15" customHeight="1">
      <c r="A35" s="2"/>
      <c r="B35" s="758" t="s">
        <v>541</v>
      </c>
      <c r="C35" s="751"/>
      <c r="D35" s="624"/>
      <c r="E35" s="624"/>
      <c r="F35" s="624"/>
      <c r="G35" s="624">
        <f t="shared" si="0"/>
        <v>0</v>
      </c>
    </row>
    <row r="36" spans="1:7" ht="15" customHeight="1">
      <c r="A36" s="2"/>
      <c r="B36" s="758" t="s">
        <v>542</v>
      </c>
      <c r="C36" s="751"/>
      <c r="D36" s="624"/>
      <c r="E36" s="624"/>
      <c r="F36" s="624"/>
      <c r="G36" s="624">
        <f t="shared" ref="G36:G67" si="1">SUM(E36:F36)</f>
        <v>0</v>
      </c>
    </row>
    <row r="37" spans="1:7" ht="15" customHeight="1">
      <c r="A37" s="2"/>
      <c r="B37" s="758" t="s">
        <v>543</v>
      </c>
      <c r="C37" s="751"/>
      <c r="D37" s="624"/>
      <c r="E37" s="624"/>
      <c r="F37" s="624"/>
      <c r="G37" s="624">
        <f t="shared" si="1"/>
        <v>0</v>
      </c>
    </row>
    <row r="38" spans="1:7" ht="15" customHeight="1">
      <c r="A38" s="2"/>
      <c r="B38" s="758" t="s">
        <v>544</v>
      </c>
      <c r="C38" s="751"/>
      <c r="D38" s="624"/>
      <c r="E38" s="624"/>
      <c r="F38" s="624"/>
      <c r="G38" s="624">
        <f t="shared" si="1"/>
        <v>0</v>
      </c>
    </row>
    <row r="39" spans="1:7" ht="15" customHeight="1">
      <c r="A39" s="2" t="s">
        <v>545</v>
      </c>
      <c r="B39" s="758"/>
      <c r="C39" s="25"/>
      <c r="D39" s="625"/>
      <c r="E39" s="625"/>
      <c r="F39" s="625"/>
      <c r="G39" s="625">
        <f t="shared" si="1"/>
        <v>0</v>
      </c>
    </row>
    <row r="40" spans="1:7" ht="15" customHeight="1">
      <c r="A40" s="2"/>
      <c r="B40" s="758" t="s">
        <v>547</v>
      </c>
      <c r="C40" s="751"/>
      <c r="D40" s="624"/>
      <c r="E40" s="624"/>
      <c r="F40" s="624"/>
      <c r="G40" s="624">
        <f t="shared" si="1"/>
        <v>0</v>
      </c>
    </row>
    <row r="41" spans="1:7" ht="15" customHeight="1">
      <c r="A41" s="2"/>
      <c r="B41" s="758" t="s">
        <v>548</v>
      </c>
      <c r="C41" s="751"/>
      <c r="D41" s="624"/>
      <c r="E41" s="624"/>
      <c r="F41" s="624"/>
      <c r="G41" s="624">
        <f t="shared" si="1"/>
        <v>0</v>
      </c>
    </row>
    <row r="42" spans="1:7" ht="15" customHeight="1">
      <c r="A42" s="2"/>
      <c r="B42" s="758" t="s">
        <v>549</v>
      </c>
      <c r="C42" s="751"/>
      <c r="D42" s="624"/>
      <c r="E42" s="624"/>
      <c r="F42" s="624"/>
      <c r="G42" s="624">
        <f t="shared" si="1"/>
        <v>0</v>
      </c>
    </row>
    <row r="43" spans="1:7" ht="15" customHeight="1">
      <c r="A43" s="2" t="s">
        <v>550</v>
      </c>
      <c r="B43" s="758"/>
      <c r="C43" s="25"/>
      <c r="D43" s="625"/>
      <c r="E43" s="625"/>
      <c r="F43" s="625"/>
      <c r="G43" s="625">
        <f t="shared" si="1"/>
        <v>0</v>
      </c>
    </row>
    <row r="44" spans="1:7" ht="15" customHeight="1">
      <c r="A44" s="2"/>
      <c r="B44" s="758" t="s">
        <v>552</v>
      </c>
      <c r="C44" s="751"/>
      <c r="D44" s="624"/>
      <c r="E44" s="624"/>
      <c r="F44" s="624"/>
      <c r="G44" s="624">
        <f t="shared" si="1"/>
        <v>0</v>
      </c>
    </row>
    <row r="45" spans="1:7" ht="15" customHeight="1">
      <c r="A45" s="2"/>
      <c r="B45" s="758" t="s">
        <v>553</v>
      </c>
      <c r="C45" s="751"/>
      <c r="D45" s="624"/>
      <c r="E45" s="624"/>
      <c r="F45" s="624"/>
      <c r="G45" s="624">
        <f t="shared" si="1"/>
        <v>0</v>
      </c>
    </row>
    <row r="46" spans="1:7" ht="15" customHeight="1">
      <c r="A46" s="2"/>
      <c r="B46" s="758" t="s">
        <v>554</v>
      </c>
      <c r="C46" s="751"/>
      <c r="D46" s="624"/>
      <c r="E46" s="624"/>
      <c r="F46" s="624"/>
      <c r="G46" s="624">
        <f t="shared" si="1"/>
        <v>0</v>
      </c>
    </row>
    <row r="47" spans="1:7" ht="15" customHeight="1">
      <c r="A47" s="2"/>
      <c r="B47" s="758" t="s">
        <v>555</v>
      </c>
      <c r="C47" s="751"/>
      <c r="D47" s="624"/>
      <c r="E47" s="624"/>
      <c r="F47" s="624"/>
      <c r="G47" s="624">
        <f t="shared" si="1"/>
        <v>0</v>
      </c>
    </row>
    <row r="48" spans="1:7" ht="15" customHeight="1">
      <c r="A48" s="2"/>
      <c r="B48" s="758" t="s">
        <v>556</v>
      </c>
      <c r="C48" s="751"/>
      <c r="D48" s="624"/>
      <c r="E48" s="624"/>
      <c r="F48" s="624"/>
      <c r="G48" s="624">
        <f t="shared" si="1"/>
        <v>0</v>
      </c>
    </row>
    <row r="49" spans="1:7" ht="15" customHeight="1">
      <c r="A49" s="2"/>
      <c r="B49" s="758" t="s">
        <v>557</v>
      </c>
      <c r="C49" s="751"/>
      <c r="D49" s="624"/>
      <c r="E49" s="624"/>
      <c r="F49" s="624"/>
      <c r="G49" s="624">
        <f t="shared" si="1"/>
        <v>0</v>
      </c>
    </row>
    <row r="50" spans="1:7" ht="15" customHeight="1">
      <c r="A50" s="2"/>
      <c r="B50" s="758" t="s">
        <v>558</v>
      </c>
      <c r="C50" s="751"/>
      <c r="D50" s="624"/>
      <c r="E50" s="624"/>
      <c r="F50" s="624"/>
      <c r="G50" s="624">
        <f t="shared" si="1"/>
        <v>0</v>
      </c>
    </row>
    <row r="51" spans="1:7" ht="15" customHeight="1">
      <c r="A51" s="2" t="s">
        <v>559</v>
      </c>
      <c r="B51" s="758"/>
      <c r="C51" s="25"/>
      <c r="D51" s="625"/>
      <c r="E51" s="625"/>
      <c r="F51" s="625"/>
      <c r="G51" s="625">
        <f t="shared" si="1"/>
        <v>0</v>
      </c>
    </row>
    <row r="52" spans="1:7" ht="15" customHeight="1">
      <c r="A52" s="2"/>
      <c r="B52" s="758" t="s">
        <v>561</v>
      </c>
      <c r="C52" s="751"/>
      <c r="D52" s="624"/>
      <c r="E52" s="624"/>
      <c r="F52" s="624"/>
      <c r="G52" s="624">
        <f t="shared" si="1"/>
        <v>0</v>
      </c>
    </row>
    <row r="53" spans="1:7" ht="15" customHeight="1">
      <c r="A53" s="2"/>
      <c r="B53" s="758" t="s">
        <v>562</v>
      </c>
      <c r="C53" s="751"/>
      <c r="D53" s="624"/>
      <c r="E53" s="624"/>
      <c r="F53" s="624"/>
      <c r="G53" s="624">
        <f t="shared" si="1"/>
        <v>0</v>
      </c>
    </row>
    <row r="54" spans="1:7" ht="15" customHeight="1">
      <c r="A54" s="2"/>
      <c r="B54" s="758" t="s">
        <v>563</v>
      </c>
      <c r="C54" s="751"/>
      <c r="D54" s="624"/>
      <c r="E54" s="624"/>
      <c r="F54" s="624"/>
      <c r="G54" s="624">
        <f t="shared" si="1"/>
        <v>0</v>
      </c>
    </row>
    <row r="55" spans="1:7" ht="15" customHeight="1">
      <c r="A55" s="2"/>
      <c r="B55" s="758" t="s">
        <v>564</v>
      </c>
      <c r="C55" s="751"/>
      <c r="D55" s="624"/>
      <c r="E55" s="624"/>
      <c r="F55" s="624"/>
      <c r="G55" s="624">
        <f t="shared" si="1"/>
        <v>0</v>
      </c>
    </row>
    <row r="56" spans="1:7" ht="15" customHeight="1">
      <c r="A56" s="2"/>
      <c r="B56" s="758" t="s">
        <v>565</v>
      </c>
      <c r="C56" s="755"/>
      <c r="D56" s="624"/>
      <c r="E56" s="624"/>
      <c r="F56" s="624"/>
      <c r="G56" s="624">
        <f t="shared" si="1"/>
        <v>0</v>
      </c>
    </row>
    <row r="57" spans="1:7" ht="15" customHeight="1">
      <c r="A57" s="2"/>
      <c r="B57" s="758" t="s">
        <v>566</v>
      </c>
      <c r="C57" s="755"/>
      <c r="D57" s="624"/>
      <c r="E57" s="624"/>
      <c r="F57" s="624"/>
      <c r="G57" s="624">
        <f t="shared" si="1"/>
        <v>0</v>
      </c>
    </row>
    <row r="58" spans="1:7" ht="15" customHeight="1">
      <c r="A58" s="2"/>
      <c r="B58" s="758" t="s">
        <v>567</v>
      </c>
      <c r="C58" s="751"/>
      <c r="D58" s="624"/>
      <c r="E58" s="624"/>
      <c r="F58" s="624"/>
      <c r="G58" s="624">
        <f t="shared" si="1"/>
        <v>0</v>
      </c>
    </row>
    <row r="59" spans="1:7" ht="15" customHeight="1">
      <c r="A59" s="2" t="s">
        <v>568</v>
      </c>
      <c r="B59" s="758"/>
      <c r="C59" s="25"/>
      <c r="D59" s="625"/>
      <c r="E59" s="625"/>
      <c r="F59" s="625"/>
      <c r="G59" s="625">
        <f t="shared" si="1"/>
        <v>0</v>
      </c>
    </row>
    <row r="60" spans="1:7" ht="15" customHeight="1">
      <c r="A60" s="2"/>
      <c r="B60" s="758" t="s">
        <v>570</v>
      </c>
      <c r="C60" s="751"/>
      <c r="D60" s="624"/>
      <c r="E60" s="624"/>
      <c r="F60" s="624"/>
      <c r="G60" s="624">
        <f t="shared" si="1"/>
        <v>0</v>
      </c>
    </row>
    <row r="61" spans="1:7" ht="15" customHeight="1">
      <c r="A61" s="2"/>
      <c r="B61" s="758" t="s">
        <v>571</v>
      </c>
      <c r="C61" s="751"/>
      <c r="D61" s="624"/>
      <c r="E61" s="624"/>
      <c r="F61" s="624"/>
      <c r="G61" s="624">
        <f t="shared" si="1"/>
        <v>0</v>
      </c>
    </row>
    <row r="62" spans="1:7" ht="15" customHeight="1">
      <c r="A62" s="2"/>
      <c r="B62" s="758" t="s">
        <v>572</v>
      </c>
      <c r="C62" s="751"/>
      <c r="D62" s="624"/>
      <c r="E62" s="624"/>
      <c r="F62" s="624"/>
      <c r="G62" s="624">
        <f t="shared" si="1"/>
        <v>0</v>
      </c>
    </row>
    <row r="63" spans="1:7" ht="15" customHeight="1">
      <c r="A63" s="2"/>
      <c r="B63" s="758" t="s">
        <v>573</v>
      </c>
      <c r="C63" s="751"/>
      <c r="D63" s="624"/>
      <c r="E63" s="624"/>
      <c r="F63" s="624"/>
      <c r="G63" s="624">
        <f t="shared" si="1"/>
        <v>0</v>
      </c>
    </row>
    <row r="64" spans="1:7" ht="15" customHeight="1">
      <c r="A64" s="2" t="s">
        <v>574</v>
      </c>
      <c r="B64" s="758"/>
      <c r="C64" s="25"/>
      <c r="D64" s="625"/>
      <c r="E64" s="625"/>
      <c r="F64" s="625"/>
      <c r="G64" s="625">
        <f t="shared" si="1"/>
        <v>0</v>
      </c>
    </row>
    <row r="65" spans="1:7" ht="15" customHeight="1">
      <c r="A65" s="2"/>
      <c r="B65" s="758" t="s">
        <v>576</v>
      </c>
      <c r="C65" s="751"/>
      <c r="D65" s="624"/>
      <c r="E65" s="624"/>
      <c r="F65" s="624"/>
      <c r="G65" s="624">
        <f t="shared" si="1"/>
        <v>0</v>
      </c>
    </row>
    <row r="66" spans="1:7" ht="15" customHeight="1">
      <c r="A66" s="2"/>
      <c r="B66" s="758" t="s">
        <v>577</v>
      </c>
      <c r="C66" s="751"/>
      <c r="D66" s="624"/>
      <c r="E66" s="624"/>
      <c r="F66" s="624"/>
      <c r="G66" s="624">
        <f t="shared" si="1"/>
        <v>0</v>
      </c>
    </row>
    <row r="67" spans="1:7" ht="15" customHeight="1">
      <c r="A67" s="2"/>
      <c r="B67" s="758" t="s">
        <v>578</v>
      </c>
      <c r="C67" s="751"/>
      <c r="D67" s="624"/>
      <c r="E67" s="624"/>
      <c r="F67" s="624"/>
      <c r="G67" s="624">
        <f t="shared" si="1"/>
        <v>0</v>
      </c>
    </row>
    <row r="68" spans="1:7" ht="15" customHeight="1">
      <c r="A68" s="2" t="s">
        <v>579</v>
      </c>
      <c r="B68" s="758"/>
      <c r="C68" s="25"/>
      <c r="D68" s="625"/>
      <c r="E68" s="625"/>
      <c r="F68" s="625"/>
      <c r="G68" s="625">
        <f t="shared" ref="G68:G91" si="2">SUM(E68:F68)</f>
        <v>0</v>
      </c>
    </row>
    <row r="69" spans="1:7" ht="15" customHeight="1">
      <c r="A69" s="2"/>
      <c r="B69" s="758" t="s">
        <v>580</v>
      </c>
      <c r="C69" s="751"/>
      <c r="D69" s="624"/>
      <c r="E69" s="624"/>
      <c r="F69" s="624"/>
      <c r="G69" s="624">
        <f t="shared" si="2"/>
        <v>0</v>
      </c>
    </row>
    <row r="70" spans="1:7" ht="15" customHeight="1">
      <c r="A70" s="2"/>
      <c r="B70" s="758" t="s">
        <v>581</v>
      </c>
      <c r="C70" s="751"/>
      <c r="D70" s="624"/>
      <c r="E70" s="624"/>
      <c r="F70" s="624"/>
      <c r="G70" s="624">
        <f t="shared" si="2"/>
        <v>0</v>
      </c>
    </row>
    <row r="71" spans="1:7" ht="15" customHeight="1">
      <c r="A71" s="2"/>
      <c r="B71" s="758" t="s">
        <v>582</v>
      </c>
      <c r="C71" s="751"/>
      <c r="D71" s="624"/>
      <c r="E71" s="624"/>
      <c r="F71" s="624"/>
      <c r="G71" s="624">
        <f t="shared" si="2"/>
        <v>0</v>
      </c>
    </row>
    <row r="72" spans="1:7" ht="15" customHeight="1">
      <c r="A72" s="2" t="s">
        <v>583</v>
      </c>
      <c r="B72" s="758"/>
      <c r="C72" s="25"/>
      <c r="D72" s="625"/>
      <c r="E72" s="625"/>
      <c r="F72" s="625"/>
      <c r="G72" s="625">
        <f t="shared" si="2"/>
        <v>0</v>
      </c>
    </row>
    <row r="73" spans="1:7" ht="15" customHeight="1">
      <c r="A73" s="2"/>
      <c r="B73" s="758" t="s">
        <v>584</v>
      </c>
      <c r="C73" s="751"/>
      <c r="D73" s="624"/>
      <c r="E73" s="624"/>
      <c r="F73" s="624"/>
      <c r="G73" s="624">
        <f t="shared" si="2"/>
        <v>0</v>
      </c>
    </row>
    <row r="74" spans="1:7" ht="15" customHeight="1">
      <c r="A74" s="2" t="s">
        <v>585</v>
      </c>
      <c r="B74" s="758"/>
      <c r="C74" s="25"/>
      <c r="D74" s="625"/>
      <c r="E74" s="625"/>
      <c r="F74" s="625"/>
      <c r="G74" s="625">
        <f t="shared" si="2"/>
        <v>0</v>
      </c>
    </row>
    <row r="75" spans="1:7" ht="15" customHeight="1">
      <c r="A75" s="2"/>
      <c r="B75" s="758" t="s">
        <v>586</v>
      </c>
      <c r="C75" s="751"/>
      <c r="D75" s="624"/>
      <c r="E75" s="624"/>
      <c r="F75" s="624"/>
      <c r="G75" s="624">
        <f t="shared" si="2"/>
        <v>0</v>
      </c>
    </row>
    <row r="76" spans="1:7" ht="15" customHeight="1">
      <c r="A76" s="2"/>
      <c r="B76" s="758" t="s">
        <v>587</v>
      </c>
      <c r="C76" s="751"/>
      <c r="D76" s="624"/>
      <c r="E76" s="624"/>
      <c r="F76" s="624"/>
      <c r="G76" s="624">
        <f t="shared" si="2"/>
        <v>0</v>
      </c>
    </row>
    <row r="77" spans="1:7" ht="15" customHeight="1">
      <c r="A77" s="2"/>
      <c r="B77" s="758" t="s">
        <v>588</v>
      </c>
      <c r="C77" s="751"/>
      <c r="D77" s="624"/>
      <c r="E77" s="624"/>
      <c r="F77" s="624"/>
      <c r="G77" s="624">
        <f t="shared" si="2"/>
        <v>0</v>
      </c>
    </row>
    <row r="78" spans="1:7" ht="15" customHeight="1">
      <c r="A78" s="2" t="s">
        <v>589</v>
      </c>
      <c r="B78" s="758"/>
      <c r="C78" s="25"/>
      <c r="D78" s="625"/>
      <c r="E78" s="625"/>
      <c r="F78" s="625"/>
      <c r="G78" s="625">
        <f t="shared" si="2"/>
        <v>0</v>
      </c>
    </row>
    <row r="79" spans="1:7" ht="15" customHeight="1">
      <c r="A79" s="2"/>
      <c r="B79" s="758" t="s">
        <v>591</v>
      </c>
      <c r="C79" s="751"/>
      <c r="D79" s="624"/>
      <c r="E79" s="624"/>
      <c r="F79" s="624"/>
      <c r="G79" s="624">
        <f t="shared" si="2"/>
        <v>0</v>
      </c>
    </row>
    <row r="80" spans="1:7" ht="15" customHeight="1">
      <c r="A80" s="2"/>
      <c r="B80" s="758" t="s">
        <v>592</v>
      </c>
      <c r="C80" s="755"/>
      <c r="D80" s="624"/>
      <c r="E80" s="624"/>
      <c r="F80" s="624"/>
      <c r="G80" s="624">
        <f t="shared" si="2"/>
        <v>0</v>
      </c>
    </row>
    <row r="81" spans="1:7" ht="15" customHeight="1">
      <c r="A81" s="2"/>
      <c r="B81" s="758" t="s">
        <v>593</v>
      </c>
      <c r="C81" s="755"/>
      <c r="D81" s="624"/>
      <c r="E81" s="624"/>
      <c r="F81" s="624"/>
      <c r="G81" s="624">
        <f t="shared" si="2"/>
        <v>0</v>
      </c>
    </row>
    <row r="82" spans="1:7" ht="15" customHeight="1">
      <c r="A82" s="2" t="s">
        <v>594</v>
      </c>
      <c r="B82" s="758"/>
      <c r="C82" s="25"/>
      <c r="D82" s="625"/>
      <c r="E82" s="625"/>
      <c r="F82" s="625"/>
      <c r="G82" s="625">
        <f t="shared" si="2"/>
        <v>0</v>
      </c>
    </row>
    <row r="83" spans="1:7" ht="15" customHeight="1">
      <c r="A83" s="2"/>
      <c r="B83" s="758" t="s">
        <v>595</v>
      </c>
      <c r="C83" s="751"/>
      <c r="D83" s="624"/>
      <c r="E83" s="624"/>
      <c r="F83" s="624"/>
      <c r="G83" s="624">
        <f t="shared" si="2"/>
        <v>0</v>
      </c>
    </row>
    <row r="84" spans="1:7" ht="15" customHeight="1">
      <c r="A84" s="2" t="s">
        <v>596</v>
      </c>
      <c r="B84" s="758"/>
      <c r="C84" s="25"/>
      <c r="D84" s="625"/>
      <c r="E84" s="625"/>
      <c r="F84" s="625"/>
      <c r="G84" s="625">
        <f t="shared" si="2"/>
        <v>0</v>
      </c>
    </row>
    <row r="85" spans="1:7" ht="15" customHeight="1">
      <c r="A85" s="2"/>
      <c r="B85" s="758" t="s">
        <v>598</v>
      </c>
      <c r="C85" s="751"/>
      <c r="D85" s="624"/>
      <c r="E85" s="624"/>
      <c r="F85" s="624"/>
      <c r="G85" s="624">
        <f t="shared" si="2"/>
        <v>0</v>
      </c>
    </row>
    <row r="86" spans="1:7" ht="15" customHeight="1">
      <c r="A86" s="2"/>
      <c r="B86" s="758" t="s">
        <v>599</v>
      </c>
      <c r="C86" s="751"/>
      <c r="D86" s="624"/>
      <c r="E86" s="624"/>
      <c r="F86" s="624"/>
      <c r="G86" s="624">
        <f t="shared" si="2"/>
        <v>0</v>
      </c>
    </row>
    <row r="87" spans="1:7" ht="15" customHeight="1">
      <c r="A87" s="2"/>
      <c r="B87" s="758" t="s">
        <v>600</v>
      </c>
      <c r="C87" s="751"/>
      <c r="D87" s="624"/>
      <c r="E87" s="624"/>
      <c r="F87" s="624"/>
      <c r="G87" s="624">
        <f t="shared" si="2"/>
        <v>0</v>
      </c>
    </row>
    <row r="88" spans="1:7" ht="15.75" customHeight="1">
      <c r="A88" s="2"/>
      <c r="B88" s="758" t="s">
        <v>601</v>
      </c>
      <c r="C88" s="751"/>
      <c r="D88" s="624"/>
      <c r="E88" s="624"/>
      <c r="F88" s="624"/>
      <c r="G88" s="624">
        <f t="shared" si="2"/>
        <v>0</v>
      </c>
    </row>
    <row r="89" spans="1:7" ht="15.75" customHeight="1">
      <c r="A89" s="2"/>
      <c r="B89" s="758" t="s">
        <v>602</v>
      </c>
      <c r="C89" s="755"/>
      <c r="D89" s="624"/>
      <c r="E89" s="624"/>
      <c r="F89" s="624"/>
      <c r="G89" s="624">
        <f t="shared" si="2"/>
        <v>0</v>
      </c>
    </row>
    <row r="90" spans="1:7" ht="15.75" customHeight="1">
      <c r="A90" s="2"/>
      <c r="B90" s="758" t="s">
        <v>603</v>
      </c>
      <c r="C90" s="751"/>
      <c r="D90" s="624"/>
      <c r="E90" s="624"/>
      <c r="F90" s="624"/>
      <c r="G90" s="624">
        <f t="shared" si="2"/>
        <v>0</v>
      </c>
    </row>
    <row r="91" spans="1:7" ht="15.75" customHeight="1" thickBot="1">
      <c r="A91" s="282" t="s">
        <v>606</v>
      </c>
      <c r="B91" s="759"/>
      <c r="C91" s="19"/>
      <c r="D91" s="620"/>
      <c r="E91" s="620"/>
      <c r="F91" s="620"/>
      <c r="G91" s="620">
        <f t="shared" si="2"/>
        <v>0</v>
      </c>
    </row>
    <row r="92" spans="1:7" ht="15.75" customHeight="1">
      <c r="A92" s="57" t="s">
        <v>2473</v>
      </c>
      <c r="G92" s="625"/>
    </row>
  </sheetData>
  <mergeCells count="3">
    <mergeCell ref="E2:F2"/>
    <mergeCell ref="G2:G3"/>
    <mergeCell ref="C2:D2"/>
  </mergeCells>
  <conditionalFormatting sqref="D4:G90">
    <cfRule type="containsBlanks" dxfId="48" priority="2">
      <formula>LEN(TRIM(D4))=0</formula>
    </cfRule>
  </conditionalFormatting>
  <conditionalFormatting sqref="G92">
    <cfRule type="containsBlanks" dxfId="47" priority="3">
      <formula>LEN(TRIM(G92))=0</formula>
    </cfRule>
  </conditionalFormatting>
  <conditionalFormatting sqref="C4:C91">
    <cfRule type="containsBlanks" dxfId="46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0" max="6" man="1"/>
  </rowBreak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Feuil148">
    <tabColor rgb="FFF9FBFA"/>
  </sheetPr>
  <dimension ref="A1:U90"/>
  <sheetViews>
    <sheetView view="pageBreakPreview" zoomScale="110" zoomScaleNormal="100" zoomScaleSheetLayoutView="110" workbookViewId="0">
      <pane ySplit="2" topLeftCell="A33" activePane="bottomLeft" state="frozen"/>
      <selection activeCell="A28" sqref="A28"/>
      <selection pane="bottomLeft" activeCell="D41" sqref="D41"/>
    </sheetView>
  </sheetViews>
  <sheetFormatPr baseColWidth="10" defaultColWidth="14.3984375" defaultRowHeight="15" customHeight="1"/>
  <cols>
    <col min="1" max="1" width="1.06640625" customWidth="1"/>
    <col min="2" max="2" width="30.53125" customWidth="1"/>
    <col min="3" max="3" width="17.46484375" customWidth="1"/>
    <col min="4" max="4" width="14.796875" customWidth="1"/>
    <col min="5" max="5" width="14.19921875" customWidth="1"/>
    <col min="6" max="6" width="11.59765625" customWidth="1"/>
    <col min="7" max="7" width="11.796875" customWidth="1"/>
    <col min="8" max="21" width="10.796875" customWidth="1"/>
  </cols>
  <sheetData>
    <row r="1" spans="1:21" ht="14.25" customHeight="1">
      <c r="A1" s="6" t="s">
        <v>2474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s="1" customFormat="1" ht="40.9" thickBot="1">
      <c r="A2" s="905" t="s">
        <v>629</v>
      </c>
      <c r="B2" s="906"/>
      <c r="C2" s="319" t="s">
        <v>633</v>
      </c>
      <c r="D2" s="655" t="s">
        <v>634</v>
      </c>
      <c r="E2" s="655" t="s">
        <v>636</v>
      </c>
      <c r="F2" s="655" t="s">
        <v>2475</v>
      </c>
      <c r="G2" s="655" t="s">
        <v>2476</v>
      </c>
      <c r="H2" s="654"/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</row>
    <row r="3" spans="1:21" ht="14.25" customHeight="1">
      <c r="A3" s="2" t="s">
        <v>498</v>
      </c>
      <c r="B3" s="758"/>
      <c r="C3" s="25"/>
      <c r="D3" s="25"/>
      <c r="E3" s="25"/>
      <c r="F3" s="103" t="str">
        <f>IFERROR(D3*100/C3,"")</f>
        <v/>
      </c>
      <c r="G3" s="103" t="str">
        <f>IFERROR(+E3*100/C3,"")</f>
        <v/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 ht="14.25" customHeight="1">
      <c r="A4" s="2"/>
      <c r="B4" s="758" t="s">
        <v>500</v>
      </c>
      <c r="C4" s="755"/>
      <c r="D4" s="755"/>
      <c r="E4" s="755"/>
      <c r="F4" s="756" t="str">
        <f t="shared" ref="F4:F67" si="0">IFERROR(D4*100/C4,"")</f>
        <v/>
      </c>
      <c r="G4" s="756" t="str">
        <f t="shared" ref="G4:G67" si="1">IFERROR(+E4*100/C4,"")</f>
        <v/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 spans="1:21" ht="14.25" customHeight="1">
      <c r="A5" s="2"/>
      <c r="B5" s="758" t="s">
        <v>501</v>
      </c>
      <c r="C5" s="751"/>
      <c r="D5" s="751"/>
      <c r="E5" s="751"/>
      <c r="F5" s="757" t="str">
        <f t="shared" si="0"/>
        <v/>
      </c>
      <c r="G5" s="757" t="str">
        <f t="shared" si="1"/>
        <v/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 spans="1:21" ht="14.25" customHeight="1">
      <c r="A6" s="2"/>
      <c r="B6" s="758" t="s">
        <v>502</v>
      </c>
      <c r="C6" s="751"/>
      <c r="D6" s="751"/>
      <c r="E6" s="751"/>
      <c r="F6" s="757" t="str">
        <f t="shared" si="0"/>
        <v/>
      </c>
      <c r="G6" s="757" t="str">
        <f t="shared" si="1"/>
        <v/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 spans="1:21" ht="14.25" customHeight="1">
      <c r="A7" s="2" t="s">
        <v>503</v>
      </c>
      <c r="B7" s="758"/>
      <c r="C7" s="25"/>
      <c r="D7" s="25"/>
      <c r="E7" s="25"/>
      <c r="F7" s="103" t="str">
        <f t="shared" si="0"/>
        <v/>
      </c>
      <c r="G7" s="103" t="str">
        <f t="shared" si="1"/>
        <v/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</row>
    <row r="8" spans="1:21" ht="14.25" customHeight="1">
      <c r="A8" s="2"/>
      <c r="B8" s="758" t="s">
        <v>505</v>
      </c>
      <c r="C8" s="751"/>
      <c r="D8" s="751"/>
      <c r="E8" s="751"/>
      <c r="F8" s="757" t="str">
        <f t="shared" si="0"/>
        <v/>
      </c>
      <c r="G8" s="757" t="str">
        <f t="shared" si="1"/>
        <v/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</row>
    <row r="9" spans="1:21" ht="14.25" customHeight="1">
      <c r="A9" s="2"/>
      <c r="B9" s="758" t="s">
        <v>506</v>
      </c>
      <c r="C9" s="751"/>
      <c r="D9" s="751"/>
      <c r="E9" s="751"/>
      <c r="F9" s="757" t="str">
        <f t="shared" si="0"/>
        <v/>
      </c>
      <c r="G9" s="757" t="str">
        <f t="shared" si="1"/>
        <v/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</row>
    <row r="10" spans="1:21" ht="14.25" customHeight="1">
      <c r="A10" s="2"/>
      <c r="B10" s="758" t="s">
        <v>507</v>
      </c>
      <c r="C10" s="751"/>
      <c r="D10" s="751"/>
      <c r="E10" s="751"/>
      <c r="F10" s="757" t="str">
        <f t="shared" si="0"/>
        <v/>
      </c>
      <c r="G10" s="757" t="str">
        <f t="shared" si="1"/>
        <v/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1" spans="1:21" ht="14.25" customHeight="1">
      <c r="A11" s="2"/>
      <c r="B11" s="758" t="s">
        <v>508</v>
      </c>
      <c r="C11" s="751"/>
      <c r="D11" s="751"/>
      <c r="E11" s="751"/>
      <c r="F11" s="757" t="str">
        <f t="shared" si="0"/>
        <v/>
      </c>
      <c r="G11" s="757" t="str">
        <f t="shared" si="1"/>
        <v/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4.25" customHeight="1">
      <c r="A12" s="2"/>
      <c r="B12" s="758" t="s">
        <v>509</v>
      </c>
      <c r="C12" s="751"/>
      <c r="D12" s="751"/>
      <c r="E12" s="751"/>
      <c r="F12" s="757" t="str">
        <f t="shared" si="0"/>
        <v/>
      </c>
      <c r="G12" s="757" t="str">
        <f t="shared" si="1"/>
        <v/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</row>
    <row r="13" spans="1:21" ht="14.25" customHeight="1">
      <c r="A13" s="2" t="s">
        <v>510</v>
      </c>
      <c r="B13" s="758"/>
      <c r="C13" s="25"/>
      <c r="D13" s="25"/>
      <c r="E13" s="25"/>
      <c r="F13" s="103" t="str">
        <f t="shared" si="0"/>
        <v/>
      </c>
      <c r="G13" s="103" t="str">
        <f t="shared" si="1"/>
        <v/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 spans="1:21" ht="14.25" customHeight="1">
      <c r="A14" s="2"/>
      <c r="B14" s="758" t="s">
        <v>512</v>
      </c>
      <c r="C14" s="751"/>
      <c r="D14" s="751"/>
      <c r="E14" s="751"/>
      <c r="F14" s="757" t="str">
        <f t="shared" si="0"/>
        <v/>
      </c>
      <c r="G14" s="757" t="str">
        <f t="shared" si="1"/>
        <v/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</row>
    <row r="15" spans="1:21" ht="14.25" customHeight="1">
      <c r="A15" s="2"/>
      <c r="B15" s="758" t="s">
        <v>513</v>
      </c>
      <c r="C15" s="751"/>
      <c r="D15" s="751"/>
      <c r="E15" s="751"/>
      <c r="F15" s="757" t="str">
        <f t="shared" si="0"/>
        <v/>
      </c>
      <c r="G15" s="757" t="str">
        <f t="shared" si="1"/>
        <v/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</row>
    <row r="16" spans="1:21" ht="14.25" customHeight="1">
      <c r="A16" s="2" t="s">
        <v>514</v>
      </c>
      <c r="B16" s="758"/>
      <c r="C16" s="25"/>
      <c r="D16" s="25"/>
      <c r="E16" s="25"/>
      <c r="F16" s="103" t="str">
        <f t="shared" si="0"/>
        <v/>
      </c>
      <c r="G16" s="103" t="str">
        <f t="shared" si="1"/>
        <v/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</row>
    <row r="17" spans="1:7" ht="14.25" customHeight="1">
      <c r="A17" s="2"/>
      <c r="B17" s="758" t="s">
        <v>516</v>
      </c>
      <c r="C17" s="751"/>
      <c r="D17" s="751"/>
      <c r="E17" s="751"/>
      <c r="F17" s="757" t="str">
        <f t="shared" si="0"/>
        <v/>
      </c>
      <c r="G17" s="757" t="str">
        <f t="shared" si="1"/>
        <v/>
      </c>
    </row>
    <row r="18" spans="1:7" ht="14.25" customHeight="1">
      <c r="A18" s="2"/>
      <c r="B18" s="758" t="s">
        <v>517</v>
      </c>
      <c r="C18" s="751"/>
      <c r="D18" s="751"/>
      <c r="E18" s="751"/>
      <c r="F18" s="757" t="str">
        <f t="shared" si="0"/>
        <v/>
      </c>
      <c r="G18" s="757" t="str">
        <f t="shared" si="1"/>
        <v/>
      </c>
    </row>
    <row r="19" spans="1:7" ht="14.25" customHeight="1">
      <c r="A19" s="2"/>
      <c r="B19" s="748" t="s">
        <v>518</v>
      </c>
      <c r="C19" s="755"/>
      <c r="D19" s="755"/>
      <c r="E19" s="755"/>
      <c r="F19" s="756" t="str">
        <f t="shared" si="0"/>
        <v/>
      </c>
      <c r="G19" s="756" t="str">
        <f t="shared" si="1"/>
        <v/>
      </c>
    </row>
    <row r="20" spans="1:7" ht="15.75" customHeight="1">
      <c r="A20" s="2"/>
      <c r="B20" s="748" t="s">
        <v>519</v>
      </c>
      <c r="C20" s="755"/>
      <c r="D20" s="755"/>
      <c r="E20" s="755"/>
      <c r="F20" s="756" t="str">
        <f t="shared" si="0"/>
        <v/>
      </c>
      <c r="G20" s="756" t="str">
        <f t="shared" si="1"/>
        <v/>
      </c>
    </row>
    <row r="21" spans="1:7" ht="15.75" customHeight="1">
      <c r="A21" s="2"/>
      <c r="B21" s="758" t="s">
        <v>520</v>
      </c>
      <c r="C21" s="751"/>
      <c r="D21" s="751"/>
      <c r="E21" s="751"/>
      <c r="F21" s="757" t="str">
        <f t="shared" si="0"/>
        <v/>
      </c>
      <c r="G21" s="757" t="str">
        <f t="shared" si="1"/>
        <v/>
      </c>
    </row>
    <row r="22" spans="1:7" ht="15.75" customHeight="1">
      <c r="A22" s="2"/>
      <c r="B22" s="758" t="s">
        <v>521</v>
      </c>
      <c r="C22" s="751"/>
      <c r="D22" s="751"/>
      <c r="E22" s="751"/>
      <c r="F22" s="757" t="str">
        <f t="shared" si="0"/>
        <v/>
      </c>
      <c r="G22" s="757" t="str">
        <f t="shared" si="1"/>
        <v/>
      </c>
    </row>
    <row r="23" spans="1:7" ht="15.75" customHeight="1">
      <c r="A23" s="2"/>
      <c r="B23" s="758" t="s">
        <v>522</v>
      </c>
      <c r="C23" s="751"/>
      <c r="D23" s="751"/>
      <c r="E23" s="751"/>
      <c r="F23" s="757" t="str">
        <f t="shared" si="0"/>
        <v/>
      </c>
      <c r="G23" s="757" t="str">
        <f t="shared" si="1"/>
        <v/>
      </c>
    </row>
    <row r="24" spans="1:7" ht="15.75" customHeight="1">
      <c r="A24" s="2"/>
      <c r="B24" s="758" t="s">
        <v>523</v>
      </c>
      <c r="C24" s="751"/>
      <c r="D24" s="751"/>
      <c r="E24" s="751"/>
      <c r="F24" s="757" t="str">
        <f t="shared" si="0"/>
        <v/>
      </c>
      <c r="G24" s="757" t="str">
        <f t="shared" si="1"/>
        <v/>
      </c>
    </row>
    <row r="25" spans="1:7" ht="15.75" customHeight="1">
      <c r="A25" s="2" t="s">
        <v>524</v>
      </c>
      <c r="B25" s="758"/>
      <c r="C25" s="25"/>
      <c r="D25" s="25"/>
      <c r="E25" s="25"/>
      <c r="F25" s="103" t="str">
        <f t="shared" si="0"/>
        <v/>
      </c>
      <c r="G25" s="103" t="str">
        <f t="shared" si="1"/>
        <v/>
      </c>
    </row>
    <row r="26" spans="1:7" ht="15.75" customHeight="1">
      <c r="A26" s="2"/>
      <c r="B26" s="758" t="s">
        <v>532</v>
      </c>
      <c r="C26" s="751"/>
      <c r="D26" s="751"/>
      <c r="E26" s="751"/>
      <c r="F26" s="757" t="str">
        <f t="shared" si="0"/>
        <v/>
      </c>
      <c r="G26" s="757" t="str">
        <f t="shared" si="1"/>
        <v/>
      </c>
    </row>
    <row r="27" spans="1:7" ht="15.75" customHeight="1">
      <c r="A27" s="2"/>
      <c r="B27" s="758" t="s">
        <v>533</v>
      </c>
      <c r="C27" s="751"/>
      <c r="D27" s="751"/>
      <c r="E27" s="751"/>
      <c r="F27" s="757" t="str">
        <f t="shared" si="0"/>
        <v/>
      </c>
      <c r="G27" s="757" t="str">
        <f t="shared" si="1"/>
        <v/>
      </c>
    </row>
    <row r="28" spans="1:7" ht="15.75" customHeight="1">
      <c r="A28" s="2"/>
      <c r="B28" s="758" t="s">
        <v>534</v>
      </c>
      <c r="C28" s="751"/>
      <c r="D28" s="751"/>
      <c r="E28" s="751"/>
      <c r="F28" s="757" t="str">
        <f t="shared" si="0"/>
        <v/>
      </c>
      <c r="G28" s="757" t="str">
        <f t="shared" si="1"/>
        <v/>
      </c>
    </row>
    <row r="29" spans="1:7" ht="15.75" customHeight="1">
      <c r="A29" s="2"/>
      <c r="B29" s="758" t="s">
        <v>535</v>
      </c>
      <c r="C29" s="751"/>
      <c r="D29" s="751"/>
      <c r="E29" s="751"/>
      <c r="F29" s="757" t="str">
        <f t="shared" si="0"/>
        <v/>
      </c>
      <c r="G29" s="757" t="str">
        <f t="shared" si="1"/>
        <v/>
      </c>
    </row>
    <row r="30" spans="1:7" ht="15.75" customHeight="1">
      <c r="A30" s="2"/>
      <c r="B30" s="758" t="s">
        <v>536</v>
      </c>
      <c r="C30" s="755"/>
      <c r="D30" s="755"/>
      <c r="E30" s="755"/>
      <c r="F30" s="756" t="str">
        <f t="shared" si="0"/>
        <v/>
      </c>
      <c r="G30" s="756" t="str">
        <f t="shared" si="1"/>
        <v/>
      </c>
    </row>
    <row r="31" spans="1:7" ht="15.75" customHeight="1">
      <c r="A31" s="2" t="s">
        <v>537</v>
      </c>
      <c r="B31" s="758"/>
      <c r="C31" s="25"/>
      <c r="D31" s="25"/>
      <c r="E31" s="25"/>
      <c r="F31" s="103" t="str">
        <f t="shared" si="0"/>
        <v/>
      </c>
      <c r="G31" s="103" t="str">
        <f t="shared" si="1"/>
        <v/>
      </c>
    </row>
    <row r="32" spans="1:7" ht="15.75" customHeight="1">
      <c r="A32" s="2"/>
      <c r="B32" s="758" t="s">
        <v>539</v>
      </c>
      <c r="C32" s="751"/>
      <c r="D32" s="751"/>
      <c r="E32" s="751"/>
      <c r="F32" s="757" t="str">
        <f t="shared" si="0"/>
        <v/>
      </c>
      <c r="G32" s="757" t="str">
        <f t="shared" si="1"/>
        <v/>
      </c>
    </row>
    <row r="33" spans="1:7" ht="15.75" customHeight="1">
      <c r="A33" s="2"/>
      <c r="B33" s="758" t="s">
        <v>540</v>
      </c>
      <c r="C33" s="751"/>
      <c r="D33" s="751"/>
      <c r="E33" s="751"/>
      <c r="F33" s="757" t="str">
        <f t="shared" si="0"/>
        <v/>
      </c>
      <c r="G33" s="757" t="str">
        <f t="shared" si="1"/>
        <v/>
      </c>
    </row>
    <row r="34" spans="1:7" ht="15.75" customHeight="1">
      <c r="A34" s="2"/>
      <c r="B34" s="758" t="s">
        <v>541</v>
      </c>
      <c r="C34" s="751"/>
      <c r="D34" s="751"/>
      <c r="E34" s="751"/>
      <c r="F34" s="757" t="str">
        <f t="shared" si="0"/>
        <v/>
      </c>
      <c r="G34" s="757" t="str">
        <f t="shared" si="1"/>
        <v/>
      </c>
    </row>
    <row r="35" spans="1:7" ht="15.75" customHeight="1">
      <c r="A35" s="2"/>
      <c r="B35" s="758" t="s">
        <v>542</v>
      </c>
      <c r="C35" s="751"/>
      <c r="D35" s="751"/>
      <c r="E35" s="751"/>
      <c r="F35" s="757" t="str">
        <f t="shared" si="0"/>
        <v/>
      </c>
      <c r="G35" s="757" t="str">
        <f t="shared" si="1"/>
        <v/>
      </c>
    </row>
    <row r="36" spans="1:7" ht="15.75" customHeight="1">
      <c r="A36" s="2"/>
      <c r="B36" s="758" t="s">
        <v>543</v>
      </c>
      <c r="C36" s="751"/>
      <c r="D36" s="751"/>
      <c r="E36" s="751"/>
      <c r="F36" s="757" t="str">
        <f t="shared" si="0"/>
        <v/>
      </c>
      <c r="G36" s="757" t="str">
        <f t="shared" si="1"/>
        <v/>
      </c>
    </row>
    <row r="37" spans="1:7" ht="15.75" customHeight="1">
      <c r="A37" s="2"/>
      <c r="B37" s="758" t="s">
        <v>544</v>
      </c>
      <c r="C37" s="751"/>
      <c r="D37" s="751"/>
      <c r="E37" s="751"/>
      <c r="F37" s="757" t="str">
        <f t="shared" si="0"/>
        <v/>
      </c>
      <c r="G37" s="757" t="str">
        <f t="shared" si="1"/>
        <v/>
      </c>
    </row>
    <row r="38" spans="1:7" ht="15.75" customHeight="1">
      <c r="A38" s="2" t="s">
        <v>545</v>
      </c>
      <c r="B38" s="758"/>
      <c r="C38" s="25"/>
      <c r="D38" s="25"/>
      <c r="E38" s="25"/>
      <c r="F38" s="103" t="str">
        <f t="shared" si="0"/>
        <v/>
      </c>
      <c r="G38" s="103" t="str">
        <f t="shared" si="1"/>
        <v/>
      </c>
    </row>
    <row r="39" spans="1:7" ht="15.75" customHeight="1">
      <c r="A39" s="2"/>
      <c r="B39" s="758" t="s">
        <v>547</v>
      </c>
      <c r="C39" s="751"/>
      <c r="D39" s="751"/>
      <c r="E39" s="751"/>
      <c r="F39" s="757" t="str">
        <f t="shared" si="0"/>
        <v/>
      </c>
      <c r="G39" s="757" t="str">
        <f t="shared" si="1"/>
        <v/>
      </c>
    </row>
    <row r="40" spans="1:7" ht="15.75" customHeight="1">
      <c r="A40" s="2"/>
      <c r="B40" s="758" t="s">
        <v>548</v>
      </c>
      <c r="C40" s="751"/>
      <c r="D40" s="751"/>
      <c r="E40" s="751"/>
      <c r="F40" s="757" t="str">
        <f t="shared" si="0"/>
        <v/>
      </c>
      <c r="G40" s="757" t="str">
        <f t="shared" si="1"/>
        <v/>
      </c>
    </row>
    <row r="41" spans="1:7" ht="15.75" customHeight="1">
      <c r="A41" s="2"/>
      <c r="B41" s="758" t="s">
        <v>549</v>
      </c>
      <c r="C41" s="751"/>
      <c r="D41" s="751"/>
      <c r="E41" s="751"/>
      <c r="F41" s="757" t="str">
        <f t="shared" si="0"/>
        <v/>
      </c>
      <c r="G41" s="757" t="str">
        <f t="shared" si="1"/>
        <v/>
      </c>
    </row>
    <row r="42" spans="1:7" ht="15.75" customHeight="1">
      <c r="A42" s="2" t="s">
        <v>550</v>
      </c>
      <c r="B42" s="758"/>
      <c r="C42" s="25"/>
      <c r="D42" s="25"/>
      <c r="E42" s="25"/>
      <c r="F42" s="103" t="str">
        <f t="shared" si="0"/>
        <v/>
      </c>
      <c r="G42" s="103" t="str">
        <f t="shared" si="1"/>
        <v/>
      </c>
    </row>
    <row r="43" spans="1:7" ht="15.75" customHeight="1">
      <c r="A43" s="2"/>
      <c r="B43" s="758" t="s">
        <v>552</v>
      </c>
      <c r="C43" s="751"/>
      <c r="D43" s="751"/>
      <c r="E43" s="751"/>
      <c r="F43" s="757" t="str">
        <f t="shared" si="0"/>
        <v/>
      </c>
      <c r="G43" s="757" t="str">
        <f t="shared" si="1"/>
        <v/>
      </c>
    </row>
    <row r="44" spans="1:7" ht="15.75" customHeight="1">
      <c r="A44" s="2"/>
      <c r="B44" s="758" t="s">
        <v>553</v>
      </c>
      <c r="C44" s="751"/>
      <c r="D44" s="751"/>
      <c r="E44" s="751"/>
      <c r="F44" s="757" t="str">
        <f t="shared" si="0"/>
        <v/>
      </c>
      <c r="G44" s="757" t="str">
        <f t="shared" si="1"/>
        <v/>
      </c>
    </row>
    <row r="45" spans="1:7" ht="15.75" customHeight="1">
      <c r="A45" s="2"/>
      <c r="B45" s="758" t="s">
        <v>554</v>
      </c>
      <c r="C45" s="751"/>
      <c r="D45" s="751"/>
      <c r="E45" s="751"/>
      <c r="F45" s="757" t="str">
        <f t="shared" si="0"/>
        <v/>
      </c>
      <c r="G45" s="757" t="str">
        <f t="shared" si="1"/>
        <v/>
      </c>
    </row>
    <row r="46" spans="1:7" ht="15.75" customHeight="1">
      <c r="A46" s="2"/>
      <c r="B46" s="758" t="s">
        <v>555</v>
      </c>
      <c r="C46" s="751"/>
      <c r="D46" s="751"/>
      <c r="E46" s="751"/>
      <c r="F46" s="757" t="str">
        <f t="shared" si="0"/>
        <v/>
      </c>
      <c r="G46" s="757" t="str">
        <f t="shared" si="1"/>
        <v/>
      </c>
    </row>
    <row r="47" spans="1:7" ht="15.75" customHeight="1">
      <c r="A47" s="2"/>
      <c r="B47" s="758" t="s">
        <v>556</v>
      </c>
      <c r="C47" s="751"/>
      <c r="D47" s="751"/>
      <c r="E47" s="751"/>
      <c r="F47" s="757" t="str">
        <f t="shared" si="0"/>
        <v/>
      </c>
      <c r="G47" s="757" t="str">
        <f t="shared" si="1"/>
        <v/>
      </c>
    </row>
    <row r="48" spans="1:7" ht="15.75" customHeight="1">
      <c r="A48" s="2"/>
      <c r="B48" s="758" t="s">
        <v>557</v>
      </c>
      <c r="C48" s="751"/>
      <c r="D48" s="751"/>
      <c r="E48" s="751"/>
      <c r="F48" s="757" t="str">
        <f t="shared" si="0"/>
        <v/>
      </c>
      <c r="G48" s="757" t="str">
        <f t="shared" si="1"/>
        <v/>
      </c>
    </row>
    <row r="49" spans="1:7" ht="15.75" customHeight="1">
      <c r="A49" s="2"/>
      <c r="B49" s="758" t="s">
        <v>558</v>
      </c>
      <c r="C49" s="751"/>
      <c r="D49" s="751"/>
      <c r="E49" s="751"/>
      <c r="F49" s="757" t="str">
        <f t="shared" si="0"/>
        <v/>
      </c>
      <c r="G49" s="757" t="str">
        <f t="shared" si="1"/>
        <v/>
      </c>
    </row>
    <row r="50" spans="1:7" ht="15.75" customHeight="1">
      <c r="A50" s="2" t="s">
        <v>559</v>
      </c>
      <c r="B50" s="758"/>
      <c r="C50" s="25"/>
      <c r="D50" s="25"/>
      <c r="E50" s="25"/>
      <c r="F50" s="103" t="str">
        <f t="shared" si="0"/>
        <v/>
      </c>
      <c r="G50" s="103" t="str">
        <f t="shared" si="1"/>
        <v/>
      </c>
    </row>
    <row r="51" spans="1:7" ht="15.75" customHeight="1">
      <c r="A51" s="2"/>
      <c r="B51" s="758" t="s">
        <v>561</v>
      </c>
      <c r="C51" s="751"/>
      <c r="D51" s="751"/>
      <c r="E51" s="751"/>
      <c r="F51" s="757" t="str">
        <f t="shared" si="0"/>
        <v/>
      </c>
      <c r="G51" s="757" t="str">
        <f t="shared" si="1"/>
        <v/>
      </c>
    </row>
    <row r="52" spans="1:7" ht="15.75" customHeight="1">
      <c r="A52" s="2"/>
      <c r="B52" s="758" t="s">
        <v>562</v>
      </c>
      <c r="C52" s="751"/>
      <c r="D52" s="751"/>
      <c r="E52" s="751"/>
      <c r="F52" s="757" t="str">
        <f t="shared" si="0"/>
        <v/>
      </c>
      <c r="G52" s="757" t="str">
        <f t="shared" si="1"/>
        <v/>
      </c>
    </row>
    <row r="53" spans="1:7" ht="15.75" customHeight="1">
      <c r="A53" s="2"/>
      <c r="B53" s="758" t="s">
        <v>563</v>
      </c>
      <c r="C53" s="751"/>
      <c r="D53" s="751"/>
      <c r="E53" s="751"/>
      <c r="F53" s="757" t="str">
        <f t="shared" si="0"/>
        <v/>
      </c>
      <c r="G53" s="757" t="str">
        <f t="shared" si="1"/>
        <v/>
      </c>
    </row>
    <row r="54" spans="1:7" ht="15.75" customHeight="1">
      <c r="A54" s="2"/>
      <c r="B54" s="758" t="s">
        <v>564</v>
      </c>
      <c r="C54" s="751"/>
      <c r="D54" s="751"/>
      <c r="E54" s="751"/>
      <c r="F54" s="757" t="str">
        <f t="shared" si="0"/>
        <v/>
      </c>
      <c r="G54" s="757" t="str">
        <f t="shared" si="1"/>
        <v/>
      </c>
    </row>
    <row r="55" spans="1:7" ht="15.75" customHeight="1">
      <c r="A55" s="2"/>
      <c r="B55" s="758" t="s">
        <v>565</v>
      </c>
      <c r="C55" s="755"/>
      <c r="D55" s="755"/>
      <c r="E55" s="755"/>
      <c r="F55" s="756" t="str">
        <f t="shared" si="0"/>
        <v/>
      </c>
      <c r="G55" s="756" t="str">
        <f t="shared" si="1"/>
        <v/>
      </c>
    </row>
    <row r="56" spans="1:7" ht="15.75" customHeight="1">
      <c r="A56" s="2"/>
      <c r="B56" s="758" t="s">
        <v>566</v>
      </c>
      <c r="C56" s="755"/>
      <c r="D56" s="755"/>
      <c r="E56" s="755"/>
      <c r="F56" s="756" t="str">
        <f t="shared" si="0"/>
        <v/>
      </c>
      <c r="G56" s="756" t="str">
        <f t="shared" si="1"/>
        <v/>
      </c>
    </row>
    <row r="57" spans="1:7" ht="15.75" customHeight="1">
      <c r="A57" s="2"/>
      <c r="B57" s="758" t="s">
        <v>567</v>
      </c>
      <c r="C57" s="751"/>
      <c r="D57" s="751"/>
      <c r="E57" s="751"/>
      <c r="F57" s="757" t="str">
        <f t="shared" si="0"/>
        <v/>
      </c>
      <c r="G57" s="757" t="str">
        <f t="shared" si="1"/>
        <v/>
      </c>
    </row>
    <row r="58" spans="1:7" ht="15.75" customHeight="1">
      <c r="A58" s="2" t="s">
        <v>568</v>
      </c>
      <c r="B58" s="758"/>
      <c r="C58" s="25"/>
      <c r="D58" s="25"/>
      <c r="E58" s="25"/>
      <c r="F58" s="103" t="str">
        <f t="shared" si="0"/>
        <v/>
      </c>
      <c r="G58" s="103" t="str">
        <f t="shared" si="1"/>
        <v/>
      </c>
    </row>
    <row r="59" spans="1:7" ht="15.75" customHeight="1">
      <c r="A59" s="2"/>
      <c r="B59" s="758" t="s">
        <v>570</v>
      </c>
      <c r="C59" s="751"/>
      <c r="D59" s="751"/>
      <c r="E59" s="751"/>
      <c r="F59" s="757" t="str">
        <f t="shared" si="0"/>
        <v/>
      </c>
      <c r="G59" s="757" t="str">
        <f t="shared" si="1"/>
        <v/>
      </c>
    </row>
    <row r="60" spans="1:7" ht="15.75" customHeight="1">
      <c r="A60" s="2"/>
      <c r="B60" s="758" t="s">
        <v>571</v>
      </c>
      <c r="C60" s="751"/>
      <c r="D60" s="751"/>
      <c r="E60" s="751"/>
      <c r="F60" s="757" t="str">
        <f t="shared" si="0"/>
        <v/>
      </c>
      <c r="G60" s="757" t="str">
        <f t="shared" si="1"/>
        <v/>
      </c>
    </row>
    <row r="61" spans="1:7" ht="15.75" customHeight="1">
      <c r="A61" s="2"/>
      <c r="B61" s="758" t="s">
        <v>572</v>
      </c>
      <c r="C61" s="751"/>
      <c r="D61" s="751"/>
      <c r="E61" s="751"/>
      <c r="F61" s="757" t="str">
        <f t="shared" si="0"/>
        <v/>
      </c>
      <c r="G61" s="757" t="str">
        <f t="shared" si="1"/>
        <v/>
      </c>
    </row>
    <row r="62" spans="1:7" ht="15.75" customHeight="1">
      <c r="A62" s="2"/>
      <c r="B62" s="758" t="s">
        <v>573</v>
      </c>
      <c r="C62" s="751"/>
      <c r="D62" s="751"/>
      <c r="E62" s="751"/>
      <c r="F62" s="757" t="str">
        <f t="shared" si="0"/>
        <v/>
      </c>
      <c r="G62" s="757" t="str">
        <f t="shared" si="1"/>
        <v/>
      </c>
    </row>
    <row r="63" spans="1:7" ht="15.75" customHeight="1">
      <c r="A63" s="2" t="s">
        <v>574</v>
      </c>
      <c r="B63" s="758"/>
      <c r="C63" s="25"/>
      <c r="D63" s="25"/>
      <c r="E63" s="25"/>
      <c r="F63" s="103" t="str">
        <f t="shared" si="0"/>
        <v/>
      </c>
      <c r="G63" s="103" t="str">
        <f t="shared" si="1"/>
        <v/>
      </c>
    </row>
    <row r="64" spans="1:7" ht="15.75" customHeight="1">
      <c r="A64" s="2"/>
      <c r="B64" s="758" t="s">
        <v>576</v>
      </c>
      <c r="C64" s="751"/>
      <c r="D64" s="751"/>
      <c r="E64" s="751"/>
      <c r="F64" s="757" t="str">
        <f t="shared" si="0"/>
        <v/>
      </c>
      <c r="G64" s="757" t="str">
        <f t="shared" si="1"/>
        <v/>
      </c>
    </row>
    <row r="65" spans="1:7" ht="15.75" customHeight="1">
      <c r="A65" s="2"/>
      <c r="B65" s="758" t="s">
        <v>577</v>
      </c>
      <c r="C65" s="751"/>
      <c r="D65" s="751"/>
      <c r="E65" s="751"/>
      <c r="F65" s="757" t="str">
        <f t="shared" si="0"/>
        <v/>
      </c>
      <c r="G65" s="757" t="str">
        <f t="shared" si="1"/>
        <v/>
      </c>
    </row>
    <row r="66" spans="1:7" ht="15.75" customHeight="1">
      <c r="A66" s="2"/>
      <c r="B66" s="758" t="s">
        <v>578</v>
      </c>
      <c r="C66" s="751"/>
      <c r="D66" s="751"/>
      <c r="E66" s="751"/>
      <c r="F66" s="757" t="str">
        <f t="shared" si="0"/>
        <v/>
      </c>
      <c r="G66" s="757" t="str">
        <f t="shared" si="1"/>
        <v/>
      </c>
    </row>
    <row r="67" spans="1:7" ht="15.75" customHeight="1">
      <c r="A67" s="2" t="s">
        <v>579</v>
      </c>
      <c r="B67" s="758"/>
      <c r="C67" s="25"/>
      <c r="D67" s="25"/>
      <c r="E67" s="25"/>
      <c r="F67" s="103" t="str">
        <f t="shared" si="0"/>
        <v/>
      </c>
      <c r="G67" s="103" t="str">
        <f t="shared" si="1"/>
        <v/>
      </c>
    </row>
    <row r="68" spans="1:7" ht="15.75" customHeight="1">
      <c r="A68" s="2"/>
      <c r="B68" s="758" t="s">
        <v>580</v>
      </c>
      <c r="C68" s="751"/>
      <c r="D68" s="751"/>
      <c r="E68" s="751"/>
      <c r="F68" s="757" t="str">
        <f t="shared" ref="F68:F90" si="2">IFERROR(D68*100/C68,"")</f>
        <v/>
      </c>
      <c r="G68" s="757" t="str">
        <f t="shared" ref="G68:G90" si="3">IFERROR(+E68*100/C68,"")</f>
        <v/>
      </c>
    </row>
    <row r="69" spans="1:7" ht="15.75" customHeight="1">
      <c r="A69" s="2"/>
      <c r="B69" s="758" t="s">
        <v>581</v>
      </c>
      <c r="C69" s="751"/>
      <c r="D69" s="751"/>
      <c r="E69" s="751"/>
      <c r="F69" s="757" t="str">
        <f t="shared" si="2"/>
        <v/>
      </c>
      <c r="G69" s="757" t="str">
        <f t="shared" si="3"/>
        <v/>
      </c>
    </row>
    <row r="70" spans="1:7" ht="15.75" customHeight="1">
      <c r="A70" s="2"/>
      <c r="B70" s="758" t="s">
        <v>582</v>
      </c>
      <c r="C70" s="751"/>
      <c r="D70" s="751"/>
      <c r="E70" s="751"/>
      <c r="F70" s="757" t="str">
        <f t="shared" si="2"/>
        <v/>
      </c>
      <c r="G70" s="757" t="str">
        <f t="shared" si="3"/>
        <v/>
      </c>
    </row>
    <row r="71" spans="1:7" ht="15.75" customHeight="1">
      <c r="A71" s="2" t="s">
        <v>583</v>
      </c>
      <c r="B71" s="758"/>
      <c r="C71" s="25"/>
      <c r="D71" s="25"/>
      <c r="E71" s="25"/>
      <c r="F71" s="103" t="str">
        <f t="shared" si="2"/>
        <v/>
      </c>
      <c r="G71" s="103" t="str">
        <f t="shared" si="3"/>
        <v/>
      </c>
    </row>
    <row r="72" spans="1:7" ht="15.75" customHeight="1">
      <c r="A72" s="2"/>
      <c r="B72" s="758" t="s">
        <v>584</v>
      </c>
      <c r="C72" s="751"/>
      <c r="D72" s="751"/>
      <c r="E72" s="751"/>
      <c r="F72" s="757" t="str">
        <f t="shared" si="2"/>
        <v/>
      </c>
      <c r="G72" s="757" t="str">
        <f t="shared" si="3"/>
        <v/>
      </c>
    </row>
    <row r="73" spans="1:7" ht="15.75" customHeight="1">
      <c r="A73" s="2" t="s">
        <v>585</v>
      </c>
      <c r="B73" s="758"/>
      <c r="C73" s="25"/>
      <c r="D73" s="25"/>
      <c r="E73" s="25"/>
      <c r="F73" s="103" t="str">
        <f t="shared" si="2"/>
        <v/>
      </c>
      <c r="G73" s="103" t="str">
        <f t="shared" si="3"/>
        <v/>
      </c>
    </row>
    <row r="74" spans="1:7" ht="15.75" customHeight="1">
      <c r="A74" s="2"/>
      <c r="B74" s="758" t="s">
        <v>586</v>
      </c>
      <c r="C74" s="751"/>
      <c r="D74" s="751"/>
      <c r="E74" s="751"/>
      <c r="F74" s="757" t="str">
        <f t="shared" si="2"/>
        <v/>
      </c>
      <c r="G74" s="757" t="str">
        <f t="shared" si="3"/>
        <v/>
      </c>
    </row>
    <row r="75" spans="1:7" ht="15.75" customHeight="1">
      <c r="A75" s="2"/>
      <c r="B75" s="758" t="s">
        <v>587</v>
      </c>
      <c r="C75" s="751"/>
      <c r="D75" s="751"/>
      <c r="E75" s="751"/>
      <c r="F75" s="757" t="str">
        <f t="shared" si="2"/>
        <v/>
      </c>
      <c r="G75" s="757" t="str">
        <f t="shared" si="3"/>
        <v/>
      </c>
    </row>
    <row r="76" spans="1:7" ht="15.75" customHeight="1">
      <c r="A76" s="2"/>
      <c r="B76" s="758" t="s">
        <v>588</v>
      </c>
      <c r="C76" s="751"/>
      <c r="D76" s="751"/>
      <c r="E76" s="751"/>
      <c r="F76" s="757" t="str">
        <f t="shared" si="2"/>
        <v/>
      </c>
      <c r="G76" s="757" t="str">
        <f t="shared" si="3"/>
        <v/>
      </c>
    </row>
    <row r="77" spans="1:7" ht="15.75" customHeight="1">
      <c r="A77" s="2" t="s">
        <v>589</v>
      </c>
      <c r="B77" s="758"/>
      <c r="C77" s="25"/>
      <c r="D77" s="25"/>
      <c r="E77" s="25"/>
      <c r="F77" s="103" t="str">
        <f t="shared" si="2"/>
        <v/>
      </c>
      <c r="G77" s="103" t="str">
        <f t="shared" si="3"/>
        <v/>
      </c>
    </row>
    <row r="78" spans="1:7" ht="15.75" customHeight="1">
      <c r="A78" s="2"/>
      <c r="B78" s="758" t="s">
        <v>591</v>
      </c>
      <c r="C78" s="751"/>
      <c r="D78" s="751"/>
      <c r="E78" s="751"/>
      <c r="F78" s="757" t="str">
        <f t="shared" si="2"/>
        <v/>
      </c>
      <c r="G78" s="757" t="str">
        <f t="shared" si="3"/>
        <v/>
      </c>
    </row>
    <row r="79" spans="1:7" ht="15.75" customHeight="1">
      <c r="A79" s="2"/>
      <c r="B79" s="758" t="s">
        <v>592</v>
      </c>
      <c r="C79" s="755"/>
      <c r="D79" s="755"/>
      <c r="E79" s="755"/>
      <c r="F79" s="756" t="str">
        <f t="shared" si="2"/>
        <v/>
      </c>
      <c r="G79" s="756" t="str">
        <f t="shared" si="3"/>
        <v/>
      </c>
    </row>
    <row r="80" spans="1:7" ht="15.75" customHeight="1">
      <c r="A80" s="2"/>
      <c r="B80" s="758" t="s">
        <v>593</v>
      </c>
      <c r="C80" s="755"/>
      <c r="D80" s="755"/>
      <c r="E80" s="755"/>
      <c r="F80" s="756" t="str">
        <f t="shared" si="2"/>
        <v/>
      </c>
      <c r="G80" s="756" t="str">
        <f t="shared" si="3"/>
        <v/>
      </c>
    </row>
    <row r="81" spans="1:7" ht="15.75" customHeight="1">
      <c r="A81" s="2" t="s">
        <v>594</v>
      </c>
      <c r="B81" s="758"/>
      <c r="C81" s="25"/>
      <c r="D81" s="25"/>
      <c r="E81" s="25"/>
      <c r="F81" s="103" t="str">
        <f t="shared" si="2"/>
        <v/>
      </c>
      <c r="G81" s="103" t="str">
        <f t="shared" si="3"/>
        <v/>
      </c>
    </row>
    <row r="82" spans="1:7" ht="15.75" customHeight="1">
      <c r="A82" s="2"/>
      <c r="B82" s="758" t="s">
        <v>595</v>
      </c>
      <c r="C82" s="751"/>
      <c r="D82" s="751"/>
      <c r="E82" s="751"/>
      <c r="F82" s="757" t="str">
        <f t="shared" si="2"/>
        <v/>
      </c>
      <c r="G82" s="757" t="str">
        <f t="shared" si="3"/>
        <v/>
      </c>
    </row>
    <row r="83" spans="1:7" ht="15.75" customHeight="1">
      <c r="A83" s="2" t="s">
        <v>596</v>
      </c>
      <c r="B83" s="758"/>
      <c r="C83" s="25"/>
      <c r="D83" s="25"/>
      <c r="E83" s="25"/>
      <c r="F83" s="103" t="str">
        <f t="shared" si="2"/>
        <v/>
      </c>
      <c r="G83" s="103" t="str">
        <f t="shared" si="3"/>
        <v/>
      </c>
    </row>
    <row r="84" spans="1:7" ht="15.75" customHeight="1">
      <c r="A84" s="2"/>
      <c r="B84" s="758" t="s">
        <v>598</v>
      </c>
      <c r="C84" s="751"/>
      <c r="D84" s="751"/>
      <c r="E84" s="751"/>
      <c r="F84" s="757" t="str">
        <f t="shared" si="2"/>
        <v/>
      </c>
      <c r="G84" s="757" t="str">
        <f t="shared" si="3"/>
        <v/>
      </c>
    </row>
    <row r="85" spans="1:7" ht="15.75" customHeight="1">
      <c r="A85" s="2"/>
      <c r="B85" s="758" t="s">
        <v>599</v>
      </c>
      <c r="C85" s="751"/>
      <c r="D85" s="751"/>
      <c r="E85" s="751"/>
      <c r="F85" s="757" t="str">
        <f t="shared" si="2"/>
        <v/>
      </c>
      <c r="G85" s="757" t="str">
        <f t="shared" si="3"/>
        <v/>
      </c>
    </row>
    <row r="86" spans="1:7" ht="15.75" customHeight="1">
      <c r="A86" s="2"/>
      <c r="B86" s="758" t="s">
        <v>600</v>
      </c>
      <c r="C86" s="751"/>
      <c r="D86" s="751"/>
      <c r="E86" s="751"/>
      <c r="F86" s="757" t="str">
        <f t="shared" si="2"/>
        <v/>
      </c>
      <c r="G86" s="757" t="str">
        <f t="shared" si="3"/>
        <v/>
      </c>
    </row>
    <row r="87" spans="1:7" ht="15.75" customHeight="1">
      <c r="A87" s="2"/>
      <c r="B87" s="758" t="s">
        <v>601</v>
      </c>
      <c r="C87" s="751"/>
      <c r="D87" s="751"/>
      <c r="E87" s="751"/>
      <c r="F87" s="757" t="str">
        <f t="shared" si="2"/>
        <v/>
      </c>
      <c r="G87" s="757" t="str">
        <f t="shared" si="3"/>
        <v/>
      </c>
    </row>
    <row r="88" spans="1:7" ht="15.75" customHeight="1">
      <c r="A88" s="2"/>
      <c r="B88" s="758" t="s">
        <v>602</v>
      </c>
      <c r="C88" s="755"/>
      <c r="D88" s="755"/>
      <c r="E88" s="755"/>
      <c r="F88" s="756" t="str">
        <f t="shared" si="2"/>
        <v/>
      </c>
      <c r="G88" s="756" t="str">
        <f t="shared" si="3"/>
        <v/>
      </c>
    </row>
    <row r="89" spans="1:7" ht="15.75" customHeight="1">
      <c r="A89" s="2"/>
      <c r="B89" s="758" t="s">
        <v>603</v>
      </c>
      <c r="C89" s="751"/>
      <c r="D89" s="751"/>
      <c r="E89" s="751"/>
      <c r="F89" s="757" t="str">
        <f t="shared" si="2"/>
        <v/>
      </c>
      <c r="G89" s="757" t="str">
        <f t="shared" si="3"/>
        <v/>
      </c>
    </row>
    <row r="90" spans="1:7" ht="15.75" customHeight="1" thickBot="1">
      <c r="A90" s="282" t="s">
        <v>606</v>
      </c>
      <c r="B90" s="759"/>
      <c r="C90" s="19"/>
      <c r="D90" s="19"/>
      <c r="E90" s="19"/>
      <c r="F90" s="704" t="str">
        <f t="shared" si="2"/>
        <v/>
      </c>
      <c r="G90" s="704" t="str">
        <f t="shared" si="3"/>
        <v/>
      </c>
    </row>
  </sheetData>
  <mergeCells count="1">
    <mergeCell ref="A2:B2"/>
  </mergeCells>
  <conditionalFormatting sqref="C3:C90">
    <cfRule type="containsBlanks" dxfId="45" priority="2">
      <formula>LEN(TRIM(C3))=0</formula>
    </cfRule>
  </conditionalFormatting>
  <conditionalFormatting sqref="D3:G90">
    <cfRule type="containsBlanks" dxfId="44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6" man="1"/>
  </rowBreak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Feuil149">
    <tabColor rgb="FFF9FBFA"/>
  </sheetPr>
  <dimension ref="A1:O90"/>
  <sheetViews>
    <sheetView view="pageBreakPreview" zoomScale="85" zoomScaleNormal="100" zoomScaleSheetLayoutView="85" workbookViewId="0">
      <pane ySplit="2" topLeftCell="A67" activePane="bottomLeft" state="frozen"/>
      <selection activeCell="A28" sqref="A28"/>
      <selection pane="bottomLeft" activeCell="C3" sqref="C3:O90"/>
    </sheetView>
  </sheetViews>
  <sheetFormatPr baseColWidth="10" defaultColWidth="14.3984375" defaultRowHeight="15" customHeight="1"/>
  <cols>
    <col min="1" max="1" width="1.06640625" style="422" customWidth="1"/>
    <col min="2" max="2" width="19.53125" style="422" customWidth="1"/>
    <col min="3" max="3" width="8" style="422" customWidth="1"/>
    <col min="4" max="4" width="9" style="422" customWidth="1"/>
    <col min="5" max="5" width="11.19921875" style="422" customWidth="1"/>
    <col min="6" max="6" width="8.796875" style="422" customWidth="1"/>
    <col min="7" max="7" width="8.19921875" style="422" customWidth="1"/>
    <col min="8" max="8" width="9.796875" style="422" customWidth="1"/>
    <col min="9" max="9" width="13.53125" style="422" customWidth="1"/>
    <col min="10" max="10" width="9.53125" style="422" customWidth="1"/>
    <col min="11" max="11" width="11.06640625" style="422" customWidth="1"/>
    <col min="12" max="12" width="8.796875" style="422" customWidth="1"/>
    <col min="13" max="13" width="9.06640625" style="422" customWidth="1"/>
    <col min="14" max="14" width="11" style="422" customWidth="1"/>
    <col min="15" max="15" width="13.796875" style="422" customWidth="1"/>
    <col min="16" max="25" width="10.796875" style="422" customWidth="1"/>
    <col min="26" max="27" width="14.3984375" style="422" customWidth="1"/>
    <col min="28" max="16384" width="14.3984375" style="422"/>
  </cols>
  <sheetData>
    <row r="1" spans="1:15" ht="14" customHeight="1">
      <c r="A1" s="6" t="s">
        <v>2477</v>
      </c>
    </row>
    <row r="2" spans="1:15" ht="51.5" customHeight="1" thickBot="1">
      <c r="A2" s="1164" t="s">
        <v>629</v>
      </c>
      <c r="B2" s="906"/>
      <c r="C2" s="470" t="s">
        <v>2478</v>
      </c>
      <c r="D2" s="470" t="s">
        <v>2479</v>
      </c>
      <c r="E2" s="470" t="s">
        <v>2480</v>
      </c>
      <c r="F2" s="470" t="s">
        <v>2481</v>
      </c>
      <c r="G2" s="470" t="s">
        <v>2482</v>
      </c>
      <c r="H2" s="470" t="s">
        <v>2483</v>
      </c>
      <c r="I2" s="470" t="s">
        <v>2484</v>
      </c>
      <c r="J2" s="470" t="s">
        <v>2485</v>
      </c>
      <c r="K2" s="470" t="s">
        <v>2486</v>
      </c>
      <c r="L2" s="470" t="s">
        <v>2487</v>
      </c>
      <c r="M2" s="470" t="s">
        <v>2488</v>
      </c>
      <c r="N2" s="470" t="s">
        <v>60</v>
      </c>
      <c r="O2" s="470" t="s">
        <v>2489</v>
      </c>
    </row>
    <row r="3" spans="1:15" ht="15" customHeight="1">
      <c r="A3" s="2" t="s">
        <v>498</v>
      </c>
      <c r="B3" s="758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15" customHeight="1">
      <c r="A4" s="2"/>
      <c r="B4" s="758" t="s">
        <v>500</v>
      </c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755"/>
      <c r="O4" s="755"/>
    </row>
    <row r="5" spans="1:15" ht="15" customHeight="1">
      <c r="A5" s="2"/>
      <c r="B5" s="758" t="s">
        <v>501</v>
      </c>
      <c r="C5" s="751"/>
      <c r="D5" s="751"/>
      <c r="E5" s="751"/>
      <c r="F5" s="751"/>
      <c r="G5" s="751"/>
      <c r="H5" s="751"/>
      <c r="I5" s="751"/>
      <c r="J5" s="751"/>
      <c r="K5" s="751"/>
      <c r="L5" s="751"/>
      <c r="M5" s="751"/>
      <c r="N5" s="751"/>
      <c r="O5" s="751"/>
    </row>
    <row r="6" spans="1:15" ht="15" customHeight="1">
      <c r="A6" s="2"/>
      <c r="B6" s="758" t="s">
        <v>502</v>
      </c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  <c r="O6" s="751"/>
    </row>
    <row r="7" spans="1:15" ht="15" customHeight="1">
      <c r="A7" s="2" t="s">
        <v>503</v>
      </c>
      <c r="B7" s="758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5" ht="15" customHeight="1">
      <c r="A8" s="2"/>
      <c r="B8" s="758" t="s">
        <v>505</v>
      </c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51"/>
      <c r="N8" s="751"/>
      <c r="O8" s="751"/>
    </row>
    <row r="9" spans="1:15" ht="15" customHeight="1">
      <c r="A9" s="2"/>
      <c r="B9" s="758" t="s">
        <v>506</v>
      </c>
      <c r="C9" s="751"/>
      <c r="D9" s="751"/>
      <c r="E9" s="751"/>
      <c r="F9" s="751"/>
      <c r="G9" s="751"/>
      <c r="H9" s="751"/>
      <c r="I9" s="751"/>
      <c r="J9" s="751"/>
      <c r="K9" s="751"/>
      <c r="L9" s="751"/>
      <c r="M9" s="751"/>
      <c r="N9" s="751"/>
      <c r="O9" s="751"/>
    </row>
    <row r="10" spans="1:15" ht="15" customHeight="1">
      <c r="A10" s="2"/>
      <c r="B10" s="758" t="s">
        <v>507</v>
      </c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51"/>
      <c r="N10" s="751"/>
      <c r="O10" s="751"/>
    </row>
    <row r="11" spans="1:15" ht="15" customHeight="1">
      <c r="A11" s="2"/>
      <c r="B11" s="758" t="s">
        <v>508</v>
      </c>
      <c r="C11" s="751"/>
      <c r="D11" s="751"/>
      <c r="E11" s="751"/>
      <c r="F11" s="751"/>
      <c r="G11" s="751"/>
      <c r="H11" s="751"/>
      <c r="I11" s="751"/>
      <c r="J11" s="751"/>
      <c r="K11" s="751"/>
      <c r="L11" s="751"/>
      <c r="M11" s="751"/>
      <c r="N11" s="751"/>
      <c r="O11" s="751"/>
    </row>
    <row r="12" spans="1:15" ht="15" customHeight="1">
      <c r="A12" s="2"/>
      <c r="B12" s="758" t="s">
        <v>509</v>
      </c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51"/>
      <c r="N12" s="751"/>
      <c r="O12" s="751"/>
    </row>
    <row r="13" spans="1:15" ht="15" customHeight="1">
      <c r="A13" s="2" t="s">
        <v>510</v>
      </c>
      <c r="B13" s="758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15" customHeight="1">
      <c r="A14" s="2"/>
      <c r="B14" s="758" t="s">
        <v>512</v>
      </c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  <c r="N14" s="751"/>
      <c r="O14" s="751"/>
    </row>
    <row r="15" spans="1:15" ht="15" customHeight="1">
      <c r="A15" s="2"/>
      <c r="B15" s="758" t="s">
        <v>513</v>
      </c>
      <c r="C15" s="751"/>
      <c r="D15" s="751"/>
      <c r="E15" s="751"/>
      <c r="F15" s="751"/>
      <c r="G15" s="751"/>
      <c r="H15" s="751"/>
      <c r="I15" s="751"/>
      <c r="J15" s="751"/>
      <c r="K15" s="751"/>
      <c r="L15" s="751"/>
      <c r="M15" s="751"/>
      <c r="N15" s="751"/>
      <c r="O15" s="751"/>
    </row>
    <row r="16" spans="1:15" ht="15" customHeight="1">
      <c r="A16" s="2" t="s">
        <v>514</v>
      </c>
      <c r="B16" s="758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5" ht="15" customHeight="1">
      <c r="A17" s="2"/>
      <c r="B17" s="758" t="s">
        <v>516</v>
      </c>
      <c r="C17" s="751"/>
      <c r="D17" s="751"/>
      <c r="E17" s="751"/>
      <c r="F17" s="751"/>
      <c r="G17" s="751"/>
      <c r="H17" s="751"/>
      <c r="I17" s="751"/>
      <c r="J17" s="751"/>
      <c r="K17" s="751"/>
      <c r="L17" s="751"/>
      <c r="M17" s="751"/>
      <c r="N17" s="751"/>
      <c r="O17" s="751"/>
    </row>
    <row r="18" spans="1:15" ht="15" customHeight="1">
      <c r="A18" s="2"/>
      <c r="B18" s="758" t="s">
        <v>517</v>
      </c>
      <c r="C18" s="751"/>
      <c r="D18" s="751"/>
      <c r="E18" s="751"/>
      <c r="F18" s="751"/>
      <c r="G18" s="751"/>
      <c r="H18" s="751"/>
      <c r="I18" s="751"/>
      <c r="J18" s="751"/>
      <c r="K18" s="751"/>
      <c r="L18" s="751"/>
      <c r="M18" s="751"/>
      <c r="N18" s="751"/>
      <c r="O18" s="751"/>
    </row>
    <row r="19" spans="1:15" ht="15" customHeight="1">
      <c r="A19" s="2"/>
      <c r="B19" s="748" t="s">
        <v>518</v>
      </c>
      <c r="C19" s="755"/>
      <c r="D19" s="755"/>
      <c r="E19" s="755"/>
      <c r="F19" s="755"/>
      <c r="G19" s="755"/>
      <c r="H19" s="755"/>
      <c r="I19" s="755"/>
      <c r="J19" s="755"/>
      <c r="K19" s="755"/>
      <c r="L19" s="755"/>
      <c r="M19" s="755"/>
      <c r="N19" s="755"/>
      <c r="O19" s="755"/>
    </row>
    <row r="20" spans="1:15" ht="15" customHeight="1">
      <c r="A20" s="2"/>
      <c r="B20" s="748" t="s">
        <v>519</v>
      </c>
      <c r="C20" s="755"/>
      <c r="D20" s="755"/>
      <c r="E20" s="755"/>
      <c r="F20" s="755"/>
      <c r="G20" s="755"/>
      <c r="H20" s="755"/>
      <c r="I20" s="755"/>
      <c r="J20" s="755"/>
      <c r="K20" s="755"/>
      <c r="L20" s="755"/>
      <c r="M20" s="755"/>
      <c r="N20" s="755"/>
      <c r="O20" s="755"/>
    </row>
    <row r="21" spans="1:15" ht="15" customHeight="1">
      <c r="A21" s="2"/>
      <c r="B21" s="758" t="s">
        <v>520</v>
      </c>
      <c r="C21" s="751"/>
      <c r="D21" s="751"/>
      <c r="E21" s="751"/>
      <c r="F21" s="751"/>
      <c r="G21" s="751"/>
      <c r="H21" s="751"/>
      <c r="I21" s="751"/>
      <c r="J21" s="751"/>
      <c r="K21" s="751"/>
      <c r="L21" s="751"/>
      <c r="M21" s="751"/>
      <c r="N21" s="751"/>
      <c r="O21" s="751"/>
    </row>
    <row r="22" spans="1:15" ht="15" customHeight="1">
      <c r="A22" s="2"/>
      <c r="B22" s="758" t="s">
        <v>521</v>
      </c>
      <c r="C22" s="751"/>
      <c r="D22" s="751"/>
      <c r="E22" s="751"/>
      <c r="F22" s="751"/>
      <c r="G22" s="751"/>
      <c r="H22" s="751"/>
      <c r="I22" s="751"/>
      <c r="J22" s="751"/>
      <c r="K22" s="751"/>
      <c r="L22" s="751"/>
      <c r="M22" s="751"/>
      <c r="N22" s="751"/>
      <c r="O22" s="751"/>
    </row>
    <row r="23" spans="1:15" ht="15" customHeight="1">
      <c r="A23" s="2"/>
      <c r="B23" s="758" t="s">
        <v>522</v>
      </c>
      <c r="C23" s="751"/>
      <c r="D23" s="751"/>
      <c r="E23" s="751"/>
      <c r="F23" s="751"/>
      <c r="G23" s="751"/>
      <c r="H23" s="751"/>
      <c r="I23" s="751"/>
      <c r="J23" s="751"/>
      <c r="K23" s="751"/>
      <c r="L23" s="751"/>
      <c r="M23" s="751"/>
      <c r="N23" s="751"/>
      <c r="O23" s="751"/>
    </row>
    <row r="24" spans="1:15" ht="15" customHeight="1">
      <c r="A24" s="2"/>
      <c r="B24" s="758" t="s">
        <v>523</v>
      </c>
      <c r="C24" s="751"/>
      <c r="D24" s="751"/>
      <c r="E24" s="751"/>
      <c r="F24" s="751"/>
      <c r="G24" s="751"/>
      <c r="H24" s="751"/>
      <c r="I24" s="751"/>
      <c r="J24" s="751"/>
      <c r="K24" s="751"/>
      <c r="L24" s="751"/>
      <c r="M24" s="751"/>
      <c r="N24" s="751"/>
      <c r="O24" s="751"/>
    </row>
    <row r="25" spans="1:15" ht="15" customHeight="1">
      <c r="A25" s="2" t="s">
        <v>524</v>
      </c>
      <c r="B25" s="758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" customHeight="1">
      <c r="A26" s="2"/>
      <c r="B26" s="758" t="s">
        <v>532</v>
      </c>
      <c r="C26" s="751"/>
      <c r="D26" s="751"/>
      <c r="E26" s="751"/>
      <c r="F26" s="751"/>
      <c r="G26" s="751"/>
      <c r="H26" s="751"/>
      <c r="I26" s="751"/>
      <c r="J26" s="751"/>
      <c r="K26" s="751"/>
      <c r="L26" s="751"/>
      <c r="M26" s="751"/>
      <c r="N26" s="751"/>
      <c r="O26" s="751"/>
    </row>
    <row r="27" spans="1:15" ht="15" customHeight="1">
      <c r="A27" s="2"/>
      <c r="B27" s="758" t="s">
        <v>533</v>
      </c>
      <c r="C27" s="751"/>
      <c r="D27" s="751"/>
      <c r="E27" s="751"/>
      <c r="F27" s="751"/>
      <c r="G27" s="751"/>
      <c r="H27" s="751"/>
      <c r="I27" s="751"/>
      <c r="J27" s="751"/>
      <c r="K27" s="751"/>
      <c r="L27" s="751"/>
      <c r="M27" s="751"/>
      <c r="N27" s="751"/>
      <c r="O27" s="751"/>
    </row>
    <row r="28" spans="1:15" ht="15" customHeight="1">
      <c r="A28" s="2"/>
      <c r="B28" s="758" t="s">
        <v>534</v>
      </c>
      <c r="C28" s="751"/>
      <c r="D28" s="751"/>
      <c r="E28" s="751"/>
      <c r="F28" s="751"/>
      <c r="G28" s="751"/>
      <c r="H28" s="751"/>
      <c r="I28" s="751"/>
      <c r="J28" s="751"/>
      <c r="K28" s="751"/>
      <c r="L28" s="751"/>
      <c r="M28" s="751"/>
      <c r="N28" s="751"/>
      <c r="O28" s="751"/>
    </row>
    <row r="29" spans="1:15" ht="15" customHeight="1">
      <c r="A29" s="2"/>
      <c r="B29" s="758" t="s">
        <v>535</v>
      </c>
      <c r="C29" s="751"/>
      <c r="D29" s="751"/>
      <c r="E29" s="751"/>
      <c r="F29" s="751"/>
      <c r="G29" s="751"/>
      <c r="H29" s="751"/>
      <c r="I29" s="751"/>
      <c r="J29" s="751"/>
      <c r="K29" s="751"/>
      <c r="L29" s="751"/>
      <c r="M29" s="751"/>
      <c r="N29" s="751"/>
      <c r="O29" s="751"/>
    </row>
    <row r="30" spans="1:15" ht="15" customHeight="1">
      <c r="A30" s="2"/>
      <c r="B30" s="758" t="s">
        <v>536</v>
      </c>
      <c r="C30" s="755"/>
      <c r="D30" s="755"/>
      <c r="E30" s="755"/>
      <c r="F30" s="755"/>
      <c r="G30" s="755"/>
      <c r="H30" s="755"/>
      <c r="I30" s="755"/>
      <c r="J30" s="755"/>
      <c r="K30" s="755"/>
      <c r="L30" s="755"/>
      <c r="M30" s="755"/>
      <c r="N30" s="755"/>
      <c r="O30" s="755"/>
    </row>
    <row r="31" spans="1:15" ht="15" customHeight="1">
      <c r="A31" s="2" t="s">
        <v>537</v>
      </c>
      <c r="B31" s="758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5" customHeight="1">
      <c r="A32" s="2"/>
      <c r="B32" s="758" t="s">
        <v>539</v>
      </c>
      <c r="C32" s="751"/>
      <c r="D32" s="751"/>
      <c r="E32" s="751"/>
      <c r="F32" s="751"/>
      <c r="G32" s="751"/>
      <c r="H32" s="751"/>
      <c r="I32" s="751"/>
      <c r="J32" s="751"/>
      <c r="K32" s="751"/>
      <c r="L32" s="751"/>
      <c r="M32" s="751"/>
      <c r="N32" s="751"/>
      <c r="O32" s="751"/>
    </row>
    <row r="33" spans="1:15" ht="15" customHeight="1">
      <c r="A33" s="2"/>
      <c r="B33" s="758" t="s">
        <v>540</v>
      </c>
      <c r="C33" s="751"/>
      <c r="D33" s="751"/>
      <c r="E33" s="751"/>
      <c r="F33" s="751"/>
      <c r="G33" s="751"/>
      <c r="H33" s="751"/>
      <c r="I33" s="751"/>
      <c r="J33" s="751"/>
      <c r="K33" s="751"/>
      <c r="L33" s="751"/>
      <c r="M33" s="751"/>
      <c r="N33" s="751"/>
      <c r="O33" s="751"/>
    </row>
    <row r="34" spans="1:15" ht="15" customHeight="1">
      <c r="A34" s="2"/>
      <c r="B34" s="758" t="s">
        <v>541</v>
      </c>
      <c r="C34" s="751"/>
      <c r="D34" s="751"/>
      <c r="E34" s="751"/>
      <c r="F34" s="751"/>
      <c r="G34" s="751"/>
      <c r="H34" s="751"/>
      <c r="I34" s="751"/>
      <c r="J34" s="751"/>
      <c r="K34" s="751"/>
      <c r="L34" s="751"/>
      <c r="M34" s="751"/>
      <c r="N34" s="751"/>
      <c r="O34" s="751"/>
    </row>
    <row r="35" spans="1:15" ht="15" customHeight="1">
      <c r="A35" s="2"/>
      <c r="B35" s="758" t="s">
        <v>542</v>
      </c>
      <c r="C35" s="751"/>
      <c r="D35" s="751"/>
      <c r="E35" s="751"/>
      <c r="F35" s="751"/>
      <c r="G35" s="751"/>
      <c r="H35" s="751"/>
      <c r="I35" s="751"/>
      <c r="J35" s="751"/>
      <c r="K35" s="751"/>
      <c r="L35" s="751"/>
      <c r="M35" s="751"/>
      <c r="N35" s="751"/>
      <c r="O35" s="751"/>
    </row>
    <row r="36" spans="1:15" ht="15" customHeight="1">
      <c r="A36" s="2"/>
      <c r="B36" s="758" t="s">
        <v>543</v>
      </c>
      <c r="C36" s="751"/>
      <c r="D36" s="751"/>
      <c r="E36" s="751"/>
      <c r="F36" s="751"/>
      <c r="G36" s="751"/>
      <c r="H36" s="751"/>
      <c r="I36" s="751"/>
      <c r="J36" s="751"/>
      <c r="K36" s="751"/>
      <c r="L36" s="751"/>
      <c r="M36" s="751"/>
      <c r="N36" s="751"/>
      <c r="O36" s="751"/>
    </row>
    <row r="37" spans="1:15" ht="15" customHeight="1">
      <c r="A37" s="2"/>
      <c r="B37" s="758" t="s">
        <v>544</v>
      </c>
      <c r="C37" s="751"/>
      <c r="D37" s="751"/>
      <c r="E37" s="751"/>
      <c r="F37" s="751"/>
      <c r="G37" s="751"/>
      <c r="H37" s="751"/>
      <c r="I37" s="751"/>
      <c r="J37" s="751"/>
      <c r="K37" s="751"/>
      <c r="L37" s="751"/>
      <c r="M37" s="751"/>
      <c r="N37" s="751"/>
      <c r="O37" s="751"/>
    </row>
    <row r="38" spans="1:15" ht="15" customHeight="1">
      <c r="A38" s="2" t="s">
        <v>545</v>
      </c>
      <c r="B38" s="758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1:15" ht="15" customHeight="1">
      <c r="A39" s="2"/>
      <c r="B39" s="758" t="s">
        <v>547</v>
      </c>
      <c r="C39" s="751"/>
      <c r="D39" s="751"/>
      <c r="E39" s="751"/>
      <c r="F39" s="751"/>
      <c r="G39" s="751"/>
      <c r="H39" s="751"/>
      <c r="I39" s="751"/>
      <c r="J39" s="751"/>
      <c r="K39" s="751"/>
      <c r="L39" s="751"/>
      <c r="M39" s="751"/>
      <c r="N39" s="751"/>
      <c r="O39" s="751"/>
    </row>
    <row r="40" spans="1:15" ht="15" customHeight="1">
      <c r="A40" s="2"/>
      <c r="B40" s="758" t="s">
        <v>548</v>
      </c>
      <c r="C40" s="751"/>
      <c r="D40" s="751"/>
      <c r="E40" s="751"/>
      <c r="F40" s="751"/>
      <c r="G40" s="751"/>
      <c r="H40" s="751"/>
      <c r="I40" s="751"/>
      <c r="J40" s="751"/>
      <c r="K40" s="751"/>
      <c r="L40" s="751"/>
      <c r="M40" s="751"/>
      <c r="N40" s="751"/>
      <c r="O40" s="751"/>
    </row>
    <row r="41" spans="1:15" ht="15" customHeight="1">
      <c r="A41" s="2"/>
      <c r="B41" s="758" t="s">
        <v>549</v>
      </c>
      <c r="C41" s="751"/>
      <c r="D41" s="751"/>
      <c r="E41" s="751"/>
      <c r="F41" s="751"/>
      <c r="G41" s="751"/>
      <c r="H41" s="751"/>
      <c r="I41" s="751"/>
      <c r="J41" s="751"/>
      <c r="K41" s="751"/>
      <c r="L41" s="751"/>
      <c r="M41" s="751"/>
      <c r="N41" s="751"/>
      <c r="O41" s="751"/>
    </row>
    <row r="42" spans="1:15" ht="15" customHeight="1">
      <c r="A42" s="2" t="s">
        <v>550</v>
      </c>
      <c r="B42" s="758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" customHeight="1">
      <c r="A43" s="2"/>
      <c r="B43" s="758" t="s">
        <v>552</v>
      </c>
      <c r="C43" s="751"/>
      <c r="D43" s="751"/>
      <c r="E43" s="751"/>
      <c r="F43" s="751"/>
      <c r="G43" s="751"/>
      <c r="H43" s="751"/>
      <c r="I43" s="751"/>
      <c r="J43" s="751"/>
      <c r="K43" s="751"/>
      <c r="L43" s="751"/>
      <c r="M43" s="751"/>
      <c r="N43" s="751"/>
      <c r="O43" s="751"/>
    </row>
    <row r="44" spans="1:15" ht="15" customHeight="1">
      <c r="A44" s="2"/>
      <c r="B44" s="758" t="s">
        <v>553</v>
      </c>
      <c r="C44" s="751"/>
      <c r="D44" s="751"/>
      <c r="E44" s="751"/>
      <c r="F44" s="751"/>
      <c r="G44" s="751"/>
      <c r="H44" s="751"/>
      <c r="I44" s="751"/>
      <c r="J44" s="751"/>
      <c r="K44" s="751"/>
      <c r="L44" s="751"/>
      <c r="M44" s="751"/>
      <c r="N44" s="751"/>
      <c r="O44" s="751"/>
    </row>
    <row r="45" spans="1:15" ht="15" customHeight="1">
      <c r="A45" s="2"/>
      <c r="B45" s="758" t="s">
        <v>554</v>
      </c>
      <c r="C45" s="751"/>
      <c r="D45" s="751"/>
      <c r="E45" s="751"/>
      <c r="F45" s="751"/>
      <c r="G45" s="751"/>
      <c r="H45" s="751"/>
      <c r="I45" s="751"/>
      <c r="J45" s="751"/>
      <c r="K45" s="751"/>
      <c r="L45" s="751"/>
      <c r="M45" s="751"/>
      <c r="N45" s="751"/>
      <c r="O45" s="751"/>
    </row>
    <row r="46" spans="1:15" ht="15" customHeight="1">
      <c r="A46" s="2"/>
      <c r="B46" s="758" t="s">
        <v>555</v>
      </c>
      <c r="C46" s="751"/>
      <c r="D46" s="751"/>
      <c r="E46" s="751"/>
      <c r="F46" s="751"/>
      <c r="G46" s="751"/>
      <c r="H46" s="751"/>
      <c r="I46" s="751"/>
      <c r="J46" s="751"/>
      <c r="K46" s="751"/>
      <c r="L46" s="751"/>
      <c r="M46" s="751"/>
      <c r="N46" s="751"/>
      <c r="O46" s="751"/>
    </row>
    <row r="47" spans="1:15" ht="15" customHeight="1">
      <c r="A47" s="2"/>
      <c r="B47" s="758" t="s">
        <v>556</v>
      </c>
      <c r="C47" s="751"/>
      <c r="D47" s="751"/>
      <c r="E47" s="751"/>
      <c r="F47" s="751"/>
      <c r="G47" s="751"/>
      <c r="H47" s="751"/>
      <c r="I47" s="751"/>
      <c r="J47" s="751"/>
      <c r="K47" s="751"/>
      <c r="L47" s="751"/>
      <c r="M47" s="751"/>
      <c r="N47" s="751"/>
      <c r="O47" s="751"/>
    </row>
    <row r="48" spans="1:15" ht="15" customHeight="1">
      <c r="A48" s="2"/>
      <c r="B48" s="758" t="s">
        <v>557</v>
      </c>
      <c r="C48" s="751"/>
      <c r="D48" s="751"/>
      <c r="E48" s="751"/>
      <c r="F48" s="751"/>
      <c r="G48" s="751"/>
      <c r="H48" s="751"/>
      <c r="I48" s="751"/>
      <c r="J48" s="751"/>
      <c r="K48" s="751"/>
      <c r="L48" s="751"/>
      <c r="M48" s="751"/>
      <c r="N48" s="751"/>
      <c r="O48" s="751"/>
    </row>
    <row r="49" spans="1:15" ht="15" customHeight="1">
      <c r="A49" s="2"/>
      <c r="B49" s="758" t="s">
        <v>558</v>
      </c>
      <c r="C49" s="751"/>
      <c r="D49" s="751"/>
      <c r="E49" s="751"/>
      <c r="F49" s="751"/>
      <c r="G49" s="751"/>
      <c r="H49" s="751"/>
      <c r="I49" s="751"/>
      <c r="J49" s="751"/>
      <c r="K49" s="751"/>
      <c r="L49" s="751"/>
      <c r="M49" s="751"/>
      <c r="N49" s="751"/>
      <c r="O49" s="751"/>
    </row>
    <row r="50" spans="1:15" ht="15" customHeight="1">
      <c r="A50" s="2" t="s">
        <v>559</v>
      </c>
      <c r="B50" s="758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5" customHeight="1">
      <c r="A51" s="2"/>
      <c r="B51" s="758" t="s">
        <v>561</v>
      </c>
      <c r="C51" s="751"/>
      <c r="D51" s="751"/>
      <c r="E51" s="751"/>
      <c r="F51" s="751"/>
      <c r="G51" s="751"/>
      <c r="H51" s="751"/>
      <c r="I51" s="751"/>
      <c r="J51" s="751"/>
      <c r="K51" s="751"/>
      <c r="L51" s="751"/>
      <c r="M51" s="751"/>
      <c r="N51" s="751"/>
      <c r="O51" s="751"/>
    </row>
    <row r="52" spans="1:15" ht="15" customHeight="1">
      <c r="A52" s="2"/>
      <c r="B52" s="758" t="s">
        <v>562</v>
      </c>
      <c r="C52" s="751"/>
      <c r="D52" s="751"/>
      <c r="E52" s="751"/>
      <c r="F52" s="751"/>
      <c r="G52" s="751"/>
      <c r="H52" s="751"/>
      <c r="I52" s="751"/>
      <c r="J52" s="751"/>
      <c r="K52" s="751"/>
      <c r="L52" s="751"/>
      <c r="M52" s="751"/>
      <c r="N52" s="751"/>
      <c r="O52" s="751"/>
    </row>
    <row r="53" spans="1:15" ht="15" customHeight="1">
      <c r="A53" s="2"/>
      <c r="B53" s="758" t="s">
        <v>563</v>
      </c>
      <c r="C53" s="751"/>
      <c r="D53" s="751"/>
      <c r="E53" s="751"/>
      <c r="F53" s="751"/>
      <c r="G53" s="751"/>
      <c r="H53" s="751"/>
      <c r="I53" s="751"/>
      <c r="J53" s="751"/>
      <c r="K53" s="751"/>
      <c r="L53" s="751"/>
      <c r="M53" s="751"/>
      <c r="N53" s="751"/>
      <c r="O53" s="751"/>
    </row>
    <row r="54" spans="1:15" ht="15" customHeight="1">
      <c r="A54" s="2"/>
      <c r="B54" s="758" t="s">
        <v>564</v>
      </c>
      <c r="C54" s="751"/>
      <c r="D54" s="751"/>
      <c r="E54" s="751"/>
      <c r="F54" s="751"/>
      <c r="G54" s="751"/>
      <c r="H54" s="751"/>
      <c r="I54" s="751"/>
      <c r="J54" s="751"/>
      <c r="K54" s="751"/>
      <c r="L54" s="751"/>
      <c r="M54" s="751"/>
      <c r="N54" s="751"/>
      <c r="O54" s="751"/>
    </row>
    <row r="55" spans="1:15" ht="15" customHeight="1">
      <c r="A55" s="2"/>
      <c r="B55" s="758" t="s">
        <v>565</v>
      </c>
      <c r="C55" s="755"/>
      <c r="D55" s="755"/>
      <c r="E55" s="755"/>
      <c r="F55" s="755"/>
      <c r="G55" s="755"/>
      <c r="H55" s="755"/>
      <c r="I55" s="755"/>
      <c r="J55" s="755"/>
      <c r="K55" s="755"/>
      <c r="L55" s="755"/>
      <c r="M55" s="755"/>
      <c r="N55" s="755"/>
      <c r="O55" s="755"/>
    </row>
    <row r="56" spans="1:15" ht="15" customHeight="1">
      <c r="A56" s="2"/>
      <c r="B56" s="758" t="s">
        <v>566</v>
      </c>
      <c r="C56" s="755"/>
      <c r="D56" s="755"/>
      <c r="E56" s="755"/>
      <c r="F56" s="755"/>
      <c r="G56" s="755"/>
      <c r="H56" s="755"/>
      <c r="I56" s="755"/>
      <c r="J56" s="755"/>
      <c r="K56" s="755"/>
      <c r="L56" s="755"/>
      <c r="M56" s="755"/>
      <c r="N56" s="755"/>
      <c r="O56" s="755"/>
    </row>
    <row r="57" spans="1:15" ht="15" customHeight="1">
      <c r="A57" s="2"/>
      <c r="B57" s="758" t="s">
        <v>567</v>
      </c>
      <c r="C57" s="751"/>
      <c r="D57" s="751"/>
      <c r="E57" s="751"/>
      <c r="F57" s="751"/>
      <c r="G57" s="751"/>
      <c r="H57" s="751"/>
      <c r="I57" s="751"/>
      <c r="J57" s="751"/>
      <c r="K57" s="751"/>
      <c r="L57" s="751"/>
      <c r="M57" s="751"/>
      <c r="N57" s="751"/>
      <c r="O57" s="751"/>
    </row>
    <row r="58" spans="1:15" ht="15" customHeight="1">
      <c r="A58" s="2" t="s">
        <v>568</v>
      </c>
      <c r="B58" s="758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ht="15" customHeight="1">
      <c r="A59" s="2"/>
      <c r="B59" s="758" t="s">
        <v>570</v>
      </c>
      <c r="C59" s="751"/>
      <c r="D59" s="751"/>
      <c r="E59" s="751"/>
      <c r="F59" s="751"/>
      <c r="G59" s="751"/>
      <c r="H59" s="751"/>
      <c r="I59" s="751"/>
      <c r="J59" s="751"/>
      <c r="K59" s="751"/>
      <c r="L59" s="751"/>
      <c r="M59" s="751"/>
      <c r="N59" s="751"/>
      <c r="O59" s="751"/>
    </row>
    <row r="60" spans="1:15" ht="15" customHeight="1">
      <c r="A60" s="2"/>
      <c r="B60" s="758" t="s">
        <v>571</v>
      </c>
      <c r="C60" s="751"/>
      <c r="D60" s="751"/>
      <c r="E60" s="751"/>
      <c r="F60" s="751"/>
      <c r="G60" s="751"/>
      <c r="H60" s="751"/>
      <c r="I60" s="751"/>
      <c r="J60" s="751"/>
      <c r="K60" s="751"/>
      <c r="L60" s="751"/>
      <c r="M60" s="751"/>
      <c r="N60" s="751"/>
      <c r="O60" s="751"/>
    </row>
    <row r="61" spans="1:15" ht="15" customHeight="1">
      <c r="A61" s="2"/>
      <c r="B61" s="758" t="s">
        <v>572</v>
      </c>
      <c r="C61" s="751"/>
      <c r="D61" s="751"/>
      <c r="E61" s="751"/>
      <c r="F61" s="751"/>
      <c r="G61" s="751"/>
      <c r="H61" s="751"/>
      <c r="I61" s="751"/>
      <c r="J61" s="751"/>
      <c r="K61" s="751"/>
      <c r="L61" s="751"/>
      <c r="M61" s="751"/>
      <c r="N61" s="751"/>
      <c r="O61" s="751"/>
    </row>
    <row r="62" spans="1:15" ht="15" customHeight="1">
      <c r="A62" s="2"/>
      <c r="B62" s="758" t="s">
        <v>573</v>
      </c>
      <c r="C62" s="751"/>
      <c r="D62" s="751"/>
      <c r="E62" s="751"/>
      <c r="F62" s="751"/>
      <c r="G62" s="751"/>
      <c r="H62" s="751"/>
      <c r="I62" s="751"/>
      <c r="J62" s="751"/>
      <c r="K62" s="751"/>
      <c r="L62" s="751"/>
      <c r="M62" s="751"/>
      <c r="N62" s="751"/>
      <c r="O62" s="751"/>
    </row>
    <row r="63" spans="1:15" ht="15" customHeight="1">
      <c r="A63" s="2" t="s">
        <v>574</v>
      </c>
      <c r="B63" s="758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5" ht="15" customHeight="1">
      <c r="A64" s="2"/>
      <c r="B64" s="758" t="s">
        <v>576</v>
      </c>
      <c r="C64" s="751"/>
      <c r="D64" s="751"/>
      <c r="E64" s="751"/>
      <c r="F64" s="751"/>
      <c r="G64" s="751"/>
      <c r="H64" s="751"/>
      <c r="I64" s="751"/>
      <c r="J64" s="751"/>
      <c r="K64" s="751"/>
      <c r="L64" s="751"/>
      <c r="M64" s="751"/>
      <c r="N64" s="751"/>
      <c r="O64" s="751"/>
    </row>
    <row r="65" spans="1:15" ht="15" customHeight="1">
      <c r="A65" s="2"/>
      <c r="B65" s="758" t="s">
        <v>577</v>
      </c>
      <c r="C65" s="751"/>
      <c r="D65" s="751"/>
      <c r="E65" s="751"/>
      <c r="F65" s="751"/>
      <c r="G65" s="751"/>
      <c r="H65" s="751"/>
      <c r="I65" s="751"/>
      <c r="J65" s="751"/>
      <c r="K65" s="751"/>
      <c r="L65" s="751"/>
      <c r="M65" s="751"/>
      <c r="N65" s="751"/>
      <c r="O65" s="751"/>
    </row>
    <row r="66" spans="1:15" ht="15" customHeight="1">
      <c r="A66" s="2"/>
      <c r="B66" s="758" t="s">
        <v>578</v>
      </c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</row>
    <row r="67" spans="1:15" ht="15" customHeight="1">
      <c r="A67" s="2" t="s">
        <v>579</v>
      </c>
      <c r="B67" s="758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ht="15" customHeight="1">
      <c r="A68" s="2"/>
      <c r="B68" s="758" t="s">
        <v>580</v>
      </c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  <c r="O68" s="751"/>
    </row>
    <row r="69" spans="1:15" ht="15" customHeight="1">
      <c r="A69" s="2"/>
      <c r="B69" s="758" t="s">
        <v>581</v>
      </c>
      <c r="C69" s="751"/>
      <c r="D69" s="751"/>
      <c r="E69" s="751"/>
      <c r="F69" s="751"/>
      <c r="G69" s="751"/>
      <c r="H69" s="751"/>
      <c r="I69" s="751"/>
      <c r="J69" s="751"/>
      <c r="K69" s="751"/>
      <c r="L69" s="751"/>
      <c r="M69" s="751"/>
      <c r="N69" s="751"/>
      <c r="O69" s="751"/>
    </row>
    <row r="70" spans="1:15" ht="15" customHeight="1">
      <c r="A70" s="2"/>
      <c r="B70" s="758" t="s">
        <v>582</v>
      </c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</row>
    <row r="71" spans="1:15" ht="15" customHeight="1">
      <c r="A71" s="2" t="s">
        <v>583</v>
      </c>
      <c r="B71" s="758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ht="15" customHeight="1">
      <c r="A72" s="2"/>
      <c r="B72" s="758" t="s">
        <v>584</v>
      </c>
      <c r="C72" s="751"/>
      <c r="D72" s="751"/>
      <c r="E72" s="751"/>
      <c r="F72" s="751"/>
      <c r="G72" s="751"/>
      <c r="H72" s="751"/>
      <c r="I72" s="751"/>
      <c r="J72" s="751"/>
      <c r="K72" s="751"/>
      <c r="L72" s="751"/>
      <c r="M72" s="751"/>
      <c r="N72" s="751"/>
      <c r="O72" s="751"/>
    </row>
    <row r="73" spans="1:15" ht="15" customHeight="1">
      <c r="A73" s="2" t="s">
        <v>585</v>
      </c>
      <c r="B73" s="758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5" customHeight="1">
      <c r="A74" s="2"/>
      <c r="B74" s="758" t="s">
        <v>586</v>
      </c>
      <c r="C74" s="751"/>
      <c r="D74" s="751"/>
      <c r="E74" s="751"/>
      <c r="F74" s="751"/>
      <c r="G74" s="751"/>
      <c r="H74" s="751"/>
      <c r="I74" s="751"/>
      <c r="J74" s="751"/>
      <c r="K74" s="751"/>
      <c r="L74" s="751"/>
      <c r="M74" s="751"/>
      <c r="N74" s="751"/>
      <c r="O74" s="751"/>
    </row>
    <row r="75" spans="1:15" ht="15" customHeight="1">
      <c r="A75" s="2"/>
      <c r="B75" s="758" t="s">
        <v>587</v>
      </c>
      <c r="C75" s="751"/>
      <c r="D75" s="751"/>
      <c r="E75" s="751"/>
      <c r="F75" s="751"/>
      <c r="G75" s="751"/>
      <c r="H75" s="751"/>
      <c r="I75" s="751"/>
      <c r="J75" s="751"/>
      <c r="K75" s="751"/>
      <c r="L75" s="751"/>
      <c r="M75" s="751"/>
      <c r="N75" s="751"/>
      <c r="O75" s="751"/>
    </row>
    <row r="76" spans="1:15" ht="15" customHeight="1">
      <c r="A76" s="2"/>
      <c r="B76" s="758" t="s">
        <v>588</v>
      </c>
      <c r="C76" s="751"/>
      <c r="D76" s="751"/>
      <c r="E76" s="751"/>
      <c r="F76" s="751"/>
      <c r="G76" s="751"/>
      <c r="H76" s="751"/>
      <c r="I76" s="751"/>
      <c r="J76" s="751"/>
      <c r="K76" s="751"/>
      <c r="L76" s="751"/>
      <c r="M76" s="751"/>
      <c r="N76" s="751"/>
      <c r="O76" s="751"/>
    </row>
    <row r="77" spans="1:15" ht="15" customHeight="1">
      <c r="A77" s="2" t="s">
        <v>589</v>
      </c>
      <c r="B77" s="758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15" ht="15" customHeight="1">
      <c r="A78" s="2"/>
      <c r="B78" s="758" t="s">
        <v>591</v>
      </c>
      <c r="C78" s="751"/>
      <c r="D78" s="751"/>
      <c r="E78" s="751"/>
      <c r="F78" s="751"/>
      <c r="G78" s="751"/>
      <c r="H78" s="751"/>
      <c r="I78" s="751"/>
      <c r="J78" s="751"/>
      <c r="K78" s="751"/>
      <c r="L78" s="751"/>
      <c r="M78" s="751"/>
      <c r="N78" s="751"/>
      <c r="O78" s="751"/>
    </row>
    <row r="79" spans="1:15" ht="15" customHeight="1">
      <c r="A79" s="2"/>
      <c r="B79" s="758" t="s">
        <v>592</v>
      </c>
      <c r="C79" s="755"/>
      <c r="D79" s="755"/>
      <c r="E79" s="755"/>
      <c r="F79" s="755"/>
      <c r="G79" s="755"/>
      <c r="H79" s="755"/>
      <c r="I79" s="755"/>
      <c r="J79" s="755"/>
      <c r="K79" s="755"/>
      <c r="L79" s="755"/>
      <c r="M79" s="755"/>
      <c r="N79" s="755"/>
      <c r="O79" s="755"/>
    </row>
    <row r="80" spans="1:15" ht="15" customHeight="1">
      <c r="A80" s="2"/>
      <c r="B80" s="758" t="s">
        <v>593</v>
      </c>
      <c r="C80" s="755"/>
      <c r="D80" s="755"/>
      <c r="E80" s="755"/>
      <c r="F80" s="755"/>
      <c r="G80" s="755"/>
      <c r="H80" s="755"/>
      <c r="I80" s="755"/>
      <c r="J80" s="755"/>
      <c r="K80" s="755"/>
      <c r="L80" s="755"/>
      <c r="M80" s="755"/>
      <c r="N80" s="755"/>
      <c r="O80" s="755"/>
    </row>
    <row r="81" spans="1:15" ht="15" customHeight="1">
      <c r="A81" s="2" t="s">
        <v>594</v>
      </c>
      <c r="B81" s="758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" customHeight="1">
      <c r="A82" s="2"/>
      <c r="B82" s="758" t="s">
        <v>595</v>
      </c>
      <c r="C82" s="751"/>
      <c r="D82" s="751"/>
      <c r="E82" s="751"/>
      <c r="F82" s="751"/>
      <c r="G82" s="751"/>
      <c r="H82" s="751"/>
      <c r="I82" s="751"/>
      <c r="J82" s="751"/>
      <c r="K82" s="751"/>
      <c r="L82" s="751"/>
      <c r="M82" s="751"/>
      <c r="N82" s="751"/>
      <c r="O82" s="751"/>
    </row>
    <row r="83" spans="1:15" ht="15" customHeight="1">
      <c r="A83" s="2" t="s">
        <v>596</v>
      </c>
      <c r="B83" s="758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15" customHeight="1">
      <c r="A84" s="2"/>
      <c r="B84" s="758" t="s">
        <v>598</v>
      </c>
      <c r="C84" s="751"/>
      <c r="D84" s="751"/>
      <c r="E84" s="751"/>
      <c r="F84" s="751"/>
      <c r="G84" s="751"/>
      <c r="H84" s="751"/>
      <c r="I84" s="751"/>
      <c r="J84" s="751"/>
      <c r="K84" s="751"/>
      <c r="L84" s="751"/>
      <c r="M84" s="751"/>
      <c r="N84" s="751"/>
      <c r="O84" s="751"/>
    </row>
    <row r="85" spans="1:15" ht="15" customHeight="1">
      <c r="A85" s="2"/>
      <c r="B85" s="758" t="s">
        <v>599</v>
      </c>
      <c r="C85" s="751"/>
      <c r="D85" s="751"/>
      <c r="E85" s="751"/>
      <c r="F85" s="751"/>
      <c r="G85" s="751"/>
      <c r="H85" s="751"/>
      <c r="I85" s="751"/>
      <c r="J85" s="751"/>
      <c r="K85" s="751"/>
      <c r="L85" s="751"/>
      <c r="M85" s="751"/>
      <c r="N85" s="751"/>
      <c r="O85" s="751"/>
    </row>
    <row r="86" spans="1:15" ht="15" customHeight="1">
      <c r="A86" s="2"/>
      <c r="B86" s="758" t="s">
        <v>600</v>
      </c>
      <c r="C86" s="751"/>
      <c r="D86" s="751"/>
      <c r="E86" s="751"/>
      <c r="F86" s="751"/>
      <c r="G86" s="751"/>
      <c r="H86" s="751"/>
      <c r="I86" s="751"/>
      <c r="J86" s="751"/>
      <c r="K86" s="751"/>
      <c r="L86" s="751"/>
      <c r="M86" s="751"/>
      <c r="N86" s="751"/>
      <c r="O86" s="751"/>
    </row>
    <row r="87" spans="1:15" ht="15.75" customHeight="1">
      <c r="A87" s="2"/>
      <c r="B87" s="758" t="s">
        <v>601</v>
      </c>
      <c r="C87" s="751"/>
      <c r="D87" s="751"/>
      <c r="E87" s="751"/>
      <c r="F87" s="751"/>
      <c r="G87" s="751"/>
      <c r="H87" s="751"/>
      <c r="I87" s="751"/>
      <c r="J87" s="751"/>
      <c r="K87" s="751"/>
      <c r="L87" s="751"/>
      <c r="M87" s="751"/>
      <c r="N87" s="751"/>
      <c r="O87" s="751"/>
    </row>
    <row r="88" spans="1:15" ht="15.75" customHeight="1">
      <c r="A88" s="2"/>
      <c r="B88" s="758" t="s">
        <v>602</v>
      </c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  <c r="N88" s="755"/>
      <c r="O88" s="755"/>
    </row>
    <row r="89" spans="1:15" ht="15.75" customHeight="1">
      <c r="A89" s="2"/>
      <c r="B89" s="758" t="s">
        <v>603</v>
      </c>
      <c r="C89" s="751"/>
      <c r="D89" s="751"/>
      <c r="E89" s="751"/>
      <c r="F89" s="751"/>
      <c r="G89" s="751"/>
      <c r="H89" s="751"/>
      <c r="I89" s="751"/>
      <c r="J89" s="751"/>
      <c r="K89" s="751"/>
      <c r="L89" s="751"/>
      <c r="M89" s="751"/>
      <c r="N89" s="751"/>
      <c r="O89" s="751"/>
    </row>
    <row r="90" spans="1:15" ht="15.75" customHeight="1" thickBot="1">
      <c r="A90" s="282" t="s">
        <v>606</v>
      </c>
      <c r="B90" s="75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</row>
  </sheetData>
  <mergeCells count="1">
    <mergeCell ref="A2:B2"/>
  </mergeCells>
  <conditionalFormatting sqref="C3:C90">
    <cfRule type="containsBlanks" dxfId="43" priority="2">
      <formula>LEN(TRIM(C3))=0</formula>
    </cfRule>
  </conditionalFormatting>
  <conditionalFormatting sqref="D3:O90">
    <cfRule type="containsBlanks" dxfId="42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2" manualBreakCount="2">
    <brk id="30" max="16383" man="1"/>
    <brk id="62" max="16383" man="1"/>
  </rowBreak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Feuil150">
    <tabColor rgb="FFF9FBFA"/>
  </sheetPr>
  <dimension ref="A1:M90"/>
  <sheetViews>
    <sheetView view="pageBreakPreview" topLeftCell="C1" zoomScale="110" zoomScaleNormal="100" zoomScaleSheetLayoutView="110" workbookViewId="0">
      <selection activeCell="C3" sqref="C3:M90"/>
    </sheetView>
  </sheetViews>
  <sheetFormatPr baseColWidth="10" defaultColWidth="14.3984375" defaultRowHeight="15" customHeight="1"/>
  <cols>
    <col min="1" max="1" width="0.796875" style="422" customWidth="1"/>
    <col min="2" max="2" width="20.19921875" style="422" customWidth="1"/>
    <col min="3" max="3" width="16.19921875" style="422" customWidth="1"/>
    <col min="4" max="5" width="9.19921875" style="422" customWidth="1"/>
    <col min="6" max="6" width="14.19921875" style="422" customWidth="1"/>
    <col min="7" max="7" width="18.19921875" style="422" customWidth="1"/>
    <col min="8" max="8" width="15.796875" style="422" customWidth="1"/>
    <col min="9" max="9" width="8.796875" style="422" customWidth="1"/>
    <col min="10" max="10" width="8.53125" style="422" customWidth="1"/>
    <col min="11" max="11" width="12.06640625" style="422" customWidth="1"/>
    <col min="12" max="12" width="9.3984375" style="422" customWidth="1"/>
    <col min="13" max="13" width="9.796875" style="422" customWidth="1"/>
    <col min="14" max="15" width="14.3984375" style="422" customWidth="1"/>
    <col min="16" max="16384" width="14.3984375" style="422"/>
  </cols>
  <sheetData>
    <row r="1" spans="1:13" ht="15.75" customHeight="1">
      <c r="A1" s="6" t="s">
        <v>2490</v>
      </c>
    </row>
    <row r="2" spans="1:13" ht="57.5" customHeight="1" thickBot="1">
      <c r="A2" s="1164" t="s">
        <v>629</v>
      </c>
      <c r="B2" s="906"/>
      <c r="C2" s="470" t="s">
        <v>2491</v>
      </c>
      <c r="D2" s="470" t="s">
        <v>66</v>
      </c>
      <c r="E2" s="470" t="s">
        <v>2492</v>
      </c>
      <c r="F2" s="470" t="s">
        <v>2493</v>
      </c>
      <c r="G2" s="470" t="s">
        <v>2494</v>
      </c>
      <c r="H2" s="470" t="s">
        <v>2495</v>
      </c>
      <c r="I2" s="470" t="s">
        <v>2496</v>
      </c>
      <c r="J2" s="470" t="s">
        <v>2497</v>
      </c>
      <c r="K2" s="470" t="s">
        <v>1882</v>
      </c>
      <c r="L2" s="470" t="s">
        <v>2498</v>
      </c>
      <c r="M2" s="470" t="s">
        <v>2499</v>
      </c>
    </row>
    <row r="3" spans="1:13" ht="14" customHeight="1">
      <c r="A3" s="2" t="s">
        <v>498</v>
      </c>
      <c r="B3" s="758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ht="13.5" customHeight="1">
      <c r="A4" s="2"/>
      <c r="B4" s="758" t="s">
        <v>500</v>
      </c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</row>
    <row r="5" spans="1:13" ht="13.5" customHeight="1">
      <c r="A5" s="2"/>
      <c r="B5" s="758" t="s">
        <v>501</v>
      </c>
      <c r="C5" s="751"/>
      <c r="D5" s="751"/>
      <c r="E5" s="751"/>
      <c r="F5" s="751"/>
      <c r="G5" s="751"/>
      <c r="H5" s="751"/>
      <c r="I5" s="751"/>
      <c r="J5" s="751"/>
      <c r="K5" s="751"/>
      <c r="L5" s="751"/>
      <c r="M5" s="751"/>
    </row>
    <row r="6" spans="1:13" ht="13.5" customHeight="1">
      <c r="A6" s="2"/>
      <c r="B6" s="758" t="s">
        <v>502</v>
      </c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</row>
    <row r="7" spans="1:13" ht="13.5" customHeight="1">
      <c r="A7" s="2" t="s">
        <v>503</v>
      </c>
      <c r="B7" s="758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ht="13.5" customHeight="1">
      <c r="A8" s="2"/>
      <c r="B8" s="758" t="s">
        <v>505</v>
      </c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51"/>
    </row>
    <row r="9" spans="1:13" ht="13.5" customHeight="1">
      <c r="A9" s="2"/>
      <c r="B9" s="758" t="s">
        <v>506</v>
      </c>
      <c r="C9" s="751"/>
      <c r="D9" s="751"/>
      <c r="E9" s="751"/>
      <c r="F9" s="751"/>
      <c r="G9" s="751"/>
      <c r="H9" s="751"/>
      <c r="I9" s="751"/>
      <c r="J9" s="751"/>
      <c r="K9" s="751"/>
      <c r="L9" s="751"/>
      <c r="M9" s="751"/>
    </row>
    <row r="10" spans="1:13" ht="14" customHeight="1">
      <c r="A10" s="2"/>
      <c r="B10" s="758" t="s">
        <v>507</v>
      </c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51"/>
    </row>
    <row r="11" spans="1:13" ht="13.5" customHeight="1">
      <c r="A11" s="2"/>
      <c r="B11" s="758" t="s">
        <v>508</v>
      </c>
      <c r="C11" s="751"/>
      <c r="D11" s="751"/>
      <c r="E11" s="751"/>
      <c r="F11" s="751"/>
      <c r="G11" s="751"/>
      <c r="H11" s="751"/>
      <c r="I11" s="751"/>
      <c r="J11" s="751"/>
      <c r="K11" s="751"/>
      <c r="L11" s="751"/>
      <c r="M11" s="751"/>
    </row>
    <row r="12" spans="1:13" ht="13.5" customHeight="1">
      <c r="A12" s="2"/>
      <c r="B12" s="758" t="s">
        <v>509</v>
      </c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51"/>
    </row>
    <row r="13" spans="1:13" ht="13.5" customHeight="1">
      <c r="A13" s="2" t="s">
        <v>510</v>
      </c>
      <c r="B13" s="758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spans="1:13" ht="14" customHeight="1">
      <c r="A14" s="2"/>
      <c r="B14" s="758" t="s">
        <v>512</v>
      </c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</row>
    <row r="15" spans="1:13" ht="13.5" customHeight="1">
      <c r="A15" s="2"/>
      <c r="B15" s="758" t="s">
        <v>513</v>
      </c>
      <c r="C15" s="751"/>
      <c r="D15" s="751"/>
      <c r="E15" s="751"/>
      <c r="F15" s="751"/>
      <c r="G15" s="751"/>
      <c r="H15" s="751"/>
      <c r="I15" s="751"/>
      <c r="J15" s="751"/>
      <c r="K15" s="751"/>
      <c r="L15" s="751"/>
      <c r="M15" s="751"/>
    </row>
    <row r="16" spans="1:13" ht="13.5" customHeight="1">
      <c r="A16" s="2" t="s">
        <v>514</v>
      </c>
      <c r="B16" s="758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1:13" ht="13.5" customHeight="1">
      <c r="A17" s="2"/>
      <c r="B17" s="758" t="s">
        <v>516</v>
      </c>
      <c r="C17" s="751"/>
      <c r="D17" s="751"/>
      <c r="E17" s="751"/>
      <c r="F17" s="751"/>
      <c r="G17" s="751"/>
      <c r="H17" s="751"/>
      <c r="I17" s="751"/>
      <c r="J17" s="751"/>
      <c r="K17" s="751"/>
      <c r="L17" s="751"/>
      <c r="M17" s="751"/>
    </row>
    <row r="18" spans="1:13" ht="13.5" customHeight="1">
      <c r="A18" s="2"/>
      <c r="B18" s="758" t="s">
        <v>517</v>
      </c>
      <c r="C18" s="751"/>
      <c r="D18" s="751"/>
      <c r="E18" s="751"/>
      <c r="F18" s="751"/>
      <c r="G18" s="751"/>
      <c r="H18" s="751"/>
      <c r="I18" s="751"/>
      <c r="J18" s="751"/>
      <c r="K18" s="751"/>
      <c r="L18" s="751"/>
      <c r="M18" s="751"/>
    </row>
    <row r="19" spans="1:13" ht="13.5" customHeight="1">
      <c r="A19" s="2"/>
      <c r="B19" s="748" t="s">
        <v>518</v>
      </c>
      <c r="C19" s="755"/>
      <c r="D19" s="755"/>
      <c r="E19" s="755"/>
      <c r="F19" s="755"/>
      <c r="G19" s="755"/>
      <c r="H19" s="755"/>
      <c r="I19" s="755"/>
      <c r="J19" s="755"/>
      <c r="K19" s="755"/>
      <c r="L19" s="755"/>
      <c r="M19" s="755"/>
    </row>
    <row r="20" spans="1:13" ht="14" customHeight="1">
      <c r="A20" s="2"/>
      <c r="B20" s="748" t="s">
        <v>519</v>
      </c>
      <c r="C20" s="755"/>
      <c r="D20" s="755"/>
      <c r="E20" s="755"/>
      <c r="F20" s="755"/>
      <c r="G20" s="755"/>
      <c r="H20" s="755"/>
      <c r="I20" s="755"/>
      <c r="J20" s="755"/>
      <c r="K20" s="755"/>
      <c r="L20" s="755"/>
      <c r="M20" s="755"/>
    </row>
    <row r="21" spans="1:13" ht="15.75" customHeight="1">
      <c r="A21" s="2"/>
      <c r="B21" s="758" t="s">
        <v>520</v>
      </c>
      <c r="C21" s="751"/>
      <c r="D21" s="751"/>
      <c r="E21" s="751"/>
      <c r="F21" s="751"/>
      <c r="G21" s="751"/>
      <c r="H21" s="751"/>
      <c r="I21" s="751"/>
      <c r="J21" s="751"/>
      <c r="K21" s="751"/>
      <c r="L21" s="751"/>
      <c r="M21" s="751"/>
    </row>
    <row r="22" spans="1:13" ht="15.75" customHeight="1">
      <c r="A22" s="2"/>
      <c r="B22" s="758" t="s">
        <v>521</v>
      </c>
      <c r="C22" s="751"/>
      <c r="D22" s="751"/>
      <c r="E22" s="751"/>
      <c r="F22" s="751"/>
      <c r="G22" s="751"/>
      <c r="H22" s="751"/>
      <c r="I22" s="751"/>
      <c r="J22" s="751"/>
      <c r="K22" s="751"/>
      <c r="L22" s="751"/>
      <c r="M22" s="751"/>
    </row>
    <row r="23" spans="1:13" ht="15.75" customHeight="1">
      <c r="A23" s="2"/>
      <c r="B23" s="758" t="s">
        <v>522</v>
      </c>
      <c r="C23" s="751"/>
      <c r="D23" s="751"/>
      <c r="E23" s="751"/>
      <c r="F23" s="751"/>
      <c r="G23" s="751"/>
      <c r="H23" s="751"/>
      <c r="I23" s="751"/>
      <c r="J23" s="751"/>
      <c r="K23" s="751"/>
      <c r="L23" s="751"/>
      <c r="M23" s="751"/>
    </row>
    <row r="24" spans="1:13" ht="15.75" customHeight="1">
      <c r="A24" s="2"/>
      <c r="B24" s="758" t="s">
        <v>523</v>
      </c>
      <c r="C24" s="751"/>
      <c r="D24" s="751"/>
      <c r="E24" s="751"/>
      <c r="F24" s="751"/>
      <c r="G24" s="751"/>
      <c r="H24" s="751"/>
      <c r="I24" s="751"/>
      <c r="J24" s="751"/>
      <c r="K24" s="751"/>
      <c r="L24" s="751"/>
      <c r="M24" s="751"/>
    </row>
    <row r="25" spans="1:13" ht="15.75" customHeight="1">
      <c r="A25" s="2" t="s">
        <v>524</v>
      </c>
      <c r="B25" s="758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>
      <c r="A26" s="2"/>
      <c r="B26" s="758" t="s">
        <v>532</v>
      </c>
      <c r="C26" s="751"/>
      <c r="D26" s="751"/>
      <c r="E26" s="751"/>
      <c r="F26" s="751"/>
      <c r="G26" s="751"/>
      <c r="H26" s="751"/>
      <c r="I26" s="751"/>
      <c r="J26" s="751"/>
      <c r="K26" s="751"/>
      <c r="L26" s="751"/>
      <c r="M26" s="751"/>
    </row>
    <row r="27" spans="1:13" ht="15.75" customHeight="1">
      <c r="A27" s="2"/>
      <c r="B27" s="758" t="s">
        <v>533</v>
      </c>
      <c r="C27" s="751"/>
      <c r="D27" s="751"/>
      <c r="E27" s="751"/>
      <c r="F27" s="751"/>
      <c r="G27" s="751"/>
      <c r="H27" s="751"/>
      <c r="I27" s="751"/>
      <c r="J27" s="751"/>
      <c r="K27" s="751"/>
      <c r="L27" s="751"/>
      <c r="M27" s="751"/>
    </row>
    <row r="28" spans="1:13" ht="15.75" customHeight="1">
      <c r="A28" s="2"/>
      <c r="B28" s="758" t="s">
        <v>534</v>
      </c>
      <c r="C28" s="751"/>
      <c r="D28" s="751"/>
      <c r="E28" s="751"/>
      <c r="F28" s="751"/>
      <c r="G28" s="751"/>
      <c r="H28" s="751"/>
      <c r="I28" s="751"/>
      <c r="J28" s="751"/>
      <c r="K28" s="751"/>
      <c r="L28" s="751"/>
      <c r="M28" s="751"/>
    </row>
    <row r="29" spans="1:13" ht="15.75" customHeight="1">
      <c r="A29" s="2"/>
      <c r="B29" s="758" t="s">
        <v>535</v>
      </c>
      <c r="C29" s="751"/>
      <c r="D29" s="751"/>
      <c r="E29" s="751"/>
      <c r="F29" s="751"/>
      <c r="G29" s="751"/>
      <c r="H29" s="751"/>
      <c r="I29" s="751"/>
      <c r="J29" s="751"/>
      <c r="K29" s="751"/>
      <c r="L29" s="751"/>
      <c r="M29" s="751"/>
    </row>
    <row r="30" spans="1:13" ht="15.75" customHeight="1">
      <c r="A30" s="2"/>
      <c r="B30" s="758" t="s">
        <v>536</v>
      </c>
      <c r="C30" s="755"/>
      <c r="D30" s="755"/>
      <c r="E30" s="755"/>
      <c r="F30" s="755"/>
      <c r="G30" s="755"/>
      <c r="H30" s="755"/>
      <c r="I30" s="755"/>
      <c r="J30" s="755"/>
      <c r="K30" s="755"/>
      <c r="L30" s="755"/>
      <c r="M30" s="755"/>
    </row>
    <row r="31" spans="1:13" ht="15.75" customHeight="1">
      <c r="A31" s="2" t="s">
        <v>537</v>
      </c>
      <c r="B31" s="758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>
      <c r="A32" s="2"/>
      <c r="B32" s="758" t="s">
        <v>539</v>
      </c>
      <c r="C32" s="751"/>
      <c r="D32" s="751"/>
      <c r="E32" s="751"/>
      <c r="F32" s="751"/>
      <c r="G32" s="751"/>
      <c r="H32" s="751"/>
      <c r="I32" s="751"/>
      <c r="J32" s="751"/>
      <c r="K32" s="751"/>
      <c r="L32" s="751"/>
      <c r="M32" s="751"/>
    </row>
    <row r="33" spans="1:13" ht="15.75" customHeight="1">
      <c r="A33" s="2"/>
      <c r="B33" s="758" t="s">
        <v>540</v>
      </c>
      <c r="C33" s="751"/>
      <c r="D33" s="751"/>
      <c r="E33" s="751"/>
      <c r="F33" s="751"/>
      <c r="G33" s="751"/>
      <c r="H33" s="751"/>
      <c r="I33" s="751"/>
      <c r="J33" s="751"/>
      <c r="K33" s="751"/>
      <c r="L33" s="751"/>
      <c r="M33" s="751"/>
    </row>
    <row r="34" spans="1:13" ht="15.75" customHeight="1">
      <c r="A34" s="2"/>
      <c r="B34" s="758" t="s">
        <v>541</v>
      </c>
      <c r="C34" s="751"/>
      <c r="D34" s="751"/>
      <c r="E34" s="751"/>
      <c r="F34" s="751"/>
      <c r="G34" s="751"/>
      <c r="H34" s="751"/>
      <c r="I34" s="751"/>
      <c r="J34" s="751"/>
      <c r="K34" s="751"/>
      <c r="L34" s="751"/>
      <c r="M34" s="751"/>
    </row>
    <row r="35" spans="1:13" ht="15.75" customHeight="1">
      <c r="A35" s="2"/>
      <c r="B35" s="758" t="s">
        <v>542</v>
      </c>
      <c r="C35" s="751"/>
      <c r="D35" s="751"/>
      <c r="E35" s="751"/>
      <c r="F35" s="751"/>
      <c r="G35" s="751"/>
      <c r="H35" s="751"/>
      <c r="I35" s="751"/>
      <c r="J35" s="751"/>
      <c r="K35" s="751"/>
      <c r="L35" s="751"/>
      <c r="M35" s="751"/>
    </row>
    <row r="36" spans="1:13" ht="15.75" customHeight="1">
      <c r="A36" s="2"/>
      <c r="B36" s="758" t="s">
        <v>543</v>
      </c>
      <c r="C36" s="751"/>
      <c r="D36" s="751"/>
      <c r="E36" s="751"/>
      <c r="F36" s="751"/>
      <c r="G36" s="751"/>
      <c r="H36" s="751"/>
      <c r="I36" s="751"/>
      <c r="J36" s="751"/>
      <c r="K36" s="751"/>
      <c r="L36" s="751"/>
      <c r="M36" s="751"/>
    </row>
    <row r="37" spans="1:13" ht="15.75" customHeight="1">
      <c r="A37" s="2"/>
      <c r="B37" s="758" t="s">
        <v>544</v>
      </c>
      <c r="C37" s="751"/>
      <c r="D37" s="751"/>
      <c r="E37" s="751"/>
      <c r="F37" s="751"/>
      <c r="G37" s="751"/>
      <c r="H37" s="751"/>
      <c r="I37" s="751"/>
      <c r="J37" s="751"/>
      <c r="K37" s="751"/>
      <c r="L37" s="751"/>
      <c r="M37" s="751"/>
    </row>
    <row r="38" spans="1:13" ht="15.75" customHeight="1">
      <c r="A38" s="2" t="s">
        <v>545</v>
      </c>
      <c r="B38" s="758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ht="15.75" customHeight="1">
      <c r="A39" s="2"/>
      <c r="B39" s="758" t="s">
        <v>547</v>
      </c>
      <c r="C39" s="751"/>
      <c r="D39" s="751"/>
      <c r="E39" s="751"/>
      <c r="F39" s="751"/>
      <c r="G39" s="751"/>
      <c r="H39" s="751"/>
      <c r="I39" s="751"/>
      <c r="J39" s="751"/>
      <c r="K39" s="751"/>
      <c r="L39" s="751"/>
      <c r="M39" s="751"/>
    </row>
    <row r="40" spans="1:13" ht="15.75" customHeight="1">
      <c r="A40" s="2"/>
      <c r="B40" s="758" t="s">
        <v>548</v>
      </c>
      <c r="C40" s="751"/>
      <c r="D40" s="751"/>
      <c r="E40" s="751"/>
      <c r="F40" s="751"/>
      <c r="G40" s="751"/>
      <c r="H40" s="751"/>
      <c r="I40" s="751"/>
      <c r="J40" s="751"/>
      <c r="K40" s="751"/>
      <c r="L40" s="751"/>
      <c r="M40" s="751"/>
    </row>
    <row r="41" spans="1:13" ht="15.75" customHeight="1">
      <c r="A41" s="2"/>
      <c r="B41" s="758" t="s">
        <v>549</v>
      </c>
      <c r="C41" s="751"/>
      <c r="D41" s="751"/>
      <c r="E41" s="751"/>
      <c r="F41" s="751"/>
      <c r="G41" s="751"/>
      <c r="H41" s="751"/>
      <c r="I41" s="751"/>
      <c r="J41" s="751"/>
      <c r="K41" s="751"/>
      <c r="L41" s="751"/>
      <c r="M41" s="751"/>
    </row>
    <row r="42" spans="1:13" ht="15.75" customHeight="1">
      <c r="A42" s="2" t="s">
        <v>550</v>
      </c>
      <c r="B42" s="758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ht="15.75" customHeight="1">
      <c r="A43" s="2"/>
      <c r="B43" s="758" t="s">
        <v>552</v>
      </c>
      <c r="C43" s="751"/>
      <c r="D43" s="751"/>
      <c r="E43" s="751"/>
      <c r="F43" s="751"/>
      <c r="G43" s="751"/>
      <c r="H43" s="751"/>
      <c r="I43" s="751"/>
      <c r="J43" s="751"/>
      <c r="K43" s="751"/>
      <c r="L43" s="751"/>
      <c r="M43" s="751"/>
    </row>
    <row r="44" spans="1:13" ht="15.75" customHeight="1">
      <c r="A44" s="2"/>
      <c r="B44" s="758" t="s">
        <v>553</v>
      </c>
      <c r="C44" s="751"/>
      <c r="D44" s="751"/>
      <c r="E44" s="751"/>
      <c r="F44" s="751"/>
      <c r="G44" s="751"/>
      <c r="H44" s="751"/>
      <c r="I44" s="751"/>
      <c r="J44" s="751"/>
      <c r="K44" s="751"/>
      <c r="L44" s="751"/>
      <c r="M44" s="751"/>
    </row>
    <row r="45" spans="1:13" ht="15.75" customHeight="1">
      <c r="A45" s="2"/>
      <c r="B45" s="758" t="s">
        <v>554</v>
      </c>
      <c r="C45" s="751"/>
      <c r="D45" s="751"/>
      <c r="E45" s="751"/>
      <c r="F45" s="751"/>
      <c r="G45" s="751"/>
      <c r="H45" s="751"/>
      <c r="I45" s="751"/>
      <c r="J45" s="751"/>
      <c r="K45" s="751"/>
      <c r="L45" s="751"/>
      <c r="M45" s="751"/>
    </row>
    <row r="46" spans="1:13" ht="15.75" customHeight="1">
      <c r="A46" s="2"/>
      <c r="B46" s="758" t="s">
        <v>555</v>
      </c>
      <c r="C46" s="751"/>
      <c r="D46" s="751"/>
      <c r="E46" s="751"/>
      <c r="F46" s="751"/>
      <c r="G46" s="751"/>
      <c r="H46" s="751"/>
      <c r="I46" s="751"/>
      <c r="J46" s="751"/>
      <c r="K46" s="751"/>
      <c r="L46" s="751"/>
      <c r="M46" s="751"/>
    </row>
    <row r="47" spans="1:13" ht="15.75" customHeight="1">
      <c r="A47" s="2"/>
      <c r="B47" s="758" t="s">
        <v>556</v>
      </c>
      <c r="C47" s="751"/>
      <c r="D47" s="751"/>
      <c r="E47" s="751"/>
      <c r="F47" s="751"/>
      <c r="G47" s="751"/>
      <c r="H47" s="751"/>
      <c r="I47" s="751"/>
      <c r="J47" s="751"/>
      <c r="K47" s="751"/>
      <c r="L47" s="751"/>
      <c r="M47" s="751"/>
    </row>
    <row r="48" spans="1:13" ht="15.75" customHeight="1">
      <c r="A48" s="2"/>
      <c r="B48" s="758" t="s">
        <v>557</v>
      </c>
      <c r="C48" s="751"/>
      <c r="D48" s="751"/>
      <c r="E48" s="751"/>
      <c r="F48" s="751"/>
      <c r="G48" s="751"/>
      <c r="H48" s="751"/>
      <c r="I48" s="751"/>
      <c r="J48" s="751"/>
      <c r="K48" s="751"/>
      <c r="L48" s="751"/>
      <c r="M48" s="751"/>
    </row>
    <row r="49" spans="1:13" ht="15.75" customHeight="1">
      <c r="A49" s="2"/>
      <c r="B49" s="758" t="s">
        <v>558</v>
      </c>
      <c r="C49" s="751"/>
      <c r="D49" s="751"/>
      <c r="E49" s="751"/>
      <c r="F49" s="751"/>
      <c r="G49" s="751"/>
      <c r="H49" s="751"/>
      <c r="I49" s="751"/>
      <c r="J49" s="751"/>
      <c r="K49" s="751"/>
      <c r="L49" s="751"/>
      <c r="M49" s="751"/>
    </row>
    <row r="50" spans="1:13" ht="15.75" customHeight="1">
      <c r="A50" s="2" t="s">
        <v>559</v>
      </c>
      <c r="B50" s="758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ht="15.75" customHeight="1">
      <c r="A51" s="2"/>
      <c r="B51" s="758" t="s">
        <v>561</v>
      </c>
      <c r="C51" s="751"/>
      <c r="D51" s="751"/>
      <c r="E51" s="751"/>
      <c r="F51" s="751"/>
      <c r="G51" s="751"/>
      <c r="H51" s="751"/>
      <c r="I51" s="751"/>
      <c r="J51" s="751"/>
      <c r="K51" s="751"/>
      <c r="L51" s="751"/>
      <c r="M51" s="751"/>
    </row>
    <row r="52" spans="1:13" ht="15.75" customHeight="1">
      <c r="A52" s="2"/>
      <c r="B52" s="758" t="s">
        <v>562</v>
      </c>
      <c r="C52" s="751"/>
      <c r="D52" s="751"/>
      <c r="E52" s="751"/>
      <c r="F52" s="751"/>
      <c r="G52" s="751"/>
      <c r="H52" s="751"/>
      <c r="I52" s="751"/>
      <c r="J52" s="751"/>
      <c r="K52" s="751"/>
      <c r="L52" s="751"/>
      <c r="M52" s="751"/>
    </row>
    <row r="53" spans="1:13" ht="15.75" customHeight="1">
      <c r="A53" s="2"/>
      <c r="B53" s="758" t="s">
        <v>563</v>
      </c>
      <c r="C53" s="751"/>
      <c r="D53" s="751"/>
      <c r="E53" s="751"/>
      <c r="F53" s="751"/>
      <c r="G53" s="751"/>
      <c r="H53" s="751"/>
      <c r="I53" s="751"/>
      <c r="J53" s="751"/>
      <c r="K53" s="751"/>
      <c r="L53" s="751"/>
      <c r="M53" s="751"/>
    </row>
    <row r="54" spans="1:13" ht="15.75" customHeight="1">
      <c r="A54" s="2"/>
      <c r="B54" s="758" t="s">
        <v>564</v>
      </c>
      <c r="C54" s="751"/>
      <c r="D54" s="751"/>
      <c r="E54" s="751"/>
      <c r="F54" s="751"/>
      <c r="G54" s="751"/>
      <c r="H54" s="751"/>
      <c r="I54" s="751"/>
      <c r="J54" s="751"/>
      <c r="K54" s="751"/>
      <c r="L54" s="751"/>
      <c r="M54" s="751"/>
    </row>
    <row r="55" spans="1:13" ht="15.75" customHeight="1">
      <c r="A55" s="2"/>
      <c r="B55" s="758" t="s">
        <v>565</v>
      </c>
      <c r="C55" s="755"/>
      <c r="D55" s="755"/>
      <c r="E55" s="755"/>
      <c r="F55" s="755"/>
      <c r="G55" s="755"/>
      <c r="H55" s="755"/>
      <c r="I55" s="755"/>
      <c r="J55" s="755"/>
      <c r="K55" s="755"/>
      <c r="L55" s="755"/>
      <c r="M55" s="755"/>
    </row>
    <row r="56" spans="1:13" ht="15.75" customHeight="1">
      <c r="A56" s="2"/>
      <c r="B56" s="758" t="s">
        <v>566</v>
      </c>
      <c r="C56" s="755"/>
      <c r="D56" s="755"/>
      <c r="E56" s="755"/>
      <c r="F56" s="755"/>
      <c r="G56" s="755"/>
      <c r="H56" s="755"/>
      <c r="I56" s="755"/>
      <c r="J56" s="755"/>
      <c r="K56" s="755"/>
      <c r="L56" s="755"/>
      <c r="M56" s="755"/>
    </row>
    <row r="57" spans="1:13" ht="15.75" customHeight="1">
      <c r="A57" s="2"/>
      <c r="B57" s="758" t="s">
        <v>567</v>
      </c>
      <c r="C57" s="751"/>
      <c r="D57" s="751"/>
      <c r="E57" s="751"/>
      <c r="F57" s="751"/>
      <c r="G57" s="751"/>
      <c r="H57" s="751"/>
      <c r="I57" s="751"/>
      <c r="J57" s="751"/>
      <c r="K57" s="751"/>
      <c r="L57" s="751"/>
      <c r="M57" s="751"/>
    </row>
    <row r="58" spans="1:13" ht="15.75" customHeight="1">
      <c r="A58" s="2" t="s">
        <v>568</v>
      </c>
      <c r="B58" s="758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</row>
    <row r="59" spans="1:13" ht="15.75" customHeight="1">
      <c r="A59" s="2"/>
      <c r="B59" s="758" t="s">
        <v>570</v>
      </c>
      <c r="C59" s="751"/>
      <c r="D59" s="751"/>
      <c r="E59" s="751"/>
      <c r="F59" s="751"/>
      <c r="G59" s="751"/>
      <c r="H59" s="751"/>
      <c r="I59" s="751"/>
      <c r="J59" s="751"/>
      <c r="K59" s="751"/>
      <c r="L59" s="751"/>
      <c r="M59" s="751"/>
    </row>
    <row r="60" spans="1:13" ht="15.75" customHeight="1">
      <c r="A60" s="2"/>
      <c r="B60" s="758" t="s">
        <v>571</v>
      </c>
      <c r="C60" s="751"/>
      <c r="D60" s="751"/>
      <c r="E60" s="751"/>
      <c r="F60" s="751"/>
      <c r="G60" s="751"/>
      <c r="H60" s="751"/>
      <c r="I60" s="751"/>
      <c r="J60" s="751"/>
      <c r="K60" s="751"/>
      <c r="L60" s="751"/>
      <c r="M60" s="751"/>
    </row>
    <row r="61" spans="1:13" ht="15.75" customHeight="1">
      <c r="A61" s="2"/>
      <c r="B61" s="758" t="s">
        <v>572</v>
      </c>
      <c r="C61" s="751"/>
      <c r="D61" s="751"/>
      <c r="E61" s="751"/>
      <c r="F61" s="751"/>
      <c r="G61" s="751"/>
      <c r="H61" s="751"/>
      <c r="I61" s="751"/>
      <c r="J61" s="751"/>
      <c r="K61" s="751"/>
      <c r="L61" s="751"/>
      <c r="M61" s="751"/>
    </row>
    <row r="62" spans="1:13" ht="15.75" customHeight="1">
      <c r="A62" s="2"/>
      <c r="B62" s="758" t="s">
        <v>573</v>
      </c>
      <c r="C62" s="751"/>
      <c r="D62" s="751"/>
      <c r="E62" s="751"/>
      <c r="F62" s="751"/>
      <c r="G62" s="751"/>
      <c r="H62" s="751"/>
      <c r="I62" s="751"/>
      <c r="J62" s="751"/>
      <c r="K62" s="751"/>
      <c r="L62" s="751"/>
      <c r="M62" s="751"/>
    </row>
    <row r="63" spans="1:13" ht="15.75" customHeight="1">
      <c r="A63" s="2" t="s">
        <v>574</v>
      </c>
      <c r="B63" s="758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>
      <c r="A64" s="2"/>
      <c r="B64" s="758" t="s">
        <v>576</v>
      </c>
      <c r="C64" s="751"/>
      <c r="D64" s="751"/>
      <c r="E64" s="751"/>
      <c r="F64" s="751"/>
      <c r="G64" s="751"/>
      <c r="H64" s="751"/>
      <c r="I64" s="751"/>
      <c r="J64" s="751"/>
      <c r="K64" s="751"/>
      <c r="L64" s="751"/>
      <c r="M64" s="751"/>
    </row>
    <row r="65" spans="1:13" ht="15.75" customHeight="1">
      <c r="A65" s="2"/>
      <c r="B65" s="758" t="s">
        <v>577</v>
      </c>
      <c r="C65" s="751"/>
      <c r="D65" s="751"/>
      <c r="E65" s="751"/>
      <c r="F65" s="751"/>
      <c r="G65" s="751"/>
      <c r="H65" s="751"/>
      <c r="I65" s="751"/>
      <c r="J65" s="751"/>
      <c r="K65" s="751"/>
      <c r="L65" s="751"/>
      <c r="M65" s="751"/>
    </row>
    <row r="66" spans="1:13" ht="15.75" customHeight="1">
      <c r="A66" s="2"/>
      <c r="B66" s="758" t="s">
        <v>578</v>
      </c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</row>
    <row r="67" spans="1:13" ht="15.75" customHeight="1">
      <c r="A67" s="2" t="s">
        <v>579</v>
      </c>
      <c r="B67" s="758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>
      <c r="A68" s="2"/>
      <c r="B68" s="758" t="s">
        <v>580</v>
      </c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</row>
    <row r="69" spans="1:13" ht="15.75" customHeight="1">
      <c r="A69" s="2"/>
      <c r="B69" s="758" t="s">
        <v>581</v>
      </c>
      <c r="C69" s="751"/>
      <c r="D69" s="751"/>
      <c r="E69" s="751"/>
      <c r="F69" s="751"/>
      <c r="G69" s="751"/>
      <c r="H69" s="751"/>
      <c r="I69" s="751"/>
      <c r="J69" s="751"/>
      <c r="K69" s="751"/>
      <c r="L69" s="751"/>
      <c r="M69" s="751"/>
    </row>
    <row r="70" spans="1:13" ht="15.75" customHeight="1">
      <c r="A70" s="2"/>
      <c r="B70" s="758" t="s">
        <v>582</v>
      </c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</row>
    <row r="71" spans="1:13" ht="15.75" customHeight="1">
      <c r="A71" s="2" t="s">
        <v>583</v>
      </c>
      <c r="B71" s="758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>
      <c r="A72" s="2"/>
      <c r="B72" s="758" t="s">
        <v>584</v>
      </c>
      <c r="C72" s="751"/>
      <c r="D72" s="751"/>
      <c r="E72" s="751"/>
      <c r="F72" s="751"/>
      <c r="G72" s="751"/>
      <c r="H72" s="751"/>
      <c r="I72" s="751"/>
      <c r="J72" s="751"/>
      <c r="K72" s="751"/>
      <c r="L72" s="751"/>
      <c r="M72" s="751"/>
    </row>
    <row r="73" spans="1:13" ht="15.75" customHeight="1">
      <c r="A73" s="2" t="s">
        <v>585</v>
      </c>
      <c r="B73" s="758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>
      <c r="A74" s="2"/>
      <c r="B74" s="758" t="s">
        <v>586</v>
      </c>
      <c r="C74" s="751"/>
      <c r="D74" s="751"/>
      <c r="E74" s="751"/>
      <c r="F74" s="751"/>
      <c r="G74" s="751"/>
      <c r="H74" s="751"/>
      <c r="I74" s="751"/>
      <c r="J74" s="751"/>
      <c r="K74" s="751"/>
      <c r="L74" s="751"/>
      <c r="M74" s="751"/>
    </row>
    <row r="75" spans="1:13" ht="15.75" customHeight="1">
      <c r="A75" s="2"/>
      <c r="B75" s="758" t="s">
        <v>587</v>
      </c>
      <c r="C75" s="751"/>
      <c r="D75" s="751"/>
      <c r="E75" s="751"/>
      <c r="F75" s="751"/>
      <c r="G75" s="751"/>
      <c r="H75" s="751"/>
      <c r="I75" s="751"/>
      <c r="J75" s="751"/>
      <c r="K75" s="751"/>
      <c r="L75" s="751"/>
      <c r="M75" s="751"/>
    </row>
    <row r="76" spans="1:13" ht="15.75" customHeight="1">
      <c r="A76" s="2"/>
      <c r="B76" s="758" t="s">
        <v>588</v>
      </c>
      <c r="C76" s="751"/>
      <c r="D76" s="751"/>
      <c r="E76" s="751"/>
      <c r="F76" s="751"/>
      <c r="G76" s="751"/>
      <c r="H76" s="751"/>
      <c r="I76" s="751"/>
      <c r="J76" s="751"/>
      <c r="K76" s="751"/>
      <c r="L76" s="751"/>
      <c r="M76" s="751"/>
    </row>
    <row r="77" spans="1:13" ht="15.75" customHeight="1">
      <c r="A77" s="2" t="s">
        <v>589</v>
      </c>
      <c r="B77" s="758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>
      <c r="A78" s="2"/>
      <c r="B78" s="758" t="s">
        <v>591</v>
      </c>
      <c r="C78" s="751"/>
      <c r="D78" s="751"/>
      <c r="E78" s="751"/>
      <c r="F78" s="751"/>
      <c r="G78" s="751"/>
      <c r="H78" s="751"/>
      <c r="I78" s="751"/>
      <c r="J78" s="751"/>
      <c r="K78" s="751"/>
      <c r="L78" s="751"/>
      <c r="M78" s="751"/>
    </row>
    <row r="79" spans="1:13" ht="15.75" customHeight="1">
      <c r="A79" s="2"/>
      <c r="B79" s="758" t="s">
        <v>592</v>
      </c>
      <c r="C79" s="755"/>
      <c r="D79" s="755"/>
      <c r="E79" s="755"/>
      <c r="F79" s="755"/>
      <c r="G79" s="755"/>
      <c r="H79" s="755"/>
      <c r="I79" s="755"/>
      <c r="J79" s="755"/>
      <c r="K79" s="755"/>
      <c r="L79" s="755"/>
      <c r="M79" s="755"/>
    </row>
    <row r="80" spans="1:13" ht="15.75" customHeight="1">
      <c r="A80" s="2"/>
      <c r="B80" s="758" t="s">
        <v>593</v>
      </c>
      <c r="C80" s="755"/>
      <c r="D80" s="755"/>
      <c r="E80" s="755"/>
      <c r="F80" s="755"/>
      <c r="G80" s="755"/>
      <c r="H80" s="755"/>
      <c r="I80" s="755"/>
      <c r="J80" s="755"/>
      <c r="K80" s="755"/>
      <c r="L80" s="755"/>
      <c r="M80" s="755"/>
    </row>
    <row r="81" spans="1:13" ht="15.75" customHeight="1">
      <c r="A81" s="2" t="s">
        <v>594</v>
      </c>
      <c r="B81" s="758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>
      <c r="A82" s="2"/>
      <c r="B82" s="758" t="s">
        <v>595</v>
      </c>
      <c r="C82" s="751"/>
      <c r="D82" s="751"/>
      <c r="E82" s="751"/>
      <c r="F82" s="751"/>
      <c r="G82" s="751"/>
      <c r="H82" s="751"/>
      <c r="I82" s="751"/>
      <c r="J82" s="751"/>
      <c r="K82" s="751"/>
      <c r="L82" s="751"/>
      <c r="M82" s="751"/>
    </row>
    <row r="83" spans="1:13" ht="15.75" customHeight="1">
      <c r="A83" s="2" t="s">
        <v>596</v>
      </c>
      <c r="B83" s="758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>
      <c r="A84" s="2"/>
      <c r="B84" s="758" t="s">
        <v>598</v>
      </c>
      <c r="C84" s="751"/>
      <c r="D84" s="751"/>
      <c r="E84" s="751"/>
      <c r="F84" s="751"/>
      <c r="G84" s="751"/>
      <c r="H84" s="751"/>
      <c r="I84" s="751"/>
      <c r="J84" s="751"/>
      <c r="K84" s="751"/>
      <c r="L84" s="751"/>
      <c r="M84" s="751"/>
    </row>
    <row r="85" spans="1:13" ht="15.75" customHeight="1">
      <c r="A85" s="2"/>
      <c r="B85" s="758" t="s">
        <v>599</v>
      </c>
      <c r="C85" s="751"/>
      <c r="D85" s="751"/>
      <c r="E85" s="751"/>
      <c r="F85" s="751"/>
      <c r="G85" s="751"/>
      <c r="H85" s="751"/>
      <c r="I85" s="751"/>
      <c r="J85" s="751"/>
      <c r="K85" s="751"/>
      <c r="L85" s="751"/>
      <c r="M85" s="751"/>
    </row>
    <row r="86" spans="1:13" ht="15.75" customHeight="1">
      <c r="A86" s="2"/>
      <c r="B86" s="758" t="s">
        <v>600</v>
      </c>
      <c r="C86" s="751"/>
      <c r="D86" s="751"/>
      <c r="E86" s="751"/>
      <c r="F86" s="751"/>
      <c r="G86" s="751"/>
      <c r="H86" s="751"/>
      <c r="I86" s="751"/>
      <c r="J86" s="751"/>
      <c r="K86" s="751"/>
      <c r="L86" s="751"/>
      <c r="M86" s="751"/>
    </row>
    <row r="87" spans="1:13" ht="15.75" customHeight="1">
      <c r="A87" s="2"/>
      <c r="B87" s="758" t="s">
        <v>601</v>
      </c>
      <c r="C87" s="751"/>
      <c r="D87" s="751"/>
      <c r="E87" s="751"/>
      <c r="F87" s="751"/>
      <c r="G87" s="751"/>
      <c r="H87" s="751"/>
      <c r="I87" s="751"/>
      <c r="J87" s="751"/>
      <c r="K87" s="751"/>
      <c r="L87" s="751"/>
      <c r="M87" s="751"/>
    </row>
    <row r="88" spans="1:13" ht="15.75" customHeight="1">
      <c r="A88" s="2"/>
      <c r="B88" s="758" t="s">
        <v>602</v>
      </c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</row>
    <row r="89" spans="1:13" ht="15.75" customHeight="1">
      <c r="A89" s="2"/>
      <c r="B89" s="758" t="s">
        <v>603</v>
      </c>
      <c r="C89" s="751"/>
      <c r="D89" s="751"/>
      <c r="E89" s="751"/>
      <c r="F89" s="751"/>
      <c r="G89" s="751"/>
      <c r="H89" s="751"/>
      <c r="I89" s="751"/>
      <c r="J89" s="751"/>
      <c r="K89" s="751"/>
      <c r="L89" s="751"/>
      <c r="M89" s="751"/>
    </row>
    <row r="90" spans="1:13" ht="15.75" customHeight="1" thickBot="1">
      <c r="A90" s="282" t="s">
        <v>606</v>
      </c>
      <c r="B90" s="75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</sheetData>
  <mergeCells count="1">
    <mergeCell ref="A2:B2"/>
  </mergeCells>
  <conditionalFormatting sqref="C3:C90">
    <cfRule type="containsBlanks" dxfId="41" priority="2">
      <formula>LEN(TRIM(C3))=0</formula>
    </cfRule>
  </conditionalFormatting>
  <conditionalFormatting sqref="D3:M90">
    <cfRule type="containsBlanks" dxfId="40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30" max="16383" man="1"/>
    <brk id="57" max="16383" man="1"/>
    <brk id="82" max="16383" man="1"/>
  </rowBreak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Feuil152">
    <tabColor rgb="FFF9FBFA"/>
  </sheetPr>
  <dimension ref="A1:N90"/>
  <sheetViews>
    <sheetView view="pageBreakPreview" topLeftCell="C1" zoomScale="110" zoomScaleNormal="100" zoomScaleSheetLayoutView="110" workbookViewId="0">
      <selection activeCell="C3" sqref="C3:N90"/>
    </sheetView>
  </sheetViews>
  <sheetFormatPr baseColWidth="10" defaultColWidth="14.3984375" defaultRowHeight="15" customHeight="1"/>
  <cols>
    <col min="1" max="1" width="1.19921875" style="422" customWidth="1"/>
    <col min="2" max="2" width="21" style="422" customWidth="1"/>
    <col min="3" max="3" width="11.19921875" style="422" customWidth="1"/>
    <col min="4" max="4" width="9.3984375" style="422" customWidth="1"/>
    <col min="5" max="5" width="12.19921875" style="422" customWidth="1"/>
    <col min="6" max="6" width="10" style="422" customWidth="1"/>
    <col min="7" max="7" width="9.06640625" style="422" customWidth="1"/>
    <col min="8" max="8" width="9.53125" style="422" customWidth="1"/>
    <col min="9" max="9" width="13.796875" style="422" customWidth="1"/>
    <col min="10" max="14" width="10.796875" style="422" customWidth="1"/>
    <col min="15" max="16" width="14.3984375" style="422" customWidth="1"/>
    <col min="17" max="16384" width="14.3984375" style="422"/>
  </cols>
  <sheetData>
    <row r="1" spans="1:14" ht="19.5" customHeight="1">
      <c r="A1" s="14" t="s">
        <v>2500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</row>
    <row r="2" spans="1:14" ht="47" customHeight="1" thickBot="1">
      <c r="A2" s="50" t="s">
        <v>629</v>
      </c>
      <c r="B2" s="51"/>
      <c r="C2" s="52" t="s">
        <v>2478</v>
      </c>
      <c r="D2" s="52" t="s">
        <v>2479</v>
      </c>
      <c r="E2" s="52" t="s">
        <v>2480</v>
      </c>
      <c r="F2" s="52" t="s">
        <v>2481</v>
      </c>
      <c r="G2" s="52" t="s">
        <v>2482</v>
      </c>
      <c r="H2" s="52" t="s">
        <v>2483</v>
      </c>
      <c r="I2" s="52" t="s">
        <v>2484</v>
      </c>
      <c r="J2" s="52" t="s">
        <v>2485</v>
      </c>
      <c r="K2" s="52" t="s">
        <v>2486</v>
      </c>
      <c r="L2" s="52" t="s">
        <v>2487</v>
      </c>
      <c r="M2" s="52" t="s">
        <v>2488</v>
      </c>
      <c r="N2" s="52" t="s">
        <v>60</v>
      </c>
    </row>
    <row r="3" spans="1:14" ht="14.25" customHeight="1">
      <c r="A3" s="2" t="s">
        <v>498</v>
      </c>
      <c r="B3" s="758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ht="14.25" customHeight="1">
      <c r="A4" s="2"/>
      <c r="B4" s="758" t="s">
        <v>500</v>
      </c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755"/>
    </row>
    <row r="5" spans="1:14" ht="14.25" customHeight="1">
      <c r="A5" s="2"/>
      <c r="B5" s="758" t="s">
        <v>501</v>
      </c>
      <c r="C5" s="751"/>
      <c r="D5" s="751"/>
      <c r="E5" s="751"/>
      <c r="F5" s="751"/>
      <c r="G5" s="751"/>
      <c r="H5" s="751"/>
      <c r="I5" s="751"/>
      <c r="J5" s="751"/>
      <c r="K5" s="751"/>
      <c r="L5" s="751"/>
      <c r="M5" s="751"/>
      <c r="N5" s="751"/>
    </row>
    <row r="6" spans="1:14" ht="14.25" customHeight="1">
      <c r="A6" s="2"/>
      <c r="B6" s="758" t="s">
        <v>502</v>
      </c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</row>
    <row r="7" spans="1:14" ht="14.25" customHeight="1">
      <c r="A7" s="2" t="s">
        <v>503</v>
      </c>
      <c r="B7" s="758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14.25" customHeight="1">
      <c r="A8" s="2"/>
      <c r="B8" s="758" t="s">
        <v>505</v>
      </c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51"/>
      <c r="N8" s="751"/>
    </row>
    <row r="9" spans="1:14" ht="14.25" customHeight="1">
      <c r="A9" s="2"/>
      <c r="B9" s="758" t="s">
        <v>506</v>
      </c>
      <c r="C9" s="751"/>
      <c r="D9" s="751"/>
      <c r="E9" s="751"/>
      <c r="F9" s="751"/>
      <c r="G9" s="751"/>
      <c r="H9" s="751"/>
      <c r="I9" s="751"/>
      <c r="J9" s="751"/>
      <c r="K9" s="751"/>
      <c r="L9" s="751"/>
      <c r="M9" s="751"/>
      <c r="N9" s="751"/>
    </row>
    <row r="10" spans="1:14" ht="14.25" customHeight="1">
      <c r="A10" s="2"/>
      <c r="B10" s="758" t="s">
        <v>507</v>
      </c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51"/>
      <c r="N10" s="751"/>
    </row>
    <row r="11" spans="1:14" ht="14.25" customHeight="1">
      <c r="A11" s="2"/>
      <c r="B11" s="758" t="s">
        <v>508</v>
      </c>
      <c r="C11" s="751"/>
      <c r="D11" s="751"/>
      <c r="E11" s="751"/>
      <c r="F11" s="751"/>
      <c r="G11" s="751"/>
      <c r="H11" s="751"/>
      <c r="I11" s="751"/>
      <c r="J11" s="751"/>
      <c r="K11" s="751"/>
      <c r="L11" s="751"/>
      <c r="M11" s="751"/>
      <c r="N11" s="751"/>
    </row>
    <row r="12" spans="1:14" ht="14.25" customHeight="1">
      <c r="A12" s="2"/>
      <c r="B12" s="758" t="s">
        <v>509</v>
      </c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51"/>
      <c r="N12" s="751"/>
    </row>
    <row r="13" spans="1:14" ht="14.25" customHeight="1">
      <c r="A13" s="2" t="s">
        <v>510</v>
      </c>
      <c r="B13" s="758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4.25" customHeight="1">
      <c r="A14" s="2"/>
      <c r="B14" s="758" t="s">
        <v>512</v>
      </c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  <c r="N14" s="751"/>
    </row>
    <row r="15" spans="1:14" ht="14.25" customHeight="1">
      <c r="A15" s="2"/>
      <c r="B15" s="758" t="s">
        <v>513</v>
      </c>
      <c r="C15" s="751"/>
      <c r="D15" s="751"/>
      <c r="E15" s="751"/>
      <c r="F15" s="751"/>
      <c r="G15" s="751"/>
      <c r="H15" s="751"/>
      <c r="I15" s="751"/>
      <c r="J15" s="751"/>
      <c r="K15" s="751"/>
      <c r="L15" s="751"/>
      <c r="M15" s="751"/>
      <c r="N15" s="751"/>
    </row>
    <row r="16" spans="1:14" ht="14.25" customHeight="1">
      <c r="A16" s="2" t="s">
        <v>514</v>
      </c>
      <c r="B16" s="758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4.25" customHeight="1">
      <c r="A17" s="2"/>
      <c r="B17" s="758" t="s">
        <v>516</v>
      </c>
      <c r="C17" s="751"/>
      <c r="D17" s="751"/>
      <c r="E17" s="751"/>
      <c r="F17" s="751"/>
      <c r="G17" s="751"/>
      <c r="H17" s="751"/>
      <c r="I17" s="751"/>
      <c r="J17" s="751"/>
      <c r="K17" s="751"/>
      <c r="L17" s="751"/>
      <c r="M17" s="751"/>
      <c r="N17" s="751"/>
    </row>
    <row r="18" spans="1:14" ht="14.25" customHeight="1">
      <c r="A18" s="2"/>
      <c r="B18" s="758" t="s">
        <v>517</v>
      </c>
      <c r="C18" s="751"/>
      <c r="D18" s="751"/>
      <c r="E18" s="751"/>
      <c r="F18" s="751"/>
      <c r="G18" s="751"/>
      <c r="H18" s="751"/>
      <c r="I18" s="751"/>
      <c r="J18" s="751"/>
      <c r="K18" s="751"/>
      <c r="L18" s="751"/>
      <c r="M18" s="751"/>
      <c r="N18" s="751"/>
    </row>
    <row r="19" spans="1:14" ht="14.25" customHeight="1">
      <c r="A19" s="2"/>
      <c r="B19" s="748" t="s">
        <v>518</v>
      </c>
      <c r="C19" s="755"/>
      <c r="D19" s="755"/>
      <c r="E19" s="755"/>
      <c r="F19" s="755"/>
      <c r="G19" s="755"/>
      <c r="H19" s="755"/>
      <c r="I19" s="755"/>
      <c r="J19" s="755"/>
      <c r="K19" s="755"/>
      <c r="L19" s="755"/>
      <c r="M19" s="755"/>
      <c r="N19" s="755"/>
    </row>
    <row r="20" spans="1:14" ht="14.25" customHeight="1">
      <c r="A20" s="2"/>
      <c r="B20" s="748" t="s">
        <v>519</v>
      </c>
      <c r="C20" s="755"/>
      <c r="D20" s="755"/>
      <c r="E20" s="755"/>
      <c r="F20" s="755"/>
      <c r="G20" s="755"/>
      <c r="H20" s="755"/>
      <c r="I20" s="755"/>
      <c r="J20" s="755"/>
      <c r="K20" s="755"/>
      <c r="L20" s="755"/>
      <c r="M20" s="755"/>
      <c r="N20" s="755"/>
    </row>
    <row r="21" spans="1:14" ht="14.25" customHeight="1">
      <c r="A21" s="2"/>
      <c r="B21" s="758" t="s">
        <v>520</v>
      </c>
      <c r="C21" s="751"/>
      <c r="D21" s="751"/>
      <c r="E21" s="751"/>
      <c r="F21" s="751"/>
      <c r="G21" s="751"/>
      <c r="H21" s="751"/>
      <c r="I21" s="751"/>
      <c r="J21" s="751"/>
      <c r="K21" s="751"/>
      <c r="L21" s="751"/>
      <c r="M21" s="751"/>
      <c r="N21" s="751"/>
    </row>
    <row r="22" spans="1:14" ht="14.25" customHeight="1">
      <c r="A22" s="2"/>
      <c r="B22" s="758" t="s">
        <v>521</v>
      </c>
      <c r="C22" s="751"/>
      <c r="D22" s="751"/>
      <c r="E22" s="751"/>
      <c r="F22" s="751"/>
      <c r="G22" s="751"/>
      <c r="H22" s="751"/>
      <c r="I22" s="751"/>
      <c r="J22" s="751"/>
      <c r="K22" s="751"/>
      <c r="L22" s="751"/>
      <c r="M22" s="751"/>
      <c r="N22" s="751"/>
    </row>
    <row r="23" spans="1:14" ht="14.25" customHeight="1">
      <c r="A23" s="2"/>
      <c r="B23" s="758" t="s">
        <v>522</v>
      </c>
      <c r="C23" s="751"/>
      <c r="D23" s="751"/>
      <c r="E23" s="751"/>
      <c r="F23" s="751"/>
      <c r="G23" s="751"/>
      <c r="H23" s="751"/>
      <c r="I23" s="751"/>
      <c r="J23" s="751"/>
      <c r="K23" s="751"/>
      <c r="L23" s="751"/>
      <c r="M23" s="751"/>
      <c r="N23" s="751"/>
    </row>
    <row r="24" spans="1:14" ht="14.25" customHeight="1">
      <c r="A24" s="2"/>
      <c r="B24" s="758" t="s">
        <v>523</v>
      </c>
      <c r="C24" s="751"/>
      <c r="D24" s="751"/>
      <c r="E24" s="751"/>
      <c r="F24" s="751"/>
      <c r="G24" s="751"/>
      <c r="H24" s="751"/>
      <c r="I24" s="751"/>
      <c r="J24" s="751"/>
      <c r="K24" s="751"/>
      <c r="L24" s="751"/>
      <c r="M24" s="751"/>
      <c r="N24" s="751"/>
    </row>
    <row r="25" spans="1:14" ht="14.25" customHeight="1">
      <c r="A25" s="2" t="s">
        <v>524</v>
      </c>
      <c r="B25" s="758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4.25" customHeight="1">
      <c r="A26" s="2"/>
      <c r="B26" s="758" t="s">
        <v>532</v>
      </c>
      <c r="C26" s="751"/>
      <c r="D26" s="751"/>
      <c r="E26" s="751"/>
      <c r="F26" s="751"/>
      <c r="G26" s="751"/>
      <c r="H26" s="751"/>
      <c r="I26" s="751"/>
      <c r="J26" s="751"/>
      <c r="K26" s="751"/>
      <c r="L26" s="751"/>
      <c r="M26" s="751"/>
      <c r="N26" s="751"/>
    </row>
    <row r="27" spans="1:14" ht="14.25" customHeight="1">
      <c r="A27" s="2"/>
      <c r="B27" s="758" t="s">
        <v>533</v>
      </c>
      <c r="C27" s="751"/>
      <c r="D27" s="751"/>
      <c r="E27" s="751"/>
      <c r="F27" s="751"/>
      <c r="G27" s="751"/>
      <c r="H27" s="751"/>
      <c r="I27" s="751"/>
      <c r="J27" s="751"/>
      <c r="K27" s="751"/>
      <c r="L27" s="751"/>
      <c r="M27" s="751"/>
      <c r="N27" s="751"/>
    </row>
    <row r="28" spans="1:14" ht="14.25" customHeight="1">
      <c r="A28" s="2"/>
      <c r="B28" s="758" t="s">
        <v>534</v>
      </c>
      <c r="C28" s="751"/>
      <c r="D28" s="751"/>
      <c r="E28" s="751"/>
      <c r="F28" s="751"/>
      <c r="G28" s="751"/>
      <c r="H28" s="751"/>
      <c r="I28" s="751"/>
      <c r="J28" s="751"/>
      <c r="K28" s="751"/>
      <c r="L28" s="751"/>
      <c r="M28" s="751"/>
      <c r="N28" s="751"/>
    </row>
    <row r="29" spans="1:14" ht="14.25" customHeight="1">
      <c r="A29" s="2"/>
      <c r="B29" s="758" t="s">
        <v>535</v>
      </c>
      <c r="C29" s="751"/>
      <c r="D29" s="751"/>
      <c r="E29" s="751"/>
      <c r="F29" s="751"/>
      <c r="G29" s="751"/>
      <c r="H29" s="751"/>
      <c r="I29" s="751"/>
      <c r="J29" s="751"/>
      <c r="K29" s="751"/>
      <c r="L29" s="751"/>
      <c r="M29" s="751"/>
      <c r="N29" s="751"/>
    </row>
    <row r="30" spans="1:14" ht="14.25" customHeight="1">
      <c r="A30" s="2"/>
      <c r="B30" s="758" t="s">
        <v>536</v>
      </c>
      <c r="C30" s="755"/>
      <c r="D30" s="755"/>
      <c r="E30" s="755"/>
      <c r="F30" s="755"/>
      <c r="G30" s="755"/>
      <c r="H30" s="755"/>
      <c r="I30" s="755"/>
      <c r="J30" s="755"/>
      <c r="K30" s="755"/>
      <c r="L30" s="755"/>
      <c r="M30" s="755"/>
      <c r="N30" s="755"/>
    </row>
    <row r="31" spans="1:14" ht="14.25" customHeight="1">
      <c r="A31" s="2" t="s">
        <v>537</v>
      </c>
      <c r="B31" s="758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14" ht="14.25" customHeight="1">
      <c r="A32" s="2"/>
      <c r="B32" s="758" t="s">
        <v>539</v>
      </c>
      <c r="C32" s="751"/>
      <c r="D32" s="751"/>
      <c r="E32" s="751"/>
      <c r="F32" s="751"/>
      <c r="G32" s="751"/>
      <c r="H32" s="751"/>
      <c r="I32" s="751"/>
      <c r="J32" s="751"/>
      <c r="K32" s="751"/>
      <c r="L32" s="751"/>
      <c r="M32" s="751"/>
      <c r="N32" s="751"/>
    </row>
    <row r="33" spans="1:14" ht="14.25" customHeight="1">
      <c r="A33" s="2"/>
      <c r="B33" s="758" t="s">
        <v>540</v>
      </c>
      <c r="C33" s="751"/>
      <c r="D33" s="751"/>
      <c r="E33" s="751"/>
      <c r="F33" s="751"/>
      <c r="G33" s="751"/>
      <c r="H33" s="751"/>
      <c r="I33" s="751"/>
      <c r="J33" s="751"/>
      <c r="K33" s="751"/>
      <c r="L33" s="751"/>
      <c r="M33" s="751"/>
      <c r="N33" s="751"/>
    </row>
    <row r="34" spans="1:14" ht="14.25" customHeight="1">
      <c r="A34" s="2"/>
      <c r="B34" s="758" t="s">
        <v>541</v>
      </c>
      <c r="C34" s="751"/>
      <c r="D34" s="751"/>
      <c r="E34" s="751"/>
      <c r="F34" s="751"/>
      <c r="G34" s="751"/>
      <c r="H34" s="751"/>
      <c r="I34" s="751"/>
      <c r="J34" s="751"/>
      <c r="K34" s="751"/>
      <c r="L34" s="751"/>
      <c r="M34" s="751"/>
      <c r="N34" s="751"/>
    </row>
    <row r="35" spans="1:14" ht="14.25" customHeight="1">
      <c r="A35" s="2"/>
      <c r="B35" s="758" t="s">
        <v>542</v>
      </c>
      <c r="C35" s="751"/>
      <c r="D35" s="751"/>
      <c r="E35" s="751"/>
      <c r="F35" s="751"/>
      <c r="G35" s="751"/>
      <c r="H35" s="751"/>
      <c r="I35" s="751"/>
      <c r="J35" s="751"/>
      <c r="K35" s="751"/>
      <c r="L35" s="751"/>
      <c r="M35" s="751"/>
      <c r="N35" s="751"/>
    </row>
    <row r="36" spans="1:14" ht="14.25" customHeight="1">
      <c r="A36" s="2"/>
      <c r="B36" s="758" t="s">
        <v>543</v>
      </c>
      <c r="C36" s="751"/>
      <c r="D36" s="751"/>
      <c r="E36" s="751"/>
      <c r="F36" s="751"/>
      <c r="G36" s="751"/>
      <c r="H36" s="751"/>
      <c r="I36" s="751"/>
      <c r="J36" s="751"/>
      <c r="K36" s="751"/>
      <c r="L36" s="751"/>
      <c r="M36" s="751"/>
      <c r="N36" s="751"/>
    </row>
    <row r="37" spans="1:14" ht="14.25" customHeight="1">
      <c r="A37" s="2"/>
      <c r="B37" s="758" t="s">
        <v>544</v>
      </c>
      <c r="C37" s="751"/>
      <c r="D37" s="751"/>
      <c r="E37" s="751"/>
      <c r="F37" s="751"/>
      <c r="G37" s="751"/>
      <c r="H37" s="751"/>
      <c r="I37" s="751"/>
      <c r="J37" s="751"/>
      <c r="K37" s="751"/>
      <c r="L37" s="751"/>
      <c r="M37" s="751"/>
      <c r="N37" s="751"/>
    </row>
    <row r="38" spans="1:14" ht="14.25" customHeight="1">
      <c r="A38" s="2" t="s">
        <v>545</v>
      </c>
      <c r="B38" s="758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 ht="14.25" customHeight="1">
      <c r="A39" s="2"/>
      <c r="B39" s="758" t="s">
        <v>547</v>
      </c>
      <c r="C39" s="751"/>
      <c r="D39" s="751"/>
      <c r="E39" s="751"/>
      <c r="F39" s="751"/>
      <c r="G39" s="751"/>
      <c r="H39" s="751"/>
      <c r="I39" s="751"/>
      <c r="J39" s="751"/>
      <c r="K39" s="751"/>
      <c r="L39" s="751"/>
      <c r="M39" s="751"/>
      <c r="N39" s="751"/>
    </row>
    <row r="40" spans="1:14" ht="14.25" customHeight="1">
      <c r="A40" s="2"/>
      <c r="B40" s="758" t="s">
        <v>548</v>
      </c>
      <c r="C40" s="751"/>
      <c r="D40" s="751"/>
      <c r="E40" s="751"/>
      <c r="F40" s="751"/>
      <c r="G40" s="751"/>
      <c r="H40" s="751"/>
      <c r="I40" s="751"/>
      <c r="J40" s="751"/>
      <c r="K40" s="751"/>
      <c r="L40" s="751"/>
      <c r="M40" s="751"/>
      <c r="N40" s="751"/>
    </row>
    <row r="41" spans="1:14" ht="14.25" customHeight="1">
      <c r="A41" s="2"/>
      <c r="B41" s="758" t="s">
        <v>549</v>
      </c>
      <c r="C41" s="751"/>
      <c r="D41" s="751"/>
      <c r="E41" s="751"/>
      <c r="F41" s="751"/>
      <c r="G41" s="751"/>
      <c r="H41" s="751"/>
      <c r="I41" s="751"/>
      <c r="J41" s="751"/>
      <c r="K41" s="751"/>
      <c r="L41" s="751"/>
      <c r="M41" s="751"/>
      <c r="N41" s="751"/>
    </row>
    <row r="42" spans="1:14" ht="14.25" customHeight="1">
      <c r="A42" s="2" t="s">
        <v>550</v>
      </c>
      <c r="B42" s="758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4" ht="14.25" customHeight="1">
      <c r="A43" s="2"/>
      <c r="B43" s="758" t="s">
        <v>552</v>
      </c>
      <c r="C43" s="751"/>
      <c r="D43" s="751"/>
      <c r="E43" s="751"/>
      <c r="F43" s="751"/>
      <c r="G43" s="751"/>
      <c r="H43" s="751"/>
      <c r="I43" s="751"/>
      <c r="J43" s="751"/>
      <c r="K43" s="751"/>
      <c r="L43" s="751"/>
      <c r="M43" s="751"/>
      <c r="N43" s="751"/>
    </row>
    <row r="44" spans="1:14" ht="14.25" customHeight="1">
      <c r="A44" s="2"/>
      <c r="B44" s="758" t="s">
        <v>553</v>
      </c>
      <c r="C44" s="751"/>
      <c r="D44" s="751"/>
      <c r="E44" s="751"/>
      <c r="F44" s="751"/>
      <c r="G44" s="751"/>
      <c r="H44" s="751"/>
      <c r="I44" s="751"/>
      <c r="J44" s="751"/>
      <c r="K44" s="751"/>
      <c r="L44" s="751"/>
      <c r="M44" s="751"/>
      <c r="N44" s="751"/>
    </row>
    <row r="45" spans="1:14" ht="14.25" customHeight="1">
      <c r="A45" s="2"/>
      <c r="B45" s="758" t="s">
        <v>554</v>
      </c>
      <c r="C45" s="751"/>
      <c r="D45" s="751"/>
      <c r="E45" s="751"/>
      <c r="F45" s="751"/>
      <c r="G45" s="751"/>
      <c r="H45" s="751"/>
      <c r="I45" s="751"/>
      <c r="J45" s="751"/>
      <c r="K45" s="751"/>
      <c r="L45" s="751"/>
      <c r="M45" s="751"/>
      <c r="N45" s="751"/>
    </row>
    <row r="46" spans="1:14" ht="14.25" customHeight="1">
      <c r="A46" s="2"/>
      <c r="B46" s="758" t="s">
        <v>555</v>
      </c>
      <c r="C46" s="751"/>
      <c r="D46" s="751"/>
      <c r="E46" s="751"/>
      <c r="F46" s="751"/>
      <c r="G46" s="751"/>
      <c r="H46" s="751"/>
      <c r="I46" s="751"/>
      <c r="J46" s="751"/>
      <c r="K46" s="751"/>
      <c r="L46" s="751"/>
      <c r="M46" s="751"/>
      <c r="N46" s="751"/>
    </row>
    <row r="47" spans="1:14" ht="14.25" customHeight="1">
      <c r="A47" s="2"/>
      <c r="B47" s="758" t="s">
        <v>556</v>
      </c>
      <c r="C47" s="751"/>
      <c r="D47" s="751"/>
      <c r="E47" s="751"/>
      <c r="F47" s="751"/>
      <c r="G47" s="751"/>
      <c r="H47" s="751"/>
      <c r="I47" s="751"/>
      <c r="J47" s="751"/>
      <c r="K47" s="751"/>
      <c r="L47" s="751"/>
      <c r="M47" s="751"/>
      <c r="N47" s="751"/>
    </row>
    <row r="48" spans="1:14" ht="14.25" customHeight="1">
      <c r="A48" s="2"/>
      <c r="B48" s="758" t="s">
        <v>557</v>
      </c>
      <c r="C48" s="751"/>
      <c r="D48" s="751"/>
      <c r="E48" s="751"/>
      <c r="F48" s="751"/>
      <c r="G48" s="751"/>
      <c r="H48" s="751"/>
      <c r="I48" s="751"/>
      <c r="J48" s="751"/>
      <c r="K48" s="751"/>
      <c r="L48" s="751"/>
      <c r="M48" s="751"/>
      <c r="N48" s="751"/>
    </row>
    <row r="49" spans="1:14" ht="14.25" customHeight="1">
      <c r="A49" s="2"/>
      <c r="B49" s="758" t="s">
        <v>558</v>
      </c>
      <c r="C49" s="751"/>
      <c r="D49" s="751"/>
      <c r="E49" s="751"/>
      <c r="F49" s="751"/>
      <c r="G49" s="751"/>
      <c r="H49" s="751"/>
      <c r="I49" s="751"/>
      <c r="J49" s="751"/>
      <c r="K49" s="751"/>
      <c r="L49" s="751"/>
      <c r="M49" s="751"/>
      <c r="N49" s="751"/>
    </row>
    <row r="50" spans="1:14" ht="14.25" customHeight="1">
      <c r="A50" s="2" t="s">
        <v>559</v>
      </c>
      <c r="B50" s="758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 ht="14.25" customHeight="1">
      <c r="A51" s="2"/>
      <c r="B51" s="758" t="s">
        <v>561</v>
      </c>
      <c r="C51" s="751"/>
      <c r="D51" s="751"/>
      <c r="E51" s="751"/>
      <c r="F51" s="751"/>
      <c r="G51" s="751"/>
      <c r="H51" s="751"/>
      <c r="I51" s="751"/>
      <c r="J51" s="751"/>
      <c r="K51" s="751"/>
      <c r="L51" s="751"/>
      <c r="M51" s="751"/>
      <c r="N51" s="751"/>
    </row>
    <row r="52" spans="1:14" ht="14.25" customHeight="1">
      <c r="A52" s="2"/>
      <c r="B52" s="758" t="s">
        <v>562</v>
      </c>
      <c r="C52" s="751"/>
      <c r="D52" s="751"/>
      <c r="E52" s="751"/>
      <c r="F52" s="751"/>
      <c r="G52" s="751"/>
      <c r="H52" s="751"/>
      <c r="I52" s="751"/>
      <c r="J52" s="751"/>
      <c r="K52" s="751"/>
      <c r="L52" s="751"/>
      <c r="M52" s="751"/>
      <c r="N52" s="751"/>
    </row>
    <row r="53" spans="1:14" ht="14.25" customHeight="1">
      <c r="A53" s="2"/>
      <c r="B53" s="758" t="s">
        <v>563</v>
      </c>
      <c r="C53" s="751"/>
      <c r="D53" s="751"/>
      <c r="E53" s="751"/>
      <c r="F53" s="751"/>
      <c r="G53" s="751"/>
      <c r="H53" s="751"/>
      <c r="I53" s="751"/>
      <c r="J53" s="751"/>
      <c r="K53" s="751"/>
      <c r="L53" s="751"/>
      <c r="M53" s="751"/>
      <c r="N53" s="751"/>
    </row>
    <row r="54" spans="1:14" ht="14.25" customHeight="1">
      <c r="A54" s="2"/>
      <c r="B54" s="758" t="s">
        <v>564</v>
      </c>
      <c r="C54" s="751"/>
      <c r="D54" s="751"/>
      <c r="E54" s="751"/>
      <c r="F54" s="751"/>
      <c r="G54" s="751"/>
      <c r="H54" s="751"/>
      <c r="I54" s="751"/>
      <c r="J54" s="751"/>
      <c r="K54" s="751"/>
      <c r="L54" s="751"/>
      <c r="M54" s="751"/>
      <c r="N54" s="751"/>
    </row>
    <row r="55" spans="1:14" ht="14.25" customHeight="1">
      <c r="A55" s="2"/>
      <c r="B55" s="758" t="s">
        <v>565</v>
      </c>
      <c r="C55" s="755"/>
      <c r="D55" s="755"/>
      <c r="E55" s="755"/>
      <c r="F55" s="755"/>
      <c r="G55" s="755"/>
      <c r="H55" s="755"/>
      <c r="I55" s="755"/>
      <c r="J55" s="755"/>
      <c r="K55" s="755"/>
      <c r="L55" s="755"/>
      <c r="M55" s="755"/>
      <c r="N55" s="755"/>
    </row>
    <row r="56" spans="1:14" ht="14.25" customHeight="1">
      <c r="A56" s="2"/>
      <c r="B56" s="758" t="s">
        <v>566</v>
      </c>
      <c r="C56" s="755"/>
      <c r="D56" s="755"/>
      <c r="E56" s="755"/>
      <c r="F56" s="755"/>
      <c r="G56" s="755"/>
      <c r="H56" s="755"/>
      <c r="I56" s="755"/>
      <c r="J56" s="755"/>
      <c r="K56" s="755"/>
      <c r="L56" s="755"/>
      <c r="M56" s="755"/>
      <c r="N56" s="755"/>
    </row>
    <row r="57" spans="1:14" ht="14.25" customHeight="1">
      <c r="A57" s="2"/>
      <c r="B57" s="758" t="s">
        <v>567</v>
      </c>
      <c r="C57" s="751"/>
      <c r="D57" s="751"/>
      <c r="E57" s="751"/>
      <c r="F57" s="751"/>
      <c r="G57" s="751"/>
      <c r="H57" s="751"/>
      <c r="I57" s="751"/>
      <c r="J57" s="751"/>
      <c r="K57" s="751"/>
      <c r="L57" s="751"/>
      <c r="M57" s="751"/>
      <c r="N57" s="751"/>
    </row>
    <row r="58" spans="1:14" ht="14.25" customHeight="1">
      <c r="A58" s="2" t="s">
        <v>568</v>
      </c>
      <c r="B58" s="758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 ht="14.25" customHeight="1">
      <c r="A59" s="2"/>
      <c r="B59" s="758" t="s">
        <v>570</v>
      </c>
      <c r="C59" s="751"/>
      <c r="D59" s="751"/>
      <c r="E59" s="751"/>
      <c r="F59" s="751"/>
      <c r="G59" s="751"/>
      <c r="H59" s="751"/>
      <c r="I59" s="751"/>
      <c r="J59" s="751"/>
      <c r="K59" s="751"/>
      <c r="L59" s="751"/>
      <c r="M59" s="751"/>
      <c r="N59" s="751"/>
    </row>
    <row r="60" spans="1:14" ht="14.25" customHeight="1">
      <c r="A60" s="2"/>
      <c r="B60" s="758" t="s">
        <v>571</v>
      </c>
      <c r="C60" s="751"/>
      <c r="D60" s="751"/>
      <c r="E60" s="751"/>
      <c r="F60" s="751"/>
      <c r="G60" s="751"/>
      <c r="H60" s="751"/>
      <c r="I60" s="751"/>
      <c r="J60" s="751"/>
      <c r="K60" s="751"/>
      <c r="L60" s="751"/>
      <c r="M60" s="751"/>
      <c r="N60" s="751"/>
    </row>
    <row r="61" spans="1:14" ht="14.25" customHeight="1">
      <c r="A61" s="2"/>
      <c r="B61" s="758" t="s">
        <v>572</v>
      </c>
      <c r="C61" s="751"/>
      <c r="D61" s="751"/>
      <c r="E61" s="751"/>
      <c r="F61" s="751"/>
      <c r="G61" s="751"/>
      <c r="H61" s="751"/>
      <c r="I61" s="751"/>
      <c r="J61" s="751"/>
      <c r="K61" s="751"/>
      <c r="L61" s="751"/>
      <c r="M61" s="751"/>
      <c r="N61" s="751"/>
    </row>
    <row r="62" spans="1:14" ht="14.25" customHeight="1">
      <c r="A62" s="2"/>
      <c r="B62" s="758" t="s">
        <v>573</v>
      </c>
      <c r="C62" s="751"/>
      <c r="D62" s="751"/>
      <c r="E62" s="751"/>
      <c r="F62" s="751"/>
      <c r="G62" s="751"/>
      <c r="H62" s="751"/>
      <c r="I62" s="751"/>
      <c r="J62" s="751"/>
      <c r="K62" s="751"/>
      <c r="L62" s="751"/>
      <c r="M62" s="751"/>
      <c r="N62" s="751"/>
    </row>
    <row r="63" spans="1:14" ht="14.25" customHeight="1">
      <c r="A63" s="2" t="s">
        <v>574</v>
      </c>
      <c r="B63" s="758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spans="1:14" ht="14.25" customHeight="1">
      <c r="A64" s="2"/>
      <c r="B64" s="758" t="s">
        <v>576</v>
      </c>
      <c r="C64" s="751"/>
      <c r="D64" s="751"/>
      <c r="E64" s="751"/>
      <c r="F64" s="751"/>
      <c r="G64" s="751"/>
      <c r="H64" s="751"/>
      <c r="I64" s="751"/>
      <c r="J64" s="751"/>
      <c r="K64" s="751"/>
      <c r="L64" s="751"/>
      <c r="M64" s="751"/>
      <c r="N64" s="751"/>
    </row>
    <row r="65" spans="1:14" ht="14.25" customHeight="1">
      <c r="A65" s="2"/>
      <c r="B65" s="758" t="s">
        <v>577</v>
      </c>
      <c r="C65" s="751"/>
      <c r="D65" s="751"/>
      <c r="E65" s="751"/>
      <c r="F65" s="751"/>
      <c r="G65" s="751"/>
      <c r="H65" s="751"/>
      <c r="I65" s="751"/>
      <c r="J65" s="751"/>
      <c r="K65" s="751"/>
      <c r="L65" s="751"/>
      <c r="M65" s="751"/>
      <c r="N65" s="751"/>
    </row>
    <row r="66" spans="1:14" ht="14.25" customHeight="1">
      <c r="A66" s="2"/>
      <c r="B66" s="758" t="s">
        <v>578</v>
      </c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</row>
    <row r="67" spans="1:14" ht="14.25" customHeight="1">
      <c r="A67" s="2" t="s">
        <v>579</v>
      </c>
      <c r="B67" s="758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spans="1:14" ht="14.25" customHeight="1">
      <c r="A68" s="2"/>
      <c r="B68" s="758" t="s">
        <v>580</v>
      </c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</row>
    <row r="69" spans="1:14" ht="14.25" customHeight="1">
      <c r="A69" s="2"/>
      <c r="B69" s="758" t="s">
        <v>581</v>
      </c>
      <c r="C69" s="751"/>
      <c r="D69" s="751"/>
      <c r="E69" s="751"/>
      <c r="F69" s="751"/>
      <c r="G69" s="751"/>
      <c r="H69" s="751"/>
      <c r="I69" s="751"/>
      <c r="J69" s="751"/>
      <c r="K69" s="751"/>
      <c r="L69" s="751"/>
      <c r="M69" s="751"/>
      <c r="N69" s="751"/>
    </row>
    <row r="70" spans="1:14" ht="14.25" customHeight="1">
      <c r="A70" s="2"/>
      <c r="B70" s="758" t="s">
        <v>582</v>
      </c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</row>
    <row r="71" spans="1:14" ht="14.25" customHeight="1">
      <c r="A71" s="2" t="s">
        <v>583</v>
      </c>
      <c r="B71" s="758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spans="1:14" ht="14.25" customHeight="1">
      <c r="A72" s="2"/>
      <c r="B72" s="758" t="s">
        <v>584</v>
      </c>
      <c r="C72" s="751"/>
      <c r="D72" s="751"/>
      <c r="E72" s="751"/>
      <c r="F72" s="751"/>
      <c r="G72" s="751"/>
      <c r="H72" s="751"/>
      <c r="I72" s="751"/>
      <c r="J72" s="751"/>
      <c r="K72" s="751"/>
      <c r="L72" s="751"/>
      <c r="M72" s="751"/>
      <c r="N72" s="751"/>
    </row>
    <row r="73" spans="1:14" ht="14.25" customHeight="1">
      <c r="A73" s="2" t="s">
        <v>585</v>
      </c>
      <c r="B73" s="758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4.25" customHeight="1">
      <c r="A74" s="2"/>
      <c r="B74" s="758" t="s">
        <v>586</v>
      </c>
      <c r="C74" s="751"/>
      <c r="D74" s="751"/>
      <c r="E74" s="751"/>
      <c r="F74" s="751"/>
      <c r="G74" s="751"/>
      <c r="H74" s="751"/>
      <c r="I74" s="751"/>
      <c r="J74" s="751"/>
      <c r="K74" s="751"/>
      <c r="L74" s="751"/>
      <c r="M74" s="751"/>
      <c r="N74" s="751"/>
    </row>
    <row r="75" spans="1:14" ht="14.25" customHeight="1">
      <c r="A75" s="2"/>
      <c r="B75" s="758" t="s">
        <v>587</v>
      </c>
      <c r="C75" s="751"/>
      <c r="D75" s="751"/>
      <c r="E75" s="751"/>
      <c r="F75" s="751"/>
      <c r="G75" s="751"/>
      <c r="H75" s="751"/>
      <c r="I75" s="751"/>
      <c r="J75" s="751"/>
      <c r="K75" s="751"/>
      <c r="L75" s="751"/>
      <c r="M75" s="751"/>
      <c r="N75" s="751"/>
    </row>
    <row r="76" spans="1:14" ht="14.25" customHeight="1">
      <c r="A76" s="2"/>
      <c r="B76" s="758" t="s">
        <v>588</v>
      </c>
      <c r="C76" s="751"/>
      <c r="D76" s="751"/>
      <c r="E76" s="751"/>
      <c r="F76" s="751"/>
      <c r="G76" s="751"/>
      <c r="H76" s="751"/>
      <c r="I76" s="751"/>
      <c r="J76" s="751"/>
      <c r="K76" s="751"/>
      <c r="L76" s="751"/>
      <c r="M76" s="751"/>
      <c r="N76" s="751"/>
    </row>
    <row r="77" spans="1:14" ht="14.25" customHeight="1">
      <c r="A77" s="2" t="s">
        <v>589</v>
      </c>
      <c r="B77" s="758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spans="1:14" ht="14.25" customHeight="1">
      <c r="A78" s="2"/>
      <c r="B78" s="758" t="s">
        <v>591</v>
      </c>
      <c r="C78" s="751"/>
      <c r="D78" s="751"/>
      <c r="E78" s="751"/>
      <c r="F78" s="751"/>
      <c r="G78" s="751"/>
      <c r="H78" s="751"/>
      <c r="I78" s="751"/>
      <c r="J78" s="751"/>
      <c r="K78" s="751"/>
      <c r="L78" s="751"/>
      <c r="M78" s="751"/>
      <c r="N78" s="751"/>
    </row>
    <row r="79" spans="1:14" ht="14.25" customHeight="1">
      <c r="A79" s="2"/>
      <c r="B79" s="758" t="s">
        <v>592</v>
      </c>
      <c r="C79" s="755"/>
      <c r="D79" s="755"/>
      <c r="E79" s="755"/>
      <c r="F79" s="755"/>
      <c r="G79" s="755"/>
      <c r="H79" s="755"/>
      <c r="I79" s="755"/>
      <c r="J79" s="755"/>
      <c r="K79" s="755"/>
      <c r="L79" s="755"/>
      <c r="M79" s="755"/>
      <c r="N79" s="755"/>
    </row>
    <row r="80" spans="1:14" ht="14.25" customHeight="1">
      <c r="A80" s="2"/>
      <c r="B80" s="758" t="s">
        <v>593</v>
      </c>
      <c r="C80" s="755"/>
      <c r="D80" s="755"/>
      <c r="E80" s="755"/>
      <c r="F80" s="755"/>
      <c r="G80" s="755"/>
      <c r="H80" s="755"/>
      <c r="I80" s="755"/>
      <c r="J80" s="755"/>
      <c r="K80" s="755"/>
      <c r="L80" s="755"/>
      <c r="M80" s="755"/>
      <c r="N80" s="755"/>
    </row>
    <row r="81" spans="1:14" ht="14.25" customHeight="1">
      <c r="A81" s="2" t="s">
        <v>594</v>
      </c>
      <c r="B81" s="758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spans="1:14" ht="14.25" customHeight="1">
      <c r="A82" s="2"/>
      <c r="B82" s="758" t="s">
        <v>595</v>
      </c>
      <c r="C82" s="751"/>
      <c r="D82" s="751"/>
      <c r="E82" s="751"/>
      <c r="F82" s="751"/>
      <c r="G82" s="751"/>
      <c r="H82" s="751"/>
      <c r="I82" s="751"/>
      <c r="J82" s="751"/>
      <c r="K82" s="751"/>
      <c r="L82" s="751"/>
      <c r="M82" s="751"/>
      <c r="N82" s="751"/>
    </row>
    <row r="83" spans="1:14" ht="14.25" customHeight="1">
      <c r="A83" s="2" t="s">
        <v>596</v>
      </c>
      <c r="B83" s="758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spans="1:14" ht="14.25" customHeight="1">
      <c r="A84" s="2"/>
      <c r="B84" s="758" t="s">
        <v>598</v>
      </c>
      <c r="C84" s="751"/>
      <c r="D84" s="751"/>
      <c r="E84" s="751"/>
      <c r="F84" s="751"/>
      <c r="G84" s="751"/>
      <c r="H84" s="751"/>
      <c r="I84" s="751"/>
      <c r="J84" s="751"/>
      <c r="K84" s="751"/>
      <c r="L84" s="751"/>
      <c r="M84" s="751"/>
      <c r="N84" s="751"/>
    </row>
    <row r="85" spans="1:14" ht="14.25" customHeight="1">
      <c r="A85" s="2"/>
      <c r="B85" s="758" t="s">
        <v>599</v>
      </c>
      <c r="C85" s="751"/>
      <c r="D85" s="751"/>
      <c r="E85" s="751"/>
      <c r="F85" s="751"/>
      <c r="G85" s="751"/>
      <c r="H85" s="751"/>
      <c r="I85" s="751"/>
      <c r="J85" s="751"/>
      <c r="K85" s="751"/>
      <c r="L85" s="751"/>
      <c r="M85" s="751"/>
      <c r="N85" s="751"/>
    </row>
    <row r="86" spans="1:14" ht="14.25" customHeight="1">
      <c r="A86" s="2"/>
      <c r="B86" s="758" t="s">
        <v>600</v>
      </c>
      <c r="C86" s="751"/>
      <c r="D86" s="751"/>
      <c r="E86" s="751"/>
      <c r="F86" s="751"/>
      <c r="G86" s="751"/>
      <c r="H86" s="751"/>
      <c r="I86" s="751"/>
      <c r="J86" s="751"/>
      <c r="K86" s="751"/>
      <c r="L86" s="751"/>
      <c r="M86" s="751"/>
      <c r="N86" s="751"/>
    </row>
    <row r="87" spans="1:14" ht="14.25" customHeight="1">
      <c r="A87" s="2"/>
      <c r="B87" s="758" t="s">
        <v>601</v>
      </c>
      <c r="C87" s="751"/>
      <c r="D87" s="751"/>
      <c r="E87" s="751"/>
      <c r="F87" s="751"/>
      <c r="G87" s="751"/>
      <c r="H87" s="751"/>
      <c r="I87" s="751"/>
      <c r="J87" s="751"/>
      <c r="K87" s="751"/>
      <c r="L87" s="751"/>
      <c r="M87" s="751"/>
      <c r="N87" s="751"/>
    </row>
    <row r="88" spans="1:14" ht="14.25" customHeight="1">
      <c r="A88" s="2"/>
      <c r="B88" s="758" t="s">
        <v>602</v>
      </c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  <c r="N88" s="755"/>
    </row>
    <row r="89" spans="1:14" ht="14.25" customHeight="1">
      <c r="A89" s="2"/>
      <c r="B89" s="758" t="s">
        <v>603</v>
      </c>
      <c r="C89" s="751"/>
      <c r="D89" s="751"/>
      <c r="E89" s="751"/>
      <c r="F89" s="751"/>
      <c r="G89" s="751"/>
      <c r="H89" s="751"/>
      <c r="I89" s="751"/>
      <c r="J89" s="751"/>
      <c r="K89" s="751"/>
      <c r="L89" s="751"/>
      <c r="M89" s="751"/>
      <c r="N89" s="751"/>
    </row>
    <row r="90" spans="1:14" ht="14.25" customHeight="1" thickBot="1">
      <c r="A90" s="282" t="s">
        <v>606</v>
      </c>
      <c r="B90" s="75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</sheetData>
  <conditionalFormatting sqref="C3:C90">
    <cfRule type="containsBlanks" dxfId="39" priority="2">
      <formula>LEN(TRIM(C3))=0</formula>
    </cfRule>
  </conditionalFormatting>
  <conditionalFormatting sqref="D3:N90">
    <cfRule type="containsBlanks" dxfId="38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30" max="16383" man="1"/>
    <brk id="57" max="16383" man="1"/>
    <brk id="82" max="16383" man="1"/>
  </rowBreak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Feuil153">
    <tabColor rgb="FFF9FBFA"/>
  </sheetPr>
  <dimension ref="A1:N90"/>
  <sheetViews>
    <sheetView view="pageBreakPreview" zoomScaleNormal="100" workbookViewId="0">
      <selection activeCell="C3" sqref="C3:N90"/>
    </sheetView>
  </sheetViews>
  <sheetFormatPr baseColWidth="10" defaultColWidth="14.3984375" defaultRowHeight="15" customHeight="1"/>
  <cols>
    <col min="1" max="1" width="1.3984375" customWidth="1"/>
    <col min="2" max="2" width="20.06640625" customWidth="1"/>
    <col min="3" max="3" width="10" customWidth="1"/>
    <col min="4" max="4" width="10.3984375" customWidth="1"/>
    <col min="5" max="6" width="10" customWidth="1"/>
    <col min="7" max="7" width="12.19921875" customWidth="1"/>
    <col min="8" max="8" width="14" customWidth="1"/>
    <col min="9" max="9" width="12.796875" customWidth="1"/>
    <col min="10" max="10" width="8.06640625" customWidth="1"/>
    <col min="11" max="11" width="8.53125" customWidth="1"/>
    <col min="12" max="12" width="11.53125" customWidth="1"/>
    <col min="13" max="13" width="9.3984375" customWidth="1"/>
    <col min="14" max="14" width="10.796875" customWidth="1"/>
  </cols>
  <sheetData>
    <row r="1" spans="1:14" ht="13.5" customHeight="1">
      <c r="A1" s="941" t="s">
        <v>2501</v>
      </c>
      <c r="B1" s="896"/>
      <c r="C1" s="896"/>
      <c r="D1" s="896"/>
      <c r="E1" s="896"/>
      <c r="F1" s="896"/>
      <c r="G1" s="896"/>
      <c r="H1" s="896"/>
      <c r="I1" s="896"/>
      <c r="J1" s="896"/>
      <c r="K1" s="896"/>
      <c r="L1" s="896"/>
      <c r="M1" s="896"/>
      <c r="N1" s="896"/>
    </row>
    <row r="2" spans="1:14" ht="67.5" customHeight="1" thickBot="1">
      <c r="A2" s="905" t="s">
        <v>629</v>
      </c>
      <c r="B2" s="906"/>
      <c r="C2" s="21" t="s">
        <v>2489</v>
      </c>
      <c r="D2" s="48" t="s">
        <v>2491</v>
      </c>
      <c r="E2" s="48" t="s">
        <v>66</v>
      </c>
      <c r="F2" s="48" t="s">
        <v>2492</v>
      </c>
      <c r="G2" s="48" t="s">
        <v>2493</v>
      </c>
      <c r="H2" s="48" t="s">
        <v>2494</v>
      </c>
      <c r="I2" s="48" t="s">
        <v>2495</v>
      </c>
      <c r="J2" s="48" t="s">
        <v>2496</v>
      </c>
      <c r="K2" s="48" t="s">
        <v>2497</v>
      </c>
      <c r="L2" s="48" t="s">
        <v>1882</v>
      </c>
      <c r="M2" s="48" t="s">
        <v>2498</v>
      </c>
      <c r="N2" s="48" t="s">
        <v>2499</v>
      </c>
    </row>
    <row r="3" spans="1:14" ht="15" customHeight="1">
      <c r="A3" s="2" t="s">
        <v>498</v>
      </c>
      <c r="B3" s="758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ht="15" customHeight="1">
      <c r="A4" s="2"/>
      <c r="B4" s="758" t="s">
        <v>500</v>
      </c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755"/>
    </row>
    <row r="5" spans="1:14" ht="15" customHeight="1">
      <c r="A5" s="2"/>
      <c r="B5" s="758" t="s">
        <v>501</v>
      </c>
      <c r="C5" s="751"/>
      <c r="D5" s="751"/>
      <c r="E5" s="751"/>
      <c r="F5" s="751"/>
      <c r="G5" s="751"/>
      <c r="H5" s="751"/>
      <c r="I5" s="751"/>
      <c r="J5" s="751"/>
      <c r="K5" s="751"/>
      <c r="L5" s="751"/>
      <c r="M5" s="751"/>
      <c r="N5" s="751"/>
    </row>
    <row r="6" spans="1:14" ht="15" customHeight="1">
      <c r="A6" s="2"/>
      <c r="B6" s="758" t="s">
        <v>502</v>
      </c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</row>
    <row r="7" spans="1:14" ht="15" customHeight="1">
      <c r="A7" s="2" t="s">
        <v>503</v>
      </c>
      <c r="B7" s="758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15" customHeight="1">
      <c r="A8" s="2"/>
      <c r="B8" s="758" t="s">
        <v>505</v>
      </c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51"/>
      <c r="N8" s="751"/>
    </row>
    <row r="9" spans="1:14" ht="15" customHeight="1">
      <c r="A9" s="2"/>
      <c r="B9" s="758" t="s">
        <v>506</v>
      </c>
      <c r="C9" s="751"/>
      <c r="D9" s="751"/>
      <c r="E9" s="751"/>
      <c r="F9" s="751"/>
      <c r="G9" s="751"/>
      <c r="H9" s="751"/>
      <c r="I9" s="751"/>
      <c r="J9" s="751"/>
      <c r="K9" s="751"/>
      <c r="L9" s="751"/>
      <c r="M9" s="751"/>
      <c r="N9" s="751"/>
    </row>
    <row r="10" spans="1:14" ht="15" customHeight="1">
      <c r="A10" s="2"/>
      <c r="B10" s="758" t="s">
        <v>507</v>
      </c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51"/>
      <c r="N10" s="751"/>
    </row>
    <row r="11" spans="1:14" ht="15" customHeight="1">
      <c r="A11" s="2"/>
      <c r="B11" s="758" t="s">
        <v>508</v>
      </c>
      <c r="C11" s="751"/>
      <c r="D11" s="751"/>
      <c r="E11" s="751"/>
      <c r="F11" s="751"/>
      <c r="G11" s="751"/>
      <c r="H11" s="751"/>
      <c r="I11" s="751"/>
      <c r="J11" s="751"/>
      <c r="K11" s="751"/>
      <c r="L11" s="751"/>
      <c r="M11" s="751"/>
      <c r="N11" s="751"/>
    </row>
    <row r="12" spans="1:14" ht="15" customHeight="1">
      <c r="A12" s="2"/>
      <c r="B12" s="758" t="s">
        <v>509</v>
      </c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51"/>
      <c r="N12" s="751"/>
    </row>
    <row r="13" spans="1:14" ht="15" customHeight="1">
      <c r="A13" s="2" t="s">
        <v>510</v>
      </c>
      <c r="B13" s="758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5" customHeight="1">
      <c r="A14" s="2"/>
      <c r="B14" s="758" t="s">
        <v>512</v>
      </c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  <c r="N14" s="751"/>
    </row>
    <row r="15" spans="1:14" ht="15" customHeight="1">
      <c r="A15" s="2"/>
      <c r="B15" s="758" t="s">
        <v>513</v>
      </c>
      <c r="C15" s="751"/>
      <c r="D15" s="751"/>
      <c r="E15" s="751"/>
      <c r="F15" s="751"/>
      <c r="G15" s="751"/>
      <c r="H15" s="751"/>
      <c r="I15" s="751"/>
      <c r="J15" s="751"/>
      <c r="K15" s="751"/>
      <c r="L15" s="751"/>
      <c r="M15" s="751"/>
      <c r="N15" s="751"/>
    </row>
    <row r="16" spans="1:14" ht="15" customHeight="1">
      <c r="A16" s="2" t="s">
        <v>514</v>
      </c>
      <c r="B16" s="758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5" customHeight="1">
      <c r="A17" s="2"/>
      <c r="B17" s="758" t="s">
        <v>516</v>
      </c>
      <c r="C17" s="751"/>
      <c r="D17" s="751"/>
      <c r="E17" s="751"/>
      <c r="F17" s="751"/>
      <c r="G17" s="751"/>
      <c r="H17" s="751"/>
      <c r="I17" s="751"/>
      <c r="J17" s="751"/>
      <c r="K17" s="751"/>
      <c r="L17" s="751"/>
      <c r="M17" s="751"/>
      <c r="N17" s="751"/>
    </row>
    <row r="18" spans="1:14" ht="15" customHeight="1">
      <c r="A18" s="2"/>
      <c r="B18" s="758" t="s">
        <v>517</v>
      </c>
      <c r="C18" s="751"/>
      <c r="D18" s="751"/>
      <c r="E18" s="751"/>
      <c r="F18" s="751"/>
      <c r="G18" s="751"/>
      <c r="H18" s="751"/>
      <c r="I18" s="751"/>
      <c r="J18" s="751"/>
      <c r="K18" s="751"/>
      <c r="L18" s="751"/>
      <c r="M18" s="751"/>
      <c r="N18" s="751"/>
    </row>
    <row r="19" spans="1:14" ht="15" customHeight="1">
      <c r="A19" s="2"/>
      <c r="B19" s="748" t="s">
        <v>518</v>
      </c>
      <c r="C19" s="755"/>
      <c r="D19" s="755"/>
      <c r="E19" s="755"/>
      <c r="F19" s="755"/>
      <c r="G19" s="755"/>
      <c r="H19" s="755"/>
      <c r="I19" s="755"/>
      <c r="J19" s="755"/>
      <c r="K19" s="755"/>
      <c r="L19" s="755"/>
      <c r="M19" s="755"/>
      <c r="N19" s="755"/>
    </row>
    <row r="20" spans="1:14" ht="15" customHeight="1">
      <c r="A20" s="2"/>
      <c r="B20" s="748" t="s">
        <v>519</v>
      </c>
      <c r="C20" s="755"/>
      <c r="D20" s="755"/>
      <c r="E20" s="755"/>
      <c r="F20" s="755"/>
      <c r="G20" s="755"/>
      <c r="H20" s="755"/>
      <c r="I20" s="755"/>
      <c r="J20" s="755"/>
      <c r="K20" s="755"/>
      <c r="L20" s="755"/>
      <c r="M20" s="755"/>
      <c r="N20" s="755"/>
    </row>
    <row r="21" spans="1:14" ht="15" customHeight="1">
      <c r="A21" s="2"/>
      <c r="B21" s="758" t="s">
        <v>520</v>
      </c>
      <c r="C21" s="751"/>
      <c r="D21" s="751"/>
      <c r="E21" s="751"/>
      <c r="F21" s="751"/>
      <c r="G21" s="751"/>
      <c r="H21" s="751"/>
      <c r="I21" s="751"/>
      <c r="J21" s="751"/>
      <c r="K21" s="751"/>
      <c r="L21" s="751"/>
      <c r="M21" s="751"/>
      <c r="N21" s="751"/>
    </row>
    <row r="22" spans="1:14" ht="15" customHeight="1">
      <c r="A22" s="2"/>
      <c r="B22" s="758" t="s">
        <v>521</v>
      </c>
      <c r="C22" s="751"/>
      <c r="D22" s="751"/>
      <c r="E22" s="751"/>
      <c r="F22" s="751"/>
      <c r="G22" s="751"/>
      <c r="H22" s="751"/>
      <c r="I22" s="751"/>
      <c r="J22" s="751"/>
      <c r="K22" s="751"/>
      <c r="L22" s="751"/>
      <c r="M22" s="751"/>
      <c r="N22" s="751"/>
    </row>
    <row r="23" spans="1:14" ht="15" customHeight="1">
      <c r="A23" s="2"/>
      <c r="B23" s="758" t="s">
        <v>522</v>
      </c>
      <c r="C23" s="751"/>
      <c r="D23" s="751"/>
      <c r="E23" s="751"/>
      <c r="F23" s="751"/>
      <c r="G23" s="751"/>
      <c r="H23" s="751"/>
      <c r="I23" s="751"/>
      <c r="J23" s="751"/>
      <c r="K23" s="751"/>
      <c r="L23" s="751"/>
      <c r="M23" s="751"/>
      <c r="N23" s="751"/>
    </row>
    <row r="24" spans="1:14" ht="15" customHeight="1">
      <c r="A24" s="2"/>
      <c r="B24" s="758" t="s">
        <v>523</v>
      </c>
      <c r="C24" s="751"/>
      <c r="D24" s="751"/>
      <c r="E24" s="751"/>
      <c r="F24" s="751"/>
      <c r="G24" s="751"/>
      <c r="H24" s="751"/>
      <c r="I24" s="751"/>
      <c r="J24" s="751"/>
      <c r="K24" s="751"/>
      <c r="L24" s="751"/>
      <c r="M24" s="751"/>
      <c r="N24" s="751"/>
    </row>
    <row r="25" spans="1:14" ht="15" customHeight="1">
      <c r="A25" s="2" t="s">
        <v>524</v>
      </c>
      <c r="B25" s="758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5" customHeight="1">
      <c r="A26" s="2"/>
      <c r="B26" s="758" t="s">
        <v>532</v>
      </c>
      <c r="C26" s="751"/>
      <c r="D26" s="751"/>
      <c r="E26" s="751"/>
      <c r="F26" s="751"/>
      <c r="G26" s="751"/>
      <c r="H26" s="751"/>
      <c r="I26" s="751"/>
      <c r="J26" s="751"/>
      <c r="K26" s="751"/>
      <c r="L26" s="751"/>
      <c r="M26" s="751"/>
      <c r="N26" s="751"/>
    </row>
    <row r="27" spans="1:14" ht="15" customHeight="1">
      <c r="A27" s="2"/>
      <c r="B27" s="758" t="s">
        <v>533</v>
      </c>
      <c r="C27" s="751"/>
      <c r="D27" s="751"/>
      <c r="E27" s="751"/>
      <c r="F27" s="751"/>
      <c r="G27" s="751"/>
      <c r="H27" s="751"/>
      <c r="I27" s="751"/>
      <c r="J27" s="751"/>
      <c r="K27" s="751"/>
      <c r="L27" s="751"/>
      <c r="M27" s="751"/>
      <c r="N27" s="751"/>
    </row>
    <row r="28" spans="1:14" ht="15" customHeight="1">
      <c r="A28" s="2"/>
      <c r="B28" s="758" t="s">
        <v>534</v>
      </c>
      <c r="C28" s="751"/>
      <c r="D28" s="751"/>
      <c r="E28" s="751"/>
      <c r="F28" s="751"/>
      <c r="G28" s="751"/>
      <c r="H28" s="751"/>
      <c r="I28" s="751"/>
      <c r="J28" s="751"/>
      <c r="K28" s="751"/>
      <c r="L28" s="751"/>
      <c r="M28" s="751"/>
      <c r="N28" s="751"/>
    </row>
    <row r="29" spans="1:14" ht="15" customHeight="1">
      <c r="A29" s="2"/>
      <c r="B29" s="758" t="s">
        <v>535</v>
      </c>
      <c r="C29" s="751"/>
      <c r="D29" s="751"/>
      <c r="E29" s="751"/>
      <c r="F29" s="751"/>
      <c r="G29" s="751"/>
      <c r="H29" s="751"/>
      <c r="I29" s="751"/>
      <c r="J29" s="751"/>
      <c r="K29" s="751"/>
      <c r="L29" s="751"/>
      <c r="M29" s="751"/>
      <c r="N29" s="751"/>
    </row>
    <row r="30" spans="1:14" ht="15" customHeight="1">
      <c r="A30" s="2"/>
      <c r="B30" s="758" t="s">
        <v>536</v>
      </c>
      <c r="C30" s="755"/>
      <c r="D30" s="755"/>
      <c r="E30" s="755"/>
      <c r="F30" s="755"/>
      <c r="G30" s="755"/>
      <c r="H30" s="755"/>
      <c r="I30" s="755"/>
      <c r="J30" s="755"/>
      <c r="K30" s="755"/>
      <c r="L30" s="755"/>
      <c r="M30" s="755"/>
      <c r="N30" s="755"/>
    </row>
    <row r="31" spans="1:14" ht="15" customHeight="1">
      <c r="A31" s="2" t="s">
        <v>537</v>
      </c>
      <c r="B31" s="758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14" ht="15" customHeight="1">
      <c r="A32" s="2"/>
      <c r="B32" s="758" t="s">
        <v>539</v>
      </c>
      <c r="C32" s="751"/>
      <c r="D32" s="751"/>
      <c r="E32" s="751"/>
      <c r="F32" s="751"/>
      <c r="G32" s="751"/>
      <c r="H32" s="751"/>
      <c r="I32" s="751"/>
      <c r="J32" s="751"/>
      <c r="K32" s="751"/>
      <c r="L32" s="751"/>
      <c r="M32" s="751"/>
      <c r="N32" s="751"/>
    </row>
    <row r="33" spans="1:14" ht="15" customHeight="1">
      <c r="A33" s="2"/>
      <c r="B33" s="758" t="s">
        <v>540</v>
      </c>
      <c r="C33" s="751"/>
      <c r="D33" s="751"/>
      <c r="E33" s="751"/>
      <c r="F33" s="751"/>
      <c r="G33" s="751"/>
      <c r="H33" s="751"/>
      <c r="I33" s="751"/>
      <c r="J33" s="751"/>
      <c r="K33" s="751"/>
      <c r="L33" s="751"/>
      <c r="M33" s="751"/>
      <c r="N33" s="751"/>
    </row>
    <row r="34" spans="1:14" ht="15" customHeight="1">
      <c r="A34" s="2"/>
      <c r="B34" s="758" t="s">
        <v>541</v>
      </c>
      <c r="C34" s="751"/>
      <c r="D34" s="751"/>
      <c r="E34" s="751"/>
      <c r="F34" s="751"/>
      <c r="G34" s="751"/>
      <c r="H34" s="751"/>
      <c r="I34" s="751"/>
      <c r="J34" s="751"/>
      <c r="K34" s="751"/>
      <c r="L34" s="751"/>
      <c r="M34" s="751"/>
      <c r="N34" s="751"/>
    </row>
    <row r="35" spans="1:14" ht="15" customHeight="1">
      <c r="A35" s="2"/>
      <c r="B35" s="758" t="s">
        <v>542</v>
      </c>
      <c r="C35" s="751"/>
      <c r="D35" s="751"/>
      <c r="E35" s="751"/>
      <c r="F35" s="751"/>
      <c r="G35" s="751"/>
      <c r="H35" s="751"/>
      <c r="I35" s="751"/>
      <c r="J35" s="751"/>
      <c r="K35" s="751"/>
      <c r="L35" s="751"/>
      <c r="M35" s="751"/>
      <c r="N35" s="751"/>
    </row>
    <row r="36" spans="1:14" ht="15" customHeight="1">
      <c r="A36" s="2"/>
      <c r="B36" s="758" t="s">
        <v>543</v>
      </c>
      <c r="C36" s="751"/>
      <c r="D36" s="751"/>
      <c r="E36" s="751"/>
      <c r="F36" s="751"/>
      <c r="G36" s="751"/>
      <c r="H36" s="751"/>
      <c r="I36" s="751"/>
      <c r="J36" s="751"/>
      <c r="K36" s="751"/>
      <c r="L36" s="751"/>
      <c r="M36" s="751"/>
      <c r="N36" s="751"/>
    </row>
    <row r="37" spans="1:14" ht="15" customHeight="1">
      <c r="A37" s="2"/>
      <c r="B37" s="758" t="s">
        <v>544</v>
      </c>
      <c r="C37" s="751"/>
      <c r="D37" s="751"/>
      <c r="E37" s="751"/>
      <c r="F37" s="751"/>
      <c r="G37" s="751"/>
      <c r="H37" s="751"/>
      <c r="I37" s="751"/>
      <c r="J37" s="751"/>
      <c r="K37" s="751"/>
      <c r="L37" s="751"/>
      <c r="M37" s="751"/>
      <c r="N37" s="751"/>
    </row>
    <row r="38" spans="1:14" ht="15" customHeight="1">
      <c r="A38" s="2" t="s">
        <v>545</v>
      </c>
      <c r="B38" s="758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 ht="15" customHeight="1">
      <c r="A39" s="2"/>
      <c r="B39" s="758" t="s">
        <v>547</v>
      </c>
      <c r="C39" s="751"/>
      <c r="D39" s="751"/>
      <c r="E39" s="751"/>
      <c r="F39" s="751"/>
      <c r="G39" s="751"/>
      <c r="H39" s="751"/>
      <c r="I39" s="751"/>
      <c r="J39" s="751"/>
      <c r="K39" s="751"/>
      <c r="L39" s="751"/>
      <c r="M39" s="751"/>
      <c r="N39" s="751"/>
    </row>
    <row r="40" spans="1:14" ht="15" customHeight="1">
      <c r="A40" s="2"/>
      <c r="B40" s="758" t="s">
        <v>548</v>
      </c>
      <c r="C40" s="751"/>
      <c r="D40" s="751"/>
      <c r="E40" s="751"/>
      <c r="F40" s="751"/>
      <c r="G40" s="751"/>
      <c r="H40" s="751"/>
      <c r="I40" s="751"/>
      <c r="J40" s="751"/>
      <c r="K40" s="751"/>
      <c r="L40" s="751"/>
      <c r="M40" s="751"/>
      <c r="N40" s="751"/>
    </row>
    <row r="41" spans="1:14" ht="15" customHeight="1">
      <c r="A41" s="2"/>
      <c r="B41" s="758" t="s">
        <v>549</v>
      </c>
      <c r="C41" s="751"/>
      <c r="D41" s="751"/>
      <c r="E41" s="751"/>
      <c r="F41" s="751"/>
      <c r="G41" s="751"/>
      <c r="H41" s="751"/>
      <c r="I41" s="751"/>
      <c r="J41" s="751"/>
      <c r="K41" s="751"/>
      <c r="L41" s="751"/>
      <c r="M41" s="751"/>
      <c r="N41" s="751"/>
    </row>
    <row r="42" spans="1:14" ht="15" customHeight="1">
      <c r="A42" s="2" t="s">
        <v>550</v>
      </c>
      <c r="B42" s="758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4" ht="15" customHeight="1">
      <c r="A43" s="2"/>
      <c r="B43" s="758" t="s">
        <v>552</v>
      </c>
      <c r="C43" s="751"/>
      <c r="D43" s="751"/>
      <c r="E43" s="751"/>
      <c r="F43" s="751"/>
      <c r="G43" s="751"/>
      <c r="H43" s="751"/>
      <c r="I43" s="751"/>
      <c r="J43" s="751"/>
      <c r="K43" s="751"/>
      <c r="L43" s="751"/>
      <c r="M43" s="751"/>
      <c r="N43" s="751"/>
    </row>
    <row r="44" spans="1:14" ht="15" customHeight="1">
      <c r="A44" s="2"/>
      <c r="B44" s="758" t="s">
        <v>553</v>
      </c>
      <c r="C44" s="751"/>
      <c r="D44" s="751"/>
      <c r="E44" s="751"/>
      <c r="F44" s="751"/>
      <c r="G44" s="751"/>
      <c r="H44" s="751"/>
      <c r="I44" s="751"/>
      <c r="J44" s="751"/>
      <c r="K44" s="751"/>
      <c r="L44" s="751"/>
      <c r="M44" s="751"/>
      <c r="N44" s="751"/>
    </row>
    <row r="45" spans="1:14" ht="15" customHeight="1">
      <c r="A45" s="2"/>
      <c r="B45" s="758" t="s">
        <v>554</v>
      </c>
      <c r="C45" s="751"/>
      <c r="D45" s="751"/>
      <c r="E45" s="751"/>
      <c r="F45" s="751"/>
      <c r="G45" s="751"/>
      <c r="H45" s="751"/>
      <c r="I45" s="751"/>
      <c r="J45" s="751"/>
      <c r="K45" s="751"/>
      <c r="L45" s="751"/>
      <c r="M45" s="751"/>
      <c r="N45" s="751"/>
    </row>
    <row r="46" spans="1:14" ht="15" customHeight="1">
      <c r="A46" s="2"/>
      <c r="B46" s="758" t="s">
        <v>555</v>
      </c>
      <c r="C46" s="751"/>
      <c r="D46" s="751"/>
      <c r="E46" s="751"/>
      <c r="F46" s="751"/>
      <c r="G46" s="751"/>
      <c r="H46" s="751"/>
      <c r="I46" s="751"/>
      <c r="J46" s="751"/>
      <c r="K46" s="751"/>
      <c r="L46" s="751"/>
      <c r="M46" s="751"/>
      <c r="N46" s="751"/>
    </row>
    <row r="47" spans="1:14" ht="15" customHeight="1">
      <c r="A47" s="2"/>
      <c r="B47" s="758" t="s">
        <v>556</v>
      </c>
      <c r="C47" s="751"/>
      <c r="D47" s="751"/>
      <c r="E47" s="751"/>
      <c r="F47" s="751"/>
      <c r="G47" s="751"/>
      <c r="H47" s="751"/>
      <c r="I47" s="751"/>
      <c r="J47" s="751"/>
      <c r="K47" s="751"/>
      <c r="L47" s="751"/>
      <c r="M47" s="751"/>
      <c r="N47" s="751"/>
    </row>
    <row r="48" spans="1:14" ht="15" customHeight="1">
      <c r="A48" s="2"/>
      <c r="B48" s="758" t="s">
        <v>557</v>
      </c>
      <c r="C48" s="751"/>
      <c r="D48" s="751"/>
      <c r="E48" s="751"/>
      <c r="F48" s="751"/>
      <c r="G48" s="751"/>
      <c r="H48" s="751"/>
      <c r="I48" s="751"/>
      <c r="J48" s="751"/>
      <c r="K48" s="751"/>
      <c r="L48" s="751"/>
      <c r="M48" s="751"/>
      <c r="N48" s="751"/>
    </row>
    <row r="49" spans="1:14" ht="15" customHeight="1">
      <c r="A49" s="2"/>
      <c r="B49" s="758" t="s">
        <v>558</v>
      </c>
      <c r="C49" s="751"/>
      <c r="D49" s="751"/>
      <c r="E49" s="751"/>
      <c r="F49" s="751"/>
      <c r="G49" s="751"/>
      <c r="H49" s="751"/>
      <c r="I49" s="751"/>
      <c r="J49" s="751"/>
      <c r="K49" s="751"/>
      <c r="L49" s="751"/>
      <c r="M49" s="751"/>
      <c r="N49" s="751"/>
    </row>
    <row r="50" spans="1:14" ht="15" customHeight="1">
      <c r="A50" s="2" t="s">
        <v>559</v>
      </c>
      <c r="B50" s="758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 ht="15" customHeight="1">
      <c r="A51" s="2"/>
      <c r="B51" s="758" t="s">
        <v>561</v>
      </c>
      <c r="C51" s="751"/>
      <c r="D51" s="751"/>
      <c r="E51" s="751"/>
      <c r="F51" s="751"/>
      <c r="G51" s="751"/>
      <c r="H51" s="751"/>
      <c r="I51" s="751"/>
      <c r="J51" s="751"/>
      <c r="K51" s="751"/>
      <c r="L51" s="751"/>
      <c r="M51" s="751"/>
      <c r="N51" s="751"/>
    </row>
    <row r="52" spans="1:14" ht="15" customHeight="1">
      <c r="A52" s="2"/>
      <c r="B52" s="758" t="s">
        <v>562</v>
      </c>
      <c r="C52" s="751"/>
      <c r="D52" s="751"/>
      <c r="E52" s="751"/>
      <c r="F52" s="751"/>
      <c r="G52" s="751"/>
      <c r="H52" s="751"/>
      <c r="I52" s="751"/>
      <c r="J52" s="751"/>
      <c r="K52" s="751"/>
      <c r="L52" s="751"/>
      <c r="M52" s="751"/>
      <c r="N52" s="751"/>
    </row>
    <row r="53" spans="1:14" ht="15" customHeight="1">
      <c r="A53" s="2"/>
      <c r="B53" s="758" t="s">
        <v>563</v>
      </c>
      <c r="C53" s="751"/>
      <c r="D53" s="751"/>
      <c r="E53" s="751"/>
      <c r="F53" s="751"/>
      <c r="G53" s="751"/>
      <c r="H53" s="751"/>
      <c r="I53" s="751"/>
      <c r="J53" s="751"/>
      <c r="K53" s="751"/>
      <c r="L53" s="751"/>
      <c r="M53" s="751"/>
      <c r="N53" s="751"/>
    </row>
    <row r="54" spans="1:14" ht="15" customHeight="1">
      <c r="A54" s="2"/>
      <c r="B54" s="758" t="s">
        <v>564</v>
      </c>
      <c r="C54" s="751"/>
      <c r="D54" s="751"/>
      <c r="E54" s="751"/>
      <c r="F54" s="751"/>
      <c r="G54" s="751"/>
      <c r="H54" s="751"/>
      <c r="I54" s="751"/>
      <c r="J54" s="751"/>
      <c r="K54" s="751"/>
      <c r="L54" s="751"/>
      <c r="M54" s="751"/>
      <c r="N54" s="751"/>
    </row>
    <row r="55" spans="1:14" ht="15" customHeight="1">
      <c r="A55" s="2"/>
      <c r="B55" s="758" t="s">
        <v>565</v>
      </c>
      <c r="C55" s="755"/>
      <c r="D55" s="755"/>
      <c r="E55" s="755"/>
      <c r="F55" s="755"/>
      <c r="G55" s="755"/>
      <c r="H55" s="755"/>
      <c r="I55" s="755"/>
      <c r="J55" s="755"/>
      <c r="K55" s="755"/>
      <c r="L55" s="755"/>
      <c r="M55" s="755"/>
      <c r="N55" s="755"/>
    </row>
    <row r="56" spans="1:14" ht="15" customHeight="1">
      <c r="A56" s="2"/>
      <c r="B56" s="758" t="s">
        <v>566</v>
      </c>
      <c r="C56" s="755"/>
      <c r="D56" s="755"/>
      <c r="E56" s="755"/>
      <c r="F56" s="755"/>
      <c r="G56" s="755"/>
      <c r="H56" s="755"/>
      <c r="I56" s="755"/>
      <c r="J56" s="755"/>
      <c r="K56" s="755"/>
      <c r="L56" s="755"/>
      <c r="M56" s="755"/>
      <c r="N56" s="755"/>
    </row>
    <row r="57" spans="1:14" ht="15" customHeight="1">
      <c r="A57" s="2"/>
      <c r="B57" s="758" t="s">
        <v>567</v>
      </c>
      <c r="C57" s="751"/>
      <c r="D57" s="751"/>
      <c r="E57" s="751"/>
      <c r="F57" s="751"/>
      <c r="G57" s="751"/>
      <c r="H57" s="751"/>
      <c r="I57" s="751"/>
      <c r="J57" s="751"/>
      <c r="K57" s="751"/>
      <c r="L57" s="751"/>
      <c r="M57" s="751"/>
      <c r="N57" s="751"/>
    </row>
    <row r="58" spans="1:14" ht="15" customHeight="1">
      <c r="A58" s="2" t="s">
        <v>568</v>
      </c>
      <c r="B58" s="758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 ht="15" customHeight="1">
      <c r="A59" s="2"/>
      <c r="B59" s="758" t="s">
        <v>570</v>
      </c>
      <c r="C59" s="751"/>
      <c r="D59" s="751"/>
      <c r="E59" s="751"/>
      <c r="F59" s="751"/>
      <c r="G59" s="751"/>
      <c r="H59" s="751"/>
      <c r="I59" s="751"/>
      <c r="J59" s="751"/>
      <c r="K59" s="751"/>
      <c r="L59" s="751"/>
      <c r="M59" s="751"/>
      <c r="N59" s="751"/>
    </row>
    <row r="60" spans="1:14" ht="15" customHeight="1">
      <c r="A60" s="2"/>
      <c r="B60" s="758" t="s">
        <v>571</v>
      </c>
      <c r="C60" s="751"/>
      <c r="D60" s="751"/>
      <c r="E60" s="751"/>
      <c r="F60" s="751"/>
      <c r="G60" s="751"/>
      <c r="H60" s="751"/>
      <c r="I60" s="751"/>
      <c r="J60" s="751"/>
      <c r="K60" s="751"/>
      <c r="L60" s="751"/>
      <c r="M60" s="751"/>
      <c r="N60" s="751"/>
    </row>
    <row r="61" spans="1:14" ht="15" customHeight="1">
      <c r="A61" s="2"/>
      <c r="B61" s="758" t="s">
        <v>572</v>
      </c>
      <c r="C61" s="751"/>
      <c r="D61" s="751"/>
      <c r="E61" s="751"/>
      <c r="F61" s="751"/>
      <c r="G61" s="751"/>
      <c r="H61" s="751"/>
      <c r="I61" s="751"/>
      <c r="J61" s="751"/>
      <c r="K61" s="751"/>
      <c r="L61" s="751"/>
      <c r="M61" s="751"/>
      <c r="N61" s="751"/>
    </row>
    <row r="62" spans="1:14" ht="15" customHeight="1">
      <c r="A62" s="2"/>
      <c r="B62" s="758" t="s">
        <v>573</v>
      </c>
      <c r="C62" s="751"/>
      <c r="D62" s="751"/>
      <c r="E62" s="751"/>
      <c r="F62" s="751"/>
      <c r="G62" s="751"/>
      <c r="H62" s="751"/>
      <c r="I62" s="751"/>
      <c r="J62" s="751"/>
      <c r="K62" s="751"/>
      <c r="L62" s="751"/>
      <c r="M62" s="751"/>
      <c r="N62" s="751"/>
    </row>
    <row r="63" spans="1:14" ht="15" customHeight="1">
      <c r="A63" s="2" t="s">
        <v>574</v>
      </c>
      <c r="B63" s="758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spans="1:14" ht="15" customHeight="1">
      <c r="A64" s="2"/>
      <c r="B64" s="758" t="s">
        <v>576</v>
      </c>
      <c r="C64" s="751"/>
      <c r="D64" s="751"/>
      <c r="E64" s="751"/>
      <c r="F64" s="751"/>
      <c r="G64" s="751"/>
      <c r="H64" s="751"/>
      <c r="I64" s="751"/>
      <c r="J64" s="751"/>
      <c r="K64" s="751"/>
      <c r="L64" s="751"/>
      <c r="M64" s="751"/>
      <c r="N64" s="751"/>
    </row>
    <row r="65" spans="1:14" ht="15" customHeight="1">
      <c r="A65" s="2"/>
      <c r="B65" s="758" t="s">
        <v>577</v>
      </c>
      <c r="C65" s="751"/>
      <c r="D65" s="751"/>
      <c r="E65" s="751"/>
      <c r="F65" s="751"/>
      <c r="G65" s="751"/>
      <c r="H65" s="751"/>
      <c r="I65" s="751"/>
      <c r="J65" s="751"/>
      <c r="K65" s="751"/>
      <c r="L65" s="751"/>
      <c r="M65" s="751"/>
      <c r="N65" s="751"/>
    </row>
    <row r="66" spans="1:14" ht="15" customHeight="1">
      <c r="A66" s="2"/>
      <c r="B66" s="758" t="s">
        <v>578</v>
      </c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</row>
    <row r="67" spans="1:14" ht="15" customHeight="1">
      <c r="A67" s="2" t="s">
        <v>579</v>
      </c>
      <c r="B67" s="758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spans="1:14" ht="15" customHeight="1">
      <c r="A68" s="2"/>
      <c r="B68" s="758" t="s">
        <v>580</v>
      </c>
      <c r="C68" s="751"/>
      <c r="D68" s="751"/>
      <c r="E68" s="751"/>
      <c r="F68" s="751"/>
      <c r="G68" s="751"/>
      <c r="H68" s="751"/>
      <c r="I68" s="751"/>
      <c r="J68" s="751"/>
      <c r="K68" s="751"/>
      <c r="L68" s="751"/>
      <c r="M68" s="751"/>
      <c r="N68" s="751"/>
    </row>
    <row r="69" spans="1:14" ht="15" customHeight="1">
      <c r="A69" s="2"/>
      <c r="B69" s="758" t="s">
        <v>581</v>
      </c>
      <c r="C69" s="751"/>
      <c r="D69" s="751"/>
      <c r="E69" s="751"/>
      <c r="F69" s="751"/>
      <c r="G69" s="751"/>
      <c r="H69" s="751"/>
      <c r="I69" s="751"/>
      <c r="J69" s="751"/>
      <c r="K69" s="751"/>
      <c r="L69" s="751"/>
      <c r="M69" s="751"/>
      <c r="N69" s="751"/>
    </row>
    <row r="70" spans="1:14" ht="15" customHeight="1">
      <c r="A70" s="2"/>
      <c r="B70" s="758" t="s">
        <v>582</v>
      </c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</row>
    <row r="71" spans="1:14" ht="15" customHeight="1">
      <c r="A71" s="2" t="s">
        <v>583</v>
      </c>
      <c r="B71" s="758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spans="1:14" ht="15" customHeight="1">
      <c r="A72" s="2"/>
      <c r="B72" s="758" t="s">
        <v>584</v>
      </c>
      <c r="C72" s="751"/>
      <c r="D72" s="751"/>
      <c r="E72" s="751"/>
      <c r="F72" s="751"/>
      <c r="G72" s="751"/>
      <c r="H72" s="751"/>
      <c r="I72" s="751"/>
      <c r="J72" s="751"/>
      <c r="K72" s="751"/>
      <c r="L72" s="751"/>
      <c r="M72" s="751"/>
      <c r="N72" s="751"/>
    </row>
    <row r="73" spans="1:14" ht="15" customHeight="1">
      <c r="A73" s="2" t="s">
        <v>585</v>
      </c>
      <c r="B73" s="758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5" customHeight="1">
      <c r="A74" s="2"/>
      <c r="B74" s="758" t="s">
        <v>586</v>
      </c>
      <c r="C74" s="751"/>
      <c r="D74" s="751"/>
      <c r="E74" s="751"/>
      <c r="F74" s="751"/>
      <c r="G74" s="751"/>
      <c r="H74" s="751"/>
      <c r="I74" s="751"/>
      <c r="J74" s="751"/>
      <c r="K74" s="751"/>
      <c r="L74" s="751"/>
      <c r="M74" s="751"/>
      <c r="N74" s="751"/>
    </row>
    <row r="75" spans="1:14" ht="15" customHeight="1">
      <c r="A75" s="2"/>
      <c r="B75" s="758" t="s">
        <v>587</v>
      </c>
      <c r="C75" s="751"/>
      <c r="D75" s="751"/>
      <c r="E75" s="751"/>
      <c r="F75" s="751"/>
      <c r="G75" s="751"/>
      <c r="H75" s="751"/>
      <c r="I75" s="751"/>
      <c r="J75" s="751"/>
      <c r="K75" s="751"/>
      <c r="L75" s="751"/>
      <c r="M75" s="751"/>
      <c r="N75" s="751"/>
    </row>
    <row r="76" spans="1:14" ht="15" customHeight="1">
      <c r="A76" s="2"/>
      <c r="B76" s="758" t="s">
        <v>588</v>
      </c>
      <c r="C76" s="751"/>
      <c r="D76" s="751"/>
      <c r="E76" s="751"/>
      <c r="F76" s="751"/>
      <c r="G76" s="751"/>
      <c r="H76" s="751"/>
      <c r="I76" s="751"/>
      <c r="J76" s="751"/>
      <c r="K76" s="751"/>
      <c r="L76" s="751"/>
      <c r="M76" s="751"/>
      <c r="N76" s="751"/>
    </row>
    <row r="77" spans="1:14" ht="15" customHeight="1">
      <c r="A77" s="2" t="s">
        <v>589</v>
      </c>
      <c r="B77" s="758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spans="1:14" ht="15" customHeight="1">
      <c r="A78" s="2"/>
      <c r="B78" s="758" t="s">
        <v>591</v>
      </c>
      <c r="C78" s="751"/>
      <c r="D78" s="751"/>
      <c r="E78" s="751"/>
      <c r="F78" s="751"/>
      <c r="G78" s="751"/>
      <c r="H78" s="751"/>
      <c r="I78" s="751"/>
      <c r="J78" s="751"/>
      <c r="K78" s="751"/>
      <c r="L78" s="751"/>
      <c r="M78" s="751"/>
      <c r="N78" s="751"/>
    </row>
    <row r="79" spans="1:14" ht="15" customHeight="1">
      <c r="A79" s="2"/>
      <c r="B79" s="758" t="s">
        <v>592</v>
      </c>
      <c r="C79" s="755"/>
      <c r="D79" s="755"/>
      <c r="E79" s="755"/>
      <c r="F79" s="755"/>
      <c r="G79" s="755"/>
      <c r="H79" s="755"/>
      <c r="I79" s="755"/>
      <c r="J79" s="755"/>
      <c r="K79" s="755"/>
      <c r="L79" s="755"/>
      <c r="M79" s="755"/>
      <c r="N79" s="755"/>
    </row>
    <row r="80" spans="1:14" ht="15" customHeight="1">
      <c r="A80" s="2"/>
      <c r="B80" s="758" t="s">
        <v>593</v>
      </c>
      <c r="C80" s="755"/>
      <c r="D80" s="755"/>
      <c r="E80" s="755"/>
      <c r="F80" s="755"/>
      <c r="G80" s="755"/>
      <c r="H80" s="755"/>
      <c r="I80" s="755"/>
      <c r="J80" s="755"/>
      <c r="K80" s="755"/>
      <c r="L80" s="755"/>
      <c r="M80" s="755"/>
      <c r="N80" s="755"/>
    </row>
    <row r="81" spans="1:14" ht="15" customHeight="1">
      <c r="A81" s="2" t="s">
        <v>594</v>
      </c>
      <c r="B81" s="758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spans="1:14" ht="15" customHeight="1">
      <c r="A82" s="2"/>
      <c r="B82" s="758" t="s">
        <v>595</v>
      </c>
      <c r="C82" s="751"/>
      <c r="D82" s="751"/>
      <c r="E82" s="751"/>
      <c r="F82" s="751"/>
      <c r="G82" s="751"/>
      <c r="H82" s="751"/>
      <c r="I82" s="751"/>
      <c r="J82" s="751"/>
      <c r="K82" s="751"/>
      <c r="L82" s="751"/>
      <c r="M82" s="751"/>
      <c r="N82" s="751"/>
    </row>
    <row r="83" spans="1:14" ht="15" customHeight="1">
      <c r="A83" s="2" t="s">
        <v>596</v>
      </c>
      <c r="B83" s="758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spans="1:14" ht="15" customHeight="1">
      <c r="A84" s="2"/>
      <c r="B84" s="758" t="s">
        <v>598</v>
      </c>
      <c r="C84" s="751"/>
      <c r="D84" s="751"/>
      <c r="E84" s="751"/>
      <c r="F84" s="751"/>
      <c r="G84" s="751"/>
      <c r="H84" s="751"/>
      <c r="I84" s="751"/>
      <c r="J84" s="751"/>
      <c r="K84" s="751"/>
      <c r="L84" s="751"/>
      <c r="M84" s="751"/>
      <c r="N84" s="751"/>
    </row>
    <row r="85" spans="1:14" ht="15" customHeight="1">
      <c r="A85" s="2"/>
      <c r="B85" s="758" t="s">
        <v>599</v>
      </c>
      <c r="C85" s="751"/>
      <c r="D85" s="751"/>
      <c r="E85" s="751"/>
      <c r="F85" s="751"/>
      <c r="G85" s="751"/>
      <c r="H85" s="751"/>
      <c r="I85" s="751"/>
      <c r="J85" s="751"/>
      <c r="K85" s="751"/>
      <c r="L85" s="751"/>
      <c r="M85" s="751"/>
      <c r="N85" s="751"/>
    </row>
    <row r="86" spans="1:14" ht="15" customHeight="1">
      <c r="A86" s="2"/>
      <c r="B86" s="758" t="s">
        <v>600</v>
      </c>
      <c r="C86" s="751"/>
      <c r="D86" s="751"/>
      <c r="E86" s="751"/>
      <c r="F86" s="751"/>
      <c r="G86" s="751"/>
      <c r="H86" s="751"/>
      <c r="I86" s="751"/>
      <c r="J86" s="751"/>
      <c r="K86" s="751"/>
      <c r="L86" s="751"/>
      <c r="M86" s="751"/>
      <c r="N86" s="751"/>
    </row>
    <row r="87" spans="1:14" ht="14.25" customHeight="1">
      <c r="A87" s="2"/>
      <c r="B87" s="758" t="s">
        <v>601</v>
      </c>
      <c r="C87" s="751"/>
      <c r="D87" s="751"/>
      <c r="E87" s="751"/>
      <c r="F87" s="751"/>
      <c r="G87" s="751"/>
      <c r="H87" s="751"/>
      <c r="I87" s="751"/>
      <c r="J87" s="751"/>
      <c r="K87" s="751"/>
      <c r="L87" s="751"/>
      <c r="M87" s="751"/>
      <c r="N87" s="751"/>
    </row>
    <row r="88" spans="1:14" ht="14.25" customHeight="1">
      <c r="A88" s="2"/>
      <c r="B88" s="758" t="s">
        <v>602</v>
      </c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  <c r="N88" s="755"/>
    </row>
    <row r="89" spans="1:14" ht="14.25" customHeight="1">
      <c r="A89" s="2"/>
      <c r="B89" s="758" t="s">
        <v>603</v>
      </c>
      <c r="C89" s="751"/>
      <c r="D89" s="751"/>
      <c r="E89" s="751"/>
      <c r="F89" s="751"/>
      <c r="G89" s="751"/>
      <c r="H89" s="751"/>
      <c r="I89" s="751"/>
      <c r="J89" s="751"/>
      <c r="K89" s="751"/>
      <c r="L89" s="751"/>
      <c r="M89" s="751"/>
      <c r="N89" s="751"/>
    </row>
    <row r="90" spans="1:14" ht="14.25" customHeight="1" thickBot="1">
      <c r="A90" s="282" t="s">
        <v>606</v>
      </c>
      <c r="B90" s="75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</sheetData>
  <mergeCells count="2">
    <mergeCell ref="A2:B2"/>
    <mergeCell ref="A1:N1"/>
  </mergeCells>
  <conditionalFormatting sqref="C3:C90">
    <cfRule type="containsBlanks" dxfId="37" priority="2">
      <formula>LEN(TRIM(C3))=0</formula>
    </cfRule>
  </conditionalFormatting>
  <conditionalFormatting sqref="D3:N90">
    <cfRule type="containsBlanks" dxfId="36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30" max="16383" man="1"/>
    <brk id="57" max="16383" man="1"/>
    <brk id="82" max="16383" man="1"/>
  </rowBreak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Feuil156">
    <tabColor rgb="FFF9FBFA"/>
  </sheetPr>
  <dimension ref="A1:Y91"/>
  <sheetViews>
    <sheetView view="pageBreakPreview" zoomScaleNormal="100" workbookViewId="0">
      <pane ySplit="3" topLeftCell="A74" activePane="bottomLeft" state="frozen"/>
      <selection activeCell="A28" sqref="A28"/>
      <selection pane="bottomLeft" activeCell="C4" sqref="C4:R91"/>
    </sheetView>
  </sheetViews>
  <sheetFormatPr baseColWidth="10" defaultColWidth="14.3984375" defaultRowHeight="15" customHeight="1"/>
  <cols>
    <col min="1" max="1" width="1.53125" style="422" customWidth="1"/>
    <col min="2" max="2" width="17.3984375" style="422" customWidth="1"/>
    <col min="3" max="3" width="6.796875" style="422" customWidth="1"/>
    <col min="4" max="4" width="7.06640625" style="422" customWidth="1"/>
    <col min="5" max="5" width="8" style="422" customWidth="1"/>
    <col min="6" max="6" width="9.53125" style="422" customWidth="1"/>
    <col min="7" max="7" width="6.19921875" style="422" customWidth="1"/>
    <col min="8" max="8" width="7.06640625" style="422" customWidth="1"/>
    <col min="9" max="9" width="6.6640625" style="422" customWidth="1"/>
    <col min="10" max="10" width="7.796875" style="422" customWidth="1"/>
    <col min="11" max="11" width="10.06640625" style="422" customWidth="1"/>
    <col min="12" max="12" width="8.53125" style="422" customWidth="1"/>
    <col min="13" max="13" width="8.86328125" style="422" customWidth="1"/>
    <col min="14" max="14" width="7" style="422" customWidth="1"/>
    <col min="15" max="15" width="8.796875" style="422" customWidth="1"/>
    <col min="16" max="17" width="9.3984375" style="422" customWidth="1"/>
    <col min="18" max="18" width="11.796875" style="422" customWidth="1"/>
    <col min="19" max="25" width="10.796875" style="422" customWidth="1"/>
    <col min="26" max="27" width="14.3984375" style="422" customWidth="1"/>
    <col min="28" max="16384" width="14.3984375" style="422"/>
  </cols>
  <sheetData>
    <row r="1" spans="1:25" ht="15" customHeight="1">
      <c r="A1" s="6" t="s">
        <v>2502</v>
      </c>
    </row>
    <row r="2" spans="1:25" ht="14" customHeight="1">
      <c r="A2" s="46"/>
      <c r="B2" s="486"/>
      <c r="C2" s="1167" t="s">
        <v>2503</v>
      </c>
      <c r="D2" s="910"/>
      <c r="E2" s="910"/>
      <c r="F2" s="910"/>
      <c r="G2" s="910"/>
      <c r="H2" s="1165" t="s">
        <v>2504</v>
      </c>
      <c r="I2" s="961"/>
      <c r="J2" s="961"/>
      <c r="K2" s="961"/>
      <c r="L2" s="961"/>
      <c r="M2" s="1166" t="s">
        <v>2505</v>
      </c>
      <c r="N2" s="910"/>
      <c r="O2" s="910"/>
      <c r="P2" s="910"/>
      <c r="Q2" s="910"/>
      <c r="R2" s="1168" t="s">
        <v>2506</v>
      </c>
    </row>
    <row r="3" spans="1:25" ht="54" customHeight="1" thickBot="1">
      <c r="A3" s="1169" t="s">
        <v>629</v>
      </c>
      <c r="B3" s="901"/>
      <c r="C3" s="487" t="s">
        <v>1046</v>
      </c>
      <c r="D3" s="487" t="s">
        <v>2507</v>
      </c>
      <c r="E3" s="489" t="s">
        <v>2508</v>
      </c>
      <c r="F3" s="487" t="s">
        <v>1056</v>
      </c>
      <c r="G3" s="487" t="s">
        <v>1057</v>
      </c>
      <c r="H3" s="487" t="s">
        <v>1046</v>
      </c>
      <c r="I3" s="487" t="s">
        <v>2507</v>
      </c>
      <c r="J3" s="489" t="s">
        <v>2508</v>
      </c>
      <c r="K3" s="487" t="s">
        <v>1056</v>
      </c>
      <c r="L3" s="487" t="s">
        <v>1057</v>
      </c>
      <c r="M3" s="487" t="s">
        <v>1046</v>
      </c>
      <c r="N3" s="487" t="s">
        <v>2507</v>
      </c>
      <c r="O3" s="489" t="s">
        <v>2508</v>
      </c>
      <c r="P3" s="487" t="s">
        <v>1056</v>
      </c>
      <c r="Q3" s="487" t="s">
        <v>1057</v>
      </c>
      <c r="R3" s="901"/>
      <c r="S3" s="488"/>
      <c r="T3" s="488"/>
      <c r="U3" s="488"/>
      <c r="V3" s="488"/>
      <c r="W3" s="488"/>
      <c r="X3" s="488"/>
      <c r="Y3" s="488"/>
    </row>
    <row r="4" spans="1:25" ht="15" customHeight="1">
      <c r="A4" s="2" t="s">
        <v>498</v>
      </c>
      <c r="B4" s="758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25" ht="15" customHeight="1">
      <c r="A5" s="2"/>
      <c r="B5" s="758" t="s">
        <v>500</v>
      </c>
      <c r="C5" s="755"/>
      <c r="D5" s="755"/>
      <c r="E5" s="755"/>
      <c r="F5" s="755"/>
      <c r="G5" s="755"/>
      <c r="H5" s="755"/>
      <c r="I5" s="755"/>
      <c r="J5" s="755"/>
      <c r="K5" s="755"/>
      <c r="L5" s="755"/>
      <c r="M5" s="755"/>
      <c r="N5" s="755"/>
      <c r="O5" s="755"/>
      <c r="P5" s="755"/>
      <c r="Q5" s="755"/>
      <c r="R5" s="755"/>
    </row>
    <row r="6" spans="1:25" ht="15" customHeight="1">
      <c r="A6" s="2"/>
      <c r="B6" s="758" t="s">
        <v>501</v>
      </c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  <c r="O6" s="751"/>
      <c r="P6" s="751"/>
      <c r="Q6" s="751"/>
      <c r="R6" s="751"/>
    </row>
    <row r="7" spans="1:25" ht="15" customHeight="1">
      <c r="A7" s="2"/>
      <c r="B7" s="758" t="s">
        <v>502</v>
      </c>
      <c r="C7" s="751"/>
      <c r="D7" s="751"/>
      <c r="E7" s="751"/>
      <c r="F7" s="751"/>
      <c r="G7" s="751"/>
      <c r="H7" s="751"/>
      <c r="I7" s="751"/>
      <c r="J7" s="751"/>
      <c r="K7" s="751"/>
      <c r="L7" s="751"/>
      <c r="M7" s="751"/>
      <c r="N7" s="751"/>
      <c r="O7" s="751"/>
      <c r="P7" s="751"/>
      <c r="Q7" s="751"/>
      <c r="R7" s="751"/>
    </row>
    <row r="8" spans="1:25" ht="15" customHeight="1">
      <c r="A8" s="2" t="s">
        <v>503</v>
      </c>
      <c r="B8" s="758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25" ht="15" customHeight="1">
      <c r="A9" s="2"/>
      <c r="B9" s="758" t="s">
        <v>505</v>
      </c>
      <c r="C9" s="751"/>
      <c r="D9" s="751"/>
      <c r="E9" s="751"/>
      <c r="F9" s="751"/>
      <c r="G9" s="751"/>
      <c r="H9" s="751"/>
      <c r="I9" s="751"/>
      <c r="J9" s="751"/>
      <c r="K9" s="751"/>
      <c r="L9" s="751"/>
      <c r="M9" s="751"/>
      <c r="N9" s="751"/>
      <c r="O9" s="751"/>
      <c r="P9" s="751"/>
      <c r="Q9" s="751"/>
      <c r="R9" s="751"/>
    </row>
    <row r="10" spans="1:25" ht="15" customHeight="1">
      <c r="A10" s="2"/>
      <c r="B10" s="758" t="s">
        <v>506</v>
      </c>
      <c r="C10" s="751"/>
      <c r="D10" s="751"/>
      <c r="E10" s="751"/>
      <c r="F10" s="751"/>
      <c r="G10" s="751"/>
      <c r="H10" s="751"/>
      <c r="I10" s="751"/>
      <c r="J10" s="751"/>
      <c r="K10" s="751"/>
      <c r="L10" s="751"/>
      <c r="M10" s="751"/>
      <c r="N10" s="751"/>
      <c r="O10" s="751"/>
      <c r="P10" s="751"/>
      <c r="Q10" s="751"/>
      <c r="R10" s="751"/>
    </row>
    <row r="11" spans="1:25" ht="15" customHeight="1">
      <c r="A11" s="2"/>
      <c r="B11" s="758" t="s">
        <v>507</v>
      </c>
      <c r="C11" s="751"/>
      <c r="D11" s="751"/>
      <c r="E11" s="751"/>
      <c r="F11" s="751"/>
      <c r="G11" s="751"/>
      <c r="H11" s="751"/>
      <c r="I11" s="751"/>
      <c r="J11" s="751"/>
      <c r="K11" s="751"/>
      <c r="L11" s="751"/>
      <c r="M11" s="751"/>
      <c r="N11" s="751"/>
      <c r="O11" s="751"/>
      <c r="P11" s="751"/>
      <c r="Q11" s="751"/>
      <c r="R11" s="751"/>
    </row>
    <row r="12" spans="1:25" ht="15" customHeight="1">
      <c r="A12" s="2"/>
      <c r="B12" s="758" t="s">
        <v>508</v>
      </c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51"/>
      <c r="N12" s="751"/>
      <c r="O12" s="751"/>
      <c r="P12" s="751"/>
      <c r="Q12" s="751"/>
      <c r="R12" s="751"/>
    </row>
    <row r="13" spans="1:25" ht="15" customHeight="1">
      <c r="A13" s="2"/>
      <c r="B13" s="758" t="s">
        <v>509</v>
      </c>
      <c r="C13" s="751"/>
      <c r="D13" s="751"/>
      <c r="E13" s="751"/>
      <c r="F13" s="751"/>
      <c r="G13" s="751"/>
      <c r="H13" s="751"/>
      <c r="I13" s="751"/>
      <c r="J13" s="751"/>
      <c r="K13" s="751"/>
      <c r="L13" s="751"/>
      <c r="M13" s="751"/>
      <c r="N13" s="751"/>
      <c r="O13" s="751"/>
      <c r="P13" s="751"/>
      <c r="Q13" s="751"/>
      <c r="R13" s="751"/>
    </row>
    <row r="14" spans="1:25" ht="15" customHeight="1">
      <c r="A14" s="2" t="s">
        <v>510</v>
      </c>
      <c r="B14" s="758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25" ht="15" customHeight="1">
      <c r="A15" s="2"/>
      <c r="B15" s="758" t="s">
        <v>512</v>
      </c>
      <c r="C15" s="751"/>
      <c r="D15" s="751"/>
      <c r="E15" s="751"/>
      <c r="F15" s="751"/>
      <c r="G15" s="751"/>
      <c r="H15" s="751"/>
      <c r="I15" s="751"/>
      <c r="J15" s="751"/>
      <c r="K15" s="751"/>
      <c r="L15" s="751"/>
      <c r="M15" s="751"/>
      <c r="N15" s="751"/>
      <c r="O15" s="751"/>
      <c r="P15" s="751"/>
      <c r="Q15" s="751"/>
      <c r="R15" s="751"/>
    </row>
    <row r="16" spans="1:25" ht="15" customHeight="1">
      <c r="A16" s="2"/>
      <c r="B16" s="758" t="s">
        <v>513</v>
      </c>
      <c r="C16" s="751"/>
      <c r="D16" s="751"/>
      <c r="E16" s="751"/>
      <c r="F16" s="751"/>
      <c r="G16" s="751"/>
      <c r="H16" s="751"/>
      <c r="I16" s="751"/>
      <c r="J16" s="751"/>
      <c r="K16" s="751"/>
      <c r="L16" s="751"/>
      <c r="M16" s="751"/>
      <c r="N16" s="751"/>
      <c r="O16" s="751"/>
      <c r="P16" s="751"/>
      <c r="Q16" s="751"/>
      <c r="R16" s="751"/>
    </row>
    <row r="17" spans="1:18" ht="15" customHeight="1">
      <c r="A17" s="2" t="s">
        <v>514</v>
      </c>
      <c r="B17" s="758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5" customHeight="1">
      <c r="A18" s="2"/>
      <c r="B18" s="758" t="s">
        <v>516</v>
      </c>
      <c r="C18" s="751"/>
      <c r="D18" s="751"/>
      <c r="E18" s="751"/>
      <c r="F18" s="751"/>
      <c r="G18" s="751"/>
      <c r="H18" s="751"/>
      <c r="I18" s="751"/>
      <c r="J18" s="751"/>
      <c r="K18" s="751"/>
      <c r="L18" s="751"/>
      <c r="M18" s="751"/>
      <c r="N18" s="751"/>
      <c r="O18" s="751"/>
      <c r="P18" s="751"/>
      <c r="Q18" s="751"/>
      <c r="R18" s="751"/>
    </row>
    <row r="19" spans="1:18" ht="15" customHeight="1">
      <c r="A19" s="2"/>
      <c r="B19" s="758" t="s">
        <v>517</v>
      </c>
      <c r="C19" s="751"/>
      <c r="D19" s="751"/>
      <c r="E19" s="751"/>
      <c r="F19" s="751"/>
      <c r="G19" s="751"/>
      <c r="H19" s="751"/>
      <c r="I19" s="751"/>
      <c r="J19" s="751"/>
      <c r="K19" s="751"/>
      <c r="L19" s="751"/>
      <c r="M19" s="751"/>
      <c r="N19" s="751"/>
      <c r="O19" s="751"/>
      <c r="P19" s="751"/>
      <c r="Q19" s="751"/>
      <c r="R19" s="751"/>
    </row>
    <row r="20" spans="1:18" ht="15" customHeight="1">
      <c r="A20" s="2"/>
      <c r="B20" s="748" t="s">
        <v>518</v>
      </c>
      <c r="C20" s="755"/>
      <c r="D20" s="755"/>
      <c r="E20" s="755"/>
      <c r="F20" s="755"/>
      <c r="G20" s="755"/>
      <c r="H20" s="755"/>
      <c r="I20" s="755"/>
      <c r="J20" s="755"/>
      <c r="K20" s="755"/>
      <c r="L20" s="755"/>
      <c r="M20" s="755"/>
      <c r="N20" s="755"/>
      <c r="O20" s="755"/>
      <c r="P20" s="755"/>
      <c r="Q20" s="755"/>
      <c r="R20" s="755"/>
    </row>
    <row r="21" spans="1:18" ht="15" customHeight="1">
      <c r="A21" s="2"/>
      <c r="B21" s="748" t="s">
        <v>519</v>
      </c>
      <c r="C21" s="755"/>
      <c r="D21" s="755"/>
      <c r="E21" s="755"/>
      <c r="F21" s="755"/>
      <c r="G21" s="755"/>
      <c r="H21" s="755"/>
      <c r="I21" s="755"/>
      <c r="J21" s="755"/>
      <c r="K21" s="755"/>
      <c r="L21" s="755"/>
      <c r="M21" s="755"/>
      <c r="N21" s="755"/>
      <c r="O21" s="755"/>
      <c r="P21" s="755"/>
      <c r="Q21" s="755"/>
      <c r="R21" s="755"/>
    </row>
    <row r="22" spans="1:18" ht="15" customHeight="1">
      <c r="A22" s="2"/>
      <c r="B22" s="758" t="s">
        <v>520</v>
      </c>
      <c r="C22" s="751"/>
      <c r="D22" s="751"/>
      <c r="E22" s="751"/>
      <c r="F22" s="751"/>
      <c r="G22" s="751"/>
      <c r="H22" s="751"/>
      <c r="I22" s="751"/>
      <c r="J22" s="751"/>
      <c r="K22" s="751"/>
      <c r="L22" s="751"/>
      <c r="M22" s="751"/>
      <c r="N22" s="751"/>
      <c r="O22" s="751"/>
      <c r="P22" s="751"/>
      <c r="Q22" s="751"/>
      <c r="R22" s="751"/>
    </row>
    <row r="23" spans="1:18" ht="15" customHeight="1">
      <c r="A23" s="2"/>
      <c r="B23" s="758" t="s">
        <v>521</v>
      </c>
      <c r="C23" s="751"/>
      <c r="D23" s="751"/>
      <c r="E23" s="751"/>
      <c r="F23" s="751"/>
      <c r="G23" s="751"/>
      <c r="H23" s="751"/>
      <c r="I23" s="751"/>
      <c r="J23" s="751"/>
      <c r="K23" s="751"/>
      <c r="L23" s="751"/>
      <c r="M23" s="751"/>
      <c r="N23" s="751"/>
      <c r="O23" s="751"/>
      <c r="P23" s="751"/>
      <c r="Q23" s="751"/>
      <c r="R23" s="751"/>
    </row>
    <row r="24" spans="1:18" ht="15" customHeight="1">
      <c r="A24" s="2"/>
      <c r="B24" s="758" t="s">
        <v>522</v>
      </c>
      <c r="C24" s="751"/>
      <c r="D24" s="751"/>
      <c r="E24" s="751"/>
      <c r="F24" s="751"/>
      <c r="G24" s="751"/>
      <c r="H24" s="751"/>
      <c r="I24" s="751"/>
      <c r="J24" s="751"/>
      <c r="K24" s="751"/>
      <c r="L24" s="751"/>
      <c r="M24" s="751"/>
      <c r="N24" s="751"/>
      <c r="O24" s="751"/>
      <c r="P24" s="751"/>
      <c r="Q24" s="751"/>
      <c r="R24" s="751"/>
    </row>
    <row r="25" spans="1:18" ht="15" customHeight="1">
      <c r="A25" s="2"/>
      <c r="B25" s="758" t="s">
        <v>523</v>
      </c>
      <c r="C25" s="751"/>
      <c r="D25" s="751"/>
      <c r="E25" s="751"/>
      <c r="F25" s="751"/>
      <c r="G25" s="751"/>
      <c r="H25" s="751"/>
      <c r="I25" s="751"/>
      <c r="J25" s="751"/>
      <c r="K25" s="751"/>
      <c r="L25" s="751"/>
      <c r="M25" s="751"/>
      <c r="N25" s="751"/>
      <c r="O25" s="751"/>
      <c r="P25" s="751"/>
      <c r="Q25" s="751"/>
      <c r="R25" s="751"/>
    </row>
    <row r="26" spans="1:18" ht="15" customHeight="1">
      <c r="A26" s="2" t="s">
        <v>524</v>
      </c>
      <c r="B26" s="758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15" customHeight="1">
      <c r="A27" s="2"/>
      <c r="B27" s="758" t="s">
        <v>532</v>
      </c>
      <c r="C27" s="751"/>
      <c r="D27" s="751"/>
      <c r="E27" s="751"/>
      <c r="F27" s="751"/>
      <c r="G27" s="751"/>
      <c r="H27" s="751"/>
      <c r="I27" s="751"/>
      <c r="J27" s="751"/>
      <c r="K27" s="751"/>
      <c r="L27" s="751"/>
      <c r="M27" s="751"/>
      <c r="N27" s="751"/>
      <c r="O27" s="751"/>
      <c r="P27" s="751"/>
      <c r="Q27" s="751"/>
      <c r="R27" s="751"/>
    </row>
    <row r="28" spans="1:18" ht="15" customHeight="1">
      <c r="A28" s="2"/>
      <c r="B28" s="758" t="s">
        <v>533</v>
      </c>
      <c r="C28" s="751"/>
      <c r="D28" s="751"/>
      <c r="E28" s="751"/>
      <c r="F28" s="751"/>
      <c r="G28" s="751"/>
      <c r="H28" s="751"/>
      <c r="I28" s="751"/>
      <c r="J28" s="751"/>
      <c r="K28" s="751"/>
      <c r="L28" s="751"/>
      <c r="M28" s="751"/>
      <c r="N28" s="751"/>
      <c r="O28" s="751"/>
      <c r="P28" s="751"/>
      <c r="Q28" s="751"/>
      <c r="R28" s="751"/>
    </row>
    <row r="29" spans="1:18" ht="15" customHeight="1">
      <c r="A29" s="2"/>
      <c r="B29" s="758" t="s">
        <v>534</v>
      </c>
      <c r="C29" s="751"/>
      <c r="D29" s="751"/>
      <c r="E29" s="751"/>
      <c r="F29" s="751"/>
      <c r="G29" s="751"/>
      <c r="H29" s="751"/>
      <c r="I29" s="751"/>
      <c r="J29" s="751"/>
      <c r="K29" s="751"/>
      <c r="L29" s="751"/>
      <c r="M29" s="751"/>
      <c r="N29" s="751"/>
      <c r="O29" s="751"/>
      <c r="P29" s="751"/>
      <c r="Q29" s="751"/>
      <c r="R29" s="751"/>
    </row>
    <row r="30" spans="1:18" ht="15" customHeight="1">
      <c r="A30" s="2"/>
      <c r="B30" s="758" t="s">
        <v>535</v>
      </c>
      <c r="C30" s="751"/>
      <c r="D30" s="751"/>
      <c r="E30" s="751"/>
      <c r="F30" s="751"/>
      <c r="G30" s="751"/>
      <c r="H30" s="751"/>
      <c r="I30" s="751"/>
      <c r="J30" s="751"/>
      <c r="K30" s="751"/>
      <c r="L30" s="751"/>
      <c r="M30" s="751"/>
      <c r="N30" s="751"/>
      <c r="O30" s="751"/>
      <c r="P30" s="751"/>
      <c r="Q30" s="751"/>
      <c r="R30" s="751"/>
    </row>
    <row r="31" spans="1:18" ht="15" customHeight="1">
      <c r="A31" s="2"/>
      <c r="B31" s="758" t="s">
        <v>536</v>
      </c>
      <c r="C31" s="755"/>
      <c r="D31" s="755"/>
      <c r="E31" s="755"/>
      <c r="F31" s="755"/>
      <c r="G31" s="755"/>
      <c r="H31" s="755"/>
      <c r="I31" s="755"/>
      <c r="J31" s="755"/>
      <c r="K31" s="755"/>
      <c r="L31" s="755"/>
      <c r="M31" s="755"/>
      <c r="N31" s="755"/>
      <c r="O31" s="755"/>
      <c r="P31" s="755"/>
      <c r="Q31" s="755"/>
      <c r="R31" s="755"/>
    </row>
    <row r="32" spans="1:18" ht="15" customHeight="1">
      <c r="A32" s="2" t="s">
        <v>537</v>
      </c>
      <c r="B32" s="758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1:18" ht="15" customHeight="1">
      <c r="A33" s="2"/>
      <c r="B33" s="758" t="s">
        <v>539</v>
      </c>
      <c r="C33" s="751"/>
      <c r="D33" s="751"/>
      <c r="E33" s="751"/>
      <c r="F33" s="751"/>
      <c r="G33" s="751"/>
      <c r="H33" s="751"/>
      <c r="I33" s="751"/>
      <c r="J33" s="751"/>
      <c r="K33" s="751"/>
      <c r="L33" s="751"/>
      <c r="M33" s="751"/>
      <c r="N33" s="751"/>
      <c r="O33" s="751"/>
      <c r="P33" s="751"/>
      <c r="Q33" s="751"/>
      <c r="R33" s="751"/>
    </row>
    <row r="34" spans="1:18" ht="15" customHeight="1">
      <c r="A34" s="2"/>
      <c r="B34" s="758" t="s">
        <v>540</v>
      </c>
      <c r="C34" s="751"/>
      <c r="D34" s="751"/>
      <c r="E34" s="751"/>
      <c r="F34" s="751"/>
      <c r="G34" s="751"/>
      <c r="H34" s="751"/>
      <c r="I34" s="751"/>
      <c r="J34" s="751"/>
      <c r="K34" s="751"/>
      <c r="L34" s="751"/>
      <c r="M34" s="751"/>
      <c r="N34" s="751"/>
      <c r="O34" s="751"/>
      <c r="P34" s="751"/>
      <c r="Q34" s="751"/>
      <c r="R34" s="751"/>
    </row>
    <row r="35" spans="1:18" ht="15" customHeight="1">
      <c r="A35" s="2"/>
      <c r="B35" s="758" t="s">
        <v>541</v>
      </c>
      <c r="C35" s="751"/>
      <c r="D35" s="751"/>
      <c r="E35" s="751"/>
      <c r="F35" s="751"/>
      <c r="G35" s="751"/>
      <c r="H35" s="751"/>
      <c r="I35" s="751"/>
      <c r="J35" s="751"/>
      <c r="K35" s="751"/>
      <c r="L35" s="751"/>
      <c r="M35" s="751"/>
      <c r="N35" s="751"/>
      <c r="O35" s="751"/>
      <c r="P35" s="751"/>
      <c r="Q35" s="751"/>
      <c r="R35" s="751"/>
    </row>
    <row r="36" spans="1:18" ht="15" customHeight="1">
      <c r="A36" s="2"/>
      <c r="B36" s="758" t="s">
        <v>542</v>
      </c>
      <c r="C36" s="751"/>
      <c r="D36" s="751"/>
      <c r="E36" s="751"/>
      <c r="F36" s="751"/>
      <c r="G36" s="751"/>
      <c r="H36" s="751"/>
      <c r="I36" s="751"/>
      <c r="J36" s="751"/>
      <c r="K36" s="751"/>
      <c r="L36" s="751"/>
      <c r="M36" s="751"/>
      <c r="N36" s="751"/>
      <c r="O36" s="751"/>
      <c r="P36" s="751"/>
      <c r="Q36" s="751"/>
      <c r="R36" s="751"/>
    </row>
    <row r="37" spans="1:18" ht="15" customHeight="1">
      <c r="A37" s="2"/>
      <c r="B37" s="758" t="s">
        <v>543</v>
      </c>
      <c r="C37" s="751"/>
      <c r="D37" s="751"/>
      <c r="E37" s="751"/>
      <c r="F37" s="751"/>
      <c r="G37" s="751"/>
      <c r="H37" s="751"/>
      <c r="I37" s="751"/>
      <c r="J37" s="751"/>
      <c r="K37" s="751"/>
      <c r="L37" s="751"/>
      <c r="M37" s="751"/>
      <c r="N37" s="751"/>
      <c r="O37" s="751"/>
      <c r="P37" s="751"/>
      <c r="Q37" s="751"/>
      <c r="R37" s="751"/>
    </row>
    <row r="38" spans="1:18" ht="15" customHeight="1">
      <c r="A38" s="2"/>
      <c r="B38" s="758" t="s">
        <v>544</v>
      </c>
      <c r="C38" s="751"/>
      <c r="D38" s="751"/>
      <c r="E38" s="751"/>
      <c r="F38" s="751"/>
      <c r="G38" s="751"/>
      <c r="H38" s="751"/>
      <c r="I38" s="751"/>
      <c r="J38" s="751"/>
      <c r="K38" s="751"/>
      <c r="L38" s="751"/>
      <c r="M38" s="751"/>
      <c r="N38" s="751"/>
      <c r="O38" s="751"/>
      <c r="P38" s="751"/>
      <c r="Q38" s="751"/>
      <c r="R38" s="751"/>
    </row>
    <row r="39" spans="1:18" ht="15" customHeight="1">
      <c r="A39" s="2" t="s">
        <v>545</v>
      </c>
      <c r="B39" s="758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ht="15" customHeight="1">
      <c r="A40" s="2"/>
      <c r="B40" s="758" t="s">
        <v>547</v>
      </c>
      <c r="C40" s="751"/>
      <c r="D40" s="751"/>
      <c r="E40" s="751"/>
      <c r="F40" s="751"/>
      <c r="G40" s="751"/>
      <c r="H40" s="751"/>
      <c r="I40" s="751"/>
      <c r="J40" s="751"/>
      <c r="K40" s="751"/>
      <c r="L40" s="751"/>
      <c r="M40" s="751"/>
      <c r="N40" s="751"/>
      <c r="O40" s="751"/>
      <c r="P40" s="751"/>
      <c r="Q40" s="751"/>
      <c r="R40" s="751"/>
    </row>
    <row r="41" spans="1:18" ht="15" customHeight="1">
      <c r="A41" s="2"/>
      <c r="B41" s="758" t="s">
        <v>548</v>
      </c>
      <c r="C41" s="751"/>
      <c r="D41" s="751"/>
      <c r="E41" s="751"/>
      <c r="F41" s="751"/>
      <c r="G41" s="751"/>
      <c r="H41" s="751"/>
      <c r="I41" s="751"/>
      <c r="J41" s="751"/>
      <c r="K41" s="751"/>
      <c r="L41" s="751"/>
      <c r="M41" s="751"/>
      <c r="N41" s="751"/>
      <c r="O41" s="751"/>
      <c r="P41" s="751"/>
      <c r="Q41" s="751"/>
      <c r="R41" s="751"/>
    </row>
    <row r="42" spans="1:18" ht="15" customHeight="1">
      <c r="A42" s="2"/>
      <c r="B42" s="758" t="s">
        <v>549</v>
      </c>
      <c r="C42" s="751"/>
      <c r="D42" s="751"/>
      <c r="E42" s="751"/>
      <c r="F42" s="751"/>
      <c r="G42" s="751"/>
      <c r="H42" s="751"/>
      <c r="I42" s="751"/>
      <c r="J42" s="751"/>
      <c r="K42" s="751"/>
      <c r="L42" s="751"/>
      <c r="M42" s="751"/>
      <c r="N42" s="751"/>
      <c r="O42" s="751"/>
      <c r="P42" s="751"/>
      <c r="Q42" s="751"/>
      <c r="R42" s="751"/>
    </row>
    <row r="43" spans="1:18" ht="15" customHeight="1">
      <c r="A43" s="2" t="s">
        <v>550</v>
      </c>
      <c r="B43" s="758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ht="15" customHeight="1">
      <c r="A44" s="2"/>
      <c r="B44" s="758" t="s">
        <v>552</v>
      </c>
      <c r="C44" s="751"/>
      <c r="D44" s="751"/>
      <c r="E44" s="751"/>
      <c r="F44" s="751"/>
      <c r="G44" s="751"/>
      <c r="H44" s="751"/>
      <c r="I44" s="751"/>
      <c r="J44" s="751"/>
      <c r="K44" s="751"/>
      <c r="L44" s="751"/>
      <c r="M44" s="751"/>
      <c r="N44" s="751"/>
      <c r="O44" s="751"/>
      <c r="P44" s="751"/>
      <c r="Q44" s="751"/>
      <c r="R44" s="751"/>
    </row>
    <row r="45" spans="1:18" ht="15" customHeight="1">
      <c r="A45" s="2"/>
      <c r="B45" s="758" t="s">
        <v>553</v>
      </c>
      <c r="C45" s="751"/>
      <c r="D45" s="751"/>
      <c r="E45" s="751"/>
      <c r="F45" s="751"/>
      <c r="G45" s="751"/>
      <c r="H45" s="751"/>
      <c r="I45" s="751"/>
      <c r="J45" s="751"/>
      <c r="K45" s="751"/>
      <c r="L45" s="751"/>
      <c r="M45" s="751"/>
      <c r="N45" s="751"/>
      <c r="O45" s="751"/>
      <c r="P45" s="751"/>
      <c r="Q45" s="751"/>
      <c r="R45" s="751"/>
    </row>
    <row r="46" spans="1:18" ht="15" customHeight="1">
      <c r="A46" s="2"/>
      <c r="B46" s="758" t="s">
        <v>554</v>
      </c>
      <c r="C46" s="751"/>
      <c r="D46" s="751"/>
      <c r="E46" s="751"/>
      <c r="F46" s="751"/>
      <c r="G46" s="751"/>
      <c r="H46" s="751"/>
      <c r="I46" s="751"/>
      <c r="J46" s="751"/>
      <c r="K46" s="751"/>
      <c r="L46" s="751"/>
      <c r="M46" s="751"/>
      <c r="N46" s="751"/>
      <c r="O46" s="751"/>
      <c r="P46" s="751"/>
      <c r="Q46" s="751"/>
      <c r="R46" s="751"/>
    </row>
    <row r="47" spans="1:18" ht="15" customHeight="1">
      <c r="A47" s="2"/>
      <c r="B47" s="758" t="s">
        <v>555</v>
      </c>
      <c r="C47" s="751"/>
      <c r="D47" s="751"/>
      <c r="E47" s="751"/>
      <c r="F47" s="751"/>
      <c r="G47" s="751"/>
      <c r="H47" s="751"/>
      <c r="I47" s="751"/>
      <c r="J47" s="751"/>
      <c r="K47" s="751"/>
      <c r="L47" s="751"/>
      <c r="M47" s="751"/>
      <c r="N47" s="751"/>
      <c r="O47" s="751"/>
      <c r="P47" s="751"/>
      <c r="Q47" s="751"/>
      <c r="R47" s="751"/>
    </row>
    <row r="48" spans="1:18" ht="15" customHeight="1">
      <c r="A48" s="2"/>
      <c r="B48" s="758" t="s">
        <v>556</v>
      </c>
      <c r="C48" s="751"/>
      <c r="D48" s="751"/>
      <c r="E48" s="751"/>
      <c r="F48" s="751"/>
      <c r="G48" s="751"/>
      <c r="H48" s="751"/>
      <c r="I48" s="751"/>
      <c r="J48" s="751"/>
      <c r="K48" s="751"/>
      <c r="L48" s="751"/>
      <c r="M48" s="751"/>
      <c r="N48" s="751"/>
      <c r="O48" s="751"/>
      <c r="P48" s="751"/>
      <c r="Q48" s="751"/>
      <c r="R48" s="751"/>
    </row>
    <row r="49" spans="1:18" ht="15" customHeight="1">
      <c r="A49" s="2"/>
      <c r="B49" s="758" t="s">
        <v>557</v>
      </c>
      <c r="C49" s="751"/>
      <c r="D49" s="751"/>
      <c r="E49" s="751"/>
      <c r="F49" s="751"/>
      <c r="G49" s="751"/>
      <c r="H49" s="751"/>
      <c r="I49" s="751"/>
      <c r="J49" s="751"/>
      <c r="K49" s="751"/>
      <c r="L49" s="751"/>
      <c r="M49" s="751"/>
      <c r="N49" s="751"/>
      <c r="O49" s="751"/>
      <c r="P49" s="751"/>
      <c r="Q49" s="751"/>
      <c r="R49" s="751"/>
    </row>
    <row r="50" spans="1:18" ht="15" customHeight="1">
      <c r="A50" s="2"/>
      <c r="B50" s="758" t="s">
        <v>558</v>
      </c>
      <c r="C50" s="751"/>
      <c r="D50" s="751"/>
      <c r="E50" s="751"/>
      <c r="F50" s="751"/>
      <c r="G50" s="751"/>
      <c r="H50" s="751"/>
      <c r="I50" s="751"/>
      <c r="J50" s="751"/>
      <c r="K50" s="751"/>
      <c r="L50" s="751"/>
      <c r="M50" s="751"/>
      <c r="N50" s="751"/>
      <c r="O50" s="751"/>
      <c r="P50" s="751"/>
      <c r="Q50" s="751"/>
      <c r="R50" s="751"/>
    </row>
    <row r="51" spans="1:18" ht="15" customHeight="1">
      <c r="A51" s="2" t="s">
        <v>559</v>
      </c>
      <c r="B51" s="758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ht="15" customHeight="1">
      <c r="A52" s="2"/>
      <c r="B52" s="758" t="s">
        <v>561</v>
      </c>
      <c r="C52" s="751"/>
      <c r="D52" s="751"/>
      <c r="E52" s="751"/>
      <c r="F52" s="751"/>
      <c r="G52" s="751"/>
      <c r="H52" s="751"/>
      <c r="I52" s="751"/>
      <c r="J52" s="751"/>
      <c r="K52" s="751"/>
      <c r="L52" s="751"/>
      <c r="M52" s="751"/>
      <c r="N52" s="751"/>
      <c r="O52" s="751"/>
      <c r="P52" s="751"/>
      <c r="Q52" s="751"/>
      <c r="R52" s="751"/>
    </row>
    <row r="53" spans="1:18" ht="15" customHeight="1">
      <c r="A53" s="2"/>
      <c r="B53" s="758" t="s">
        <v>562</v>
      </c>
      <c r="C53" s="751"/>
      <c r="D53" s="751"/>
      <c r="E53" s="751"/>
      <c r="F53" s="751"/>
      <c r="G53" s="751"/>
      <c r="H53" s="751"/>
      <c r="I53" s="751"/>
      <c r="J53" s="751"/>
      <c r="K53" s="751"/>
      <c r="L53" s="751"/>
      <c r="M53" s="751"/>
      <c r="N53" s="751"/>
      <c r="O53" s="751"/>
      <c r="P53" s="751"/>
      <c r="Q53" s="751"/>
      <c r="R53" s="751"/>
    </row>
    <row r="54" spans="1:18" ht="15" customHeight="1">
      <c r="A54" s="2"/>
      <c r="B54" s="758" t="s">
        <v>563</v>
      </c>
      <c r="C54" s="751"/>
      <c r="D54" s="751"/>
      <c r="E54" s="751"/>
      <c r="F54" s="751"/>
      <c r="G54" s="751"/>
      <c r="H54" s="751"/>
      <c r="I54" s="751"/>
      <c r="J54" s="751"/>
      <c r="K54" s="751"/>
      <c r="L54" s="751"/>
      <c r="M54" s="751"/>
      <c r="N54" s="751"/>
      <c r="O54" s="751"/>
      <c r="P54" s="751"/>
      <c r="Q54" s="751"/>
      <c r="R54" s="751"/>
    </row>
    <row r="55" spans="1:18" ht="15" customHeight="1">
      <c r="A55" s="2"/>
      <c r="B55" s="758" t="s">
        <v>564</v>
      </c>
      <c r="C55" s="751"/>
      <c r="D55" s="751"/>
      <c r="E55" s="751"/>
      <c r="F55" s="751"/>
      <c r="G55" s="751"/>
      <c r="H55" s="751"/>
      <c r="I55" s="751"/>
      <c r="J55" s="751"/>
      <c r="K55" s="751"/>
      <c r="L55" s="751"/>
      <c r="M55" s="751"/>
      <c r="N55" s="751"/>
      <c r="O55" s="751"/>
      <c r="P55" s="751"/>
      <c r="Q55" s="751"/>
      <c r="R55" s="751"/>
    </row>
    <row r="56" spans="1:18" ht="15" customHeight="1">
      <c r="A56" s="2"/>
      <c r="B56" s="758" t="s">
        <v>565</v>
      </c>
      <c r="C56" s="755"/>
      <c r="D56" s="755"/>
      <c r="E56" s="755"/>
      <c r="F56" s="755"/>
      <c r="G56" s="755"/>
      <c r="H56" s="755"/>
      <c r="I56" s="755"/>
      <c r="J56" s="755"/>
      <c r="K56" s="755"/>
      <c r="L56" s="755"/>
      <c r="M56" s="755"/>
      <c r="N56" s="755"/>
      <c r="O56" s="755"/>
      <c r="P56" s="755"/>
      <c r="Q56" s="755"/>
      <c r="R56" s="755"/>
    </row>
    <row r="57" spans="1:18" ht="15" customHeight="1">
      <c r="A57" s="2"/>
      <c r="B57" s="758" t="s">
        <v>566</v>
      </c>
      <c r="C57" s="755"/>
      <c r="D57" s="755"/>
      <c r="E57" s="755"/>
      <c r="F57" s="755"/>
      <c r="G57" s="755"/>
      <c r="H57" s="755"/>
      <c r="I57" s="755"/>
      <c r="J57" s="755"/>
      <c r="K57" s="755"/>
      <c r="L57" s="755"/>
      <c r="M57" s="755"/>
      <c r="N57" s="755"/>
      <c r="O57" s="755"/>
      <c r="P57" s="755"/>
      <c r="Q57" s="755"/>
      <c r="R57" s="755"/>
    </row>
    <row r="58" spans="1:18" ht="15" customHeight="1">
      <c r="A58" s="2"/>
      <c r="B58" s="758" t="s">
        <v>567</v>
      </c>
      <c r="C58" s="751"/>
      <c r="D58" s="751"/>
      <c r="E58" s="751"/>
      <c r="F58" s="751"/>
      <c r="G58" s="751"/>
      <c r="H58" s="751"/>
      <c r="I58" s="751"/>
      <c r="J58" s="751"/>
      <c r="K58" s="751"/>
      <c r="L58" s="751"/>
      <c r="M58" s="751"/>
      <c r="N58" s="751"/>
      <c r="O58" s="751"/>
      <c r="P58" s="751"/>
      <c r="Q58" s="751"/>
      <c r="R58" s="751"/>
    </row>
    <row r="59" spans="1:18" ht="15" customHeight="1">
      <c r="A59" s="2" t="s">
        <v>568</v>
      </c>
      <c r="B59" s="758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ht="15" customHeight="1">
      <c r="A60" s="2"/>
      <c r="B60" s="758" t="s">
        <v>570</v>
      </c>
      <c r="C60" s="751"/>
      <c r="D60" s="751"/>
      <c r="E60" s="751"/>
      <c r="F60" s="751"/>
      <c r="G60" s="751"/>
      <c r="H60" s="751"/>
      <c r="I60" s="751"/>
      <c r="J60" s="751"/>
      <c r="K60" s="751"/>
      <c r="L60" s="751"/>
      <c r="M60" s="751"/>
      <c r="N60" s="751"/>
      <c r="O60" s="751"/>
      <c r="P60" s="751"/>
      <c r="Q60" s="751"/>
      <c r="R60" s="751"/>
    </row>
    <row r="61" spans="1:18" ht="15" customHeight="1">
      <c r="A61" s="2"/>
      <c r="B61" s="758" t="s">
        <v>571</v>
      </c>
      <c r="C61" s="751"/>
      <c r="D61" s="751"/>
      <c r="E61" s="751"/>
      <c r="F61" s="751"/>
      <c r="G61" s="751"/>
      <c r="H61" s="751"/>
      <c r="I61" s="751"/>
      <c r="J61" s="751"/>
      <c r="K61" s="751"/>
      <c r="L61" s="751"/>
      <c r="M61" s="751"/>
      <c r="N61" s="751"/>
      <c r="O61" s="751"/>
      <c r="P61" s="751"/>
      <c r="Q61" s="751"/>
      <c r="R61" s="751"/>
    </row>
    <row r="62" spans="1:18" ht="15" customHeight="1">
      <c r="A62" s="2"/>
      <c r="B62" s="758" t="s">
        <v>572</v>
      </c>
      <c r="C62" s="751"/>
      <c r="D62" s="751"/>
      <c r="E62" s="751"/>
      <c r="F62" s="751"/>
      <c r="G62" s="751"/>
      <c r="H62" s="751"/>
      <c r="I62" s="751"/>
      <c r="J62" s="751"/>
      <c r="K62" s="751"/>
      <c r="L62" s="751"/>
      <c r="M62" s="751"/>
      <c r="N62" s="751"/>
      <c r="O62" s="751"/>
      <c r="P62" s="751"/>
      <c r="Q62" s="751"/>
      <c r="R62" s="751"/>
    </row>
    <row r="63" spans="1:18" ht="15" customHeight="1">
      <c r="A63" s="2"/>
      <c r="B63" s="758" t="s">
        <v>573</v>
      </c>
      <c r="C63" s="751"/>
      <c r="D63" s="751"/>
      <c r="E63" s="751"/>
      <c r="F63" s="751"/>
      <c r="G63" s="751"/>
      <c r="H63" s="751"/>
      <c r="I63" s="751"/>
      <c r="J63" s="751"/>
      <c r="K63" s="751"/>
      <c r="L63" s="751"/>
      <c r="M63" s="751"/>
      <c r="N63" s="751"/>
      <c r="O63" s="751"/>
      <c r="P63" s="751"/>
      <c r="Q63" s="751"/>
      <c r="R63" s="751"/>
    </row>
    <row r="64" spans="1:18" ht="15" customHeight="1">
      <c r="A64" s="2" t="s">
        <v>574</v>
      </c>
      <c r="B64" s="758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ht="15" customHeight="1">
      <c r="A65" s="2"/>
      <c r="B65" s="758" t="s">
        <v>576</v>
      </c>
      <c r="C65" s="751"/>
      <c r="D65" s="751"/>
      <c r="E65" s="751"/>
      <c r="F65" s="751"/>
      <c r="G65" s="751"/>
      <c r="H65" s="751"/>
      <c r="I65" s="751"/>
      <c r="J65" s="751"/>
      <c r="K65" s="751"/>
      <c r="L65" s="751"/>
      <c r="M65" s="751"/>
      <c r="N65" s="751"/>
      <c r="O65" s="751"/>
      <c r="P65" s="751"/>
      <c r="Q65" s="751"/>
      <c r="R65" s="751"/>
    </row>
    <row r="66" spans="1:18" ht="15" customHeight="1">
      <c r="A66" s="2"/>
      <c r="B66" s="758" t="s">
        <v>577</v>
      </c>
      <c r="C66" s="751"/>
      <c r="D66" s="751"/>
      <c r="E66" s="751"/>
      <c r="F66" s="751"/>
      <c r="G66" s="751"/>
      <c r="H66" s="751"/>
      <c r="I66" s="751"/>
      <c r="J66" s="751"/>
      <c r="K66" s="751"/>
      <c r="L66" s="751"/>
      <c r="M66" s="751"/>
      <c r="N66" s="751"/>
      <c r="O66" s="751"/>
      <c r="P66" s="751"/>
      <c r="Q66" s="751"/>
      <c r="R66" s="751"/>
    </row>
    <row r="67" spans="1:18" ht="15" customHeight="1">
      <c r="A67" s="2"/>
      <c r="B67" s="758" t="s">
        <v>578</v>
      </c>
      <c r="C67" s="751"/>
      <c r="D67" s="751"/>
      <c r="E67" s="751"/>
      <c r="F67" s="751"/>
      <c r="G67" s="751"/>
      <c r="H67" s="751"/>
      <c r="I67" s="751"/>
      <c r="J67" s="751"/>
      <c r="K67" s="751"/>
      <c r="L67" s="751"/>
      <c r="M67" s="751"/>
      <c r="N67" s="751"/>
      <c r="O67" s="751"/>
      <c r="P67" s="751"/>
      <c r="Q67" s="751"/>
      <c r="R67" s="751"/>
    </row>
    <row r="68" spans="1:18" ht="15" customHeight="1">
      <c r="A68" s="2" t="s">
        <v>579</v>
      </c>
      <c r="B68" s="758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spans="1:18" ht="15" customHeight="1">
      <c r="A69" s="2"/>
      <c r="B69" s="758" t="s">
        <v>580</v>
      </c>
      <c r="C69" s="751"/>
      <c r="D69" s="751"/>
      <c r="E69" s="751"/>
      <c r="F69" s="751"/>
      <c r="G69" s="751"/>
      <c r="H69" s="751"/>
      <c r="I69" s="751"/>
      <c r="J69" s="751"/>
      <c r="K69" s="751"/>
      <c r="L69" s="751"/>
      <c r="M69" s="751"/>
      <c r="N69" s="751"/>
      <c r="O69" s="751"/>
      <c r="P69" s="751"/>
      <c r="Q69" s="751"/>
      <c r="R69" s="751"/>
    </row>
    <row r="70" spans="1:18" ht="15" customHeight="1">
      <c r="A70" s="2"/>
      <c r="B70" s="758" t="s">
        <v>581</v>
      </c>
      <c r="C70" s="751"/>
      <c r="D70" s="751"/>
      <c r="E70" s="751"/>
      <c r="F70" s="751"/>
      <c r="G70" s="751"/>
      <c r="H70" s="751"/>
      <c r="I70" s="751"/>
      <c r="J70" s="751"/>
      <c r="K70" s="751"/>
      <c r="L70" s="751"/>
      <c r="M70" s="751"/>
      <c r="N70" s="751"/>
      <c r="O70" s="751"/>
      <c r="P70" s="751"/>
      <c r="Q70" s="751"/>
      <c r="R70" s="751"/>
    </row>
    <row r="71" spans="1:18" ht="15" customHeight="1">
      <c r="A71" s="2"/>
      <c r="B71" s="758" t="s">
        <v>582</v>
      </c>
      <c r="C71" s="751"/>
      <c r="D71" s="751"/>
      <c r="E71" s="751"/>
      <c r="F71" s="751"/>
      <c r="G71" s="751"/>
      <c r="H71" s="751"/>
      <c r="I71" s="751"/>
      <c r="J71" s="751"/>
      <c r="K71" s="751"/>
      <c r="L71" s="751"/>
      <c r="M71" s="751"/>
      <c r="N71" s="751"/>
      <c r="O71" s="751"/>
      <c r="P71" s="751"/>
      <c r="Q71" s="751"/>
      <c r="R71" s="751"/>
    </row>
    <row r="72" spans="1:18" ht="15" customHeight="1">
      <c r="A72" s="2" t="s">
        <v>583</v>
      </c>
      <c r="B72" s="758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spans="1:18" ht="15" customHeight="1">
      <c r="A73" s="2"/>
      <c r="B73" s="758" t="s">
        <v>584</v>
      </c>
      <c r="C73" s="751"/>
      <c r="D73" s="751"/>
      <c r="E73" s="751"/>
      <c r="F73" s="751"/>
      <c r="G73" s="751"/>
      <c r="H73" s="751"/>
      <c r="I73" s="751"/>
      <c r="J73" s="751"/>
      <c r="K73" s="751"/>
      <c r="L73" s="751"/>
      <c r="M73" s="751"/>
      <c r="N73" s="751"/>
      <c r="O73" s="751"/>
      <c r="P73" s="751"/>
      <c r="Q73" s="751"/>
      <c r="R73" s="751"/>
    </row>
    <row r="74" spans="1:18" ht="15" customHeight="1">
      <c r="A74" s="2" t="s">
        <v>585</v>
      </c>
      <c r="B74" s="758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spans="1:18" ht="15" customHeight="1">
      <c r="A75" s="2"/>
      <c r="B75" s="758" t="s">
        <v>586</v>
      </c>
      <c r="C75" s="751"/>
      <c r="D75" s="751"/>
      <c r="E75" s="751"/>
      <c r="F75" s="751"/>
      <c r="G75" s="751"/>
      <c r="H75" s="751"/>
      <c r="I75" s="751"/>
      <c r="J75" s="751"/>
      <c r="K75" s="751"/>
      <c r="L75" s="751"/>
      <c r="M75" s="751"/>
      <c r="N75" s="751"/>
      <c r="O75" s="751"/>
      <c r="P75" s="751"/>
      <c r="Q75" s="751"/>
      <c r="R75" s="751"/>
    </row>
    <row r="76" spans="1:18" ht="15" customHeight="1">
      <c r="A76" s="2"/>
      <c r="B76" s="758" t="s">
        <v>587</v>
      </c>
      <c r="C76" s="751"/>
      <c r="D76" s="751"/>
      <c r="E76" s="751"/>
      <c r="F76" s="751"/>
      <c r="G76" s="751"/>
      <c r="H76" s="751"/>
      <c r="I76" s="751"/>
      <c r="J76" s="751"/>
      <c r="K76" s="751"/>
      <c r="L76" s="751"/>
      <c r="M76" s="751"/>
      <c r="N76" s="751"/>
      <c r="O76" s="751"/>
      <c r="P76" s="751"/>
      <c r="Q76" s="751"/>
      <c r="R76" s="751"/>
    </row>
    <row r="77" spans="1:18" ht="15" customHeight="1">
      <c r="A77" s="2"/>
      <c r="B77" s="758" t="s">
        <v>588</v>
      </c>
      <c r="C77" s="751"/>
      <c r="D77" s="751"/>
      <c r="E77" s="751"/>
      <c r="F77" s="751"/>
      <c r="G77" s="751"/>
      <c r="H77" s="751"/>
      <c r="I77" s="751"/>
      <c r="J77" s="751"/>
      <c r="K77" s="751"/>
      <c r="L77" s="751"/>
      <c r="M77" s="751"/>
      <c r="N77" s="751"/>
      <c r="O77" s="751"/>
      <c r="P77" s="751"/>
      <c r="Q77" s="751"/>
      <c r="R77" s="751"/>
    </row>
    <row r="78" spans="1:18" ht="15" customHeight="1">
      <c r="A78" s="2" t="s">
        <v>589</v>
      </c>
      <c r="B78" s="758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8" ht="15" customHeight="1">
      <c r="A79" s="2"/>
      <c r="B79" s="758" t="s">
        <v>591</v>
      </c>
      <c r="C79" s="751"/>
      <c r="D79" s="751"/>
      <c r="E79" s="751"/>
      <c r="F79" s="751"/>
      <c r="G79" s="751"/>
      <c r="H79" s="751"/>
      <c r="I79" s="751"/>
      <c r="J79" s="751"/>
      <c r="K79" s="751"/>
      <c r="L79" s="751"/>
      <c r="M79" s="751"/>
      <c r="N79" s="751"/>
      <c r="O79" s="751"/>
      <c r="P79" s="751"/>
      <c r="Q79" s="751"/>
      <c r="R79" s="751"/>
    </row>
    <row r="80" spans="1:18" ht="15" customHeight="1">
      <c r="A80" s="2"/>
      <c r="B80" s="758" t="s">
        <v>592</v>
      </c>
      <c r="C80" s="755"/>
      <c r="D80" s="755"/>
      <c r="E80" s="755"/>
      <c r="F80" s="755"/>
      <c r="G80" s="755"/>
      <c r="H80" s="755"/>
      <c r="I80" s="755"/>
      <c r="J80" s="755"/>
      <c r="K80" s="755"/>
      <c r="L80" s="755"/>
      <c r="M80" s="755"/>
      <c r="N80" s="755"/>
      <c r="O80" s="755"/>
      <c r="P80" s="755"/>
      <c r="Q80" s="755"/>
      <c r="R80" s="755"/>
    </row>
    <row r="81" spans="1:18" ht="15" customHeight="1">
      <c r="A81" s="2"/>
      <c r="B81" s="758" t="s">
        <v>593</v>
      </c>
      <c r="C81" s="755"/>
      <c r="D81" s="755"/>
      <c r="E81" s="755"/>
      <c r="F81" s="755"/>
      <c r="G81" s="755"/>
      <c r="H81" s="755"/>
      <c r="I81" s="755"/>
      <c r="J81" s="755"/>
      <c r="K81" s="755"/>
      <c r="L81" s="755"/>
      <c r="M81" s="755"/>
      <c r="N81" s="755"/>
      <c r="O81" s="755"/>
      <c r="P81" s="755"/>
      <c r="Q81" s="755"/>
      <c r="R81" s="755"/>
    </row>
    <row r="82" spans="1:18" ht="15" customHeight="1">
      <c r="A82" s="2" t="s">
        <v>594</v>
      </c>
      <c r="B82" s="758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ht="15" customHeight="1">
      <c r="A83" s="2"/>
      <c r="B83" s="758" t="s">
        <v>595</v>
      </c>
      <c r="C83" s="751"/>
      <c r="D83" s="751"/>
      <c r="E83" s="751"/>
      <c r="F83" s="751"/>
      <c r="G83" s="751"/>
      <c r="H83" s="751"/>
      <c r="I83" s="751"/>
      <c r="J83" s="751"/>
      <c r="K83" s="751"/>
      <c r="L83" s="751"/>
      <c r="M83" s="751"/>
      <c r="N83" s="751"/>
      <c r="O83" s="751"/>
      <c r="P83" s="751"/>
      <c r="Q83" s="751"/>
      <c r="R83" s="751"/>
    </row>
    <row r="84" spans="1:18" ht="15" customHeight="1">
      <c r="A84" s="2" t="s">
        <v>596</v>
      </c>
      <c r="B84" s="758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ht="15" customHeight="1">
      <c r="A85" s="2"/>
      <c r="B85" s="758" t="s">
        <v>598</v>
      </c>
      <c r="C85" s="751"/>
      <c r="D85" s="751"/>
      <c r="E85" s="751"/>
      <c r="F85" s="751"/>
      <c r="G85" s="751"/>
      <c r="H85" s="751"/>
      <c r="I85" s="751"/>
      <c r="J85" s="751"/>
      <c r="K85" s="751"/>
      <c r="L85" s="751"/>
      <c r="M85" s="751"/>
      <c r="N85" s="751"/>
      <c r="O85" s="751"/>
      <c r="P85" s="751"/>
      <c r="Q85" s="751"/>
      <c r="R85" s="751"/>
    </row>
    <row r="86" spans="1:18" ht="15" customHeight="1">
      <c r="A86" s="2"/>
      <c r="B86" s="758" t="s">
        <v>599</v>
      </c>
      <c r="C86" s="751"/>
      <c r="D86" s="751"/>
      <c r="E86" s="751"/>
      <c r="F86" s="751"/>
      <c r="G86" s="751"/>
      <c r="H86" s="751"/>
      <c r="I86" s="751"/>
      <c r="J86" s="751"/>
      <c r="K86" s="751"/>
      <c r="L86" s="751"/>
      <c r="M86" s="751"/>
      <c r="N86" s="751"/>
      <c r="O86" s="751"/>
      <c r="P86" s="751"/>
      <c r="Q86" s="751"/>
      <c r="R86" s="751"/>
    </row>
    <row r="87" spans="1:18" ht="15" customHeight="1">
      <c r="A87" s="2"/>
      <c r="B87" s="758" t="s">
        <v>600</v>
      </c>
      <c r="C87" s="751"/>
      <c r="D87" s="751"/>
      <c r="E87" s="751"/>
      <c r="F87" s="751"/>
      <c r="G87" s="751"/>
      <c r="H87" s="751"/>
      <c r="I87" s="751"/>
      <c r="J87" s="751"/>
      <c r="K87" s="751"/>
      <c r="L87" s="751"/>
      <c r="M87" s="751"/>
      <c r="N87" s="751"/>
      <c r="O87" s="751"/>
      <c r="P87" s="751"/>
      <c r="Q87" s="751"/>
      <c r="R87" s="751"/>
    </row>
    <row r="88" spans="1:18" ht="14.25" customHeight="1">
      <c r="A88" s="2"/>
      <c r="B88" s="758" t="s">
        <v>601</v>
      </c>
      <c r="C88" s="751"/>
      <c r="D88" s="751"/>
      <c r="E88" s="751"/>
      <c r="F88" s="751"/>
      <c r="G88" s="751"/>
      <c r="H88" s="751"/>
      <c r="I88" s="751"/>
      <c r="J88" s="751"/>
      <c r="K88" s="751"/>
      <c r="L88" s="751"/>
      <c r="M88" s="751"/>
      <c r="N88" s="751"/>
      <c r="O88" s="751"/>
      <c r="P88" s="751"/>
      <c r="Q88" s="751"/>
      <c r="R88" s="751"/>
    </row>
    <row r="89" spans="1:18" ht="14.25" customHeight="1">
      <c r="A89" s="2"/>
      <c r="B89" s="758" t="s">
        <v>602</v>
      </c>
      <c r="C89" s="755"/>
      <c r="D89" s="755"/>
      <c r="E89" s="755"/>
      <c r="F89" s="755"/>
      <c r="G89" s="755"/>
      <c r="H89" s="755"/>
      <c r="I89" s="755"/>
      <c r="J89" s="755"/>
      <c r="K89" s="755"/>
      <c r="L89" s="755"/>
      <c r="M89" s="755"/>
      <c r="N89" s="755"/>
      <c r="O89" s="755"/>
      <c r="P89" s="755"/>
      <c r="Q89" s="755"/>
      <c r="R89" s="755"/>
    </row>
    <row r="90" spans="1:18" ht="14.25" customHeight="1">
      <c r="A90" s="2"/>
      <c r="B90" s="758" t="s">
        <v>603</v>
      </c>
      <c r="C90" s="751"/>
      <c r="D90" s="751"/>
      <c r="E90" s="751"/>
      <c r="F90" s="751"/>
      <c r="G90" s="751"/>
      <c r="H90" s="751"/>
      <c r="I90" s="751"/>
      <c r="J90" s="751"/>
      <c r="K90" s="751"/>
      <c r="L90" s="751"/>
      <c r="M90" s="751"/>
      <c r="N90" s="751"/>
      <c r="O90" s="751"/>
      <c r="P90" s="751"/>
      <c r="Q90" s="751"/>
      <c r="R90" s="751"/>
    </row>
    <row r="91" spans="1:18" ht="14.25" customHeight="1" thickBot="1">
      <c r="A91" s="282" t="s">
        <v>606</v>
      </c>
      <c r="B91" s="75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</row>
  </sheetData>
  <mergeCells count="5">
    <mergeCell ref="H2:L2"/>
    <mergeCell ref="M2:Q2"/>
    <mergeCell ref="C2:G2"/>
    <mergeCell ref="R2:R3"/>
    <mergeCell ref="A3:B3"/>
  </mergeCells>
  <conditionalFormatting sqref="C4:C91">
    <cfRule type="containsBlanks" dxfId="35" priority="2">
      <formula>LEN(TRIM(C4))=0</formula>
    </cfRule>
  </conditionalFormatting>
  <conditionalFormatting sqref="D4:R91">
    <cfRule type="containsBlanks" dxfId="34" priority="1">
      <formula>LEN(TRIM(D4))=0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31" max="16383" man="1"/>
    <brk id="58" max="16383" man="1"/>
    <brk id="83" max="16383" man="1"/>
  </rowBreak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Feuil157">
    <tabColor rgb="FFF9FBFA"/>
  </sheetPr>
  <dimension ref="A1:U90"/>
  <sheetViews>
    <sheetView view="pageBreakPreview" zoomScaleNormal="100" workbookViewId="0">
      <pane ySplit="2" topLeftCell="A71" activePane="bottomLeft" state="frozen"/>
      <selection activeCell="A28" sqref="A28"/>
      <selection pane="bottomLeft" activeCell="C3" sqref="C3:I90"/>
    </sheetView>
  </sheetViews>
  <sheetFormatPr baseColWidth="10" defaultColWidth="14.3984375" defaultRowHeight="15" customHeight="1"/>
  <cols>
    <col min="1" max="1" width="1.19921875" customWidth="1"/>
    <col min="2" max="2" width="20.796875" customWidth="1"/>
    <col min="3" max="3" width="16" customWidth="1"/>
    <col min="4" max="4" width="15.796875" customWidth="1"/>
    <col min="5" max="5" width="20.19921875" customWidth="1"/>
    <col min="6" max="6" width="14.796875" customWidth="1"/>
    <col min="7" max="7" width="23.3984375" customWidth="1"/>
    <col min="8" max="8" width="21.53125" customWidth="1"/>
    <col min="9" max="9" width="17.796875" customWidth="1"/>
    <col min="10" max="12" width="10.796875" customWidth="1"/>
  </cols>
  <sheetData>
    <row r="1" spans="1:21" ht="14.25" customHeight="1">
      <c r="A1" s="6" t="s">
        <v>2509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44.75" customHeight="1" thickBot="1">
      <c r="A2" s="967" t="s">
        <v>629</v>
      </c>
      <c r="B2" s="906"/>
      <c r="C2" s="42" t="s">
        <v>2510</v>
      </c>
      <c r="D2" s="42" t="s">
        <v>2511</v>
      </c>
      <c r="E2" s="42" t="s">
        <v>2512</v>
      </c>
      <c r="F2" s="42" t="s">
        <v>2513</v>
      </c>
      <c r="G2" s="42" t="s">
        <v>2514</v>
      </c>
      <c r="H2" s="42" t="s">
        <v>2515</v>
      </c>
      <c r="I2" s="42" t="s">
        <v>2516</v>
      </c>
      <c r="J2" s="4"/>
      <c r="K2" s="4"/>
      <c r="L2" s="4"/>
      <c r="M2" s="7"/>
      <c r="N2" s="7"/>
      <c r="O2" s="7"/>
      <c r="P2" s="7"/>
      <c r="Q2" s="7"/>
      <c r="R2" s="7"/>
      <c r="S2" s="7"/>
      <c r="T2" s="7"/>
      <c r="U2" s="7"/>
    </row>
    <row r="3" spans="1:21" ht="15" customHeight="1">
      <c r="A3" s="2" t="s">
        <v>498</v>
      </c>
      <c r="B3" s="758"/>
      <c r="C3" s="25"/>
      <c r="D3" s="25"/>
      <c r="E3" s="25"/>
      <c r="F3" s="25"/>
      <c r="G3" s="103"/>
      <c r="H3" s="25"/>
      <c r="I3" s="2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" customHeight="1">
      <c r="A4" s="2"/>
      <c r="B4" s="758" t="s">
        <v>500</v>
      </c>
      <c r="C4" s="755"/>
      <c r="D4" s="755"/>
      <c r="E4" s="755"/>
      <c r="F4" s="755"/>
      <c r="G4" s="756"/>
      <c r="H4" s="755"/>
      <c r="I4" s="75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" customHeight="1">
      <c r="A5" s="2"/>
      <c r="B5" s="758" t="s">
        <v>501</v>
      </c>
      <c r="C5" s="751"/>
      <c r="D5" s="751"/>
      <c r="E5" s="751"/>
      <c r="F5" s="751"/>
      <c r="G5" s="757"/>
      <c r="H5" s="751"/>
      <c r="I5" s="75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5" customHeight="1">
      <c r="A6" s="2"/>
      <c r="B6" s="758" t="s">
        <v>502</v>
      </c>
      <c r="C6" s="751"/>
      <c r="D6" s="751"/>
      <c r="E6" s="751"/>
      <c r="F6" s="751"/>
      <c r="G6" s="757"/>
      <c r="H6" s="751"/>
      <c r="I6" s="75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" customHeight="1">
      <c r="A7" s="2" t="s">
        <v>503</v>
      </c>
      <c r="B7" s="758"/>
      <c r="C7" s="25"/>
      <c r="D7" s="25"/>
      <c r="E7" s="25"/>
      <c r="F7" s="25"/>
      <c r="G7" s="103"/>
      <c r="H7" s="25"/>
      <c r="I7" s="2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5" customHeight="1">
      <c r="A8" s="2"/>
      <c r="B8" s="758" t="s">
        <v>505</v>
      </c>
      <c r="C8" s="751"/>
      <c r="D8" s="751"/>
      <c r="E8" s="751"/>
      <c r="F8" s="751"/>
      <c r="G8" s="757"/>
      <c r="H8" s="751"/>
      <c r="I8" s="751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5" customHeight="1">
      <c r="A9" s="2"/>
      <c r="B9" s="758" t="s">
        <v>506</v>
      </c>
      <c r="C9" s="751"/>
      <c r="D9" s="751"/>
      <c r="E9" s="751"/>
      <c r="F9" s="751"/>
      <c r="G9" s="757"/>
      <c r="H9" s="751"/>
      <c r="I9" s="75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5" customHeight="1">
      <c r="A10" s="2"/>
      <c r="B10" s="758" t="s">
        <v>507</v>
      </c>
      <c r="C10" s="751"/>
      <c r="D10" s="751"/>
      <c r="E10" s="751"/>
      <c r="F10" s="751"/>
      <c r="G10" s="757"/>
      <c r="H10" s="751"/>
      <c r="I10" s="75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" customHeight="1">
      <c r="A11" s="2"/>
      <c r="B11" s="758" t="s">
        <v>508</v>
      </c>
      <c r="C11" s="751"/>
      <c r="D11" s="751"/>
      <c r="E11" s="751"/>
      <c r="F11" s="751"/>
      <c r="G11" s="757"/>
      <c r="H11" s="751"/>
      <c r="I11" s="75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" customHeight="1">
      <c r="A12" s="2"/>
      <c r="B12" s="758" t="s">
        <v>509</v>
      </c>
      <c r="C12" s="751"/>
      <c r="D12" s="751"/>
      <c r="E12" s="751"/>
      <c r="F12" s="751"/>
      <c r="G12" s="757"/>
      <c r="H12" s="751"/>
      <c r="I12" s="75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5" customHeight="1">
      <c r="A13" s="2" t="s">
        <v>510</v>
      </c>
      <c r="B13" s="758"/>
      <c r="C13" s="25"/>
      <c r="D13" s="25"/>
      <c r="E13" s="25"/>
      <c r="F13" s="25"/>
      <c r="G13" s="103"/>
      <c r="H13" s="25"/>
      <c r="I13" s="2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5" customHeight="1">
      <c r="A14" s="2"/>
      <c r="B14" s="758" t="s">
        <v>512</v>
      </c>
      <c r="C14" s="751"/>
      <c r="D14" s="751"/>
      <c r="E14" s="751"/>
      <c r="F14" s="751"/>
      <c r="G14" s="757"/>
      <c r="H14" s="751"/>
      <c r="I14" s="75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5" customHeight="1">
      <c r="A15" s="2"/>
      <c r="B15" s="758" t="s">
        <v>513</v>
      </c>
      <c r="C15" s="751"/>
      <c r="D15" s="751"/>
      <c r="E15" s="751"/>
      <c r="F15" s="751"/>
      <c r="G15" s="757"/>
      <c r="H15" s="751"/>
      <c r="I15" s="751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" customHeight="1">
      <c r="A16" s="2" t="s">
        <v>514</v>
      </c>
      <c r="B16" s="758"/>
      <c r="C16" s="25"/>
      <c r="D16" s="25"/>
      <c r="E16" s="25"/>
      <c r="F16" s="25"/>
      <c r="G16" s="103"/>
      <c r="H16" s="25"/>
      <c r="I16" s="2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9" ht="15" customHeight="1">
      <c r="A17" s="2"/>
      <c r="B17" s="758" t="s">
        <v>516</v>
      </c>
      <c r="C17" s="751"/>
      <c r="D17" s="751"/>
      <c r="E17" s="751"/>
      <c r="F17" s="751"/>
      <c r="G17" s="757"/>
      <c r="H17" s="751"/>
      <c r="I17" s="751"/>
    </row>
    <row r="18" spans="1:9" ht="15" customHeight="1">
      <c r="A18" s="2"/>
      <c r="B18" s="758" t="s">
        <v>517</v>
      </c>
      <c r="C18" s="751"/>
      <c r="D18" s="751"/>
      <c r="E18" s="751"/>
      <c r="F18" s="751"/>
      <c r="G18" s="757"/>
      <c r="H18" s="751"/>
      <c r="I18" s="751"/>
    </row>
    <row r="19" spans="1:9" ht="15" customHeight="1">
      <c r="A19" s="2"/>
      <c r="B19" s="748" t="s">
        <v>518</v>
      </c>
      <c r="C19" s="755"/>
      <c r="D19" s="755"/>
      <c r="E19" s="755"/>
      <c r="F19" s="755"/>
      <c r="G19" s="756"/>
      <c r="H19" s="755"/>
      <c r="I19" s="755"/>
    </row>
    <row r="20" spans="1:9" ht="15" customHeight="1">
      <c r="A20" s="2"/>
      <c r="B20" s="748" t="s">
        <v>519</v>
      </c>
      <c r="C20" s="755"/>
      <c r="D20" s="755"/>
      <c r="E20" s="755"/>
      <c r="F20" s="755"/>
      <c r="G20" s="756"/>
      <c r="H20" s="755"/>
      <c r="I20" s="755"/>
    </row>
    <row r="21" spans="1:9" ht="15" customHeight="1">
      <c r="A21" s="2"/>
      <c r="B21" s="758" t="s">
        <v>520</v>
      </c>
      <c r="C21" s="751"/>
      <c r="D21" s="751"/>
      <c r="E21" s="751"/>
      <c r="F21" s="751"/>
      <c r="G21" s="757"/>
      <c r="H21" s="751"/>
      <c r="I21" s="751"/>
    </row>
    <row r="22" spans="1:9" ht="15" customHeight="1">
      <c r="A22" s="2"/>
      <c r="B22" s="758" t="s">
        <v>521</v>
      </c>
      <c r="C22" s="751"/>
      <c r="D22" s="751"/>
      <c r="E22" s="751"/>
      <c r="F22" s="751"/>
      <c r="G22" s="757"/>
      <c r="H22" s="751"/>
      <c r="I22" s="751"/>
    </row>
    <row r="23" spans="1:9" ht="15" customHeight="1">
      <c r="A23" s="2"/>
      <c r="B23" s="758" t="s">
        <v>522</v>
      </c>
      <c r="C23" s="751"/>
      <c r="D23" s="751"/>
      <c r="E23" s="751"/>
      <c r="F23" s="751"/>
      <c r="G23" s="757"/>
      <c r="H23" s="751"/>
      <c r="I23" s="751"/>
    </row>
    <row r="24" spans="1:9" ht="15" customHeight="1">
      <c r="A24" s="2"/>
      <c r="B24" s="758" t="s">
        <v>523</v>
      </c>
      <c r="C24" s="751"/>
      <c r="D24" s="751"/>
      <c r="E24" s="751"/>
      <c r="F24" s="751"/>
      <c r="G24" s="757"/>
      <c r="H24" s="751"/>
      <c r="I24" s="751"/>
    </row>
    <row r="25" spans="1:9" ht="15" customHeight="1">
      <c r="A25" s="2" t="s">
        <v>524</v>
      </c>
      <c r="B25" s="758"/>
      <c r="C25" s="25"/>
      <c r="D25" s="25"/>
      <c r="E25" s="25"/>
      <c r="F25" s="25"/>
      <c r="G25" s="103"/>
      <c r="H25" s="25"/>
      <c r="I25" s="25"/>
    </row>
    <row r="26" spans="1:9" ht="15" customHeight="1">
      <c r="A26" s="2"/>
      <c r="B26" s="758" t="s">
        <v>532</v>
      </c>
      <c r="C26" s="751"/>
      <c r="D26" s="751"/>
      <c r="E26" s="751"/>
      <c r="F26" s="751"/>
      <c r="G26" s="757"/>
      <c r="H26" s="751"/>
      <c r="I26" s="751"/>
    </row>
    <row r="27" spans="1:9" ht="15" customHeight="1">
      <c r="A27" s="2"/>
      <c r="B27" s="758" t="s">
        <v>533</v>
      </c>
      <c r="C27" s="751"/>
      <c r="D27" s="751"/>
      <c r="E27" s="751"/>
      <c r="F27" s="751"/>
      <c r="G27" s="757"/>
      <c r="H27" s="751"/>
      <c r="I27" s="751"/>
    </row>
    <row r="28" spans="1:9" ht="15" customHeight="1">
      <c r="A28" s="2"/>
      <c r="B28" s="758" t="s">
        <v>534</v>
      </c>
      <c r="C28" s="751"/>
      <c r="D28" s="751"/>
      <c r="E28" s="751"/>
      <c r="F28" s="751"/>
      <c r="G28" s="757"/>
      <c r="H28" s="751"/>
      <c r="I28" s="751"/>
    </row>
    <row r="29" spans="1:9" ht="15" customHeight="1">
      <c r="A29" s="2"/>
      <c r="B29" s="758" t="s">
        <v>535</v>
      </c>
      <c r="C29" s="751"/>
      <c r="D29" s="751"/>
      <c r="E29" s="751"/>
      <c r="F29" s="751"/>
      <c r="G29" s="757"/>
      <c r="H29" s="751"/>
      <c r="I29" s="751"/>
    </row>
    <row r="30" spans="1:9" ht="15" customHeight="1">
      <c r="A30" s="2"/>
      <c r="B30" s="758" t="s">
        <v>536</v>
      </c>
      <c r="C30" s="755"/>
      <c r="D30" s="755"/>
      <c r="E30" s="755"/>
      <c r="F30" s="755"/>
      <c r="G30" s="756"/>
      <c r="H30" s="755"/>
      <c r="I30" s="755"/>
    </row>
    <row r="31" spans="1:9" ht="15" customHeight="1">
      <c r="A31" s="2" t="s">
        <v>537</v>
      </c>
      <c r="B31" s="758"/>
      <c r="C31" s="25"/>
      <c r="D31" s="25"/>
      <c r="E31" s="25"/>
      <c r="F31" s="25"/>
      <c r="G31" s="103"/>
      <c r="H31" s="25"/>
      <c r="I31" s="25"/>
    </row>
    <row r="32" spans="1:9" ht="15" customHeight="1">
      <c r="A32" s="2"/>
      <c r="B32" s="758" t="s">
        <v>539</v>
      </c>
      <c r="C32" s="751"/>
      <c r="D32" s="751"/>
      <c r="E32" s="751"/>
      <c r="F32" s="751"/>
      <c r="G32" s="757"/>
      <c r="H32" s="751"/>
      <c r="I32" s="751"/>
    </row>
    <row r="33" spans="1:9" ht="15" customHeight="1">
      <c r="A33" s="2"/>
      <c r="B33" s="758" t="s">
        <v>540</v>
      </c>
      <c r="C33" s="751"/>
      <c r="D33" s="751"/>
      <c r="E33" s="751"/>
      <c r="F33" s="751"/>
      <c r="G33" s="757"/>
      <c r="H33" s="751"/>
      <c r="I33" s="751"/>
    </row>
    <row r="34" spans="1:9" ht="15" customHeight="1">
      <c r="A34" s="2"/>
      <c r="B34" s="758" t="s">
        <v>541</v>
      </c>
      <c r="C34" s="751"/>
      <c r="D34" s="751"/>
      <c r="E34" s="751"/>
      <c r="F34" s="751"/>
      <c r="G34" s="757"/>
      <c r="H34" s="751"/>
      <c r="I34" s="751"/>
    </row>
    <row r="35" spans="1:9" ht="15" customHeight="1">
      <c r="A35" s="2"/>
      <c r="B35" s="758" t="s">
        <v>542</v>
      </c>
      <c r="C35" s="751"/>
      <c r="D35" s="751"/>
      <c r="E35" s="751"/>
      <c r="F35" s="751"/>
      <c r="G35" s="757"/>
      <c r="H35" s="751"/>
      <c r="I35" s="751"/>
    </row>
    <row r="36" spans="1:9" ht="15" customHeight="1">
      <c r="A36" s="2"/>
      <c r="B36" s="758" t="s">
        <v>543</v>
      </c>
      <c r="C36" s="751"/>
      <c r="D36" s="751"/>
      <c r="E36" s="751"/>
      <c r="F36" s="751"/>
      <c r="G36" s="757"/>
      <c r="H36" s="751"/>
      <c r="I36" s="751"/>
    </row>
    <row r="37" spans="1:9" ht="15" customHeight="1">
      <c r="A37" s="2"/>
      <c r="B37" s="758" t="s">
        <v>544</v>
      </c>
      <c r="C37" s="751"/>
      <c r="D37" s="751"/>
      <c r="E37" s="751"/>
      <c r="F37" s="751"/>
      <c r="G37" s="757"/>
      <c r="H37" s="751"/>
      <c r="I37" s="751"/>
    </row>
    <row r="38" spans="1:9" ht="15" customHeight="1">
      <c r="A38" s="2" t="s">
        <v>545</v>
      </c>
      <c r="B38" s="758"/>
      <c r="C38" s="25"/>
      <c r="D38" s="25"/>
      <c r="E38" s="25"/>
      <c r="F38" s="25"/>
      <c r="G38" s="103"/>
      <c r="H38" s="25"/>
      <c r="I38" s="25"/>
    </row>
    <row r="39" spans="1:9" ht="15" customHeight="1">
      <c r="A39" s="2"/>
      <c r="B39" s="758" t="s">
        <v>547</v>
      </c>
      <c r="C39" s="751"/>
      <c r="D39" s="751"/>
      <c r="E39" s="751"/>
      <c r="F39" s="751"/>
      <c r="G39" s="757"/>
      <c r="H39" s="751"/>
      <c r="I39" s="751"/>
    </row>
    <row r="40" spans="1:9" ht="15" customHeight="1">
      <c r="A40" s="2"/>
      <c r="B40" s="758" t="s">
        <v>548</v>
      </c>
      <c r="C40" s="751"/>
      <c r="D40" s="751"/>
      <c r="E40" s="751"/>
      <c r="F40" s="751"/>
      <c r="G40" s="757"/>
      <c r="H40" s="751"/>
      <c r="I40" s="751"/>
    </row>
    <row r="41" spans="1:9" ht="15" customHeight="1">
      <c r="A41" s="2"/>
      <c r="B41" s="758" t="s">
        <v>549</v>
      </c>
      <c r="C41" s="751"/>
      <c r="D41" s="751"/>
      <c r="E41" s="751"/>
      <c r="F41" s="751"/>
      <c r="G41" s="757"/>
      <c r="H41" s="751"/>
      <c r="I41" s="751"/>
    </row>
    <row r="42" spans="1:9" ht="15" customHeight="1">
      <c r="A42" s="2" t="s">
        <v>550</v>
      </c>
      <c r="B42" s="758"/>
      <c r="C42" s="25"/>
      <c r="D42" s="25"/>
      <c r="E42" s="25"/>
      <c r="F42" s="25"/>
      <c r="G42" s="103"/>
      <c r="H42" s="25"/>
      <c r="I42" s="25"/>
    </row>
    <row r="43" spans="1:9" ht="15" customHeight="1">
      <c r="A43" s="2"/>
      <c r="B43" s="758" t="s">
        <v>552</v>
      </c>
      <c r="C43" s="751"/>
      <c r="D43" s="751"/>
      <c r="E43" s="751"/>
      <c r="F43" s="751"/>
      <c r="G43" s="757"/>
      <c r="H43" s="751"/>
      <c r="I43" s="751"/>
    </row>
    <row r="44" spans="1:9" ht="15" customHeight="1">
      <c r="A44" s="2"/>
      <c r="B44" s="758" t="s">
        <v>553</v>
      </c>
      <c r="C44" s="751"/>
      <c r="D44" s="751"/>
      <c r="E44" s="751"/>
      <c r="F44" s="751"/>
      <c r="G44" s="757"/>
      <c r="H44" s="751"/>
      <c r="I44" s="751"/>
    </row>
    <row r="45" spans="1:9" ht="15" customHeight="1">
      <c r="A45" s="2"/>
      <c r="B45" s="758" t="s">
        <v>554</v>
      </c>
      <c r="C45" s="751"/>
      <c r="D45" s="751"/>
      <c r="E45" s="751"/>
      <c r="F45" s="751"/>
      <c r="G45" s="757"/>
      <c r="H45" s="751"/>
      <c r="I45" s="751"/>
    </row>
    <row r="46" spans="1:9" ht="15" customHeight="1">
      <c r="A46" s="2"/>
      <c r="B46" s="758" t="s">
        <v>555</v>
      </c>
      <c r="C46" s="751"/>
      <c r="D46" s="751"/>
      <c r="E46" s="751"/>
      <c r="F46" s="751"/>
      <c r="G46" s="757"/>
      <c r="H46" s="751"/>
      <c r="I46" s="751"/>
    </row>
    <row r="47" spans="1:9" ht="15" customHeight="1">
      <c r="A47" s="2"/>
      <c r="B47" s="758" t="s">
        <v>556</v>
      </c>
      <c r="C47" s="751"/>
      <c r="D47" s="751"/>
      <c r="E47" s="751"/>
      <c r="F47" s="751"/>
      <c r="G47" s="757"/>
      <c r="H47" s="751"/>
      <c r="I47" s="751"/>
    </row>
    <row r="48" spans="1:9" ht="15" customHeight="1">
      <c r="A48" s="2"/>
      <c r="B48" s="758" t="s">
        <v>557</v>
      </c>
      <c r="C48" s="751"/>
      <c r="D48" s="751"/>
      <c r="E48" s="751"/>
      <c r="F48" s="751"/>
      <c r="G48" s="757"/>
      <c r="H48" s="751"/>
      <c r="I48" s="751"/>
    </row>
    <row r="49" spans="1:9" ht="15" customHeight="1">
      <c r="A49" s="2"/>
      <c r="B49" s="758" t="s">
        <v>558</v>
      </c>
      <c r="C49" s="751"/>
      <c r="D49" s="751"/>
      <c r="E49" s="751"/>
      <c r="F49" s="751"/>
      <c r="G49" s="757"/>
      <c r="H49" s="751"/>
      <c r="I49" s="751"/>
    </row>
    <row r="50" spans="1:9" ht="15" customHeight="1">
      <c r="A50" s="2" t="s">
        <v>559</v>
      </c>
      <c r="B50" s="758"/>
      <c r="C50" s="25"/>
      <c r="D50" s="25"/>
      <c r="E50" s="25"/>
      <c r="F50" s="25"/>
      <c r="G50" s="103"/>
      <c r="H50" s="25"/>
      <c r="I50" s="25"/>
    </row>
    <row r="51" spans="1:9" ht="15" customHeight="1">
      <c r="A51" s="2"/>
      <c r="B51" s="758" t="s">
        <v>561</v>
      </c>
      <c r="C51" s="751"/>
      <c r="D51" s="751"/>
      <c r="E51" s="751"/>
      <c r="F51" s="751"/>
      <c r="G51" s="757"/>
      <c r="H51" s="751"/>
      <c r="I51" s="751"/>
    </row>
    <row r="52" spans="1:9" ht="15" customHeight="1">
      <c r="A52" s="2"/>
      <c r="B52" s="758" t="s">
        <v>562</v>
      </c>
      <c r="C52" s="751"/>
      <c r="D52" s="751"/>
      <c r="E52" s="751"/>
      <c r="F52" s="751"/>
      <c r="G52" s="757"/>
      <c r="H52" s="751"/>
      <c r="I52" s="751"/>
    </row>
    <row r="53" spans="1:9" ht="15" customHeight="1">
      <c r="A53" s="2"/>
      <c r="B53" s="758" t="s">
        <v>563</v>
      </c>
      <c r="C53" s="751"/>
      <c r="D53" s="751"/>
      <c r="E53" s="751"/>
      <c r="F53" s="751"/>
      <c r="G53" s="757"/>
      <c r="H53" s="751"/>
      <c r="I53" s="751"/>
    </row>
    <row r="54" spans="1:9" ht="15" customHeight="1">
      <c r="A54" s="2"/>
      <c r="B54" s="758" t="s">
        <v>564</v>
      </c>
      <c r="C54" s="751"/>
      <c r="D54" s="751"/>
      <c r="E54" s="751"/>
      <c r="F54" s="751"/>
      <c r="G54" s="757"/>
      <c r="H54" s="751"/>
      <c r="I54" s="751"/>
    </row>
    <row r="55" spans="1:9" ht="15" customHeight="1">
      <c r="A55" s="2"/>
      <c r="B55" s="758" t="s">
        <v>565</v>
      </c>
      <c r="C55" s="755"/>
      <c r="D55" s="755"/>
      <c r="E55" s="755"/>
      <c r="F55" s="755"/>
      <c r="G55" s="756"/>
      <c r="H55" s="755"/>
      <c r="I55" s="755"/>
    </row>
    <row r="56" spans="1:9" ht="15" customHeight="1">
      <c r="A56" s="2"/>
      <c r="B56" s="758" t="s">
        <v>566</v>
      </c>
      <c r="C56" s="755"/>
      <c r="D56" s="755"/>
      <c r="E56" s="755"/>
      <c r="F56" s="755"/>
      <c r="G56" s="756"/>
      <c r="H56" s="755"/>
      <c r="I56" s="755"/>
    </row>
    <row r="57" spans="1:9" ht="15" customHeight="1">
      <c r="A57" s="2"/>
      <c r="B57" s="758" t="s">
        <v>567</v>
      </c>
      <c r="C57" s="751"/>
      <c r="D57" s="751"/>
      <c r="E57" s="751"/>
      <c r="F57" s="751"/>
      <c r="G57" s="757"/>
      <c r="H57" s="751"/>
      <c r="I57" s="751"/>
    </row>
    <row r="58" spans="1:9" ht="15" customHeight="1">
      <c r="A58" s="2" t="s">
        <v>568</v>
      </c>
      <c r="B58" s="758"/>
      <c r="C58" s="25"/>
      <c r="D58" s="25"/>
      <c r="E58" s="25"/>
      <c r="F58" s="25"/>
      <c r="G58" s="103"/>
      <c r="H58" s="25"/>
      <c r="I58" s="25"/>
    </row>
    <row r="59" spans="1:9" ht="15" customHeight="1">
      <c r="A59" s="2"/>
      <c r="B59" s="758" t="s">
        <v>570</v>
      </c>
      <c r="C59" s="751"/>
      <c r="D59" s="751"/>
      <c r="E59" s="751"/>
      <c r="F59" s="751"/>
      <c r="G59" s="757"/>
      <c r="H59" s="751"/>
      <c r="I59" s="751"/>
    </row>
    <row r="60" spans="1:9" ht="15" customHeight="1">
      <c r="A60" s="2"/>
      <c r="B60" s="758" t="s">
        <v>571</v>
      </c>
      <c r="C60" s="751"/>
      <c r="D60" s="751"/>
      <c r="E60" s="751"/>
      <c r="F60" s="751"/>
      <c r="G60" s="757"/>
      <c r="H60" s="751"/>
      <c r="I60" s="751"/>
    </row>
    <row r="61" spans="1:9" ht="15" customHeight="1">
      <c r="A61" s="2"/>
      <c r="B61" s="758" t="s">
        <v>572</v>
      </c>
      <c r="C61" s="751"/>
      <c r="D61" s="751"/>
      <c r="E61" s="751"/>
      <c r="F61" s="751"/>
      <c r="G61" s="757"/>
      <c r="H61" s="751"/>
      <c r="I61" s="751"/>
    </row>
    <row r="62" spans="1:9" ht="15" customHeight="1">
      <c r="A62" s="2"/>
      <c r="B62" s="758" t="s">
        <v>573</v>
      </c>
      <c r="C62" s="751"/>
      <c r="D62" s="751"/>
      <c r="E62" s="751"/>
      <c r="F62" s="751"/>
      <c r="G62" s="757"/>
      <c r="H62" s="751"/>
      <c r="I62" s="751"/>
    </row>
    <row r="63" spans="1:9" ht="15" customHeight="1">
      <c r="A63" s="2" t="s">
        <v>574</v>
      </c>
      <c r="B63" s="758"/>
      <c r="C63" s="25"/>
      <c r="D63" s="25"/>
      <c r="E63" s="25"/>
      <c r="F63" s="25"/>
      <c r="G63" s="103"/>
      <c r="H63" s="25"/>
      <c r="I63" s="25"/>
    </row>
    <row r="64" spans="1:9" ht="15" customHeight="1">
      <c r="A64" s="2"/>
      <c r="B64" s="758" t="s">
        <v>576</v>
      </c>
      <c r="C64" s="751"/>
      <c r="D64" s="751"/>
      <c r="E64" s="751"/>
      <c r="F64" s="751"/>
      <c r="G64" s="757"/>
      <c r="H64" s="751"/>
      <c r="I64" s="751"/>
    </row>
    <row r="65" spans="1:9" ht="15" customHeight="1">
      <c r="A65" s="2"/>
      <c r="B65" s="758" t="s">
        <v>577</v>
      </c>
      <c r="C65" s="751"/>
      <c r="D65" s="751"/>
      <c r="E65" s="751"/>
      <c r="F65" s="751"/>
      <c r="G65" s="757"/>
      <c r="H65" s="751"/>
      <c r="I65" s="751"/>
    </row>
    <row r="66" spans="1:9" ht="15" customHeight="1">
      <c r="A66" s="2"/>
      <c r="B66" s="758" t="s">
        <v>578</v>
      </c>
      <c r="C66" s="751"/>
      <c r="D66" s="751"/>
      <c r="E66" s="751"/>
      <c r="F66" s="751"/>
      <c r="G66" s="757"/>
      <c r="H66" s="751"/>
      <c r="I66" s="751"/>
    </row>
    <row r="67" spans="1:9" ht="15" customHeight="1">
      <c r="A67" s="2" t="s">
        <v>579</v>
      </c>
      <c r="B67" s="758"/>
      <c r="C67" s="25"/>
      <c r="D67" s="25"/>
      <c r="E67" s="25"/>
      <c r="F67" s="25"/>
      <c r="G67" s="103"/>
      <c r="H67" s="25"/>
      <c r="I67" s="25"/>
    </row>
    <row r="68" spans="1:9" ht="15" customHeight="1">
      <c r="A68" s="2"/>
      <c r="B68" s="758" t="s">
        <v>580</v>
      </c>
      <c r="C68" s="751"/>
      <c r="D68" s="751"/>
      <c r="E68" s="751"/>
      <c r="F68" s="751"/>
      <c r="G68" s="757"/>
      <c r="H68" s="751"/>
      <c r="I68" s="751"/>
    </row>
    <row r="69" spans="1:9" ht="15" customHeight="1">
      <c r="A69" s="2"/>
      <c r="B69" s="758" t="s">
        <v>581</v>
      </c>
      <c r="C69" s="751"/>
      <c r="D69" s="751"/>
      <c r="E69" s="751"/>
      <c r="F69" s="751"/>
      <c r="G69" s="757"/>
      <c r="H69" s="751"/>
      <c r="I69" s="751"/>
    </row>
    <row r="70" spans="1:9" ht="15" customHeight="1">
      <c r="A70" s="2"/>
      <c r="B70" s="758" t="s">
        <v>582</v>
      </c>
      <c r="C70" s="751"/>
      <c r="D70" s="751"/>
      <c r="E70" s="751"/>
      <c r="F70" s="751"/>
      <c r="G70" s="757"/>
      <c r="H70" s="751"/>
      <c r="I70" s="751"/>
    </row>
    <row r="71" spans="1:9" ht="15" customHeight="1">
      <c r="A71" s="2" t="s">
        <v>583</v>
      </c>
      <c r="B71" s="758"/>
      <c r="C71" s="25"/>
      <c r="D71" s="25"/>
      <c r="E71" s="25"/>
      <c r="F71" s="25"/>
      <c r="G71" s="103"/>
      <c r="H71" s="25"/>
      <c r="I71" s="25"/>
    </row>
    <row r="72" spans="1:9" ht="15" customHeight="1">
      <c r="A72" s="2"/>
      <c r="B72" s="758" t="s">
        <v>584</v>
      </c>
      <c r="C72" s="751"/>
      <c r="D72" s="751"/>
      <c r="E72" s="751"/>
      <c r="F72" s="751"/>
      <c r="G72" s="757"/>
      <c r="H72" s="751"/>
      <c r="I72" s="751"/>
    </row>
    <row r="73" spans="1:9" ht="15" customHeight="1">
      <c r="A73" s="2" t="s">
        <v>585</v>
      </c>
      <c r="B73" s="758"/>
      <c r="C73" s="25"/>
      <c r="D73" s="25"/>
      <c r="E73" s="25"/>
      <c r="F73" s="25"/>
      <c r="G73" s="103"/>
      <c r="H73" s="25"/>
      <c r="I73" s="25"/>
    </row>
    <row r="74" spans="1:9" ht="15" customHeight="1">
      <c r="A74" s="2"/>
      <c r="B74" s="758" t="s">
        <v>586</v>
      </c>
      <c r="C74" s="751"/>
      <c r="D74" s="751"/>
      <c r="E74" s="751"/>
      <c r="F74" s="751"/>
      <c r="G74" s="757"/>
      <c r="H74" s="751"/>
      <c r="I74" s="751"/>
    </row>
    <row r="75" spans="1:9" ht="15" customHeight="1">
      <c r="A75" s="2"/>
      <c r="B75" s="758" t="s">
        <v>587</v>
      </c>
      <c r="C75" s="751"/>
      <c r="D75" s="751"/>
      <c r="E75" s="751"/>
      <c r="F75" s="751"/>
      <c r="G75" s="757"/>
      <c r="H75" s="751"/>
      <c r="I75" s="751"/>
    </row>
    <row r="76" spans="1:9" ht="15" customHeight="1">
      <c r="A76" s="2"/>
      <c r="B76" s="758" t="s">
        <v>588</v>
      </c>
      <c r="C76" s="751"/>
      <c r="D76" s="751"/>
      <c r="E76" s="751"/>
      <c r="F76" s="751"/>
      <c r="G76" s="757"/>
      <c r="H76" s="751"/>
      <c r="I76" s="751"/>
    </row>
    <row r="77" spans="1:9" ht="15" customHeight="1">
      <c r="A77" s="2" t="s">
        <v>589</v>
      </c>
      <c r="B77" s="758"/>
      <c r="C77" s="25"/>
      <c r="D77" s="25"/>
      <c r="E77" s="25"/>
      <c r="F77" s="25"/>
      <c r="G77" s="103"/>
      <c r="H77" s="25"/>
      <c r="I77" s="25"/>
    </row>
    <row r="78" spans="1:9" ht="15" customHeight="1">
      <c r="A78" s="2"/>
      <c r="B78" s="758" t="s">
        <v>591</v>
      </c>
      <c r="C78" s="751"/>
      <c r="D78" s="751"/>
      <c r="E78" s="751"/>
      <c r="F78" s="751"/>
      <c r="G78" s="757"/>
      <c r="H78" s="751"/>
      <c r="I78" s="751"/>
    </row>
    <row r="79" spans="1:9" ht="15" customHeight="1">
      <c r="A79" s="2"/>
      <c r="B79" s="758" t="s">
        <v>592</v>
      </c>
      <c r="C79" s="755"/>
      <c r="D79" s="755"/>
      <c r="E79" s="755"/>
      <c r="F79" s="755"/>
      <c r="G79" s="756"/>
      <c r="H79" s="755"/>
      <c r="I79" s="755"/>
    </row>
    <row r="80" spans="1:9" ht="15" customHeight="1">
      <c r="A80" s="2"/>
      <c r="B80" s="758" t="s">
        <v>593</v>
      </c>
      <c r="C80" s="755"/>
      <c r="D80" s="755"/>
      <c r="E80" s="755"/>
      <c r="F80" s="755"/>
      <c r="G80" s="756"/>
      <c r="H80" s="755"/>
      <c r="I80" s="755"/>
    </row>
    <row r="81" spans="1:9" ht="15" customHeight="1">
      <c r="A81" s="2" t="s">
        <v>594</v>
      </c>
      <c r="B81" s="758"/>
      <c r="C81" s="25"/>
      <c r="D81" s="25"/>
      <c r="E81" s="25"/>
      <c r="F81" s="25"/>
      <c r="G81" s="103"/>
      <c r="H81" s="25"/>
      <c r="I81" s="25"/>
    </row>
    <row r="82" spans="1:9" ht="15" customHeight="1">
      <c r="A82" s="2"/>
      <c r="B82" s="758" t="s">
        <v>595</v>
      </c>
      <c r="C82" s="751"/>
      <c r="D82" s="751"/>
      <c r="E82" s="751"/>
      <c r="F82" s="751"/>
      <c r="G82" s="757"/>
      <c r="H82" s="751"/>
      <c r="I82" s="751"/>
    </row>
    <row r="83" spans="1:9" ht="15" customHeight="1">
      <c r="A83" s="2" t="s">
        <v>596</v>
      </c>
      <c r="B83" s="758"/>
      <c r="C83" s="25"/>
      <c r="D83" s="25"/>
      <c r="E83" s="25"/>
      <c r="F83" s="25"/>
      <c r="G83" s="103"/>
      <c r="H83" s="25"/>
      <c r="I83" s="25"/>
    </row>
    <row r="84" spans="1:9" ht="15" customHeight="1">
      <c r="A84" s="2"/>
      <c r="B84" s="758" t="s">
        <v>598</v>
      </c>
      <c r="C84" s="751"/>
      <c r="D84" s="751"/>
      <c r="E84" s="751"/>
      <c r="F84" s="751"/>
      <c r="G84" s="757"/>
      <c r="H84" s="751"/>
      <c r="I84" s="751"/>
    </row>
    <row r="85" spans="1:9" ht="15" customHeight="1">
      <c r="A85" s="2"/>
      <c r="B85" s="758" t="s">
        <v>599</v>
      </c>
      <c r="C85" s="751"/>
      <c r="D85" s="751"/>
      <c r="E85" s="751"/>
      <c r="F85" s="751"/>
      <c r="G85" s="757"/>
      <c r="H85" s="751"/>
      <c r="I85" s="751"/>
    </row>
    <row r="86" spans="1:9" ht="15" customHeight="1">
      <c r="A86" s="2"/>
      <c r="B86" s="758" t="s">
        <v>600</v>
      </c>
      <c r="C86" s="751"/>
      <c r="D86" s="751"/>
      <c r="E86" s="751"/>
      <c r="F86" s="751"/>
      <c r="G86" s="757"/>
      <c r="H86" s="751"/>
      <c r="I86" s="751"/>
    </row>
    <row r="87" spans="1:9" ht="14.25" customHeight="1">
      <c r="A87" s="2"/>
      <c r="B87" s="758" t="s">
        <v>601</v>
      </c>
      <c r="C87" s="751"/>
      <c r="D87" s="751"/>
      <c r="E87" s="751"/>
      <c r="F87" s="751"/>
      <c r="G87" s="757"/>
      <c r="H87" s="751"/>
      <c r="I87" s="751"/>
    </row>
    <row r="88" spans="1:9" ht="14.25" customHeight="1">
      <c r="A88" s="2"/>
      <c r="B88" s="758" t="s">
        <v>602</v>
      </c>
      <c r="C88" s="755"/>
      <c r="D88" s="755"/>
      <c r="E88" s="755"/>
      <c r="F88" s="755"/>
      <c r="G88" s="756"/>
      <c r="H88" s="755"/>
      <c r="I88" s="755"/>
    </row>
    <row r="89" spans="1:9" ht="14.25" customHeight="1">
      <c r="A89" s="2"/>
      <c r="B89" s="758" t="s">
        <v>603</v>
      </c>
      <c r="C89" s="751"/>
      <c r="D89" s="751"/>
      <c r="E89" s="751"/>
      <c r="F89" s="751"/>
      <c r="G89" s="757"/>
      <c r="H89" s="751"/>
      <c r="I89" s="751"/>
    </row>
    <row r="90" spans="1:9" ht="14.25" customHeight="1" thickBot="1">
      <c r="A90" s="282" t="s">
        <v>606</v>
      </c>
      <c r="B90" s="759"/>
      <c r="C90" s="19"/>
      <c r="D90" s="19"/>
      <c r="E90" s="19"/>
      <c r="F90" s="19"/>
      <c r="G90" s="704"/>
      <c r="H90" s="19"/>
      <c r="I90" s="19"/>
    </row>
  </sheetData>
  <mergeCells count="1">
    <mergeCell ref="A2:B2"/>
  </mergeCells>
  <conditionalFormatting sqref="C3:C90">
    <cfRule type="containsBlanks" dxfId="33" priority="3">
      <formula>LEN(TRIM(C3))=0</formula>
    </cfRule>
  </conditionalFormatting>
  <conditionalFormatting sqref="D3:F90 H3:I90">
    <cfRule type="containsBlanks" dxfId="32" priority="2">
      <formula>LEN(TRIM(D3))=0</formula>
    </cfRule>
  </conditionalFormatting>
  <conditionalFormatting sqref="G3:G90">
    <cfRule type="containsBlanks" dxfId="31" priority="1">
      <formula>LEN(TRIM(G3))=0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30" max="16383" man="1"/>
    <brk id="57" max="16383" man="1"/>
    <brk id="82" max="16383" man="1"/>
  </rowBreak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Feuil158">
    <tabColor rgb="FFF9FBFA"/>
  </sheetPr>
  <dimension ref="A1:X91"/>
  <sheetViews>
    <sheetView view="pageBreakPreview" zoomScaleNormal="100" zoomScaleSheetLayoutView="100" workbookViewId="0">
      <pane ySplit="3" topLeftCell="A72" activePane="bottomLeft" state="frozen"/>
      <selection activeCell="A28" sqref="A28"/>
      <selection pane="bottomLeft" activeCell="C4" sqref="C4:F91"/>
    </sheetView>
  </sheetViews>
  <sheetFormatPr baseColWidth="10" defaultColWidth="14.3984375" defaultRowHeight="15" customHeight="1"/>
  <cols>
    <col min="1" max="1" width="1.06640625" customWidth="1"/>
    <col min="2" max="2" width="29.53125" customWidth="1"/>
    <col min="3" max="3" width="12.796875" customWidth="1"/>
    <col min="4" max="4" width="17.53125" customWidth="1"/>
    <col min="5" max="6" width="19" customWidth="1"/>
    <col min="7" max="20" width="10.796875" customWidth="1"/>
  </cols>
  <sheetData>
    <row r="1" spans="1:24" ht="14.25" customHeight="1">
      <c r="A1" s="6" t="s">
        <v>2517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6.5" customHeight="1">
      <c r="A2" s="967" t="s">
        <v>629</v>
      </c>
      <c r="B2" s="910"/>
      <c r="C2" s="1171" t="s">
        <v>2518</v>
      </c>
      <c r="D2" s="910"/>
      <c r="E2" s="1170" t="s">
        <v>2519</v>
      </c>
      <c r="F2" s="906"/>
      <c r="G2" s="16"/>
      <c r="H2" s="16"/>
      <c r="I2" s="16"/>
      <c r="J2" s="16"/>
      <c r="L2" s="16"/>
      <c r="M2" s="16"/>
      <c r="N2" s="16"/>
      <c r="O2" s="16"/>
      <c r="P2" s="16"/>
      <c r="Q2" s="16"/>
      <c r="R2" s="16"/>
      <c r="S2" s="16"/>
      <c r="T2" s="16"/>
      <c r="U2" s="7"/>
      <c r="V2" s="7"/>
      <c r="W2" s="7"/>
      <c r="X2" s="7"/>
    </row>
    <row r="3" spans="1:24" ht="26.65" thickBot="1">
      <c r="A3" s="901"/>
      <c r="B3" s="901"/>
      <c r="C3" s="41" t="s">
        <v>2520</v>
      </c>
      <c r="D3" s="41" t="s">
        <v>2521</v>
      </c>
      <c r="E3" s="41" t="s">
        <v>2520</v>
      </c>
      <c r="F3" s="41" t="s">
        <v>2521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7"/>
      <c r="V3" s="7"/>
      <c r="W3" s="7"/>
      <c r="X3" s="7"/>
    </row>
    <row r="4" spans="1:24" ht="15" customHeight="1">
      <c r="A4" s="2" t="s">
        <v>498</v>
      </c>
      <c r="B4" s="758"/>
      <c r="C4" s="25"/>
      <c r="D4" s="25"/>
      <c r="E4" s="25"/>
      <c r="F4" s="25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" customHeight="1">
      <c r="A5" s="2"/>
      <c r="B5" s="758" t="s">
        <v>500</v>
      </c>
      <c r="C5" s="755"/>
      <c r="D5" s="755"/>
      <c r="E5" s="755"/>
      <c r="F5" s="75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" customHeight="1">
      <c r="A6" s="2"/>
      <c r="B6" s="758" t="s">
        <v>501</v>
      </c>
      <c r="C6" s="751"/>
      <c r="D6" s="751"/>
      <c r="E6" s="751"/>
      <c r="F6" s="751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" customHeight="1">
      <c r="A7" s="2"/>
      <c r="B7" s="758" t="s">
        <v>502</v>
      </c>
      <c r="C7" s="751"/>
      <c r="D7" s="751"/>
      <c r="E7" s="751"/>
      <c r="F7" s="75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" customHeight="1">
      <c r="A8" s="2" t="s">
        <v>503</v>
      </c>
      <c r="B8" s="758"/>
      <c r="C8" s="25"/>
      <c r="D8" s="25"/>
      <c r="E8" s="25"/>
      <c r="F8" s="2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" customHeight="1">
      <c r="A9" s="2"/>
      <c r="B9" s="758" t="s">
        <v>505</v>
      </c>
      <c r="C9" s="751"/>
      <c r="D9" s="751"/>
      <c r="E9" s="751"/>
      <c r="F9" s="751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" customHeight="1">
      <c r="A10" s="2"/>
      <c r="B10" s="758" t="s">
        <v>506</v>
      </c>
      <c r="C10" s="751"/>
      <c r="D10" s="751"/>
      <c r="E10" s="751"/>
      <c r="F10" s="751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" customHeight="1">
      <c r="A11" s="2"/>
      <c r="B11" s="758" t="s">
        <v>507</v>
      </c>
      <c r="C11" s="751"/>
      <c r="D11" s="751"/>
      <c r="E11" s="751"/>
      <c r="F11" s="75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" customHeight="1">
      <c r="A12" s="2"/>
      <c r="B12" s="758" t="s">
        <v>508</v>
      </c>
      <c r="C12" s="751"/>
      <c r="D12" s="751"/>
      <c r="E12" s="751"/>
      <c r="F12" s="751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5" customHeight="1">
      <c r="A13" s="2"/>
      <c r="B13" s="758" t="s">
        <v>509</v>
      </c>
      <c r="C13" s="751"/>
      <c r="D13" s="751"/>
      <c r="E13" s="751"/>
      <c r="F13" s="75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5" customHeight="1">
      <c r="A14" s="2" t="s">
        <v>510</v>
      </c>
      <c r="B14" s="758"/>
      <c r="C14" s="25"/>
      <c r="D14" s="25"/>
      <c r="E14" s="25"/>
      <c r="F14" s="2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5" customHeight="1">
      <c r="A15" s="2"/>
      <c r="B15" s="758" t="s">
        <v>512</v>
      </c>
      <c r="C15" s="751"/>
      <c r="D15" s="751"/>
      <c r="E15" s="751"/>
      <c r="F15" s="751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5" customHeight="1">
      <c r="A16" s="2"/>
      <c r="B16" s="758" t="s">
        <v>513</v>
      </c>
      <c r="C16" s="751"/>
      <c r="D16" s="751"/>
      <c r="E16" s="751"/>
      <c r="F16" s="751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6" ht="15" customHeight="1">
      <c r="A17" s="2" t="s">
        <v>514</v>
      </c>
      <c r="B17" s="758"/>
      <c r="C17" s="25"/>
      <c r="D17" s="25"/>
      <c r="E17" s="25"/>
      <c r="F17" s="25"/>
    </row>
    <row r="18" spans="1:6" ht="15" customHeight="1">
      <c r="A18" s="2"/>
      <c r="B18" s="758" t="s">
        <v>516</v>
      </c>
      <c r="C18" s="751"/>
      <c r="D18" s="751"/>
      <c r="E18" s="751"/>
      <c r="F18" s="751"/>
    </row>
    <row r="19" spans="1:6" ht="15" customHeight="1">
      <c r="A19" s="2"/>
      <c r="B19" s="758" t="s">
        <v>517</v>
      </c>
      <c r="C19" s="751"/>
      <c r="D19" s="751"/>
      <c r="E19" s="751"/>
      <c r="F19" s="751"/>
    </row>
    <row r="20" spans="1:6" ht="15" customHeight="1">
      <c r="A20" s="2"/>
      <c r="B20" s="748" t="s">
        <v>518</v>
      </c>
      <c r="C20" s="755"/>
      <c r="D20" s="755"/>
      <c r="E20" s="755"/>
      <c r="F20" s="755"/>
    </row>
    <row r="21" spans="1:6" ht="15" customHeight="1">
      <c r="A21" s="2"/>
      <c r="B21" s="748" t="s">
        <v>519</v>
      </c>
      <c r="C21" s="755"/>
      <c r="D21" s="755"/>
      <c r="E21" s="755"/>
      <c r="F21" s="755"/>
    </row>
    <row r="22" spans="1:6" ht="15" customHeight="1">
      <c r="A22" s="2"/>
      <c r="B22" s="758" t="s">
        <v>520</v>
      </c>
      <c r="C22" s="751"/>
      <c r="D22" s="751"/>
      <c r="E22" s="751"/>
      <c r="F22" s="751"/>
    </row>
    <row r="23" spans="1:6" ht="15" customHeight="1">
      <c r="A23" s="2"/>
      <c r="B23" s="758" t="s">
        <v>521</v>
      </c>
      <c r="C23" s="751"/>
      <c r="D23" s="751"/>
      <c r="E23" s="751"/>
      <c r="F23" s="751"/>
    </row>
    <row r="24" spans="1:6" ht="15" customHeight="1">
      <c r="A24" s="2"/>
      <c r="B24" s="758" t="s">
        <v>522</v>
      </c>
      <c r="C24" s="751"/>
      <c r="D24" s="751"/>
      <c r="E24" s="751"/>
      <c r="F24" s="751"/>
    </row>
    <row r="25" spans="1:6" ht="15" customHeight="1">
      <c r="A25" s="2"/>
      <c r="B25" s="758" t="s">
        <v>523</v>
      </c>
      <c r="C25" s="751"/>
      <c r="D25" s="751"/>
      <c r="E25" s="751"/>
      <c r="F25" s="751"/>
    </row>
    <row r="26" spans="1:6" ht="15" customHeight="1">
      <c r="A26" s="2" t="s">
        <v>524</v>
      </c>
      <c r="B26" s="758"/>
      <c r="C26" s="25"/>
      <c r="D26" s="25"/>
      <c r="E26" s="25"/>
      <c r="F26" s="25"/>
    </row>
    <row r="27" spans="1:6" ht="15" customHeight="1">
      <c r="A27" s="2"/>
      <c r="B27" s="758" t="s">
        <v>532</v>
      </c>
      <c r="C27" s="751"/>
      <c r="D27" s="751"/>
      <c r="E27" s="751"/>
      <c r="F27" s="751"/>
    </row>
    <row r="28" spans="1:6" ht="15" customHeight="1">
      <c r="A28" s="2"/>
      <c r="B28" s="758" t="s">
        <v>533</v>
      </c>
      <c r="C28" s="751"/>
      <c r="D28" s="751"/>
      <c r="E28" s="751"/>
      <c r="F28" s="751"/>
    </row>
    <row r="29" spans="1:6" ht="15" customHeight="1">
      <c r="A29" s="2"/>
      <c r="B29" s="758" t="s">
        <v>534</v>
      </c>
      <c r="C29" s="751"/>
      <c r="D29" s="751"/>
      <c r="E29" s="751"/>
      <c r="F29" s="751"/>
    </row>
    <row r="30" spans="1:6" ht="15" customHeight="1">
      <c r="A30" s="2"/>
      <c r="B30" s="758" t="s">
        <v>535</v>
      </c>
      <c r="C30" s="751"/>
      <c r="D30" s="751"/>
      <c r="E30" s="751"/>
      <c r="F30" s="751"/>
    </row>
    <row r="31" spans="1:6" ht="15" customHeight="1">
      <c r="A31" s="2"/>
      <c r="B31" s="758" t="s">
        <v>536</v>
      </c>
      <c r="C31" s="755"/>
      <c r="D31" s="755"/>
      <c r="E31" s="755"/>
      <c r="F31" s="755"/>
    </row>
    <row r="32" spans="1:6" ht="15" customHeight="1">
      <c r="A32" s="2" t="s">
        <v>537</v>
      </c>
      <c r="B32" s="758"/>
      <c r="C32" s="25"/>
      <c r="D32" s="25"/>
      <c r="E32" s="25"/>
      <c r="F32" s="25"/>
    </row>
    <row r="33" spans="1:6" ht="15" customHeight="1">
      <c r="A33" s="2"/>
      <c r="B33" s="758" t="s">
        <v>539</v>
      </c>
      <c r="C33" s="751"/>
      <c r="D33" s="751"/>
      <c r="E33" s="751"/>
      <c r="F33" s="751"/>
    </row>
    <row r="34" spans="1:6" ht="15" customHeight="1">
      <c r="A34" s="2"/>
      <c r="B34" s="758" t="s">
        <v>540</v>
      </c>
      <c r="C34" s="751"/>
      <c r="D34" s="751"/>
      <c r="E34" s="751"/>
      <c r="F34" s="751"/>
    </row>
    <row r="35" spans="1:6" ht="15" customHeight="1">
      <c r="A35" s="2"/>
      <c r="B35" s="758" t="s">
        <v>541</v>
      </c>
      <c r="C35" s="751"/>
      <c r="D35" s="751"/>
      <c r="E35" s="751"/>
      <c r="F35" s="751"/>
    </row>
    <row r="36" spans="1:6" ht="15" customHeight="1">
      <c r="A36" s="2"/>
      <c r="B36" s="758" t="s">
        <v>542</v>
      </c>
      <c r="C36" s="751"/>
      <c r="D36" s="751"/>
      <c r="E36" s="751"/>
      <c r="F36" s="751"/>
    </row>
    <row r="37" spans="1:6" ht="15" customHeight="1">
      <c r="A37" s="2"/>
      <c r="B37" s="758" t="s">
        <v>543</v>
      </c>
      <c r="C37" s="751"/>
      <c r="D37" s="751"/>
      <c r="E37" s="751"/>
      <c r="F37" s="751"/>
    </row>
    <row r="38" spans="1:6" ht="15" customHeight="1">
      <c r="A38" s="2"/>
      <c r="B38" s="758" t="s">
        <v>544</v>
      </c>
      <c r="C38" s="751"/>
      <c r="D38" s="751"/>
      <c r="E38" s="751"/>
      <c r="F38" s="751"/>
    </row>
    <row r="39" spans="1:6" ht="15" customHeight="1">
      <c r="A39" s="2" t="s">
        <v>545</v>
      </c>
      <c r="B39" s="758"/>
      <c r="C39" s="25"/>
      <c r="D39" s="25"/>
      <c r="E39" s="25"/>
      <c r="F39" s="25"/>
    </row>
    <row r="40" spans="1:6" ht="15" customHeight="1">
      <c r="A40" s="2"/>
      <c r="B40" s="758" t="s">
        <v>547</v>
      </c>
      <c r="C40" s="751"/>
      <c r="D40" s="751"/>
      <c r="E40" s="751"/>
      <c r="F40" s="751"/>
    </row>
    <row r="41" spans="1:6" ht="15" customHeight="1">
      <c r="A41" s="2"/>
      <c r="B41" s="758" t="s">
        <v>548</v>
      </c>
      <c r="C41" s="751"/>
      <c r="D41" s="751"/>
      <c r="E41" s="751"/>
      <c r="F41" s="751"/>
    </row>
    <row r="42" spans="1:6" ht="15" customHeight="1">
      <c r="A42" s="2"/>
      <c r="B42" s="758" t="s">
        <v>549</v>
      </c>
      <c r="C42" s="751"/>
      <c r="D42" s="751"/>
      <c r="E42" s="751"/>
      <c r="F42" s="751"/>
    </row>
    <row r="43" spans="1:6" ht="15" customHeight="1">
      <c r="A43" s="2" t="s">
        <v>550</v>
      </c>
      <c r="B43" s="758"/>
      <c r="C43" s="25"/>
      <c r="D43" s="25"/>
      <c r="E43" s="25"/>
      <c r="F43" s="25"/>
    </row>
    <row r="44" spans="1:6" ht="15" customHeight="1">
      <c r="A44" s="2"/>
      <c r="B44" s="758" t="s">
        <v>552</v>
      </c>
      <c r="C44" s="751"/>
      <c r="D44" s="751"/>
      <c r="E44" s="751"/>
      <c r="F44" s="751"/>
    </row>
    <row r="45" spans="1:6" ht="15" customHeight="1">
      <c r="A45" s="2"/>
      <c r="B45" s="758" t="s">
        <v>553</v>
      </c>
      <c r="C45" s="751"/>
      <c r="D45" s="751"/>
      <c r="E45" s="751"/>
      <c r="F45" s="751"/>
    </row>
    <row r="46" spans="1:6" ht="15" customHeight="1">
      <c r="A46" s="2"/>
      <c r="B46" s="758" t="s">
        <v>554</v>
      </c>
      <c r="C46" s="751"/>
      <c r="D46" s="751"/>
      <c r="E46" s="751"/>
      <c r="F46" s="751"/>
    </row>
    <row r="47" spans="1:6" ht="15" customHeight="1">
      <c r="A47" s="2"/>
      <c r="B47" s="758" t="s">
        <v>555</v>
      </c>
      <c r="C47" s="751"/>
      <c r="D47" s="751"/>
      <c r="E47" s="751"/>
      <c r="F47" s="751"/>
    </row>
    <row r="48" spans="1:6" ht="15" customHeight="1">
      <c r="A48" s="2"/>
      <c r="B48" s="758" t="s">
        <v>556</v>
      </c>
      <c r="C48" s="751"/>
      <c r="D48" s="751"/>
      <c r="E48" s="751"/>
      <c r="F48" s="751"/>
    </row>
    <row r="49" spans="1:6" ht="15" customHeight="1">
      <c r="A49" s="2"/>
      <c r="B49" s="758" t="s">
        <v>557</v>
      </c>
      <c r="C49" s="751"/>
      <c r="D49" s="751"/>
      <c r="E49" s="751"/>
      <c r="F49" s="751"/>
    </row>
    <row r="50" spans="1:6" ht="15" customHeight="1">
      <c r="A50" s="2"/>
      <c r="B50" s="758" t="s">
        <v>558</v>
      </c>
      <c r="C50" s="751"/>
      <c r="D50" s="751"/>
      <c r="E50" s="751"/>
      <c r="F50" s="751"/>
    </row>
    <row r="51" spans="1:6" ht="15" customHeight="1">
      <c r="A51" s="2" t="s">
        <v>559</v>
      </c>
      <c r="B51" s="758"/>
      <c r="C51" s="25"/>
      <c r="D51" s="25"/>
      <c r="E51" s="25"/>
      <c r="F51" s="25"/>
    </row>
    <row r="52" spans="1:6" ht="15" customHeight="1">
      <c r="A52" s="2"/>
      <c r="B52" s="758" t="s">
        <v>561</v>
      </c>
      <c r="C52" s="751"/>
      <c r="D52" s="751"/>
      <c r="E52" s="751"/>
      <c r="F52" s="751"/>
    </row>
    <row r="53" spans="1:6" ht="15" customHeight="1">
      <c r="A53" s="2"/>
      <c r="B53" s="758" t="s">
        <v>562</v>
      </c>
      <c r="C53" s="751"/>
      <c r="D53" s="751"/>
      <c r="E53" s="751"/>
      <c r="F53" s="751"/>
    </row>
    <row r="54" spans="1:6" ht="15" customHeight="1">
      <c r="A54" s="2"/>
      <c r="B54" s="758" t="s">
        <v>563</v>
      </c>
      <c r="C54" s="751"/>
      <c r="D54" s="751"/>
      <c r="E54" s="751"/>
      <c r="F54" s="751"/>
    </row>
    <row r="55" spans="1:6" ht="15" customHeight="1">
      <c r="A55" s="2"/>
      <c r="B55" s="758" t="s">
        <v>564</v>
      </c>
      <c r="C55" s="751"/>
      <c r="D55" s="751"/>
      <c r="E55" s="751"/>
      <c r="F55" s="751"/>
    </row>
    <row r="56" spans="1:6" ht="15" customHeight="1">
      <c r="A56" s="2"/>
      <c r="B56" s="758" t="s">
        <v>565</v>
      </c>
      <c r="C56" s="755"/>
      <c r="D56" s="755"/>
      <c r="E56" s="755"/>
      <c r="F56" s="755"/>
    </row>
    <row r="57" spans="1:6" ht="15" customHeight="1">
      <c r="A57" s="2"/>
      <c r="B57" s="758" t="s">
        <v>566</v>
      </c>
      <c r="C57" s="755"/>
      <c r="D57" s="755"/>
      <c r="E57" s="755"/>
      <c r="F57" s="755"/>
    </row>
    <row r="58" spans="1:6" ht="15" customHeight="1">
      <c r="A58" s="2"/>
      <c r="B58" s="758" t="s">
        <v>567</v>
      </c>
      <c r="C58" s="751"/>
      <c r="D58" s="751"/>
      <c r="E58" s="751"/>
      <c r="F58" s="751"/>
    </row>
    <row r="59" spans="1:6" ht="15" customHeight="1">
      <c r="A59" s="2" t="s">
        <v>568</v>
      </c>
      <c r="B59" s="758"/>
      <c r="C59" s="25"/>
      <c r="D59" s="25"/>
      <c r="E59" s="25"/>
      <c r="F59" s="25"/>
    </row>
    <row r="60" spans="1:6" ht="15" customHeight="1">
      <c r="A60" s="2"/>
      <c r="B60" s="758" t="s">
        <v>570</v>
      </c>
      <c r="C60" s="751"/>
      <c r="D60" s="751"/>
      <c r="E60" s="751"/>
      <c r="F60" s="751"/>
    </row>
    <row r="61" spans="1:6" ht="15" customHeight="1">
      <c r="A61" s="2"/>
      <c r="B61" s="758" t="s">
        <v>571</v>
      </c>
      <c r="C61" s="751"/>
      <c r="D61" s="751"/>
      <c r="E61" s="751"/>
      <c r="F61" s="751"/>
    </row>
    <row r="62" spans="1:6" ht="15" customHeight="1">
      <c r="A62" s="2"/>
      <c r="B62" s="758" t="s">
        <v>572</v>
      </c>
      <c r="C62" s="751"/>
      <c r="D62" s="751"/>
      <c r="E62" s="751"/>
      <c r="F62" s="751"/>
    </row>
    <row r="63" spans="1:6" ht="15" customHeight="1">
      <c r="A63" s="2"/>
      <c r="B63" s="758" t="s">
        <v>573</v>
      </c>
      <c r="C63" s="751"/>
      <c r="D63" s="751"/>
      <c r="E63" s="751"/>
      <c r="F63" s="751"/>
    </row>
    <row r="64" spans="1:6" ht="15" customHeight="1">
      <c r="A64" s="2" t="s">
        <v>574</v>
      </c>
      <c r="B64" s="758"/>
      <c r="C64" s="25"/>
      <c r="D64" s="25"/>
      <c r="E64" s="25"/>
      <c r="F64" s="25"/>
    </row>
    <row r="65" spans="1:6" ht="15" customHeight="1">
      <c r="A65" s="2"/>
      <c r="B65" s="758" t="s">
        <v>576</v>
      </c>
      <c r="C65" s="751"/>
      <c r="D65" s="751"/>
      <c r="E65" s="751"/>
      <c r="F65" s="751"/>
    </row>
    <row r="66" spans="1:6" ht="15" customHeight="1">
      <c r="A66" s="2"/>
      <c r="B66" s="758" t="s">
        <v>577</v>
      </c>
      <c r="C66" s="751"/>
      <c r="D66" s="751"/>
      <c r="E66" s="751"/>
      <c r="F66" s="751"/>
    </row>
    <row r="67" spans="1:6" ht="15" customHeight="1">
      <c r="A67" s="2"/>
      <c r="B67" s="758" t="s">
        <v>578</v>
      </c>
      <c r="C67" s="751"/>
      <c r="D67" s="751"/>
      <c r="E67" s="751"/>
      <c r="F67" s="751"/>
    </row>
    <row r="68" spans="1:6" ht="15" customHeight="1">
      <c r="A68" s="2" t="s">
        <v>579</v>
      </c>
      <c r="B68" s="758"/>
      <c r="C68" s="25"/>
      <c r="D68" s="25"/>
      <c r="E68" s="25"/>
      <c r="F68" s="25"/>
    </row>
    <row r="69" spans="1:6" ht="15" customHeight="1">
      <c r="A69" s="2"/>
      <c r="B69" s="758" t="s">
        <v>580</v>
      </c>
      <c r="C69" s="751"/>
      <c r="D69" s="751"/>
      <c r="E69" s="751"/>
      <c r="F69" s="751"/>
    </row>
    <row r="70" spans="1:6" ht="15" customHeight="1">
      <c r="A70" s="2"/>
      <c r="B70" s="758" t="s">
        <v>581</v>
      </c>
      <c r="C70" s="751"/>
      <c r="D70" s="751"/>
      <c r="E70" s="751"/>
      <c r="F70" s="751"/>
    </row>
    <row r="71" spans="1:6" ht="15" customHeight="1">
      <c r="A71" s="2"/>
      <c r="B71" s="758" t="s">
        <v>582</v>
      </c>
      <c r="C71" s="751"/>
      <c r="D71" s="751"/>
      <c r="E71" s="751"/>
      <c r="F71" s="751"/>
    </row>
    <row r="72" spans="1:6" ht="15" customHeight="1">
      <c r="A72" s="2" t="s">
        <v>583</v>
      </c>
      <c r="B72" s="758"/>
      <c r="C72" s="25"/>
      <c r="D72" s="25"/>
      <c r="E72" s="25"/>
      <c r="F72" s="25"/>
    </row>
    <row r="73" spans="1:6" ht="15" customHeight="1">
      <c r="A73" s="2"/>
      <c r="B73" s="758" t="s">
        <v>584</v>
      </c>
      <c r="C73" s="751"/>
      <c r="D73" s="751"/>
      <c r="E73" s="751"/>
      <c r="F73" s="751"/>
    </row>
    <row r="74" spans="1:6" ht="15" customHeight="1">
      <c r="A74" s="2" t="s">
        <v>585</v>
      </c>
      <c r="B74" s="758"/>
      <c r="C74" s="25"/>
      <c r="D74" s="25"/>
      <c r="E74" s="25"/>
      <c r="F74" s="25"/>
    </row>
    <row r="75" spans="1:6" ht="15" customHeight="1">
      <c r="A75" s="2"/>
      <c r="B75" s="758" t="s">
        <v>586</v>
      </c>
      <c r="C75" s="751"/>
      <c r="D75" s="751"/>
      <c r="E75" s="751"/>
      <c r="F75" s="751"/>
    </row>
    <row r="76" spans="1:6" ht="15" customHeight="1">
      <c r="A76" s="2"/>
      <c r="B76" s="758" t="s">
        <v>587</v>
      </c>
      <c r="C76" s="751"/>
      <c r="D76" s="751"/>
      <c r="E76" s="751"/>
      <c r="F76" s="751"/>
    </row>
    <row r="77" spans="1:6" ht="15" customHeight="1">
      <c r="A77" s="2"/>
      <c r="B77" s="758" t="s">
        <v>588</v>
      </c>
      <c r="C77" s="751"/>
      <c r="D77" s="751"/>
      <c r="E77" s="751"/>
      <c r="F77" s="751"/>
    </row>
    <row r="78" spans="1:6" ht="15" customHeight="1">
      <c r="A78" s="2" t="s">
        <v>589</v>
      </c>
      <c r="B78" s="758"/>
      <c r="C78" s="25"/>
      <c r="D78" s="25"/>
      <c r="E78" s="25"/>
      <c r="F78" s="25"/>
    </row>
    <row r="79" spans="1:6" ht="15" customHeight="1">
      <c r="A79" s="2"/>
      <c r="B79" s="758" t="s">
        <v>591</v>
      </c>
      <c r="C79" s="751"/>
      <c r="D79" s="751"/>
      <c r="E79" s="751"/>
      <c r="F79" s="751"/>
    </row>
    <row r="80" spans="1:6" ht="15" customHeight="1">
      <c r="A80" s="2"/>
      <c r="B80" s="758" t="s">
        <v>592</v>
      </c>
      <c r="C80" s="755"/>
      <c r="D80" s="755"/>
      <c r="E80" s="755"/>
      <c r="F80" s="755"/>
    </row>
    <row r="81" spans="1:6" ht="15" customHeight="1">
      <c r="A81" s="2"/>
      <c r="B81" s="758" t="s">
        <v>593</v>
      </c>
      <c r="C81" s="755"/>
      <c r="D81" s="755"/>
      <c r="E81" s="755"/>
      <c r="F81" s="755"/>
    </row>
    <row r="82" spans="1:6" ht="15" customHeight="1">
      <c r="A82" s="2" t="s">
        <v>594</v>
      </c>
      <c r="B82" s="758"/>
      <c r="C82" s="25"/>
      <c r="D82" s="25"/>
      <c r="E82" s="25"/>
      <c r="F82" s="25"/>
    </row>
    <row r="83" spans="1:6" ht="15" customHeight="1">
      <c r="A83" s="2"/>
      <c r="B83" s="758" t="s">
        <v>595</v>
      </c>
      <c r="C83" s="751"/>
      <c r="D83" s="751"/>
      <c r="E83" s="751"/>
      <c r="F83" s="751"/>
    </row>
    <row r="84" spans="1:6" ht="15" customHeight="1">
      <c r="A84" s="2" t="s">
        <v>596</v>
      </c>
      <c r="B84" s="758"/>
      <c r="C84" s="25"/>
      <c r="D84" s="25"/>
      <c r="E84" s="25"/>
      <c r="F84" s="25"/>
    </row>
    <row r="85" spans="1:6" ht="15" customHeight="1">
      <c r="A85" s="2"/>
      <c r="B85" s="758" t="s">
        <v>598</v>
      </c>
      <c r="C85" s="751"/>
      <c r="D85" s="751"/>
      <c r="E85" s="751"/>
      <c r="F85" s="751"/>
    </row>
    <row r="86" spans="1:6" ht="15" customHeight="1">
      <c r="A86" s="2"/>
      <c r="B86" s="758" t="s">
        <v>599</v>
      </c>
      <c r="C86" s="751"/>
      <c r="D86" s="751"/>
      <c r="E86" s="751"/>
      <c r="F86" s="751"/>
    </row>
    <row r="87" spans="1:6" ht="15" customHeight="1">
      <c r="A87" s="2"/>
      <c r="B87" s="758" t="s">
        <v>600</v>
      </c>
      <c r="C87" s="751"/>
      <c r="D87" s="751"/>
      <c r="E87" s="751"/>
      <c r="F87" s="751"/>
    </row>
    <row r="88" spans="1:6" ht="14.25" customHeight="1">
      <c r="A88" s="2"/>
      <c r="B88" s="758" t="s">
        <v>601</v>
      </c>
      <c r="C88" s="751"/>
      <c r="D88" s="751"/>
      <c r="E88" s="751"/>
      <c r="F88" s="751"/>
    </row>
    <row r="89" spans="1:6" ht="14.25" customHeight="1">
      <c r="A89" s="2"/>
      <c r="B89" s="758" t="s">
        <v>602</v>
      </c>
      <c r="C89" s="755"/>
      <c r="D89" s="755"/>
      <c r="E89" s="755"/>
      <c r="F89" s="755"/>
    </row>
    <row r="90" spans="1:6" ht="14.25" customHeight="1">
      <c r="A90" s="2"/>
      <c r="B90" s="758" t="s">
        <v>603</v>
      </c>
      <c r="C90" s="751"/>
      <c r="D90" s="751"/>
      <c r="E90" s="751"/>
      <c r="F90" s="751"/>
    </row>
    <row r="91" spans="1:6" ht="14.25" customHeight="1" thickBot="1">
      <c r="A91" s="282" t="s">
        <v>606</v>
      </c>
      <c r="B91" s="759"/>
      <c r="C91" s="19"/>
      <c r="D91" s="19"/>
      <c r="E91" s="19"/>
      <c r="F91" s="19"/>
    </row>
  </sheetData>
  <mergeCells count="3">
    <mergeCell ref="E2:F2"/>
    <mergeCell ref="C2:D2"/>
    <mergeCell ref="A2:B3"/>
  </mergeCells>
  <conditionalFormatting sqref="C4:C91">
    <cfRule type="containsBlanks" dxfId="30" priority="2">
      <formula>LEN(TRIM(C4))=0</formula>
    </cfRule>
  </conditionalFormatting>
  <conditionalFormatting sqref="D4:F91">
    <cfRule type="containsBlanks" dxfId="29" priority="1">
      <formula>LEN(TRIM(D4))=0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0" max="16383" man="1"/>
  </rowBreak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Feuil159">
    <tabColor rgb="FFF9FBFA"/>
  </sheetPr>
  <dimension ref="A1:AH91"/>
  <sheetViews>
    <sheetView view="pageBreakPreview" zoomScaleNormal="100" zoomScaleSheetLayoutView="100" workbookViewId="0">
      <pane ySplit="3" topLeftCell="A4" activePane="bottomLeft" state="frozen"/>
      <selection activeCell="A28" sqref="A28"/>
      <selection pane="bottomLeft" activeCell="D9" sqref="D9"/>
    </sheetView>
  </sheetViews>
  <sheetFormatPr baseColWidth="10" defaultColWidth="14.3984375" defaultRowHeight="15" customHeight="1"/>
  <cols>
    <col min="1" max="1" width="1.19921875" style="422" customWidth="1"/>
    <col min="2" max="2" width="19.796875" style="422" customWidth="1"/>
    <col min="3" max="3" width="9.59765625" style="422" customWidth="1"/>
    <col min="4" max="4" width="11.59765625" style="422" customWidth="1"/>
    <col min="5" max="5" width="9.3984375" style="422" customWidth="1"/>
    <col min="6" max="6" width="10" style="422" customWidth="1"/>
    <col min="7" max="7" width="8.3984375" style="422" customWidth="1"/>
    <col min="8" max="8" width="10" style="422" customWidth="1"/>
    <col min="9" max="10" width="10.19921875" style="422" customWidth="1"/>
    <col min="11" max="11" width="11.53125" style="422" customWidth="1"/>
    <col min="12" max="12" width="9.19921875" style="422" customWidth="1"/>
    <col min="13" max="13" width="14" style="422" customWidth="1"/>
    <col min="14" max="14" width="17.33203125" style="422" customWidth="1"/>
    <col min="15" max="34" width="10.796875" style="422" customWidth="1"/>
    <col min="35" max="36" width="14.3984375" style="422" customWidth="1"/>
    <col min="37" max="16384" width="14.3984375" style="422"/>
  </cols>
  <sheetData>
    <row r="1" spans="1:34" ht="15" customHeight="1">
      <c r="A1" s="6" t="s">
        <v>2522</v>
      </c>
    </row>
    <row r="2" spans="1:34" ht="40.5" customHeight="1" thickBot="1">
      <c r="A2" s="1172" t="s">
        <v>629</v>
      </c>
      <c r="B2" s="1058"/>
      <c r="C2" s="1172" t="s">
        <v>2523</v>
      </c>
      <c r="D2" s="1058"/>
      <c r="E2" s="1058"/>
      <c r="F2" s="1173" t="s">
        <v>2524</v>
      </c>
      <c r="G2" s="962"/>
      <c r="H2" s="1172" t="s">
        <v>2525</v>
      </c>
      <c r="I2" s="1058"/>
      <c r="J2" s="1173" t="s">
        <v>2526</v>
      </c>
      <c r="K2" s="962"/>
      <c r="L2" s="1172" t="s">
        <v>2527</v>
      </c>
      <c r="M2" s="1058"/>
      <c r="N2" s="1058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  <c r="AC2" s="457"/>
      <c r="AD2" s="457"/>
      <c r="AE2" s="457"/>
      <c r="AF2" s="457"/>
      <c r="AG2" s="457"/>
      <c r="AH2" s="457"/>
    </row>
    <row r="3" spans="1:34" s="490" customFormat="1" ht="81.5" customHeight="1" thickBot="1">
      <c r="A3" s="484"/>
      <c r="B3" s="484"/>
      <c r="C3" s="36" t="s">
        <v>2528</v>
      </c>
      <c r="D3" s="36" t="s">
        <v>2529</v>
      </c>
      <c r="E3" s="36" t="s">
        <v>2530</v>
      </c>
      <c r="F3" s="36" t="s">
        <v>2531</v>
      </c>
      <c r="G3" s="36" t="s">
        <v>2532</v>
      </c>
      <c r="H3" s="36" t="s">
        <v>2531</v>
      </c>
      <c r="I3" s="36" t="s">
        <v>2532</v>
      </c>
      <c r="J3" s="36" t="s">
        <v>2531</v>
      </c>
      <c r="K3" s="36" t="s">
        <v>2532</v>
      </c>
      <c r="L3" s="36" t="s">
        <v>2528</v>
      </c>
      <c r="M3" s="36" t="s">
        <v>2529</v>
      </c>
      <c r="N3" s="36" t="s">
        <v>2530</v>
      </c>
    </row>
    <row r="4" spans="1:34" ht="15" customHeight="1">
      <c r="A4" s="2" t="s">
        <v>498</v>
      </c>
      <c r="B4" s="758"/>
      <c r="C4" s="25"/>
      <c r="D4" s="25"/>
      <c r="E4" s="25"/>
      <c r="F4" s="25"/>
      <c r="G4" s="25"/>
      <c r="H4" s="25"/>
      <c r="I4" s="25"/>
      <c r="J4" s="25"/>
      <c r="K4" s="25"/>
      <c r="L4" s="103"/>
      <c r="M4" s="103"/>
      <c r="N4" s="103"/>
    </row>
    <row r="5" spans="1:34" ht="15" customHeight="1">
      <c r="A5" s="2"/>
      <c r="B5" s="758" t="s">
        <v>500</v>
      </c>
      <c r="C5" s="755"/>
      <c r="D5" s="755"/>
      <c r="E5" s="755"/>
      <c r="F5" s="755"/>
      <c r="G5" s="755"/>
      <c r="H5" s="755"/>
      <c r="I5" s="755"/>
      <c r="J5" s="755"/>
      <c r="K5" s="755"/>
      <c r="L5" s="756"/>
      <c r="M5" s="756"/>
      <c r="N5" s="756"/>
    </row>
    <row r="6" spans="1:34" ht="15" customHeight="1">
      <c r="A6" s="2"/>
      <c r="B6" s="758" t="s">
        <v>501</v>
      </c>
      <c r="C6" s="751"/>
      <c r="D6" s="751"/>
      <c r="E6" s="751"/>
      <c r="F6" s="751"/>
      <c r="G6" s="751"/>
      <c r="H6" s="751"/>
      <c r="I6" s="751"/>
      <c r="J6" s="751"/>
      <c r="K6" s="751"/>
      <c r="L6" s="757"/>
      <c r="M6" s="757"/>
      <c r="N6" s="757"/>
    </row>
    <row r="7" spans="1:34" ht="15" customHeight="1">
      <c r="A7" s="2"/>
      <c r="B7" s="758" t="s">
        <v>502</v>
      </c>
      <c r="C7" s="751"/>
      <c r="D7" s="751"/>
      <c r="E7" s="751"/>
      <c r="F7" s="751"/>
      <c r="G7" s="751"/>
      <c r="H7" s="751"/>
      <c r="I7" s="751"/>
      <c r="J7" s="751"/>
      <c r="K7" s="751"/>
      <c r="L7" s="757"/>
      <c r="M7" s="757"/>
      <c r="N7" s="757"/>
    </row>
    <row r="8" spans="1:34" ht="15" customHeight="1">
      <c r="A8" s="2" t="s">
        <v>503</v>
      </c>
      <c r="B8" s="758"/>
      <c r="C8" s="25"/>
      <c r="D8" s="25"/>
      <c r="E8" s="25"/>
      <c r="F8" s="25"/>
      <c r="G8" s="25"/>
      <c r="H8" s="25"/>
      <c r="I8" s="25"/>
      <c r="J8" s="25"/>
      <c r="K8" s="25"/>
      <c r="L8" s="103"/>
      <c r="M8" s="103"/>
      <c r="N8" s="103"/>
    </row>
    <row r="9" spans="1:34" ht="15" customHeight="1">
      <c r="A9" s="2"/>
      <c r="B9" s="758" t="s">
        <v>505</v>
      </c>
      <c r="C9" s="751"/>
      <c r="D9" s="751"/>
      <c r="E9" s="751"/>
      <c r="F9" s="751"/>
      <c r="G9" s="751"/>
      <c r="H9" s="751"/>
      <c r="I9" s="751"/>
      <c r="J9" s="751"/>
      <c r="K9" s="751"/>
      <c r="L9" s="757"/>
      <c r="M9" s="757"/>
      <c r="N9" s="757"/>
    </row>
    <row r="10" spans="1:34" ht="15" customHeight="1">
      <c r="A10" s="2"/>
      <c r="B10" s="758" t="s">
        <v>506</v>
      </c>
      <c r="C10" s="751"/>
      <c r="D10" s="751"/>
      <c r="E10" s="751"/>
      <c r="F10" s="751"/>
      <c r="G10" s="751"/>
      <c r="H10" s="751"/>
      <c r="I10" s="751"/>
      <c r="J10" s="751"/>
      <c r="K10" s="751"/>
      <c r="L10" s="757"/>
      <c r="M10" s="757"/>
      <c r="N10" s="757"/>
    </row>
    <row r="11" spans="1:34" ht="15" customHeight="1">
      <c r="A11" s="2"/>
      <c r="B11" s="758" t="s">
        <v>507</v>
      </c>
      <c r="C11" s="751"/>
      <c r="D11" s="751"/>
      <c r="E11" s="751"/>
      <c r="F11" s="751"/>
      <c r="G11" s="751"/>
      <c r="H11" s="751"/>
      <c r="I11" s="751"/>
      <c r="J11" s="751"/>
      <c r="K11" s="751"/>
      <c r="L11" s="757"/>
      <c r="M11" s="757"/>
      <c r="N11" s="757"/>
    </row>
    <row r="12" spans="1:34" ht="15" customHeight="1">
      <c r="A12" s="2"/>
      <c r="B12" s="758" t="s">
        <v>508</v>
      </c>
      <c r="C12" s="751"/>
      <c r="D12" s="751"/>
      <c r="E12" s="751"/>
      <c r="F12" s="751"/>
      <c r="G12" s="751"/>
      <c r="H12" s="751"/>
      <c r="I12" s="751"/>
      <c r="J12" s="751"/>
      <c r="K12" s="751"/>
      <c r="L12" s="757"/>
      <c r="M12" s="757"/>
      <c r="N12" s="757"/>
    </row>
    <row r="13" spans="1:34" ht="15" customHeight="1">
      <c r="A13" s="2"/>
      <c r="B13" s="758" t="s">
        <v>509</v>
      </c>
      <c r="C13" s="751"/>
      <c r="D13" s="751"/>
      <c r="E13" s="751"/>
      <c r="F13" s="751"/>
      <c r="G13" s="751"/>
      <c r="H13" s="751"/>
      <c r="I13" s="751"/>
      <c r="J13" s="751"/>
      <c r="K13" s="751"/>
      <c r="L13" s="757"/>
      <c r="M13" s="757"/>
      <c r="N13" s="757"/>
    </row>
    <row r="14" spans="1:34" ht="15" customHeight="1">
      <c r="A14" s="2" t="s">
        <v>510</v>
      </c>
      <c r="B14" s="758"/>
      <c r="C14" s="25"/>
      <c r="D14" s="25"/>
      <c r="E14" s="25"/>
      <c r="F14" s="25"/>
      <c r="G14" s="25"/>
      <c r="H14" s="25"/>
      <c r="I14" s="25"/>
      <c r="J14" s="25"/>
      <c r="K14" s="25"/>
      <c r="L14" s="103"/>
      <c r="M14" s="103"/>
      <c r="N14" s="103"/>
    </row>
    <row r="15" spans="1:34" ht="15" customHeight="1">
      <c r="A15" s="2"/>
      <c r="B15" s="758" t="s">
        <v>512</v>
      </c>
      <c r="C15" s="751"/>
      <c r="D15" s="751"/>
      <c r="E15" s="751"/>
      <c r="F15" s="751"/>
      <c r="G15" s="751"/>
      <c r="H15" s="751"/>
      <c r="I15" s="751"/>
      <c r="J15" s="751"/>
      <c r="K15" s="751"/>
      <c r="L15" s="757"/>
      <c r="M15" s="757"/>
      <c r="N15" s="757"/>
    </row>
    <row r="16" spans="1:34" ht="15" customHeight="1">
      <c r="A16" s="2"/>
      <c r="B16" s="758" t="s">
        <v>513</v>
      </c>
      <c r="C16" s="751"/>
      <c r="D16" s="751"/>
      <c r="E16" s="751"/>
      <c r="F16" s="751"/>
      <c r="G16" s="751"/>
      <c r="H16" s="751"/>
      <c r="I16" s="751"/>
      <c r="J16" s="751"/>
      <c r="K16" s="751"/>
      <c r="L16" s="757"/>
      <c r="M16" s="757"/>
      <c r="N16" s="757"/>
    </row>
    <row r="17" spans="1:14" ht="15" customHeight="1">
      <c r="A17" s="2" t="s">
        <v>514</v>
      </c>
      <c r="B17" s="758"/>
      <c r="C17" s="25"/>
      <c r="D17" s="25"/>
      <c r="E17" s="25"/>
      <c r="F17" s="25"/>
      <c r="G17" s="25"/>
      <c r="H17" s="25"/>
      <c r="I17" s="25"/>
      <c r="J17" s="25"/>
      <c r="K17" s="25"/>
      <c r="L17" s="103"/>
      <c r="M17" s="103"/>
      <c r="N17" s="103"/>
    </row>
    <row r="18" spans="1:14" ht="15" customHeight="1">
      <c r="A18" s="2"/>
      <c r="B18" s="758" t="s">
        <v>516</v>
      </c>
      <c r="C18" s="751"/>
      <c r="D18" s="751"/>
      <c r="E18" s="751"/>
      <c r="F18" s="751"/>
      <c r="G18" s="751"/>
      <c r="H18" s="751"/>
      <c r="I18" s="751"/>
      <c r="J18" s="751"/>
      <c r="K18" s="751"/>
      <c r="L18" s="757"/>
      <c r="M18" s="757"/>
      <c r="N18" s="757"/>
    </row>
    <row r="19" spans="1:14" ht="15" customHeight="1">
      <c r="A19" s="2"/>
      <c r="B19" s="758" t="s">
        <v>517</v>
      </c>
      <c r="C19" s="751"/>
      <c r="D19" s="751"/>
      <c r="E19" s="751"/>
      <c r="F19" s="751"/>
      <c r="G19" s="751"/>
      <c r="H19" s="751"/>
      <c r="I19" s="751"/>
      <c r="J19" s="751"/>
      <c r="K19" s="751"/>
      <c r="L19" s="757"/>
      <c r="M19" s="757"/>
      <c r="N19" s="757"/>
    </row>
    <row r="20" spans="1:14" ht="15" customHeight="1">
      <c r="A20" s="2"/>
      <c r="B20" s="748" t="s">
        <v>518</v>
      </c>
      <c r="C20" s="755"/>
      <c r="D20" s="755"/>
      <c r="E20" s="755"/>
      <c r="F20" s="755"/>
      <c r="G20" s="755"/>
      <c r="H20" s="755"/>
      <c r="I20" s="755"/>
      <c r="J20" s="755"/>
      <c r="K20" s="755"/>
      <c r="L20" s="756"/>
      <c r="M20" s="756"/>
      <c r="N20" s="756"/>
    </row>
    <row r="21" spans="1:14" ht="15" customHeight="1">
      <c r="A21" s="2"/>
      <c r="B21" s="748" t="s">
        <v>519</v>
      </c>
      <c r="C21" s="755"/>
      <c r="D21" s="755"/>
      <c r="E21" s="755"/>
      <c r="F21" s="755"/>
      <c r="G21" s="755"/>
      <c r="H21" s="755"/>
      <c r="I21" s="755"/>
      <c r="J21" s="755"/>
      <c r="K21" s="755"/>
      <c r="L21" s="756"/>
      <c r="M21" s="756"/>
      <c r="N21" s="756"/>
    </row>
    <row r="22" spans="1:14" ht="15" customHeight="1">
      <c r="A22" s="2"/>
      <c r="B22" s="758" t="s">
        <v>520</v>
      </c>
      <c r="C22" s="751"/>
      <c r="D22" s="751"/>
      <c r="E22" s="751"/>
      <c r="F22" s="751"/>
      <c r="G22" s="751"/>
      <c r="H22" s="751"/>
      <c r="I22" s="751"/>
      <c r="J22" s="751"/>
      <c r="K22" s="751"/>
      <c r="L22" s="757"/>
      <c r="M22" s="757"/>
      <c r="N22" s="757"/>
    </row>
    <row r="23" spans="1:14" ht="15" customHeight="1">
      <c r="A23" s="2"/>
      <c r="B23" s="758" t="s">
        <v>521</v>
      </c>
      <c r="C23" s="751"/>
      <c r="D23" s="751"/>
      <c r="E23" s="751"/>
      <c r="F23" s="751"/>
      <c r="G23" s="751"/>
      <c r="H23" s="751"/>
      <c r="I23" s="751"/>
      <c r="J23" s="751"/>
      <c r="K23" s="751"/>
      <c r="L23" s="757"/>
      <c r="M23" s="757"/>
      <c r="N23" s="757"/>
    </row>
    <row r="24" spans="1:14" ht="15" customHeight="1">
      <c r="A24" s="2"/>
      <c r="B24" s="758" t="s">
        <v>522</v>
      </c>
      <c r="C24" s="751"/>
      <c r="D24" s="751"/>
      <c r="E24" s="751"/>
      <c r="F24" s="751"/>
      <c r="G24" s="751"/>
      <c r="H24" s="751"/>
      <c r="I24" s="751"/>
      <c r="J24" s="751"/>
      <c r="K24" s="751"/>
      <c r="L24" s="757"/>
      <c r="M24" s="757"/>
      <c r="N24" s="757"/>
    </row>
    <row r="25" spans="1:14" ht="15" customHeight="1">
      <c r="A25" s="2"/>
      <c r="B25" s="758" t="s">
        <v>523</v>
      </c>
      <c r="C25" s="751"/>
      <c r="D25" s="751"/>
      <c r="E25" s="751"/>
      <c r="F25" s="751"/>
      <c r="G25" s="751"/>
      <c r="H25" s="751"/>
      <c r="I25" s="751"/>
      <c r="J25" s="751"/>
      <c r="K25" s="751"/>
      <c r="L25" s="757"/>
      <c r="M25" s="757"/>
      <c r="N25" s="757"/>
    </row>
    <row r="26" spans="1:14" ht="15" customHeight="1">
      <c r="A26" s="2" t="s">
        <v>524</v>
      </c>
      <c r="B26" s="758"/>
      <c r="C26" s="25"/>
      <c r="D26" s="25"/>
      <c r="E26" s="25"/>
      <c r="F26" s="25"/>
      <c r="G26" s="25"/>
      <c r="H26" s="25"/>
      <c r="I26" s="25"/>
      <c r="J26" s="25"/>
      <c r="K26" s="25"/>
      <c r="L26" s="103"/>
      <c r="M26" s="103"/>
      <c r="N26" s="103"/>
    </row>
    <row r="27" spans="1:14" ht="15" customHeight="1">
      <c r="A27" s="2"/>
      <c r="B27" s="758" t="s">
        <v>532</v>
      </c>
      <c r="C27" s="751"/>
      <c r="D27" s="751"/>
      <c r="E27" s="751"/>
      <c r="F27" s="751"/>
      <c r="G27" s="751"/>
      <c r="H27" s="751"/>
      <c r="I27" s="751"/>
      <c r="J27" s="751"/>
      <c r="K27" s="751"/>
      <c r="L27" s="757"/>
      <c r="M27" s="757"/>
      <c r="N27" s="757"/>
    </row>
    <row r="28" spans="1:14" ht="15" customHeight="1">
      <c r="A28" s="2"/>
      <c r="B28" s="758" t="s">
        <v>533</v>
      </c>
      <c r="C28" s="751"/>
      <c r="D28" s="751"/>
      <c r="E28" s="751"/>
      <c r="F28" s="751"/>
      <c r="G28" s="751"/>
      <c r="H28" s="751"/>
      <c r="I28" s="751"/>
      <c r="J28" s="751"/>
      <c r="K28" s="751"/>
      <c r="L28" s="757"/>
      <c r="M28" s="757"/>
      <c r="N28" s="757"/>
    </row>
    <row r="29" spans="1:14" ht="15" customHeight="1">
      <c r="A29" s="2"/>
      <c r="B29" s="758" t="s">
        <v>534</v>
      </c>
      <c r="C29" s="751"/>
      <c r="D29" s="751"/>
      <c r="E29" s="751"/>
      <c r="F29" s="751"/>
      <c r="G29" s="751"/>
      <c r="H29" s="751"/>
      <c r="I29" s="751"/>
      <c r="J29" s="751"/>
      <c r="K29" s="751"/>
      <c r="L29" s="757"/>
      <c r="M29" s="757"/>
      <c r="N29" s="757"/>
    </row>
    <row r="30" spans="1:14" ht="15" customHeight="1">
      <c r="A30" s="2"/>
      <c r="B30" s="758" t="s">
        <v>535</v>
      </c>
      <c r="C30" s="751"/>
      <c r="D30" s="751"/>
      <c r="E30" s="751"/>
      <c r="F30" s="751"/>
      <c r="G30" s="751"/>
      <c r="H30" s="751"/>
      <c r="I30" s="751"/>
      <c r="J30" s="751"/>
      <c r="K30" s="751"/>
      <c r="L30" s="757"/>
      <c r="M30" s="757"/>
      <c r="N30" s="757"/>
    </row>
    <row r="31" spans="1:14" ht="15" customHeight="1">
      <c r="A31" s="2"/>
      <c r="B31" s="758" t="s">
        <v>536</v>
      </c>
      <c r="C31" s="755"/>
      <c r="D31" s="755"/>
      <c r="E31" s="755"/>
      <c r="F31" s="755"/>
      <c r="G31" s="755"/>
      <c r="H31" s="755"/>
      <c r="I31" s="755"/>
      <c r="J31" s="755"/>
      <c r="K31" s="755"/>
      <c r="L31" s="756"/>
      <c r="M31" s="756"/>
      <c r="N31" s="756"/>
    </row>
    <row r="32" spans="1:14" ht="15" customHeight="1">
      <c r="A32" s="2" t="s">
        <v>537</v>
      </c>
      <c r="B32" s="758"/>
      <c r="C32" s="25"/>
      <c r="D32" s="25"/>
      <c r="E32" s="25"/>
      <c r="F32" s="25"/>
      <c r="G32" s="25"/>
      <c r="H32" s="25"/>
      <c r="I32" s="25"/>
      <c r="J32" s="25"/>
      <c r="K32" s="25"/>
      <c r="L32" s="103"/>
      <c r="M32" s="103"/>
      <c r="N32" s="103"/>
    </row>
    <row r="33" spans="1:14" ht="15" customHeight="1">
      <c r="A33" s="2"/>
      <c r="B33" s="758" t="s">
        <v>539</v>
      </c>
      <c r="C33" s="751"/>
      <c r="D33" s="751"/>
      <c r="E33" s="751"/>
      <c r="F33" s="751"/>
      <c r="G33" s="751"/>
      <c r="H33" s="751"/>
      <c r="I33" s="751"/>
      <c r="J33" s="751"/>
      <c r="K33" s="751"/>
      <c r="L33" s="757"/>
      <c r="M33" s="757"/>
      <c r="N33" s="757"/>
    </row>
    <row r="34" spans="1:14" ht="15" customHeight="1">
      <c r="A34" s="2"/>
      <c r="B34" s="758" t="s">
        <v>540</v>
      </c>
      <c r="C34" s="751"/>
      <c r="D34" s="751"/>
      <c r="E34" s="751"/>
      <c r="F34" s="751"/>
      <c r="G34" s="751"/>
      <c r="H34" s="751"/>
      <c r="I34" s="751"/>
      <c r="J34" s="751"/>
      <c r="K34" s="751"/>
      <c r="L34" s="757"/>
      <c r="M34" s="757"/>
      <c r="N34" s="757"/>
    </row>
    <row r="35" spans="1:14" ht="15" customHeight="1">
      <c r="A35" s="2"/>
      <c r="B35" s="758" t="s">
        <v>541</v>
      </c>
      <c r="C35" s="751"/>
      <c r="D35" s="751"/>
      <c r="E35" s="751"/>
      <c r="F35" s="751"/>
      <c r="G35" s="751"/>
      <c r="H35" s="751"/>
      <c r="I35" s="751"/>
      <c r="J35" s="751"/>
      <c r="K35" s="751"/>
      <c r="L35" s="757"/>
      <c r="M35" s="757"/>
      <c r="N35" s="757"/>
    </row>
    <row r="36" spans="1:14" ht="15" customHeight="1">
      <c r="A36" s="2"/>
      <c r="B36" s="758" t="s">
        <v>542</v>
      </c>
      <c r="C36" s="751"/>
      <c r="D36" s="751"/>
      <c r="E36" s="751"/>
      <c r="F36" s="751"/>
      <c r="G36" s="751"/>
      <c r="H36" s="751"/>
      <c r="I36" s="751"/>
      <c r="J36" s="751"/>
      <c r="K36" s="751"/>
      <c r="L36" s="757"/>
      <c r="M36" s="757"/>
      <c r="N36" s="757"/>
    </row>
    <row r="37" spans="1:14" ht="15" customHeight="1">
      <c r="A37" s="2"/>
      <c r="B37" s="758" t="s">
        <v>543</v>
      </c>
      <c r="C37" s="751"/>
      <c r="D37" s="751"/>
      <c r="E37" s="751"/>
      <c r="F37" s="751"/>
      <c r="G37" s="751"/>
      <c r="H37" s="751"/>
      <c r="I37" s="751"/>
      <c r="J37" s="751"/>
      <c r="K37" s="751"/>
      <c r="L37" s="757"/>
      <c r="M37" s="757"/>
      <c r="N37" s="757"/>
    </row>
    <row r="38" spans="1:14" ht="15" customHeight="1">
      <c r="A38" s="2"/>
      <c r="B38" s="758" t="s">
        <v>544</v>
      </c>
      <c r="C38" s="751"/>
      <c r="D38" s="751"/>
      <c r="E38" s="751"/>
      <c r="F38" s="751"/>
      <c r="G38" s="751"/>
      <c r="H38" s="751"/>
      <c r="I38" s="751"/>
      <c r="J38" s="751"/>
      <c r="K38" s="751"/>
      <c r="L38" s="757"/>
      <c r="M38" s="757"/>
      <c r="N38" s="757"/>
    </row>
    <row r="39" spans="1:14" ht="15" customHeight="1">
      <c r="A39" s="2" t="s">
        <v>545</v>
      </c>
      <c r="B39" s="758"/>
      <c r="C39" s="25"/>
      <c r="D39" s="25"/>
      <c r="E39" s="25"/>
      <c r="F39" s="25"/>
      <c r="G39" s="25"/>
      <c r="H39" s="25"/>
      <c r="I39" s="25"/>
      <c r="J39" s="25"/>
      <c r="K39" s="25"/>
      <c r="L39" s="103"/>
      <c r="M39" s="103"/>
      <c r="N39" s="103"/>
    </row>
    <row r="40" spans="1:14" ht="15" customHeight="1">
      <c r="A40" s="2"/>
      <c r="B40" s="758" t="s">
        <v>547</v>
      </c>
      <c r="C40" s="751"/>
      <c r="D40" s="751"/>
      <c r="E40" s="751"/>
      <c r="F40" s="751"/>
      <c r="G40" s="751"/>
      <c r="H40" s="751"/>
      <c r="I40" s="751"/>
      <c r="J40" s="751"/>
      <c r="K40" s="751"/>
      <c r="L40" s="757"/>
      <c r="M40" s="757"/>
      <c r="N40" s="757"/>
    </row>
    <row r="41" spans="1:14" ht="15" customHeight="1">
      <c r="A41" s="2"/>
      <c r="B41" s="758" t="s">
        <v>548</v>
      </c>
      <c r="C41" s="751"/>
      <c r="D41" s="751"/>
      <c r="E41" s="751"/>
      <c r="F41" s="751"/>
      <c r="G41" s="751"/>
      <c r="H41" s="751"/>
      <c r="I41" s="751"/>
      <c r="J41" s="751"/>
      <c r="K41" s="751"/>
      <c r="L41" s="757"/>
      <c r="M41" s="757"/>
      <c r="N41" s="757"/>
    </row>
    <row r="42" spans="1:14" ht="15" customHeight="1">
      <c r="A42" s="2"/>
      <c r="B42" s="758" t="s">
        <v>549</v>
      </c>
      <c r="C42" s="751"/>
      <c r="D42" s="751"/>
      <c r="E42" s="751"/>
      <c r="F42" s="751"/>
      <c r="G42" s="751"/>
      <c r="H42" s="751"/>
      <c r="I42" s="751"/>
      <c r="J42" s="751"/>
      <c r="K42" s="751"/>
      <c r="L42" s="757"/>
      <c r="M42" s="757"/>
      <c r="N42" s="757"/>
    </row>
    <row r="43" spans="1:14" ht="15" customHeight="1">
      <c r="A43" s="2" t="s">
        <v>550</v>
      </c>
      <c r="B43" s="758"/>
      <c r="C43" s="25"/>
      <c r="D43" s="25"/>
      <c r="E43" s="25"/>
      <c r="F43" s="25"/>
      <c r="G43" s="25"/>
      <c r="H43" s="25"/>
      <c r="I43" s="25"/>
      <c r="J43" s="25"/>
      <c r="K43" s="25"/>
      <c r="L43" s="103"/>
      <c r="M43" s="103"/>
      <c r="N43" s="103"/>
    </row>
    <row r="44" spans="1:14" ht="15" customHeight="1">
      <c r="A44" s="2"/>
      <c r="B44" s="758" t="s">
        <v>552</v>
      </c>
      <c r="C44" s="751"/>
      <c r="D44" s="751"/>
      <c r="E44" s="751"/>
      <c r="F44" s="751"/>
      <c r="G44" s="751"/>
      <c r="H44" s="751"/>
      <c r="I44" s="751"/>
      <c r="J44" s="751"/>
      <c r="K44" s="751"/>
      <c r="L44" s="757"/>
      <c r="M44" s="757"/>
      <c r="N44" s="757"/>
    </row>
    <row r="45" spans="1:14" ht="15" customHeight="1">
      <c r="A45" s="2"/>
      <c r="B45" s="758" t="s">
        <v>553</v>
      </c>
      <c r="C45" s="751"/>
      <c r="D45" s="751"/>
      <c r="E45" s="751"/>
      <c r="F45" s="751"/>
      <c r="G45" s="751"/>
      <c r="H45" s="751"/>
      <c r="I45" s="751"/>
      <c r="J45" s="751"/>
      <c r="K45" s="751"/>
      <c r="L45" s="757"/>
      <c r="M45" s="757"/>
      <c r="N45" s="757"/>
    </row>
    <row r="46" spans="1:14" ht="15" customHeight="1">
      <c r="A46" s="2"/>
      <c r="B46" s="758" t="s">
        <v>554</v>
      </c>
      <c r="C46" s="751"/>
      <c r="D46" s="751"/>
      <c r="E46" s="751"/>
      <c r="F46" s="751"/>
      <c r="G46" s="751"/>
      <c r="H46" s="751"/>
      <c r="I46" s="751"/>
      <c r="J46" s="751"/>
      <c r="K46" s="751"/>
      <c r="L46" s="757"/>
      <c r="M46" s="757"/>
      <c r="N46" s="757"/>
    </row>
    <row r="47" spans="1:14" ht="15" customHeight="1">
      <c r="A47" s="2"/>
      <c r="B47" s="758" t="s">
        <v>555</v>
      </c>
      <c r="C47" s="751"/>
      <c r="D47" s="751"/>
      <c r="E47" s="751"/>
      <c r="F47" s="751"/>
      <c r="G47" s="751"/>
      <c r="H47" s="751"/>
      <c r="I47" s="751"/>
      <c r="J47" s="751"/>
      <c r="K47" s="751"/>
      <c r="L47" s="757"/>
      <c r="M47" s="757"/>
      <c r="N47" s="757"/>
    </row>
    <row r="48" spans="1:14" ht="15" customHeight="1">
      <c r="A48" s="2"/>
      <c r="B48" s="758" t="s">
        <v>556</v>
      </c>
      <c r="C48" s="751"/>
      <c r="D48" s="751"/>
      <c r="E48" s="751"/>
      <c r="F48" s="751"/>
      <c r="G48" s="751"/>
      <c r="H48" s="751"/>
      <c r="I48" s="751"/>
      <c r="J48" s="751"/>
      <c r="K48" s="751"/>
      <c r="L48" s="757"/>
      <c r="M48" s="757"/>
      <c r="N48" s="757"/>
    </row>
    <row r="49" spans="1:14" ht="15" customHeight="1">
      <c r="A49" s="2"/>
      <c r="B49" s="758" t="s">
        <v>557</v>
      </c>
      <c r="C49" s="751"/>
      <c r="D49" s="751"/>
      <c r="E49" s="751"/>
      <c r="F49" s="751"/>
      <c r="G49" s="751"/>
      <c r="H49" s="751"/>
      <c r="I49" s="751"/>
      <c r="J49" s="751"/>
      <c r="K49" s="751"/>
      <c r="L49" s="757"/>
      <c r="M49" s="757"/>
      <c r="N49" s="757"/>
    </row>
    <row r="50" spans="1:14" ht="15" customHeight="1">
      <c r="A50" s="2"/>
      <c r="B50" s="758" t="s">
        <v>558</v>
      </c>
      <c r="C50" s="751"/>
      <c r="D50" s="751"/>
      <c r="E50" s="751"/>
      <c r="F50" s="751"/>
      <c r="G50" s="751"/>
      <c r="H50" s="751"/>
      <c r="I50" s="751"/>
      <c r="J50" s="751"/>
      <c r="K50" s="751"/>
      <c r="L50" s="757"/>
      <c r="M50" s="757"/>
      <c r="N50" s="757"/>
    </row>
    <row r="51" spans="1:14" ht="15" customHeight="1">
      <c r="A51" s="2" t="s">
        <v>559</v>
      </c>
      <c r="B51" s="758"/>
      <c r="C51" s="25"/>
      <c r="D51" s="25"/>
      <c r="E51" s="25"/>
      <c r="F51" s="25"/>
      <c r="G51" s="25"/>
      <c r="H51" s="25"/>
      <c r="I51" s="25"/>
      <c r="J51" s="25"/>
      <c r="K51" s="25"/>
      <c r="L51" s="103"/>
      <c r="M51" s="103"/>
      <c r="N51" s="103"/>
    </row>
    <row r="52" spans="1:14" ht="15" customHeight="1">
      <c r="A52" s="2"/>
      <c r="B52" s="758" t="s">
        <v>561</v>
      </c>
      <c r="C52" s="751"/>
      <c r="D52" s="751"/>
      <c r="E52" s="751"/>
      <c r="F52" s="751"/>
      <c r="G52" s="751"/>
      <c r="H52" s="751"/>
      <c r="I52" s="751"/>
      <c r="J52" s="751"/>
      <c r="K52" s="751"/>
      <c r="L52" s="757"/>
      <c r="M52" s="757"/>
      <c r="N52" s="757"/>
    </row>
    <row r="53" spans="1:14" ht="15" customHeight="1">
      <c r="A53" s="2"/>
      <c r="B53" s="758" t="s">
        <v>562</v>
      </c>
      <c r="C53" s="751"/>
      <c r="D53" s="751"/>
      <c r="E53" s="751"/>
      <c r="F53" s="751"/>
      <c r="G53" s="751"/>
      <c r="H53" s="751"/>
      <c r="I53" s="751"/>
      <c r="J53" s="751"/>
      <c r="K53" s="751"/>
      <c r="L53" s="757"/>
      <c r="M53" s="757"/>
      <c r="N53" s="757"/>
    </row>
    <row r="54" spans="1:14" ht="15" customHeight="1">
      <c r="A54" s="2"/>
      <c r="B54" s="758" t="s">
        <v>563</v>
      </c>
      <c r="C54" s="751"/>
      <c r="D54" s="751"/>
      <c r="E54" s="751"/>
      <c r="F54" s="751"/>
      <c r="G54" s="751"/>
      <c r="H54" s="751"/>
      <c r="I54" s="751"/>
      <c r="J54" s="751"/>
      <c r="K54" s="751"/>
      <c r="L54" s="757"/>
      <c r="M54" s="757"/>
      <c r="N54" s="757"/>
    </row>
    <row r="55" spans="1:14" ht="15" customHeight="1">
      <c r="A55" s="2"/>
      <c r="B55" s="758" t="s">
        <v>564</v>
      </c>
      <c r="C55" s="751"/>
      <c r="D55" s="751"/>
      <c r="E55" s="751"/>
      <c r="F55" s="751"/>
      <c r="G55" s="751"/>
      <c r="H55" s="751"/>
      <c r="I55" s="751"/>
      <c r="J55" s="751"/>
      <c r="K55" s="751"/>
      <c r="L55" s="757"/>
      <c r="M55" s="757"/>
      <c r="N55" s="757"/>
    </row>
    <row r="56" spans="1:14" ht="15" customHeight="1">
      <c r="A56" s="2"/>
      <c r="B56" s="758" t="s">
        <v>565</v>
      </c>
      <c r="C56" s="755"/>
      <c r="D56" s="755"/>
      <c r="E56" s="755"/>
      <c r="F56" s="755"/>
      <c r="G56" s="755"/>
      <c r="H56" s="755"/>
      <c r="I56" s="755"/>
      <c r="J56" s="755"/>
      <c r="K56" s="755"/>
      <c r="L56" s="756"/>
      <c r="M56" s="756"/>
      <c r="N56" s="756"/>
    </row>
    <row r="57" spans="1:14" ht="15" customHeight="1">
      <c r="A57" s="2"/>
      <c r="B57" s="758" t="s">
        <v>566</v>
      </c>
      <c r="C57" s="755"/>
      <c r="D57" s="755"/>
      <c r="E57" s="755"/>
      <c r="F57" s="755"/>
      <c r="G57" s="755"/>
      <c r="H57" s="755"/>
      <c r="I57" s="755"/>
      <c r="J57" s="755"/>
      <c r="K57" s="755"/>
      <c r="L57" s="756"/>
      <c r="M57" s="756"/>
      <c r="N57" s="756"/>
    </row>
    <row r="58" spans="1:14" ht="15" customHeight="1">
      <c r="A58" s="2"/>
      <c r="B58" s="758" t="s">
        <v>567</v>
      </c>
      <c r="C58" s="751"/>
      <c r="D58" s="751"/>
      <c r="E58" s="751"/>
      <c r="F58" s="751"/>
      <c r="G58" s="751"/>
      <c r="H58" s="751"/>
      <c r="I58" s="751"/>
      <c r="J58" s="751"/>
      <c r="K58" s="751"/>
      <c r="L58" s="757"/>
      <c r="M58" s="757"/>
      <c r="N58" s="757"/>
    </row>
    <row r="59" spans="1:14" ht="15" customHeight="1">
      <c r="A59" s="2" t="s">
        <v>568</v>
      </c>
      <c r="B59" s="758"/>
      <c r="C59" s="25"/>
      <c r="D59" s="25"/>
      <c r="E59" s="25"/>
      <c r="F59" s="25"/>
      <c r="G59" s="25"/>
      <c r="H59" s="25"/>
      <c r="I59" s="25"/>
      <c r="J59" s="25"/>
      <c r="K59" s="25"/>
      <c r="L59" s="103"/>
      <c r="M59" s="103"/>
      <c r="N59" s="103"/>
    </row>
    <row r="60" spans="1:14" ht="15" customHeight="1">
      <c r="A60" s="2"/>
      <c r="B60" s="758" t="s">
        <v>570</v>
      </c>
      <c r="C60" s="751"/>
      <c r="D60" s="751"/>
      <c r="E60" s="751"/>
      <c r="F60" s="751"/>
      <c r="G60" s="751"/>
      <c r="H60" s="751"/>
      <c r="I60" s="751"/>
      <c r="J60" s="751"/>
      <c r="K60" s="751"/>
      <c r="L60" s="757"/>
      <c r="M60" s="757"/>
      <c r="N60" s="757"/>
    </row>
    <row r="61" spans="1:14" ht="15" customHeight="1">
      <c r="A61" s="2"/>
      <c r="B61" s="758" t="s">
        <v>571</v>
      </c>
      <c r="C61" s="751"/>
      <c r="D61" s="751"/>
      <c r="E61" s="751"/>
      <c r="F61" s="751"/>
      <c r="G61" s="751"/>
      <c r="H61" s="751"/>
      <c r="I61" s="751"/>
      <c r="J61" s="751"/>
      <c r="K61" s="751"/>
      <c r="L61" s="757"/>
      <c r="M61" s="757"/>
      <c r="N61" s="757"/>
    </row>
    <row r="62" spans="1:14" ht="15" customHeight="1">
      <c r="A62" s="2"/>
      <c r="B62" s="758" t="s">
        <v>572</v>
      </c>
      <c r="C62" s="751"/>
      <c r="D62" s="751"/>
      <c r="E62" s="751"/>
      <c r="F62" s="751"/>
      <c r="G62" s="751"/>
      <c r="H62" s="751"/>
      <c r="I62" s="751"/>
      <c r="J62" s="751"/>
      <c r="K62" s="751"/>
      <c r="L62" s="757"/>
      <c r="M62" s="757"/>
      <c r="N62" s="757"/>
    </row>
    <row r="63" spans="1:14" ht="15" customHeight="1">
      <c r="A63" s="2"/>
      <c r="B63" s="758" t="s">
        <v>573</v>
      </c>
      <c r="C63" s="751"/>
      <c r="D63" s="751"/>
      <c r="E63" s="751"/>
      <c r="F63" s="751"/>
      <c r="G63" s="751"/>
      <c r="H63" s="751"/>
      <c r="I63" s="751"/>
      <c r="J63" s="751"/>
      <c r="K63" s="751"/>
      <c r="L63" s="757"/>
      <c r="M63" s="757"/>
      <c r="N63" s="757"/>
    </row>
    <row r="64" spans="1:14" ht="15" customHeight="1">
      <c r="A64" s="2" t="s">
        <v>574</v>
      </c>
      <c r="B64" s="758"/>
      <c r="C64" s="25"/>
      <c r="D64" s="25"/>
      <c r="E64" s="25"/>
      <c r="F64" s="25"/>
      <c r="G64" s="25"/>
      <c r="H64" s="25"/>
      <c r="I64" s="25"/>
      <c r="J64" s="25"/>
      <c r="K64" s="25"/>
      <c r="L64" s="103"/>
      <c r="M64" s="103"/>
      <c r="N64" s="103"/>
    </row>
    <row r="65" spans="1:14" ht="15" customHeight="1">
      <c r="A65" s="2"/>
      <c r="B65" s="758" t="s">
        <v>576</v>
      </c>
      <c r="C65" s="751"/>
      <c r="D65" s="751"/>
      <c r="E65" s="751"/>
      <c r="F65" s="751"/>
      <c r="G65" s="751"/>
      <c r="H65" s="751"/>
      <c r="I65" s="751"/>
      <c r="J65" s="751"/>
      <c r="K65" s="751"/>
      <c r="L65" s="757"/>
      <c r="M65" s="757"/>
      <c r="N65" s="757"/>
    </row>
    <row r="66" spans="1:14" ht="15" customHeight="1">
      <c r="A66" s="2"/>
      <c r="B66" s="758" t="s">
        <v>577</v>
      </c>
      <c r="C66" s="751"/>
      <c r="D66" s="751"/>
      <c r="E66" s="751"/>
      <c r="F66" s="751"/>
      <c r="G66" s="751"/>
      <c r="H66" s="751"/>
      <c r="I66" s="751"/>
      <c r="J66" s="751"/>
      <c r="K66" s="751"/>
      <c r="L66" s="757"/>
      <c r="M66" s="757"/>
      <c r="N66" s="757"/>
    </row>
    <row r="67" spans="1:14" ht="15" customHeight="1">
      <c r="A67" s="2"/>
      <c r="B67" s="758" t="s">
        <v>578</v>
      </c>
      <c r="C67" s="751"/>
      <c r="D67" s="751"/>
      <c r="E67" s="751"/>
      <c r="F67" s="751"/>
      <c r="G67" s="751"/>
      <c r="H67" s="751"/>
      <c r="I67" s="751"/>
      <c r="J67" s="751"/>
      <c r="K67" s="751"/>
      <c r="L67" s="757"/>
      <c r="M67" s="757"/>
      <c r="N67" s="757"/>
    </row>
    <row r="68" spans="1:14" ht="15" customHeight="1">
      <c r="A68" s="2" t="s">
        <v>579</v>
      </c>
      <c r="B68" s="758"/>
      <c r="C68" s="25"/>
      <c r="D68" s="25"/>
      <c r="E68" s="25"/>
      <c r="F68" s="25"/>
      <c r="G68" s="25"/>
      <c r="H68" s="25"/>
      <c r="I68" s="25"/>
      <c r="J68" s="25"/>
      <c r="K68" s="25"/>
      <c r="L68" s="103"/>
      <c r="M68" s="103"/>
      <c r="N68" s="103"/>
    </row>
    <row r="69" spans="1:14" ht="15" customHeight="1">
      <c r="A69" s="2"/>
      <c r="B69" s="758" t="s">
        <v>580</v>
      </c>
      <c r="C69" s="751"/>
      <c r="D69" s="751"/>
      <c r="E69" s="751"/>
      <c r="F69" s="751"/>
      <c r="G69" s="751"/>
      <c r="H69" s="751"/>
      <c r="I69" s="751"/>
      <c r="J69" s="751"/>
      <c r="K69" s="751"/>
      <c r="L69" s="757"/>
      <c r="M69" s="757"/>
      <c r="N69" s="757"/>
    </row>
    <row r="70" spans="1:14" ht="15" customHeight="1">
      <c r="A70" s="2"/>
      <c r="B70" s="758" t="s">
        <v>581</v>
      </c>
      <c r="C70" s="751"/>
      <c r="D70" s="751"/>
      <c r="E70" s="751"/>
      <c r="F70" s="751"/>
      <c r="G70" s="751"/>
      <c r="H70" s="751"/>
      <c r="I70" s="751"/>
      <c r="J70" s="751"/>
      <c r="K70" s="751"/>
      <c r="L70" s="757"/>
      <c r="M70" s="757"/>
      <c r="N70" s="757"/>
    </row>
    <row r="71" spans="1:14" ht="15" customHeight="1">
      <c r="A71" s="2"/>
      <c r="B71" s="758" t="s">
        <v>582</v>
      </c>
      <c r="C71" s="751"/>
      <c r="D71" s="751"/>
      <c r="E71" s="751"/>
      <c r="F71" s="751"/>
      <c r="G71" s="751"/>
      <c r="H71" s="751"/>
      <c r="I71" s="751"/>
      <c r="J71" s="751"/>
      <c r="K71" s="751"/>
      <c r="L71" s="757"/>
      <c r="M71" s="757"/>
      <c r="N71" s="757"/>
    </row>
    <row r="72" spans="1:14" ht="15" customHeight="1">
      <c r="A72" s="2" t="s">
        <v>583</v>
      </c>
      <c r="B72" s="758"/>
      <c r="C72" s="25"/>
      <c r="D72" s="25"/>
      <c r="E72" s="25"/>
      <c r="F72" s="25"/>
      <c r="G72" s="25"/>
      <c r="H72" s="25"/>
      <c r="I72" s="25"/>
      <c r="J72" s="25"/>
      <c r="K72" s="25"/>
      <c r="L72" s="103"/>
      <c r="M72" s="103"/>
      <c r="N72" s="103"/>
    </row>
    <row r="73" spans="1:14" ht="15" customHeight="1">
      <c r="A73" s="2"/>
      <c r="B73" s="758" t="s">
        <v>584</v>
      </c>
      <c r="C73" s="751"/>
      <c r="D73" s="751"/>
      <c r="E73" s="751"/>
      <c r="F73" s="751"/>
      <c r="G73" s="751"/>
      <c r="H73" s="751"/>
      <c r="I73" s="751"/>
      <c r="J73" s="751"/>
      <c r="K73" s="751"/>
      <c r="L73" s="757"/>
      <c r="M73" s="757"/>
      <c r="N73" s="757"/>
    </row>
    <row r="74" spans="1:14" ht="15" customHeight="1">
      <c r="A74" s="2" t="s">
        <v>585</v>
      </c>
      <c r="B74" s="758"/>
      <c r="C74" s="25"/>
      <c r="D74" s="25"/>
      <c r="E74" s="25"/>
      <c r="F74" s="25"/>
      <c r="G74" s="25"/>
      <c r="H74" s="25"/>
      <c r="I74" s="25"/>
      <c r="J74" s="25"/>
      <c r="K74" s="25"/>
      <c r="L74" s="103"/>
      <c r="M74" s="103"/>
      <c r="N74" s="103"/>
    </row>
    <row r="75" spans="1:14" ht="15" customHeight="1">
      <c r="A75" s="2"/>
      <c r="B75" s="758" t="s">
        <v>586</v>
      </c>
      <c r="C75" s="751"/>
      <c r="D75" s="751"/>
      <c r="E75" s="751"/>
      <c r="F75" s="751"/>
      <c r="G75" s="751"/>
      <c r="H75" s="751"/>
      <c r="I75" s="751"/>
      <c r="J75" s="751"/>
      <c r="K75" s="751"/>
      <c r="L75" s="757"/>
      <c r="M75" s="757"/>
      <c r="N75" s="757"/>
    </row>
    <row r="76" spans="1:14" ht="15" customHeight="1">
      <c r="A76" s="2"/>
      <c r="B76" s="758" t="s">
        <v>587</v>
      </c>
      <c r="C76" s="751"/>
      <c r="D76" s="751"/>
      <c r="E76" s="751"/>
      <c r="F76" s="751"/>
      <c r="G76" s="751"/>
      <c r="H76" s="751"/>
      <c r="I76" s="751"/>
      <c r="J76" s="751"/>
      <c r="K76" s="751"/>
      <c r="L76" s="757"/>
      <c r="M76" s="757"/>
      <c r="N76" s="757"/>
    </row>
    <row r="77" spans="1:14" ht="15" customHeight="1">
      <c r="A77" s="2"/>
      <c r="B77" s="758" t="s">
        <v>588</v>
      </c>
      <c r="C77" s="751"/>
      <c r="D77" s="751"/>
      <c r="E77" s="751"/>
      <c r="F77" s="751"/>
      <c r="G77" s="751"/>
      <c r="H77" s="751"/>
      <c r="I77" s="751"/>
      <c r="J77" s="751"/>
      <c r="K77" s="751"/>
      <c r="L77" s="757"/>
      <c r="M77" s="757"/>
      <c r="N77" s="757"/>
    </row>
    <row r="78" spans="1:14" ht="15" customHeight="1">
      <c r="A78" s="2" t="s">
        <v>589</v>
      </c>
      <c r="B78" s="758"/>
      <c r="C78" s="25"/>
      <c r="D78" s="25"/>
      <c r="E78" s="25"/>
      <c r="F78" s="25"/>
      <c r="G78" s="25"/>
      <c r="H78" s="25"/>
      <c r="I78" s="25"/>
      <c r="J78" s="25"/>
      <c r="K78" s="25"/>
      <c r="L78" s="103"/>
      <c r="M78" s="103"/>
      <c r="N78" s="103"/>
    </row>
    <row r="79" spans="1:14" ht="15" customHeight="1">
      <c r="A79" s="2"/>
      <c r="B79" s="758" t="s">
        <v>591</v>
      </c>
      <c r="C79" s="751"/>
      <c r="D79" s="751"/>
      <c r="E79" s="751"/>
      <c r="F79" s="751"/>
      <c r="G79" s="751"/>
      <c r="H79" s="751"/>
      <c r="I79" s="751"/>
      <c r="J79" s="751"/>
      <c r="K79" s="751"/>
      <c r="L79" s="757"/>
      <c r="M79" s="757"/>
      <c r="N79" s="757"/>
    </row>
    <row r="80" spans="1:14" ht="15" customHeight="1">
      <c r="A80" s="2"/>
      <c r="B80" s="758" t="s">
        <v>592</v>
      </c>
      <c r="C80" s="755"/>
      <c r="D80" s="755"/>
      <c r="E80" s="755"/>
      <c r="F80" s="755"/>
      <c r="G80" s="755"/>
      <c r="H80" s="755"/>
      <c r="I80" s="755"/>
      <c r="J80" s="755"/>
      <c r="K80" s="755"/>
      <c r="L80" s="756"/>
      <c r="M80" s="756"/>
      <c r="N80" s="756"/>
    </row>
    <row r="81" spans="1:14" ht="15" customHeight="1">
      <c r="A81" s="2"/>
      <c r="B81" s="758" t="s">
        <v>593</v>
      </c>
      <c r="C81" s="755"/>
      <c r="D81" s="755"/>
      <c r="E81" s="755"/>
      <c r="F81" s="755"/>
      <c r="G81" s="755"/>
      <c r="H81" s="755"/>
      <c r="I81" s="755"/>
      <c r="J81" s="755"/>
      <c r="K81" s="755"/>
      <c r="L81" s="756"/>
      <c r="M81" s="756"/>
      <c r="N81" s="756"/>
    </row>
    <row r="82" spans="1:14" ht="15" customHeight="1">
      <c r="A82" s="2" t="s">
        <v>594</v>
      </c>
      <c r="B82" s="758"/>
      <c r="C82" s="25"/>
      <c r="D82" s="25"/>
      <c r="E82" s="25"/>
      <c r="F82" s="25"/>
      <c r="G82" s="25"/>
      <c r="H82" s="25"/>
      <c r="I82" s="25"/>
      <c r="J82" s="25"/>
      <c r="K82" s="25"/>
      <c r="L82" s="103"/>
      <c r="M82" s="103"/>
      <c r="N82" s="103"/>
    </row>
    <row r="83" spans="1:14" ht="15" customHeight="1">
      <c r="A83" s="2"/>
      <c r="B83" s="758" t="s">
        <v>595</v>
      </c>
      <c r="C83" s="751"/>
      <c r="D83" s="751"/>
      <c r="E83" s="751"/>
      <c r="F83" s="751"/>
      <c r="G83" s="751"/>
      <c r="H83" s="751"/>
      <c r="I83" s="751"/>
      <c r="J83" s="751"/>
      <c r="K83" s="751"/>
      <c r="L83" s="757"/>
      <c r="M83" s="757"/>
      <c r="N83" s="757"/>
    </row>
    <row r="84" spans="1:14" ht="15" customHeight="1">
      <c r="A84" s="2" t="s">
        <v>596</v>
      </c>
      <c r="B84" s="758"/>
      <c r="C84" s="25"/>
      <c r="D84" s="25"/>
      <c r="E84" s="25"/>
      <c r="F84" s="25"/>
      <c r="G84" s="25"/>
      <c r="H84" s="25"/>
      <c r="I84" s="25"/>
      <c r="J84" s="25"/>
      <c r="K84" s="25"/>
      <c r="L84" s="103"/>
      <c r="M84" s="103"/>
      <c r="N84" s="103"/>
    </row>
    <row r="85" spans="1:14" ht="15" customHeight="1">
      <c r="A85" s="2"/>
      <c r="B85" s="758" t="s">
        <v>598</v>
      </c>
      <c r="C85" s="751"/>
      <c r="D85" s="751"/>
      <c r="E85" s="751"/>
      <c r="F85" s="751"/>
      <c r="G85" s="751"/>
      <c r="H85" s="751"/>
      <c r="I85" s="751"/>
      <c r="J85" s="751"/>
      <c r="K85" s="751"/>
      <c r="L85" s="757"/>
      <c r="M85" s="757"/>
      <c r="N85" s="757"/>
    </row>
    <row r="86" spans="1:14" ht="15" customHeight="1">
      <c r="A86" s="2"/>
      <c r="B86" s="758" t="s">
        <v>599</v>
      </c>
      <c r="C86" s="751"/>
      <c r="D86" s="751"/>
      <c r="E86" s="751"/>
      <c r="F86" s="751"/>
      <c r="G86" s="751"/>
      <c r="H86" s="751"/>
      <c r="I86" s="751"/>
      <c r="J86" s="751"/>
      <c r="K86" s="751"/>
      <c r="L86" s="757"/>
      <c r="M86" s="757"/>
      <c r="N86" s="757"/>
    </row>
    <row r="87" spans="1:14" ht="15" customHeight="1">
      <c r="A87" s="2"/>
      <c r="B87" s="758" t="s">
        <v>600</v>
      </c>
      <c r="C87" s="751"/>
      <c r="D87" s="751"/>
      <c r="E87" s="751"/>
      <c r="F87" s="751"/>
      <c r="G87" s="751"/>
      <c r="H87" s="751"/>
      <c r="I87" s="751"/>
      <c r="J87" s="751"/>
      <c r="K87" s="751"/>
      <c r="L87" s="757"/>
      <c r="M87" s="757"/>
      <c r="N87" s="757"/>
    </row>
    <row r="88" spans="1:14" ht="14.25" customHeight="1">
      <c r="A88" s="2"/>
      <c r="B88" s="758" t="s">
        <v>601</v>
      </c>
      <c r="C88" s="751"/>
      <c r="D88" s="751"/>
      <c r="E88" s="751"/>
      <c r="F88" s="751"/>
      <c r="G88" s="751"/>
      <c r="H88" s="751"/>
      <c r="I88" s="751"/>
      <c r="J88" s="751"/>
      <c r="K88" s="751"/>
      <c r="L88" s="757"/>
      <c r="M88" s="757"/>
      <c r="N88" s="757"/>
    </row>
    <row r="89" spans="1:14" ht="14.25" customHeight="1">
      <c r="A89" s="2"/>
      <c r="B89" s="758" t="s">
        <v>602</v>
      </c>
      <c r="C89" s="755"/>
      <c r="D89" s="755"/>
      <c r="E89" s="755"/>
      <c r="F89" s="755"/>
      <c r="G89" s="755"/>
      <c r="H89" s="755"/>
      <c r="I89" s="755"/>
      <c r="J89" s="755"/>
      <c r="K89" s="755"/>
      <c r="L89" s="756"/>
      <c r="M89" s="756"/>
      <c r="N89" s="756"/>
    </row>
    <row r="90" spans="1:14" ht="14.25" customHeight="1">
      <c r="A90" s="2"/>
      <c r="B90" s="758" t="s">
        <v>603</v>
      </c>
      <c r="C90" s="751"/>
      <c r="D90" s="751"/>
      <c r="E90" s="751"/>
      <c r="F90" s="751"/>
      <c r="G90" s="751"/>
      <c r="H90" s="751"/>
      <c r="I90" s="751"/>
      <c r="J90" s="751"/>
      <c r="K90" s="751"/>
      <c r="L90" s="757"/>
      <c r="M90" s="757"/>
      <c r="N90" s="757"/>
    </row>
    <row r="91" spans="1:14" ht="14.25" customHeight="1" thickBot="1">
      <c r="A91" s="282" t="s">
        <v>606</v>
      </c>
      <c r="B91" s="759"/>
      <c r="C91" s="19"/>
      <c r="D91" s="19"/>
      <c r="E91" s="19"/>
      <c r="F91" s="19"/>
      <c r="G91" s="19"/>
      <c r="H91" s="19"/>
      <c r="I91" s="19"/>
      <c r="J91" s="19"/>
      <c r="K91" s="19"/>
      <c r="L91" s="704"/>
      <c r="M91" s="704"/>
      <c r="N91" s="704"/>
    </row>
  </sheetData>
  <mergeCells count="6">
    <mergeCell ref="L2:N2"/>
    <mergeCell ref="C2:E2"/>
    <mergeCell ref="F2:G2"/>
    <mergeCell ref="A2:B2"/>
    <mergeCell ref="H2:I2"/>
    <mergeCell ref="J2:K2"/>
  </mergeCells>
  <conditionalFormatting sqref="C4:C91">
    <cfRule type="containsBlanks" dxfId="28" priority="6">
      <formula>LEN(TRIM(C4))=0</formula>
    </cfRule>
  </conditionalFormatting>
  <conditionalFormatting sqref="D4:K91">
    <cfRule type="containsBlanks" dxfId="27" priority="5">
      <formula>LEN(TRIM(D4))=0</formula>
    </cfRule>
  </conditionalFormatting>
  <conditionalFormatting sqref="L4:L91">
    <cfRule type="containsBlanks" dxfId="26" priority="3">
      <formula>LEN(TRIM(L4))=0</formula>
    </cfRule>
  </conditionalFormatting>
  <conditionalFormatting sqref="M4:M91">
    <cfRule type="containsBlanks" dxfId="25" priority="2">
      <formula>LEN(TRIM(M4))=0</formula>
    </cfRule>
  </conditionalFormatting>
  <conditionalFormatting sqref="N4:N91">
    <cfRule type="containsBlanks" dxfId="24" priority="1">
      <formula>LEN(TRIM(N4))=0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31" max="16383" man="1"/>
    <brk id="58" max="16383" man="1"/>
    <brk id="83" max="16383" man="1"/>
  </rowBreak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Feuil160">
    <tabColor rgb="FFF9FBFA"/>
    <outlinePr summaryBelow="0" summaryRight="0"/>
  </sheetPr>
  <dimension ref="A1:T91"/>
  <sheetViews>
    <sheetView view="pageBreakPreview" zoomScaleNormal="100" workbookViewId="0">
      <pane ySplit="3" topLeftCell="A72" activePane="bottomLeft" state="frozen"/>
      <selection activeCell="A28" sqref="A28"/>
      <selection pane="bottomLeft" activeCell="C4" sqref="C4:F91"/>
    </sheetView>
  </sheetViews>
  <sheetFormatPr baseColWidth="10" defaultColWidth="14.3984375" defaultRowHeight="15" customHeight="1"/>
  <cols>
    <col min="1" max="1" width="1.53125" customWidth="1"/>
    <col min="2" max="2" width="22.19921875" customWidth="1"/>
    <col min="3" max="6" width="19.06640625" customWidth="1"/>
  </cols>
  <sheetData>
    <row r="1" spans="1:20" ht="14.25" customHeight="1">
      <c r="A1" s="1023" t="s">
        <v>2533</v>
      </c>
      <c r="B1" s="896"/>
      <c r="C1" s="896"/>
      <c r="D1" s="896"/>
      <c r="E1" s="896"/>
      <c r="F1" s="896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20" s="12" customFormat="1" ht="11.75" customHeight="1">
      <c r="A2" s="1175" t="s">
        <v>629</v>
      </c>
      <c r="B2" s="910"/>
      <c r="C2" s="1174" t="s">
        <v>2534</v>
      </c>
      <c r="D2" s="910"/>
      <c r="E2" s="1174" t="s">
        <v>1365</v>
      </c>
      <c r="F2" s="91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"/>
      <c r="T2" s="3"/>
    </row>
    <row r="3" spans="1:20" ht="14.25" customHeight="1" thickBot="1">
      <c r="A3" s="901"/>
      <c r="B3" s="901"/>
      <c r="C3" s="32" t="s">
        <v>2535</v>
      </c>
      <c r="D3" s="33" t="s">
        <v>2536</v>
      </c>
      <c r="E3" s="32" t="s">
        <v>2535</v>
      </c>
      <c r="F3" s="33" t="s">
        <v>2536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20" ht="14.25" customHeight="1">
      <c r="A4" s="2" t="s">
        <v>498</v>
      </c>
      <c r="B4" s="758"/>
      <c r="C4" s="25"/>
      <c r="D4" s="25"/>
      <c r="E4" s="25"/>
      <c r="F4" s="25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20" ht="14.25" customHeight="1">
      <c r="A5" s="2"/>
      <c r="B5" s="758" t="s">
        <v>500</v>
      </c>
      <c r="C5" s="755"/>
      <c r="D5" s="755"/>
      <c r="E5" s="755"/>
      <c r="F5" s="755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20" ht="14.25" customHeight="1">
      <c r="A6" s="2"/>
      <c r="B6" s="758" t="s">
        <v>501</v>
      </c>
      <c r="C6" s="751"/>
      <c r="D6" s="751"/>
      <c r="E6" s="751"/>
      <c r="F6" s="751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0" ht="14.25" customHeight="1">
      <c r="A7" s="2"/>
      <c r="B7" s="758" t="s">
        <v>502</v>
      </c>
      <c r="C7" s="751"/>
      <c r="D7" s="751"/>
      <c r="E7" s="751"/>
      <c r="F7" s="751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1:20" ht="14.25" customHeight="1">
      <c r="A8" s="2" t="s">
        <v>503</v>
      </c>
      <c r="B8" s="758"/>
      <c r="C8" s="25"/>
      <c r="D8" s="25"/>
      <c r="E8" s="25"/>
      <c r="F8" s="25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</row>
    <row r="9" spans="1:20" ht="14.25" customHeight="1">
      <c r="A9" s="2"/>
      <c r="B9" s="758" t="s">
        <v>505</v>
      </c>
      <c r="C9" s="751"/>
      <c r="D9" s="751"/>
      <c r="E9" s="751"/>
      <c r="F9" s="751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spans="1:20" ht="14.25" customHeight="1">
      <c r="A10" s="2"/>
      <c r="B10" s="758" t="s">
        <v>506</v>
      </c>
      <c r="C10" s="751"/>
      <c r="D10" s="751"/>
      <c r="E10" s="751"/>
      <c r="F10" s="751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7"/>
      <c r="T10" s="7"/>
    </row>
    <row r="11" spans="1:20" ht="14.25" customHeight="1">
      <c r="A11" s="2"/>
      <c r="B11" s="758" t="s">
        <v>507</v>
      </c>
      <c r="C11" s="751"/>
      <c r="D11" s="751"/>
      <c r="E11" s="751"/>
      <c r="F11" s="751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7"/>
      <c r="T11" s="7"/>
    </row>
    <row r="12" spans="1:20" ht="14.25" customHeight="1">
      <c r="A12" s="2"/>
      <c r="B12" s="758" t="s">
        <v>508</v>
      </c>
      <c r="C12" s="751"/>
      <c r="D12" s="751"/>
      <c r="E12" s="751"/>
      <c r="F12" s="751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7"/>
      <c r="T12" s="7"/>
    </row>
    <row r="13" spans="1:20" ht="14.25" customHeight="1">
      <c r="A13" s="2"/>
      <c r="B13" s="758" t="s">
        <v>509</v>
      </c>
      <c r="C13" s="751"/>
      <c r="D13" s="751"/>
      <c r="E13" s="751"/>
      <c r="F13" s="751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7"/>
      <c r="T13" s="7"/>
    </row>
    <row r="14" spans="1:20" ht="14.25" customHeight="1">
      <c r="A14" s="2" t="s">
        <v>510</v>
      </c>
      <c r="B14" s="758"/>
      <c r="C14" s="25"/>
      <c r="D14" s="25"/>
      <c r="E14" s="25"/>
      <c r="F14" s="25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7"/>
      <c r="T14" s="7"/>
    </row>
    <row r="15" spans="1:20" ht="14.25" customHeight="1">
      <c r="A15" s="2"/>
      <c r="B15" s="758" t="s">
        <v>512</v>
      </c>
      <c r="C15" s="751"/>
      <c r="D15" s="751"/>
      <c r="E15" s="751"/>
      <c r="F15" s="751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7"/>
      <c r="T15" s="7"/>
    </row>
    <row r="16" spans="1:20" ht="14.25" customHeight="1">
      <c r="A16" s="2"/>
      <c r="B16" s="758" t="s">
        <v>513</v>
      </c>
      <c r="C16" s="751"/>
      <c r="D16" s="751"/>
      <c r="E16" s="751"/>
      <c r="F16" s="751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7"/>
      <c r="T16" s="7"/>
    </row>
    <row r="17" spans="1:6" ht="14.25" customHeight="1">
      <c r="A17" s="2" t="s">
        <v>514</v>
      </c>
      <c r="B17" s="758"/>
      <c r="C17" s="25"/>
      <c r="D17" s="25"/>
      <c r="E17" s="25"/>
      <c r="F17" s="25"/>
    </row>
    <row r="18" spans="1:6" ht="14.25" customHeight="1">
      <c r="A18" s="2"/>
      <c r="B18" s="758" t="s">
        <v>516</v>
      </c>
      <c r="C18" s="751"/>
      <c r="D18" s="751"/>
      <c r="E18" s="751"/>
      <c r="F18" s="751"/>
    </row>
    <row r="19" spans="1:6" ht="14.25" customHeight="1">
      <c r="A19" s="2"/>
      <c r="B19" s="758" t="s">
        <v>517</v>
      </c>
      <c r="C19" s="751"/>
      <c r="D19" s="751"/>
      <c r="E19" s="751"/>
      <c r="F19" s="751"/>
    </row>
    <row r="20" spans="1:6" ht="14.25" customHeight="1">
      <c r="A20" s="2"/>
      <c r="B20" s="748" t="s">
        <v>518</v>
      </c>
      <c r="C20" s="755"/>
      <c r="D20" s="755"/>
      <c r="E20" s="755"/>
      <c r="F20" s="755"/>
    </row>
    <row r="21" spans="1:6" ht="14.25" customHeight="1">
      <c r="A21" s="2"/>
      <c r="B21" s="748" t="s">
        <v>519</v>
      </c>
      <c r="C21" s="755"/>
      <c r="D21" s="755"/>
      <c r="E21" s="755"/>
      <c r="F21" s="755"/>
    </row>
    <row r="22" spans="1:6" ht="15.75" customHeight="1">
      <c r="A22" s="2"/>
      <c r="B22" s="758" t="s">
        <v>520</v>
      </c>
      <c r="C22" s="751"/>
      <c r="D22" s="751"/>
      <c r="E22" s="751"/>
      <c r="F22" s="751"/>
    </row>
    <row r="23" spans="1:6" ht="15.75" customHeight="1">
      <c r="A23" s="2"/>
      <c r="B23" s="758" t="s">
        <v>521</v>
      </c>
      <c r="C23" s="751"/>
      <c r="D23" s="751"/>
      <c r="E23" s="751"/>
      <c r="F23" s="751"/>
    </row>
    <row r="24" spans="1:6" ht="15.75" customHeight="1">
      <c r="A24" s="2"/>
      <c r="B24" s="758" t="s">
        <v>522</v>
      </c>
      <c r="C24" s="751"/>
      <c r="D24" s="751"/>
      <c r="E24" s="751"/>
      <c r="F24" s="751"/>
    </row>
    <row r="25" spans="1:6" ht="15.75" customHeight="1">
      <c r="A25" s="2"/>
      <c r="B25" s="758" t="s">
        <v>523</v>
      </c>
      <c r="C25" s="751"/>
      <c r="D25" s="751"/>
      <c r="E25" s="751"/>
      <c r="F25" s="751"/>
    </row>
    <row r="26" spans="1:6" ht="15.75" customHeight="1">
      <c r="A26" s="2" t="s">
        <v>524</v>
      </c>
      <c r="B26" s="758"/>
      <c r="C26" s="25"/>
      <c r="D26" s="25"/>
      <c r="E26" s="25"/>
      <c r="F26" s="25"/>
    </row>
    <row r="27" spans="1:6" ht="15.75" customHeight="1">
      <c r="A27" s="2"/>
      <c r="B27" s="758" t="s">
        <v>532</v>
      </c>
      <c r="C27" s="751"/>
      <c r="D27" s="751"/>
      <c r="E27" s="751"/>
      <c r="F27" s="751"/>
    </row>
    <row r="28" spans="1:6" ht="15.75" customHeight="1">
      <c r="A28" s="2"/>
      <c r="B28" s="758" t="s">
        <v>533</v>
      </c>
      <c r="C28" s="751"/>
      <c r="D28" s="751"/>
      <c r="E28" s="751"/>
      <c r="F28" s="751"/>
    </row>
    <row r="29" spans="1:6" ht="15.75" customHeight="1">
      <c r="A29" s="2"/>
      <c r="B29" s="758" t="s">
        <v>534</v>
      </c>
      <c r="C29" s="751"/>
      <c r="D29" s="751"/>
      <c r="E29" s="751"/>
      <c r="F29" s="751"/>
    </row>
    <row r="30" spans="1:6" ht="15.75" customHeight="1">
      <c r="A30" s="2"/>
      <c r="B30" s="758" t="s">
        <v>535</v>
      </c>
      <c r="C30" s="751"/>
      <c r="D30" s="751"/>
      <c r="E30" s="751"/>
      <c r="F30" s="751"/>
    </row>
    <row r="31" spans="1:6" ht="15.75" customHeight="1">
      <c r="A31" s="2"/>
      <c r="B31" s="758" t="s">
        <v>536</v>
      </c>
      <c r="C31" s="755"/>
      <c r="D31" s="755"/>
      <c r="E31" s="755"/>
      <c r="F31" s="755"/>
    </row>
    <row r="32" spans="1:6" ht="15.75" customHeight="1">
      <c r="A32" s="2" t="s">
        <v>537</v>
      </c>
      <c r="B32" s="758"/>
      <c r="C32" s="25"/>
      <c r="D32" s="25"/>
      <c r="E32" s="25"/>
      <c r="F32" s="25"/>
    </row>
    <row r="33" spans="1:6" ht="15.75" customHeight="1">
      <c r="A33" s="2"/>
      <c r="B33" s="758" t="s">
        <v>539</v>
      </c>
      <c r="C33" s="751"/>
      <c r="D33" s="751"/>
      <c r="E33" s="751"/>
      <c r="F33" s="751"/>
    </row>
    <row r="34" spans="1:6" ht="15.75" customHeight="1">
      <c r="A34" s="2"/>
      <c r="B34" s="758" t="s">
        <v>540</v>
      </c>
      <c r="C34" s="751"/>
      <c r="D34" s="751"/>
      <c r="E34" s="751"/>
      <c r="F34" s="751"/>
    </row>
    <row r="35" spans="1:6" ht="15.75" customHeight="1">
      <c r="A35" s="2"/>
      <c r="B35" s="758" t="s">
        <v>541</v>
      </c>
      <c r="C35" s="751"/>
      <c r="D35" s="751"/>
      <c r="E35" s="751"/>
      <c r="F35" s="751"/>
    </row>
    <row r="36" spans="1:6" ht="15.75" customHeight="1">
      <c r="A36" s="2"/>
      <c r="B36" s="758" t="s">
        <v>542</v>
      </c>
      <c r="C36" s="751"/>
      <c r="D36" s="751"/>
      <c r="E36" s="751"/>
      <c r="F36" s="751"/>
    </row>
    <row r="37" spans="1:6" ht="15.75" customHeight="1">
      <c r="A37" s="2"/>
      <c r="B37" s="758" t="s">
        <v>543</v>
      </c>
      <c r="C37" s="751"/>
      <c r="D37" s="751"/>
      <c r="E37" s="751"/>
      <c r="F37" s="751"/>
    </row>
    <row r="38" spans="1:6" ht="15.75" customHeight="1">
      <c r="A38" s="2"/>
      <c r="B38" s="758" t="s">
        <v>544</v>
      </c>
      <c r="C38" s="751"/>
      <c r="D38" s="751"/>
      <c r="E38" s="751"/>
      <c r="F38" s="751"/>
    </row>
    <row r="39" spans="1:6" ht="15.75" customHeight="1">
      <c r="A39" s="2" t="s">
        <v>545</v>
      </c>
      <c r="B39" s="758"/>
      <c r="C39" s="25"/>
      <c r="D39" s="25"/>
      <c r="E39" s="25"/>
      <c r="F39" s="25"/>
    </row>
    <row r="40" spans="1:6" ht="15.75" customHeight="1">
      <c r="A40" s="2"/>
      <c r="B40" s="758" t="s">
        <v>547</v>
      </c>
      <c r="C40" s="751"/>
      <c r="D40" s="751"/>
      <c r="E40" s="751"/>
      <c r="F40" s="751"/>
    </row>
    <row r="41" spans="1:6" ht="15.75" customHeight="1">
      <c r="A41" s="2"/>
      <c r="B41" s="758" t="s">
        <v>548</v>
      </c>
      <c r="C41" s="751"/>
      <c r="D41" s="751"/>
      <c r="E41" s="751"/>
      <c r="F41" s="751"/>
    </row>
    <row r="42" spans="1:6" ht="15.75" customHeight="1">
      <c r="A42" s="2"/>
      <c r="B42" s="758" t="s">
        <v>549</v>
      </c>
      <c r="C42" s="751"/>
      <c r="D42" s="751"/>
      <c r="E42" s="751"/>
      <c r="F42" s="751"/>
    </row>
    <row r="43" spans="1:6" ht="15.75" customHeight="1">
      <c r="A43" s="2" t="s">
        <v>550</v>
      </c>
      <c r="B43" s="758"/>
      <c r="C43" s="25"/>
      <c r="D43" s="25"/>
      <c r="E43" s="25"/>
      <c r="F43" s="25"/>
    </row>
    <row r="44" spans="1:6" ht="15.75" customHeight="1">
      <c r="A44" s="2"/>
      <c r="B44" s="758" t="s">
        <v>552</v>
      </c>
      <c r="C44" s="751"/>
      <c r="D44" s="751"/>
      <c r="E44" s="751"/>
      <c r="F44" s="751"/>
    </row>
    <row r="45" spans="1:6" ht="15.75" customHeight="1">
      <c r="A45" s="2"/>
      <c r="B45" s="758" t="s">
        <v>553</v>
      </c>
      <c r="C45" s="751"/>
      <c r="D45" s="751"/>
      <c r="E45" s="751"/>
      <c r="F45" s="751"/>
    </row>
    <row r="46" spans="1:6" ht="15.75" customHeight="1">
      <c r="A46" s="2"/>
      <c r="B46" s="758" t="s">
        <v>554</v>
      </c>
      <c r="C46" s="751"/>
      <c r="D46" s="751"/>
      <c r="E46" s="751"/>
      <c r="F46" s="751"/>
    </row>
    <row r="47" spans="1:6" ht="15.75" customHeight="1">
      <c r="A47" s="2"/>
      <c r="B47" s="758" t="s">
        <v>555</v>
      </c>
      <c r="C47" s="751"/>
      <c r="D47" s="751"/>
      <c r="E47" s="751"/>
      <c r="F47" s="751"/>
    </row>
    <row r="48" spans="1:6" ht="15.75" customHeight="1">
      <c r="A48" s="2"/>
      <c r="B48" s="758" t="s">
        <v>556</v>
      </c>
      <c r="C48" s="751"/>
      <c r="D48" s="751"/>
      <c r="E48" s="751"/>
      <c r="F48" s="751"/>
    </row>
    <row r="49" spans="1:6" ht="15.75" customHeight="1">
      <c r="A49" s="2"/>
      <c r="B49" s="758" t="s">
        <v>557</v>
      </c>
      <c r="C49" s="751"/>
      <c r="D49" s="751"/>
      <c r="E49" s="751"/>
      <c r="F49" s="751"/>
    </row>
    <row r="50" spans="1:6" ht="15.75" customHeight="1">
      <c r="A50" s="2"/>
      <c r="B50" s="758" t="s">
        <v>558</v>
      </c>
      <c r="C50" s="751"/>
      <c r="D50" s="751"/>
      <c r="E50" s="751"/>
      <c r="F50" s="751"/>
    </row>
    <row r="51" spans="1:6" ht="15.75" customHeight="1">
      <c r="A51" s="2" t="s">
        <v>559</v>
      </c>
      <c r="B51" s="758"/>
      <c r="C51" s="25"/>
      <c r="D51" s="25"/>
      <c r="E51" s="25"/>
      <c r="F51" s="25"/>
    </row>
    <row r="52" spans="1:6" ht="15.75" customHeight="1">
      <c r="A52" s="2"/>
      <c r="B52" s="758" t="s">
        <v>561</v>
      </c>
      <c r="C52" s="751"/>
      <c r="D52" s="751"/>
      <c r="E52" s="751"/>
      <c r="F52" s="751"/>
    </row>
    <row r="53" spans="1:6" ht="15.75" customHeight="1">
      <c r="A53" s="2"/>
      <c r="B53" s="758" t="s">
        <v>562</v>
      </c>
      <c r="C53" s="751"/>
      <c r="D53" s="751"/>
      <c r="E53" s="751"/>
      <c r="F53" s="751"/>
    </row>
    <row r="54" spans="1:6" ht="15.75" customHeight="1">
      <c r="A54" s="2"/>
      <c r="B54" s="758" t="s">
        <v>563</v>
      </c>
      <c r="C54" s="751"/>
      <c r="D54" s="751"/>
      <c r="E54" s="751"/>
      <c r="F54" s="751"/>
    </row>
    <row r="55" spans="1:6" ht="15.75" customHeight="1">
      <c r="A55" s="2"/>
      <c r="B55" s="758" t="s">
        <v>564</v>
      </c>
      <c r="C55" s="751"/>
      <c r="D55" s="751"/>
      <c r="E55" s="751"/>
      <c r="F55" s="751"/>
    </row>
    <row r="56" spans="1:6" ht="15.75" customHeight="1">
      <c r="A56" s="2"/>
      <c r="B56" s="758" t="s">
        <v>565</v>
      </c>
      <c r="C56" s="755"/>
      <c r="D56" s="755"/>
      <c r="E56" s="755"/>
      <c r="F56" s="755"/>
    </row>
    <row r="57" spans="1:6" ht="15.75" customHeight="1">
      <c r="A57" s="2"/>
      <c r="B57" s="758" t="s">
        <v>566</v>
      </c>
      <c r="C57" s="755"/>
      <c r="D57" s="755"/>
      <c r="E57" s="755"/>
      <c r="F57" s="755"/>
    </row>
    <row r="58" spans="1:6" ht="15.75" customHeight="1">
      <c r="A58" s="2"/>
      <c r="B58" s="758" t="s">
        <v>567</v>
      </c>
      <c r="C58" s="751"/>
      <c r="D58" s="751"/>
      <c r="E58" s="751"/>
      <c r="F58" s="751"/>
    </row>
    <row r="59" spans="1:6" ht="15.75" customHeight="1">
      <c r="A59" s="2" t="s">
        <v>568</v>
      </c>
      <c r="B59" s="758"/>
      <c r="C59" s="25"/>
      <c r="D59" s="25"/>
      <c r="E59" s="25"/>
      <c r="F59" s="25"/>
    </row>
    <row r="60" spans="1:6" ht="15.75" customHeight="1">
      <c r="A60" s="2"/>
      <c r="B60" s="758" t="s">
        <v>570</v>
      </c>
      <c r="C60" s="751"/>
      <c r="D60" s="751"/>
      <c r="E60" s="751"/>
      <c r="F60" s="751"/>
    </row>
    <row r="61" spans="1:6" ht="15.75" customHeight="1">
      <c r="A61" s="2"/>
      <c r="B61" s="758" t="s">
        <v>571</v>
      </c>
      <c r="C61" s="751"/>
      <c r="D61" s="751"/>
      <c r="E61" s="751"/>
      <c r="F61" s="751"/>
    </row>
    <row r="62" spans="1:6" ht="15.75" customHeight="1">
      <c r="A62" s="2"/>
      <c r="B62" s="758" t="s">
        <v>572</v>
      </c>
      <c r="C62" s="751"/>
      <c r="D62" s="751"/>
      <c r="E62" s="751"/>
      <c r="F62" s="751"/>
    </row>
    <row r="63" spans="1:6" ht="15.75" customHeight="1">
      <c r="A63" s="2"/>
      <c r="B63" s="758" t="s">
        <v>573</v>
      </c>
      <c r="C63" s="751"/>
      <c r="D63" s="751"/>
      <c r="E63" s="751"/>
      <c r="F63" s="751"/>
    </row>
    <row r="64" spans="1:6" ht="15.75" customHeight="1">
      <c r="A64" s="2" t="s">
        <v>574</v>
      </c>
      <c r="B64" s="758"/>
      <c r="C64" s="25"/>
      <c r="D64" s="25"/>
      <c r="E64" s="25"/>
      <c r="F64" s="25"/>
    </row>
    <row r="65" spans="1:6" ht="15.75" customHeight="1">
      <c r="A65" s="2"/>
      <c r="B65" s="758" t="s">
        <v>576</v>
      </c>
      <c r="C65" s="751"/>
      <c r="D65" s="751"/>
      <c r="E65" s="751"/>
      <c r="F65" s="751"/>
    </row>
    <row r="66" spans="1:6" ht="15.75" customHeight="1">
      <c r="A66" s="2"/>
      <c r="B66" s="758" t="s">
        <v>577</v>
      </c>
      <c r="C66" s="751"/>
      <c r="D66" s="751"/>
      <c r="E66" s="751"/>
      <c r="F66" s="751"/>
    </row>
    <row r="67" spans="1:6" ht="15.75" customHeight="1">
      <c r="A67" s="2"/>
      <c r="B67" s="758" t="s">
        <v>578</v>
      </c>
      <c r="C67" s="751"/>
      <c r="D67" s="751"/>
      <c r="E67" s="751"/>
      <c r="F67" s="751"/>
    </row>
    <row r="68" spans="1:6" ht="15.75" customHeight="1">
      <c r="A68" s="2" t="s">
        <v>579</v>
      </c>
      <c r="B68" s="758"/>
      <c r="C68" s="25"/>
      <c r="D68" s="25"/>
      <c r="E68" s="25"/>
      <c r="F68" s="25"/>
    </row>
    <row r="69" spans="1:6" ht="15.75" customHeight="1">
      <c r="A69" s="2"/>
      <c r="B69" s="758" t="s">
        <v>580</v>
      </c>
      <c r="C69" s="751"/>
      <c r="D69" s="751"/>
      <c r="E69" s="751"/>
      <c r="F69" s="751"/>
    </row>
    <row r="70" spans="1:6" ht="15.75" customHeight="1">
      <c r="A70" s="2"/>
      <c r="B70" s="758" t="s">
        <v>581</v>
      </c>
      <c r="C70" s="751"/>
      <c r="D70" s="751"/>
      <c r="E70" s="751"/>
      <c r="F70" s="751"/>
    </row>
    <row r="71" spans="1:6" ht="15.75" customHeight="1">
      <c r="A71" s="2"/>
      <c r="B71" s="758" t="s">
        <v>582</v>
      </c>
      <c r="C71" s="751"/>
      <c r="D71" s="751"/>
      <c r="E71" s="751"/>
      <c r="F71" s="751"/>
    </row>
    <row r="72" spans="1:6" ht="15.75" customHeight="1">
      <c r="A72" s="2" t="s">
        <v>583</v>
      </c>
      <c r="B72" s="758"/>
      <c r="C72" s="25"/>
      <c r="D72" s="25"/>
      <c r="E72" s="25"/>
      <c r="F72" s="25"/>
    </row>
    <row r="73" spans="1:6" ht="15.75" customHeight="1">
      <c r="A73" s="2"/>
      <c r="B73" s="758" t="s">
        <v>584</v>
      </c>
      <c r="C73" s="751"/>
      <c r="D73" s="751"/>
      <c r="E73" s="751"/>
      <c r="F73" s="751"/>
    </row>
    <row r="74" spans="1:6" ht="15.75" customHeight="1">
      <c r="A74" s="2" t="s">
        <v>585</v>
      </c>
      <c r="B74" s="758"/>
      <c r="C74" s="25"/>
      <c r="D74" s="25"/>
      <c r="E74" s="25"/>
      <c r="F74" s="25"/>
    </row>
    <row r="75" spans="1:6" ht="15.75" customHeight="1">
      <c r="A75" s="2"/>
      <c r="B75" s="758" t="s">
        <v>586</v>
      </c>
      <c r="C75" s="751"/>
      <c r="D75" s="751"/>
      <c r="E75" s="751"/>
      <c r="F75" s="751"/>
    </row>
    <row r="76" spans="1:6" ht="15.75" customHeight="1">
      <c r="A76" s="2"/>
      <c r="B76" s="758" t="s">
        <v>587</v>
      </c>
      <c r="C76" s="751"/>
      <c r="D76" s="751"/>
      <c r="E76" s="751"/>
      <c r="F76" s="751"/>
    </row>
    <row r="77" spans="1:6" ht="15.75" customHeight="1">
      <c r="A77" s="2"/>
      <c r="B77" s="758" t="s">
        <v>588</v>
      </c>
      <c r="C77" s="751"/>
      <c r="D77" s="751"/>
      <c r="E77" s="751"/>
      <c r="F77" s="751"/>
    </row>
    <row r="78" spans="1:6" ht="15.75" customHeight="1">
      <c r="A78" s="2" t="s">
        <v>589</v>
      </c>
      <c r="B78" s="758"/>
      <c r="C78" s="25"/>
      <c r="D78" s="25"/>
      <c r="E78" s="25"/>
      <c r="F78" s="25"/>
    </row>
    <row r="79" spans="1:6" ht="15.75" customHeight="1">
      <c r="A79" s="2"/>
      <c r="B79" s="758" t="s">
        <v>591</v>
      </c>
      <c r="C79" s="751"/>
      <c r="D79" s="751"/>
      <c r="E79" s="751"/>
      <c r="F79" s="751"/>
    </row>
    <row r="80" spans="1:6" ht="15.75" customHeight="1">
      <c r="A80" s="2"/>
      <c r="B80" s="758" t="s">
        <v>592</v>
      </c>
      <c r="C80" s="755"/>
      <c r="D80" s="755"/>
      <c r="E80" s="755"/>
      <c r="F80" s="755"/>
    </row>
    <row r="81" spans="1:6" ht="15.75" customHeight="1">
      <c r="A81" s="2"/>
      <c r="B81" s="758" t="s">
        <v>593</v>
      </c>
      <c r="C81" s="755"/>
      <c r="D81" s="755"/>
      <c r="E81" s="755"/>
      <c r="F81" s="755"/>
    </row>
    <row r="82" spans="1:6" ht="15.75" customHeight="1">
      <c r="A82" s="2" t="s">
        <v>594</v>
      </c>
      <c r="B82" s="758"/>
      <c r="C82" s="25"/>
      <c r="D82" s="25"/>
      <c r="E82" s="25"/>
      <c r="F82" s="25"/>
    </row>
    <row r="83" spans="1:6" ht="15.75" customHeight="1">
      <c r="A83" s="2"/>
      <c r="B83" s="758" t="s">
        <v>595</v>
      </c>
      <c r="C83" s="751"/>
      <c r="D83" s="751"/>
      <c r="E83" s="751"/>
      <c r="F83" s="751"/>
    </row>
    <row r="84" spans="1:6" ht="15.75" customHeight="1">
      <c r="A84" s="2" t="s">
        <v>596</v>
      </c>
      <c r="B84" s="758"/>
      <c r="C84" s="25"/>
      <c r="D84" s="25"/>
      <c r="E84" s="25"/>
      <c r="F84" s="25"/>
    </row>
    <row r="85" spans="1:6" ht="15.75" customHeight="1">
      <c r="A85" s="2"/>
      <c r="B85" s="758" t="s">
        <v>598</v>
      </c>
      <c r="C85" s="751"/>
      <c r="D85" s="751"/>
      <c r="E85" s="751"/>
      <c r="F85" s="751"/>
    </row>
    <row r="86" spans="1:6" ht="15.75" customHeight="1">
      <c r="A86" s="2"/>
      <c r="B86" s="758" t="s">
        <v>599</v>
      </c>
      <c r="C86" s="751"/>
      <c r="D86" s="751"/>
      <c r="E86" s="751"/>
      <c r="F86" s="751"/>
    </row>
    <row r="87" spans="1:6" ht="15.75" customHeight="1">
      <c r="A87" s="2"/>
      <c r="B87" s="758" t="s">
        <v>600</v>
      </c>
      <c r="C87" s="751"/>
      <c r="D87" s="751"/>
      <c r="E87" s="751"/>
      <c r="F87" s="751"/>
    </row>
    <row r="88" spans="1:6" ht="15.75" customHeight="1">
      <c r="A88" s="2"/>
      <c r="B88" s="758" t="s">
        <v>601</v>
      </c>
      <c r="C88" s="751"/>
      <c r="D88" s="751"/>
      <c r="E88" s="751"/>
      <c r="F88" s="751"/>
    </row>
    <row r="89" spans="1:6" ht="15.75" customHeight="1">
      <c r="A89" s="2"/>
      <c r="B89" s="758" t="s">
        <v>602</v>
      </c>
      <c r="C89" s="755"/>
      <c r="D89" s="755"/>
      <c r="E89" s="755"/>
      <c r="F89" s="755"/>
    </row>
    <row r="90" spans="1:6" ht="15.75" customHeight="1">
      <c r="A90" s="2"/>
      <c r="B90" s="758" t="s">
        <v>603</v>
      </c>
      <c r="C90" s="751"/>
      <c r="D90" s="751"/>
      <c r="E90" s="751"/>
      <c r="F90" s="751"/>
    </row>
    <row r="91" spans="1:6" ht="15.75" customHeight="1" thickBot="1">
      <c r="A91" s="282" t="s">
        <v>606</v>
      </c>
      <c r="B91" s="759"/>
      <c r="C91" s="19"/>
      <c r="D91" s="19"/>
      <c r="E91" s="19"/>
      <c r="F91" s="19"/>
    </row>
  </sheetData>
  <mergeCells count="4">
    <mergeCell ref="E2:F2"/>
    <mergeCell ref="A1:F1"/>
    <mergeCell ref="C2:D2"/>
    <mergeCell ref="A2:B3"/>
  </mergeCells>
  <conditionalFormatting sqref="C4:C91">
    <cfRule type="containsBlanks" dxfId="23" priority="2">
      <formula>LEN(TRIM(C4))=0</formula>
    </cfRule>
  </conditionalFormatting>
  <conditionalFormatting sqref="D4:F91">
    <cfRule type="containsBlanks" dxfId="22" priority="1">
      <formula>LEN(TRIM(D4))=0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0" max="5" man="1"/>
  </rowBreak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Feuil161">
    <tabColor rgb="FFF9FBFA"/>
  </sheetPr>
  <dimension ref="A1:Q91"/>
  <sheetViews>
    <sheetView view="pageBreakPreview" zoomScaleNormal="100" workbookViewId="0">
      <pane ySplit="3" topLeftCell="A72" activePane="bottomLeft" state="frozen"/>
      <selection activeCell="A28" sqref="A28"/>
      <selection pane="bottomLeft" activeCell="G79" sqref="G79"/>
    </sheetView>
  </sheetViews>
  <sheetFormatPr baseColWidth="10" defaultColWidth="14.3984375" defaultRowHeight="15" customHeight="1"/>
  <cols>
    <col min="1" max="1" width="1.3984375" customWidth="1"/>
    <col min="2" max="2" width="19.796875" customWidth="1"/>
    <col min="3" max="3" width="16.06640625" customWidth="1"/>
    <col min="4" max="4" width="14.06640625" customWidth="1"/>
    <col min="5" max="5" width="10.796875" customWidth="1"/>
    <col min="6" max="6" width="16.06640625" customWidth="1"/>
    <col min="7" max="8" width="14.06640625" customWidth="1"/>
    <col min="9" max="9" width="18.3984375" customWidth="1"/>
    <col min="10" max="11" width="14.06640625" customWidth="1"/>
    <col min="12" max="14" width="11.3984375" customWidth="1"/>
    <col min="15" max="15" width="10.796875" customWidth="1"/>
  </cols>
  <sheetData>
    <row r="1" spans="1:17" s="12" customFormat="1" ht="14.25" customHeight="1">
      <c r="A1" s="14" t="s">
        <v>2537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s="12" customFormat="1" ht="21.75" customHeight="1">
      <c r="A2" s="26"/>
      <c r="B2" s="26"/>
      <c r="C2" s="1176" t="s">
        <v>2538</v>
      </c>
      <c r="D2" s="906"/>
      <c r="E2" s="906"/>
      <c r="F2" s="1177" t="s">
        <v>2539</v>
      </c>
      <c r="G2" s="961"/>
      <c r="H2" s="961"/>
      <c r="I2" s="1176" t="s">
        <v>2540</v>
      </c>
      <c r="J2" s="906"/>
      <c r="K2" s="906"/>
      <c r="L2" s="3"/>
      <c r="M2" s="3"/>
      <c r="N2" s="3"/>
      <c r="O2" s="3"/>
    </row>
    <row r="3" spans="1:17" s="12" customFormat="1" ht="23.25" customHeight="1" thickBot="1">
      <c r="A3" s="908" t="s">
        <v>629</v>
      </c>
      <c r="B3" s="901"/>
      <c r="C3" s="22" t="s">
        <v>1337</v>
      </c>
      <c r="D3" s="22" t="s">
        <v>2541</v>
      </c>
      <c r="E3" s="22" t="s">
        <v>445</v>
      </c>
      <c r="F3" s="22" t="s">
        <v>1337</v>
      </c>
      <c r="G3" s="22" t="s">
        <v>2541</v>
      </c>
      <c r="H3" s="22" t="s">
        <v>445</v>
      </c>
      <c r="I3" s="22" t="s">
        <v>1337</v>
      </c>
      <c r="J3" s="22" t="s">
        <v>2541</v>
      </c>
      <c r="K3" s="22" t="s">
        <v>445</v>
      </c>
      <c r="L3" s="3"/>
      <c r="M3" s="3"/>
      <c r="N3" s="3"/>
      <c r="O3" s="3"/>
    </row>
    <row r="4" spans="1:17" ht="15" customHeight="1">
      <c r="A4" s="2" t="s">
        <v>498</v>
      </c>
      <c r="B4" s="758"/>
      <c r="C4" s="25"/>
      <c r="D4" s="25"/>
      <c r="E4" s="25"/>
      <c r="F4" s="25"/>
      <c r="G4" s="25"/>
      <c r="H4" s="25"/>
      <c r="I4" s="25"/>
      <c r="J4" s="25"/>
      <c r="K4" s="25"/>
      <c r="L4" s="23"/>
      <c r="M4" s="23"/>
      <c r="N4" s="23"/>
      <c r="O4" s="7"/>
    </row>
    <row r="5" spans="1:17" ht="15" customHeight="1">
      <c r="A5" s="2"/>
      <c r="B5" s="758" t="s">
        <v>500</v>
      </c>
      <c r="C5" s="755"/>
      <c r="D5" s="755"/>
      <c r="E5" s="755"/>
      <c r="F5" s="755"/>
      <c r="G5" s="755"/>
      <c r="H5" s="755"/>
      <c r="I5" s="755"/>
      <c r="J5" s="755"/>
      <c r="K5" s="755"/>
      <c r="L5" s="24"/>
      <c r="M5" s="24"/>
      <c r="N5" s="24"/>
      <c r="O5" s="7"/>
    </row>
    <row r="6" spans="1:17" ht="15" customHeight="1">
      <c r="A6" s="2"/>
      <c r="B6" s="758" t="s">
        <v>501</v>
      </c>
      <c r="C6" s="751"/>
      <c r="D6" s="751"/>
      <c r="E6" s="751"/>
      <c r="F6" s="751"/>
      <c r="G6" s="751"/>
      <c r="H6" s="751"/>
      <c r="I6" s="751"/>
      <c r="J6" s="751"/>
      <c r="K6" s="751"/>
      <c r="L6" s="24"/>
      <c r="M6" s="24"/>
      <c r="N6" s="24"/>
      <c r="O6" s="7"/>
    </row>
    <row r="7" spans="1:17" ht="15" customHeight="1">
      <c r="A7" s="2"/>
      <c r="B7" s="758" t="s">
        <v>502</v>
      </c>
      <c r="C7" s="751"/>
      <c r="D7" s="751"/>
      <c r="E7" s="751"/>
      <c r="F7" s="751"/>
      <c r="G7" s="751"/>
      <c r="H7" s="751"/>
      <c r="I7" s="751"/>
      <c r="J7" s="751"/>
      <c r="K7" s="751"/>
      <c r="L7" s="24"/>
      <c r="M7" s="24"/>
      <c r="N7" s="24"/>
      <c r="O7" s="7"/>
    </row>
    <row r="8" spans="1:17" ht="15" customHeight="1">
      <c r="A8" s="2" t="s">
        <v>503</v>
      </c>
      <c r="B8" s="758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7"/>
    </row>
    <row r="9" spans="1:17" ht="15" customHeight="1">
      <c r="A9" s="2"/>
      <c r="B9" s="758" t="s">
        <v>505</v>
      </c>
      <c r="C9" s="751"/>
      <c r="D9" s="751"/>
      <c r="E9" s="751"/>
      <c r="F9" s="751"/>
      <c r="G9" s="751"/>
      <c r="H9" s="751"/>
      <c r="I9" s="751"/>
      <c r="J9" s="751"/>
      <c r="K9" s="751"/>
      <c r="L9" s="24"/>
      <c r="M9" s="24"/>
      <c r="N9" s="24"/>
      <c r="O9" s="7"/>
    </row>
    <row r="10" spans="1:17" ht="15" customHeight="1">
      <c r="A10" s="2"/>
      <c r="B10" s="758" t="s">
        <v>506</v>
      </c>
      <c r="C10" s="751"/>
      <c r="D10" s="751"/>
      <c r="E10" s="751"/>
      <c r="F10" s="751"/>
      <c r="G10" s="751"/>
      <c r="H10" s="751"/>
      <c r="I10" s="751"/>
      <c r="J10" s="751"/>
      <c r="K10" s="751"/>
      <c r="L10" s="24"/>
      <c r="M10" s="24"/>
      <c r="N10" s="24"/>
      <c r="O10" s="7"/>
    </row>
    <row r="11" spans="1:17" ht="15" customHeight="1">
      <c r="A11" s="2"/>
      <c r="B11" s="758" t="s">
        <v>507</v>
      </c>
      <c r="C11" s="751"/>
      <c r="D11" s="751"/>
      <c r="E11" s="751"/>
      <c r="F11" s="751"/>
      <c r="G11" s="751"/>
      <c r="H11" s="751"/>
      <c r="I11" s="751"/>
      <c r="J11" s="751"/>
      <c r="K11" s="751"/>
      <c r="L11" s="23"/>
      <c r="M11" s="23"/>
      <c r="N11" s="23"/>
      <c r="O11" s="7"/>
    </row>
    <row r="12" spans="1:17" ht="15" customHeight="1">
      <c r="A12" s="2"/>
      <c r="B12" s="758" t="s">
        <v>508</v>
      </c>
      <c r="C12" s="751"/>
      <c r="D12" s="751"/>
      <c r="E12" s="751"/>
      <c r="F12" s="751"/>
      <c r="G12" s="751"/>
      <c r="H12" s="751"/>
      <c r="I12" s="751"/>
      <c r="J12" s="751"/>
      <c r="K12" s="751"/>
      <c r="L12" s="24"/>
      <c r="M12" s="24"/>
      <c r="N12" s="24"/>
      <c r="O12" s="7"/>
    </row>
    <row r="13" spans="1:17" ht="15" customHeight="1">
      <c r="A13" s="2"/>
      <c r="B13" s="758" t="s">
        <v>509</v>
      </c>
      <c r="C13" s="751"/>
      <c r="D13" s="751"/>
      <c r="E13" s="751"/>
      <c r="F13" s="751"/>
      <c r="G13" s="751"/>
      <c r="H13" s="751"/>
      <c r="I13" s="751"/>
      <c r="J13" s="751"/>
      <c r="K13" s="751"/>
      <c r="L13" s="24"/>
      <c r="M13" s="24"/>
      <c r="N13" s="24"/>
      <c r="O13" s="7"/>
    </row>
    <row r="14" spans="1:17" ht="15" customHeight="1">
      <c r="A14" s="2" t="s">
        <v>510</v>
      </c>
      <c r="B14" s="758"/>
      <c r="C14" s="25"/>
      <c r="D14" s="25"/>
      <c r="E14" s="25"/>
      <c r="F14" s="25"/>
      <c r="G14" s="25"/>
      <c r="H14" s="25"/>
      <c r="I14" s="25"/>
      <c r="J14" s="25"/>
      <c r="K14" s="25"/>
      <c r="L14" s="24"/>
      <c r="M14" s="24"/>
      <c r="N14" s="24"/>
      <c r="O14" s="7"/>
    </row>
    <row r="15" spans="1:17" ht="15" customHeight="1">
      <c r="A15" s="2"/>
      <c r="B15" s="758" t="s">
        <v>512</v>
      </c>
      <c r="C15" s="751"/>
      <c r="D15" s="751"/>
      <c r="E15" s="751"/>
      <c r="F15" s="751"/>
      <c r="G15" s="751"/>
      <c r="H15" s="751"/>
      <c r="I15" s="751"/>
      <c r="J15" s="751"/>
      <c r="K15" s="751"/>
      <c r="L15" s="23"/>
      <c r="M15" s="23"/>
      <c r="N15" s="23"/>
      <c r="O15" s="7"/>
    </row>
    <row r="16" spans="1:17" ht="15" customHeight="1">
      <c r="A16" s="2"/>
      <c r="B16" s="758" t="s">
        <v>513</v>
      </c>
      <c r="C16" s="751"/>
      <c r="D16" s="751"/>
      <c r="E16" s="751"/>
      <c r="F16" s="751"/>
      <c r="G16" s="751"/>
      <c r="H16" s="751"/>
      <c r="I16" s="751"/>
      <c r="J16" s="751"/>
      <c r="K16" s="751"/>
      <c r="L16" s="24"/>
      <c r="M16" s="24"/>
      <c r="N16" s="24"/>
      <c r="O16" s="7"/>
    </row>
    <row r="17" spans="1:11" ht="15" customHeight="1">
      <c r="A17" s="2" t="s">
        <v>514</v>
      </c>
      <c r="B17" s="758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5" customHeight="1">
      <c r="A18" s="2"/>
      <c r="B18" s="758" t="s">
        <v>516</v>
      </c>
      <c r="C18" s="751"/>
      <c r="D18" s="751"/>
      <c r="E18" s="751"/>
      <c r="F18" s="751"/>
      <c r="G18" s="751"/>
      <c r="H18" s="751"/>
      <c r="I18" s="751"/>
      <c r="J18" s="751"/>
      <c r="K18" s="751"/>
    </row>
    <row r="19" spans="1:11" ht="15" customHeight="1">
      <c r="A19" s="2"/>
      <c r="B19" s="758" t="s">
        <v>517</v>
      </c>
      <c r="C19" s="751"/>
      <c r="D19" s="751"/>
      <c r="E19" s="751"/>
      <c r="F19" s="751"/>
      <c r="G19" s="751"/>
      <c r="H19" s="751"/>
      <c r="I19" s="751"/>
      <c r="J19" s="751"/>
      <c r="K19" s="751"/>
    </row>
    <row r="20" spans="1:11" ht="15" customHeight="1">
      <c r="A20" s="2"/>
      <c r="B20" s="748" t="s">
        <v>518</v>
      </c>
      <c r="C20" s="755"/>
      <c r="D20" s="755"/>
      <c r="E20" s="755"/>
      <c r="F20" s="755"/>
      <c r="G20" s="755"/>
      <c r="H20" s="755"/>
      <c r="I20" s="755"/>
      <c r="J20" s="755"/>
      <c r="K20" s="755"/>
    </row>
    <row r="21" spans="1:11" ht="15" customHeight="1">
      <c r="A21" s="2"/>
      <c r="B21" s="748" t="s">
        <v>519</v>
      </c>
      <c r="C21" s="755"/>
      <c r="D21" s="755"/>
      <c r="E21" s="755"/>
      <c r="F21" s="755"/>
      <c r="G21" s="755"/>
      <c r="H21" s="755"/>
      <c r="I21" s="755"/>
      <c r="J21" s="755"/>
      <c r="K21" s="755"/>
    </row>
    <row r="22" spans="1:11" ht="15" customHeight="1">
      <c r="A22" s="2"/>
      <c r="B22" s="758" t="s">
        <v>520</v>
      </c>
      <c r="C22" s="751"/>
      <c r="D22" s="751"/>
      <c r="E22" s="751"/>
      <c r="F22" s="751"/>
      <c r="G22" s="751"/>
      <c r="H22" s="751"/>
      <c r="I22" s="751"/>
      <c r="J22" s="751"/>
      <c r="K22" s="751"/>
    </row>
    <row r="23" spans="1:11" ht="15" customHeight="1">
      <c r="A23" s="2"/>
      <c r="B23" s="758" t="s">
        <v>521</v>
      </c>
      <c r="C23" s="751"/>
      <c r="D23" s="751"/>
      <c r="E23" s="751"/>
      <c r="F23" s="751"/>
      <c r="G23" s="751"/>
      <c r="H23" s="751"/>
      <c r="I23" s="751"/>
      <c r="J23" s="751"/>
      <c r="K23" s="751"/>
    </row>
    <row r="24" spans="1:11" ht="15" customHeight="1">
      <c r="A24" s="2"/>
      <c r="B24" s="758" t="s">
        <v>522</v>
      </c>
      <c r="C24" s="751"/>
      <c r="D24" s="751"/>
      <c r="E24" s="751"/>
      <c r="F24" s="751"/>
      <c r="G24" s="751"/>
      <c r="H24" s="751"/>
      <c r="I24" s="751"/>
      <c r="J24" s="751"/>
      <c r="K24" s="751"/>
    </row>
    <row r="25" spans="1:11" ht="15" customHeight="1">
      <c r="A25" s="2"/>
      <c r="B25" s="758" t="s">
        <v>523</v>
      </c>
      <c r="C25" s="751"/>
      <c r="D25" s="751"/>
      <c r="E25" s="751"/>
      <c r="F25" s="751"/>
      <c r="G25" s="751"/>
      <c r="H25" s="751"/>
      <c r="I25" s="751"/>
      <c r="J25" s="751"/>
      <c r="K25" s="751"/>
    </row>
    <row r="26" spans="1:11" ht="15" customHeight="1">
      <c r="A26" s="2" t="s">
        <v>524</v>
      </c>
      <c r="B26" s="758"/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5" customHeight="1">
      <c r="A27" s="2"/>
      <c r="B27" s="758" t="s">
        <v>532</v>
      </c>
      <c r="C27" s="751"/>
      <c r="D27" s="751"/>
      <c r="E27" s="751"/>
      <c r="F27" s="751"/>
      <c r="G27" s="751"/>
      <c r="H27" s="751"/>
      <c r="I27" s="751"/>
      <c r="J27" s="751"/>
      <c r="K27" s="751"/>
    </row>
    <row r="28" spans="1:11" ht="15" customHeight="1">
      <c r="A28" s="2"/>
      <c r="B28" s="758" t="s">
        <v>533</v>
      </c>
      <c r="C28" s="751"/>
      <c r="D28" s="751"/>
      <c r="E28" s="751"/>
      <c r="F28" s="751"/>
      <c r="G28" s="751"/>
      <c r="H28" s="751"/>
      <c r="I28" s="751"/>
      <c r="J28" s="751"/>
      <c r="K28" s="751"/>
    </row>
    <row r="29" spans="1:11" ht="15" customHeight="1">
      <c r="A29" s="2"/>
      <c r="B29" s="758" t="s">
        <v>534</v>
      </c>
      <c r="C29" s="751"/>
      <c r="D29" s="751"/>
      <c r="E29" s="751"/>
      <c r="F29" s="751"/>
      <c r="G29" s="751"/>
      <c r="H29" s="751"/>
      <c r="I29" s="751"/>
      <c r="J29" s="751"/>
      <c r="K29" s="751"/>
    </row>
    <row r="30" spans="1:11" ht="15" customHeight="1">
      <c r="A30" s="2"/>
      <c r="B30" s="758" t="s">
        <v>535</v>
      </c>
      <c r="C30" s="751"/>
      <c r="D30" s="751"/>
      <c r="E30" s="751"/>
      <c r="F30" s="751"/>
      <c r="G30" s="751"/>
      <c r="H30" s="751"/>
      <c r="I30" s="751"/>
      <c r="J30" s="751"/>
      <c r="K30" s="751"/>
    </row>
    <row r="31" spans="1:11" ht="15" customHeight="1">
      <c r="A31" s="2"/>
      <c r="B31" s="758" t="s">
        <v>536</v>
      </c>
      <c r="C31" s="755"/>
      <c r="D31" s="755"/>
      <c r="E31" s="755"/>
      <c r="F31" s="755"/>
      <c r="G31" s="755"/>
      <c r="H31" s="755"/>
      <c r="I31" s="755"/>
      <c r="J31" s="755"/>
      <c r="K31" s="755"/>
    </row>
    <row r="32" spans="1:11" ht="15" customHeight="1">
      <c r="A32" s="2" t="s">
        <v>537</v>
      </c>
      <c r="B32" s="758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5" customHeight="1">
      <c r="A33" s="2"/>
      <c r="B33" s="758" t="s">
        <v>539</v>
      </c>
      <c r="C33" s="751"/>
      <c r="D33" s="751"/>
      <c r="E33" s="751"/>
      <c r="F33" s="751"/>
      <c r="G33" s="751"/>
      <c r="H33" s="751"/>
      <c r="I33" s="751"/>
      <c r="J33" s="751"/>
      <c r="K33" s="751"/>
    </row>
    <row r="34" spans="1:11" ht="15" customHeight="1">
      <c r="A34" s="2"/>
      <c r="B34" s="758" t="s">
        <v>540</v>
      </c>
      <c r="C34" s="751"/>
      <c r="D34" s="751"/>
      <c r="E34" s="751"/>
      <c r="F34" s="751"/>
      <c r="G34" s="751"/>
      <c r="H34" s="751"/>
      <c r="I34" s="751"/>
      <c r="J34" s="751"/>
      <c r="K34" s="751"/>
    </row>
    <row r="35" spans="1:11" ht="15" customHeight="1">
      <c r="A35" s="2"/>
      <c r="B35" s="758" t="s">
        <v>541</v>
      </c>
      <c r="C35" s="751"/>
      <c r="D35" s="751"/>
      <c r="E35" s="751"/>
      <c r="F35" s="751"/>
      <c r="G35" s="751"/>
      <c r="H35" s="751"/>
      <c r="I35" s="751"/>
      <c r="J35" s="751"/>
      <c r="K35" s="751"/>
    </row>
    <row r="36" spans="1:11" ht="15" customHeight="1">
      <c r="A36" s="2"/>
      <c r="B36" s="758" t="s">
        <v>542</v>
      </c>
      <c r="C36" s="751"/>
      <c r="D36" s="751"/>
      <c r="E36" s="751"/>
      <c r="F36" s="751"/>
      <c r="G36" s="751"/>
      <c r="H36" s="751"/>
      <c r="I36" s="751"/>
      <c r="J36" s="751"/>
      <c r="K36" s="751"/>
    </row>
    <row r="37" spans="1:11" ht="15" customHeight="1">
      <c r="A37" s="2"/>
      <c r="B37" s="758" t="s">
        <v>543</v>
      </c>
      <c r="C37" s="751"/>
      <c r="D37" s="751"/>
      <c r="E37" s="751"/>
      <c r="F37" s="751"/>
      <c r="G37" s="751"/>
      <c r="H37" s="751"/>
      <c r="I37" s="751"/>
      <c r="J37" s="751"/>
      <c r="K37" s="751"/>
    </row>
    <row r="38" spans="1:11" ht="15" customHeight="1">
      <c r="A38" s="2"/>
      <c r="B38" s="758" t="s">
        <v>544</v>
      </c>
      <c r="C38" s="751"/>
      <c r="D38" s="751"/>
      <c r="E38" s="751"/>
      <c r="F38" s="751"/>
      <c r="G38" s="751"/>
      <c r="H38" s="751"/>
      <c r="I38" s="751"/>
      <c r="J38" s="751"/>
      <c r="K38" s="751"/>
    </row>
    <row r="39" spans="1:11" ht="15" customHeight="1">
      <c r="A39" s="2" t="s">
        <v>545</v>
      </c>
      <c r="B39" s="758"/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15" customHeight="1">
      <c r="A40" s="2"/>
      <c r="B40" s="758" t="s">
        <v>547</v>
      </c>
      <c r="C40" s="751"/>
      <c r="D40" s="751"/>
      <c r="E40" s="751"/>
      <c r="F40" s="751"/>
      <c r="G40" s="751"/>
      <c r="H40" s="751"/>
      <c r="I40" s="751"/>
      <c r="J40" s="751"/>
      <c r="K40" s="751"/>
    </row>
    <row r="41" spans="1:11" ht="15" customHeight="1">
      <c r="A41" s="2"/>
      <c r="B41" s="758" t="s">
        <v>548</v>
      </c>
      <c r="C41" s="751"/>
      <c r="D41" s="751"/>
      <c r="E41" s="751"/>
      <c r="F41" s="751"/>
      <c r="G41" s="751"/>
      <c r="H41" s="751"/>
      <c r="I41" s="751"/>
      <c r="J41" s="751"/>
      <c r="K41" s="751"/>
    </row>
    <row r="42" spans="1:11" ht="15" customHeight="1">
      <c r="A42" s="2"/>
      <c r="B42" s="758" t="s">
        <v>549</v>
      </c>
      <c r="C42" s="751"/>
      <c r="D42" s="751"/>
      <c r="E42" s="751"/>
      <c r="F42" s="751"/>
      <c r="G42" s="751"/>
      <c r="H42" s="751"/>
      <c r="I42" s="751"/>
      <c r="J42" s="751"/>
      <c r="K42" s="751"/>
    </row>
    <row r="43" spans="1:11" ht="15" customHeight="1">
      <c r="A43" s="2" t="s">
        <v>550</v>
      </c>
      <c r="B43" s="758"/>
      <c r="C43" s="25"/>
      <c r="D43" s="25"/>
      <c r="E43" s="25"/>
      <c r="F43" s="25"/>
      <c r="G43" s="25"/>
      <c r="H43" s="25"/>
      <c r="I43" s="25"/>
      <c r="J43" s="25"/>
      <c r="K43" s="25"/>
    </row>
    <row r="44" spans="1:11" ht="15" customHeight="1">
      <c r="A44" s="2"/>
      <c r="B44" s="758" t="s">
        <v>552</v>
      </c>
      <c r="C44" s="751"/>
      <c r="D44" s="751"/>
      <c r="E44" s="751"/>
      <c r="F44" s="751"/>
      <c r="G44" s="751"/>
      <c r="H44" s="751"/>
      <c r="I44" s="751"/>
      <c r="J44" s="751"/>
      <c r="K44" s="751"/>
    </row>
    <row r="45" spans="1:11" ht="15" customHeight="1">
      <c r="A45" s="2"/>
      <c r="B45" s="758" t="s">
        <v>553</v>
      </c>
      <c r="C45" s="751"/>
      <c r="D45" s="751"/>
      <c r="E45" s="751"/>
      <c r="F45" s="751"/>
      <c r="G45" s="751"/>
      <c r="H45" s="751"/>
      <c r="I45" s="751"/>
      <c r="J45" s="751"/>
      <c r="K45" s="751"/>
    </row>
    <row r="46" spans="1:11" ht="15" customHeight="1">
      <c r="A46" s="2"/>
      <c r="B46" s="758" t="s">
        <v>554</v>
      </c>
      <c r="C46" s="751"/>
      <c r="D46" s="751"/>
      <c r="E46" s="751"/>
      <c r="F46" s="751"/>
      <c r="G46" s="751"/>
      <c r="H46" s="751"/>
      <c r="I46" s="751"/>
      <c r="J46" s="751"/>
      <c r="K46" s="751"/>
    </row>
    <row r="47" spans="1:11" ht="15" customHeight="1">
      <c r="A47" s="2"/>
      <c r="B47" s="758" t="s">
        <v>555</v>
      </c>
      <c r="C47" s="751"/>
      <c r="D47" s="751"/>
      <c r="E47" s="751"/>
      <c r="F47" s="751"/>
      <c r="G47" s="751"/>
      <c r="H47" s="751"/>
      <c r="I47" s="751"/>
      <c r="J47" s="751"/>
      <c r="K47" s="751"/>
    </row>
    <row r="48" spans="1:11" ht="15" customHeight="1">
      <c r="A48" s="2"/>
      <c r="B48" s="758" t="s">
        <v>556</v>
      </c>
      <c r="C48" s="751"/>
      <c r="D48" s="751"/>
      <c r="E48" s="751"/>
      <c r="F48" s="751"/>
      <c r="G48" s="751"/>
      <c r="H48" s="751"/>
      <c r="I48" s="751"/>
      <c r="J48" s="751"/>
      <c r="K48" s="751"/>
    </row>
    <row r="49" spans="1:11" ht="15" customHeight="1">
      <c r="A49" s="2"/>
      <c r="B49" s="758" t="s">
        <v>557</v>
      </c>
      <c r="C49" s="751"/>
      <c r="D49" s="751"/>
      <c r="E49" s="751"/>
      <c r="F49" s="751"/>
      <c r="G49" s="751"/>
      <c r="H49" s="751"/>
      <c r="I49" s="751"/>
      <c r="J49" s="751"/>
      <c r="K49" s="751"/>
    </row>
    <row r="50" spans="1:11" ht="15" customHeight="1">
      <c r="A50" s="2"/>
      <c r="B50" s="758" t="s">
        <v>558</v>
      </c>
      <c r="C50" s="751"/>
      <c r="D50" s="751"/>
      <c r="E50" s="751"/>
      <c r="F50" s="751"/>
      <c r="G50" s="751"/>
      <c r="H50" s="751"/>
      <c r="I50" s="751"/>
      <c r="J50" s="751"/>
      <c r="K50" s="751"/>
    </row>
    <row r="51" spans="1:11" ht="15" customHeight="1">
      <c r="A51" s="2" t="s">
        <v>559</v>
      </c>
      <c r="B51" s="758"/>
      <c r="C51" s="25"/>
      <c r="D51" s="25"/>
      <c r="E51" s="25"/>
      <c r="F51" s="25"/>
      <c r="G51" s="25"/>
      <c r="H51" s="25"/>
      <c r="I51" s="25"/>
      <c r="J51" s="25"/>
      <c r="K51" s="25"/>
    </row>
    <row r="52" spans="1:11" ht="15" customHeight="1">
      <c r="A52" s="2"/>
      <c r="B52" s="758" t="s">
        <v>561</v>
      </c>
      <c r="C52" s="751"/>
      <c r="D52" s="751"/>
      <c r="E52" s="751"/>
      <c r="F52" s="751"/>
      <c r="G52" s="751"/>
      <c r="H52" s="751"/>
      <c r="I52" s="751"/>
      <c r="J52" s="751"/>
      <c r="K52" s="751"/>
    </row>
    <row r="53" spans="1:11" ht="15" customHeight="1">
      <c r="A53" s="2"/>
      <c r="B53" s="758" t="s">
        <v>562</v>
      </c>
      <c r="C53" s="751"/>
      <c r="D53" s="751"/>
      <c r="E53" s="751"/>
      <c r="F53" s="751"/>
      <c r="G53" s="751"/>
      <c r="H53" s="751"/>
      <c r="I53" s="751"/>
      <c r="J53" s="751"/>
      <c r="K53" s="751"/>
    </row>
    <row r="54" spans="1:11" ht="15" customHeight="1">
      <c r="A54" s="2"/>
      <c r="B54" s="758" t="s">
        <v>563</v>
      </c>
      <c r="C54" s="751"/>
      <c r="D54" s="751"/>
      <c r="E54" s="751"/>
      <c r="F54" s="751"/>
      <c r="G54" s="751"/>
      <c r="H54" s="751"/>
      <c r="I54" s="751"/>
      <c r="J54" s="751"/>
      <c r="K54" s="751"/>
    </row>
    <row r="55" spans="1:11" ht="15" customHeight="1">
      <c r="A55" s="2"/>
      <c r="B55" s="758" t="s">
        <v>564</v>
      </c>
      <c r="C55" s="751"/>
      <c r="D55" s="751"/>
      <c r="E55" s="751"/>
      <c r="F55" s="751"/>
      <c r="G55" s="751"/>
      <c r="H55" s="751"/>
      <c r="I55" s="751"/>
      <c r="J55" s="751"/>
      <c r="K55" s="751"/>
    </row>
    <row r="56" spans="1:11" ht="15" customHeight="1">
      <c r="A56" s="2"/>
      <c r="B56" s="758" t="s">
        <v>565</v>
      </c>
      <c r="C56" s="755"/>
      <c r="D56" s="755"/>
      <c r="E56" s="755"/>
      <c r="F56" s="755"/>
      <c r="G56" s="755"/>
      <c r="H56" s="755"/>
      <c r="I56" s="755"/>
      <c r="J56" s="755"/>
      <c r="K56" s="755"/>
    </row>
    <row r="57" spans="1:11" ht="15" customHeight="1">
      <c r="A57" s="2"/>
      <c r="B57" s="758" t="s">
        <v>566</v>
      </c>
      <c r="C57" s="755"/>
      <c r="D57" s="755"/>
      <c r="E57" s="755"/>
      <c r="F57" s="755"/>
      <c r="G57" s="755"/>
      <c r="H57" s="755"/>
      <c r="I57" s="755"/>
      <c r="J57" s="755"/>
      <c r="K57" s="755"/>
    </row>
    <row r="58" spans="1:11" ht="15" customHeight="1">
      <c r="A58" s="2"/>
      <c r="B58" s="758" t="s">
        <v>567</v>
      </c>
      <c r="C58" s="751"/>
      <c r="D58" s="751"/>
      <c r="E58" s="751"/>
      <c r="F58" s="751"/>
      <c r="G58" s="751"/>
      <c r="H58" s="751"/>
      <c r="I58" s="751"/>
      <c r="J58" s="751"/>
      <c r="K58" s="751"/>
    </row>
    <row r="59" spans="1:11" ht="15" customHeight="1">
      <c r="A59" s="2" t="s">
        <v>568</v>
      </c>
      <c r="B59" s="758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5" customHeight="1">
      <c r="A60" s="2"/>
      <c r="B60" s="758" t="s">
        <v>570</v>
      </c>
      <c r="C60" s="751"/>
      <c r="D60" s="751"/>
      <c r="E60" s="751"/>
      <c r="F60" s="751"/>
      <c r="G60" s="751"/>
      <c r="H60" s="751"/>
      <c r="I60" s="751"/>
      <c r="J60" s="751"/>
      <c r="K60" s="751"/>
    </row>
    <row r="61" spans="1:11" ht="15" customHeight="1">
      <c r="A61" s="2"/>
      <c r="B61" s="758" t="s">
        <v>571</v>
      </c>
      <c r="C61" s="751"/>
      <c r="D61" s="751"/>
      <c r="E61" s="751"/>
      <c r="F61" s="751"/>
      <c r="G61" s="751"/>
      <c r="H61" s="751"/>
      <c r="I61" s="751"/>
      <c r="J61" s="751"/>
      <c r="K61" s="751"/>
    </row>
    <row r="62" spans="1:11" ht="15" customHeight="1">
      <c r="A62" s="2"/>
      <c r="B62" s="758" t="s">
        <v>572</v>
      </c>
      <c r="C62" s="751"/>
      <c r="D62" s="751"/>
      <c r="E62" s="751"/>
      <c r="F62" s="751"/>
      <c r="G62" s="751"/>
      <c r="H62" s="751"/>
      <c r="I62" s="751"/>
      <c r="J62" s="751"/>
      <c r="K62" s="751"/>
    </row>
    <row r="63" spans="1:11" ht="15" customHeight="1">
      <c r="A63" s="2"/>
      <c r="B63" s="758" t="s">
        <v>573</v>
      </c>
      <c r="C63" s="751"/>
      <c r="D63" s="751"/>
      <c r="E63" s="751"/>
      <c r="F63" s="751"/>
      <c r="G63" s="751"/>
      <c r="H63" s="751"/>
      <c r="I63" s="751"/>
      <c r="J63" s="751"/>
      <c r="K63" s="751"/>
    </row>
    <row r="64" spans="1:11" ht="15" customHeight="1">
      <c r="A64" s="2" t="s">
        <v>574</v>
      </c>
      <c r="B64" s="758"/>
      <c r="C64" s="25"/>
      <c r="D64" s="25"/>
      <c r="E64" s="25"/>
      <c r="F64" s="25"/>
      <c r="G64" s="25"/>
      <c r="H64" s="25"/>
      <c r="I64" s="25"/>
      <c r="J64" s="25"/>
      <c r="K64" s="25"/>
    </row>
    <row r="65" spans="1:11" ht="15" customHeight="1">
      <c r="A65" s="2"/>
      <c r="B65" s="758" t="s">
        <v>576</v>
      </c>
      <c r="C65" s="751"/>
      <c r="D65" s="751"/>
      <c r="E65" s="751"/>
      <c r="F65" s="751"/>
      <c r="G65" s="751"/>
      <c r="H65" s="751"/>
      <c r="I65" s="751"/>
      <c r="J65" s="751"/>
      <c r="K65" s="751"/>
    </row>
    <row r="66" spans="1:11" ht="15" customHeight="1">
      <c r="A66" s="2"/>
      <c r="B66" s="758" t="s">
        <v>577</v>
      </c>
      <c r="C66" s="751"/>
      <c r="D66" s="751"/>
      <c r="E66" s="751"/>
      <c r="F66" s="751"/>
      <c r="G66" s="751"/>
      <c r="H66" s="751"/>
      <c r="I66" s="751"/>
      <c r="J66" s="751"/>
      <c r="K66" s="751"/>
    </row>
    <row r="67" spans="1:11" ht="15" customHeight="1">
      <c r="A67" s="2"/>
      <c r="B67" s="758" t="s">
        <v>578</v>
      </c>
      <c r="C67" s="751"/>
      <c r="D67" s="751"/>
      <c r="E67" s="751"/>
      <c r="F67" s="751"/>
      <c r="G67" s="751"/>
      <c r="H67" s="751"/>
      <c r="I67" s="751"/>
      <c r="J67" s="751"/>
      <c r="K67" s="751"/>
    </row>
    <row r="68" spans="1:11" ht="15" customHeight="1">
      <c r="A68" s="2" t="s">
        <v>579</v>
      </c>
      <c r="B68" s="758"/>
      <c r="C68" s="25"/>
      <c r="D68" s="25"/>
      <c r="E68" s="25"/>
      <c r="F68" s="25"/>
      <c r="G68" s="25"/>
      <c r="H68" s="25"/>
      <c r="I68" s="25"/>
      <c r="J68" s="25"/>
      <c r="K68" s="25"/>
    </row>
    <row r="69" spans="1:11" ht="15" customHeight="1">
      <c r="A69" s="2"/>
      <c r="B69" s="758" t="s">
        <v>580</v>
      </c>
      <c r="C69" s="751"/>
      <c r="D69" s="751"/>
      <c r="E69" s="751"/>
      <c r="F69" s="751"/>
      <c r="G69" s="751"/>
      <c r="H69" s="751"/>
      <c r="I69" s="751"/>
      <c r="J69" s="751"/>
      <c r="K69" s="751"/>
    </row>
    <row r="70" spans="1:11" ht="15" customHeight="1">
      <c r="A70" s="2"/>
      <c r="B70" s="758" t="s">
        <v>581</v>
      </c>
      <c r="C70" s="751"/>
      <c r="D70" s="751"/>
      <c r="E70" s="751"/>
      <c r="F70" s="751"/>
      <c r="G70" s="751"/>
      <c r="H70" s="751"/>
      <c r="I70" s="751"/>
      <c r="J70" s="751"/>
      <c r="K70" s="751"/>
    </row>
    <row r="71" spans="1:11" ht="15" customHeight="1">
      <c r="A71" s="2"/>
      <c r="B71" s="758" t="s">
        <v>582</v>
      </c>
      <c r="C71" s="751"/>
      <c r="D71" s="751"/>
      <c r="E71" s="751"/>
      <c r="F71" s="751"/>
      <c r="G71" s="751"/>
      <c r="H71" s="751"/>
      <c r="I71" s="751"/>
      <c r="J71" s="751"/>
      <c r="K71" s="751"/>
    </row>
    <row r="72" spans="1:11" ht="15" customHeight="1">
      <c r="A72" s="2" t="s">
        <v>583</v>
      </c>
      <c r="B72" s="758"/>
      <c r="C72" s="25"/>
      <c r="D72" s="25"/>
      <c r="E72" s="25"/>
      <c r="F72" s="25"/>
      <c r="G72" s="25"/>
      <c r="H72" s="25"/>
      <c r="I72" s="25"/>
      <c r="J72" s="25"/>
      <c r="K72" s="25"/>
    </row>
    <row r="73" spans="1:11" ht="15" customHeight="1">
      <c r="A73" s="2"/>
      <c r="B73" s="758" t="s">
        <v>584</v>
      </c>
      <c r="C73" s="751"/>
      <c r="D73" s="751"/>
      <c r="E73" s="751"/>
      <c r="F73" s="751"/>
      <c r="G73" s="751"/>
      <c r="H73" s="751"/>
      <c r="I73" s="751"/>
      <c r="J73" s="751"/>
      <c r="K73" s="751"/>
    </row>
    <row r="74" spans="1:11" ht="15" customHeight="1">
      <c r="A74" s="2" t="s">
        <v>585</v>
      </c>
      <c r="B74" s="758"/>
      <c r="C74" s="25"/>
      <c r="D74" s="25"/>
      <c r="E74" s="25"/>
      <c r="F74" s="25"/>
      <c r="G74" s="25"/>
      <c r="H74" s="25"/>
      <c r="I74" s="25"/>
      <c r="J74" s="25"/>
      <c r="K74" s="25"/>
    </row>
    <row r="75" spans="1:11" ht="15" customHeight="1">
      <c r="A75" s="2"/>
      <c r="B75" s="758" t="s">
        <v>586</v>
      </c>
      <c r="C75" s="751"/>
      <c r="D75" s="751"/>
      <c r="E75" s="751"/>
      <c r="F75" s="751"/>
      <c r="G75" s="751"/>
      <c r="H75" s="751"/>
      <c r="I75" s="751"/>
      <c r="J75" s="751"/>
      <c r="K75" s="751"/>
    </row>
    <row r="76" spans="1:11" ht="15" customHeight="1">
      <c r="A76" s="2"/>
      <c r="B76" s="758" t="s">
        <v>587</v>
      </c>
      <c r="C76" s="751"/>
      <c r="D76" s="751"/>
      <c r="E76" s="751"/>
      <c r="F76" s="751"/>
      <c r="G76" s="751"/>
      <c r="H76" s="751"/>
      <c r="I76" s="751"/>
      <c r="J76" s="751"/>
      <c r="K76" s="751"/>
    </row>
    <row r="77" spans="1:11" ht="15" customHeight="1">
      <c r="A77" s="2"/>
      <c r="B77" s="758" t="s">
        <v>588</v>
      </c>
      <c r="C77" s="751"/>
      <c r="D77" s="751"/>
      <c r="E77" s="751"/>
      <c r="F77" s="751"/>
      <c r="G77" s="751"/>
      <c r="H77" s="751"/>
      <c r="I77" s="751"/>
      <c r="J77" s="751"/>
      <c r="K77" s="751"/>
    </row>
    <row r="78" spans="1:11" ht="15" customHeight="1">
      <c r="A78" s="2" t="s">
        <v>589</v>
      </c>
      <c r="B78" s="758"/>
      <c r="C78" s="25"/>
      <c r="D78" s="25"/>
      <c r="E78" s="25"/>
      <c r="F78" s="25"/>
      <c r="G78" s="25"/>
      <c r="H78" s="25"/>
      <c r="I78" s="25"/>
      <c r="J78" s="25"/>
      <c r="K78" s="25"/>
    </row>
    <row r="79" spans="1:11" ht="15" customHeight="1">
      <c r="A79" s="2"/>
      <c r="B79" s="758" t="s">
        <v>591</v>
      </c>
      <c r="C79" s="751"/>
      <c r="D79" s="751"/>
      <c r="E79" s="751"/>
      <c r="F79" s="751"/>
      <c r="G79" s="751"/>
      <c r="H79" s="751"/>
      <c r="I79" s="751"/>
      <c r="J79" s="751"/>
      <c r="K79" s="751"/>
    </row>
    <row r="80" spans="1:11" ht="15" customHeight="1">
      <c r="A80" s="2"/>
      <c r="B80" s="758" t="s">
        <v>592</v>
      </c>
      <c r="C80" s="755"/>
      <c r="D80" s="755"/>
      <c r="E80" s="755"/>
      <c r="F80" s="755"/>
      <c r="G80" s="755"/>
      <c r="H80" s="755"/>
      <c r="I80" s="755"/>
      <c r="J80" s="755"/>
      <c r="K80" s="755"/>
    </row>
    <row r="81" spans="1:11" ht="15" customHeight="1">
      <c r="A81" s="2"/>
      <c r="B81" s="758" t="s">
        <v>593</v>
      </c>
      <c r="C81" s="755"/>
      <c r="D81" s="755"/>
      <c r="E81" s="755"/>
      <c r="F81" s="755"/>
      <c r="G81" s="755"/>
      <c r="H81" s="755"/>
      <c r="I81" s="755"/>
      <c r="J81" s="755"/>
      <c r="K81" s="755"/>
    </row>
    <row r="82" spans="1:11" ht="15" customHeight="1">
      <c r="A82" s="2" t="s">
        <v>594</v>
      </c>
      <c r="B82" s="758"/>
      <c r="C82" s="25"/>
      <c r="D82" s="25"/>
      <c r="E82" s="25"/>
      <c r="F82" s="25"/>
      <c r="G82" s="25"/>
      <c r="H82" s="25"/>
      <c r="I82" s="25"/>
      <c r="J82" s="25"/>
      <c r="K82" s="25"/>
    </row>
    <row r="83" spans="1:11" ht="15" customHeight="1">
      <c r="A83" s="2"/>
      <c r="B83" s="758" t="s">
        <v>595</v>
      </c>
      <c r="C83" s="751"/>
      <c r="D83" s="751"/>
      <c r="E83" s="751"/>
      <c r="F83" s="751"/>
      <c r="G83" s="751"/>
      <c r="H83" s="751"/>
      <c r="I83" s="751"/>
      <c r="J83" s="751"/>
      <c r="K83" s="751"/>
    </row>
    <row r="84" spans="1:11" ht="15" customHeight="1">
      <c r="A84" s="2" t="s">
        <v>596</v>
      </c>
      <c r="B84" s="758"/>
      <c r="C84" s="25"/>
      <c r="D84" s="25"/>
      <c r="E84" s="25"/>
      <c r="F84" s="25"/>
      <c r="G84" s="25"/>
      <c r="H84" s="25"/>
      <c r="I84" s="25"/>
      <c r="J84" s="25"/>
      <c r="K84" s="25"/>
    </row>
    <row r="85" spans="1:11" ht="15" customHeight="1">
      <c r="A85" s="2"/>
      <c r="B85" s="758" t="s">
        <v>598</v>
      </c>
      <c r="C85" s="751"/>
      <c r="D85" s="751"/>
      <c r="E85" s="751"/>
      <c r="F85" s="751"/>
      <c r="G85" s="751"/>
      <c r="H85" s="751"/>
      <c r="I85" s="751"/>
      <c r="J85" s="751"/>
      <c r="K85" s="751"/>
    </row>
    <row r="86" spans="1:11" ht="15" customHeight="1">
      <c r="A86" s="2"/>
      <c r="B86" s="758" t="s">
        <v>599</v>
      </c>
      <c r="C86" s="751"/>
      <c r="D86" s="751"/>
      <c r="E86" s="751"/>
      <c r="F86" s="751"/>
      <c r="G86" s="751"/>
      <c r="H86" s="751"/>
      <c r="I86" s="751"/>
      <c r="J86" s="751"/>
      <c r="K86" s="751"/>
    </row>
    <row r="87" spans="1:11" ht="15" customHeight="1">
      <c r="A87" s="2"/>
      <c r="B87" s="758" t="s">
        <v>600</v>
      </c>
      <c r="C87" s="751"/>
      <c r="D87" s="751"/>
      <c r="E87" s="751"/>
      <c r="F87" s="751"/>
      <c r="G87" s="751"/>
      <c r="H87" s="751"/>
      <c r="I87" s="751"/>
      <c r="J87" s="751"/>
      <c r="K87" s="751"/>
    </row>
    <row r="88" spans="1:11" ht="14.25" customHeight="1">
      <c r="A88" s="2"/>
      <c r="B88" s="758" t="s">
        <v>601</v>
      </c>
      <c r="C88" s="751"/>
      <c r="D88" s="751"/>
      <c r="E88" s="751"/>
      <c r="F88" s="751"/>
      <c r="G88" s="751"/>
      <c r="H88" s="751"/>
      <c r="I88" s="751"/>
      <c r="J88" s="751"/>
      <c r="K88" s="751"/>
    </row>
    <row r="89" spans="1:11" ht="14.25" customHeight="1">
      <c r="A89" s="2"/>
      <c r="B89" s="758" t="s">
        <v>602</v>
      </c>
      <c r="C89" s="755"/>
      <c r="D89" s="755"/>
      <c r="E89" s="755"/>
      <c r="F89" s="755"/>
      <c r="G89" s="755"/>
      <c r="H89" s="755"/>
      <c r="I89" s="755"/>
      <c r="J89" s="755"/>
      <c r="K89" s="755"/>
    </row>
    <row r="90" spans="1:11" ht="14.25" customHeight="1">
      <c r="A90" s="2"/>
      <c r="B90" s="758" t="s">
        <v>603</v>
      </c>
      <c r="C90" s="751"/>
      <c r="D90" s="751"/>
      <c r="E90" s="751"/>
      <c r="F90" s="751"/>
      <c r="G90" s="751"/>
      <c r="H90" s="751"/>
      <c r="I90" s="751"/>
      <c r="J90" s="751"/>
      <c r="K90" s="751"/>
    </row>
    <row r="91" spans="1:11" ht="14.25" customHeight="1" thickBot="1">
      <c r="A91" s="282" t="s">
        <v>606</v>
      </c>
      <c r="B91" s="759"/>
      <c r="C91" s="19"/>
      <c r="D91" s="19"/>
      <c r="E91" s="19"/>
      <c r="F91" s="19"/>
      <c r="G91" s="19"/>
      <c r="H91" s="19"/>
      <c r="I91" s="19"/>
      <c r="J91" s="19"/>
      <c r="K91" s="19"/>
    </row>
  </sheetData>
  <mergeCells count="4">
    <mergeCell ref="C2:E2"/>
    <mergeCell ref="A3:B3"/>
    <mergeCell ref="F2:H2"/>
    <mergeCell ref="I2:K2"/>
  </mergeCells>
  <conditionalFormatting sqref="C4:C91">
    <cfRule type="containsBlanks" dxfId="21" priority="2">
      <formula>LEN(TRIM(C4))=0</formula>
    </cfRule>
  </conditionalFormatting>
  <conditionalFormatting sqref="D4:K91">
    <cfRule type="containsBlanks" dxfId="20" priority="1">
      <formula>LEN(TRIM(D4))=0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3" manualBreakCount="3">
    <brk id="31" max="16383" man="1"/>
    <brk id="58" max="16383" man="1"/>
    <brk id="83" max="16383" man="1"/>
  </rowBreak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Feuil162">
    <tabColor rgb="FFF9FBFA"/>
  </sheetPr>
  <dimension ref="A1:Y91"/>
  <sheetViews>
    <sheetView view="pageBreakPreview" zoomScaleNormal="100" workbookViewId="0">
      <pane ySplit="3" topLeftCell="A74" activePane="bottomLeft" state="frozen"/>
      <selection activeCell="A28" sqref="A28"/>
      <selection pane="bottomLeft" activeCell="F83" sqref="F83"/>
    </sheetView>
  </sheetViews>
  <sheetFormatPr baseColWidth="10" defaultColWidth="14.3984375" defaultRowHeight="15" customHeight="1"/>
  <cols>
    <col min="1" max="1" width="1.3984375" customWidth="1"/>
    <col min="2" max="2" width="17.3984375" customWidth="1"/>
    <col min="3" max="3" width="10.265625" bestFit="1" customWidth="1"/>
    <col min="4" max="4" width="11.73046875" bestFit="1" customWidth="1"/>
    <col min="5" max="6" width="9" customWidth="1"/>
    <col min="7" max="7" width="9.6640625" customWidth="1"/>
    <col min="8" max="8" width="5.1328125" bestFit="1" customWidth="1"/>
    <col min="9" max="9" width="8.59765625" customWidth="1"/>
    <col min="10" max="10" width="8.46484375" customWidth="1"/>
    <col min="11" max="11" width="7.6640625" customWidth="1"/>
    <col min="12" max="15" width="11.3984375" customWidth="1"/>
    <col min="16" max="16" width="10.796875" customWidth="1"/>
  </cols>
  <sheetData>
    <row r="1" spans="1:25" ht="14.25" customHeight="1">
      <c r="A1" s="6" t="s">
        <v>2542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45" customHeight="1">
      <c r="A2" s="20"/>
      <c r="B2" s="20"/>
      <c r="C2" s="967" t="s">
        <v>2543</v>
      </c>
      <c r="D2" s="906"/>
      <c r="E2" s="906"/>
      <c r="F2" s="967" t="s">
        <v>2544</v>
      </c>
      <c r="G2" s="906"/>
      <c r="H2" s="906"/>
      <c r="I2" s="1176" t="s">
        <v>2545</v>
      </c>
      <c r="J2" s="906"/>
      <c r="K2" s="90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5" ht="27" customHeight="1" thickBot="1">
      <c r="A3" s="1178" t="s">
        <v>629</v>
      </c>
      <c r="B3" s="1179"/>
      <c r="C3" s="22" t="s">
        <v>1337</v>
      </c>
      <c r="D3" s="22" t="s">
        <v>2541</v>
      </c>
      <c r="E3" s="22" t="s">
        <v>445</v>
      </c>
      <c r="F3" s="22" t="s">
        <v>1337</v>
      </c>
      <c r="G3" s="22" t="s">
        <v>2541</v>
      </c>
      <c r="H3" s="22" t="s">
        <v>445</v>
      </c>
      <c r="I3" s="22" t="s">
        <v>1337</v>
      </c>
      <c r="J3" s="22" t="s">
        <v>2541</v>
      </c>
      <c r="K3" s="22" t="s">
        <v>445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5" ht="15" customHeight="1">
      <c r="A4" s="2" t="s">
        <v>498</v>
      </c>
      <c r="B4" s="758"/>
      <c r="C4" s="25"/>
      <c r="D4" s="25"/>
      <c r="E4" s="25"/>
      <c r="F4" s="25"/>
      <c r="G4" s="25"/>
      <c r="H4" s="25"/>
      <c r="I4" s="25"/>
      <c r="J4" s="25"/>
      <c r="K4" s="25"/>
      <c r="L4" s="23"/>
      <c r="M4" s="23"/>
      <c r="N4" s="23"/>
      <c r="O4" s="23"/>
      <c r="P4" s="7"/>
      <c r="Q4" s="7"/>
      <c r="R4" s="7"/>
      <c r="S4" s="7"/>
      <c r="T4" s="7"/>
      <c r="U4" s="7"/>
      <c r="V4" s="7"/>
      <c r="W4" s="7"/>
    </row>
    <row r="5" spans="1:25" ht="15" customHeight="1">
      <c r="A5" s="2"/>
      <c r="B5" s="758" t="s">
        <v>500</v>
      </c>
      <c r="C5" s="755"/>
      <c r="D5" s="755"/>
      <c r="E5" s="755"/>
      <c r="F5" s="755"/>
      <c r="G5" s="755"/>
      <c r="H5" s="755"/>
      <c r="I5" s="755"/>
      <c r="J5" s="755"/>
      <c r="K5" s="755"/>
      <c r="L5" s="24"/>
      <c r="M5" s="24"/>
      <c r="N5" s="24"/>
      <c r="O5" s="24"/>
      <c r="P5" s="7"/>
      <c r="Q5" s="7"/>
      <c r="R5" s="7"/>
      <c r="S5" s="7"/>
      <c r="T5" s="7"/>
      <c r="U5" s="7"/>
      <c r="V5" s="7"/>
      <c r="W5" s="7"/>
    </row>
    <row r="6" spans="1:25" ht="15" customHeight="1">
      <c r="A6" s="2"/>
      <c r="B6" s="758" t="s">
        <v>501</v>
      </c>
      <c r="C6" s="751"/>
      <c r="D6" s="751"/>
      <c r="E6" s="751"/>
      <c r="F6" s="751"/>
      <c r="G6" s="751"/>
      <c r="H6" s="751"/>
      <c r="I6" s="751"/>
      <c r="J6" s="751"/>
      <c r="K6" s="751"/>
      <c r="L6" s="24"/>
      <c r="M6" s="24"/>
      <c r="N6" s="24"/>
      <c r="O6" s="24"/>
      <c r="P6" s="7"/>
      <c r="Q6" s="7"/>
      <c r="R6" s="7"/>
      <c r="S6" s="7"/>
      <c r="T6" s="7"/>
      <c r="U6" s="7"/>
      <c r="V6" s="7"/>
      <c r="W6" s="7"/>
    </row>
    <row r="7" spans="1:25" ht="15" customHeight="1">
      <c r="A7" s="2"/>
      <c r="B7" s="758" t="s">
        <v>502</v>
      </c>
      <c r="C7" s="751"/>
      <c r="D7" s="751"/>
      <c r="E7" s="751"/>
      <c r="F7" s="751"/>
      <c r="G7" s="751"/>
      <c r="H7" s="751"/>
      <c r="I7" s="751"/>
      <c r="J7" s="751"/>
      <c r="K7" s="751"/>
      <c r="L7" s="24"/>
      <c r="M7" s="24"/>
      <c r="N7" s="24"/>
      <c r="O7" s="24"/>
      <c r="P7" s="7"/>
      <c r="Q7" s="7"/>
      <c r="R7" s="7"/>
      <c r="S7" s="7"/>
      <c r="T7" s="7"/>
      <c r="U7" s="7"/>
      <c r="V7" s="7"/>
      <c r="W7" s="7"/>
    </row>
    <row r="8" spans="1:25" ht="15" customHeight="1">
      <c r="A8" s="2" t="s">
        <v>503</v>
      </c>
      <c r="B8" s="758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24"/>
      <c r="P8" s="7"/>
      <c r="Q8" s="7"/>
      <c r="R8" s="7"/>
      <c r="S8" s="7"/>
      <c r="T8" s="7"/>
      <c r="U8" s="7"/>
      <c r="V8" s="7"/>
      <c r="W8" s="7"/>
    </row>
    <row r="9" spans="1:25" ht="15" customHeight="1">
      <c r="A9" s="2"/>
      <c r="B9" s="758" t="s">
        <v>505</v>
      </c>
      <c r="C9" s="751"/>
      <c r="D9" s="751"/>
      <c r="E9" s="751"/>
      <c r="F9" s="751"/>
      <c r="G9" s="751"/>
      <c r="H9" s="751"/>
      <c r="I9" s="751"/>
      <c r="J9" s="751"/>
      <c r="K9" s="751"/>
      <c r="L9" s="24"/>
      <c r="M9" s="24"/>
      <c r="N9" s="24"/>
      <c r="O9" s="24"/>
      <c r="P9" s="7"/>
      <c r="Q9" s="7"/>
      <c r="R9" s="7"/>
      <c r="S9" s="7"/>
      <c r="T9" s="7"/>
      <c r="U9" s="7"/>
      <c r="V9" s="7"/>
      <c r="W9" s="7"/>
    </row>
    <row r="10" spans="1:25" ht="15" customHeight="1">
      <c r="A10" s="2"/>
      <c r="B10" s="758" t="s">
        <v>506</v>
      </c>
      <c r="C10" s="751"/>
      <c r="D10" s="751"/>
      <c r="E10" s="751"/>
      <c r="F10" s="751"/>
      <c r="G10" s="751"/>
      <c r="H10" s="751"/>
      <c r="I10" s="751"/>
      <c r="J10" s="751"/>
      <c r="K10" s="751"/>
      <c r="L10" s="24"/>
      <c r="M10" s="24"/>
      <c r="N10" s="24"/>
      <c r="O10" s="24"/>
      <c r="P10" s="7"/>
      <c r="Q10" s="7"/>
      <c r="R10" s="7"/>
      <c r="S10" s="7"/>
      <c r="T10" s="7"/>
      <c r="U10" s="7"/>
      <c r="V10" s="7"/>
      <c r="W10" s="7"/>
    </row>
    <row r="11" spans="1:25" ht="15" customHeight="1">
      <c r="A11" s="2"/>
      <c r="B11" s="758" t="s">
        <v>507</v>
      </c>
      <c r="C11" s="751"/>
      <c r="D11" s="751"/>
      <c r="E11" s="751"/>
      <c r="F11" s="751"/>
      <c r="G11" s="751"/>
      <c r="H11" s="751"/>
      <c r="I11" s="751"/>
      <c r="J11" s="751"/>
      <c r="K11" s="751"/>
      <c r="L11" s="23"/>
      <c r="M11" s="23"/>
      <c r="N11" s="23"/>
      <c r="O11" s="23"/>
      <c r="P11" s="7"/>
      <c r="Q11" s="7"/>
      <c r="R11" s="7"/>
      <c r="S11" s="7"/>
      <c r="T11" s="7"/>
      <c r="U11" s="7"/>
      <c r="V11" s="7"/>
      <c r="W11" s="7"/>
    </row>
    <row r="12" spans="1:25" ht="15" customHeight="1">
      <c r="A12" s="2"/>
      <c r="B12" s="758" t="s">
        <v>508</v>
      </c>
      <c r="C12" s="751"/>
      <c r="D12" s="751"/>
      <c r="E12" s="751"/>
      <c r="F12" s="751"/>
      <c r="G12" s="751"/>
      <c r="H12" s="751"/>
      <c r="I12" s="751"/>
      <c r="J12" s="751"/>
      <c r="K12" s="751"/>
      <c r="L12" s="24"/>
      <c r="M12" s="24"/>
      <c r="N12" s="24"/>
      <c r="O12" s="24"/>
      <c r="P12" s="7"/>
      <c r="Q12" s="7"/>
      <c r="R12" s="7"/>
      <c r="S12" s="7"/>
      <c r="T12" s="7"/>
      <c r="U12" s="7"/>
      <c r="V12" s="7"/>
      <c r="W12" s="7"/>
    </row>
    <row r="13" spans="1:25" ht="15" customHeight="1">
      <c r="A13" s="2"/>
      <c r="B13" s="758" t="s">
        <v>509</v>
      </c>
      <c r="C13" s="751"/>
      <c r="D13" s="751"/>
      <c r="E13" s="751"/>
      <c r="F13" s="751"/>
      <c r="G13" s="751"/>
      <c r="H13" s="751"/>
      <c r="I13" s="751"/>
      <c r="J13" s="751"/>
      <c r="K13" s="751"/>
      <c r="L13" s="24"/>
      <c r="M13" s="24"/>
      <c r="N13" s="24"/>
      <c r="O13" s="24"/>
      <c r="P13" s="7"/>
      <c r="Q13" s="7"/>
      <c r="R13" s="7"/>
      <c r="S13" s="7"/>
      <c r="T13" s="7"/>
      <c r="U13" s="7"/>
      <c r="V13" s="7"/>
      <c r="W13" s="7"/>
    </row>
    <row r="14" spans="1:25" ht="15" customHeight="1">
      <c r="A14" s="2" t="s">
        <v>510</v>
      </c>
      <c r="B14" s="758"/>
      <c r="C14" s="25"/>
      <c r="D14" s="25"/>
      <c r="E14" s="25"/>
      <c r="F14" s="25"/>
      <c r="G14" s="25"/>
      <c r="H14" s="25"/>
      <c r="I14" s="25"/>
      <c r="J14" s="25"/>
      <c r="K14" s="25"/>
      <c r="L14" s="24"/>
      <c r="M14" s="24"/>
      <c r="N14" s="24"/>
      <c r="O14" s="24"/>
      <c r="P14" s="7"/>
      <c r="Q14" s="7"/>
      <c r="R14" s="7"/>
      <c r="S14" s="7"/>
      <c r="T14" s="7"/>
      <c r="U14" s="7"/>
      <c r="V14" s="7"/>
      <c r="W14" s="7"/>
    </row>
    <row r="15" spans="1:25" ht="15" customHeight="1">
      <c r="A15" s="2"/>
      <c r="B15" s="758" t="s">
        <v>512</v>
      </c>
      <c r="C15" s="751"/>
      <c r="D15" s="751"/>
      <c r="E15" s="751"/>
      <c r="F15" s="751"/>
      <c r="G15" s="751"/>
      <c r="H15" s="751"/>
      <c r="I15" s="751"/>
      <c r="J15" s="751"/>
      <c r="K15" s="751"/>
      <c r="L15" s="23"/>
      <c r="M15" s="23"/>
      <c r="N15" s="23"/>
      <c r="O15" s="23"/>
      <c r="P15" s="7"/>
      <c r="Q15" s="7"/>
      <c r="R15" s="7"/>
      <c r="S15" s="7"/>
      <c r="T15" s="7"/>
      <c r="U15" s="7"/>
      <c r="V15" s="7"/>
      <c r="W15" s="7"/>
    </row>
    <row r="16" spans="1:25" ht="15" customHeight="1">
      <c r="A16" s="2"/>
      <c r="B16" s="758" t="s">
        <v>513</v>
      </c>
      <c r="C16" s="751"/>
      <c r="D16" s="751"/>
      <c r="E16" s="751"/>
      <c r="F16" s="751"/>
      <c r="G16" s="751"/>
      <c r="H16" s="751"/>
      <c r="I16" s="751"/>
      <c r="J16" s="751"/>
      <c r="K16" s="751"/>
      <c r="L16" s="24"/>
      <c r="M16" s="24"/>
      <c r="N16" s="24"/>
      <c r="O16" s="24"/>
      <c r="P16" s="7"/>
      <c r="Q16" s="7"/>
      <c r="R16" s="7"/>
      <c r="S16" s="7"/>
      <c r="T16" s="7"/>
      <c r="U16" s="7"/>
      <c r="V16" s="7"/>
      <c r="W16" s="7"/>
    </row>
    <row r="17" spans="1:11" ht="15" customHeight="1">
      <c r="A17" s="2" t="s">
        <v>514</v>
      </c>
      <c r="B17" s="758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5" customHeight="1">
      <c r="A18" s="2"/>
      <c r="B18" s="758" t="s">
        <v>516</v>
      </c>
      <c r="C18" s="751"/>
      <c r="D18" s="751"/>
      <c r="E18" s="751"/>
      <c r="F18" s="751"/>
      <c r="G18" s="751"/>
      <c r="H18" s="751"/>
      <c r="I18" s="751"/>
      <c r="J18" s="751"/>
      <c r="K18" s="751"/>
    </row>
    <row r="19" spans="1:11" ht="15" customHeight="1">
      <c r="A19" s="2"/>
      <c r="B19" s="758" t="s">
        <v>517</v>
      </c>
      <c r="C19" s="751"/>
      <c r="D19" s="751"/>
      <c r="E19" s="751"/>
      <c r="F19" s="751"/>
      <c r="G19" s="751"/>
      <c r="H19" s="751"/>
      <c r="I19" s="751"/>
      <c r="J19" s="751"/>
      <c r="K19" s="751"/>
    </row>
    <row r="20" spans="1:11" ht="15" customHeight="1">
      <c r="A20" s="2"/>
      <c r="B20" s="748" t="s">
        <v>518</v>
      </c>
      <c r="C20" s="755"/>
      <c r="D20" s="755"/>
      <c r="E20" s="755"/>
      <c r="F20" s="755"/>
      <c r="G20" s="755"/>
      <c r="H20" s="755"/>
      <c r="I20" s="755"/>
      <c r="J20" s="755"/>
      <c r="K20" s="755"/>
    </row>
    <row r="21" spans="1:11" ht="15" customHeight="1">
      <c r="A21" s="2"/>
      <c r="B21" s="748" t="s">
        <v>519</v>
      </c>
      <c r="C21" s="755"/>
      <c r="D21" s="755"/>
      <c r="E21" s="755"/>
      <c r="F21" s="755"/>
      <c r="G21" s="755"/>
      <c r="H21" s="755"/>
      <c r="I21" s="755"/>
      <c r="J21" s="755"/>
      <c r="K21" s="755"/>
    </row>
    <row r="22" spans="1:11" ht="15" customHeight="1">
      <c r="A22" s="2"/>
      <c r="B22" s="758" t="s">
        <v>520</v>
      </c>
      <c r="C22" s="751"/>
      <c r="D22" s="751"/>
      <c r="E22" s="751"/>
      <c r="F22" s="751"/>
      <c r="G22" s="751"/>
      <c r="H22" s="751"/>
      <c r="I22" s="751"/>
      <c r="J22" s="751"/>
      <c r="K22" s="751"/>
    </row>
    <row r="23" spans="1:11" ht="15" customHeight="1">
      <c r="A23" s="2"/>
      <c r="B23" s="758" t="s">
        <v>521</v>
      </c>
      <c r="C23" s="751"/>
      <c r="D23" s="751"/>
      <c r="E23" s="751"/>
      <c r="F23" s="751"/>
      <c r="G23" s="751"/>
      <c r="H23" s="751"/>
      <c r="I23" s="751"/>
      <c r="J23" s="751"/>
      <c r="K23" s="751"/>
    </row>
    <row r="24" spans="1:11" ht="15" customHeight="1">
      <c r="A24" s="2"/>
      <c r="B24" s="758" t="s">
        <v>522</v>
      </c>
      <c r="C24" s="751"/>
      <c r="D24" s="751"/>
      <c r="E24" s="751"/>
      <c r="F24" s="751"/>
      <c r="G24" s="751"/>
      <c r="H24" s="751"/>
      <c r="I24" s="751"/>
      <c r="J24" s="751"/>
      <c r="K24" s="751"/>
    </row>
    <row r="25" spans="1:11" ht="15" customHeight="1">
      <c r="A25" s="2"/>
      <c r="B25" s="758" t="s">
        <v>523</v>
      </c>
      <c r="C25" s="751"/>
      <c r="D25" s="751"/>
      <c r="E25" s="751"/>
      <c r="F25" s="751"/>
      <c r="G25" s="751"/>
      <c r="H25" s="751"/>
      <c r="I25" s="751"/>
      <c r="J25" s="751"/>
      <c r="K25" s="751"/>
    </row>
    <row r="26" spans="1:11" ht="15" customHeight="1">
      <c r="A26" s="2" t="s">
        <v>524</v>
      </c>
      <c r="B26" s="758"/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5" customHeight="1">
      <c r="A27" s="2"/>
      <c r="B27" s="758" t="s">
        <v>532</v>
      </c>
      <c r="C27" s="751"/>
      <c r="D27" s="751"/>
      <c r="E27" s="751"/>
      <c r="F27" s="751"/>
      <c r="G27" s="751"/>
      <c r="H27" s="751"/>
      <c r="I27" s="751"/>
      <c r="J27" s="751"/>
      <c r="K27" s="751"/>
    </row>
    <row r="28" spans="1:11" ht="15" customHeight="1">
      <c r="A28" s="2"/>
      <c r="B28" s="758" t="s">
        <v>533</v>
      </c>
      <c r="C28" s="751"/>
      <c r="D28" s="751"/>
      <c r="E28" s="751"/>
      <c r="F28" s="751"/>
      <c r="G28" s="751"/>
      <c r="H28" s="751"/>
      <c r="I28" s="751"/>
      <c r="J28" s="751"/>
      <c r="K28" s="751"/>
    </row>
    <row r="29" spans="1:11" ht="15" customHeight="1">
      <c r="A29" s="2"/>
      <c r="B29" s="758" t="s">
        <v>534</v>
      </c>
      <c r="C29" s="751"/>
      <c r="D29" s="751"/>
      <c r="E29" s="751"/>
      <c r="F29" s="751"/>
      <c r="G29" s="751"/>
      <c r="H29" s="751"/>
      <c r="I29" s="751"/>
      <c r="J29" s="751"/>
      <c r="K29" s="751"/>
    </row>
    <row r="30" spans="1:11" ht="15" customHeight="1">
      <c r="A30" s="2"/>
      <c r="B30" s="758" t="s">
        <v>535</v>
      </c>
      <c r="C30" s="751"/>
      <c r="D30" s="751"/>
      <c r="E30" s="751"/>
      <c r="F30" s="751"/>
      <c r="G30" s="751"/>
      <c r="H30" s="751"/>
      <c r="I30" s="751"/>
      <c r="J30" s="751"/>
      <c r="K30" s="751"/>
    </row>
    <row r="31" spans="1:11" ht="15" customHeight="1">
      <c r="A31" s="2"/>
      <c r="B31" s="758" t="s">
        <v>536</v>
      </c>
      <c r="C31" s="755"/>
      <c r="D31" s="755"/>
      <c r="E31" s="755"/>
      <c r="F31" s="755"/>
      <c r="G31" s="755"/>
      <c r="H31" s="755"/>
      <c r="I31" s="755"/>
      <c r="J31" s="755"/>
      <c r="K31" s="755"/>
    </row>
    <row r="32" spans="1:11" ht="15" customHeight="1">
      <c r="A32" s="2" t="s">
        <v>537</v>
      </c>
      <c r="B32" s="758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5" customHeight="1">
      <c r="A33" s="2"/>
      <c r="B33" s="758" t="s">
        <v>539</v>
      </c>
      <c r="C33" s="751"/>
      <c r="D33" s="751"/>
      <c r="E33" s="751"/>
      <c r="F33" s="751"/>
      <c r="G33" s="751"/>
      <c r="H33" s="751"/>
      <c r="I33" s="751"/>
      <c r="J33" s="751"/>
      <c r="K33" s="751"/>
    </row>
    <row r="34" spans="1:11" ht="15" customHeight="1">
      <c r="A34" s="2"/>
      <c r="B34" s="758" t="s">
        <v>540</v>
      </c>
      <c r="C34" s="751"/>
      <c r="D34" s="751"/>
      <c r="E34" s="751"/>
      <c r="F34" s="751"/>
      <c r="G34" s="751"/>
      <c r="H34" s="751"/>
      <c r="I34" s="751"/>
      <c r="J34" s="751"/>
      <c r="K34" s="751"/>
    </row>
    <row r="35" spans="1:11" ht="15" customHeight="1">
      <c r="A35" s="2"/>
      <c r="B35" s="758" t="s">
        <v>541</v>
      </c>
      <c r="C35" s="751"/>
      <c r="D35" s="751"/>
      <c r="E35" s="751"/>
      <c r="F35" s="751"/>
      <c r="G35" s="751"/>
      <c r="H35" s="751"/>
      <c r="I35" s="751"/>
      <c r="J35" s="751"/>
      <c r="K35" s="751"/>
    </row>
    <row r="36" spans="1:11" ht="15" customHeight="1">
      <c r="A36" s="2"/>
      <c r="B36" s="758" t="s">
        <v>542</v>
      </c>
      <c r="C36" s="751"/>
      <c r="D36" s="751"/>
      <c r="E36" s="751"/>
      <c r="F36" s="751"/>
      <c r="G36" s="751"/>
      <c r="H36" s="751"/>
      <c r="I36" s="751"/>
      <c r="J36" s="751"/>
      <c r="K36" s="751"/>
    </row>
    <row r="37" spans="1:11" ht="15" customHeight="1">
      <c r="A37" s="2"/>
      <c r="B37" s="758" t="s">
        <v>543</v>
      </c>
      <c r="C37" s="751"/>
      <c r="D37" s="751"/>
      <c r="E37" s="751"/>
      <c r="F37" s="751"/>
      <c r="G37" s="751"/>
      <c r="H37" s="751"/>
      <c r="I37" s="751"/>
      <c r="J37" s="751"/>
      <c r="K37" s="751"/>
    </row>
    <row r="38" spans="1:11" ht="15" customHeight="1">
      <c r="A38" s="2"/>
      <c r="B38" s="758" t="s">
        <v>544</v>
      </c>
      <c r="C38" s="751"/>
      <c r="D38" s="751"/>
      <c r="E38" s="751"/>
      <c r="F38" s="751"/>
      <c r="G38" s="751"/>
      <c r="H38" s="751"/>
      <c r="I38" s="751"/>
      <c r="J38" s="751"/>
      <c r="K38" s="751"/>
    </row>
    <row r="39" spans="1:11" ht="15" customHeight="1">
      <c r="A39" s="2" t="s">
        <v>545</v>
      </c>
      <c r="B39" s="758"/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15" customHeight="1">
      <c r="A40" s="2"/>
      <c r="B40" s="758" t="s">
        <v>547</v>
      </c>
      <c r="C40" s="751"/>
      <c r="D40" s="751"/>
      <c r="E40" s="751"/>
      <c r="F40" s="751"/>
      <c r="G40" s="751"/>
      <c r="H40" s="751"/>
      <c r="I40" s="751"/>
      <c r="J40" s="751"/>
      <c r="K40" s="751"/>
    </row>
    <row r="41" spans="1:11" ht="15" customHeight="1">
      <c r="A41" s="2"/>
      <c r="B41" s="758" t="s">
        <v>548</v>
      </c>
      <c r="C41" s="751"/>
      <c r="D41" s="751"/>
      <c r="E41" s="751"/>
      <c r="F41" s="751"/>
      <c r="G41" s="751"/>
      <c r="H41" s="751"/>
      <c r="I41" s="751"/>
      <c r="J41" s="751"/>
      <c r="K41" s="751"/>
    </row>
    <row r="42" spans="1:11" ht="15" customHeight="1">
      <c r="A42" s="2"/>
      <c r="B42" s="758" t="s">
        <v>549</v>
      </c>
      <c r="C42" s="751"/>
      <c r="D42" s="751"/>
      <c r="E42" s="751"/>
      <c r="F42" s="751"/>
      <c r="G42" s="751"/>
      <c r="H42" s="751"/>
      <c r="I42" s="751"/>
      <c r="J42" s="751"/>
      <c r="K42" s="751"/>
    </row>
    <row r="43" spans="1:11" ht="15" customHeight="1">
      <c r="A43" s="2" t="s">
        <v>550</v>
      </c>
      <c r="B43" s="758"/>
      <c r="C43" s="25"/>
      <c r="D43" s="25"/>
      <c r="E43" s="25"/>
      <c r="F43" s="25"/>
      <c r="G43" s="25"/>
      <c r="H43" s="25"/>
      <c r="I43" s="25"/>
      <c r="J43" s="25"/>
      <c r="K43" s="25"/>
    </row>
    <row r="44" spans="1:11" ht="15" customHeight="1">
      <c r="A44" s="2"/>
      <c r="B44" s="758" t="s">
        <v>552</v>
      </c>
      <c r="C44" s="751"/>
      <c r="D44" s="751"/>
      <c r="E44" s="751"/>
      <c r="F44" s="751"/>
      <c r="G44" s="751"/>
      <c r="H44" s="751"/>
      <c r="I44" s="751"/>
      <c r="J44" s="751"/>
      <c r="K44" s="751"/>
    </row>
    <row r="45" spans="1:11" ht="15" customHeight="1">
      <c r="A45" s="2"/>
      <c r="B45" s="758" t="s">
        <v>553</v>
      </c>
      <c r="C45" s="751"/>
      <c r="D45" s="751"/>
      <c r="E45" s="751"/>
      <c r="F45" s="751"/>
      <c r="G45" s="751"/>
      <c r="H45" s="751"/>
      <c r="I45" s="751"/>
      <c r="J45" s="751"/>
      <c r="K45" s="751"/>
    </row>
    <row r="46" spans="1:11" ht="15" customHeight="1">
      <c r="A46" s="2"/>
      <c r="B46" s="758" t="s">
        <v>554</v>
      </c>
      <c r="C46" s="751"/>
      <c r="D46" s="751"/>
      <c r="E46" s="751"/>
      <c r="F46" s="751"/>
      <c r="G46" s="751"/>
      <c r="H46" s="751"/>
      <c r="I46" s="751"/>
      <c r="J46" s="751"/>
      <c r="K46" s="751"/>
    </row>
    <row r="47" spans="1:11" ht="15" customHeight="1">
      <c r="A47" s="2"/>
      <c r="B47" s="758" t="s">
        <v>555</v>
      </c>
      <c r="C47" s="751"/>
      <c r="D47" s="751"/>
      <c r="E47" s="751"/>
      <c r="F47" s="751"/>
      <c r="G47" s="751"/>
      <c r="H47" s="751"/>
      <c r="I47" s="751"/>
      <c r="J47" s="751"/>
      <c r="K47" s="751"/>
    </row>
    <row r="48" spans="1:11" ht="15" customHeight="1">
      <c r="A48" s="2"/>
      <c r="B48" s="758" t="s">
        <v>556</v>
      </c>
      <c r="C48" s="751"/>
      <c r="D48" s="751"/>
      <c r="E48" s="751"/>
      <c r="F48" s="751"/>
      <c r="G48" s="751"/>
      <c r="H48" s="751"/>
      <c r="I48" s="751"/>
      <c r="J48" s="751"/>
      <c r="K48" s="751"/>
    </row>
    <row r="49" spans="1:11" ht="15" customHeight="1">
      <c r="A49" s="2"/>
      <c r="B49" s="758" t="s">
        <v>557</v>
      </c>
      <c r="C49" s="751"/>
      <c r="D49" s="751"/>
      <c r="E49" s="751"/>
      <c r="F49" s="751"/>
      <c r="G49" s="751"/>
      <c r="H49" s="751"/>
      <c r="I49" s="751"/>
      <c r="J49" s="751"/>
      <c r="K49" s="751"/>
    </row>
    <row r="50" spans="1:11" ht="15" customHeight="1">
      <c r="A50" s="2"/>
      <c r="B50" s="758" t="s">
        <v>558</v>
      </c>
      <c r="C50" s="751"/>
      <c r="D50" s="751"/>
      <c r="E50" s="751"/>
      <c r="F50" s="751"/>
      <c r="G50" s="751"/>
      <c r="H50" s="751"/>
      <c r="I50" s="751"/>
      <c r="J50" s="751"/>
      <c r="K50" s="751"/>
    </row>
    <row r="51" spans="1:11" ht="15" customHeight="1">
      <c r="A51" s="2" t="s">
        <v>559</v>
      </c>
      <c r="B51" s="758"/>
      <c r="C51" s="25"/>
      <c r="D51" s="25"/>
      <c r="E51" s="25"/>
      <c r="F51" s="25"/>
      <c r="G51" s="25"/>
      <c r="H51" s="25"/>
      <c r="I51" s="25"/>
      <c r="J51" s="25"/>
      <c r="K51" s="25"/>
    </row>
    <row r="52" spans="1:11" ht="15" customHeight="1">
      <c r="A52" s="2"/>
      <c r="B52" s="758" t="s">
        <v>561</v>
      </c>
      <c r="C52" s="751"/>
      <c r="D52" s="751"/>
      <c r="E52" s="751"/>
      <c r="F52" s="751"/>
      <c r="G52" s="751"/>
      <c r="H52" s="751"/>
      <c r="I52" s="751"/>
      <c r="J52" s="751"/>
      <c r="K52" s="751"/>
    </row>
    <row r="53" spans="1:11" ht="15" customHeight="1">
      <c r="A53" s="2"/>
      <c r="B53" s="758" t="s">
        <v>562</v>
      </c>
      <c r="C53" s="751"/>
      <c r="D53" s="751"/>
      <c r="E53" s="751"/>
      <c r="F53" s="751"/>
      <c r="G53" s="751"/>
      <c r="H53" s="751"/>
      <c r="I53" s="751"/>
      <c r="J53" s="751"/>
      <c r="K53" s="751"/>
    </row>
    <row r="54" spans="1:11" ht="15" customHeight="1">
      <c r="A54" s="2"/>
      <c r="B54" s="758" t="s">
        <v>563</v>
      </c>
      <c r="C54" s="751"/>
      <c r="D54" s="751"/>
      <c r="E54" s="751"/>
      <c r="F54" s="751"/>
      <c r="G54" s="751"/>
      <c r="H54" s="751"/>
      <c r="I54" s="751"/>
      <c r="J54" s="751"/>
      <c r="K54" s="751"/>
    </row>
    <row r="55" spans="1:11" ht="15" customHeight="1">
      <c r="A55" s="2"/>
      <c r="B55" s="758" t="s">
        <v>564</v>
      </c>
      <c r="C55" s="751"/>
      <c r="D55" s="751"/>
      <c r="E55" s="751"/>
      <c r="F55" s="751"/>
      <c r="G55" s="751"/>
      <c r="H55" s="751"/>
      <c r="I55" s="751"/>
      <c r="J55" s="751"/>
      <c r="K55" s="751"/>
    </row>
    <row r="56" spans="1:11" ht="15" customHeight="1">
      <c r="A56" s="2"/>
      <c r="B56" s="758" t="s">
        <v>565</v>
      </c>
      <c r="C56" s="755"/>
      <c r="D56" s="755"/>
      <c r="E56" s="755"/>
      <c r="F56" s="755"/>
      <c r="G56" s="755"/>
      <c r="H56" s="755"/>
      <c r="I56" s="755"/>
      <c r="J56" s="755"/>
      <c r="K56" s="755"/>
    </row>
    <row r="57" spans="1:11" ht="15" customHeight="1">
      <c r="A57" s="2"/>
      <c r="B57" s="758" t="s">
        <v>566</v>
      </c>
      <c r="C57" s="755"/>
      <c r="D57" s="755"/>
      <c r="E57" s="755"/>
      <c r="F57" s="755"/>
      <c r="G57" s="755"/>
      <c r="H57" s="755"/>
      <c r="I57" s="755"/>
      <c r="J57" s="755"/>
      <c r="K57" s="755"/>
    </row>
    <row r="58" spans="1:11" ht="15" customHeight="1">
      <c r="A58" s="2"/>
      <c r="B58" s="758" t="s">
        <v>567</v>
      </c>
      <c r="C58" s="751"/>
      <c r="D58" s="751"/>
      <c r="E58" s="751"/>
      <c r="F58" s="751"/>
      <c r="G58" s="751"/>
      <c r="H58" s="751"/>
      <c r="I58" s="751"/>
      <c r="J58" s="751"/>
      <c r="K58" s="751"/>
    </row>
    <row r="59" spans="1:11" ht="15" customHeight="1">
      <c r="A59" s="2" t="s">
        <v>568</v>
      </c>
      <c r="B59" s="758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5" customHeight="1">
      <c r="A60" s="2"/>
      <c r="B60" s="758" t="s">
        <v>570</v>
      </c>
      <c r="C60" s="751"/>
      <c r="D60" s="751"/>
      <c r="E60" s="751"/>
      <c r="F60" s="751"/>
      <c r="G60" s="751"/>
      <c r="H60" s="751"/>
      <c r="I60" s="751"/>
      <c r="J60" s="751"/>
      <c r="K60" s="751"/>
    </row>
    <row r="61" spans="1:11" ht="15" customHeight="1">
      <c r="A61" s="2"/>
      <c r="B61" s="758" t="s">
        <v>571</v>
      </c>
      <c r="C61" s="751"/>
      <c r="D61" s="751"/>
      <c r="E61" s="751"/>
      <c r="F61" s="751"/>
      <c r="G61" s="751"/>
      <c r="H61" s="751"/>
      <c r="I61" s="751"/>
      <c r="J61" s="751"/>
      <c r="K61" s="751"/>
    </row>
    <row r="62" spans="1:11" ht="15" customHeight="1">
      <c r="A62" s="2"/>
      <c r="B62" s="758" t="s">
        <v>572</v>
      </c>
      <c r="C62" s="751"/>
      <c r="D62" s="751"/>
      <c r="E62" s="751"/>
      <c r="F62" s="751"/>
      <c r="G62" s="751"/>
      <c r="H62" s="751"/>
      <c r="I62" s="751"/>
      <c r="J62" s="751"/>
      <c r="K62" s="751"/>
    </row>
    <row r="63" spans="1:11" ht="15" customHeight="1">
      <c r="A63" s="2"/>
      <c r="B63" s="758" t="s">
        <v>573</v>
      </c>
      <c r="C63" s="751"/>
      <c r="D63" s="751"/>
      <c r="E63" s="751"/>
      <c r="F63" s="751"/>
      <c r="G63" s="751"/>
      <c r="H63" s="751"/>
      <c r="I63" s="751"/>
      <c r="J63" s="751"/>
      <c r="K63" s="751"/>
    </row>
    <row r="64" spans="1:11" ht="15" customHeight="1">
      <c r="A64" s="2" t="s">
        <v>574</v>
      </c>
      <c r="B64" s="758"/>
      <c r="C64" s="25"/>
      <c r="D64" s="25"/>
      <c r="E64" s="25"/>
      <c r="F64" s="25"/>
      <c r="G64" s="25"/>
      <c r="H64" s="25"/>
      <c r="I64" s="25"/>
      <c r="J64" s="25"/>
      <c r="K64" s="25"/>
    </row>
    <row r="65" spans="1:11" ht="15" customHeight="1">
      <c r="A65" s="2"/>
      <c r="B65" s="758" t="s">
        <v>576</v>
      </c>
      <c r="C65" s="751"/>
      <c r="D65" s="751"/>
      <c r="E65" s="751"/>
      <c r="F65" s="751"/>
      <c r="G65" s="751"/>
      <c r="H65" s="751"/>
      <c r="I65" s="751"/>
      <c r="J65" s="751"/>
      <c r="K65" s="751"/>
    </row>
    <row r="66" spans="1:11" ht="15" customHeight="1">
      <c r="A66" s="2"/>
      <c r="B66" s="758" t="s">
        <v>577</v>
      </c>
      <c r="C66" s="751"/>
      <c r="D66" s="751"/>
      <c r="E66" s="751"/>
      <c r="F66" s="751"/>
      <c r="G66" s="751"/>
      <c r="H66" s="751"/>
      <c r="I66" s="751"/>
      <c r="J66" s="751"/>
      <c r="K66" s="751"/>
    </row>
    <row r="67" spans="1:11" ht="15" customHeight="1">
      <c r="A67" s="2"/>
      <c r="B67" s="758" t="s">
        <v>578</v>
      </c>
      <c r="C67" s="751"/>
      <c r="D67" s="751"/>
      <c r="E67" s="751"/>
      <c r="F67" s="751"/>
      <c r="G67" s="751"/>
      <c r="H67" s="751"/>
      <c r="I67" s="751"/>
      <c r="J67" s="751"/>
      <c r="K67" s="751"/>
    </row>
    <row r="68" spans="1:11" ht="15" customHeight="1">
      <c r="A68" s="2" t="s">
        <v>579</v>
      </c>
      <c r="B68" s="758"/>
      <c r="C68" s="25"/>
      <c r="D68" s="25"/>
      <c r="E68" s="25"/>
      <c r="F68" s="25"/>
      <c r="G68" s="25"/>
      <c r="H68" s="25"/>
      <c r="I68" s="25"/>
      <c r="J68" s="25"/>
      <c r="K68" s="25"/>
    </row>
    <row r="69" spans="1:11" ht="15" customHeight="1">
      <c r="A69" s="2"/>
      <c r="B69" s="758" t="s">
        <v>580</v>
      </c>
      <c r="C69" s="751"/>
      <c r="D69" s="751"/>
      <c r="E69" s="751"/>
      <c r="F69" s="751"/>
      <c r="G69" s="751"/>
      <c r="H69" s="751"/>
      <c r="I69" s="751"/>
      <c r="J69" s="751"/>
      <c r="K69" s="751"/>
    </row>
    <row r="70" spans="1:11" ht="15" customHeight="1">
      <c r="A70" s="2"/>
      <c r="B70" s="758" t="s">
        <v>581</v>
      </c>
      <c r="C70" s="751"/>
      <c r="D70" s="751"/>
      <c r="E70" s="751"/>
      <c r="F70" s="751"/>
      <c r="G70" s="751"/>
      <c r="H70" s="751"/>
      <c r="I70" s="751"/>
      <c r="J70" s="751"/>
      <c r="K70" s="751"/>
    </row>
    <row r="71" spans="1:11" ht="15" customHeight="1">
      <c r="A71" s="2"/>
      <c r="B71" s="758" t="s">
        <v>582</v>
      </c>
      <c r="C71" s="751"/>
      <c r="D71" s="751"/>
      <c r="E71" s="751"/>
      <c r="F71" s="751"/>
      <c r="G71" s="751"/>
      <c r="H71" s="751"/>
      <c r="I71" s="751"/>
      <c r="J71" s="751"/>
      <c r="K71" s="751"/>
    </row>
    <row r="72" spans="1:11" ht="15" customHeight="1">
      <c r="A72" s="2" t="s">
        <v>583</v>
      </c>
      <c r="B72" s="758"/>
      <c r="C72" s="25"/>
      <c r="D72" s="25"/>
      <c r="E72" s="25"/>
      <c r="F72" s="25"/>
      <c r="G72" s="25"/>
      <c r="H72" s="25"/>
      <c r="I72" s="25"/>
      <c r="J72" s="25"/>
      <c r="K72" s="25"/>
    </row>
    <row r="73" spans="1:11" ht="15" customHeight="1">
      <c r="A73" s="2"/>
      <c r="B73" s="758" t="s">
        <v>584</v>
      </c>
      <c r="C73" s="751"/>
      <c r="D73" s="751"/>
      <c r="E73" s="751"/>
      <c r="F73" s="751"/>
      <c r="G73" s="751"/>
      <c r="H73" s="751"/>
      <c r="I73" s="751"/>
      <c r="J73" s="751"/>
      <c r="K73" s="751"/>
    </row>
    <row r="74" spans="1:11" ht="15" customHeight="1">
      <c r="A74" s="2" t="s">
        <v>585</v>
      </c>
      <c r="B74" s="758"/>
      <c r="C74" s="25"/>
      <c r="D74" s="25"/>
      <c r="E74" s="25"/>
      <c r="F74" s="25"/>
      <c r="G74" s="25"/>
      <c r="H74" s="25"/>
      <c r="I74" s="25"/>
      <c r="J74" s="25"/>
      <c r="K74" s="25"/>
    </row>
    <row r="75" spans="1:11" ht="15" customHeight="1">
      <c r="A75" s="2"/>
      <c r="B75" s="758" t="s">
        <v>586</v>
      </c>
      <c r="C75" s="751"/>
      <c r="D75" s="751"/>
      <c r="E75" s="751"/>
      <c r="F75" s="751"/>
      <c r="G75" s="751"/>
      <c r="H75" s="751"/>
      <c r="I75" s="751"/>
      <c r="J75" s="751"/>
      <c r="K75" s="751"/>
    </row>
    <row r="76" spans="1:11" ht="15" customHeight="1">
      <c r="A76" s="2"/>
      <c r="B76" s="758" t="s">
        <v>587</v>
      </c>
      <c r="C76" s="751"/>
      <c r="D76" s="751"/>
      <c r="E76" s="751"/>
      <c r="F76" s="751"/>
      <c r="G76" s="751"/>
      <c r="H76" s="751"/>
      <c r="I76" s="751"/>
      <c r="J76" s="751"/>
      <c r="K76" s="751"/>
    </row>
    <row r="77" spans="1:11" ht="15" customHeight="1">
      <c r="A77" s="2"/>
      <c r="B77" s="758" t="s">
        <v>588</v>
      </c>
      <c r="C77" s="751"/>
      <c r="D77" s="751"/>
      <c r="E77" s="751"/>
      <c r="F77" s="751"/>
      <c r="G77" s="751"/>
      <c r="H77" s="751"/>
      <c r="I77" s="751"/>
      <c r="J77" s="751"/>
      <c r="K77" s="751"/>
    </row>
    <row r="78" spans="1:11" ht="15" customHeight="1">
      <c r="A78" s="2" t="s">
        <v>589</v>
      </c>
      <c r="B78" s="758"/>
      <c r="C78" s="25"/>
      <c r="D78" s="25"/>
      <c r="E78" s="25"/>
      <c r="F78" s="25"/>
      <c r="G78" s="25"/>
      <c r="H78" s="25"/>
      <c r="I78" s="25"/>
      <c r="J78" s="25"/>
      <c r="K78" s="25"/>
    </row>
    <row r="79" spans="1:11" ht="15" customHeight="1">
      <c r="A79" s="2"/>
      <c r="B79" s="758" t="s">
        <v>591</v>
      </c>
      <c r="C79" s="751"/>
      <c r="D79" s="751"/>
      <c r="E79" s="751"/>
      <c r="F79" s="751"/>
      <c r="G79" s="751"/>
      <c r="H79" s="751"/>
      <c r="I79" s="751"/>
      <c r="J79" s="751"/>
      <c r="K79" s="751"/>
    </row>
    <row r="80" spans="1:11" ht="15" customHeight="1">
      <c r="A80" s="2"/>
      <c r="B80" s="758" t="s">
        <v>592</v>
      </c>
      <c r="C80" s="755"/>
      <c r="D80" s="755"/>
      <c r="E80" s="755"/>
      <c r="F80" s="755"/>
      <c r="G80" s="755"/>
      <c r="H80" s="755"/>
      <c r="I80" s="755"/>
      <c r="J80" s="755"/>
      <c r="K80" s="755"/>
    </row>
    <row r="81" spans="1:11" ht="15" customHeight="1">
      <c r="A81" s="2"/>
      <c r="B81" s="758" t="s">
        <v>593</v>
      </c>
      <c r="C81" s="755"/>
      <c r="D81" s="755"/>
      <c r="E81" s="755"/>
      <c r="F81" s="755"/>
      <c r="G81" s="755"/>
      <c r="H81" s="755"/>
      <c r="I81" s="755"/>
      <c r="J81" s="755"/>
      <c r="K81" s="755"/>
    </row>
    <row r="82" spans="1:11" ht="15" customHeight="1">
      <c r="A82" s="2" t="s">
        <v>594</v>
      </c>
      <c r="B82" s="758"/>
      <c r="C82" s="25"/>
      <c r="D82" s="25"/>
      <c r="E82" s="25"/>
      <c r="F82" s="25"/>
      <c r="G82" s="25"/>
      <c r="H82" s="25"/>
      <c r="I82" s="25"/>
      <c r="J82" s="25"/>
      <c r="K82" s="25"/>
    </row>
    <row r="83" spans="1:11" ht="15" customHeight="1">
      <c r="A83" s="2"/>
      <c r="B83" s="758" t="s">
        <v>595</v>
      </c>
      <c r="C83" s="751"/>
      <c r="D83" s="751"/>
      <c r="E83" s="751"/>
      <c r="F83" s="751"/>
      <c r="G83" s="751"/>
      <c r="H83" s="751"/>
      <c r="I83" s="751"/>
      <c r="J83" s="751"/>
      <c r="K83" s="751"/>
    </row>
    <row r="84" spans="1:11" ht="15" customHeight="1">
      <c r="A84" s="2" t="s">
        <v>596</v>
      </c>
      <c r="B84" s="758"/>
      <c r="C84" s="25"/>
      <c r="D84" s="25"/>
      <c r="E84" s="25"/>
      <c r="F84" s="25"/>
      <c r="G84" s="25"/>
      <c r="H84" s="25"/>
      <c r="I84" s="25"/>
      <c r="J84" s="25"/>
      <c r="K84" s="25"/>
    </row>
    <row r="85" spans="1:11" ht="15" customHeight="1">
      <c r="A85" s="2"/>
      <c r="B85" s="758" t="s">
        <v>598</v>
      </c>
      <c r="C85" s="751"/>
      <c r="D85" s="751"/>
      <c r="E85" s="751"/>
      <c r="F85" s="751"/>
      <c r="G85" s="751"/>
      <c r="H85" s="751"/>
      <c r="I85" s="751"/>
      <c r="J85" s="751"/>
      <c r="K85" s="751"/>
    </row>
    <row r="86" spans="1:11" ht="15" customHeight="1">
      <c r="A86" s="2"/>
      <c r="B86" s="758" t="s">
        <v>599</v>
      </c>
      <c r="C86" s="751"/>
      <c r="D86" s="751"/>
      <c r="E86" s="751"/>
      <c r="F86" s="751"/>
      <c r="G86" s="751"/>
      <c r="H86" s="751"/>
      <c r="I86" s="751"/>
      <c r="J86" s="751"/>
      <c r="K86" s="751"/>
    </row>
    <row r="87" spans="1:11" ht="15" customHeight="1">
      <c r="A87" s="2"/>
      <c r="B87" s="758" t="s">
        <v>600</v>
      </c>
      <c r="C87" s="751"/>
      <c r="D87" s="751"/>
      <c r="E87" s="751"/>
      <c r="F87" s="751"/>
      <c r="G87" s="751"/>
      <c r="H87" s="751"/>
      <c r="I87" s="751"/>
      <c r="J87" s="751"/>
      <c r="K87" s="751"/>
    </row>
    <row r="88" spans="1:11" ht="14.25" customHeight="1">
      <c r="A88" s="2"/>
      <c r="B88" s="758" t="s">
        <v>601</v>
      </c>
      <c r="C88" s="751"/>
      <c r="D88" s="751"/>
      <c r="E88" s="751"/>
      <c r="F88" s="751"/>
      <c r="G88" s="751"/>
      <c r="H88" s="751"/>
      <c r="I88" s="751"/>
      <c r="J88" s="751"/>
      <c r="K88" s="751"/>
    </row>
    <row r="89" spans="1:11" ht="14.25" customHeight="1">
      <c r="A89" s="2"/>
      <c r="B89" s="758" t="s">
        <v>602</v>
      </c>
      <c r="C89" s="755"/>
      <c r="D89" s="755"/>
      <c r="E89" s="755"/>
      <c r="F89" s="755"/>
      <c r="G89" s="755"/>
      <c r="H89" s="755"/>
      <c r="I89" s="755"/>
      <c r="J89" s="755"/>
      <c r="K89" s="755"/>
    </row>
    <row r="90" spans="1:11" ht="14.25" customHeight="1">
      <c r="A90" s="2"/>
      <c r="B90" s="758" t="s">
        <v>603</v>
      </c>
      <c r="C90" s="751"/>
      <c r="D90" s="751"/>
      <c r="E90" s="751"/>
      <c r="F90" s="751"/>
      <c r="G90" s="751"/>
      <c r="H90" s="751"/>
      <c r="I90" s="751"/>
      <c r="J90" s="751"/>
      <c r="K90" s="751"/>
    </row>
    <row r="91" spans="1:11" ht="14.25" customHeight="1" thickBot="1">
      <c r="A91" s="282" t="s">
        <v>606</v>
      </c>
      <c r="B91" s="759"/>
      <c r="C91" s="19"/>
      <c r="D91" s="19"/>
      <c r="E91" s="19"/>
      <c r="F91" s="19"/>
      <c r="G91" s="19"/>
      <c r="H91" s="19"/>
      <c r="I91" s="19"/>
      <c r="J91" s="19"/>
      <c r="K91" s="19"/>
    </row>
  </sheetData>
  <mergeCells count="4">
    <mergeCell ref="C2:E2"/>
    <mergeCell ref="A3:B3"/>
    <mergeCell ref="F2:H2"/>
    <mergeCell ref="I2:K2"/>
  </mergeCells>
  <conditionalFormatting sqref="C4:C91">
    <cfRule type="containsBlanks" dxfId="19" priority="2">
      <formula>LEN(TRIM(C4))=0</formula>
    </cfRule>
  </conditionalFormatting>
  <conditionalFormatting sqref="D4:K91">
    <cfRule type="containsBlanks" dxfId="18" priority="1">
      <formula>LEN(TRIM(D4))=0</formula>
    </cfRule>
  </conditionalFormatting>
  <printOptions horizontalCentered="1" gridLines="1"/>
  <pageMargins left="0.70866141732283472" right="0.70866141732283472" top="0.74803149606299213" bottom="0.74803149606299213" header="3.937007874015748E-2" footer="0"/>
  <pageSetup paperSize="9" scale="86" orientation="portrait" r:id="rId1"/>
  <headerFooter>
    <oddFooter>&amp;LAnnuaire Statistique&amp;CMinistère de la Santé&amp;R&amp;P</oddFooter>
  </headerFooter>
  <rowBreaks count="1" manualBreakCount="1">
    <brk id="50" max="10" man="1"/>
  </rowBreak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Feuil163">
    <tabColor rgb="FFF9FBFA"/>
  </sheetPr>
  <dimension ref="A1:X90"/>
  <sheetViews>
    <sheetView view="pageBreakPreview" zoomScaleNormal="100" workbookViewId="0">
      <pane ySplit="2" topLeftCell="A3" activePane="bottomLeft" state="frozen"/>
      <selection activeCell="A28" sqref="A28"/>
      <selection pane="bottomLeft" activeCell="H90" sqref="C3:H90"/>
    </sheetView>
  </sheetViews>
  <sheetFormatPr baseColWidth="10" defaultColWidth="14.3984375" defaultRowHeight="15" customHeight="1"/>
  <cols>
    <col min="1" max="1" width="2.06640625" style="7" customWidth="1"/>
    <col min="2" max="2" width="19.796875" style="7" customWidth="1"/>
    <col min="3" max="3" width="13.796875" style="7" customWidth="1"/>
    <col min="4" max="4" width="13.796875" style="3" customWidth="1"/>
    <col min="5" max="6" width="13.796875" style="7" customWidth="1"/>
    <col min="7" max="7" width="12.3984375" style="7" customWidth="1"/>
    <col min="8" max="21" width="10.796875" style="7" customWidth="1"/>
    <col min="22" max="23" width="14.3984375" style="7" customWidth="1"/>
    <col min="24" max="16384" width="14.3984375" style="7"/>
  </cols>
  <sheetData>
    <row r="1" spans="1:24" ht="13.5" customHeight="1">
      <c r="A1" s="941" t="s">
        <v>2546</v>
      </c>
      <c r="B1" s="933"/>
      <c r="C1" s="933"/>
      <c r="D1" s="1181"/>
      <c r="E1" s="933"/>
      <c r="F1" s="933"/>
      <c r="G1" s="93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71.25" customHeight="1" thickBot="1">
      <c r="A2" s="1180" t="s">
        <v>629</v>
      </c>
      <c r="B2" s="906"/>
      <c r="C2" s="491" t="s">
        <v>2547</v>
      </c>
      <c r="D2" s="469" t="s">
        <v>2548</v>
      </c>
      <c r="E2" s="492" t="s">
        <v>2549</v>
      </c>
      <c r="F2" s="491" t="s">
        <v>2550</v>
      </c>
      <c r="G2" s="491" t="s">
        <v>2551</v>
      </c>
      <c r="H2" s="492" t="s">
        <v>2552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4" ht="15" customHeight="1">
      <c r="A3" s="2" t="s">
        <v>498</v>
      </c>
      <c r="B3" s="758"/>
      <c r="C3" s="25"/>
      <c r="D3" s="25"/>
      <c r="E3" s="25"/>
      <c r="F3" s="25"/>
      <c r="G3" s="25"/>
      <c r="H3" s="25"/>
    </row>
    <row r="4" spans="1:24" ht="15" customHeight="1">
      <c r="A4" s="2"/>
      <c r="B4" s="758" t="s">
        <v>500</v>
      </c>
      <c r="C4" s="755"/>
      <c r="D4" s="755"/>
      <c r="E4" s="755"/>
      <c r="F4" s="755"/>
      <c r="G4" s="755"/>
      <c r="H4" s="755"/>
    </row>
    <row r="5" spans="1:24" ht="15" customHeight="1">
      <c r="A5" s="2"/>
      <c r="B5" s="758" t="s">
        <v>501</v>
      </c>
      <c r="C5" s="751"/>
      <c r="D5" s="751"/>
      <c r="E5" s="751"/>
      <c r="F5" s="751"/>
      <c r="G5" s="751"/>
      <c r="H5" s="751"/>
    </row>
    <row r="6" spans="1:24" ht="15" customHeight="1">
      <c r="A6" s="2"/>
      <c r="B6" s="758" t="s">
        <v>502</v>
      </c>
      <c r="C6" s="751"/>
      <c r="D6" s="751"/>
      <c r="E6" s="751"/>
      <c r="F6" s="751"/>
      <c r="G6" s="751"/>
      <c r="H6" s="751"/>
    </row>
    <row r="7" spans="1:24" ht="15" customHeight="1">
      <c r="A7" s="2" t="s">
        <v>503</v>
      </c>
      <c r="B7" s="758"/>
      <c r="C7" s="25"/>
      <c r="D7" s="25"/>
      <c r="E7" s="25"/>
      <c r="F7" s="25"/>
      <c r="G7" s="25"/>
      <c r="H7" s="25"/>
    </row>
    <row r="8" spans="1:24" ht="15" customHeight="1">
      <c r="A8" s="2"/>
      <c r="B8" s="758" t="s">
        <v>505</v>
      </c>
      <c r="C8" s="751"/>
      <c r="D8" s="751"/>
      <c r="E8" s="751"/>
      <c r="F8" s="751"/>
      <c r="G8" s="751"/>
      <c r="H8" s="751"/>
    </row>
    <row r="9" spans="1:24" ht="15" customHeight="1">
      <c r="A9" s="2"/>
      <c r="B9" s="758" t="s">
        <v>506</v>
      </c>
      <c r="C9" s="751"/>
      <c r="D9" s="751"/>
      <c r="E9" s="751"/>
      <c r="F9" s="751"/>
      <c r="G9" s="751"/>
      <c r="H9" s="751"/>
    </row>
    <row r="10" spans="1:24" ht="15" customHeight="1">
      <c r="A10" s="2"/>
      <c r="B10" s="758" t="s">
        <v>507</v>
      </c>
      <c r="C10" s="751"/>
      <c r="D10" s="751"/>
      <c r="E10" s="751"/>
      <c r="F10" s="751"/>
      <c r="G10" s="751"/>
      <c r="H10" s="751"/>
    </row>
    <row r="11" spans="1:24" ht="15" customHeight="1">
      <c r="A11" s="2"/>
      <c r="B11" s="758" t="s">
        <v>508</v>
      </c>
      <c r="C11" s="751"/>
      <c r="D11" s="751"/>
      <c r="E11" s="751"/>
      <c r="F11" s="751"/>
      <c r="G11" s="751"/>
      <c r="H11" s="751"/>
    </row>
    <row r="12" spans="1:24" ht="15" customHeight="1">
      <c r="A12" s="2"/>
      <c r="B12" s="758" t="s">
        <v>509</v>
      </c>
      <c r="C12" s="751"/>
      <c r="D12" s="751"/>
      <c r="E12" s="751"/>
      <c r="F12" s="751"/>
      <c r="G12" s="751"/>
      <c r="H12" s="751"/>
    </row>
    <row r="13" spans="1:24" ht="15" customHeight="1">
      <c r="A13" s="2" t="s">
        <v>510</v>
      </c>
      <c r="B13" s="758"/>
      <c r="C13" s="25"/>
      <c r="D13" s="25"/>
      <c r="E13" s="25"/>
      <c r="F13" s="25"/>
      <c r="G13" s="25"/>
      <c r="H13" s="25"/>
    </row>
    <row r="14" spans="1:24" ht="15" customHeight="1">
      <c r="A14" s="2"/>
      <c r="B14" s="758" t="s">
        <v>512</v>
      </c>
      <c r="C14" s="751"/>
      <c r="D14" s="751"/>
      <c r="E14" s="751"/>
      <c r="F14" s="751"/>
      <c r="G14" s="751"/>
      <c r="H14" s="751"/>
    </row>
    <row r="15" spans="1:24" ht="15" customHeight="1">
      <c r="A15" s="2"/>
      <c r="B15" s="758" t="s">
        <v>513</v>
      </c>
      <c r="C15" s="751"/>
      <c r="D15" s="751"/>
      <c r="E15" s="751"/>
      <c r="F15" s="751"/>
      <c r="G15" s="751"/>
      <c r="H15" s="751"/>
    </row>
    <row r="16" spans="1:24" ht="15" customHeight="1">
      <c r="A16" s="2" t="s">
        <v>514</v>
      </c>
      <c r="B16" s="758"/>
      <c r="C16" s="25"/>
      <c r="D16" s="25"/>
      <c r="E16" s="25"/>
      <c r="F16" s="25"/>
      <c r="G16" s="25"/>
      <c r="H16" s="25"/>
    </row>
    <row r="17" spans="1:8" ht="15" customHeight="1">
      <c r="A17" s="2"/>
      <c r="B17" s="758" t="s">
        <v>516</v>
      </c>
      <c r="C17" s="751"/>
      <c r="D17" s="751"/>
      <c r="E17" s="751"/>
      <c r="F17" s="751"/>
      <c r="G17" s="751"/>
      <c r="H17" s="751"/>
    </row>
    <row r="18" spans="1:8" ht="15" customHeight="1">
      <c r="A18" s="2"/>
      <c r="B18" s="758" t="s">
        <v>517</v>
      </c>
      <c r="C18" s="751"/>
      <c r="D18" s="751"/>
      <c r="E18" s="751"/>
      <c r="F18" s="751"/>
      <c r="G18" s="751"/>
      <c r="H18" s="751"/>
    </row>
    <row r="19" spans="1:8" ht="15" customHeight="1">
      <c r="A19" s="2"/>
      <c r="B19" s="748" t="s">
        <v>518</v>
      </c>
      <c r="C19" s="755"/>
      <c r="D19" s="755"/>
      <c r="E19" s="755"/>
      <c r="F19" s="755"/>
      <c r="G19" s="755"/>
      <c r="H19" s="755"/>
    </row>
    <row r="20" spans="1:8" ht="15" customHeight="1">
      <c r="A20" s="2"/>
      <c r="B20" s="748" t="s">
        <v>519</v>
      </c>
      <c r="C20" s="755"/>
      <c r="D20" s="755"/>
      <c r="E20" s="755"/>
      <c r="F20" s="755"/>
      <c r="G20" s="755"/>
      <c r="H20" s="755"/>
    </row>
    <row r="21" spans="1:8" ht="15" customHeight="1">
      <c r="A21" s="2"/>
      <c r="B21" s="758" t="s">
        <v>520</v>
      </c>
      <c r="C21" s="751"/>
      <c r="D21" s="751"/>
      <c r="E21" s="751"/>
      <c r="F21" s="751"/>
      <c r="G21" s="751"/>
      <c r="H21" s="751"/>
    </row>
    <row r="22" spans="1:8" ht="15" customHeight="1">
      <c r="A22" s="2"/>
      <c r="B22" s="758" t="s">
        <v>521</v>
      </c>
      <c r="C22" s="751"/>
      <c r="D22" s="751"/>
      <c r="E22" s="751"/>
      <c r="F22" s="751"/>
      <c r="G22" s="751"/>
      <c r="H22" s="751"/>
    </row>
    <row r="23" spans="1:8" ht="15" customHeight="1">
      <c r="A23" s="2"/>
      <c r="B23" s="758" t="s">
        <v>522</v>
      </c>
      <c r="C23" s="751"/>
      <c r="D23" s="751"/>
      <c r="E23" s="751"/>
      <c r="F23" s="751"/>
      <c r="G23" s="751"/>
      <c r="H23" s="751"/>
    </row>
    <row r="24" spans="1:8" ht="15" customHeight="1">
      <c r="A24" s="2"/>
      <c r="B24" s="758" t="s">
        <v>523</v>
      </c>
      <c r="C24" s="751"/>
      <c r="D24" s="751"/>
      <c r="E24" s="751"/>
      <c r="F24" s="751"/>
      <c r="G24" s="751"/>
      <c r="H24" s="751"/>
    </row>
    <row r="25" spans="1:8" ht="15" customHeight="1">
      <c r="A25" s="2" t="s">
        <v>524</v>
      </c>
      <c r="B25" s="758"/>
      <c r="C25" s="25"/>
      <c r="D25" s="25"/>
      <c r="E25" s="25"/>
      <c r="F25" s="25"/>
      <c r="G25" s="25"/>
      <c r="H25" s="25"/>
    </row>
    <row r="26" spans="1:8" ht="15" customHeight="1">
      <c r="A26" s="2"/>
      <c r="B26" s="758" t="s">
        <v>532</v>
      </c>
      <c r="C26" s="751"/>
      <c r="D26" s="751"/>
      <c r="E26" s="751"/>
      <c r="F26" s="751"/>
      <c r="G26" s="751"/>
      <c r="H26" s="751"/>
    </row>
    <row r="27" spans="1:8" ht="15" customHeight="1">
      <c r="A27" s="2"/>
      <c r="B27" s="758" t="s">
        <v>533</v>
      </c>
      <c r="C27" s="751"/>
      <c r="D27" s="751"/>
      <c r="E27" s="751"/>
      <c r="F27" s="751"/>
      <c r="G27" s="751"/>
      <c r="H27" s="751"/>
    </row>
    <row r="28" spans="1:8" ht="15" customHeight="1">
      <c r="A28" s="2"/>
      <c r="B28" s="758" t="s">
        <v>534</v>
      </c>
      <c r="C28" s="751"/>
      <c r="D28" s="751"/>
      <c r="E28" s="751"/>
      <c r="F28" s="751"/>
      <c r="G28" s="751"/>
      <c r="H28" s="751"/>
    </row>
    <row r="29" spans="1:8" ht="15" customHeight="1">
      <c r="A29" s="2"/>
      <c r="B29" s="758" t="s">
        <v>535</v>
      </c>
      <c r="C29" s="751"/>
      <c r="D29" s="751"/>
      <c r="E29" s="751"/>
      <c r="F29" s="751"/>
      <c r="G29" s="751"/>
      <c r="H29" s="751"/>
    </row>
    <row r="30" spans="1:8" ht="15" customHeight="1">
      <c r="A30" s="2"/>
      <c r="B30" s="758" t="s">
        <v>536</v>
      </c>
      <c r="C30" s="755"/>
      <c r="D30" s="755"/>
      <c r="E30" s="755"/>
      <c r="F30" s="755"/>
      <c r="G30" s="755"/>
      <c r="H30" s="755"/>
    </row>
    <row r="31" spans="1:8" ht="15" customHeight="1">
      <c r="A31" s="2" t="s">
        <v>537</v>
      </c>
      <c r="B31" s="758"/>
      <c r="C31" s="25"/>
      <c r="D31" s="25"/>
      <c r="E31" s="25"/>
      <c r="F31" s="25"/>
      <c r="G31" s="25"/>
      <c r="H31" s="25"/>
    </row>
    <row r="32" spans="1:8" ht="15" customHeight="1">
      <c r="A32" s="2"/>
      <c r="B32" s="758" t="s">
        <v>539</v>
      </c>
      <c r="C32" s="751"/>
      <c r="D32" s="751"/>
      <c r="E32" s="751"/>
      <c r="F32" s="751"/>
      <c r="G32" s="751"/>
      <c r="H32" s="751"/>
    </row>
    <row r="33" spans="1:8" ht="15" customHeight="1">
      <c r="A33" s="2"/>
      <c r="B33" s="758" t="s">
        <v>540</v>
      </c>
      <c r="C33" s="751"/>
      <c r="D33" s="751"/>
      <c r="E33" s="751"/>
      <c r="F33" s="751"/>
      <c r="G33" s="751"/>
      <c r="H33" s="751"/>
    </row>
    <row r="34" spans="1:8" ht="15" customHeight="1">
      <c r="A34" s="2"/>
      <c r="B34" s="758" t="s">
        <v>541</v>
      </c>
      <c r="C34" s="751"/>
      <c r="D34" s="751"/>
      <c r="E34" s="751"/>
      <c r="F34" s="751"/>
      <c r="G34" s="751"/>
      <c r="H34" s="751"/>
    </row>
    <row r="35" spans="1:8" ht="15" customHeight="1">
      <c r="A35" s="2"/>
      <c r="B35" s="758" t="s">
        <v>542</v>
      </c>
      <c r="C35" s="751"/>
      <c r="D35" s="751"/>
      <c r="E35" s="751"/>
      <c r="F35" s="751"/>
      <c r="G35" s="751"/>
      <c r="H35" s="751"/>
    </row>
    <row r="36" spans="1:8" ht="15" customHeight="1">
      <c r="A36" s="2"/>
      <c r="B36" s="758" t="s">
        <v>543</v>
      </c>
      <c r="C36" s="751"/>
      <c r="D36" s="751"/>
      <c r="E36" s="751"/>
      <c r="F36" s="751"/>
      <c r="G36" s="751"/>
      <c r="H36" s="751"/>
    </row>
    <row r="37" spans="1:8" ht="15" customHeight="1">
      <c r="A37" s="2"/>
      <c r="B37" s="758" t="s">
        <v>544</v>
      </c>
      <c r="C37" s="751"/>
      <c r="D37" s="751"/>
      <c r="E37" s="751"/>
      <c r="F37" s="751"/>
      <c r="G37" s="751"/>
      <c r="H37" s="751"/>
    </row>
    <row r="38" spans="1:8" ht="15" customHeight="1">
      <c r="A38" s="2" t="s">
        <v>545</v>
      </c>
      <c r="B38" s="758"/>
      <c r="C38" s="25"/>
      <c r="D38" s="25"/>
      <c r="E38" s="25"/>
      <c r="F38" s="25"/>
      <c r="G38" s="25"/>
      <c r="H38" s="25"/>
    </row>
    <row r="39" spans="1:8" ht="15" customHeight="1">
      <c r="A39" s="2"/>
      <c r="B39" s="758" t="s">
        <v>547</v>
      </c>
      <c r="C39" s="751"/>
      <c r="D39" s="751"/>
      <c r="E39" s="751"/>
      <c r="F39" s="751"/>
      <c r="G39" s="751"/>
      <c r="H39" s="751"/>
    </row>
    <row r="40" spans="1:8" ht="15" customHeight="1">
      <c r="A40" s="2"/>
      <c r="B40" s="758" t="s">
        <v>548</v>
      </c>
      <c r="C40" s="751"/>
      <c r="D40" s="751"/>
      <c r="E40" s="751"/>
      <c r="F40" s="751"/>
      <c r="G40" s="751"/>
      <c r="H40" s="751"/>
    </row>
    <row r="41" spans="1:8" ht="15" customHeight="1">
      <c r="A41" s="2"/>
      <c r="B41" s="758" t="s">
        <v>549</v>
      </c>
      <c r="C41" s="751"/>
      <c r="D41" s="751"/>
      <c r="E41" s="751"/>
      <c r="F41" s="751"/>
      <c r="G41" s="751"/>
      <c r="H41" s="751"/>
    </row>
    <row r="42" spans="1:8" ht="15" customHeight="1">
      <c r="A42" s="2" t="s">
        <v>550</v>
      </c>
      <c r="B42" s="758"/>
      <c r="C42" s="25"/>
      <c r="D42" s="25"/>
      <c r="E42" s="25"/>
      <c r="F42" s="25"/>
      <c r="G42" s="25"/>
      <c r="H42" s="25"/>
    </row>
    <row r="43" spans="1:8" ht="15" customHeight="1">
      <c r="A43" s="2"/>
      <c r="B43" s="758" t="s">
        <v>552</v>
      </c>
      <c r="C43" s="751"/>
      <c r="D43" s="751"/>
      <c r="E43" s="751"/>
      <c r="F43" s="751"/>
      <c r="G43" s="751"/>
      <c r="H43" s="751"/>
    </row>
    <row r="44" spans="1:8" ht="15" customHeight="1">
      <c r="A44" s="2"/>
      <c r="B44" s="758" t="s">
        <v>553</v>
      </c>
      <c r="C44" s="751"/>
      <c r="D44" s="751"/>
      <c r="E44" s="751"/>
      <c r="F44" s="751"/>
      <c r="G44" s="751"/>
      <c r="H44" s="751"/>
    </row>
    <row r="45" spans="1:8" ht="15" customHeight="1">
      <c r="A45" s="2"/>
      <c r="B45" s="758" t="s">
        <v>554</v>
      </c>
      <c r="C45" s="751"/>
      <c r="D45" s="751"/>
      <c r="E45" s="751"/>
      <c r="F45" s="751"/>
      <c r="G45" s="751"/>
      <c r="H45" s="751"/>
    </row>
    <row r="46" spans="1:8" ht="15" customHeight="1">
      <c r="A46" s="2"/>
      <c r="B46" s="758" t="s">
        <v>555</v>
      </c>
      <c r="C46" s="751"/>
      <c r="D46" s="751"/>
      <c r="E46" s="751"/>
      <c r="F46" s="751"/>
      <c r="G46" s="751"/>
      <c r="H46" s="751"/>
    </row>
    <row r="47" spans="1:8" ht="15" customHeight="1">
      <c r="A47" s="2"/>
      <c r="B47" s="758" t="s">
        <v>556</v>
      </c>
      <c r="C47" s="751"/>
      <c r="D47" s="751"/>
      <c r="E47" s="751"/>
      <c r="F47" s="751"/>
      <c r="G47" s="751"/>
      <c r="H47" s="751"/>
    </row>
    <row r="48" spans="1:8" ht="15" customHeight="1">
      <c r="A48" s="2"/>
      <c r="B48" s="758" t="s">
        <v>557</v>
      </c>
      <c r="C48" s="751"/>
      <c r="D48" s="751"/>
      <c r="E48" s="751"/>
      <c r="F48" s="751"/>
      <c r="G48" s="751"/>
      <c r="H48" s="751"/>
    </row>
    <row r="49" spans="1:8" ht="15" customHeight="1">
      <c r="A49" s="2"/>
      <c r="B49" s="758" t="s">
        <v>558</v>
      </c>
      <c r="C49" s="751"/>
      <c r="D49" s="751"/>
      <c r="E49" s="751"/>
      <c r="F49" s="751"/>
      <c r="G49" s="751"/>
      <c r="H49" s="751"/>
    </row>
    <row r="50" spans="1:8" ht="15" customHeight="1">
      <c r="A50" s="2" t="s">
        <v>559</v>
      </c>
      <c r="B50" s="758"/>
      <c r="C50" s="25"/>
      <c r="D50" s="25"/>
      <c r="E50" s="25"/>
      <c r="F50" s="25"/>
      <c r="G50" s="25"/>
      <c r="H50" s="25"/>
    </row>
    <row r="51" spans="1:8" ht="15" customHeight="1">
      <c r="A51" s="2"/>
      <c r="B51" s="758" t="s">
        <v>561</v>
      </c>
      <c r="C51" s="751"/>
      <c r="D51" s="751"/>
      <c r="E51" s="751"/>
      <c r="F51" s="751"/>
      <c r="G51" s="751"/>
      <c r="H51" s="751"/>
    </row>
    <row r="52" spans="1:8" ht="15" customHeight="1">
      <c r="A52" s="2"/>
      <c r="B52" s="758" t="s">
        <v>562</v>
      </c>
      <c r="C52" s="751"/>
      <c r="D52" s="751"/>
      <c r="E52" s="751"/>
      <c r="F52" s="751"/>
      <c r="G52" s="751"/>
      <c r="H52" s="751"/>
    </row>
    <row r="53" spans="1:8" ht="15" customHeight="1">
      <c r="A53" s="2"/>
      <c r="B53" s="758" t="s">
        <v>563</v>
      </c>
      <c r="C53" s="751"/>
      <c r="D53" s="751"/>
      <c r="E53" s="751"/>
      <c r="F53" s="751"/>
      <c r="G53" s="751"/>
      <c r="H53" s="751"/>
    </row>
    <row r="54" spans="1:8" ht="15" customHeight="1">
      <c r="A54" s="2"/>
      <c r="B54" s="758" t="s">
        <v>564</v>
      </c>
      <c r="C54" s="751"/>
      <c r="D54" s="751"/>
      <c r="E54" s="751"/>
      <c r="F54" s="751"/>
      <c r="G54" s="751"/>
      <c r="H54" s="751"/>
    </row>
    <row r="55" spans="1:8" ht="15" customHeight="1">
      <c r="A55" s="2"/>
      <c r="B55" s="758" t="s">
        <v>565</v>
      </c>
      <c r="C55" s="755"/>
      <c r="D55" s="755"/>
      <c r="E55" s="755"/>
      <c r="F55" s="755"/>
      <c r="G55" s="755"/>
      <c r="H55" s="755"/>
    </row>
    <row r="56" spans="1:8" ht="15" customHeight="1">
      <c r="A56" s="2"/>
      <c r="B56" s="758" t="s">
        <v>566</v>
      </c>
      <c r="C56" s="755"/>
      <c r="D56" s="755"/>
      <c r="E56" s="755"/>
      <c r="F56" s="755"/>
      <c r="G56" s="755"/>
      <c r="H56" s="755"/>
    </row>
    <row r="57" spans="1:8" ht="15" customHeight="1">
      <c r="A57" s="2"/>
      <c r="B57" s="758" t="s">
        <v>567</v>
      </c>
      <c r="C57" s="751"/>
      <c r="D57" s="751"/>
      <c r="E57" s="751"/>
      <c r="F57" s="751"/>
      <c r="G57" s="751"/>
      <c r="H57" s="751"/>
    </row>
    <row r="58" spans="1:8" ht="15" customHeight="1">
      <c r="A58" s="2" t="s">
        <v>568</v>
      </c>
      <c r="B58" s="758"/>
      <c r="C58" s="25"/>
      <c r="D58" s="25"/>
      <c r="E58" s="25"/>
      <c r="F58" s="25"/>
      <c r="G58" s="25"/>
      <c r="H58" s="25"/>
    </row>
    <row r="59" spans="1:8" ht="15" customHeight="1">
      <c r="A59" s="2"/>
      <c r="B59" s="758" t="s">
        <v>570</v>
      </c>
      <c r="C59" s="751"/>
      <c r="D59" s="751"/>
      <c r="E59" s="751"/>
      <c r="F59" s="751"/>
      <c r="G59" s="751"/>
      <c r="H59" s="751"/>
    </row>
    <row r="60" spans="1:8" ht="15" customHeight="1">
      <c r="A60" s="2"/>
      <c r="B60" s="758" t="s">
        <v>571</v>
      </c>
      <c r="C60" s="751"/>
      <c r="D60" s="751"/>
      <c r="E60" s="751"/>
      <c r="F60" s="751"/>
      <c r="G60" s="751"/>
      <c r="H60" s="751"/>
    </row>
    <row r="61" spans="1:8" ht="15" customHeight="1">
      <c r="A61" s="2"/>
      <c r="B61" s="758" t="s">
        <v>572</v>
      </c>
      <c r="C61" s="751"/>
      <c r="D61" s="751"/>
      <c r="E61" s="751"/>
      <c r="F61" s="751"/>
      <c r="G61" s="751"/>
      <c r="H61" s="751"/>
    </row>
    <row r="62" spans="1:8" ht="15" customHeight="1">
      <c r="A62" s="2"/>
      <c r="B62" s="758" t="s">
        <v>573</v>
      </c>
      <c r="C62" s="751"/>
      <c r="D62" s="751"/>
      <c r="E62" s="751"/>
      <c r="F62" s="751"/>
      <c r="G62" s="751"/>
      <c r="H62" s="751"/>
    </row>
    <row r="63" spans="1:8" ht="15" customHeight="1">
      <c r="A63" s="2" t="s">
        <v>574</v>
      </c>
      <c r="B63" s="758"/>
      <c r="C63" s="25"/>
      <c r="D63" s="25"/>
      <c r="E63" s="25"/>
      <c r="F63" s="25"/>
      <c r="G63" s="25"/>
      <c r="H63" s="25"/>
    </row>
    <row r="64" spans="1:8" ht="15" customHeight="1">
      <c r="A64" s="2"/>
      <c r="B64" s="758" t="s">
        <v>576</v>
      </c>
      <c r="C64" s="751"/>
      <c r="D64" s="751"/>
      <c r="E64" s="751"/>
      <c r="F64" s="751"/>
      <c r="G64" s="751"/>
      <c r="H64" s="751"/>
    </row>
    <row r="65" spans="1:8" ht="15" customHeight="1">
      <c r="A65" s="2"/>
      <c r="B65" s="758" t="s">
        <v>577</v>
      </c>
      <c r="C65" s="751"/>
      <c r="D65" s="751"/>
      <c r="E65" s="751"/>
      <c r="F65" s="751"/>
      <c r="G65" s="751"/>
      <c r="H65" s="751"/>
    </row>
    <row r="66" spans="1:8" ht="15" customHeight="1">
      <c r="A66" s="2"/>
      <c r="B66" s="758" t="s">
        <v>578</v>
      </c>
      <c r="C66" s="751"/>
      <c r="D66" s="751"/>
      <c r="E66" s="751"/>
      <c r="F66" s="751"/>
      <c r="G66" s="751"/>
      <c r="H66" s="751"/>
    </row>
    <row r="67" spans="1:8" ht="15" customHeight="1">
      <c r="A67" s="2" t="s">
        <v>579</v>
      </c>
      <c r="B67" s="758"/>
      <c r="C67" s="25"/>
      <c r="D67" s="25"/>
      <c r="E67" s="25"/>
      <c r="F67" s="25"/>
      <c r="G67" s="25"/>
      <c r="H67" s="25"/>
    </row>
    <row r="68" spans="1:8" ht="15" customHeight="1">
      <c r="A68" s="2"/>
      <c r="B68" s="758" t="s">
        <v>580</v>
      </c>
      <c r="C68" s="751"/>
      <c r="D68" s="751"/>
      <c r="E68" s="751"/>
      <c r="F68" s="751"/>
      <c r="G68" s="751"/>
      <c r="H68" s="751"/>
    </row>
    <row r="69" spans="1:8" ht="15" customHeight="1">
      <c r="A69" s="2"/>
      <c r="B69" s="758" t="s">
        <v>581</v>
      </c>
      <c r="C69" s="751"/>
      <c r="D69" s="751"/>
      <c r="E69" s="751"/>
      <c r="F69" s="751"/>
      <c r="G69" s="751"/>
      <c r="H69" s="751"/>
    </row>
    <row r="70" spans="1:8" ht="15" customHeight="1">
      <c r="A70" s="2"/>
      <c r="B70" s="758" t="s">
        <v>582</v>
      </c>
      <c r="C70" s="751"/>
      <c r="D70" s="751"/>
      <c r="E70" s="751"/>
      <c r="F70" s="751"/>
      <c r="G70" s="751"/>
      <c r="H70" s="751"/>
    </row>
    <row r="71" spans="1:8" ht="15" customHeight="1">
      <c r="A71" s="2" t="s">
        <v>583</v>
      </c>
      <c r="B71" s="758"/>
      <c r="C71" s="25"/>
      <c r="D71" s="25"/>
      <c r="E71" s="25"/>
      <c r="F71" s="25"/>
      <c r="G71" s="25"/>
      <c r="H71" s="25"/>
    </row>
    <row r="72" spans="1:8" ht="15" customHeight="1">
      <c r="A72" s="2"/>
      <c r="B72" s="758" t="s">
        <v>584</v>
      </c>
      <c r="C72" s="751"/>
      <c r="D72" s="751"/>
      <c r="E72" s="751"/>
      <c r="F72" s="751"/>
      <c r="G72" s="751"/>
      <c r="H72" s="751"/>
    </row>
    <row r="73" spans="1:8" ht="15" customHeight="1">
      <c r="A73" s="2" t="s">
        <v>585</v>
      </c>
      <c r="B73" s="758"/>
      <c r="C73" s="25"/>
      <c r="D73" s="25"/>
      <c r="E73" s="25"/>
      <c r="F73" s="25"/>
      <c r="G73" s="25"/>
      <c r="H73" s="25"/>
    </row>
    <row r="74" spans="1:8" ht="15" customHeight="1">
      <c r="A74" s="2"/>
      <c r="B74" s="758" t="s">
        <v>586</v>
      </c>
      <c r="C74" s="751"/>
      <c r="D74" s="751"/>
      <c r="E74" s="751"/>
      <c r="F74" s="751"/>
      <c r="G74" s="751"/>
      <c r="H74" s="751"/>
    </row>
    <row r="75" spans="1:8" ht="15" customHeight="1">
      <c r="A75" s="2"/>
      <c r="B75" s="758" t="s">
        <v>587</v>
      </c>
      <c r="C75" s="751"/>
      <c r="D75" s="751"/>
      <c r="E75" s="751"/>
      <c r="F75" s="751"/>
      <c r="G75" s="751"/>
      <c r="H75" s="751"/>
    </row>
    <row r="76" spans="1:8" ht="15" customHeight="1">
      <c r="A76" s="2"/>
      <c r="B76" s="758" t="s">
        <v>588</v>
      </c>
      <c r="C76" s="751"/>
      <c r="D76" s="751"/>
      <c r="E76" s="751"/>
      <c r="F76" s="751"/>
      <c r="G76" s="751"/>
      <c r="H76" s="751"/>
    </row>
    <row r="77" spans="1:8" ht="15" customHeight="1">
      <c r="A77" s="2" t="s">
        <v>589</v>
      </c>
      <c r="B77" s="758"/>
      <c r="C77" s="25"/>
      <c r="D77" s="25"/>
      <c r="E77" s="25"/>
      <c r="F77" s="25"/>
      <c r="G77" s="25"/>
      <c r="H77" s="25"/>
    </row>
    <row r="78" spans="1:8" ht="15" customHeight="1">
      <c r="A78" s="2"/>
      <c r="B78" s="758" t="s">
        <v>591</v>
      </c>
      <c r="C78" s="751"/>
      <c r="D78" s="751"/>
      <c r="E78" s="751"/>
      <c r="F78" s="751"/>
      <c r="G78" s="751"/>
      <c r="H78" s="751"/>
    </row>
    <row r="79" spans="1:8" ht="15" customHeight="1">
      <c r="A79" s="2"/>
      <c r="B79" s="758" t="s">
        <v>592</v>
      </c>
      <c r="C79" s="755"/>
      <c r="D79" s="755"/>
      <c r="E79" s="755"/>
      <c r="F79" s="755"/>
      <c r="G79" s="755"/>
      <c r="H79" s="755"/>
    </row>
    <row r="80" spans="1:8" ht="15" customHeight="1">
      <c r="A80" s="2"/>
      <c r="B80" s="758" t="s">
        <v>593</v>
      </c>
      <c r="C80" s="755"/>
      <c r="D80" s="755"/>
      <c r="E80" s="755"/>
      <c r="F80" s="755"/>
      <c r="G80" s="755"/>
      <c r="H80" s="755"/>
    </row>
    <row r="81" spans="1:8" ht="15" customHeight="1">
      <c r="A81" s="2" t="s">
        <v>594</v>
      </c>
      <c r="B81" s="758"/>
      <c r="C81" s="25"/>
      <c r="D81" s="25"/>
      <c r="E81" s="25"/>
      <c r="F81" s="25"/>
      <c r="G81" s="25"/>
      <c r="H81" s="25"/>
    </row>
    <row r="82" spans="1:8" ht="15" customHeight="1">
      <c r="A82" s="2"/>
      <c r="B82" s="758" t="s">
        <v>595</v>
      </c>
      <c r="C82" s="751"/>
      <c r="D82" s="751"/>
      <c r="E82" s="751"/>
      <c r="F82" s="751"/>
      <c r="G82" s="751"/>
      <c r="H82" s="751"/>
    </row>
    <row r="83" spans="1:8" ht="15" customHeight="1">
      <c r="A83" s="2" t="s">
        <v>596</v>
      </c>
      <c r="B83" s="758"/>
      <c r="C83" s="25"/>
      <c r="D83" s="25"/>
      <c r="E83" s="25"/>
      <c r="F83" s="25"/>
      <c r="G83" s="25"/>
      <c r="H83" s="25"/>
    </row>
    <row r="84" spans="1:8" ht="15" customHeight="1">
      <c r="A84" s="2"/>
      <c r="B84" s="758" t="s">
        <v>598</v>
      </c>
      <c r="C84" s="751"/>
      <c r="D84" s="751"/>
      <c r="E84" s="751"/>
      <c r="F84" s="751"/>
      <c r="G84" s="751"/>
      <c r="H84" s="751"/>
    </row>
    <row r="85" spans="1:8" ht="15" customHeight="1">
      <c r="A85" s="2"/>
      <c r="B85" s="758" t="s">
        <v>599</v>
      </c>
      <c r="C85" s="751"/>
      <c r="D85" s="751"/>
      <c r="E85" s="751"/>
      <c r="F85" s="751"/>
      <c r="G85" s="751"/>
      <c r="H85" s="751"/>
    </row>
    <row r="86" spans="1:8" ht="15" customHeight="1">
      <c r="A86" s="2"/>
      <c r="B86" s="758" t="s">
        <v>600</v>
      </c>
      <c r="C86" s="751"/>
      <c r="D86" s="751"/>
      <c r="E86" s="751"/>
      <c r="F86" s="751"/>
      <c r="G86" s="751"/>
      <c r="H86" s="751"/>
    </row>
    <row r="87" spans="1:8" ht="15.75" customHeight="1">
      <c r="A87" s="2"/>
      <c r="B87" s="758" t="s">
        <v>601</v>
      </c>
      <c r="C87" s="751"/>
      <c r="D87" s="751"/>
      <c r="E87" s="751"/>
      <c r="F87" s="751"/>
      <c r="G87" s="751"/>
      <c r="H87" s="751"/>
    </row>
    <row r="88" spans="1:8" ht="15.75" customHeight="1">
      <c r="A88" s="2"/>
      <c r="B88" s="758" t="s">
        <v>602</v>
      </c>
      <c r="C88" s="755"/>
      <c r="D88" s="755"/>
      <c r="E88" s="755"/>
      <c r="F88" s="755"/>
      <c r="G88" s="755"/>
      <c r="H88" s="755"/>
    </row>
    <row r="89" spans="1:8" ht="15.75" customHeight="1">
      <c r="A89" s="2"/>
      <c r="B89" s="758" t="s">
        <v>603</v>
      </c>
      <c r="C89" s="751"/>
      <c r="D89" s="751"/>
      <c r="E89" s="751"/>
      <c r="F89" s="751"/>
      <c r="G89" s="751"/>
      <c r="H89" s="751"/>
    </row>
    <row r="90" spans="1:8" ht="15.75" customHeight="1" thickBot="1">
      <c r="A90" s="282" t="s">
        <v>606</v>
      </c>
      <c r="B90" s="759"/>
      <c r="C90" s="19"/>
      <c r="D90" s="19"/>
      <c r="E90" s="19"/>
      <c r="F90" s="19"/>
      <c r="G90" s="19"/>
      <c r="H90" s="19"/>
    </row>
  </sheetData>
  <mergeCells count="2">
    <mergeCell ref="A2:B2"/>
    <mergeCell ref="A1:G1"/>
  </mergeCells>
  <conditionalFormatting sqref="C3:C90">
    <cfRule type="containsBlanks" dxfId="17" priority="2">
      <formula>LEN(TRIM(C3))=0</formula>
    </cfRule>
  </conditionalFormatting>
  <conditionalFormatting sqref="D3:H90">
    <cfRule type="containsBlanks" dxfId="16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Feuil164">
    <tabColor rgb="FFF9FBFA"/>
  </sheetPr>
  <dimension ref="A1:T90"/>
  <sheetViews>
    <sheetView view="pageBreakPreview" zoomScaleNormal="100" workbookViewId="0">
      <pane ySplit="2" topLeftCell="A3" activePane="bottomLeft" state="frozen"/>
      <selection activeCell="A28" sqref="A28"/>
      <selection pane="bottomLeft" activeCell="D6" sqref="D6"/>
    </sheetView>
  </sheetViews>
  <sheetFormatPr baseColWidth="10" defaultColWidth="14.3984375" defaultRowHeight="15" customHeight="1"/>
  <cols>
    <col min="1" max="1" width="1.06640625" customWidth="1"/>
    <col min="2" max="2" width="19.19921875" customWidth="1"/>
    <col min="3" max="3" width="18.06640625" customWidth="1"/>
    <col min="4" max="4" width="13.19921875" customWidth="1"/>
    <col min="5" max="5" width="17.33203125" customWidth="1"/>
    <col min="6" max="6" width="12.796875" customWidth="1"/>
    <col min="7" max="7" width="14.796875" customWidth="1"/>
    <col min="8" max="20" width="10.796875" customWidth="1"/>
  </cols>
  <sheetData>
    <row r="1" spans="1:20" s="12" customFormat="1" ht="18.75" customHeight="1">
      <c r="A1" s="2" t="s">
        <v>2553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77" customHeight="1" thickBot="1">
      <c r="A2" s="1182" t="s">
        <v>629</v>
      </c>
      <c r="B2" s="896"/>
      <c r="C2" s="463" t="s">
        <v>2554</v>
      </c>
      <c r="D2" s="493" t="s">
        <v>2555</v>
      </c>
      <c r="E2" s="463" t="s">
        <v>2556</v>
      </c>
      <c r="F2" s="463" t="s">
        <v>2557</v>
      </c>
      <c r="G2" s="457" t="s">
        <v>2558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5" customHeight="1">
      <c r="A3" s="2" t="s">
        <v>498</v>
      </c>
      <c r="B3" s="758"/>
      <c r="C3" s="25"/>
      <c r="D3" s="25"/>
      <c r="E3" s="25"/>
      <c r="F3" s="25"/>
      <c r="G3" s="2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2"/>
      <c r="B4" s="758" t="s">
        <v>500</v>
      </c>
      <c r="C4" s="755"/>
      <c r="D4" s="755"/>
      <c r="E4" s="755"/>
      <c r="F4" s="755"/>
      <c r="G4" s="755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5" customHeight="1">
      <c r="A5" s="2"/>
      <c r="B5" s="758" t="s">
        <v>501</v>
      </c>
      <c r="C5" s="751"/>
      <c r="D5" s="751"/>
      <c r="E5" s="751"/>
      <c r="F5" s="751"/>
      <c r="G5" s="751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2"/>
      <c r="B6" s="758" t="s">
        <v>502</v>
      </c>
      <c r="C6" s="751"/>
      <c r="D6" s="751"/>
      <c r="E6" s="751"/>
      <c r="F6" s="751"/>
      <c r="G6" s="751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2" t="s">
        <v>503</v>
      </c>
      <c r="B7" s="758"/>
      <c r="C7" s="25"/>
      <c r="D7" s="25"/>
      <c r="E7" s="25"/>
      <c r="F7" s="25"/>
      <c r="G7" s="2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2"/>
      <c r="B8" s="758" t="s">
        <v>505</v>
      </c>
      <c r="C8" s="751"/>
      <c r="D8" s="751"/>
      <c r="E8" s="751"/>
      <c r="F8" s="751"/>
      <c r="G8" s="751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2"/>
      <c r="B9" s="758" t="s">
        <v>506</v>
      </c>
      <c r="C9" s="751"/>
      <c r="D9" s="751"/>
      <c r="E9" s="751"/>
      <c r="F9" s="751"/>
      <c r="G9" s="751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2"/>
      <c r="B10" s="758" t="s">
        <v>507</v>
      </c>
      <c r="C10" s="751"/>
      <c r="D10" s="751"/>
      <c r="E10" s="751"/>
      <c r="F10" s="751"/>
      <c r="G10" s="751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" customHeight="1">
      <c r="A11" s="2"/>
      <c r="B11" s="758" t="s">
        <v>508</v>
      </c>
      <c r="C11" s="751"/>
      <c r="D11" s="751"/>
      <c r="E11" s="751"/>
      <c r="F11" s="751"/>
      <c r="G11" s="751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2"/>
      <c r="B12" s="758" t="s">
        <v>509</v>
      </c>
      <c r="C12" s="751"/>
      <c r="D12" s="751"/>
      <c r="E12" s="751"/>
      <c r="F12" s="751"/>
      <c r="G12" s="751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2" t="s">
        <v>510</v>
      </c>
      <c r="B13" s="758"/>
      <c r="C13" s="25"/>
      <c r="D13" s="25"/>
      <c r="E13" s="25"/>
      <c r="F13" s="25"/>
      <c r="G13" s="2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2"/>
      <c r="B14" s="758" t="s">
        <v>512</v>
      </c>
      <c r="C14" s="751"/>
      <c r="D14" s="751"/>
      <c r="E14" s="751"/>
      <c r="F14" s="751"/>
      <c r="G14" s="751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2"/>
      <c r="B15" s="758" t="s">
        <v>513</v>
      </c>
      <c r="C15" s="751"/>
      <c r="D15" s="751"/>
      <c r="E15" s="751"/>
      <c r="F15" s="751"/>
      <c r="G15" s="751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>
      <c r="A16" s="2" t="s">
        <v>514</v>
      </c>
      <c r="B16" s="758"/>
      <c r="C16" s="25"/>
      <c r="D16" s="25"/>
      <c r="E16" s="25"/>
      <c r="F16" s="25"/>
      <c r="G16" s="2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7" ht="15" customHeight="1">
      <c r="A17" s="2"/>
      <c r="B17" s="758" t="s">
        <v>516</v>
      </c>
      <c r="C17" s="751"/>
      <c r="D17" s="751"/>
      <c r="E17" s="751"/>
      <c r="F17" s="751"/>
      <c r="G17" s="751"/>
    </row>
    <row r="18" spans="1:7" ht="15" customHeight="1">
      <c r="A18" s="2"/>
      <c r="B18" s="758" t="s">
        <v>517</v>
      </c>
      <c r="C18" s="751"/>
      <c r="D18" s="751"/>
      <c r="E18" s="751"/>
      <c r="F18" s="751"/>
      <c r="G18" s="751"/>
    </row>
    <row r="19" spans="1:7" ht="15" customHeight="1">
      <c r="A19" s="2"/>
      <c r="B19" s="748" t="s">
        <v>518</v>
      </c>
      <c r="C19" s="755"/>
      <c r="D19" s="755"/>
      <c r="E19" s="755"/>
      <c r="F19" s="755"/>
      <c r="G19" s="755"/>
    </row>
    <row r="20" spans="1:7" ht="15" customHeight="1">
      <c r="A20" s="2"/>
      <c r="B20" s="748" t="s">
        <v>519</v>
      </c>
      <c r="C20" s="755"/>
      <c r="D20" s="755"/>
      <c r="E20" s="755"/>
      <c r="F20" s="755"/>
      <c r="G20" s="755"/>
    </row>
    <row r="21" spans="1:7" ht="15" customHeight="1">
      <c r="A21" s="2"/>
      <c r="B21" s="758" t="s">
        <v>520</v>
      </c>
      <c r="C21" s="751"/>
      <c r="D21" s="751"/>
      <c r="E21" s="751"/>
      <c r="F21" s="751"/>
      <c r="G21" s="751"/>
    </row>
    <row r="22" spans="1:7" ht="15" customHeight="1">
      <c r="A22" s="2"/>
      <c r="B22" s="758" t="s">
        <v>521</v>
      </c>
      <c r="C22" s="751"/>
      <c r="D22" s="751"/>
      <c r="E22" s="751"/>
      <c r="F22" s="751"/>
      <c r="G22" s="751"/>
    </row>
    <row r="23" spans="1:7" ht="15" customHeight="1">
      <c r="A23" s="2"/>
      <c r="B23" s="758" t="s">
        <v>522</v>
      </c>
      <c r="C23" s="751"/>
      <c r="D23" s="751"/>
      <c r="E23" s="751"/>
      <c r="F23" s="751"/>
      <c r="G23" s="751"/>
    </row>
    <row r="24" spans="1:7" ht="15" customHeight="1">
      <c r="A24" s="2"/>
      <c r="B24" s="758" t="s">
        <v>523</v>
      </c>
      <c r="C24" s="751"/>
      <c r="D24" s="751"/>
      <c r="E24" s="751"/>
      <c r="F24" s="751"/>
      <c r="G24" s="751"/>
    </row>
    <row r="25" spans="1:7" ht="15" customHeight="1">
      <c r="A25" s="2" t="s">
        <v>524</v>
      </c>
      <c r="B25" s="758"/>
      <c r="C25" s="25"/>
      <c r="D25" s="25"/>
      <c r="E25" s="25"/>
      <c r="F25" s="25"/>
      <c r="G25" s="25"/>
    </row>
    <row r="26" spans="1:7" ht="15" customHeight="1">
      <c r="A26" s="2"/>
      <c r="B26" s="758" t="s">
        <v>532</v>
      </c>
      <c r="C26" s="751"/>
      <c r="D26" s="751"/>
      <c r="E26" s="751"/>
      <c r="F26" s="751"/>
      <c r="G26" s="751"/>
    </row>
    <row r="27" spans="1:7" ht="15" customHeight="1">
      <c r="A27" s="2"/>
      <c r="B27" s="758" t="s">
        <v>533</v>
      </c>
      <c r="C27" s="751"/>
      <c r="D27" s="751"/>
      <c r="E27" s="751"/>
      <c r="F27" s="751"/>
      <c r="G27" s="751"/>
    </row>
    <row r="28" spans="1:7" ht="15" customHeight="1">
      <c r="A28" s="2"/>
      <c r="B28" s="758" t="s">
        <v>534</v>
      </c>
      <c r="C28" s="751"/>
      <c r="D28" s="751"/>
      <c r="E28" s="751"/>
      <c r="F28" s="751"/>
      <c r="G28" s="751"/>
    </row>
    <row r="29" spans="1:7" ht="15" customHeight="1">
      <c r="A29" s="2"/>
      <c r="B29" s="758" t="s">
        <v>535</v>
      </c>
      <c r="C29" s="751"/>
      <c r="D29" s="751"/>
      <c r="E29" s="751"/>
      <c r="F29" s="751"/>
      <c r="G29" s="751"/>
    </row>
    <row r="30" spans="1:7" ht="15" customHeight="1">
      <c r="A30" s="2"/>
      <c r="B30" s="758" t="s">
        <v>536</v>
      </c>
      <c r="C30" s="755"/>
      <c r="D30" s="755"/>
      <c r="E30" s="755"/>
      <c r="F30" s="755"/>
      <c r="G30" s="755"/>
    </row>
    <row r="31" spans="1:7" ht="15" customHeight="1">
      <c r="A31" s="2" t="s">
        <v>537</v>
      </c>
      <c r="B31" s="758"/>
      <c r="C31" s="25"/>
      <c r="D31" s="25"/>
      <c r="E31" s="25"/>
      <c r="F31" s="25"/>
      <c r="G31" s="25"/>
    </row>
    <row r="32" spans="1:7" ht="15" customHeight="1">
      <c r="A32" s="2"/>
      <c r="B32" s="758" t="s">
        <v>539</v>
      </c>
      <c r="C32" s="751"/>
      <c r="D32" s="751"/>
      <c r="E32" s="751"/>
      <c r="F32" s="751"/>
      <c r="G32" s="751"/>
    </row>
    <row r="33" spans="1:7" ht="15" customHeight="1">
      <c r="A33" s="2"/>
      <c r="B33" s="758" t="s">
        <v>540</v>
      </c>
      <c r="C33" s="751"/>
      <c r="D33" s="751"/>
      <c r="E33" s="751"/>
      <c r="F33" s="751"/>
      <c r="G33" s="751"/>
    </row>
    <row r="34" spans="1:7" ht="15" customHeight="1">
      <c r="A34" s="2"/>
      <c r="B34" s="758" t="s">
        <v>541</v>
      </c>
      <c r="C34" s="751"/>
      <c r="D34" s="751"/>
      <c r="E34" s="751"/>
      <c r="F34" s="751"/>
      <c r="G34" s="751"/>
    </row>
    <row r="35" spans="1:7" ht="15" customHeight="1">
      <c r="A35" s="2"/>
      <c r="B35" s="758" t="s">
        <v>542</v>
      </c>
      <c r="C35" s="751"/>
      <c r="D35" s="751"/>
      <c r="E35" s="751"/>
      <c r="F35" s="751"/>
      <c r="G35" s="751"/>
    </row>
    <row r="36" spans="1:7" ht="15" customHeight="1">
      <c r="A36" s="2"/>
      <c r="B36" s="758" t="s">
        <v>543</v>
      </c>
      <c r="C36" s="751"/>
      <c r="D36" s="751"/>
      <c r="E36" s="751"/>
      <c r="F36" s="751"/>
      <c r="G36" s="751"/>
    </row>
    <row r="37" spans="1:7" ht="15" customHeight="1">
      <c r="A37" s="2"/>
      <c r="B37" s="758" t="s">
        <v>544</v>
      </c>
      <c r="C37" s="751"/>
      <c r="D37" s="751"/>
      <c r="E37" s="751"/>
      <c r="F37" s="751"/>
      <c r="G37" s="751"/>
    </row>
    <row r="38" spans="1:7" ht="15" customHeight="1">
      <c r="A38" s="2" t="s">
        <v>545</v>
      </c>
      <c r="B38" s="758"/>
      <c r="C38" s="25"/>
      <c r="D38" s="25"/>
      <c r="E38" s="25"/>
      <c r="F38" s="25"/>
      <c r="G38" s="25"/>
    </row>
    <row r="39" spans="1:7" ht="15" customHeight="1">
      <c r="A39" s="2"/>
      <c r="B39" s="758" t="s">
        <v>547</v>
      </c>
      <c r="C39" s="751"/>
      <c r="D39" s="751"/>
      <c r="E39" s="751"/>
      <c r="F39" s="751"/>
      <c r="G39" s="751"/>
    </row>
    <row r="40" spans="1:7" ht="15" customHeight="1">
      <c r="A40" s="2"/>
      <c r="B40" s="758" t="s">
        <v>548</v>
      </c>
      <c r="C40" s="751"/>
      <c r="D40" s="751"/>
      <c r="E40" s="751"/>
      <c r="F40" s="751"/>
      <c r="G40" s="751"/>
    </row>
    <row r="41" spans="1:7" ht="15" customHeight="1">
      <c r="A41" s="2"/>
      <c r="B41" s="758" t="s">
        <v>549</v>
      </c>
      <c r="C41" s="751"/>
      <c r="D41" s="751"/>
      <c r="E41" s="751"/>
      <c r="F41" s="751"/>
      <c r="G41" s="751"/>
    </row>
    <row r="42" spans="1:7" ht="15" customHeight="1">
      <c r="A42" s="2" t="s">
        <v>550</v>
      </c>
      <c r="B42" s="758"/>
      <c r="C42" s="25"/>
      <c r="D42" s="25"/>
      <c r="E42" s="25"/>
      <c r="F42" s="25"/>
      <c r="G42" s="25"/>
    </row>
    <row r="43" spans="1:7" ht="15" customHeight="1">
      <c r="A43" s="2"/>
      <c r="B43" s="758" t="s">
        <v>552</v>
      </c>
      <c r="C43" s="751"/>
      <c r="D43" s="751"/>
      <c r="E43" s="751"/>
      <c r="F43" s="751"/>
      <c r="G43" s="751"/>
    </row>
    <row r="44" spans="1:7" ht="15" customHeight="1">
      <c r="A44" s="2"/>
      <c r="B44" s="758" t="s">
        <v>553</v>
      </c>
      <c r="C44" s="751"/>
      <c r="D44" s="751"/>
      <c r="E44" s="751"/>
      <c r="F44" s="751"/>
      <c r="G44" s="751"/>
    </row>
    <row r="45" spans="1:7" ht="15" customHeight="1">
      <c r="A45" s="2"/>
      <c r="B45" s="758" t="s">
        <v>554</v>
      </c>
      <c r="C45" s="751"/>
      <c r="D45" s="751"/>
      <c r="E45" s="751"/>
      <c r="F45" s="751"/>
      <c r="G45" s="751"/>
    </row>
    <row r="46" spans="1:7" ht="15" customHeight="1">
      <c r="A46" s="2"/>
      <c r="B46" s="758" t="s">
        <v>555</v>
      </c>
      <c r="C46" s="751"/>
      <c r="D46" s="751"/>
      <c r="E46" s="751"/>
      <c r="F46" s="751"/>
      <c r="G46" s="751"/>
    </row>
    <row r="47" spans="1:7" ht="15" customHeight="1">
      <c r="A47" s="2"/>
      <c r="B47" s="758" t="s">
        <v>556</v>
      </c>
      <c r="C47" s="751"/>
      <c r="D47" s="751"/>
      <c r="E47" s="751"/>
      <c r="F47" s="751"/>
      <c r="G47" s="751"/>
    </row>
    <row r="48" spans="1:7" ht="15" customHeight="1">
      <c r="A48" s="2"/>
      <c r="B48" s="758" t="s">
        <v>557</v>
      </c>
      <c r="C48" s="751"/>
      <c r="D48" s="751"/>
      <c r="E48" s="751"/>
      <c r="F48" s="751"/>
      <c r="G48" s="751"/>
    </row>
    <row r="49" spans="1:7" ht="15" customHeight="1">
      <c r="A49" s="2"/>
      <c r="B49" s="758" t="s">
        <v>558</v>
      </c>
      <c r="C49" s="751"/>
      <c r="D49" s="751"/>
      <c r="E49" s="751"/>
      <c r="F49" s="751"/>
      <c r="G49" s="751"/>
    </row>
    <row r="50" spans="1:7" ht="15" customHeight="1">
      <c r="A50" s="2" t="s">
        <v>559</v>
      </c>
      <c r="B50" s="758"/>
      <c r="C50" s="25"/>
      <c r="D50" s="25"/>
      <c r="E50" s="25"/>
      <c r="F50" s="25"/>
      <c r="G50" s="25"/>
    </row>
    <row r="51" spans="1:7" ht="15" customHeight="1">
      <c r="A51" s="2"/>
      <c r="B51" s="758" t="s">
        <v>561</v>
      </c>
      <c r="C51" s="751"/>
      <c r="D51" s="751"/>
      <c r="E51" s="751"/>
      <c r="F51" s="751"/>
      <c r="G51" s="751"/>
    </row>
    <row r="52" spans="1:7" ht="15" customHeight="1">
      <c r="A52" s="2"/>
      <c r="B52" s="758" t="s">
        <v>562</v>
      </c>
      <c r="C52" s="751"/>
      <c r="D52" s="751"/>
      <c r="E52" s="751"/>
      <c r="F52" s="751"/>
      <c r="G52" s="751"/>
    </row>
    <row r="53" spans="1:7" ht="15" customHeight="1">
      <c r="A53" s="2"/>
      <c r="B53" s="758" t="s">
        <v>563</v>
      </c>
      <c r="C53" s="751"/>
      <c r="D53" s="751"/>
      <c r="E53" s="751"/>
      <c r="F53" s="751"/>
      <c r="G53" s="751"/>
    </row>
    <row r="54" spans="1:7" ht="15" customHeight="1">
      <c r="A54" s="2"/>
      <c r="B54" s="758" t="s">
        <v>564</v>
      </c>
      <c r="C54" s="751"/>
      <c r="D54" s="751"/>
      <c r="E54" s="751"/>
      <c r="F54" s="751"/>
      <c r="G54" s="751"/>
    </row>
    <row r="55" spans="1:7" ht="15" customHeight="1">
      <c r="A55" s="2"/>
      <c r="B55" s="758" t="s">
        <v>565</v>
      </c>
      <c r="C55" s="755"/>
      <c r="D55" s="755"/>
      <c r="E55" s="755"/>
      <c r="F55" s="755"/>
      <c r="G55" s="755"/>
    </row>
    <row r="56" spans="1:7" ht="15" customHeight="1">
      <c r="A56" s="2"/>
      <c r="B56" s="758" t="s">
        <v>566</v>
      </c>
      <c r="C56" s="755"/>
      <c r="D56" s="755"/>
      <c r="E56" s="755"/>
      <c r="F56" s="755"/>
      <c r="G56" s="755"/>
    </row>
    <row r="57" spans="1:7" ht="15" customHeight="1">
      <c r="A57" s="2"/>
      <c r="B57" s="758" t="s">
        <v>567</v>
      </c>
      <c r="C57" s="751"/>
      <c r="D57" s="751"/>
      <c r="E57" s="751"/>
      <c r="F57" s="751"/>
      <c r="G57" s="751"/>
    </row>
    <row r="58" spans="1:7" ht="15" customHeight="1">
      <c r="A58" s="2" t="s">
        <v>568</v>
      </c>
      <c r="B58" s="758"/>
      <c r="C58" s="25"/>
      <c r="D58" s="25"/>
      <c r="E58" s="25"/>
      <c r="F58" s="25"/>
      <c r="G58" s="25"/>
    </row>
    <row r="59" spans="1:7" ht="15" customHeight="1">
      <c r="A59" s="2"/>
      <c r="B59" s="758" t="s">
        <v>570</v>
      </c>
      <c r="C59" s="751"/>
      <c r="D59" s="751"/>
      <c r="E59" s="751"/>
      <c r="F59" s="751"/>
      <c r="G59" s="751"/>
    </row>
    <row r="60" spans="1:7" ht="15" customHeight="1">
      <c r="A60" s="2"/>
      <c r="B60" s="758" t="s">
        <v>571</v>
      </c>
      <c r="C60" s="751"/>
      <c r="D60" s="751"/>
      <c r="E60" s="751"/>
      <c r="F60" s="751"/>
      <c r="G60" s="751"/>
    </row>
    <row r="61" spans="1:7" ht="15" customHeight="1">
      <c r="A61" s="2"/>
      <c r="B61" s="758" t="s">
        <v>572</v>
      </c>
      <c r="C61" s="751"/>
      <c r="D61" s="751"/>
      <c r="E61" s="751"/>
      <c r="F61" s="751"/>
      <c r="G61" s="751"/>
    </row>
    <row r="62" spans="1:7" ht="15" customHeight="1">
      <c r="A62" s="2"/>
      <c r="B62" s="758" t="s">
        <v>573</v>
      </c>
      <c r="C62" s="751"/>
      <c r="D62" s="751"/>
      <c r="E62" s="751"/>
      <c r="F62" s="751"/>
      <c r="G62" s="751"/>
    </row>
    <row r="63" spans="1:7" ht="15" customHeight="1">
      <c r="A63" s="2" t="s">
        <v>574</v>
      </c>
      <c r="B63" s="758"/>
      <c r="C63" s="25"/>
      <c r="D63" s="25"/>
      <c r="E63" s="25"/>
      <c r="F63" s="25"/>
      <c r="G63" s="25"/>
    </row>
    <row r="64" spans="1:7" ht="15" customHeight="1">
      <c r="A64" s="2"/>
      <c r="B64" s="758" t="s">
        <v>576</v>
      </c>
      <c r="C64" s="751"/>
      <c r="D64" s="751"/>
      <c r="E64" s="751"/>
      <c r="F64" s="751"/>
      <c r="G64" s="751"/>
    </row>
    <row r="65" spans="1:7" ht="15" customHeight="1">
      <c r="A65" s="2"/>
      <c r="B65" s="758" t="s">
        <v>577</v>
      </c>
      <c r="C65" s="751"/>
      <c r="D65" s="751"/>
      <c r="E65" s="751"/>
      <c r="F65" s="751"/>
      <c r="G65" s="751"/>
    </row>
    <row r="66" spans="1:7" ht="15" customHeight="1">
      <c r="A66" s="2"/>
      <c r="B66" s="758" t="s">
        <v>578</v>
      </c>
      <c r="C66" s="751"/>
      <c r="D66" s="751"/>
      <c r="E66" s="751"/>
      <c r="F66" s="751"/>
      <c r="G66" s="751"/>
    </row>
    <row r="67" spans="1:7" ht="15" customHeight="1">
      <c r="A67" s="2" t="s">
        <v>579</v>
      </c>
      <c r="B67" s="758"/>
      <c r="C67" s="25"/>
      <c r="D67" s="25"/>
      <c r="E67" s="25"/>
      <c r="F67" s="25"/>
      <c r="G67" s="25"/>
    </row>
    <row r="68" spans="1:7" ht="15" customHeight="1">
      <c r="A68" s="2"/>
      <c r="B68" s="758" t="s">
        <v>580</v>
      </c>
      <c r="C68" s="751"/>
      <c r="D68" s="751"/>
      <c r="E68" s="751"/>
      <c r="F68" s="751"/>
      <c r="G68" s="751"/>
    </row>
    <row r="69" spans="1:7" ht="15" customHeight="1">
      <c r="A69" s="2"/>
      <c r="B69" s="758" t="s">
        <v>581</v>
      </c>
      <c r="C69" s="751"/>
      <c r="D69" s="751"/>
      <c r="E69" s="751"/>
      <c r="F69" s="751"/>
      <c r="G69" s="751"/>
    </row>
    <row r="70" spans="1:7" ht="15" customHeight="1">
      <c r="A70" s="2"/>
      <c r="B70" s="758" t="s">
        <v>582</v>
      </c>
      <c r="C70" s="751"/>
      <c r="D70" s="751"/>
      <c r="E70" s="751"/>
      <c r="F70" s="751"/>
      <c r="G70" s="751"/>
    </row>
    <row r="71" spans="1:7" ht="15" customHeight="1">
      <c r="A71" s="2" t="s">
        <v>583</v>
      </c>
      <c r="B71" s="758"/>
      <c r="C71" s="25"/>
      <c r="D71" s="25"/>
      <c r="E71" s="25"/>
      <c r="F71" s="25"/>
      <c r="G71" s="25"/>
    </row>
    <row r="72" spans="1:7" ht="15" customHeight="1">
      <c r="A72" s="2"/>
      <c r="B72" s="758" t="s">
        <v>584</v>
      </c>
      <c r="C72" s="751"/>
      <c r="D72" s="751"/>
      <c r="E72" s="751"/>
      <c r="F72" s="751"/>
      <c r="G72" s="751"/>
    </row>
    <row r="73" spans="1:7" ht="15" customHeight="1">
      <c r="A73" s="2" t="s">
        <v>585</v>
      </c>
      <c r="B73" s="758"/>
      <c r="C73" s="25"/>
      <c r="D73" s="25"/>
      <c r="E73" s="25"/>
      <c r="F73" s="25"/>
      <c r="G73" s="25"/>
    </row>
    <row r="74" spans="1:7" ht="15" customHeight="1">
      <c r="A74" s="2"/>
      <c r="B74" s="758" t="s">
        <v>586</v>
      </c>
      <c r="C74" s="751"/>
      <c r="D74" s="751"/>
      <c r="E74" s="751"/>
      <c r="F74" s="751"/>
      <c r="G74" s="751"/>
    </row>
    <row r="75" spans="1:7" ht="15" customHeight="1">
      <c r="A75" s="2"/>
      <c r="B75" s="758" t="s">
        <v>587</v>
      </c>
      <c r="C75" s="751"/>
      <c r="D75" s="751"/>
      <c r="E75" s="751"/>
      <c r="F75" s="751"/>
      <c r="G75" s="751"/>
    </row>
    <row r="76" spans="1:7" ht="15" customHeight="1">
      <c r="A76" s="2"/>
      <c r="B76" s="758" t="s">
        <v>588</v>
      </c>
      <c r="C76" s="751"/>
      <c r="D76" s="751"/>
      <c r="E76" s="751"/>
      <c r="F76" s="751"/>
      <c r="G76" s="751"/>
    </row>
    <row r="77" spans="1:7" ht="15" customHeight="1">
      <c r="A77" s="2" t="s">
        <v>589</v>
      </c>
      <c r="B77" s="758"/>
      <c r="C77" s="25"/>
      <c r="D77" s="25"/>
      <c r="E77" s="25"/>
      <c r="F77" s="25"/>
      <c r="G77" s="25"/>
    </row>
    <row r="78" spans="1:7" ht="15" customHeight="1">
      <c r="A78" s="2"/>
      <c r="B78" s="758" t="s">
        <v>591</v>
      </c>
      <c r="C78" s="751"/>
      <c r="D78" s="751"/>
      <c r="E78" s="751"/>
      <c r="F78" s="751"/>
      <c r="G78" s="751"/>
    </row>
    <row r="79" spans="1:7" ht="15" customHeight="1">
      <c r="A79" s="2"/>
      <c r="B79" s="758" t="s">
        <v>592</v>
      </c>
      <c r="C79" s="755"/>
      <c r="D79" s="755"/>
      <c r="E79" s="755"/>
      <c r="F79" s="755"/>
      <c r="G79" s="755"/>
    </row>
    <row r="80" spans="1:7" ht="15" customHeight="1">
      <c r="A80" s="2"/>
      <c r="B80" s="758" t="s">
        <v>593</v>
      </c>
      <c r="C80" s="755"/>
      <c r="D80" s="755"/>
      <c r="E80" s="755"/>
      <c r="F80" s="755"/>
      <c r="G80" s="755"/>
    </row>
    <row r="81" spans="1:7" ht="15" customHeight="1">
      <c r="A81" s="2" t="s">
        <v>594</v>
      </c>
      <c r="B81" s="758"/>
      <c r="C81" s="25"/>
      <c r="D81" s="25"/>
      <c r="E81" s="25"/>
      <c r="F81" s="25"/>
      <c r="G81" s="25"/>
    </row>
    <row r="82" spans="1:7" ht="15" customHeight="1">
      <c r="A82" s="2"/>
      <c r="B82" s="758" t="s">
        <v>595</v>
      </c>
      <c r="C82" s="751"/>
      <c r="D82" s="751"/>
      <c r="E82" s="751"/>
      <c r="F82" s="751"/>
      <c r="G82" s="751"/>
    </row>
    <row r="83" spans="1:7" ht="15" customHeight="1">
      <c r="A83" s="2" t="s">
        <v>596</v>
      </c>
      <c r="B83" s="758"/>
      <c r="C83" s="25"/>
      <c r="D83" s="25"/>
      <c r="E83" s="25"/>
      <c r="F83" s="25"/>
      <c r="G83" s="25"/>
    </row>
    <row r="84" spans="1:7" ht="15" customHeight="1">
      <c r="A84" s="2"/>
      <c r="B84" s="758" t="s">
        <v>598</v>
      </c>
      <c r="C84" s="751"/>
      <c r="D84" s="751"/>
      <c r="E84" s="751"/>
      <c r="F84" s="751"/>
      <c r="G84" s="751"/>
    </row>
    <row r="85" spans="1:7" ht="15" customHeight="1">
      <c r="A85" s="2"/>
      <c r="B85" s="758" t="s">
        <v>599</v>
      </c>
      <c r="C85" s="751"/>
      <c r="D85" s="751"/>
      <c r="E85" s="751"/>
      <c r="F85" s="751"/>
      <c r="G85" s="751"/>
    </row>
    <row r="86" spans="1:7" ht="15" customHeight="1">
      <c r="A86" s="2"/>
      <c r="B86" s="758" t="s">
        <v>600</v>
      </c>
      <c r="C86" s="751"/>
      <c r="D86" s="751"/>
      <c r="E86" s="751"/>
      <c r="F86" s="751"/>
      <c r="G86" s="751"/>
    </row>
    <row r="87" spans="1:7" ht="14.25" customHeight="1">
      <c r="A87" s="2"/>
      <c r="B87" s="758" t="s">
        <v>601</v>
      </c>
      <c r="C87" s="751"/>
      <c r="D87" s="751"/>
      <c r="E87" s="751"/>
      <c r="F87" s="751"/>
      <c r="G87" s="751"/>
    </row>
    <row r="88" spans="1:7" ht="14.25" customHeight="1">
      <c r="A88" s="2"/>
      <c r="B88" s="758" t="s">
        <v>602</v>
      </c>
      <c r="C88" s="755"/>
      <c r="D88" s="755"/>
      <c r="E88" s="755"/>
      <c r="F88" s="755"/>
      <c r="G88" s="755"/>
    </row>
    <row r="89" spans="1:7" ht="14.25" customHeight="1">
      <c r="A89" s="2"/>
      <c r="B89" s="758" t="s">
        <v>603</v>
      </c>
      <c r="C89" s="751"/>
      <c r="D89" s="751"/>
      <c r="E89" s="751"/>
      <c r="F89" s="751"/>
      <c r="G89" s="751"/>
    </row>
    <row r="90" spans="1:7" ht="14.25" customHeight="1" thickBot="1">
      <c r="A90" s="282" t="s">
        <v>606</v>
      </c>
      <c r="B90" s="759"/>
      <c r="C90" s="19"/>
      <c r="D90" s="19"/>
      <c r="E90" s="19"/>
      <c r="F90" s="19"/>
      <c r="G90" s="19"/>
    </row>
  </sheetData>
  <mergeCells count="1">
    <mergeCell ref="A2:B2"/>
  </mergeCells>
  <conditionalFormatting sqref="C3:C90">
    <cfRule type="containsBlanks" dxfId="15" priority="2">
      <formula>LEN(TRIM(C3))=0</formula>
    </cfRule>
  </conditionalFormatting>
  <conditionalFormatting sqref="D3:G90">
    <cfRule type="containsBlanks" dxfId="14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Feuil144">
    <tabColor rgb="FFF9FBFA"/>
  </sheetPr>
  <dimension ref="A1:D90"/>
  <sheetViews>
    <sheetView view="pageBreakPreview" topLeftCell="A77" zoomScale="96" zoomScaleNormal="130" zoomScaleSheetLayoutView="96" workbookViewId="0">
      <selection activeCell="C83" sqref="C83"/>
    </sheetView>
  </sheetViews>
  <sheetFormatPr baseColWidth="10" defaultColWidth="11" defaultRowHeight="13.5"/>
  <cols>
    <col min="1" max="1" width="1.33203125" style="422" customWidth="1"/>
    <col min="2" max="2" width="25.9296875" style="422" customWidth="1"/>
    <col min="3" max="4" width="33.6640625" style="422" customWidth="1"/>
    <col min="5" max="6" width="11" style="422" customWidth="1"/>
    <col min="7" max="16384" width="11" style="422"/>
  </cols>
  <sheetData>
    <row r="1" spans="1:4" ht="24" customHeight="1">
      <c r="A1" s="2" t="s">
        <v>2559</v>
      </c>
      <c r="B1" s="2"/>
      <c r="C1" s="452"/>
      <c r="D1" s="452"/>
    </row>
    <row r="2" spans="1:4" s="452" customFormat="1" ht="38" customHeight="1" thickBot="1">
      <c r="A2" s="454" t="s">
        <v>629</v>
      </c>
      <c r="B2" s="458"/>
      <c r="C2" s="558" t="s">
        <v>2560</v>
      </c>
      <c r="D2" s="558" t="s">
        <v>2561</v>
      </c>
    </row>
    <row r="3" spans="1:4" ht="14" customHeight="1">
      <c r="A3" s="2" t="s">
        <v>498</v>
      </c>
      <c r="B3" s="758"/>
      <c r="C3" s="25"/>
      <c r="D3" s="25"/>
    </row>
    <row r="4" spans="1:4" ht="13.9" customHeight="1">
      <c r="A4" s="2"/>
      <c r="B4" s="758" t="s">
        <v>500</v>
      </c>
      <c r="C4" s="755"/>
      <c r="D4" s="755"/>
    </row>
    <row r="5" spans="1:4" ht="13.9" customHeight="1">
      <c r="A5" s="2"/>
      <c r="B5" s="758" t="s">
        <v>501</v>
      </c>
      <c r="C5" s="751"/>
      <c r="D5" s="751"/>
    </row>
    <row r="6" spans="1:4" ht="13.9" customHeight="1">
      <c r="A6" s="2"/>
      <c r="B6" s="758" t="s">
        <v>502</v>
      </c>
      <c r="C6" s="751"/>
      <c r="D6" s="751"/>
    </row>
    <row r="7" spans="1:4" ht="13.9" customHeight="1">
      <c r="A7" s="2" t="s">
        <v>503</v>
      </c>
      <c r="B7" s="758"/>
      <c r="C7" s="25"/>
      <c r="D7" s="25"/>
    </row>
    <row r="8" spans="1:4" ht="13.9" customHeight="1">
      <c r="A8" s="2"/>
      <c r="B8" s="758" t="s">
        <v>505</v>
      </c>
      <c r="C8" s="751"/>
      <c r="D8" s="751"/>
    </row>
    <row r="9" spans="1:4" ht="13.9" customHeight="1">
      <c r="A9" s="2"/>
      <c r="B9" s="758" t="s">
        <v>506</v>
      </c>
      <c r="C9" s="751"/>
      <c r="D9" s="751"/>
    </row>
    <row r="10" spans="1:4" ht="14" customHeight="1">
      <c r="A10" s="2"/>
      <c r="B10" s="758" t="s">
        <v>507</v>
      </c>
      <c r="C10" s="751"/>
      <c r="D10" s="751"/>
    </row>
    <row r="11" spans="1:4" ht="13.9" customHeight="1">
      <c r="A11" s="2"/>
      <c r="B11" s="758" t="s">
        <v>508</v>
      </c>
      <c r="C11" s="751"/>
      <c r="D11" s="751"/>
    </row>
    <row r="12" spans="1:4" ht="13.9" customHeight="1">
      <c r="A12" s="2"/>
      <c r="B12" s="758" t="s">
        <v>509</v>
      </c>
      <c r="C12" s="751"/>
      <c r="D12" s="751"/>
    </row>
    <row r="13" spans="1:4" ht="13.9" customHeight="1">
      <c r="A13" s="2" t="s">
        <v>510</v>
      </c>
      <c r="B13" s="758"/>
      <c r="C13" s="25"/>
      <c r="D13" s="25"/>
    </row>
    <row r="14" spans="1:4" ht="14" customHeight="1">
      <c r="A14" s="2"/>
      <c r="B14" s="758" t="s">
        <v>512</v>
      </c>
      <c r="C14" s="751"/>
      <c r="D14" s="751"/>
    </row>
    <row r="15" spans="1:4" ht="13.9" customHeight="1">
      <c r="A15" s="2"/>
      <c r="B15" s="758" t="s">
        <v>513</v>
      </c>
      <c r="C15" s="751"/>
      <c r="D15" s="751"/>
    </row>
    <row r="16" spans="1:4" ht="13.9" customHeight="1">
      <c r="A16" s="2" t="s">
        <v>514</v>
      </c>
      <c r="B16" s="758"/>
      <c r="C16" s="25"/>
      <c r="D16" s="25"/>
    </row>
    <row r="17" spans="1:4" ht="13.9" customHeight="1">
      <c r="A17" s="2"/>
      <c r="B17" s="758" t="s">
        <v>516</v>
      </c>
      <c r="C17" s="751"/>
      <c r="D17" s="751"/>
    </row>
    <row r="18" spans="1:4" ht="13.9" customHeight="1">
      <c r="A18" s="2"/>
      <c r="B18" s="758" t="s">
        <v>517</v>
      </c>
      <c r="C18" s="751"/>
      <c r="D18" s="751"/>
    </row>
    <row r="19" spans="1:4" ht="13.9" customHeight="1">
      <c r="A19" s="2"/>
      <c r="B19" s="748" t="s">
        <v>518</v>
      </c>
      <c r="C19" s="755"/>
      <c r="D19" s="755"/>
    </row>
    <row r="20" spans="1:4" ht="14" customHeight="1">
      <c r="A20" s="2"/>
      <c r="B20" s="748" t="s">
        <v>519</v>
      </c>
      <c r="C20" s="755"/>
      <c r="D20" s="755"/>
    </row>
    <row r="21" spans="1:4" ht="13.9" customHeight="1">
      <c r="A21" s="2"/>
      <c r="B21" s="758" t="s">
        <v>520</v>
      </c>
      <c r="C21" s="751"/>
      <c r="D21" s="751"/>
    </row>
    <row r="22" spans="1:4" ht="13.9" customHeight="1">
      <c r="A22" s="2"/>
      <c r="B22" s="758" t="s">
        <v>521</v>
      </c>
      <c r="C22" s="751"/>
      <c r="D22" s="751"/>
    </row>
    <row r="23" spans="1:4" ht="13.9" customHeight="1">
      <c r="A23" s="2"/>
      <c r="B23" s="758" t="s">
        <v>522</v>
      </c>
      <c r="C23" s="751"/>
      <c r="D23" s="751"/>
    </row>
    <row r="24" spans="1:4" ht="13.9" customHeight="1">
      <c r="A24" s="2"/>
      <c r="B24" s="758" t="s">
        <v>523</v>
      </c>
      <c r="C24" s="751"/>
      <c r="D24" s="751"/>
    </row>
    <row r="25" spans="1:4" ht="13.9" customHeight="1">
      <c r="A25" s="2" t="s">
        <v>524</v>
      </c>
      <c r="B25" s="758"/>
      <c r="C25" s="25"/>
      <c r="D25" s="25"/>
    </row>
    <row r="26" spans="1:4" ht="13.9" customHeight="1">
      <c r="A26" s="2"/>
      <c r="B26" s="758" t="s">
        <v>532</v>
      </c>
      <c r="C26" s="751"/>
      <c r="D26" s="751"/>
    </row>
    <row r="27" spans="1:4" ht="13.9" customHeight="1">
      <c r="A27" s="2"/>
      <c r="B27" s="758" t="s">
        <v>533</v>
      </c>
      <c r="C27" s="751"/>
      <c r="D27" s="751"/>
    </row>
    <row r="28" spans="1:4" ht="14" customHeight="1">
      <c r="A28" s="2"/>
      <c r="B28" s="758" t="s">
        <v>534</v>
      </c>
      <c r="C28" s="751"/>
      <c r="D28" s="751"/>
    </row>
    <row r="29" spans="1:4" ht="13.9" customHeight="1">
      <c r="A29" s="2"/>
      <c r="B29" s="758" t="s">
        <v>535</v>
      </c>
      <c r="C29" s="751"/>
      <c r="D29" s="751"/>
    </row>
    <row r="30" spans="1:4" ht="13.9" customHeight="1">
      <c r="A30" s="2"/>
      <c r="B30" s="758" t="s">
        <v>536</v>
      </c>
      <c r="C30" s="755"/>
      <c r="D30" s="755"/>
    </row>
    <row r="31" spans="1:4" ht="13.9" customHeight="1">
      <c r="A31" s="2" t="s">
        <v>537</v>
      </c>
      <c r="B31" s="758"/>
      <c r="C31" s="25"/>
      <c r="D31" s="25"/>
    </row>
    <row r="32" spans="1:4" ht="13.9" customHeight="1">
      <c r="A32" s="2"/>
      <c r="B32" s="758" t="s">
        <v>539</v>
      </c>
      <c r="C32" s="751"/>
      <c r="D32" s="751"/>
    </row>
    <row r="33" spans="1:4" ht="13.9" customHeight="1">
      <c r="A33" s="2"/>
      <c r="B33" s="758" t="s">
        <v>540</v>
      </c>
      <c r="C33" s="751"/>
      <c r="D33" s="751"/>
    </row>
    <row r="34" spans="1:4" ht="13.9" customHeight="1">
      <c r="A34" s="2"/>
      <c r="B34" s="758" t="s">
        <v>541</v>
      </c>
      <c r="C34" s="751"/>
      <c r="D34" s="751"/>
    </row>
    <row r="35" spans="1:4" ht="14" customHeight="1">
      <c r="A35" s="2"/>
      <c r="B35" s="758" t="s">
        <v>542</v>
      </c>
      <c r="C35" s="751"/>
      <c r="D35" s="751"/>
    </row>
    <row r="36" spans="1:4" ht="13.9" customHeight="1">
      <c r="A36" s="2"/>
      <c r="B36" s="758" t="s">
        <v>543</v>
      </c>
      <c r="C36" s="751"/>
      <c r="D36" s="751"/>
    </row>
    <row r="37" spans="1:4" ht="13.9" customHeight="1">
      <c r="A37" s="2"/>
      <c r="B37" s="758" t="s">
        <v>544</v>
      </c>
      <c r="C37" s="751"/>
      <c r="D37" s="751"/>
    </row>
    <row r="38" spans="1:4" ht="13.9" customHeight="1">
      <c r="A38" s="2" t="s">
        <v>545</v>
      </c>
      <c r="B38" s="758"/>
      <c r="C38" s="25"/>
      <c r="D38" s="25"/>
    </row>
    <row r="39" spans="1:4" ht="13.9" customHeight="1">
      <c r="A39" s="2"/>
      <c r="B39" s="758" t="s">
        <v>547</v>
      </c>
      <c r="C39" s="751"/>
      <c r="D39" s="751"/>
    </row>
    <row r="40" spans="1:4" ht="13.9" customHeight="1">
      <c r="A40" s="2"/>
      <c r="B40" s="758" t="s">
        <v>548</v>
      </c>
      <c r="C40" s="751"/>
      <c r="D40" s="751"/>
    </row>
    <row r="41" spans="1:4" ht="13.9" customHeight="1">
      <c r="A41" s="2"/>
      <c r="B41" s="758" t="s">
        <v>549</v>
      </c>
      <c r="C41" s="751"/>
      <c r="D41" s="751"/>
    </row>
    <row r="42" spans="1:4" ht="13.9" customHeight="1">
      <c r="A42" s="2" t="s">
        <v>550</v>
      </c>
      <c r="B42" s="758"/>
      <c r="C42" s="25"/>
      <c r="D42" s="25"/>
    </row>
    <row r="43" spans="1:4" ht="14" customHeight="1">
      <c r="A43" s="2"/>
      <c r="B43" s="758" t="s">
        <v>552</v>
      </c>
      <c r="C43" s="751"/>
      <c r="D43" s="751"/>
    </row>
    <row r="44" spans="1:4" ht="13.9" customHeight="1">
      <c r="A44" s="2"/>
      <c r="B44" s="758" t="s">
        <v>553</v>
      </c>
      <c r="C44" s="751"/>
      <c r="D44" s="751"/>
    </row>
    <row r="45" spans="1:4" ht="13.9" customHeight="1">
      <c r="A45" s="2"/>
      <c r="B45" s="758" t="s">
        <v>554</v>
      </c>
      <c r="C45" s="751"/>
      <c r="D45" s="751"/>
    </row>
    <row r="46" spans="1:4" ht="13.9" customHeight="1">
      <c r="A46" s="2"/>
      <c r="B46" s="758" t="s">
        <v>555</v>
      </c>
      <c r="C46" s="751"/>
      <c r="D46" s="751"/>
    </row>
    <row r="47" spans="1:4" ht="13.9" customHeight="1">
      <c r="A47" s="2"/>
      <c r="B47" s="758" t="s">
        <v>556</v>
      </c>
      <c r="C47" s="751"/>
      <c r="D47" s="751"/>
    </row>
    <row r="48" spans="1:4" ht="14" customHeight="1">
      <c r="A48" s="2"/>
      <c r="B48" s="758" t="s">
        <v>557</v>
      </c>
      <c r="C48" s="751"/>
      <c r="D48" s="751"/>
    </row>
    <row r="49" spans="1:4" ht="13.9" customHeight="1">
      <c r="A49" s="2"/>
      <c r="B49" s="758" t="s">
        <v>558</v>
      </c>
      <c r="C49" s="751"/>
      <c r="D49" s="751"/>
    </row>
    <row r="50" spans="1:4" ht="13.9" customHeight="1">
      <c r="A50" s="2" t="s">
        <v>559</v>
      </c>
      <c r="B50" s="758"/>
      <c r="C50" s="25"/>
      <c r="D50" s="25"/>
    </row>
    <row r="51" spans="1:4" ht="13.9" customHeight="1">
      <c r="A51" s="2"/>
      <c r="B51" s="758" t="s">
        <v>561</v>
      </c>
      <c r="C51" s="751"/>
      <c r="D51" s="751"/>
    </row>
    <row r="52" spans="1:4" ht="13.9" customHeight="1">
      <c r="A52" s="2"/>
      <c r="B52" s="758" t="s">
        <v>562</v>
      </c>
      <c r="C52" s="751"/>
      <c r="D52" s="751"/>
    </row>
    <row r="53" spans="1:4" ht="13.9" customHeight="1">
      <c r="A53" s="2"/>
      <c r="B53" s="758" t="s">
        <v>563</v>
      </c>
      <c r="C53" s="751"/>
      <c r="D53" s="751"/>
    </row>
    <row r="54" spans="1:4" ht="14" customHeight="1">
      <c r="A54" s="2"/>
      <c r="B54" s="758" t="s">
        <v>564</v>
      </c>
      <c r="C54" s="751"/>
      <c r="D54" s="751"/>
    </row>
    <row r="55" spans="1:4" ht="14" customHeight="1">
      <c r="A55" s="2"/>
      <c r="B55" s="758" t="s">
        <v>565</v>
      </c>
      <c r="C55" s="755"/>
      <c r="D55" s="755"/>
    </row>
    <row r="56" spans="1:4" ht="13.9" customHeight="1">
      <c r="A56" s="2"/>
      <c r="B56" s="758" t="s">
        <v>566</v>
      </c>
      <c r="C56" s="755"/>
      <c r="D56" s="755"/>
    </row>
    <row r="57" spans="1:4" ht="13.9" customHeight="1">
      <c r="A57" s="2"/>
      <c r="B57" s="758" t="s">
        <v>567</v>
      </c>
      <c r="C57" s="751"/>
      <c r="D57" s="751"/>
    </row>
    <row r="58" spans="1:4" ht="13.9" customHeight="1">
      <c r="A58" s="2" t="s">
        <v>568</v>
      </c>
      <c r="B58" s="758"/>
      <c r="C58" s="25"/>
      <c r="D58" s="25"/>
    </row>
    <row r="59" spans="1:4" ht="13.9" customHeight="1">
      <c r="A59" s="2"/>
      <c r="B59" s="758" t="s">
        <v>570</v>
      </c>
      <c r="C59" s="751"/>
      <c r="D59" s="751"/>
    </row>
    <row r="60" spans="1:4" ht="13.9" customHeight="1">
      <c r="A60" s="2"/>
      <c r="B60" s="758" t="s">
        <v>571</v>
      </c>
      <c r="C60" s="751"/>
      <c r="D60" s="751"/>
    </row>
    <row r="61" spans="1:4" ht="13.9" customHeight="1">
      <c r="A61" s="2"/>
      <c r="B61" s="758" t="s">
        <v>572</v>
      </c>
      <c r="C61" s="751"/>
      <c r="D61" s="751"/>
    </row>
    <row r="62" spans="1:4" ht="13.9" customHeight="1">
      <c r="A62" s="2"/>
      <c r="B62" s="758" t="s">
        <v>573</v>
      </c>
      <c r="C62" s="751"/>
      <c r="D62" s="751"/>
    </row>
    <row r="63" spans="1:4" ht="13.9" customHeight="1">
      <c r="A63" s="2" t="s">
        <v>574</v>
      </c>
      <c r="B63" s="758"/>
      <c r="C63" s="25"/>
      <c r="D63" s="25"/>
    </row>
    <row r="64" spans="1:4" ht="14" customHeight="1">
      <c r="A64" s="2"/>
      <c r="B64" s="758" t="s">
        <v>576</v>
      </c>
      <c r="C64" s="751"/>
      <c r="D64" s="751"/>
    </row>
    <row r="65" spans="1:4" ht="13.9" customHeight="1">
      <c r="A65" s="2"/>
      <c r="B65" s="758" t="s">
        <v>577</v>
      </c>
      <c r="C65" s="751"/>
      <c r="D65" s="751"/>
    </row>
    <row r="66" spans="1:4" ht="13.9" customHeight="1">
      <c r="A66" s="2"/>
      <c r="B66" s="758" t="s">
        <v>578</v>
      </c>
      <c r="C66" s="751"/>
      <c r="D66" s="751"/>
    </row>
    <row r="67" spans="1:4" ht="13.9" customHeight="1">
      <c r="A67" s="2" t="s">
        <v>579</v>
      </c>
      <c r="B67" s="758"/>
      <c r="C67" s="25"/>
      <c r="D67" s="25"/>
    </row>
    <row r="68" spans="1:4" ht="14.25" customHeight="1">
      <c r="A68" s="2"/>
      <c r="B68" s="758" t="s">
        <v>580</v>
      </c>
      <c r="C68" s="751"/>
      <c r="D68" s="751"/>
    </row>
    <row r="69" spans="1:4" ht="13.9" customHeight="1">
      <c r="A69" s="2"/>
      <c r="B69" s="758" t="s">
        <v>581</v>
      </c>
      <c r="C69" s="751"/>
      <c r="D69" s="751"/>
    </row>
    <row r="70" spans="1:4" ht="13.9" customHeight="1">
      <c r="A70" s="2"/>
      <c r="B70" s="758" t="s">
        <v>582</v>
      </c>
      <c r="C70" s="751"/>
      <c r="D70" s="751"/>
    </row>
    <row r="71" spans="1:4" ht="14" customHeight="1">
      <c r="A71" s="2" t="s">
        <v>583</v>
      </c>
      <c r="B71" s="758"/>
      <c r="C71" s="25"/>
      <c r="D71" s="25"/>
    </row>
    <row r="72" spans="1:4" ht="14.25" customHeight="1">
      <c r="A72" s="2"/>
      <c r="B72" s="758" t="s">
        <v>584</v>
      </c>
      <c r="C72" s="751"/>
      <c r="D72" s="751"/>
    </row>
    <row r="73" spans="1:4" ht="13.9" customHeight="1">
      <c r="A73" s="2" t="s">
        <v>585</v>
      </c>
      <c r="B73" s="758"/>
      <c r="C73" s="25"/>
      <c r="D73" s="25"/>
    </row>
    <row r="74" spans="1:4" ht="14.25" customHeight="1">
      <c r="A74" s="2"/>
      <c r="B74" s="758" t="s">
        <v>586</v>
      </c>
      <c r="C74" s="751"/>
      <c r="D74" s="751"/>
    </row>
    <row r="75" spans="1:4" ht="14" customHeight="1">
      <c r="A75" s="2"/>
      <c r="B75" s="758" t="s">
        <v>587</v>
      </c>
      <c r="C75" s="751"/>
      <c r="D75" s="751"/>
    </row>
    <row r="76" spans="1:4" ht="13.9" customHeight="1">
      <c r="A76" s="2"/>
      <c r="B76" s="758" t="s">
        <v>588</v>
      </c>
      <c r="C76" s="751"/>
      <c r="D76" s="751"/>
    </row>
    <row r="77" spans="1:4" ht="13.9" customHeight="1">
      <c r="A77" s="2" t="s">
        <v>589</v>
      </c>
      <c r="B77" s="758"/>
      <c r="C77" s="25"/>
      <c r="D77" s="25"/>
    </row>
    <row r="78" spans="1:4" ht="13.9" customHeight="1">
      <c r="A78" s="2"/>
      <c r="B78" s="758" t="s">
        <v>591</v>
      </c>
      <c r="C78" s="751"/>
      <c r="D78" s="751"/>
    </row>
    <row r="79" spans="1:4" ht="13.9" customHeight="1">
      <c r="A79" s="2"/>
      <c r="B79" s="758" t="s">
        <v>592</v>
      </c>
      <c r="C79" s="755"/>
      <c r="D79" s="755"/>
    </row>
    <row r="80" spans="1:4" ht="14" customHeight="1">
      <c r="A80" s="2"/>
      <c r="B80" s="758" t="s">
        <v>593</v>
      </c>
      <c r="C80" s="755"/>
      <c r="D80" s="755"/>
    </row>
    <row r="81" spans="1:4" ht="13.9" customHeight="1">
      <c r="A81" s="2" t="s">
        <v>594</v>
      </c>
      <c r="B81" s="758"/>
      <c r="C81" s="25"/>
      <c r="D81" s="25"/>
    </row>
    <row r="82" spans="1:4" ht="14.25" customHeight="1">
      <c r="A82" s="2"/>
      <c r="B82" s="758" t="s">
        <v>595</v>
      </c>
      <c r="C82" s="751"/>
      <c r="D82" s="751"/>
    </row>
    <row r="83" spans="1:4" ht="13.9" customHeight="1">
      <c r="A83" s="2" t="s">
        <v>596</v>
      </c>
      <c r="B83" s="758"/>
      <c r="C83" s="25"/>
      <c r="D83" s="25"/>
    </row>
    <row r="84" spans="1:4" ht="13.9" customHeight="1">
      <c r="A84" s="2"/>
      <c r="B84" s="758" t="s">
        <v>598</v>
      </c>
      <c r="C84" s="751"/>
      <c r="D84" s="751"/>
    </row>
    <row r="85" spans="1:4" ht="13.9" customHeight="1">
      <c r="A85" s="2"/>
      <c r="B85" s="758" t="s">
        <v>599</v>
      </c>
      <c r="C85" s="751"/>
      <c r="D85" s="751"/>
    </row>
    <row r="86" spans="1:4" ht="14.25" customHeight="1">
      <c r="A86" s="2"/>
      <c r="B86" s="758" t="s">
        <v>600</v>
      </c>
      <c r="C86" s="751"/>
      <c r="D86" s="751"/>
    </row>
    <row r="87" spans="1:4" ht="13.9" customHeight="1">
      <c r="A87" s="2"/>
      <c r="B87" s="758" t="s">
        <v>601</v>
      </c>
      <c r="C87" s="751"/>
      <c r="D87" s="751"/>
    </row>
    <row r="88" spans="1:4" ht="13.9" customHeight="1">
      <c r="A88" s="2"/>
      <c r="B88" s="758" t="s">
        <v>602</v>
      </c>
      <c r="C88" s="755"/>
      <c r="D88" s="755"/>
    </row>
    <row r="89" spans="1:4" ht="13.9" customHeight="1">
      <c r="A89" s="2"/>
      <c r="B89" s="758" t="s">
        <v>603</v>
      </c>
      <c r="C89" s="751"/>
      <c r="D89" s="751"/>
    </row>
    <row r="90" spans="1:4" ht="14.25" customHeight="1" thickBot="1">
      <c r="A90" s="282" t="s">
        <v>606</v>
      </c>
      <c r="B90" s="759"/>
      <c r="C90" s="19"/>
      <c r="D90" s="19"/>
    </row>
  </sheetData>
  <conditionalFormatting sqref="C3:C90">
    <cfRule type="containsBlanks" dxfId="13" priority="2">
      <formula>LEN(TRIM(C3))=0</formula>
    </cfRule>
  </conditionalFormatting>
  <conditionalFormatting sqref="D3:D90">
    <cfRule type="containsBlanks" dxfId="12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Feuil145">
    <tabColor rgb="FFF9FBFA"/>
  </sheetPr>
  <dimension ref="A1:D90"/>
  <sheetViews>
    <sheetView view="pageBreakPreview" zoomScale="99" zoomScaleNormal="100" zoomScaleSheetLayoutView="99" workbookViewId="0">
      <selection activeCell="C8" sqref="C8"/>
    </sheetView>
  </sheetViews>
  <sheetFormatPr baseColWidth="10" defaultColWidth="11" defaultRowHeight="13.5"/>
  <cols>
    <col min="1" max="1" width="2.19921875" style="422" customWidth="1"/>
    <col min="2" max="2" width="21.06640625" style="422" customWidth="1"/>
    <col min="3" max="4" width="39.3984375" style="422" customWidth="1"/>
    <col min="5" max="6" width="11" style="422" customWidth="1"/>
    <col min="7" max="16384" width="11" style="422"/>
  </cols>
  <sheetData>
    <row r="1" spans="1:4" ht="14" customHeight="1">
      <c r="A1" s="2" t="s">
        <v>2562</v>
      </c>
      <c r="C1" s="452"/>
    </row>
    <row r="2" spans="1:4" s="457" customFormat="1" ht="41" customHeight="1" thickBot="1">
      <c r="A2" s="454" t="s">
        <v>629</v>
      </c>
      <c r="B2" s="454"/>
      <c r="C2" s="494" t="s">
        <v>2563</v>
      </c>
      <c r="D2" s="458" t="s">
        <v>2564</v>
      </c>
    </row>
    <row r="3" spans="1:4" ht="14" customHeight="1">
      <c r="A3" s="2" t="s">
        <v>498</v>
      </c>
      <c r="B3" s="758"/>
      <c r="C3" s="25">
        <v>24</v>
      </c>
      <c r="D3" s="25">
        <v>5</v>
      </c>
    </row>
    <row r="4" spans="1:4" ht="13.9" customHeight="1">
      <c r="A4" s="2"/>
      <c r="B4" s="758" t="s">
        <v>500</v>
      </c>
      <c r="C4" s="755">
        <v>15</v>
      </c>
      <c r="D4" s="755">
        <v>1</v>
      </c>
    </row>
    <row r="5" spans="1:4" ht="13.9" customHeight="1">
      <c r="A5" s="2"/>
      <c r="B5" s="758" t="s">
        <v>501</v>
      </c>
      <c r="C5" s="751">
        <v>8</v>
      </c>
      <c r="D5" s="751">
        <v>3</v>
      </c>
    </row>
    <row r="6" spans="1:4" ht="13.9" customHeight="1">
      <c r="A6" s="2"/>
      <c r="B6" s="758" t="s">
        <v>502</v>
      </c>
      <c r="C6" s="751">
        <v>1</v>
      </c>
      <c r="D6" s="751">
        <v>1</v>
      </c>
    </row>
    <row r="7" spans="1:4" ht="13.9" customHeight="1">
      <c r="A7" s="2" t="s">
        <v>503</v>
      </c>
      <c r="B7" s="758"/>
      <c r="C7" s="25">
        <v>17</v>
      </c>
      <c r="D7" s="25">
        <v>1</v>
      </c>
    </row>
    <row r="8" spans="1:4" ht="13.9" customHeight="1">
      <c r="A8" s="2"/>
      <c r="B8" s="758" t="s">
        <v>505</v>
      </c>
      <c r="C8" s="751">
        <v>2</v>
      </c>
      <c r="D8" s="751">
        <v>0</v>
      </c>
    </row>
    <row r="9" spans="1:4" ht="13.9" customHeight="1">
      <c r="A9" s="2"/>
      <c r="B9" s="758" t="s">
        <v>506</v>
      </c>
      <c r="C9" s="751">
        <v>12</v>
      </c>
      <c r="D9" s="751">
        <v>0</v>
      </c>
    </row>
    <row r="10" spans="1:4" ht="14" customHeight="1">
      <c r="A10" s="2"/>
      <c r="B10" s="758" t="s">
        <v>507</v>
      </c>
      <c r="C10" s="751">
        <v>1</v>
      </c>
      <c r="D10" s="751">
        <v>0</v>
      </c>
    </row>
    <row r="11" spans="1:4" ht="13.9" customHeight="1">
      <c r="A11" s="2"/>
      <c r="B11" s="758" t="s">
        <v>508</v>
      </c>
      <c r="C11" s="751">
        <v>2</v>
      </c>
      <c r="D11" s="751">
        <v>1</v>
      </c>
    </row>
    <row r="12" spans="1:4" ht="13.9" customHeight="1">
      <c r="A12" s="2"/>
      <c r="B12" s="758" t="s">
        <v>509</v>
      </c>
      <c r="C12" s="751">
        <v>0</v>
      </c>
      <c r="D12" s="751">
        <v>0</v>
      </c>
    </row>
    <row r="13" spans="1:4" ht="13.9" customHeight="1">
      <c r="A13" s="2" t="s">
        <v>510</v>
      </c>
      <c r="B13" s="758"/>
      <c r="C13" s="25">
        <v>3</v>
      </c>
      <c r="D13" s="25">
        <v>1</v>
      </c>
    </row>
    <row r="14" spans="1:4" ht="14" customHeight="1">
      <c r="A14" s="2"/>
      <c r="B14" s="758" t="s">
        <v>512</v>
      </c>
      <c r="C14" s="751">
        <v>3</v>
      </c>
      <c r="D14" s="751">
        <v>1</v>
      </c>
    </row>
    <row r="15" spans="1:4" ht="13.9" customHeight="1">
      <c r="A15" s="2"/>
      <c r="B15" s="758" t="s">
        <v>513</v>
      </c>
      <c r="C15" s="751">
        <v>0</v>
      </c>
      <c r="D15" s="751">
        <v>0</v>
      </c>
    </row>
    <row r="16" spans="1:4" ht="13.9" customHeight="1">
      <c r="A16" s="2" t="s">
        <v>514</v>
      </c>
      <c r="B16" s="758"/>
      <c r="C16" s="25">
        <v>26</v>
      </c>
      <c r="D16" s="25">
        <v>2</v>
      </c>
    </row>
    <row r="17" spans="1:4" ht="13.9" customHeight="1">
      <c r="A17" s="2"/>
      <c r="B17" s="758" t="s">
        <v>516</v>
      </c>
      <c r="C17" s="751">
        <v>1</v>
      </c>
      <c r="D17" s="751">
        <v>0</v>
      </c>
    </row>
    <row r="18" spans="1:4" ht="13.9" customHeight="1">
      <c r="A18" s="2"/>
      <c r="B18" s="758" t="s">
        <v>517</v>
      </c>
      <c r="C18" s="751">
        <v>9</v>
      </c>
      <c r="D18" s="751">
        <v>0</v>
      </c>
    </row>
    <row r="19" spans="1:4" ht="13.9" customHeight="1">
      <c r="A19" s="2"/>
      <c r="B19" s="748" t="s">
        <v>518</v>
      </c>
      <c r="C19" s="755">
        <v>1</v>
      </c>
      <c r="D19" s="755">
        <v>1</v>
      </c>
    </row>
    <row r="20" spans="1:4" ht="14" customHeight="1">
      <c r="A20" s="2"/>
      <c r="B20" s="748" t="s">
        <v>519</v>
      </c>
      <c r="C20" s="755">
        <v>0</v>
      </c>
      <c r="D20" s="755">
        <v>0</v>
      </c>
    </row>
    <row r="21" spans="1:4" ht="13.9" customHeight="1">
      <c r="A21" s="2"/>
      <c r="B21" s="758" t="s">
        <v>520</v>
      </c>
      <c r="C21" s="751">
        <v>0</v>
      </c>
      <c r="D21" s="751">
        <v>0</v>
      </c>
    </row>
    <row r="22" spans="1:4" ht="13.9" customHeight="1">
      <c r="A22" s="2"/>
      <c r="B22" s="758" t="s">
        <v>521</v>
      </c>
      <c r="C22" s="751">
        <v>2</v>
      </c>
      <c r="D22" s="751">
        <v>0</v>
      </c>
    </row>
    <row r="23" spans="1:4" ht="13.9" customHeight="1">
      <c r="A23" s="2"/>
      <c r="B23" s="758" t="s">
        <v>522</v>
      </c>
      <c r="C23" s="751">
        <v>9</v>
      </c>
      <c r="D23" s="751">
        <v>1</v>
      </c>
    </row>
    <row r="24" spans="1:4" ht="13.9" customHeight="1">
      <c r="A24" s="2"/>
      <c r="B24" s="758" t="s">
        <v>523</v>
      </c>
      <c r="C24" s="751">
        <v>4</v>
      </c>
      <c r="D24" s="751">
        <v>0</v>
      </c>
    </row>
    <row r="25" spans="1:4" ht="13.9" customHeight="1">
      <c r="A25" s="2" t="s">
        <v>524</v>
      </c>
      <c r="B25" s="758"/>
      <c r="C25" s="25">
        <v>110</v>
      </c>
      <c r="D25" s="25">
        <v>0</v>
      </c>
    </row>
    <row r="26" spans="1:4" ht="13.9" customHeight="1">
      <c r="A26" s="2"/>
      <c r="B26" s="758" t="s">
        <v>532</v>
      </c>
      <c r="C26" s="751">
        <v>0</v>
      </c>
      <c r="D26" s="751">
        <v>0</v>
      </c>
    </row>
    <row r="27" spans="1:4" ht="13.9" customHeight="1">
      <c r="A27" s="2"/>
      <c r="B27" s="758" t="s">
        <v>533</v>
      </c>
      <c r="C27" s="751">
        <v>91</v>
      </c>
      <c r="D27" s="751">
        <v>0</v>
      </c>
    </row>
    <row r="28" spans="1:4" ht="14" customHeight="1">
      <c r="A28" s="2"/>
      <c r="B28" s="758" t="s">
        <v>534</v>
      </c>
      <c r="C28" s="751">
        <v>17</v>
      </c>
      <c r="D28" s="751">
        <v>0</v>
      </c>
    </row>
    <row r="29" spans="1:4" ht="13.9" customHeight="1">
      <c r="A29" s="2"/>
      <c r="B29" s="758" t="s">
        <v>535</v>
      </c>
      <c r="C29" s="751">
        <v>0</v>
      </c>
      <c r="D29" s="751">
        <v>0</v>
      </c>
    </row>
    <row r="30" spans="1:4" ht="13.9" customHeight="1">
      <c r="A30" s="2"/>
      <c r="B30" s="758" t="s">
        <v>536</v>
      </c>
      <c r="C30" s="755">
        <v>2</v>
      </c>
      <c r="D30" s="755">
        <v>0</v>
      </c>
    </row>
    <row r="31" spans="1:4" ht="13.9" customHeight="1">
      <c r="A31" s="2" t="s">
        <v>537</v>
      </c>
      <c r="B31" s="758"/>
      <c r="C31" s="25">
        <v>20</v>
      </c>
      <c r="D31" s="25">
        <v>1</v>
      </c>
    </row>
    <row r="32" spans="1:4" ht="13.9" customHeight="1">
      <c r="A32" s="2"/>
      <c r="B32" s="758" t="s">
        <v>539</v>
      </c>
      <c r="C32" s="751">
        <v>0</v>
      </c>
      <c r="D32" s="751">
        <v>0</v>
      </c>
    </row>
    <row r="33" spans="1:4" ht="13.9" customHeight="1">
      <c r="A33" s="2"/>
      <c r="B33" s="758" t="s">
        <v>540</v>
      </c>
      <c r="C33" s="751">
        <v>5</v>
      </c>
      <c r="D33" s="751">
        <v>0</v>
      </c>
    </row>
    <row r="34" spans="1:4" ht="13.9" customHeight="1">
      <c r="A34" s="2"/>
      <c r="B34" s="758" t="s">
        <v>541</v>
      </c>
      <c r="C34" s="751">
        <v>9</v>
      </c>
      <c r="D34" s="751">
        <v>1</v>
      </c>
    </row>
    <row r="35" spans="1:4" ht="14" customHeight="1">
      <c r="A35" s="2"/>
      <c r="B35" s="758" t="s">
        <v>542</v>
      </c>
      <c r="C35" s="751">
        <v>0</v>
      </c>
      <c r="D35" s="751">
        <v>0</v>
      </c>
    </row>
    <row r="36" spans="1:4" ht="13.9" customHeight="1">
      <c r="A36" s="2"/>
      <c r="B36" s="758" t="s">
        <v>543</v>
      </c>
      <c r="C36" s="751">
        <v>3</v>
      </c>
      <c r="D36" s="751">
        <v>0</v>
      </c>
    </row>
    <row r="37" spans="1:4" ht="13.9" customHeight="1">
      <c r="A37" s="2"/>
      <c r="B37" s="758" t="s">
        <v>544</v>
      </c>
      <c r="C37" s="751">
        <v>3</v>
      </c>
      <c r="D37" s="751">
        <v>0</v>
      </c>
    </row>
    <row r="38" spans="1:4" ht="13.9" customHeight="1">
      <c r="A38" s="2" t="s">
        <v>545</v>
      </c>
      <c r="B38" s="758"/>
      <c r="C38" s="25">
        <v>19</v>
      </c>
      <c r="D38" s="25">
        <v>3</v>
      </c>
    </row>
    <row r="39" spans="1:4" ht="13.9" customHeight="1">
      <c r="A39" s="2"/>
      <c r="B39" s="758" t="s">
        <v>547</v>
      </c>
      <c r="C39" s="751">
        <v>0</v>
      </c>
      <c r="D39" s="751">
        <v>1</v>
      </c>
    </row>
    <row r="40" spans="1:4" ht="13.9" customHeight="1">
      <c r="A40" s="2"/>
      <c r="B40" s="758" t="s">
        <v>548</v>
      </c>
      <c r="C40" s="751">
        <v>6</v>
      </c>
      <c r="D40" s="751">
        <v>2</v>
      </c>
    </row>
    <row r="41" spans="1:4" ht="13.9" customHeight="1">
      <c r="A41" s="2"/>
      <c r="B41" s="758" t="s">
        <v>549</v>
      </c>
      <c r="C41" s="751">
        <v>13</v>
      </c>
      <c r="D41" s="751">
        <v>0</v>
      </c>
    </row>
    <row r="42" spans="1:4" ht="13.9" customHeight="1">
      <c r="A42" s="2" t="s">
        <v>550</v>
      </c>
      <c r="B42" s="758"/>
      <c r="C42" s="25">
        <v>42</v>
      </c>
      <c r="D42" s="25">
        <v>2</v>
      </c>
    </row>
    <row r="43" spans="1:4" ht="14" customHeight="1">
      <c r="A43" s="2"/>
      <c r="B43" s="758" t="s">
        <v>552</v>
      </c>
      <c r="C43" s="751">
        <v>1</v>
      </c>
      <c r="D43" s="751">
        <v>0</v>
      </c>
    </row>
    <row r="44" spans="1:4" ht="13.9" customHeight="1">
      <c r="A44" s="2"/>
      <c r="B44" s="758" t="s">
        <v>553</v>
      </c>
      <c r="C44" s="751">
        <v>1</v>
      </c>
      <c r="D44" s="751">
        <v>0</v>
      </c>
    </row>
    <row r="45" spans="1:4" ht="13.9" customHeight="1">
      <c r="A45" s="2"/>
      <c r="B45" s="758" t="s">
        <v>554</v>
      </c>
      <c r="C45" s="751">
        <v>9</v>
      </c>
      <c r="D45" s="751">
        <v>0</v>
      </c>
    </row>
    <row r="46" spans="1:4" ht="13.9" customHeight="1">
      <c r="A46" s="2"/>
      <c r="B46" s="758" t="s">
        <v>555</v>
      </c>
      <c r="C46" s="751">
        <v>2</v>
      </c>
      <c r="D46" s="751">
        <v>1</v>
      </c>
    </row>
    <row r="47" spans="1:4" ht="13.9" customHeight="1">
      <c r="A47" s="2"/>
      <c r="B47" s="758" t="s">
        <v>556</v>
      </c>
      <c r="C47" s="751">
        <v>8</v>
      </c>
      <c r="D47" s="751">
        <v>0</v>
      </c>
    </row>
    <row r="48" spans="1:4" ht="14" customHeight="1">
      <c r="A48" s="2"/>
      <c r="B48" s="758" t="s">
        <v>557</v>
      </c>
      <c r="C48" s="751">
        <v>13</v>
      </c>
      <c r="D48" s="751">
        <v>1</v>
      </c>
    </row>
    <row r="49" spans="1:4" ht="13.9" customHeight="1">
      <c r="A49" s="2"/>
      <c r="B49" s="758" t="s">
        <v>558</v>
      </c>
      <c r="C49" s="751">
        <v>8</v>
      </c>
      <c r="D49" s="751">
        <v>0</v>
      </c>
    </row>
    <row r="50" spans="1:4" ht="13.9" customHeight="1">
      <c r="A50" s="2" t="s">
        <v>559</v>
      </c>
      <c r="B50" s="758"/>
      <c r="C50" s="25">
        <v>35</v>
      </c>
      <c r="D50" s="25">
        <v>75</v>
      </c>
    </row>
    <row r="51" spans="1:4" ht="13.9" customHeight="1">
      <c r="A51" s="2"/>
      <c r="B51" s="758" t="s">
        <v>561</v>
      </c>
      <c r="C51" s="751">
        <v>5</v>
      </c>
      <c r="D51" s="751">
        <v>0</v>
      </c>
    </row>
    <row r="52" spans="1:4" ht="13.9" customHeight="1">
      <c r="A52" s="2"/>
      <c r="B52" s="758" t="s">
        <v>562</v>
      </c>
      <c r="C52" s="751">
        <v>10</v>
      </c>
      <c r="D52" s="751">
        <v>0</v>
      </c>
    </row>
    <row r="53" spans="1:4" ht="13.9" customHeight="1">
      <c r="A53" s="2"/>
      <c r="B53" s="758" t="s">
        <v>563</v>
      </c>
      <c r="C53" s="751">
        <v>5</v>
      </c>
      <c r="D53" s="751">
        <v>4</v>
      </c>
    </row>
    <row r="54" spans="1:4" ht="14" customHeight="1">
      <c r="A54" s="2"/>
      <c r="B54" s="758" t="s">
        <v>564</v>
      </c>
      <c r="C54" s="751">
        <v>8</v>
      </c>
      <c r="D54" s="751">
        <v>0</v>
      </c>
    </row>
    <row r="55" spans="1:4" ht="14" customHeight="1">
      <c r="A55" s="2"/>
      <c r="B55" s="758" t="s">
        <v>565</v>
      </c>
      <c r="C55" s="755">
        <v>1</v>
      </c>
      <c r="D55" s="755">
        <v>70</v>
      </c>
    </row>
    <row r="56" spans="1:4" ht="13.9" customHeight="1">
      <c r="A56" s="2"/>
      <c r="B56" s="758" t="s">
        <v>566</v>
      </c>
      <c r="C56" s="755">
        <v>5</v>
      </c>
      <c r="D56" s="755">
        <v>1</v>
      </c>
    </row>
    <row r="57" spans="1:4" ht="13.9" customHeight="1">
      <c r="A57" s="2"/>
      <c r="B57" s="758" t="s">
        <v>567</v>
      </c>
      <c r="C57" s="751">
        <v>1</v>
      </c>
      <c r="D57" s="751">
        <v>0</v>
      </c>
    </row>
    <row r="58" spans="1:4" ht="13.9" customHeight="1">
      <c r="A58" s="2" t="s">
        <v>568</v>
      </c>
      <c r="B58" s="758"/>
      <c r="C58" s="25">
        <v>26</v>
      </c>
      <c r="D58" s="25">
        <v>4</v>
      </c>
    </row>
    <row r="59" spans="1:4" ht="13.9" customHeight="1">
      <c r="A59" s="2"/>
      <c r="B59" s="758" t="s">
        <v>570</v>
      </c>
      <c r="C59" s="751">
        <v>7</v>
      </c>
      <c r="D59" s="751">
        <v>1</v>
      </c>
    </row>
    <row r="60" spans="1:4" ht="13.9" customHeight="1">
      <c r="A60" s="2"/>
      <c r="B60" s="758" t="s">
        <v>571</v>
      </c>
      <c r="C60" s="751">
        <v>6</v>
      </c>
      <c r="D60" s="751">
        <v>2</v>
      </c>
    </row>
    <row r="61" spans="1:4" ht="13.9" customHeight="1">
      <c r="A61" s="2"/>
      <c r="B61" s="758" t="s">
        <v>572</v>
      </c>
      <c r="C61" s="751">
        <v>12</v>
      </c>
      <c r="D61" s="751">
        <v>1</v>
      </c>
    </row>
    <row r="62" spans="1:4" ht="13.9" customHeight="1">
      <c r="A62" s="2"/>
      <c r="B62" s="758" t="s">
        <v>573</v>
      </c>
      <c r="C62" s="751">
        <v>1</v>
      </c>
      <c r="D62" s="751">
        <v>0</v>
      </c>
    </row>
    <row r="63" spans="1:4" ht="13.9" customHeight="1">
      <c r="A63" s="2" t="s">
        <v>574</v>
      </c>
      <c r="B63" s="758"/>
      <c r="C63" s="25">
        <v>15</v>
      </c>
      <c r="D63" s="25">
        <v>1</v>
      </c>
    </row>
    <row r="64" spans="1:4" ht="14" customHeight="1">
      <c r="A64" s="2"/>
      <c r="B64" s="758" t="s">
        <v>576</v>
      </c>
      <c r="C64" s="751">
        <v>0</v>
      </c>
      <c r="D64" s="751">
        <v>0</v>
      </c>
    </row>
    <row r="65" spans="1:4" ht="13.9" customHeight="1">
      <c r="A65" s="2"/>
      <c r="B65" s="758" t="s">
        <v>577</v>
      </c>
      <c r="C65" s="751">
        <v>6</v>
      </c>
      <c r="D65" s="751">
        <v>1</v>
      </c>
    </row>
    <row r="66" spans="1:4" ht="13.9" customHeight="1">
      <c r="A66" s="2"/>
      <c r="B66" s="758" t="s">
        <v>578</v>
      </c>
      <c r="C66" s="751">
        <v>9</v>
      </c>
      <c r="D66" s="751">
        <v>0</v>
      </c>
    </row>
    <row r="67" spans="1:4" ht="13.9" customHeight="1">
      <c r="A67" s="2" t="s">
        <v>579</v>
      </c>
      <c r="B67" s="758"/>
      <c r="C67" s="25">
        <v>9</v>
      </c>
      <c r="D67" s="25">
        <v>2</v>
      </c>
    </row>
    <row r="68" spans="1:4" ht="14.25" customHeight="1">
      <c r="A68" s="2"/>
      <c r="B68" s="758" t="s">
        <v>580</v>
      </c>
      <c r="C68" s="751">
        <v>3</v>
      </c>
      <c r="D68" s="751">
        <v>1</v>
      </c>
    </row>
    <row r="69" spans="1:4" ht="13.9" customHeight="1">
      <c r="A69" s="2"/>
      <c r="B69" s="758" t="s">
        <v>581</v>
      </c>
      <c r="C69" s="751">
        <v>0</v>
      </c>
      <c r="D69" s="751">
        <v>0</v>
      </c>
    </row>
    <row r="70" spans="1:4" ht="13.9" customHeight="1">
      <c r="A70" s="2"/>
      <c r="B70" s="758" t="s">
        <v>582</v>
      </c>
      <c r="C70" s="751">
        <v>6</v>
      </c>
      <c r="D70" s="751">
        <v>1</v>
      </c>
    </row>
    <row r="71" spans="1:4" ht="14" customHeight="1">
      <c r="A71" s="2" t="s">
        <v>583</v>
      </c>
      <c r="B71" s="758"/>
      <c r="C71" s="25">
        <v>2</v>
      </c>
      <c r="D71" s="25">
        <v>0</v>
      </c>
    </row>
    <row r="72" spans="1:4" ht="14.25" customHeight="1">
      <c r="A72" s="2"/>
      <c r="B72" s="758" t="s">
        <v>584</v>
      </c>
      <c r="C72" s="751">
        <v>2</v>
      </c>
      <c r="D72" s="751">
        <v>0</v>
      </c>
    </row>
    <row r="73" spans="1:4" ht="13.9" customHeight="1">
      <c r="A73" s="2" t="s">
        <v>585</v>
      </c>
      <c r="B73" s="758"/>
      <c r="C73" s="25">
        <v>11</v>
      </c>
      <c r="D73" s="25">
        <v>2</v>
      </c>
    </row>
    <row r="74" spans="1:4" ht="14.25" customHeight="1">
      <c r="A74" s="2"/>
      <c r="B74" s="758" t="s">
        <v>586</v>
      </c>
      <c r="C74" s="751">
        <v>4</v>
      </c>
      <c r="D74" s="751">
        <v>0</v>
      </c>
    </row>
    <row r="75" spans="1:4" ht="14" customHeight="1">
      <c r="A75" s="2"/>
      <c r="B75" s="758" t="s">
        <v>587</v>
      </c>
      <c r="C75" s="751">
        <v>6</v>
      </c>
      <c r="D75" s="751">
        <v>1</v>
      </c>
    </row>
    <row r="76" spans="1:4" ht="13.9" customHeight="1">
      <c r="A76" s="2"/>
      <c r="B76" s="758" t="s">
        <v>588</v>
      </c>
      <c r="C76" s="751">
        <v>1</v>
      </c>
      <c r="D76" s="751">
        <v>1</v>
      </c>
    </row>
    <row r="77" spans="1:4" ht="13.9" customHeight="1">
      <c r="A77" s="2" t="s">
        <v>589</v>
      </c>
      <c r="B77" s="758"/>
      <c r="C77" s="25">
        <v>24</v>
      </c>
      <c r="D77" s="25">
        <v>0</v>
      </c>
    </row>
    <row r="78" spans="1:4" ht="13.9" customHeight="1">
      <c r="A78" s="2"/>
      <c r="B78" s="758" t="s">
        <v>591</v>
      </c>
      <c r="C78" s="751">
        <v>5</v>
      </c>
      <c r="D78" s="751">
        <v>0</v>
      </c>
    </row>
    <row r="79" spans="1:4" ht="13.9" customHeight="1">
      <c r="A79" s="2"/>
      <c r="B79" s="758" t="s">
        <v>592</v>
      </c>
      <c r="C79" s="755">
        <v>1</v>
      </c>
      <c r="D79" s="755">
        <v>0</v>
      </c>
    </row>
    <row r="80" spans="1:4" ht="14" customHeight="1">
      <c r="A80" s="2"/>
      <c r="B80" s="758" t="s">
        <v>593</v>
      </c>
      <c r="C80" s="755">
        <v>18</v>
      </c>
      <c r="D80" s="755">
        <v>0</v>
      </c>
    </row>
    <row r="81" spans="1:4" ht="13.9" customHeight="1">
      <c r="A81" s="2" t="s">
        <v>594</v>
      </c>
      <c r="B81" s="758"/>
      <c r="C81" s="25">
        <v>0</v>
      </c>
      <c r="D81" s="25">
        <v>5</v>
      </c>
    </row>
    <row r="82" spans="1:4" ht="14.25" customHeight="1">
      <c r="A82" s="2"/>
      <c r="B82" s="758" t="s">
        <v>595</v>
      </c>
      <c r="C82" s="751">
        <v>0</v>
      </c>
      <c r="D82" s="751">
        <v>5</v>
      </c>
    </row>
    <row r="83" spans="1:4" ht="13.9" customHeight="1">
      <c r="A83" s="2" t="s">
        <v>596</v>
      </c>
      <c r="B83" s="758"/>
      <c r="C83" s="25">
        <v>17</v>
      </c>
      <c r="D83" s="25">
        <v>2</v>
      </c>
    </row>
    <row r="84" spans="1:4" ht="13.9" customHeight="1">
      <c r="A84" s="2"/>
      <c r="B84" s="758" t="s">
        <v>598</v>
      </c>
      <c r="C84" s="751">
        <v>5</v>
      </c>
      <c r="D84" s="751">
        <v>0</v>
      </c>
    </row>
    <row r="85" spans="1:4" ht="13.9" customHeight="1">
      <c r="A85" s="2"/>
      <c r="B85" s="758" t="s">
        <v>599</v>
      </c>
      <c r="C85" s="751">
        <v>2</v>
      </c>
      <c r="D85" s="751">
        <v>2</v>
      </c>
    </row>
    <row r="86" spans="1:4" ht="14" customHeight="1">
      <c r="A86" s="2"/>
      <c r="B86" s="758" t="s">
        <v>600</v>
      </c>
      <c r="C86" s="751">
        <v>9</v>
      </c>
      <c r="D86" s="751">
        <v>0</v>
      </c>
    </row>
    <row r="87" spans="1:4" ht="13.9" customHeight="1">
      <c r="A87" s="2"/>
      <c r="B87" s="758" t="s">
        <v>601</v>
      </c>
      <c r="C87" s="751">
        <v>0</v>
      </c>
      <c r="D87" s="751">
        <v>0</v>
      </c>
    </row>
    <row r="88" spans="1:4" ht="13.9" customHeight="1">
      <c r="A88" s="2"/>
      <c r="B88" s="758" t="s">
        <v>602</v>
      </c>
      <c r="C88" s="755">
        <v>1</v>
      </c>
      <c r="D88" s="755">
        <v>0</v>
      </c>
    </row>
    <row r="89" spans="1:4" ht="13.9" customHeight="1">
      <c r="A89" s="2"/>
      <c r="B89" s="758" t="s">
        <v>603</v>
      </c>
      <c r="C89" s="751">
        <v>0</v>
      </c>
      <c r="D89" s="751">
        <v>0</v>
      </c>
    </row>
    <row r="90" spans="1:4" ht="14.25" customHeight="1" thickBot="1">
      <c r="A90" s="282" t="s">
        <v>606</v>
      </c>
      <c r="B90" s="759"/>
      <c r="C90" s="19">
        <v>400</v>
      </c>
      <c r="D90" s="19">
        <v>106</v>
      </c>
    </row>
  </sheetData>
  <conditionalFormatting sqref="C3:C90">
    <cfRule type="containsBlanks" dxfId="11" priority="2">
      <formula>LEN(TRIM(C3))=0</formula>
    </cfRule>
  </conditionalFormatting>
  <conditionalFormatting sqref="D3:D90">
    <cfRule type="containsBlanks" dxfId="10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ECB9-EC84-4C9B-88B9-CAD238CCF30B}">
  <sheetPr>
    <tabColor rgb="FF7030A0"/>
  </sheetPr>
  <dimension ref="A1:H91"/>
  <sheetViews>
    <sheetView view="pageBreakPreview" zoomScale="99" zoomScaleNormal="100" zoomScaleSheetLayoutView="99" workbookViewId="0">
      <selection activeCell="C12" sqref="C12"/>
    </sheetView>
  </sheetViews>
  <sheetFormatPr baseColWidth="10" defaultColWidth="11" defaultRowHeight="13.5"/>
  <cols>
    <col min="1" max="1" width="2.19921875" style="422" customWidth="1"/>
    <col min="2" max="2" width="20" style="422" bestFit="1" customWidth="1"/>
    <col min="3" max="3" width="14.53125" style="422" customWidth="1"/>
    <col min="4" max="4" width="12.46484375" style="422" customWidth="1"/>
    <col min="5" max="5" width="14.33203125" style="422" customWidth="1"/>
    <col min="6" max="6" width="13" style="422" customWidth="1"/>
    <col min="7" max="7" width="12.33203125" style="422" customWidth="1"/>
    <col min="8" max="8" width="11.33203125" style="422" bestFit="1" customWidth="1"/>
    <col min="9" max="9" width="11" style="422" customWidth="1"/>
    <col min="10" max="16384" width="11" style="422"/>
  </cols>
  <sheetData>
    <row r="1" spans="1:8" ht="14" customHeight="1">
      <c r="A1" s="6" t="s">
        <v>3024</v>
      </c>
      <c r="B1" s="28"/>
      <c r="C1" s="28"/>
      <c r="D1" s="28"/>
      <c r="E1" s="28"/>
      <c r="F1" s="28"/>
      <c r="G1" s="28"/>
      <c r="H1" s="28"/>
    </row>
    <row r="2" spans="1:8" s="457" customFormat="1">
      <c r="A2" s="1183" t="s">
        <v>629</v>
      </c>
      <c r="B2" s="1183"/>
      <c r="C2" s="1185" t="s">
        <v>60</v>
      </c>
      <c r="D2" s="1185"/>
      <c r="E2" s="1185"/>
      <c r="F2" s="1185" t="s">
        <v>3017</v>
      </c>
      <c r="G2" s="1185"/>
      <c r="H2" s="1185"/>
    </row>
    <row r="3" spans="1:8" s="457" customFormat="1" ht="27">
      <c r="A3" s="1184"/>
      <c r="B3" s="1184"/>
      <c r="C3" s="892" t="s">
        <v>3018</v>
      </c>
      <c r="D3" s="892" t="s">
        <v>3019</v>
      </c>
      <c r="E3" s="893" t="s">
        <v>2475</v>
      </c>
      <c r="F3" s="892" t="s">
        <v>3018</v>
      </c>
      <c r="G3" s="892" t="s">
        <v>3019</v>
      </c>
      <c r="H3" s="893" t="s">
        <v>2475</v>
      </c>
    </row>
    <row r="4" spans="1:8" ht="14" customHeight="1">
      <c r="A4" s="2" t="s">
        <v>498</v>
      </c>
      <c r="B4" s="758"/>
      <c r="C4" s="758"/>
      <c r="D4" s="758"/>
      <c r="E4" s="25" t="str">
        <f>+IFERROR(D4*100/C4,"")</f>
        <v/>
      </c>
      <c r="F4" s="758"/>
      <c r="G4" s="758"/>
      <c r="H4" s="25" t="str">
        <f>+IFERROR(G4*100/F4,"")</f>
        <v/>
      </c>
    </row>
    <row r="5" spans="1:8" ht="13.9" customHeight="1">
      <c r="A5" s="2"/>
      <c r="B5" s="758" t="s">
        <v>500</v>
      </c>
      <c r="C5" s="758"/>
      <c r="D5" s="758"/>
      <c r="E5" s="755" t="str">
        <f t="shared" ref="E5:E68" si="0">+IFERROR(D5*100/C5,"")</f>
        <v/>
      </c>
      <c r="F5" s="758"/>
      <c r="G5" s="758"/>
      <c r="H5" s="755" t="str">
        <f t="shared" ref="H5:H68" si="1">+IFERROR(G5*100/F5,"")</f>
        <v/>
      </c>
    </row>
    <row r="6" spans="1:8" ht="13.9" customHeight="1">
      <c r="A6" s="2"/>
      <c r="B6" s="758" t="s">
        <v>501</v>
      </c>
      <c r="C6" s="758"/>
      <c r="D6" s="758"/>
      <c r="E6" s="751" t="str">
        <f t="shared" si="0"/>
        <v/>
      </c>
      <c r="F6" s="758"/>
      <c r="G6" s="758"/>
      <c r="H6" s="751" t="str">
        <f t="shared" si="1"/>
        <v/>
      </c>
    </row>
    <row r="7" spans="1:8" ht="13.9" customHeight="1">
      <c r="A7" s="2"/>
      <c r="B7" s="758" t="s">
        <v>502</v>
      </c>
      <c r="C7" s="758"/>
      <c r="D7" s="758"/>
      <c r="E7" s="751" t="str">
        <f t="shared" si="0"/>
        <v/>
      </c>
      <c r="F7" s="758"/>
      <c r="G7" s="758"/>
      <c r="H7" s="751" t="str">
        <f t="shared" si="1"/>
        <v/>
      </c>
    </row>
    <row r="8" spans="1:8" ht="13.9" customHeight="1">
      <c r="A8" s="2" t="s">
        <v>503</v>
      </c>
      <c r="B8" s="758"/>
      <c r="C8" s="758"/>
      <c r="D8" s="758"/>
      <c r="E8" s="25" t="str">
        <f t="shared" si="0"/>
        <v/>
      </c>
      <c r="F8" s="758"/>
      <c r="G8" s="758"/>
      <c r="H8" s="25" t="str">
        <f t="shared" si="1"/>
        <v/>
      </c>
    </row>
    <row r="9" spans="1:8" ht="13.9" customHeight="1">
      <c r="A9" s="2"/>
      <c r="B9" s="758" t="s">
        <v>505</v>
      </c>
      <c r="C9" s="758"/>
      <c r="D9" s="758"/>
      <c r="E9" s="751" t="str">
        <f t="shared" si="0"/>
        <v/>
      </c>
      <c r="F9" s="758"/>
      <c r="G9" s="758"/>
      <c r="H9" s="751" t="str">
        <f t="shared" si="1"/>
        <v/>
      </c>
    </row>
    <row r="10" spans="1:8" ht="13.9" customHeight="1">
      <c r="A10" s="2"/>
      <c r="B10" s="758" t="s">
        <v>506</v>
      </c>
      <c r="C10" s="758"/>
      <c r="D10" s="758"/>
      <c r="E10" s="751" t="str">
        <f t="shared" si="0"/>
        <v/>
      </c>
      <c r="F10" s="758"/>
      <c r="G10" s="758"/>
      <c r="H10" s="751" t="str">
        <f t="shared" si="1"/>
        <v/>
      </c>
    </row>
    <row r="11" spans="1:8" ht="14" customHeight="1">
      <c r="A11" s="2"/>
      <c r="B11" s="758" t="s">
        <v>507</v>
      </c>
      <c r="C11" s="758"/>
      <c r="D11" s="758"/>
      <c r="E11" s="751" t="str">
        <f t="shared" si="0"/>
        <v/>
      </c>
      <c r="F11" s="758"/>
      <c r="G11" s="758"/>
      <c r="H11" s="751" t="str">
        <f t="shared" si="1"/>
        <v/>
      </c>
    </row>
    <row r="12" spans="1:8" ht="13.9" customHeight="1">
      <c r="A12" s="2"/>
      <c r="B12" s="758" t="s">
        <v>508</v>
      </c>
      <c r="C12" s="758"/>
      <c r="D12" s="758"/>
      <c r="E12" s="751" t="str">
        <f t="shared" si="0"/>
        <v/>
      </c>
      <c r="F12" s="758"/>
      <c r="G12" s="758"/>
      <c r="H12" s="751" t="str">
        <f t="shared" si="1"/>
        <v/>
      </c>
    </row>
    <row r="13" spans="1:8" ht="13.9" customHeight="1">
      <c r="A13" s="2"/>
      <c r="B13" s="758" t="s">
        <v>509</v>
      </c>
      <c r="C13" s="758"/>
      <c r="D13" s="758"/>
      <c r="E13" s="751" t="str">
        <f t="shared" si="0"/>
        <v/>
      </c>
      <c r="F13" s="758"/>
      <c r="G13" s="758"/>
      <c r="H13" s="751" t="str">
        <f t="shared" si="1"/>
        <v/>
      </c>
    </row>
    <row r="14" spans="1:8" ht="13.9" customHeight="1">
      <c r="A14" s="2" t="s">
        <v>510</v>
      </c>
      <c r="B14" s="758"/>
      <c r="C14" s="758"/>
      <c r="D14" s="758"/>
      <c r="E14" s="25" t="str">
        <f t="shared" si="0"/>
        <v/>
      </c>
      <c r="F14" s="758"/>
      <c r="G14" s="758"/>
      <c r="H14" s="25" t="str">
        <f t="shared" si="1"/>
        <v/>
      </c>
    </row>
    <row r="15" spans="1:8" ht="14" customHeight="1">
      <c r="A15" s="2"/>
      <c r="B15" s="758" t="s">
        <v>512</v>
      </c>
      <c r="C15" s="758"/>
      <c r="D15" s="758"/>
      <c r="E15" s="751" t="str">
        <f t="shared" si="0"/>
        <v/>
      </c>
      <c r="F15" s="758"/>
      <c r="G15" s="758"/>
      <c r="H15" s="751" t="str">
        <f t="shared" si="1"/>
        <v/>
      </c>
    </row>
    <row r="16" spans="1:8" ht="13.9" customHeight="1">
      <c r="A16" s="2"/>
      <c r="B16" s="758" t="s">
        <v>513</v>
      </c>
      <c r="C16" s="758"/>
      <c r="D16" s="758"/>
      <c r="E16" s="751" t="str">
        <f t="shared" si="0"/>
        <v/>
      </c>
      <c r="F16" s="758"/>
      <c r="G16" s="758"/>
      <c r="H16" s="751" t="str">
        <f t="shared" si="1"/>
        <v/>
      </c>
    </row>
    <row r="17" spans="1:8" ht="13.9" customHeight="1">
      <c r="A17" s="2" t="s">
        <v>514</v>
      </c>
      <c r="B17" s="758"/>
      <c r="C17" s="758"/>
      <c r="D17" s="758"/>
      <c r="E17" s="25" t="str">
        <f t="shared" si="0"/>
        <v/>
      </c>
      <c r="F17" s="758"/>
      <c r="G17" s="758"/>
      <c r="H17" s="25" t="str">
        <f t="shared" si="1"/>
        <v/>
      </c>
    </row>
    <row r="18" spans="1:8" ht="13.9" customHeight="1">
      <c r="A18" s="2"/>
      <c r="B18" s="758" t="s">
        <v>516</v>
      </c>
      <c r="C18" s="758"/>
      <c r="D18" s="758"/>
      <c r="E18" s="751" t="str">
        <f t="shared" si="0"/>
        <v/>
      </c>
      <c r="F18" s="758"/>
      <c r="G18" s="758"/>
      <c r="H18" s="751" t="str">
        <f t="shared" si="1"/>
        <v/>
      </c>
    </row>
    <row r="19" spans="1:8" ht="13.9" customHeight="1">
      <c r="A19" s="2"/>
      <c r="B19" s="758" t="s">
        <v>517</v>
      </c>
      <c r="C19" s="758"/>
      <c r="D19" s="758"/>
      <c r="E19" s="751" t="str">
        <f t="shared" si="0"/>
        <v/>
      </c>
      <c r="F19" s="758"/>
      <c r="G19" s="758"/>
      <c r="H19" s="751" t="str">
        <f t="shared" si="1"/>
        <v/>
      </c>
    </row>
    <row r="20" spans="1:8" ht="13.9" customHeight="1">
      <c r="A20" s="2"/>
      <c r="B20" s="748" t="s">
        <v>518</v>
      </c>
      <c r="C20" s="748"/>
      <c r="D20" s="748"/>
      <c r="E20" s="755" t="str">
        <f t="shared" si="0"/>
        <v/>
      </c>
      <c r="F20" s="748"/>
      <c r="G20" s="748"/>
      <c r="H20" s="755" t="str">
        <f t="shared" si="1"/>
        <v/>
      </c>
    </row>
    <row r="21" spans="1:8" ht="14" customHeight="1">
      <c r="A21" s="2"/>
      <c r="B21" s="748" t="s">
        <v>519</v>
      </c>
      <c r="C21" s="748"/>
      <c r="D21" s="748"/>
      <c r="E21" s="755" t="str">
        <f t="shared" si="0"/>
        <v/>
      </c>
      <c r="F21" s="748"/>
      <c r="G21" s="748"/>
      <c r="H21" s="755" t="str">
        <f t="shared" si="1"/>
        <v/>
      </c>
    </row>
    <row r="22" spans="1:8" ht="13.9" customHeight="1">
      <c r="A22" s="2"/>
      <c r="B22" s="758" t="s">
        <v>520</v>
      </c>
      <c r="C22" s="758"/>
      <c r="D22" s="758"/>
      <c r="E22" s="751" t="str">
        <f t="shared" si="0"/>
        <v/>
      </c>
      <c r="F22" s="758"/>
      <c r="G22" s="758"/>
      <c r="H22" s="751" t="str">
        <f t="shared" si="1"/>
        <v/>
      </c>
    </row>
    <row r="23" spans="1:8" ht="13.9" customHeight="1">
      <c r="A23" s="2"/>
      <c r="B23" s="758" t="s">
        <v>521</v>
      </c>
      <c r="C23" s="758"/>
      <c r="D23" s="758"/>
      <c r="E23" s="751" t="str">
        <f t="shared" si="0"/>
        <v/>
      </c>
      <c r="F23" s="758"/>
      <c r="G23" s="758"/>
      <c r="H23" s="751" t="str">
        <f t="shared" si="1"/>
        <v/>
      </c>
    </row>
    <row r="24" spans="1:8" ht="13.9" customHeight="1">
      <c r="A24" s="2"/>
      <c r="B24" s="758" t="s">
        <v>522</v>
      </c>
      <c r="C24" s="758"/>
      <c r="D24" s="758"/>
      <c r="E24" s="751" t="str">
        <f t="shared" si="0"/>
        <v/>
      </c>
      <c r="F24" s="758"/>
      <c r="G24" s="758"/>
      <c r="H24" s="751" t="str">
        <f t="shared" si="1"/>
        <v/>
      </c>
    </row>
    <row r="25" spans="1:8" ht="13.9" customHeight="1">
      <c r="A25" s="2"/>
      <c r="B25" s="758" t="s">
        <v>523</v>
      </c>
      <c r="C25" s="758"/>
      <c r="D25" s="758"/>
      <c r="E25" s="751" t="str">
        <f t="shared" si="0"/>
        <v/>
      </c>
      <c r="F25" s="758"/>
      <c r="G25" s="758"/>
      <c r="H25" s="751" t="str">
        <f t="shared" si="1"/>
        <v/>
      </c>
    </row>
    <row r="26" spans="1:8" ht="13.9" customHeight="1">
      <c r="A26" s="2" t="s">
        <v>524</v>
      </c>
      <c r="B26" s="758"/>
      <c r="C26" s="758"/>
      <c r="D26" s="758"/>
      <c r="E26" s="25" t="str">
        <f t="shared" si="0"/>
        <v/>
      </c>
      <c r="F26" s="758"/>
      <c r="G26" s="758"/>
      <c r="H26" s="25" t="str">
        <f t="shared" si="1"/>
        <v/>
      </c>
    </row>
    <row r="27" spans="1:8" ht="13.9" customHeight="1">
      <c r="A27" s="2"/>
      <c r="B27" s="758" t="s">
        <v>532</v>
      </c>
      <c r="C27" s="758"/>
      <c r="D27" s="758"/>
      <c r="E27" s="751" t="str">
        <f t="shared" si="0"/>
        <v/>
      </c>
      <c r="F27" s="758"/>
      <c r="G27" s="758"/>
      <c r="H27" s="751" t="str">
        <f t="shared" si="1"/>
        <v/>
      </c>
    </row>
    <row r="28" spans="1:8" ht="13.9" customHeight="1">
      <c r="A28" s="2"/>
      <c r="B28" s="758" t="s">
        <v>533</v>
      </c>
      <c r="C28" s="758"/>
      <c r="D28" s="758"/>
      <c r="E28" s="751" t="str">
        <f t="shared" si="0"/>
        <v/>
      </c>
      <c r="F28" s="758"/>
      <c r="G28" s="758"/>
      <c r="H28" s="751" t="str">
        <f t="shared" si="1"/>
        <v/>
      </c>
    </row>
    <row r="29" spans="1:8" ht="14" customHeight="1">
      <c r="A29" s="2"/>
      <c r="B29" s="758" t="s">
        <v>534</v>
      </c>
      <c r="C29" s="758"/>
      <c r="D29" s="758"/>
      <c r="E29" s="751" t="str">
        <f t="shared" si="0"/>
        <v/>
      </c>
      <c r="F29" s="758"/>
      <c r="G29" s="758"/>
      <c r="H29" s="751" t="str">
        <f t="shared" si="1"/>
        <v/>
      </c>
    </row>
    <row r="30" spans="1:8" ht="13.9" customHeight="1">
      <c r="A30" s="2"/>
      <c r="B30" s="758" t="s">
        <v>535</v>
      </c>
      <c r="C30" s="758"/>
      <c r="D30" s="758"/>
      <c r="E30" s="751" t="str">
        <f t="shared" si="0"/>
        <v/>
      </c>
      <c r="F30" s="758"/>
      <c r="G30" s="758"/>
      <c r="H30" s="751" t="str">
        <f t="shared" si="1"/>
        <v/>
      </c>
    </row>
    <row r="31" spans="1:8" ht="13.9" customHeight="1">
      <c r="A31" s="2"/>
      <c r="B31" s="758" t="s">
        <v>536</v>
      </c>
      <c r="C31" s="758"/>
      <c r="D31" s="758"/>
      <c r="E31" s="755" t="str">
        <f t="shared" si="0"/>
        <v/>
      </c>
      <c r="F31" s="758"/>
      <c r="G31" s="758"/>
      <c r="H31" s="755" t="str">
        <f t="shared" si="1"/>
        <v/>
      </c>
    </row>
    <row r="32" spans="1:8" ht="13.9" customHeight="1">
      <c r="A32" s="2" t="s">
        <v>537</v>
      </c>
      <c r="B32" s="758"/>
      <c r="C32" s="758"/>
      <c r="D32" s="758"/>
      <c r="E32" s="25" t="str">
        <f t="shared" si="0"/>
        <v/>
      </c>
      <c r="F32" s="758"/>
      <c r="G32" s="758"/>
      <c r="H32" s="25" t="str">
        <f t="shared" si="1"/>
        <v/>
      </c>
    </row>
    <row r="33" spans="1:8" ht="13.9" customHeight="1">
      <c r="A33" s="2"/>
      <c r="B33" s="758" t="s">
        <v>539</v>
      </c>
      <c r="C33" s="758"/>
      <c r="D33" s="758"/>
      <c r="E33" s="751" t="str">
        <f t="shared" si="0"/>
        <v/>
      </c>
      <c r="F33" s="758"/>
      <c r="G33" s="758"/>
      <c r="H33" s="751" t="str">
        <f t="shared" si="1"/>
        <v/>
      </c>
    </row>
    <row r="34" spans="1:8" ht="13.9" customHeight="1">
      <c r="A34" s="2"/>
      <c r="B34" s="758" t="s">
        <v>540</v>
      </c>
      <c r="C34" s="758"/>
      <c r="D34" s="758"/>
      <c r="E34" s="751" t="str">
        <f t="shared" si="0"/>
        <v/>
      </c>
      <c r="F34" s="758"/>
      <c r="G34" s="758"/>
      <c r="H34" s="751" t="str">
        <f t="shared" si="1"/>
        <v/>
      </c>
    </row>
    <row r="35" spans="1:8" ht="13.9" customHeight="1">
      <c r="A35" s="2"/>
      <c r="B35" s="758" t="s">
        <v>541</v>
      </c>
      <c r="C35" s="758"/>
      <c r="D35" s="758"/>
      <c r="E35" s="751" t="str">
        <f t="shared" si="0"/>
        <v/>
      </c>
      <c r="F35" s="758"/>
      <c r="G35" s="758"/>
      <c r="H35" s="751" t="str">
        <f t="shared" si="1"/>
        <v/>
      </c>
    </row>
    <row r="36" spans="1:8" ht="14" customHeight="1">
      <c r="A36" s="2"/>
      <c r="B36" s="758" t="s">
        <v>542</v>
      </c>
      <c r="C36" s="758"/>
      <c r="D36" s="758"/>
      <c r="E36" s="751" t="str">
        <f t="shared" si="0"/>
        <v/>
      </c>
      <c r="F36" s="758"/>
      <c r="G36" s="758"/>
      <c r="H36" s="751" t="str">
        <f t="shared" si="1"/>
        <v/>
      </c>
    </row>
    <row r="37" spans="1:8" ht="13.9" customHeight="1">
      <c r="A37" s="2"/>
      <c r="B37" s="758" t="s">
        <v>543</v>
      </c>
      <c r="C37" s="758"/>
      <c r="D37" s="758"/>
      <c r="E37" s="751" t="str">
        <f t="shared" si="0"/>
        <v/>
      </c>
      <c r="F37" s="758"/>
      <c r="G37" s="758"/>
      <c r="H37" s="751" t="str">
        <f t="shared" si="1"/>
        <v/>
      </c>
    </row>
    <row r="38" spans="1:8" ht="13.9" customHeight="1">
      <c r="A38" s="2"/>
      <c r="B38" s="758" t="s">
        <v>544</v>
      </c>
      <c r="C38" s="758"/>
      <c r="D38" s="758"/>
      <c r="E38" s="751" t="str">
        <f t="shared" si="0"/>
        <v/>
      </c>
      <c r="F38" s="758"/>
      <c r="G38" s="758"/>
      <c r="H38" s="751" t="str">
        <f t="shared" si="1"/>
        <v/>
      </c>
    </row>
    <row r="39" spans="1:8" ht="13.9" customHeight="1">
      <c r="A39" s="2" t="s">
        <v>545</v>
      </c>
      <c r="B39" s="758"/>
      <c r="C39" s="758"/>
      <c r="D39" s="758"/>
      <c r="E39" s="25" t="str">
        <f t="shared" si="0"/>
        <v/>
      </c>
      <c r="F39" s="758"/>
      <c r="G39" s="758"/>
      <c r="H39" s="25" t="str">
        <f t="shared" si="1"/>
        <v/>
      </c>
    </row>
    <row r="40" spans="1:8" ht="13.9" customHeight="1">
      <c r="A40" s="2"/>
      <c r="B40" s="758" t="s">
        <v>547</v>
      </c>
      <c r="C40" s="758"/>
      <c r="D40" s="758"/>
      <c r="E40" s="751" t="str">
        <f t="shared" si="0"/>
        <v/>
      </c>
      <c r="F40" s="758"/>
      <c r="G40" s="758"/>
      <c r="H40" s="751" t="str">
        <f t="shared" si="1"/>
        <v/>
      </c>
    </row>
    <row r="41" spans="1:8" ht="13.9" customHeight="1">
      <c r="A41" s="2"/>
      <c r="B41" s="758" t="s">
        <v>548</v>
      </c>
      <c r="C41" s="758"/>
      <c r="D41" s="758"/>
      <c r="E41" s="751" t="str">
        <f t="shared" si="0"/>
        <v/>
      </c>
      <c r="F41" s="758"/>
      <c r="G41" s="758"/>
      <c r="H41" s="751" t="str">
        <f t="shared" si="1"/>
        <v/>
      </c>
    </row>
    <row r="42" spans="1:8" ht="13.9" customHeight="1">
      <c r="A42" s="2"/>
      <c r="B42" s="758" t="s">
        <v>549</v>
      </c>
      <c r="C42" s="758"/>
      <c r="D42" s="758"/>
      <c r="E42" s="751" t="str">
        <f t="shared" si="0"/>
        <v/>
      </c>
      <c r="F42" s="758"/>
      <c r="G42" s="758"/>
      <c r="H42" s="751" t="str">
        <f t="shared" si="1"/>
        <v/>
      </c>
    </row>
    <row r="43" spans="1:8" ht="13.9" customHeight="1">
      <c r="A43" s="2" t="s">
        <v>550</v>
      </c>
      <c r="B43" s="758"/>
      <c r="C43" s="758"/>
      <c r="D43" s="758"/>
      <c r="E43" s="25" t="str">
        <f t="shared" si="0"/>
        <v/>
      </c>
      <c r="F43" s="758"/>
      <c r="G43" s="758"/>
      <c r="H43" s="25" t="str">
        <f t="shared" si="1"/>
        <v/>
      </c>
    </row>
    <row r="44" spans="1:8" ht="14" customHeight="1">
      <c r="A44" s="2"/>
      <c r="B44" s="758" t="s">
        <v>552</v>
      </c>
      <c r="C44" s="758"/>
      <c r="D44" s="758"/>
      <c r="E44" s="751" t="str">
        <f t="shared" si="0"/>
        <v/>
      </c>
      <c r="F44" s="758"/>
      <c r="G44" s="758"/>
      <c r="H44" s="751" t="str">
        <f t="shared" si="1"/>
        <v/>
      </c>
    </row>
    <row r="45" spans="1:8" ht="13.9" customHeight="1">
      <c r="A45" s="2"/>
      <c r="B45" s="758" t="s">
        <v>553</v>
      </c>
      <c r="C45" s="758"/>
      <c r="D45" s="758"/>
      <c r="E45" s="751" t="str">
        <f t="shared" si="0"/>
        <v/>
      </c>
      <c r="F45" s="758"/>
      <c r="G45" s="758"/>
      <c r="H45" s="751" t="str">
        <f t="shared" si="1"/>
        <v/>
      </c>
    </row>
    <row r="46" spans="1:8" ht="13.9" customHeight="1">
      <c r="A46" s="2"/>
      <c r="B46" s="758" t="s">
        <v>554</v>
      </c>
      <c r="C46" s="758"/>
      <c r="D46" s="758"/>
      <c r="E46" s="751" t="str">
        <f t="shared" si="0"/>
        <v/>
      </c>
      <c r="F46" s="758"/>
      <c r="G46" s="758"/>
      <c r="H46" s="751" t="str">
        <f t="shared" si="1"/>
        <v/>
      </c>
    </row>
    <row r="47" spans="1:8" ht="13.9" customHeight="1">
      <c r="A47" s="2"/>
      <c r="B47" s="758" t="s">
        <v>555</v>
      </c>
      <c r="C47" s="758"/>
      <c r="D47" s="758"/>
      <c r="E47" s="751" t="str">
        <f t="shared" si="0"/>
        <v/>
      </c>
      <c r="F47" s="758"/>
      <c r="G47" s="758"/>
      <c r="H47" s="751" t="str">
        <f t="shared" si="1"/>
        <v/>
      </c>
    </row>
    <row r="48" spans="1:8" ht="13.9" customHeight="1">
      <c r="A48" s="2"/>
      <c r="B48" s="758" t="s">
        <v>556</v>
      </c>
      <c r="C48" s="758"/>
      <c r="D48" s="758"/>
      <c r="E48" s="751" t="str">
        <f t="shared" si="0"/>
        <v/>
      </c>
      <c r="F48" s="758"/>
      <c r="G48" s="758"/>
      <c r="H48" s="751" t="str">
        <f t="shared" si="1"/>
        <v/>
      </c>
    </row>
    <row r="49" spans="1:8" ht="14" customHeight="1">
      <c r="A49" s="2"/>
      <c r="B49" s="758" t="s">
        <v>557</v>
      </c>
      <c r="C49" s="758"/>
      <c r="D49" s="758"/>
      <c r="E49" s="751" t="str">
        <f t="shared" si="0"/>
        <v/>
      </c>
      <c r="F49" s="758"/>
      <c r="G49" s="758"/>
      <c r="H49" s="751" t="str">
        <f t="shared" si="1"/>
        <v/>
      </c>
    </row>
    <row r="50" spans="1:8" ht="13.9" customHeight="1">
      <c r="A50" s="2"/>
      <c r="B50" s="758" t="s">
        <v>558</v>
      </c>
      <c r="C50" s="758"/>
      <c r="D50" s="758"/>
      <c r="E50" s="751" t="str">
        <f t="shared" si="0"/>
        <v/>
      </c>
      <c r="F50" s="758"/>
      <c r="G50" s="758"/>
      <c r="H50" s="751" t="str">
        <f t="shared" si="1"/>
        <v/>
      </c>
    </row>
    <row r="51" spans="1:8" ht="13.9" customHeight="1">
      <c r="A51" s="2" t="s">
        <v>559</v>
      </c>
      <c r="B51" s="758"/>
      <c r="C51" s="758"/>
      <c r="D51" s="758"/>
      <c r="E51" s="25" t="str">
        <f t="shared" si="0"/>
        <v/>
      </c>
      <c r="F51" s="758"/>
      <c r="G51" s="758"/>
      <c r="H51" s="25" t="str">
        <f t="shared" si="1"/>
        <v/>
      </c>
    </row>
    <row r="52" spans="1:8" ht="13.9" customHeight="1">
      <c r="A52" s="2"/>
      <c r="B52" s="758" t="s">
        <v>561</v>
      </c>
      <c r="C52" s="758"/>
      <c r="D52" s="758"/>
      <c r="E52" s="751" t="str">
        <f t="shared" si="0"/>
        <v/>
      </c>
      <c r="F52" s="758"/>
      <c r="G52" s="758"/>
      <c r="H52" s="751" t="str">
        <f t="shared" si="1"/>
        <v/>
      </c>
    </row>
    <row r="53" spans="1:8" ht="13.9" customHeight="1">
      <c r="A53" s="2"/>
      <c r="B53" s="758" t="s">
        <v>562</v>
      </c>
      <c r="C53" s="758"/>
      <c r="D53" s="758"/>
      <c r="E53" s="751" t="str">
        <f t="shared" si="0"/>
        <v/>
      </c>
      <c r="F53" s="758"/>
      <c r="G53" s="758"/>
      <c r="H53" s="751" t="str">
        <f t="shared" si="1"/>
        <v/>
      </c>
    </row>
    <row r="54" spans="1:8" ht="13.9" customHeight="1">
      <c r="A54" s="2"/>
      <c r="B54" s="758" t="s">
        <v>563</v>
      </c>
      <c r="C54" s="758"/>
      <c r="D54" s="758"/>
      <c r="E54" s="751" t="str">
        <f t="shared" si="0"/>
        <v/>
      </c>
      <c r="F54" s="758"/>
      <c r="G54" s="758"/>
      <c r="H54" s="751" t="str">
        <f t="shared" si="1"/>
        <v/>
      </c>
    </row>
    <row r="55" spans="1:8" ht="14" customHeight="1">
      <c r="A55" s="2"/>
      <c r="B55" s="758" t="s">
        <v>564</v>
      </c>
      <c r="C55" s="758"/>
      <c r="D55" s="758"/>
      <c r="E55" s="751" t="str">
        <f t="shared" si="0"/>
        <v/>
      </c>
      <c r="F55" s="758"/>
      <c r="G55" s="758"/>
      <c r="H55" s="751" t="str">
        <f t="shared" si="1"/>
        <v/>
      </c>
    </row>
    <row r="56" spans="1:8" ht="14" customHeight="1">
      <c r="A56" s="2"/>
      <c r="B56" s="758" t="s">
        <v>565</v>
      </c>
      <c r="C56" s="758"/>
      <c r="D56" s="758"/>
      <c r="E56" s="755" t="str">
        <f t="shared" si="0"/>
        <v/>
      </c>
      <c r="F56" s="758"/>
      <c r="G56" s="758"/>
      <c r="H56" s="755" t="str">
        <f t="shared" si="1"/>
        <v/>
      </c>
    </row>
    <row r="57" spans="1:8" ht="13.9" customHeight="1">
      <c r="A57" s="2"/>
      <c r="B57" s="758" t="s">
        <v>566</v>
      </c>
      <c r="C57" s="758"/>
      <c r="D57" s="758"/>
      <c r="E57" s="755" t="str">
        <f t="shared" si="0"/>
        <v/>
      </c>
      <c r="F57" s="758"/>
      <c r="G57" s="758"/>
      <c r="H57" s="755" t="str">
        <f t="shared" si="1"/>
        <v/>
      </c>
    </row>
    <row r="58" spans="1:8" ht="13.9" customHeight="1">
      <c r="A58" s="2"/>
      <c r="B58" s="758" t="s">
        <v>567</v>
      </c>
      <c r="C58" s="758"/>
      <c r="D58" s="758"/>
      <c r="E58" s="751" t="str">
        <f t="shared" si="0"/>
        <v/>
      </c>
      <c r="F58" s="758"/>
      <c r="G58" s="758"/>
      <c r="H58" s="751" t="str">
        <f t="shared" si="1"/>
        <v/>
      </c>
    </row>
    <row r="59" spans="1:8" ht="13.9" customHeight="1">
      <c r="A59" s="2" t="s">
        <v>568</v>
      </c>
      <c r="B59" s="758"/>
      <c r="C59" s="758"/>
      <c r="D59" s="758"/>
      <c r="E59" s="25" t="str">
        <f t="shared" si="0"/>
        <v/>
      </c>
      <c r="F59" s="758"/>
      <c r="G59" s="758"/>
      <c r="H59" s="25" t="str">
        <f t="shared" si="1"/>
        <v/>
      </c>
    </row>
    <row r="60" spans="1:8" ht="13.9" customHeight="1">
      <c r="A60" s="2"/>
      <c r="B60" s="758" t="s">
        <v>570</v>
      </c>
      <c r="C60" s="758"/>
      <c r="D60" s="758"/>
      <c r="E60" s="751" t="str">
        <f t="shared" si="0"/>
        <v/>
      </c>
      <c r="F60" s="758"/>
      <c r="G60" s="758"/>
      <c r="H60" s="751" t="str">
        <f t="shared" si="1"/>
        <v/>
      </c>
    </row>
    <row r="61" spans="1:8" ht="13.9" customHeight="1">
      <c r="A61" s="2"/>
      <c r="B61" s="758" t="s">
        <v>571</v>
      </c>
      <c r="C61" s="758"/>
      <c r="D61" s="758"/>
      <c r="E61" s="751" t="str">
        <f t="shared" si="0"/>
        <v/>
      </c>
      <c r="F61" s="758"/>
      <c r="G61" s="758"/>
      <c r="H61" s="751" t="str">
        <f t="shared" si="1"/>
        <v/>
      </c>
    </row>
    <row r="62" spans="1:8" ht="13.9" customHeight="1">
      <c r="A62" s="2"/>
      <c r="B62" s="758" t="s">
        <v>572</v>
      </c>
      <c r="C62" s="758"/>
      <c r="D62" s="758"/>
      <c r="E62" s="751" t="str">
        <f t="shared" si="0"/>
        <v/>
      </c>
      <c r="F62" s="758"/>
      <c r="G62" s="758"/>
      <c r="H62" s="751" t="str">
        <f t="shared" si="1"/>
        <v/>
      </c>
    </row>
    <row r="63" spans="1:8" ht="13.9" customHeight="1">
      <c r="A63" s="2"/>
      <c r="B63" s="758" t="s">
        <v>573</v>
      </c>
      <c r="C63" s="758"/>
      <c r="D63" s="758"/>
      <c r="E63" s="751" t="str">
        <f t="shared" si="0"/>
        <v/>
      </c>
      <c r="F63" s="758"/>
      <c r="G63" s="758"/>
      <c r="H63" s="751" t="str">
        <f t="shared" si="1"/>
        <v/>
      </c>
    </row>
    <row r="64" spans="1:8" ht="13.9" customHeight="1">
      <c r="A64" s="2" t="s">
        <v>574</v>
      </c>
      <c r="B64" s="758"/>
      <c r="C64" s="758"/>
      <c r="D64" s="758"/>
      <c r="E64" s="25" t="str">
        <f t="shared" si="0"/>
        <v/>
      </c>
      <c r="F64" s="758"/>
      <c r="G64" s="758"/>
      <c r="H64" s="25" t="str">
        <f t="shared" si="1"/>
        <v/>
      </c>
    </row>
    <row r="65" spans="1:8" ht="14" customHeight="1">
      <c r="A65" s="2"/>
      <c r="B65" s="758" t="s">
        <v>576</v>
      </c>
      <c r="C65" s="758"/>
      <c r="D65" s="758"/>
      <c r="E65" s="751" t="str">
        <f t="shared" si="0"/>
        <v/>
      </c>
      <c r="F65" s="758"/>
      <c r="G65" s="758"/>
      <c r="H65" s="751" t="str">
        <f t="shared" si="1"/>
        <v/>
      </c>
    </row>
    <row r="66" spans="1:8" ht="13.9" customHeight="1">
      <c r="A66" s="2"/>
      <c r="B66" s="758" t="s">
        <v>577</v>
      </c>
      <c r="C66" s="758"/>
      <c r="D66" s="758"/>
      <c r="E66" s="751" t="str">
        <f t="shared" si="0"/>
        <v/>
      </c>
      <c r="F66" s="758"/>
      <c r="G66" s="758"/>
      <c r="H66" s="751" t="str">
        <f t="shared" si="1"/>
        <v/>
      </c>
    </row>
    <row r="67" spans="1:8" ht="13.9" customHeight="1">
      <c r="A67" s="2"/>
      <c r="B67" s="758" t="s">
        <v>578</v>
      </c>
      <c r="C67" s="758"/>
      <c r="D67" s="758"/>
      <c r="E67" s="751" t="str">
        <f t="shared" si="0"/>
        <v/>
      </c>
      <c r="F67" s="758"/>
      <c r="G67" s="758"/>
      <c r="H67" s="751" t="str">
        <f t="shared" si="1"/>
        <v/>
      </c>
    </row>
    <row r="68" spans="1:8" ht="13.9" customHeight="1">
      <c r="A68" s="2" t="s">
        <v>579</v>
      </c>
      <c r="B68" s="758"/>
      <c r="C68" s="758"/>
      <c r="D68" s="758"/>
      <c r="E68" s="25" t="str">
        <f t="shared" si="0"/>
        <v/>
      </c>
      <c r="F68" s="758"/>
      <c r="G68" s="758"/>
      <c r="H68" s="25" t="str">
        <f t="shared" si="1"/>
        <v/>
      </c>
    </row>
    <row r="69" spans="1:8" ht="14.25" customHeight="1">
      <c r="A69" s="2"/>
      <c r="B69" s="758" t="s">
        <v>580</v>
      </c>
      <c r="C69" s="758"/>
      <c r="D69" s="758"/>
      <c r="E69" s="751" t="str">
        <f t="shared" ref="E69:E91" si="2">+IFERROR(D69*100/C69,"")</f>
        <v/>
      </c>
      <c r="F69" s="758"/>
      <c r="G69" s="758"/>
      <c r="H69" s="751" t="str">
        <f t="shared" ref="H69:H91" si="3">+IFERROR(G69*100/F69,"")</f>
        <v/>
      </c>
    </row>
    <row r="70" spans="1:8" ht="13.9" customHeight="1">
      <c r="A70" s="2"/>
      <c r="B70" s="758" t="s">
        <v>581</v>
      </c>
      <c r="C70" s="758"/>
      <c r="D70" s="758"/>
      <c r="E70" s="751" t="str">
        <f t="shared" si="2"/>
        <v/>
      </c>
      <c r="F70" s="758"/>
      <c r="G70" s="758"/>
      <c r="H70" s="751" t="str">
        <f t="shared" si="3"/>
        <v/>
      </c>
    </row>
    <row r="71" spans="1:8" ht="13.9" customHeight="1">
      <c r="A71" s="2"/>
      <c r="B71" s="758" t="s">
        <v>582</v>
      </c>
      <c r="C71" s="758"/>
      <c r="D71" s="758"/>
      <c r="E71" s="751" t="str">
        <f t="shared" si="2"/>
        <v/>
      </c>
      <c r="F71" s="758"/>
      <c r="G71" s="758"/>
      <c r="H71" s="751" t="str">
        <f t="shared" si="3"/>
        <v/>
      </c>
    </row>
    <row r="72" spans="1:8" ht="14" customHeight="1">
      <c r="A72" s="2" t="s">
        <v>583</v>
      </c>
      <c r="B72" s="758"/>
      <c r="C72" s="758"/>
      <c r="D72" s="758"/>
      <c r="E72" s="25" t="str">
        <f t="shared" si="2"/>
        <v/>
      </c>
      <c r="F72" s="758"/>
      <c r="G72" s="758"/>
      <c r="H72" s="25" t="str">
        <f t="shared" si="3"/>
        <v/>
      </c>
    </row>
    <row r="73" spans="1:8" ht="14.25" customHeight="1">
      <c r="A73" s="2"/>
      <c r="B73" s="758" t="s">
        <v>584</v>
      </c>
      <c r="C73" s="758"/>
      <c r="D73" s="758"/>
      <c r="E73" s="751" t="str">
        <f t="shared" si="2"/>
        <v/>
      </c>
      <c r="F73" s="758"/>
      <c r="G73" s="758"/>
      <c r="H73" s="751" t="str">
        <f t="shared" si="3"/>
        <v/>
      </c>
    </row>
    <row r="74" spans="1:8" ht="13.9" customHeight="1">
      <c r="A74" s="2" t="s">
        <v>585</v>
      </c>
      <c r="B74" s="758"/>
      <c r="C74" s="758"/>
      <c r="D74" s="758"/>
      <c r="E74" s="25" t="str">
        <f t="shared" si="2"/>
        <v/>
      </c>
      <c r="F74" s="758"/>
      <c r="G74" s="758"/>
      <c r="H74" s="25" t="str">
        <f t="shared" si="3"/>
        <v/>
      </c>
    </row>
    <row r="75" spans="1:8" ht="14.25" customHeight="1">
      <c r="A75" s="2"/>
      <c r="B75" s="758" t="s">
        <v>586</v>
      </c>
      <c r="C75" s="758"/>
      <c r="D75" s="758"/>
      <c r="E75" s="751" t="str">
        <f t="shared" si="2"/>
        <v/>
      </c>
      <c r="F75" s="758"/>
      <c r="G75" s="758"/>
      <c r="H75" s="751" t="str">
        <f t="shared" si="3"/>
        <v/>
      </c>
    </row>
    <row r="76" spans="1:8" ht="14" customHeight="1">
      <c r="A76" s="2"/>
      <c r="B76" s="758" t="s">
        <v>587</v>
      </c>
      <c r="C76" s="758"/>
      <c r="D76" s="758"/>
      <c r="E76" s="751" t="str">
        <f t="shared" si="2"/>
        <v/>
      </c>
      <c r="F76" s="758"/>
      <c r="G76" s="758"/>
      <c r="H76" s="751" t="str">
        <f t="shared" si="3"/>
        <v/>
      </c>
    </row>
    <row r="77" spans="1:8" ht="13.9" customHeight="1">
      <c r="A77" s="2"/>
      <c r="B77" s="758" t="s">
        <v>588</v>
      </c>
      <c r="C77" s="758"/>
      <c r="D77" s="758"/>
      <c r="E77" s="751" t="str">
        <f t="shared" si="2"/>
        <v/>
      </c>
      <c r="F77" s="758"/>
      <c r="G77" s="758"/>
      <c r="H77" s="751" t="str">
        <f t="shared" si="3"/>
        <v/>
      </c>
    </row>
    <row r="78" spans="1:8" ht="13.9" customHeight="1">
      <c r="A78" s="2" t="s">
        <v>589</v>
      </c>
      <c r="B78" s="758"/>
      <c r="C78" s="758"/>
      <c r="D78" s="758"/>
      <c r="E78" s="25" t="str">
        <f t="shared" si="2"/>
        <v/>
      </c>
      <c r="F78" s="758"/>
      <c r="G78" s="758"/>
      <c r="H78" s="25" t="str">
        <f t="shared" si="3"/>
        <v/>
      </c>
    </row>
    <row r="79" spans="1:8" ht="13.9" customHeight="1">
      <c r="A79" s="2"/>
      <c r="B79" s="758" t="s">
        <v>591</v>
      </c>
      <c r="C79" s="758"/>
      <c r="D79" s="758"/>
      <c r="E79" s="751" t="str">
        <f t="shared" si="2"/>
        <v/>
      </c>
      <c r="F79" s="758"/>
      <c r="G79" s="758"/>
      <c r="H79" s="751" t="str">
        <f t="shared" si="3"/>
        <v/>
      </c>
    </row>
    <row r="80" spans="1:8" ht="13.9" customHeight="1">
      <c r="A80" s="2"/>
      <c r="B80" s="758" t="s">
        <v>592</v>
      </c>
      <c r="C80" s="758"/>
      <c r="D80" s="758"/>
      <c r="E80" s="755" t="str">
        <f t="shared" si="2"/>
        <v/>
      </c>
      <c r="F80" s="758"/>
      <c r="G80" s="758"/>
      <c r="H80" s="755" t="str">
        <f t="shared" si="3"/>
        <v/>
      </c>
    </row>
    <row r="81" spans="1:8" ht="14" customHeight="1">
      <c r="A81" s="2"/>
      <c r="B81" s="758" t="s">
        <v>593</v>
      </c>
      <c r="C81" s="758"/>
      <c r="D81" s="758"/>
      <c r="E81" s="755" t="str">
        <f t="shared" si="2"/>
        <v/>
      </c>
      <c r="F81" s="758"/>
      <c r="G81" s="758"/>
      <c r="H81" s="755" t="str">
        <f t="shared" si="3"/>
        <v/>
      </c>
    </row>
    <row r="82" spans="1:8" ht="13.9" customHeight="1">
      <c r="A82" s="2" t="s">
        <v>594</v>
      </c>
      <c r="B82" s="758"/>
      <c r="C82" s="758"/>
      <c r="D82" s="758"/>
      <c r="E82" s="25" t="str">
        <f t="shared" si="2"/>
        <v/>
      </c>
      <c r="F82" s="758"/>
      <c r="G82" s="758"/>
      <c r="H82" s="25" t="str">
        <f t="shared" si="3"/>
        <v/>
      </c>
    </row>
    <row r="83" spans="1:8" ht="14.25" customHeight="1">
      <c r="A83" s="2"/>
      <c r="B83" s="758" t="s">
        <v>595</v>
      </c>
      <c r="C83" s="758"/>
      <c r="D83" s="758"/>
      <c r="E83" s="751" t="str">
        <f t="shared" si="2"/>
        <v/>
      </c>
      <c r="F83" s="758"/>
      <c r="G83" s="758"/>
      <c r="H83" s="751" t="str">
        <f t="shared" si="3"/>
        <v/>
      </c>
    </row>
    <row r="84" spans="1:8" ht="13.9" customHeight="1">
      <c r="A84" s="2" t="s">
        <v>596</v>
      </c>
      <c r="B84" s="758"/>
      <c r="C84" s="758"/>
      <c r="D84" s="758"/>
      <c r="E84" s="25" t="str">
        <f t="shared" si="2"/>
        <v/>
      </c>
      <c r="F84" s="758"/>
      <c r="G84" s="758"/>
      <c r="H84" s="25" t="str">
        <f t="shared" si="3"/>
        <v/>
      </c>
    </row>
    <row r="85" spans="1:8" ht="13.9" customHeight="1">
      <c r="A85" s="2"/>
      <c r="B85" s="758" t="s">
        <v>598</v>
      </c>
      <c r="C85" s="758"/>
      <c r="D85" s="758"/>
      <c r="E85" s="751" t="str">
        <f t="shared" si="2"/>
        <v/>
      </c>
      <c r="F85" s="758"/>
      <c r="G85" s="758"/>
      <c r="H85" s="751" t="str">
        <f t="shared" si="3"/>
        <v/>
      </c>
    </row>
    <row r="86" spans="1:8" ht="13.9" customHeight="1">
      <c r="A86" s="2"/>
      <c r="B86" s="758" t="s">
        <v>599</v>
      </c>
      <c r="C86" s="758"/>
      <c r="D86" s="758"/>
      <c r="E86" s="751" t="str">
        <f t="shared" si="2"/>
        <v/>
      </c>
      <c r="F86" s="758"/>
      <c r="G86" s="758"/>
      <c r="H86" s="751" t="str">
        <f t="shared" si="3"/>
        <v/>
      </c>
    </row>
    <row r="87" spans="1:8" ht="14" customHeight="1">
      <c r="A87" s="2"/>
      <c r="B87" s="758" t="s">
        <v>600</v>
      </c>
      <c r="C87" s="758"/>
      <c r="D87" s="758"/>
      <c r="E87" s="751" t="str">
        <f t="shared" si="2"/>
        <v/>
      </c>
      <c r="F87" s="758"/>
      <c r="G87" s="758"/>
      <c r="H87" s="751" t="str">
        <f t="shared" si="3"/>
        <v/>
      </c>
    </row>
    <row r="88" spans="1:8" ht="13.9" customHeight="1">
      <c r="A88" s="2"/>
      <c r="B88" s="758" t="s">
        <v>601</v>
      </c>
      <c r="C88" s="758"/>
      <c r="D88" s="758"/>
      <c r="E88" s="751" t="str">
        <f t="shared" si="2"/>
        <v/>
      </c>
      <c r="F88" s="758"/>
      <c r="G88" s="758"/>
      <c r="H88" s="751" t="str">
        <f t="shared" si="3"/>
        <v/>
      </c>
    </row>
    <row r="89" spans="1:8" ht="13.9" customHeight="1">
      <c r="A89" s="2"/>
      <c r="B89" s="758" t="s">
        <v>602</v>
      </c>
      <c r="C89" s="758"/>
      <c r="D89" s="758"/>
      <c r="E89" s="755" t="str">
        <f t="shared" si="2"/>
        <v/>
      </c>
      <c r="F89" s="758"/>
      <c r="G89" s="758"/>
      <c r="H89" s="755" t="str">
        <f t="shared" si="3"/>
        <v/>
      </c>
    </row>
    <row r="90" spans="1:8" ht="13.9" customHeight="1">
      <c r="A90" s="2"/>
      <c r="B90" s="758" t="s">
        <v>603</v>
      </c>
      <c r="C90" s="758"/>
      <c r="D90" s="758"/>
      <c r="E90" s="751" t="str">
        <f t="shared" si="2"/>
        <v/>
      </c>
      <c r="F90" s="758"/>
      <c r="G90" s="758"/>
      <c r="H90" s="751" t="str">
        <f t="shared" si="3"/>
        <v/>
      </c>
    </row>
    <row r="91" spans="1:8" ht="14.25" customHeight="1" thickBot="1">
      <c r="A91" s="282" t="s">
        <v>606</v>
      </c>
      <c r="B91" s="759"/>
      <c r="C91" s="759"/>
      <c r="D91" s="759"/>
      <c r="E91" s="19" t="str">
        <f t="shared" si="2"/>
        <v/>
      </c>
      <c r="F91" s="759"/>
      <c r="G91" s="759"/>
      <c r="H91" s="19" t="str">
        <f t="shared" si="3"/>
        <v/>
      </c>
    </row>
  </sheetData>
  <mergeCells count="3">
    <mergeCell ref="A2:B3"/>
    <mergeCell ref="C2:E2"/>
    <mergeCell ref="F2:H2"/>
  </mergeCells>
  <conditionalFormatting sqref="E4:E91 H4:H91">
    <cfRule type="containsBlanks" dxfId="9" priority="1">
      <formula>LEN(TRIM(E4))=0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50" max="16383" man="1"/>
  </rowBreaks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63E5-F0AA-418B-88E6-1C7F95045405}">
  <sheetPr>
    <tabColor rgb="FF7030A0"/>
  </sheetPr>
  <dimension ref="A1:G90"/>
  <sheetViews>
    <sheetView view="pageBreakPreview" zoomScale="85" zoomScaleNormal="100" zoomScaleSheetLayoutView="85" workbookViewId="0">
      <pane ySplit="2" topLeftCell="A3" activePane="bottomLeft" state="frozen"/>
      <selection activeCell="A28" sqref="A28"/>
      <selection pane="bottomLeft" activeCell="F6" sqref="F6"/>
    </sheetView>
  </sheetViews>
  <sheetFormatPr baseColWidth="10" defaultColWidth="14.3984375" defaultRowHeight="15" customHeight="1"/>
  <cols>
    <col min="1" max="1" width="1.06640625" style="422" customWidth="1"/>
    <col min="2" max="2" width="19.53125" style="422" customWidth="1"/>
    <col min="3" max="7" width="16.06640625" style="422" customWidth="1"/>
    <col min="8" max="15" width="10.796875" style="422" customWidth="1"/>
    <col min="16" max="17" width="14.3984375" style="422" customWidth="1"/>
    <col min="18" max="16384" width="14.3984375" style="422"/>
  </cols>
  <sheetData>
    <row r="1" spans="1:7" ht="14" customHeight="1">
      <c r="A1" s="6" t="s">
        <v>3053</v>
      </c>
      <c r="B1" s="28"/>
      <c r="C1" s="28"/>
      <c r="D1" s="28"/>
      <c r="E1" s="28"/>
      <c r="F1" s="28"/>
      <c r="G1" s="28"/>
    </row>
    <row r="2" spans="1:7" ht="51.5" customHeight="1" thickBot="1">
      <c r="A2" s="1186" t="s">
        <v>629</v>
      </c>
      <c r="B2" s="1187"/>
      <c r="C2" s="894" t="s">
        <v>60</v>
      </c>
      <c r="D2" s="894" t="s">
        <v>66</v>
      </c>
      <c r="E2" s="894" t="s">
        <v>3020</v>
      </c>
      <c r="F2" s="894" t="s">
        <v>3021</v>
      </c>
      <c r="G2" s="894" t="s">
        <v>3022</v>
      </c>
    </row>
    <row r="3" spans="1:7" ht="15" customHeight="1">
      <c r="A3" s="2" t="s">
        <v>498</v>
      </c>
      <c r="B3" s="758"/>
      <c r="C3" s="25"/>
      <c r="D3" s="25"/>
      <c r="E3" s="25"/>
      <c r="F3" s="25"/>
      <c r="G3" s="25"/>
    </row>
    <row r="4" spans="1:7" ht="15" customHeight="1">
      <c r="A4" s="2"/>
      <c r="B4" s="758" t="s">
        <v>500</v>
      </c>
      <c r="C4" s="755"/>
      <c r="D4" s="755"/>
      <c r="E4" s="755"/>
      <c r="F4" s="755"/>
      <c r="G4" s="755"/>
    </row>
    <row r="5" spans="1:7" ht="15" customHeight="1">
      <c r="A5" s="2"/>
      <c r="B5" s="758" t="s">
        <v>501</v>
      </c>
      <c r="C5" s="751"/>
      <c r="D5" s="751"/>
      <c r="E5" s="751"/>
      <c r="F5" s="751"/>
      <c r="G5" s="751"/>
    </row>
    <row r="6" spans="1:7" ht="15" customHeight="1">
      <c r="A6" s="2"/>
      <c r="B6" s="758" t="s">
        <v>502</v>
      </c>
      <c r="C6" s="751"/>
      <c r="D6" s="751"/>
      <c r="E6" s="751"/>
      <c r="F6" s="751"/>
      <c r="G6" s="751"/>
    </row>
    <row r="7" spans="1:7" ht="15" customHeight="1">
      <c r="A7" s="2" t="s">
        <v>503</v>
      </c>
      <c r="B7" s="758"/>
      <c r="C7" s="25"/>
      <c r="D7" s="25"/>
      <c r="E7" s="25"/>
      <c r="F7" s="25"/>
      <c r="G7" s="25"/>
    </row>
    <row r="8" spans="1:7" ht="15" customHeight="1">
      <c r="A8" s="2"/>
      <c r="B8" s="758" t="s">
        <v>505</v>
      </c>
      <c r="C8" s="751"/>
      <c r="D8" s="751"/>
      <c r="E8" s="751"/>
      <c r="F8" s="751"/>
      <c r="G8" s="751"/>
    </row>
    <row r="9" spans="1:7" ht="15" customHeight="1">
      <c r="A9" s="2"/>
      <c r="B9" s="758" t="s">
        <v>506</v>
      </c>
      <c r="C9" s="751"/>
      <c r="D9" s="751"/>
      <c r="E9" s="751"/>
      <c r="F9" s="751"/>
      <c r="G9" s="751"/>
    </row>
    <row r="10" spans="1:7" ht="15" customHeight="1">
      <c r="A10" s="2"/>
      <c r="B10" s="758" t="s">
        <v>507</v>
      </c>
      <c r="C10" s="751"/>
      <c r="D10" s="751"/>
      <c r="E10" s="751"/>
      <c r="F10" s="751"/>
      <c r="G10" s="751"/>
    </row>
    <row r="11" spans="1:7" ht="15" customHeight="1">
      <c r="A11" s="2"/>
      <c r="B11" s="758" t="s">
        <v>508</v>
      </c>
      <c r="C11" s="751"/>
      <c r="D11" s="751"/>
      <c r="E11" s="751"/>
      <c r="F11" s="751"/>
      <c r="G11" s="751"/>
    </row>
    <row r="12" spans="1:7" ht="15" customHeight="1">
      <c r="A12" s="2"/>
      <c r="B12" s="758" t="s">
        <v>509</v>
      </c>
      <c r="C12" s="751"/>
      <c r="D12" s="751"/>
      <c r="E12" s="751"/>
      <c r="F12" s="751"/>
      <c r="G12" s="751"/>
    </row>
    <row r="13" spans="1:7" ht="15" customHeight="1">
      <c r="A13" s="2" t="s">
        <v>510</v>
      </c>
      <c r="B13" s="758"/>
      <c r="C13" s="25"/>
      <c r="D13" s="25"/>
      <c r="E13" s="25"/>
      <c r="F13" s="25"/>
      <c r="G13" s="25"/>
    </row>
    <row r="14" spans="1:7" ht="15" customHeight="1">
      <c r="A14" s="2"/>
      <c r="B14" s="758" t="s">
        <v>512</v>
      </c>
      <c r="C14" s="751"/>
      <c r="D14" s="751"/>
      <c r="E14" s="751"/>
      <c r="F14" s="751"/>
      <c r="G14" s="751"/>
    </row>
    <row r="15" spans="1:7" ht="15" customHeight="1">
      <c r="A15" s="2"/>
      <c r="B15" s="758" t="s">
        <v>513</v>
      </c>
      <c r="C15" s="751"/>
      <c r="D15" s="751"/>
      <c r="E15" s="751"/>
      <c r="F15" s="751"/>
      <c r="G15" s="751"/>
    </row>
    <row r="16" spans="1:7" ht="15" customHeight="1">
      <c r="A16" s="2" t="s">
        <v>514</v>
      </c>
      <c r="B16" s="758"/>
      <c r="C16" s="25"/>
      <c r="D16" s="25"/>
      <c r="E16" s="25"/>
      <c r="F16" s="25"/>
      <c r="G16" s="25"/>
    </row>
    <row r="17" spans="1:7" ht="15" customHeight="1">
      <c r="A17" s="2"/>
      <c r="B17" s="758" t="s">
        <v>516</v>
      </c>
      <c r="C17" s="751"/>
      <c r="D17" s="751"/>
      <c r="E17" s="751"/>
      <c r="F17" s="751"/>
      <c r="G17" s="751"/>
    </row>
    <row r="18" spans="1:7" ht="15" customHeight="1">
      <c r="A18" s="2"/>
      <c r="B18" s="758" t="s">
        <v>517</v>
      </c>
      <c r="C18" s="751"/>
      <c r="D18" s="751"/>
      <c r="E18" s="751"/>
      <c r="F18" s="751"/>
      <c r="G18" s="751"/>
    </row>
    <row r="19" spans="1:7" ht="15" customHeight="1">
      <c r="A19" s="2"/>
      <c r="B19" s="748" t="s">
        <v>518</v>
      </c>
      <c r="C19" s="755"/>
      <c r="D19" s="755"/>
      <c r="E19" s="755"/>
      <c r="F19" s="755"/>
      <c r="G19" s="755"/>
    </row>
    <row r="20" spans="1:7" ht="15" customHeight="1">
      <c r="A20" s="2"/>
      <c r="B20" s="748" t="s">
        <v>519</v>
      </c>
      <c r="C20" s="755"/>
      <c r="D20" s="755"/>
      <c r="E20" s="755"/>
      <c r="F20" s="755"/>
      <c r="G20" s="755"/>
    </row>
    <row r="21" spans="1:7" ht="15" customHeight="1">
      <c r="A21" s="2"/>
      <c r="B21" s="758" t="s">
        <v>520</v>
      </c>
      <c r="C21" s="751"/>
      <c r="D21" s="751"/>
      <c r="E21" s="751"/>
      <c r="F21" s="751"/>
      <c r="G21" s="751"/>
    </row>
    <row r="22" spans="1:7" ht="15" customHeight="1">
      <c r="A22" s="2"/>
      <c r="B22" s="758" t="s">
        <v>521</v>
      </c>
      <c r="C22" s="751"/>
      <c r="D22" s="751"/>
      <c r="E22" s="751"/>
      <c r="F22" s="751"/>
      <c r="G22" s="751"/>
    </row>
    <row r="23" spans="1:7" ht="15" customHeight="1">
      <c r="A23" s="2"/>
      <c r="B23" s="758" t="s">
        <v>522</v>
      </c>
      <c r="C23" s="751"/>
      <c r="D23" s="751"/>
      <c r="E23" s="751"/>
      <c r="F23" s="751"/>
      <c r="G23" s="751"/>
    </row>
    <row r="24" spans="1:7" ht="15" customHeight="1">
      <c r="A24" s="2"/>
      <c r="B24" s="758" t="s">
        <v>523</v>
      </c>
      <c r="C24" s="751"/>
      <c r="D24" s="751"/>
      <c r="E24" s="751"/>
      <c r="F24" s="751"/>
      <c r="G24" s="751"/>
    </row>
    <row r="25" spans="1:7" ht="15" customHeight="1">
      <c r="A25" s="2" t="s">
        <v>524</v>
      </c>
      <c r="B25" s="758"/>
      <c r="C25" s="25"/>
      <c r="D25" s="25"/>
      <c r="E25" s="25"/>
      <c r="F25" s="25"/>
      <c r="G25" s="25"/>
    </row>
    <row r="26" spans="1:7" ht="15" customHeight="1">
      <c r="A26" s="2"/>
      <c r="B26" s="758" t="s">
        <v>532</v>
      </c>
      <c r="C26" s="751"/>
      <c r="D26" s="751"/>
      <c r="E26" s="751"/>
      <c r="F26" s="751"/>
      <c r="G26" s="751"/>
    </row>
    <row r="27" spans="1:7" ht="15" customHeight="1">
      <c r="A27" s="2"/>
      <c r="B27" s="758" t="s">
        <v>533</v>
      </c>
      <c r="C27" s="751"/>
      <c r="D27" s="751"/>
      <c r="E27" s="751"/>
      <c r="F27" s="751"/>
      <c r="G27" s="751"/>
    </row>
    <row r="28" spans="1:7" ht="15" customHeight="1">
      <c r="A28" s="2"/>
      <c r="B28" s="758" t="s">
        <v>534</v>
      </c>
      <c r="C28" s="751"/>
      <c r="D28" s="751"/>
      <c r="E28" s="751"/>
      <c r="F28" s="751"/>
      <c r="G28" s="751"/>
    </row>
    <row r="29" spans="1:7" ht="15" customHeight="1">
      <c r="A29" s="2"/>
      <c r="B29" s="758" t="s">
        <v>535</v>
      </c>
      <c r="C29" s="751"/>
      <c r="D29" s="751"/>
      <c r="E29" s="751"/>
      <c r="F29" s="751"/>
      <c r="G29" s="751"/>
    </row>
    <row r="30" spans="1:7" ht="15" customHeight="1">
      <c r="A30" s="2"/>
      <c r="B30" s="758" t="s">
        <v>536</v>
      </c>
      <c r="C30" s="755"/>
      <c r="D30" s="755"/>
      <c r="E30" s="755"/>
      <c r="F30" s="755"/>
      <c r="G30" s="755"/>
    </row>
    <row r="31" spans="1:7" ht="15" customHeight="1">
      <c r="A31" s="2" t="s">
        <v>537</v>
      </c>
      <c r="B31" s="758"/>
      <c r="C31" s="25"/>
      <c r="D31" s="25"/>
      <c r="E31" s="25"/>
      <c r="F31" s="25"/>
      <c r="G31" s="25"/>
    </row>
    <row r="32" spans="1:7" ht="15" customHeight="1">
      <c r="A32" s="2"/>
      <c r="B32" s="758" t="s">
        <v>539</v>
      </c>
      <c r="C32" s="751"/>
      <c r="D32" s="751"/>
      <c r="E32" s="751"/>
      <c r="F32" s="751"/>
      <c r="G32" s="751"/>
    </row>
    <row r="33" spans="1:7" ht="15" customHeight="1">
      <c r="A33" s="2"/>
      <c r="B33" s="758" t="s">
        <v>540</v>
      </c>
      <c r="C33" s="751"/>
      <c r="D33" s="751"/>
      <c r="E33" s="751"/>
      <c r="F33" s="751"/>
      <c r="G33" s="751"/>
    </row>
    <row r="34" spans="1:7" ht="15" customHeight="1">
      <c r="A34" s="2"/>
      <c r="B34" s="758" t="s">
        <v>541</v>
      </c>
      <c r="C34" s="751"/>
      <c r="D34" s="751"/>
      <c r="E34" s="751"/>
      <c r="F34" s="751"/>
      <c r="G34" s="751"/>
    </row>
    <row r="35" spans="1:7" ht="15" customHeight="1">
      <c r="A35" s="2"/>
      <c r="B35" s="758" t="s">
        <v>542</v>
      </c>
      <c r="C35" s="751"/>
      <c r="D35" s="751"/>
      <c r="E35" s="751"/>
      <c r="F35" s="751"/>
      <c r="G35" s="751"/>
    </row>
    <row r="36" spans="1:7" ht="15" customHeight="1">
      <c r="A36" s="2"/>
      <c r="B36" s="758" t="s">
        <v>543</v>
      </c>
      <c r="C36" s="751"/>
      <c r="D36" s="751"/>
      <c r="E36" s="751"/>
      <c r="F36" s="751"/>
      <c r="G36" s="751"/>
    </row>
    <row r="37" spans="1:7" ht="15" customHeight="1">
      <c r="A37" s="2"/>
      <c r="B37" s="758" t="s">
        <v>544</v>
      </c>
      <c r="C37" s="751"/>
      <c r="D37" s="751"/>
      <c r="E37" s="751"/>
      <c r="F37" s="751"/>
      <c r="G37" s="751"/>
    </row>
    <row r="38" spans="1:7" ht="15" customHeight="1">
      <c r="A38" s="2" t="s">
        <v>545</v>
      </c>
      <c r="B38" s="758"/>
      <c r="C38" s="25"/>
      <c r="D38" s="25"/>
      <c r="E38" s="25"/>
      <c r="F38" s="25"/>
      <c r="G38" s="25"/>
    </row>
    <row r="39" spans="1:7" ht="15" customHeight="1">
      <c r="A39" s="2"/>
      <c r="B39" s="758" t="s">
        <v>547</v>
      </c>
      <c r="C39" s="751"/>
      <c r="D39" s="751"/>
      <c r="E39" s="751"/>
      <c r="F39" s="751"/>
      <c r="G39" s="751"/>
    </row>
    <row r="40" spans="1:7" ht="15" customHeight="1">
      <c r="A40" s="2"/>
      <c r="B40" s="758" t="s">
        <v>548</v>
      </c>
      <c r="C40" s="751"/>
      <c r="D40" s="751"/>
      <c r="E40" s="751"/>
      <c r="F40" s="751"/>
      <c r="G40" s="751"/>
    </row>
    <row r="41" spans="1:7" ht="15" customHeight="1">
      <c r="A41" s="2"/>
      <c r="B41" s="758" t="s">
        <v>549</v>
      </c>
      <c r="C41" s="751"/>
      <c r="D41" s="751"/>
      <c r="E41" s="751"/>
      <c r="F41" s="751"/>
      <c r="G41" s="751"/>
    </row>
    <row r="42" spans="1:7" ht="15" customHeight="1">
      <c r="A42" s="2" t="s">
        <v>550</v>
      </c>
      <c r="B42" s="758"/>
      <c r="C42" s="25"/>
      <c r="D42" s="25"/>
      <c r="E42" s="25"/>
      <c r="F42" s="25"/>
      <c r="G42" s="25"/>
    </row>
    <row r="43" spans="1:7" ht="15" customHeight="1">
      <c r="A43" s="2"/>
      <c r="B43" s="758" t="s">
        <v>552</v>
      </c>
      <c r="C43" s="751"/>
      <c r="D43" s="751"/>
      <c r="E43" s="751"/>
      <c r="F43" s="751"/>
      <c r="G43" s="751"/>
    </row>
    <row r="44" spans="1:7" ht="15" customHeight="1">
      <c r="A44" s="2"/>
      <c r="B44" s="758" t="s">
        <v>553</v>
      </c>
      <c r="C44" s="751"/>
      <c r="D44" s="751"/>
      <c r="E44" s="751"/>
      <c r="F44" s="751"/>
      <c r="G44" s="751"/>
    </row>
    <row r="45" spans="1:7" ht="15" customHeight="1">
      <c r="A45" s="2"/>
      <c r="B45" s="758" t="s">
        <v>554</v>
      </c>
      <c r="C45" s="751"/>
      <c r="D45" s="751"/>
      <c r="E45" s="751"/>
      <c r="F45" s="751"/>
      <c r="G45" s="751"/>
    </row>
    <row r="46" spans="1:7" ht="15" customHeight="1">
      <c r="A46" s="2"/>
      <c r="B46" s="758" t="s">
        <v>555</v>
      </c>
      <c r="C46" s="751"/>
      <c r="D46" s="751"/>
      <c r="E46" s="751"/>
      <c r="F46" s="751"/>
      <c r="G46" s="751"/>
    </row>
    <row r="47" spans="1:7" ht="15" customHeight="1">
      <c r="A47" s="2"/>
      <c r="B47" s="758" t="s">
        <v>556</v>
      </c>
      <c r="C47" s="751"/>
      <c r="D47" s="751"/>
      <c r="E47" s="751"/>
      <c r="F47" s="751"/>
      <c r="G47" s="751"/>
    </row>
    <row r="48" spans="1:7" ht="15" customHeight="1">
      <c r="A48" s="2"/>
      <c r="B48" s="758" t="s">
        <v>557</v>
      </c>
      <c r="C48" s="751"/>
      <c r="D48" s="751"/>
      <c r="E48" s="751"/>
      <c r="F48" s="751"/>
      <c r="G48" s="751"/>
    </row>
    <row r="49" spans="1:7" ht="15" customHeight="1">
      <c r="A49" s="2"/>
      <c r="B49" s="758" t="s">
        <v>558</v>
      </c>
      <c r="C49" s="751"/>
      <c r="D49" s="751"/>
      <c r="E49" s="751"/>
      <c r="F49" s="751"/>
      <c r="G49" s="751"/>
    </row>
    <row r="50" spans="1:7" ht="15" customHeight="1">
      <c r="A50" s="2" t="s">
        <v>559</v>
      </c>
      <c r="B50" s="758"/>
      <c r="C50" s="25"/>
      <c r="D50" s="25"/>
      <c r="E50" s="25"/>
      <c r="F50" s="25"/>
      <c r="G50" s="25"/>
    </row>
    <row r="51" spans="1:7" ht="15" customHeight="1">
      <c r="A51" s="2"/>
      <c r="B51" s="758" t="s">
        <v>561</v>
      </c>
      <c r="C51" s="751"/>
      <c r="D51" s="751"/>
      <c r="E51" s="751"/>
      <c r="F51" s="751"/>
      <c r="G51" s="751"/>
    </row>
    <row r="52" spans="1:7" ht="15" customHeight="1">
      <c r="A52" s="2"/>
      <c r="B52" s="758" t="s">
        <v>562</v>
      </c>
      <c r="C52" s="751"/>
      <c r="D52" s="751"/>
      <c r="E52" s="751"/>
      <c r="F52" s="751"/>
      <c r="G52" s="751"/>
    </row>
    <row r="53" spans="1:7" ht="15" customHeight="1">
      <c r="A53" s="2"/>
      <c r="B53" s="758" t="s">
        <v>563</v>
      </c>
      <c r="C53" s="751"/>
      <c r="D53" s="751"/>
      <c r="E53" s="751"/>
      <c r="F53" s="751"/>
      <c r="G53" s="751"/>
    </row>
    <row r="54" spans="1:7" ht="15" customHeight="1">
      <c r="A54" s="2"/>
      <c r="B54" s="758" t="s">
        <v>564</v>
      </c>
      <c r="C54" s="751"/>
      <c r="D54" s="751"/>
      <c r="E54" s="751"/>
      <c r="F54" s="751"/>
      <c r="G54" s="751"/>
    </row>
    <row r="55" spans="1:7" ht="15" customHeight="1">
      <c r="A55" s="2"/>
      <c r="B55" s="758" t="s">
        <v>565</v>
      </c>
      <c r="C55" s="755"/>
      <c r="D55" s="755"/>
      <c r="E55" s="755"/>
      <c r="F55" s="755"/>
      <c r="G55" s="755"/>
    </row>
    <row r="56" spans="1:7" ht="15" customHeight="1">
      <c r="A56" s="2"/>
      <c r="B56" s="758" t="s">
        <v>566</v>
      </c>
      <c r="C56" s="755"/>
      <c r="D56" s="755"/>
      <c r="E56" s="755"/>
      <c r="F56" s="755"/>
      <c r="G56" s="755"/>
    </row>
    <row r="57" spans="1:7" ht="15" customHeight="1">
      <c r="A57" s="2"/>
      <c r="B57" s="758" t="s">
        <v>567</v>
      </c>
      <c r="C57" s="751"/>
      <c r="D57" s="751"/>
      <c r="E57" s="751"/>
      <c r="F57" s="751"/>
      <c r="G57" s="751"/>
    </row>
    <row r="58" spans="1:7" ht="15" customHeight="1">
      <c r="A58" s="2" t="s">
        <v>568</v>
      </c>
      <c r="B58" s="758"/>
      <c r="C58" s="25"/>
      <c r="D58" s="25"/>
      <c r="E58" s="25"/>
      <c r="F58" s="25"/>
      <c r="G58" s="25"/>
    </row>
    <row r="59" spans="1:7" ht="15" customHeight="1">
      <c r="A59" s="2"/>
      <c r="B59" s="758" t="s">
        <v>570</v>
      </c>
      <c r="C59" s="751"/>
      <c r="D59" s="751"/>
      <c r="E59" s="751"/>
      <c r="F59" s="751"/>
      <c r="G59" s="751"/>
    </row>
    <row r="60" spans="1:7" ht="15" customHeight="1">
      <c r="A60" s="2"/>
      <c r="B60" s="758" t="s">
        <v>571</v>
      </c>
      <c r="C60" s="751"/>
      <c r="D60" s="751"/>
      <c r="E60" s="751"/>
      <c r="F60" s="751"/>
      <c r="G60" s="751"/>
    </row>
    <row r="61" spans="1:7" ht="15" customHeight="1">
      <c r="A61" s="2"/>
      <c r="B61" s="758" t="s">
        <v>572</v>
      </c>
      <c r="C61" s="751"/>
      <c r="D61" s="751"/>
      <c r="E61" s="751"/>
      <c r="F61" s="751"/>
      <c r="G61" s="751"/>
    </row>
    <row r="62" spans="1:7" ht="15" customHeight="1">
      <c r="A62" s="2"/>
      <c r="B62" s="758" t="s">
        <v>573</v>
      </c>
      <c r="C62" s="751"/>
      <c r="D62" s="751"/>
      <c r="E62" s="751"/>
      <c r="F62" s="751"/>
      <c r="G62" s="751"/>
    </row>
    <row r="63" spans="1:7" ht="15" customHeight="1">
      <c r="A63" s="2" t="s">
        <v>574</v>
      </c>
      <c r="B63" s="758"/>
      <c r="C63" s="25"/>
      <c r="D63" s="25"/>
      <c r="E63" s="25"/>
      <c r="F63" s="25"/>
      <c r="G63" s="25"/>
    </row>
    <row r="64" spans="1:7" ht="15" customHeight="1">
      <c r="A64" s="2"/>
      <c r="B64" s="758" t="s">
        <v>576</v>
      </c>
      <c r="C64" s="751"/>
      <c r="D64" s="751"/>
      <c r="E64" s="751"/>
      <c r="F64" s="751"/>
      <c r="G64" s="751"/>
    </row>
    <row r="65" spans="1:7" ht="15" customHeight="1">
      <c r="A65" s="2"/>
      <c r="B65" s="758" t="s">
        <v>577</v>
      </c>
      <c r="C65" s="751"/>
      <c r="D65" s="751"/>
      <c r="E65" s="751"/>
      <c r="F65" s="751"/>
      <c r="G65" s="751"/>
    </row>
    <row r="66" spans="1:7" ht="15" customHeight="1">
      <c r="A66" s="2"/>
      <c r="B66" s="758" t="s">
        <v>578</v>
      </c>
      <c r="C66" s="751"/>
      <c r="D66" s="751"/>
      <c r="E66" s="751"/>
      <c r="F66" s="751"/>
      <c r="G66" s="751"/>
    </row>
    <row r="67" spans="1:7" ht="15" customHeight="1">
      <c r="A67" s="2" t="s">
        <v>579</v>
      </c>
      <c r="B67" s="758"/>
      <c r="C67" s="25"/>
      <c r="D67" s="25"/>
      <c r="E67" s="25"/>
      <c r="F67" s="25"/>
      <c r="G67" s="25"/>
    </row>
    <row r="68" spans="1:7" ht="15" customHeight="1">
      <c r="A68" s="2"/>
      <c r="B68" s="758" t="s">
        <v>580</v>
      </c>
      <c r="C68" s="751"/>
      <c r="D68" s="751"/>
      <c r="E68" s="751"/>
      <c r="F68" s="751"/>
      <c r="G68" s="751"/>
    </row>
    <row r="69" spans="1:7" ht="15" customHeight="1">
      <c r="A69" s="2"/>
      <c r="B69" s="758" t="s">
        <v>581</v>
      </c>
      <c r="C69" s="751"/>
      <c r="D69" s="751"/>
      <c r="E69" s="751"/>
      <c r="F69" s="751"/>
      <c r="G69" s="751"/>
    </row>
    <row r="70" spans="1:7" ht="15" customHeight="1">
      <c r="A70" s="2"/>
      <c r="B70" s="758" t="s">
        <v>582</v>
      </c>
      <c r="C70" s="751"/>
      <c r="D70" s="751"/>
      <c r="E70" s="751"/>
      <c r="F70" s="751"/>
      <c r="G70" s="751"/>
    </row>
    <row r="71" spans="1:7" ht="15" customHeight="1">
      <c r="A71" s="2" t="s">
        <v>583</v>
      </c>
      <c r="B71" s="758"/>
      <c r="C71" s="25"/>
      <c r="D71" s="25"/>
      <c r="E71" s="25"/>
      <c r="F71" s="25"/>
      <c r="G71" s="25"/>
    </row>
    <row r="72" spans="1:7" ht="15" customHeight="1">
      <c r="A72" s="2"/>
      <c r="B72" s="758" t="s">
        <v>584</v>
      </c>
      <c r="C72" s="751"/>
      <c r="D72" s="751"/>
      <c r="E72" s="751"/>
      <c r="F72" s="751"/>
      <c r="G72" s="751"/>
    </row>
    <row r="73" spans="1:7" ht="15" customHeight="1">
      <c r="A73" s="2" t="s">
        <v>585</v>
      </c>
      <c r="B73" s="758"/>
      <c r="C73" s="25"/>
      <c r="D73" s="25"/>
      <c r="E73" s="25"/>
      <c r="F73" s="25"/>
      <c r="G73" s="25"/>
    </row>
    <row r="74" spans="1:7" ht="15" customHeight="1">
      <c r="A74" s="2"/>
      <c r="B74" s="758" t="s">
        <v>586</v>
      </c>
      <c r="C74" s="751"/>
      <c r="D74" s="751"/>
      <c r="E74" s="751"/>
      <c r="F74" s="751"/>
      <c r="G74" s="751"/>
    </row>
    <row r="75" spans="1:7" ht="15" customHeight="1">
      <c r="A75" s="2"/>
      <c r="B75" s="758" t="s">
        <v>587</v>
      </c>
      <c r="C75" s="751"/>
      <c r="D75" s="751"/>
      <c r="E75" s="751"/>
      <c r="F75" s="751"/>
      <c r="G75" s="751"/>
    </row>
    <row r="76" spans="1:7" ht="15" customHeight="1">
      <c r="A76" s="2"/>
      <c r="B76" s="758" t="s">
        <v>588</v>
      </c>
      <c r="C76" s="751"/>
      <c r="D76" s="751"/>
      <c r="E76" s="751"/>
      <c r="F76" s="751"/>
      <c r="G76" s="751"/>
    </row>
    <row r="77" spans="1:7" ht="15" customHeight="1">
      <c r="A77" s="2" t="s">
        <v>589</v>
      </c>
      <c r="B77" s="758"/>
      <c r="C77" s="25"/>
      <c r="D77" s="25"/>
      <c r="E77" s="25"/>
      <c r="F77" s="25"/>
      <c r="G77" s="25"/>
    </row>
    <row r="78" spans="1:7" ht="15" customHeight="1">
      <c r="A78" s="2"/>
      <c r="B78" s="758" t="s">
        <v>591</v>
      </c>
      <c r="C78" s="751"/>
      <c r="D78" s="751"/>
      <c r="E78" s="751"/>
      <c r="F78" s="751"/>
      <c r="G78" s="751"/>
    </row>
    <row r="79" spans="1:7" ht="15" customHeight="1">
      <c r="A79" s="2"/>
      <c r="B79" s="758" t="s">
        <v>592</v>
      </c>
      <c r="C79" s="755"/>
      <c r="D79" s="755"/>
      <c r="E79" s="755"/>
      <c r="F79" s="755"/>
      <c r="G79" s="755"/>
    </row>
    <row r="80" spans="1:7" ht="15" customHeight="1">
      <c r="A80" s="2"/>
      <c r="B80" s="758" t="s">
        <v>593</v>
      </c>
      <c r="C80" s="755"/>
      <c r="D80" s="755"/>
      <c r="E80" s="755"/>
      <c r="F80" s="755"/>
      <c r="G80" s="755"/>
    </row>
    <row r="81" spans="1:7" ht="15" customHeight="1">
      <c r="A81" s="2" t="s">
        <v>594</v>
      </c>
      <c r="B81" s="758"/>
      <c r="C81" s="25"/>
      <c r="D81" s="25"/>
      <c r="E81" s="25"/>
      <c r="F81" s="25"/>
      <c r="G81" s="25"/>
    </row>
    <row r="82" spans="1:7" ht="15" customHeight="1">
      <c r="A82" s="2"/>
      <c r="B82" s="758" t="s">
        <v>595</v>
      </c>
      <c r="C82" s="751"/>
      <c r="D82" s="751"/>
      <c r="E82" s="751"/>
      <c r="F82" s="751"/>
      <c r="G82" s="751"/>
    </row>
    <row r="83" spans="1:7" ht="15" customHeight="1">
      <c r="A83" s="2" t="s">
        <v>596</v>
      </c>
      <c r="B83" s="758"/>
      <c r="C83" s="25"/>
      <c r="D83" s="25"/>
      <c r="E83" s="25"/>
      <c r="F83" s="25"/>
      <c r="G83" s="25"/>
    </row>
    <row r="84" spans="1:7" ht="15" customHeight="1">
      <c r="A84" s="2"/>
      <c r="B84" s="758" t="s">
        <v>598</v>
      </c>
      <c r="C84" s="751"/>
      <c r="D84" s="751"/>
      <c r="E84" s="751"/>
      <c r="F84" s="751"/>
      <c r="G84" s="751"/>
    </row>
    <row r="85" spans="1:7" ht="15" customHeight="1">
      <c r="A85" s="2"/>
      <c r="B85" s="758" t="s">
        <v>599</v>
      </c>
      <c r="C85" s="751"/>
      <c r="D85" s="751"/>
      <c r="E85" s="751"/>
      <c r="F85" s="751"/>
      <c r="G85" s="751"/>
    </row>
    <row r="86" spans="1:7" ht="15" customHeight="1">
      <c r="A86" s="2"/>
      <c r="B86" s="758" t="s">
        <v>600</v>
      </c>
      <c r="C86" s="751"/>
      <c r="D86" s="751"/>
      <c r="E86" s="751"/>
      <c r="F86" s="751"/>
      <c r="G86" s="751"/>
    </row>
    <row r="87" spans="1:7" ht="15.75" customHeight="1">
      <c r="A87" s="2"/>
      <c r="B87" s="758" t="s">
        <v>601</v>
      </c>
      <c r="C87" s="751"/>
      <c r="D87" s="751"/>
      <c r="E87" s="751"/>
      <c r="F87" s="751"/>
      <c r="G87" s="751"/>
    </row>
    <row r="88" spans="1:7" ht="15.75" customHeight="1">
      <c r="A88" s="2"/>
      <c r="B88" s="758" t="s">
        <v>602</v>
      </c>
      <c r="C88" s="755"/>
      <c r="D88" s="755"/>
      <c r="E88" s="755"/>
      <c r="F88" s="755"/>
      <c r="G88" s="755"/>
    </row>
    <row r="89" spans="1:7" ht="15.75" customHeight="1">
      <c r="A89" s="2"/>
      <c r="B89" s="758" t="s">
        <v>603</v>
      </c>
      <c r="C89" s="751"/>
      <c r="D89" s="751"/>
      <c r="E89" s="751"/>
      <c r="F89" s="751"/>
      <c r="G89" s="751"/>
    </row>
    <row r="90" spans="1:7" ht="15.75" customHeight="1" thickBot="1">
      <c r="A90" s="282" t="s">
        <v>606</v>
      </c>
      <c r="B90" s="759"/>
      <c r="C90" s="19"/>
      <c r="D90" s="19"/>
      <c r="E90" s="19"/>
      <c r="F90" s="19"/>
      <c r="G90" s="19"/>
    </row>
  </sheetData>
  <mergeCells count="1">
    <mergeCell ref="A2:B2"/>
  </mergeCells>
  <conditionalFormatting sqref="C3:C90">
    <cfRule type="containsBlanks" dxfId="8" priority="2">
      <formula>LEN(TRIM(C3))=0</formula>
    </cfRule>
  </conditionalFormatting>
  <conditionalFormatting sqref="D3:G90">
    <cfRule type="containsBlanks" dxfId="7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43F8-0A6C-4350-8E31-81AC245883CE}">
  <sheetPr>
    <tabColor rgb="FF7030A0"/>
  </sheetPr>
  <dimension ref="A1:I90"/>
  <sheetViews>
    <sheetView view="pageBreakPreview" zoomScale="85" zoomScaleNormal="100" zoomScaleSheetLayoutView="85" workbookViewId="0">
      <pane ySplit="2" topLeftCell="A3" activePane="bottomLeft" state="frozen"/>
      <selection activeCell="A28" sqref="A28"/>
      <selection pane="bottomLeft" activeCell="H9" sqref="H9"/>
    </sheetView>
  </sheetViews>
  <sheetFormatPr baseColWidth="10" defaultColWidth="14.3984375" defaultRowHeight="15" customHeight="1"/>
  <cols>
    <col min="1" max="1" width="1.06640625" style="422" customWidth="1"/>
    <col min="2" max="2" width="20.46484375" style="422" bestFit="1" customWidth="1"/>
    <col min="3" max="3" width="10.265625" style="422" bestFit="1" customWidth="1"/>
    <col min="4" max="4" width="8.9296875" style="422" customWidth="1"/>
    <col min="5" max="5" width="9.33203125" style="422" customWidth="1"/>
    <col min="6" max="6" width="8.46484375" style="422" customWidth="1"/>
    <col min="7" max="7" width="8.19921875" style="422" bestFit="1" customWidth="1"/>
    <col min="8" max="8" width="16" style="422" customWidth="1"/>
    <col min="9" max="9" width="17.73046875" style="422" customWidth="1"/>
    <col min="10" max="15" width="10.796875" style="422" customWidth="1"/>
    <col min="16" max="17" width="14.3984375" style="422" customWidth="1"/>
    <col min="18" max="16384" width="14.3984375" style="422"/>
  </cols>
  <sheetData>
    <row r="1" spans="1:9" ht="14" customHeight="1">
      <c r="A1" s="6" t="s">
        <v>3054</v>
      </c>
      <c r="B1" s="28"/>
      <c r="C1" s="28"/>
      <c r="D1" s="28"/>
      <c r="E1" s="28"/>
      <c r="F1" s="28"/>
      <c r="G1" s="28"/>
      <c r="H1" s="28"/>
      <c r="I1" s="28"/>
    </row>
    <row r="2" spans="1:9" ht="59.25" customHeight="1" thickBot="1">
      <c r="A2" s="1186" t="s">
        <v>629</v>
      </c>
      <c r="B2" s="1187"/>
      <c r="C2" s="1190" t="s">
        <v>60</v>
      </c>
      <c r="D2" s="1190" t="s">
        <v>66</v>
      </c>
      <c r="E2" s="1190" t="s">
        <v>3021</v>
      </c>
      <c r="F2" s="1190" t="s">
        <v>3020</v>
      </c>
      <c r="G2" s="1190" t="s">
        <v>3022</v>
      </c>
      <c r="H2" s="1190" t="s">
        <v>3025</v>
      </c>
      <c r="I2" s="1190" t="s">
        <v>3026</v>
      </c>
    </row>
    <row r="3" spans="1:9" ht="15" customHeight="1">
      <c r="A3" s="2" t="s">
        <v>498</v>
      </c>
      <c r="B3" s="758"/>
      <c r="C3" s="25"/>
      <c r="D3" s="25"/>
      <c r="E3" s="25"/>
      <c r="F3" s="25"/>
      <c r="G3" s="25"/>
      <c r="H3" s="25"/>
      <c r="I3" s="25"/>
    </row>
    <row r="4" spans="1:9" ht="15" customHeight="1">
      <c r="A4" s="2"/>
      <c r="B4" s="758" t="s">
        <v>500</v>
      </c>
      <c r="C4" s="755"/>
      <c r="D4" s="755"/>
      <c r="E4" s="755"/>
      <c r="F4" s="755"/>
      <c r="G4" s="755"/>
      <c r="H4" s="755"/>
      <c r="I4" s="755"/>
    </row>
    <row r="5" spans="1:9" ht="15" customHeight="1">
      <c r="A5" s="2"/>
      <c r="B5" s="758" t="s">
        <v>501</v>
      </c>
      <c r="C5" s="751"/>
      <c r="D5" s="751"/>
      <c r="E5" s="751"/>
      <c r="F5" s="751"/>
      <c r="G5" s="751"/>
      <c r="H5" s="751"/>
      <c r="I5" s="751"/>
    </row>
    <row r="6" spans="1:9" ht="15" customHeight="1">
      <c r="A6" s="2"/>
      <c r="B6" s="758" t="s">
        <v>502</v>
      </c>
      <c r="C6" s="751"/>
      <c r="D6" s="751"/>
      <c r="E6" s="751"/>
      <c r="F6" s="751"/>
      <c r="G6" s="751"/>
      <c r="H6" s="751"/>
      <c r="I6" s="751"/>
    </row>
    <row r="7" spans="1:9" ht="15" customHeight="1">
      <c r="A7" s="2" t="s">
        <v>503</v>
      </c>
      <c r="B7" s="758"/>
      <c r="C7" s="25"/>
      <c r="D7" s="25"/>
      <c r="E7" s="25"/>
      <c r="F7" s="25"/>
      <c r="G7" s="25"/>
      <c r="H7" s="25"/>
      <c r="I7" s="25"/>
    </row>
    <row r="8" spans="1:9" ht="15" customHeight="1">
      <c r="A8" s="2"/>
      <c r="B8" s="758" t="s">
        <v>505</v>
      </c>
      <c r="C8" s="751"/>
      <c r="D8" s="751"/>
      <c r="E8" s="751"/>
      <c r="F8" s="751"/>
      <c r="G8" s="751"/>
      <c r="H8" s="751"/>
      <c r="I8" s="751"/>
    </row>
    <row r="9" spans="1:9" ht="15" customHeight="1">
      <c r="A9" s="2"/>
      <c r="B9" s="758" t="s">
        <v>506</v>
      </c>
      <c r="C9" s="751"/>
      <c r="D9" s="751"/>
      <c r="E9" s="751"/>
      <c r="F9" s="751"/>
      <c r="G9" s="751"/>
      <c r="H9" s="751"/>
      <c r="I9" s="751"/>
    </row>
    <row r="10" spans="1:9" ht="15" customHeight="1">
      <c r="A10" s="2"/>
      <c r="B10" s="758" t="s">
        <v>507</v>
      </c>
      <c r="C10" s="751"/>
      <c r="D10" s="751"/>
      <c r="E10" s="751"/>
      <c r="F10" s="751"/>
      <c r="G10" s="751"/>
      <c r="H10" s="751"/>
      <c r="I10" s="751"/>
    </row>
    <row r="11" spans="1:9" ht="15" customHeight="1">
      <c r="A11" s="2"/>
      <c r="B11" s="758" t="s">
        <v>508</v>
      </c>
      <c r="C11" s="751"/>
      <c r="D11" s="751"/>
      <c r="E11" s="751"/>
      <c r="F11" s="751"/>
      <c r="G11" s="751"/>
      <c r="H11" s="751"/>
      <c r="I11" s="751"/>
    </row>
    <row r="12" spans="1:9" ht="15" customHeight="1">
      <c r="A12" s="2"/>
      <c r="B12" s="758" t="s">
        <v>509</v>
      </c>
      <c r="C12" s="751"/>
      <c r="D12" s="751"/>
      <c r="E12" s="751"/>
      <c r="F12" s="751"/>
      <c r="G12" s="751"/>
      <c r="H12" s="751"/>
      <c r="I12" s="751"/>
    </row>
    <row r="13" spans="1:9" ht="15" customHeight="1">
      <c r="A13" s="2" t="s">
        <v>510</v>
      </c>
      <c r="B13" s="758"/>
      <c r="C13" s="25"/>
      <c r="D13" s="25"/>
      <c r="E13" s="25"/>
      <c r="F13" s="25"/>
      <c r="G13" s="25"/>
      <c r="H13" s="25"/>
      <c r="I13" s="25"/>
    </row>
    <row r="14" spans="1:9" ht="15" customHeight="1">
      <c r="A14" s="2"/>
      <c r="B14" s="758" t="s">
        <v>512</v>
      </c>
      <c r="C14" s="751"/>
      <c r="D14" s="751"/>
      <c r="E14" s="751"/>
      <c r="F14" s="751"/>
      <c r="G14" s="751"/>
      <c r="H14" s="751"/>
      <c r="I14" s="751"/>
    </row>
    <row r="15" spans="1:9" ht="15" customHeight="1">
      <c r="A15" s="2"/>
      <c r="B15" s="758" t="s">
        <v>513</v>
      </c>
      <c r="C15" s="751"/>
      <c r="D15" s="751"/>
      <c r="E15" s="751"/>
      <c r="F15" s="751"/>
      <c r="G15" s="751"/>
      <c r="H15" s="751"/>
      <c r="I15" s="751"/>
    </row>
    <row r="16" spans="1:9" ht="15" customHeight="1">
      <c r="A16" s="2" t="s">
        <v>514</v>
      </c>
      <c r="B16" s="758"/>
      <c r="C16" s="25"/>
      <c r="D16" s="25"/>
      <c r="E16" s="25"/>
      <c r="F16" s="25"/>
      <c r="G16" s="25"/>
      <c r="H16" s="25"/>
      <c r="I16" s="25"/>
    </row>
    <row r="17" spans="1:9" ht="15" customHeight="1">
      <c r="A17" s="2"/>
      <c r="B17" s="758" t="s">
        <v>516</v>
      </c>
      <c r="C17" s="751"/>
      <c r="D17" s="751"/>
      <c r="E17" s="751"/>
      <c r="F17" s="751"/>
      <c r="G17" s="751"/>
      <c r="H17" s="751"/>
      <c r="I17" s="751"/>
    </row>
    <row r="18" spans="1:9" ht="15" customHeight="1">
      <c r="A18" s="2"/>
      <c r="B18" s="758" t="s">
        <v>517</v>
      </c>
      <c r="C18" s="751"/>
      <c r="D18" s="751"/>
      <c r="E18" s="751"/>
      <c r="F18" s="751"/>
      <c r="G18" s="751"/>
      <c r="H18" s="751"/>
      <c r="I18" s="751"/>
    </row>
    <row r="19" spans="1:9" ht="15" customHeight="1">
      <c r="A19" s="2"/>
      <c r="B19" s="748" t="s">
        <v>518</v>
      </c>
      <c r="C19" s="755"/>
      <c r="D19" s="755"/>
      <c r="E19" s="755"/>
      <c r="F19" s="755"/>
      <c r="G19" s="755"/>
      <c r="H19" s="755"/>
      <c r="I19" s="755"/>
    </row>
    <row r="20" spans="1:9" ht="15" customHeight="1">
      <c r="A20" s="2"/>
      <c r="B20" s="748" t="s">
        <v>519</v>
      </c>
      <c r="C20" s="755"/>
      <c r="D20" s="755"/>
      <c r="E20" s="755"/>
      <c r="F20" s="755"/>
      <c r="G20" s="755"/>
      <c r="H20" s="755"/>
      <c r="I20" s="755"/>
    </row>
    <row r="21" spans="1:9" ht="15" customHeight="1">
      <c r="A21" s="2"/>
      <c r="B21" s="758" t="s">
        <v>520</v>
      </c>
      <c r="C21" s="751"/>
      <c r="D21" s="751"/>
      <c r="E21" s="751"/>
      <c r="F21" s="751"/>
      <c r="G21" s="751"/>
      <c r="H21" s="751"/>
      <c r="I21" s="751"/>
    </row>
    <row r="22" spans="1:9" ht="15" customHeight="1">
      <c r="A22" s="2"/>
      <c r="B22" s="758" t="s">
        <v>521</v>
      </c>
      <c r="C22" s="751"/>
      <c r="D22" s="751"/>
      <c r="E22" s="751"/>
      <c r="F22" s="751"/>
      <c r="G22" s="751"/>
      <c r="H22" s="751"/>
      <c r="I22" s="751"/>
    </row>
    <row r="23" spans="1:9" ht="15" customHeight="1">
      <c r="A23" s="2"/>
      <c r="B23" s="758" t="s">
        <v>522</v>
      </c>
      <c r="C23" s="751"/>
      <c r="D23" s="751"/>
      <c r="E23" s="751"/>
      <c r="F23" s="751"/>
      <c r="G23" s="751"/>
      <c r="H23" s="751"/>
      <c r="I23" s="751"/>
    </row>
    <row r="24" spans="1:9" ht="15" customHeight="1">
      <c r="A24" s="2"/>
      <c r="B24" s="758" t="s">
        <v>523</v>
      </c>
      <c r="C24" s="751"/>
      <c r="D24" s="751"/>
      <c r="E24" s="751"/>
      <c r="F24" s="751"/>
      <c r="G24" s="751"/>
      <c r="H24" s="751"/>
      <c r="I24" s="751"/>
    </row>
    <row r="25" spans="1:9" ht="15" customHeight="1">
      <c r="A25" s="2" t="s">
        <v>524</v>
      </c>
      <c r="B25" s="758"/>
      <c r="C25" s="25"/>
      <c r="D25" s="25"/>
      <c r="E25" s="25"/>
      <c r="F25" s="25"/>
      <c r="G25" s="25"/>
      <c r="H25" s="25"/>
      <c r="I25" s="25"/>
    </row>
    <row r="26" spans="1:9" ht="15" customHeight="1">
      <c r="A26" s="2"/>
      <c r="B26" s="758" t="s">
        <v>532</v>
      </c>
      <c r="C26" s="751"/>
      <c r="D26" s="751"/>
      <c r="E26" s="751"/>
      <c r="F26" s="751"/>
      <c r="G26" s="751"/>
      <c r="H26" s="751"/>
      <c r="I26" s="751"/>
    </row>
    <row r="27" spans="1:9" ht="15" customHeight="1">
      <c r="A27" s="2"/>
      <c r="B27" s="758" t="s">
        <v>533</v>
      </c>
      <c r="C27" s="751"/>
      <c r="D27" s="751"/>
      <c r="E27" s="751"/>
      <c r="F27" s="751"/>
      <c r="G27" s="751"/>
      <c r="H27" s="751"/>
      <c r="I27" s="751"/>
    </row>
    <row r="28" spans="1:9" ht="15" customHeight="1">
      <c r="A28" s="2"/>
      <c r="B28" s="758" t="s">
        <v>534</v>
      </c>
      <c r="C28" s="751"/>
      <c r="D28" s="751"/>
      <c r="E28" s="751"/>
      <c r="F28" s="751"/>
      <c r="G28" s="751"/>
      <c r="H28" s="751"/>
      <c r="I28" s="751"/>
    </row>
    <row r="29" spans="1:9" ht="15" customHeight="1">
      <c r="A29" s="2"/>
      <c r="B29" s="758" t="s">
        <v>535</v>
      </c>
      <c r="C29" s="751"/>
      <c r="D29" s="751"/>
      <c r="E29" s="751"/>
      <c r="F29" s="751"/>
      <c r="G29" s="751"/>
      <c r="H29" s="751"/>
      <c r="I29" s="751"/>
    </row>
    <row r="30" spans="1:9" ht="15" customHeight="1">
      <c r="A30" s="2"/>
      <c r="B30" s="758" t="s">
        <v>536</v>
      </c>
      <c r="C30" s="755"/>
      <c r="D30" s="755"/>
      <c r="E30" s="755"/>
      <c r="F30" s="755"/>
      <c r="G30" s="755"/>
      <c r="H30" s="755"/>
      <c r="I30" s="755"/>
    </row>
    <row r="31" spans="1:9" ht="15" customHeight="1">
      <c r="A31" s="2" t="s">
        <v>537</v>
      </c>
      <c r="B31" s="758"/>
      <c r="C31" s="25"/>
      <c r="D31" s="25"/>
      <c r="E31" s="25"/>
      <c r="F31" s="25"/>
      <c r="G31" s="25"/>
      <c r="H31" s="25"/>
      <c r="I31" s="25"/>
    </row>
    <row r="32" spans="1:9" ht="15" customHeight="1">
      <c r="A32" s="2"/>
      <c r="B32" s="758" t="s">
        <v>539</v>
      </c>
      <c r="C32" s="751"/>
      <c r="D32" s="751"/>
      <c r="E32" s="751"/>
      <c r="F32" s="751"/>
      <c r="G32" s="751"/>
      <c r="H32" s="751"/>
      <c r="I32" s="751"/>
    </row>
    <row r="33" spans="1:9" ht="15" customHeight="1">
      <c r="A33" s="2"/>
      <c r="B33" s="758" t="s">
        <v>540</v>
      </c>
      <c r="C33" s="751"/>
      <c r="D33" s="751"/>
      <c r="E33" s="751"/>
      <c r="F33" s="751"/>
      <c r="G33" s="751"/>
      <c r="H33" s="751"/>
      <c r="I33" s="751"/>
    </row>
    <row r="34" spans="1:9" ht="15" customHeight="1">
      <c r="A34" s="2"/>
      <c r="B34" s="758" t="s">
        <v>541</v>
      </c>
      <c r="C34" s="751"/>
      <c r="D34" s="751"/>
      <c r="E34" s="751"/>
      <c r="F34" s="751"/>
      <c r="G34" s="751"/>
      <c r="H34" s="751"/>
      <c r="I34" s="751"/>
    </row>
    <row r="35" spans="1:9" ht="15" customHeight="1">
      <c r="A35" s="2"/>
      <c r="B35" s="758" t="s">
        <v>542</v>
      </c>
      <c r="C35" s="751"/>
      <c r="D35" s="751"/>
      <c r="E35" s="751"/>
      <c r="F35" s="751"/>
      <c r="G35" s="751"/>
      <c r="H35" s="751"/>
      <c r="I35" s="751"/>
    </row>
    <row r="36" spans="1:9" ht="15" customHeight="1">
      <c r="A36" s="2"/>
      <c r="B36" s="758" t="s">
        <v>543</v>
      </c>
      <c r="C36" s="751"/>
      <c r="D36" s="751"/>
      <c r="E36" s="751"/>
      <c r="F36" s="751"/>
      <c r="G36" s="751"/>
      <c r="H36" s="751"/>
      <c r="I36" s="751"/>
    </row>
    <row r="37" spans="1:9" ht="15" customHeight="1">
      <c r="A37" s="2"/>
      <c r="B37" s="758" t="s">
        <v>544</v>
      </c>
      <c r="C37" s="751"/>
      <c r="D37" s="751"/>
      <c r="E37" s="751"/>
      <c r="F37" s="751"/>
      <c r="G37" s="751"/>
      <c r="H37" s="751"/>
      <c r="I37" s="751"/>
    </row>
    <row r="38" spans="1:9" ht="15" customHeight="1">
      <c r="A38" s="2" t="s">
        <v>545</v>
      </c>
      <c r="B38" s="758"/>
      <c r="C38" s="25"/>
      <c r="D38" s="25"/>
      <c r="E38" s="25"/>
      <c r="F38" s="25"/>
      <c r="G38" s="25"/>
      <c r="H38" s="25"/>
      <c r="I38" s="25"/>
    </row>
    <row r="39" spans="1:9" ht="15" customHeight="1">
      <c r="A39" s="2"/>
      <c r="B39" s="758" t="s">
        <v>547</v>
      </c>
      <c r="C39" s="751"/>
      <c r="D39" s="751"/>
      <c r="E39" s="751"/>
      <c r="F39" s="751"/>
      <c r="G39" s="751"/>
      <c r="H39" s="751"/>
      <c r="I39" s="751"/>
    </row>
    <row r="40" spans="1:9" ht="15" customHeight="1">
      <c r="A40" s="2"/>
      <c r="B40" s="758" t="s">
        <v>548</v>
      </c>
      <c r="C40" s="751"/>
      <c r="D40" s="751"/>
      <c r="E40" s="751"/>
      <c r="F40" s="751"/>
      <c r="G40" s="751"/>
      <c r="H40" s="751"/>
      <c r="I40" s="751"/>
    </row>
    <row r="41" spans="1:9" ht="15" customHeight="1">
      <c r="A41" s="2"/>
      <c r="B41" s="758" t="s">
        <v>549</v>
      </c>
      <c r="C41" s="751"/>
      <c r="D41" s="751"/>
      <c r="E41" s="751"/>
      <c r="F41" s="751"/>
      <c r="G41" s="751"/>
      <c r="H41" s="751"/>
      <c r="I41" s="751"/>
    </row>
    <row r="42" spans="1:9" ht="15" customHeight="1">
      <c r="A42" s="2" t="s">
        <v>550</v>
      </c>
      <c r="B42" s="758"/>
      <c r="C42" s="25"/>
      <c r="D42" s="25"/>
      <c r="E42" s="25"/>
      <c r="F42" s="25"/>
      <c r="G42" s="25"/>
      <c r="H42" s="25"/>
      <c r="I42" s="25"/>
    </row>
    <row r="43" spans="1:9" ht="15" customHeight="1">
      <c r="A43" s="2"/>
      <c r="B43" s="758" t="s">
        <v>552</v>
      </c>
      <c r="C43" s="751"/>
      <c r="D43" s="751"/>
      <c r="E43" s="751"/>
      <c r="F43" s="751"/>
      <c r="G43" s="751"/>
      <c r="H43" s="751"/>
      <c r="I43" s="751"/>
    </row>
    <row r="44" spans="1:9" ht="15" customHeight="1">
      <c r="A44" s="2"/>
      <c r="B44" s="758" t="s">
        <v>553</v>
      </c>
      <c r="C44" s="751"/>
      <c r="D44" s="751"/>
      <c r="E44" s="751"/>
      <c r="F44" s="751"/>
      <c r="G44" s="751"/>
      <c r="H44" s="751"/>
      <c r="I44" s="751"/>
    </row>
    <row r="45" spans="1:9" ht="15" customHeight="1">
      <c r="A45" s="2"/>
      <c r="B45" s="758" t="s">
        <v>554</v>
      </c>
      <c r="C45" s="751"/>
      <c r="D45" s="751"/>
      <c r="E45" s="751"/>
      <c r="F45" s="751"/>
      <c r="G45" s="751"/>
      <c r="H45" s="751"/>
      <c r="I45" s="751"/>
    </row>
    <row r="46" spans="1:9" ht="15" customHeight="1">
      <c r="A46" s="2"/>
      <c r="B46" s="758" t="s">
        <v>555</v>
      </c>
      <c r="C46" s="751"/>
      <c r="D46" s="751"/>
      <c r="E46" s="751"/>
      <c r="F46" s="751"/>
      <c r="G46" s="751"/>
      <c r="H46" s="751"/>
      <c r="I46" s="751"/>
    </row>
    <row r="47" spans="1:9" ht="15" customHeight="1">
      <c r="A47" s="2"/>
      <c r="B47" s="758" t="s">
        <v>556</v>
      </c>
      <c r="C47" s="751"/>
      <c r="D47" s="751"/>
      <c r="E47" s="751"/>
      <c r="F47" s="751"/>
      <c r="G47" s="751"/>
      <c r="H47" s="751"/>
      <c r="I47" s="751"/>
    </row>
    <row r="48" spans="1:9" ht="15" customHeight="1">
      <c r="A48" s="2"/>
      <c r="B48" s="758" t="s">
        <v>557</v>
      </c>
      <c r="C48" s="751"/>
      <c r="D48" s="751"/>
      <c r="E48" s="751"/>
      <c r="F48" s="751"/>
      <c r="G48" s="751"/>
      <c r="H48" s="751"/>
      <c r="I48" s="751"/>
    </row>
    <row r="49" spans="1:9" ht="15" customHeight="1">
      <c r="A49" s="2"/>
      <c r="B49" s="758" t="s">
        <v>558</v>
      </c>
      <c r="C49" s="751"/>
      <c r="D49" s="751"/>
      <c r="E49" s="751"/>
      <c r="F49" s="751"/>
      <c r="G49" s="751"/>
      <c r="H49" s="751"/>
      <c r="I49" s="751"/>
    </row>
    <row r="50" spans="1:9" ht="15" customHeight="1">
      <c r="A50" s="2" t="s">
        <v>559</v>
      </c>
      <c r="B50" s="758"/>
      <c r="C50" s="25"/>
      <c r="D50" s="25"/>
      <c r="E50" s="25"/>
      <c r="F50" s="25"/>
      <c r="G50" s="25"/>
      <c r="H50" s="25"/>
      <c r="I50" s="25"/>
    </row>
    <row r="51" spans="1:9" ht="15" customHeight="1">
      <c r="A51" s="2"/>
      <c r="B51" s="758" t="s">
        <v>561</v>
      </c>
      <c r="C51" s="751"/>
      <c r="D51" s="751"/>
      <c r="E51" s="751"/>
      <c r="F51" s="751"/>
      <c r="G51" s="751"/>
      <c r="H51" s="751"/>
      <c r="I51" s="751"/>
    </row>
    <row r="52" spans="1:9" ht="15" customHeight="1">
      <c r="A52" s="2"/>
      <c r="B52" s="758" t="s">
        <v>562</v>
      </c>
      <c r="C52" s="751"/>
      <c r="D52" s="751"/>
      <c r="E52" s="751"/>
      <c r="F52" s="751"/>
      <c r="G52" s="751"/>
      <c r="H52" s="751"/>
      <c r="I52" s="751"/>
    </row>
    <row r="53" spans="1:9" ht="15" customHeight="1">
      <c r="A53" s="2"/>
      <c r="B53" s="758" t="s">
        <v>563</v>
      </c>
      <c r="C53" s="751"/>
      <c r="D53" s="751"/>
      <c r="E53" s="751"/>
      <c r="F53" s="751"/>
      <c r="G53" s="751"/>
      <c r="H53" s="751"/>
      <c r="I53" s="751"/>
    </row>
    <row r="54" spans="1:9" ht="15" customHeight="1">
      <c r="A54" s="2"/>
      <c r="B54" s="758" t="s">
        <v>564</v>
      </c>
      <c r="C54" s="751"/>
      <c r="D54" s="751"/>
      <c r="E54" s="751"/>
      <c r="F54" s="751"/>
      <c r="G54" s="751"/>
      <c r="H54" s="751"/>
      <c r="I54" s="751"/>
    </row>
    <row r="55" spans="1:9" ht="15" customHeight="1">
      <c r="A55" s="2"/>
      <c r="B55" s="758" t="s">
        <v>565</v>
      </c>
      <c r="C55" s="755"/>
      <c r="D55" s="755"/>
      <c r="E55" s="755"/>
      <c r="F55" s="755"/>
      <c r="G55" s="755"/>
      <c r="H55" s="755"/>
      <c r="I55" s="755"/>
    </row>
    <row r="56" spans="1:9" ht="15" customHeight="1">
      <c r="A56" s="2"/>
      <c r="B56" s="758" t="s">
        <v>566</v>
      </c>
      <c r="C56" s="755"/>
      <c r="D56" s="755"/>
      <c r="E56" s="755"/>
      <c r="F56" s="755"/>
      <c r="G56" s="755"/>
      <c r="H56" s="755"/>
      <c r="I56" s="755"/>
    </row>
    <row r="57" spans="1:9" ht="15" customHeight="1">
      <c r="A57" s="2"/>
      <c r="B57" s="758" t="s">
        <v>567</v>
      </c>
      <c r="C57" s="751"/>
      <c r="D57" s="751"/>
      <c r="E57" s="751"/>
      <c r="F57" s="751"/>
      <c r="G57" s="751"/>
      <c r="H57" s="751"/>
      <c r="I57" s="751"/>
    </row>
    <row r="58" spans="1:9" ht="15" customHeight="1">
      <c r="A58" s="2" t="s">
        <v>568</v>
      </c>
      <c r="B58" s="758"/>
      <c r="C58" s="25"/>
      <c r="D58" s="25"/>
      <c r="E58" s="25"/>
      <c r="F58" s="25"/>
      <c r="G58" s="25"/>
      <c r="H58" s="25"/>
      <c r="I58" s="25"/>
    </row>
    <row r="59" spans="1:9" ht="15" customHeight="1">
      <c r="A59" s="2"/>
      <c r="B59" s="758" t="s">
        <v>570</v>
      </c>
      <c r="C59" s="751"/>
      <c r="D59" s="751"/>
      <c r="E59" s="751"/>
      <c r="F59" s="751"/>
      <c r="G59" s="751"/>
      <c r="H59" s="751"/>
      <c r="I59" s="751"/>
    </row>
    <row r="60" spans="1:9" ht="15" customHeight="1">
      <c r="A60" s="2"/>
      <c r="B60" s="758" t="s">
        <v>571</v>
      </c>
      <c r="C60" s="751"/>
      <c r="D60" s="751"/>
      <c r="E60" s="751"/>
      <c r="F60" s="751"/>
      <c r="G60" s="751"/>
      <c r="H60" s="751"/>
      <c r="I60" s="751"/>
    </row>
    <row r="61" spans="1:9" ht="15" customHeight="1">
      <c r="A61" s="2"/>
      <c r="B61" s="758" t="s">
        <v>572</v>
      </c>
      <c r="C61" s="751"/>
      <c r="D61" s="751"/>
      <c r="E61" s="751"/>
      <c r="F61" s="751"/>
      <c r="G61" s="751"/>
      <c r="H61" s="751"/>
      <c r="I61" s="751"/>
    </row>
    <row r="62" spans="1:9" ht="15" customHeight="1">
      <c r="A62" s="2"/>
      <c r="B62" s="758" t="s">
        <v>573</v>
      </c>
      <c r="C62" s="751"/>
      <c r="D62" s="751"/>
      <c r="E62" s="751"/>
      <c r="F62" s="751"/>
      <c r="G62" s="751"/>
      <c r="H62" s="751"/>
      <c r="I62" s="751"/>
    </row>
    <row r="63" spans="1:9" ht="15" customHeight="1">
      <c r="A63" s="2" t="s">
        <v>574</v>
      </c>
      <c r="B63" s="758"/>
      <c r="C63" s="25"/>
      <c r="D63" s="25"/>
      <c r="E63" s="25"/>
      <c r="F63" s="25"/>
      <c r="G63" s="25"/>
      <c r="H63" s="25"/>
      <c r="I63" s="25"/>
    </row>
    <row r="64" spans="1:9" ht="15" customHeight="1">
      <c r="A64" s="2"/>
      <c r="B64" s="758" t="s">
        <v>576</v>
      </c>
      <c r="C64" s="751"/>
      <c r="D64" s="751"/>
      <c r="E64" s="751"/>
      <c r="F64" s="751"/>
      <c r="G64" s="751"/>
      <c r="H64" s="751"/>
      <c r="I64" s="751"/>
    </row>
    <row r="65" spans="1:9" ht="15" customHeight="1">
      <c r="A65" s="2"/>
      <c r="B65" s="758" t="s">
        <v>577</v>
      </c>
      <c r="C65" s="751"/>
      <c r="D65" s="751"/>
      <c r="E65" s="751"/>
      <c r="F65" s="751"/>
      <c r="G65" s="751"/>
      <c r="H65" s="751"/>
      <c r="I65" s="751"/>
    </row>
    <row r="66" spans="1:9" ht="15" customHeight="1">
      <c r="A66" s="2"/>
      <c r="B66" s="758" t="s">
        <v>578</v>
      </c>
      <c r="C66" s="751"/>
      <c r="D66" s="751"/>
      <c r="E66" s="751"/>
      <c r="F66" s="751"/>
      <c r="G66" s="751"/>
      <c r="H66" s="751"/>
      <c r="I66" s="751"/>
    </row>
    <row r="67" spans="1:9" ht="15" customHeight="1">
      <c r="A67" s="2" t="s">
        <v>579</v>
      </c>
      <c r="B67" s="758"/>
      <c r="C67" s="25"/>
      <c r="D67" s="25"/>
      <c r="E67" s="25"/>
      <c r="F67" s="25"/>
      <c r="G67" s="25"/>
      <c r="H67" s="25"/>
      <c r="I67" s="25"/>
    </row>
    <row r="68" spans="1:9" ht="15" customHeight="1">
      <c r="A68" s="2"/>
      <c r="B68" s="758" t="s">
        <v>580</v>
      </c>
      <c r="C68" s="751"/>
      <c r="D68" s="751"/>
      <c r="E68" s="751"/>
      <c r="F68" s="751"/>
      <c r="G68" s="751"/>
      <c r="H68" s="751"/>
      <c r="I68" s="751"/>
    </row>
    <row r="69" spans="1:9" ht="15" customHeight="1">
      <c r="A69" s="2"/>
      <c r="B69" s="758" t="s">
        <v>581</v>
      </c>
      <c r="C69" s="751"/>
      <c r="D69" s="751"/>
      <c r="E69" s="751"/>
      <c r="F69" s="751"/>
      <c r="G69" s="751"/>
      <c r="H69" s="751"/>
      <c r="I69" s="751"/>
    </row>
    <row r="70" spans="1:9" ht="15" customHeight="1">
      <c r="A70" s="2"/>
      <c r="B70" s="758" t="s">
        <v>582</v>
      </c>
      <c r="C70" s="751"/>
      <c r="D70" s="751"/>
      <c r="E70" s="751"/>
      <c r="F70" s="751"/>
      <c r="G70" s="751"/>
      <c r="H70" s="751"/>
      <c r="I70" s="751"/>
    </row>
    <row r="71" spans="1:9" ht="15" customHeight="1">
      <c r="A71" s="2" t="s">
        <v>583</v>
      </c>
      <c r="B71" s="758"/>
      <c r="C71" s="25"/>
      <c r="D71" s="25"/>
      <c r="E71" s="25"/>
      <c r="F71" s="25"/>
      <c r="G71" s="25"/>
      <c r="H71" s="25"/>
      <c r="I71" s="25"/>
    </row>
    <row r="72" spans="1:9" ht="15" customHeight="1">
      <c r="A72" s="2"/>
      <c r="B72" s="758" t="s">
        <v>584</v>
      </c>
      <c r="C72" s="751"/>
      <c r="D72" s="751"/>
      <c r="E72" s="751"/>
      <c r="F72" s="751"/>
      <c r="G72" s="751"/>
      <c r="H72" s="751"/>
      <c r="I72" s="751"/>
    </row>
    <row r="73" spans="1:9" ht="15" customHeight="1">
      <c r="A73" s="2" t="s">
        <v>585</v>
      </c>
      <c r="B73" s="758"/>
      <c r="C73" s="25"/>
      <c r="D73" s="25"/>
      <c r="E73" s="25"/>
      <c r="F73" s="25"/>
      <c r="G73" s="25"/>
      <c r="H73" s="25"/>
      <c r="I73" s="25"/>
    </row>
    <row r="74" spans="1:9" ht="15" customHeight="1">
      <c r="A74" s="2"/>
      <c r="B74" s="758" t="s">
        <v>586</v>
      </c>
      <c r="C74" s="751"/>
      <c r="D74" s="751"/>
      <c r="E74" s="751"/>
      <c r="F74" s="751"/>
      <c r="G74" s="751"/>
      <c r="H74" s="751"/>
      <c r="I74" s="751"/>
    </row>
    <row r="75" spans="1:9" ht="15" customHeight="1">
      <c r="A75" s="2"/>
      <c r="B75" s="758" t="s">
        <v>587</v>
      </c>
      <c r="C75" s="751"/>
      <c r="D75" s="751"/>
      <c r="E75" s="751"/>
      <c r="F75" s="751"/>
      <c r="G75" s="751"/>
      <c r="H75" s="751"/>
      <c r="I75" s="751"/>
    </row>
    <row r="76" spans="1:9" ht="15" customHeight="1">
      <c r="A76" s="2"/>
      <c r="B76" s="758" t="s">
        <v>588</v>
      </c>
      <c r="C76" s="751"/>
      <c r="D76" s="751"/>
      <c r="E76" s="751"/>
      <c r="F76" s="751"/>
      <c r="G76" s="751"/>
      <c r="H76" s="751"/>
      <c r="I76" s="751"/>
    </row>
    <row r="77" spans="1:9" ht="15" customHeight="1">
      <c r="A77" s="2" t="s">
        <v>589</v>
      </c>
      <c r="B77" s="758"/>
      <c r="C77" s="25"/>
      <c r="D77" s="25"/>
      <c r="E77" s="25"/>
      <c r="F77" s="25"/>
      <c r="G77" s="25"/>
      <c r="H77" s="25"/>
      <c r="I77" s="25"/>
    </row>
    <row r="78" spans="1:9" ht="15" customHeight="1">
      <c r="A78" s="2"/>
      <c r="B78" s="758" t="s">
        <v>591</v>
      </c>
      <c r="C78" s="751"/>
      <c r="D78" s="751"/>
      <c r="E78" s="751"/>
      <c r="F78" s="751"/>
      <c r="G78" s="751"/>
      <c r="H78" s="751"/>
      <c r="I78" s="751"/>
    </row>
    <row r="79" spans="1:9" ht="15" customHeight="1">
      <c r="A79" s="2"/>
      <c r="B79" s="758" t="s">
        <v>592</v>
      </c>
      <c r="C79" s="755"/>
      <c r="D79" s="755"/>
      <c r="E79" s="755"/>
      <c r="F79" s="755"/>
      <c r="G79" s="755"/>
      <c r="H79" s="755"/>
      <c r="I79" s="755"/>
    </row>
    <row r="80" spans="1:9" ht="15" customHeight="1">
      <c r="A80" s="2"/>
      <c r="B80" s="758" t="s">
        <v>593</v>
      </c>
      <c r="C80" s="755"/>
      <c r="D80" s="755"/>
      <c r="E80" s="755"/>
      <c r="F80" s="755"/>
      <c r="G80" s="755"/>
      <c r="H80" s="755"/>
      <c r="I80" s="755"/>
    </row>
    <row r="81" spans="1:9" ht="15" customHeight="1">
      <c r="A81" s="2" t="s">
        <v>594</v>
      </c>
      <c r="B81" s="758"/>
      <c r="C81" s="25"/>
      <c r="D81" s="25"/>
      <c r="E81" s="25"/>
      <c r="F81" s="25"/>
      <c r="G81" s="25"/>
      <c r="H81" s="25"/>
      <c r="I81" s="25"/>
    </row>
    <row r="82" spans="1:9" ht="15" customHeight="1">
      <c r="A82" s="2"/>
      <c r="B82" s="758" t="s">
        <v>595</v>
      </c>
      <c r="C82" s="751"/>
      <c r="D82" s="751"/>
      <c r="E82" s="751"/>
      <c r="F82" s="751"/>
      <c r="G82" s="751"/>
      <c r="H82" s="751"/>
      <c r="I82" s="751"/>
    </row>
    <row r="83" spans="1:9" ht="15" customHeight="1">
      <c r="A83" s="2" t="s">
        <v>596</v>
      </c>
      <c r="B83" s="758"/>
      <c r="C83" s="25"/>
      <c r="D83" s="25"/>
      <c r="E83" s="25"/>
      <c r="F83" s="25"/>
      <c r="G83" s="25"/>
      <c r="H83" s="25"/>
      <c r="I83" s="25"/>
    </row>
    <row r="84" spans="1:9" ht="15" customHeight="1">
      <c r="A84" s="2"/>
      <c r="B84" s="758" t="s">
        <v>598</v>
      </c>
      <c r="C84" s="751"/>
      <c r="D84" s="751"/>
      <c r="E84" s="751"/>
      <c r="F84" s="751"/>
      <c r="G84" s="751"/>
      <c r="H84" s="751"/>
      <c r="I84" s="751"/>
    </row>
    <row r="85" spans="1:9" ht="15" customHeight="1">
      <c r="A85" s="2"/>
      <c r="B85" s="758" t="s">
        <v>599</v>
      </c>
      <c r="C85" s="751"/>
      <c r="D85" s="751"/>
      <c r="E85" s="751"/>
      <c r="F85" s="751"/>
      <c r="G85" s="751"/>
      <c r="H85" s="751"/>
      <c r="I85" s="751"/>
    </row>
    <row r="86" spans="1:9" ht="15" customHeight="1">
      <c r="A86" s="2"/>
      <c r="B86" s="758" t="s">
        <v>600</v>
      </c>
      <c r="C86" s="751"/>
      <c r="D86" s="751"/>
      <c r="E86" s="751"/>
      <c r="F86" s="751"/>
      <c r="G86" s="751"/>
      <c r="H86" s="751"/>
      <c r="I86" s="751"/>
    </row>
    <row r="87" spans="1:9" ht="15.75" customHeight="1">
      <c r="A87" s="2"/>
      <c r="B87" s="758" t="s">
        <v>601</v>
      </c>
      <c r="C87" s="751"/>
      <c r="D87" s="751"/>
      <c r="E87" s="751"/>
      <c r="F87" s="751"/>
      <c r="G87" s="751"/>
      <c r="H87" s="751"/>
      <c r="I87" s="751"/>
    </row>
    <row r="88" spans="1:9" ht="15.75" customHeight="1">
      <c r="A88" s="2"/>
      <c r="B88" s="758" t="s">
        <v>602</v>
      </c>
      <c r="C88" s="755"/>
      <c r="D88" s="755"/>
      <c r="E88" s="755"/>
      <c r="F88" s="755"/>
      <c r="G88" s="755"/>
      <c r="H88" s="755"/>
      <c r="I88" s="755"/>
    </row>
    <row r="89" spans="1:9" ht="15.75" customHeight="1">
      <c r="A89" s="2"/>
      <c r="B89" s="758" t="s">
        <v>603</v>
      </c>
      <c r="C89" s="751"/>
      <c r="D89" s="751"/>
      <c r="E89" s="751"/>
      <c r="F89" s="751"/>
      <c r="G89" s="751"/>
      <c r="H89" s="751"/>
      <c r="I89" s="751"/>
    </row>
    <row r="90" spans="1:9" ht="15.75" customHeight="1" thickBot="1">
      <c r="A90" s="282" t="s">
        <v>606</v>
      </c>
      <c r="B90" s="759"/>
      <c r="C90" s="19"/>
      <c r="D90" s="19"/>
      <c r="E90" s="19"/>
      <c r="F90" s="19"/>
      <c r="G90" s="19"/>
      <c r="H90" s="19"/>
      <c r="I90" s="19"/>
    </row>
  </sheetData>
  <mergeCells count="1">
    <mergeCell ref="A2:B2"/>
  </mergeCells>
  <conditionalFormatting sqref="C3:C90">
    <cfRule type="containsBlanks" dxfId="6" priority="3">
      <formula>LEN(TRIM(C3))=0</formula>
    </cfRule>
  </conditionalFormatting>
  <conditionalFormatting sqref="D3:H90">
    <cfRule type="containsBlanks" dxfId="5" priority="2">
      <formula>LEN(TRIM(D3))=0</formula>
    </cfRule>
  </conditionalFormatting>
  <conditionalFormatting sqref="I3:I90">
    <cfRule type="containsBlanks" dxfId="4" priority="1">
      <formula>LEN(TRIM(I3))=0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  <rowBreaks count="1" manualBreakCount="1">
    <brk id="49" max="16383" man="1"/>
  </rowBreaks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8C1A-A922-4797-9D53-85629E9F1F1D}">
  <sheetPr>
    <tabColor rgb="FF7030A0"/>
  </sheetPr>
  <dimension ref="A1:J90"/>
  <sheetViews>
    <sheetView view="pageBreakPreview" zoomScale="85" zoomScaleNormal="100" zoomScaleSheetLayoutView="85" workbookViewId="0">
      <pane ySplit="2" topLeftCell="A3" activePane="bottomLeft" state="frozen"/>
      <selection activeCell="A28" sqref="A28"/>
      <selection pane="bottomLeft" activeCell="G2" sqref="G2"/>
    </sheetView>
  </sheetViews>
  <sheetFormatPr baseColWidth="10" defaultColWidth="14.3984375" defaultRowHeight="15" customHeight="1"/>
  <cols>
    <col min="1" max="1" width="1.06640625" style="422" customWidth="1"/>
    <col min="2" max="2" width="19.53125" style="422" customWidth="1"/>
    <col min="3" max="10" width="16.06640625" style="422" customWidth="1"/>
    <col min="11" max="11" width="14.3984375" style="422" customWidth="1"/>
    <col min="12" max="16384" width="14.3984375" style="422"/>
  </cols>
  <sheetData>
    <row r="1" spans="1:10" ht="14" customHeight="1">
      <c r="A1" s="6" t="s">
        <v>3056</v>
      </c>
      <c r="B1" s="833"/>
      <c r="C1" s="833"/>
      <c r="D1" s="833"/>
      <c r="E1" s="833"/>
      <c r="F1" s="833"/>
      <c r="G1" s="833"/>
      <c r="H1" s="833"/>
      <c r="I1" s="833"/>
      <c r="J1" s="833"/>
    </row>
    <row r="2" spans="1:10" ht="133.15" customHeight="1" thickBot="1">
      <c r="A2" s="1188" t="s">
        <v>629</v>
      </c>
      <c r="B2" s="1189"/>
      <c r="C2" s="1190" t="s">
        <v>3027</v>
      </c>
      <c r="D2" s="1190" t="s">
        <v>3028</v>
      </c>
      <c r="E2" s="1190" t="s">
        <v>3029</v>
      </c>
      <c r="F2" s="1190" t="s">
        <v>3030</v>
      </c>
      <c r="G2" s="1190" t="s">
        <v>3031</v>
      </c>
      <c r="H2" s="1190" t="s">
        <v>3032</v>
      </c>
      <c r="I2" s="1190" t="s">
        <v>3033</v>
      </c>
      <c r="J2" s="1190" t="s">
        <v>3032</v>
      </c>
    </row>
    <row r="3" spans="1:10" ht="15" customHeight="1">
      <c r="A3" s="2" t="s">
        <v>498</v>
      </c>
      <c r="B3" s="758"/>
      <c r="C3" s="25"/>
      <c r="D3" s="25"/>
      <c r="E3" s="25"/>
      <c r="F3" s="25"/>
      <c r="G3" s="25"/>
      <c r="H3" s="25"/>
      <c r="I3" s="25"/>
      <c r="J3" s="25"/>
    </row>
    <row r="4" spans="1:10" ht="15" customHeight="1">
      <c r="A4" s="2"/>
      <c r="B4" s="758" t="s">
        <v>500</v>
      </c>
      <c r="C4" s="755"/>
      <c r="D4" s="755"/>
      <c r="E4" s="755"/>
      <c r="F4" s="755"/>
      <c r="G4" s="755"/>
      <c r="H4" s="755"/>
      <c r="I4" s="755"/>
      <c r="J4" s="755"/>
    </row>
    <row r="5" spans="1:10" ht="15" customHeight="1">
      <c r="A5" s="2"/>
      <c r="B5" s="758" t="s">
        <v>501</v>
      </c>
      <c r="C5" s="751"/>
      <c r="D5" s="751"/>
      <c r="E5" s="751"/>
      <c r="F5" s="751"/>
      <c r="G5" s="751"/>
      <c r="H5" s="751"/>
      <c r="I5" s="751"/>
      <c r="J5" s="751"/>
    </row>
    <row r="6" spans="1:10" ht="15" customHeight="1">
      <c r="A6" s="2"/>
      <c r="B6" s="758" t="s">
        <v>502</v>
      </c>
      <c r="C6" s="751"/>
      <c r="D6" s="751"/>
      <c r="E6" s="751"/>
      <c r="F6" s="751"/>
      <c r="G6" s="751"/>
      <c r="H6" s="751"/>
      <c r="I6" s="751"/>
      <c r="J6" s="751"/>
    </row>
    <row r="7" spans="1:10" ht="15" customHeight="1">
      <c r="A7" s="2" t="s">
        <v>503</v>
      </c>
      <c r="B7" s="758"/>
      <c r="C7" s="25"/>
      <c r="D7" s="25"/>
      <c r="E7" s="25"/>
      <c r="F7" s="25"/>
      <c r="G7" s="25"/>
      <c r="H7" s="25"/>
      <c r="I7" s="25"/>
      <c r="J7" s="25"/>
    </row>
    <row r="8" spans="1:10" ht="15" customHeight="1">
      <c r="A8" s="2"/>
      <c r="B8" s="758" t="s">
        <v>505</v>
      </c>
      <c r="C8" s="751"/>
      <c r="D8" s="751"/>
      <c r="E8" s="751"/>
      <c r="F8" s="751"/>
      <c r="G8" s="751"/>
      <c r="H8" s="751"/>
      <c r="I8" s="751"/>
      <c r="J8" s="751"/>
    </row>
    <row r="9" spans="1:10" ht="15" customHeight="1">
      <c r="A9" s="2"/>
      <c r="B9" s="758" t="s">
        <v>506</v>
      </c>
      <c r="C9" s="751"/>
      <c r="D9" s="751"/>
      <c r="E9" s="751"/>
      <c r="F9" s="751"/>
      <c r="G9" s="751"/>
      <c r="H9" s="751"/>
      <c r="I9" s="751"/>
      <c r="J9" s="751"/>
    </row>
    <row r="10" spans="1:10" ht="15" customHeight="1">
      <c r="A10" s="2"/>
      <c r="B10" s="758" t="s">
        <v>507</v>
      </c>
      <c r="C10" s="751"/>
      <c r="D10" s="751"/>
      <c r="E10" s="751"/>
      <c r="F10" s="751"/>
      <c r="G10" s="751"/>
      <c r="H10" s="751"/>
      <c r="I10" s="751"/>
      <c r="J10" s="751"/>
    </row>
    <row r="11" spans="1:10" ht="15" customHeight="1">
      <c r="A11" s="2"/>
      <c r="B11" s="758" t="s">
        <v>508</v>
      </c>
      <c r="C11" s="751"/>
      <c r="D11" s="751"/>
      <c r="E11" s="751"/>
      <c r="F11" s="751"/>
      <c r="G11" s="751"/>
      <c r="H11" s="751"/>
      <c r="I11" s="751"/>
      <c r="J11" s="751"/>
    </row>
    <row r="12" spans="1:10" ht="15" customHeight="1">
      <c r="A12" s="2"/>
      <c r="B12" s="758" t="s">
        <v>509</v>
      </c>
      <c r="C12" s="751"/>
      <c r="D12" s="751"/>
      <c r="E12" s="751"/>
      <c r="F12" s="751"/>
      <c r="G12" s="751"/>
      <c r="H12" s="751"/>
      <c r="I12" s="751"/>
      <c r="J12" s="751"/>
    </row>
    <row r="13" spans="1:10" ht="15" customHeight="1">
      <c r="A13" s="2" t="s">
        <v>510</v>
      </c>
      <c r="B13" s="758"/>
      <c r="C13" s="25"/>
      <c r="D13" s="25"/>
      <c r="E13" s="25"/>
      <c r="F13" s="25"/>
      <c r="G13" s="25"/>
      <c r="H13" s="25"/>
      <c r="I13" s="25"/>
      <c r="J13" s="25"/>
    </row>
    <row r="14" spans="1:10" ht="15" customHeight="1">
      <c r="A14" s="2"/>
      <c r="B14" s="758" t="s">
        <v>512</v>
      </c>
      <c r="C14" s="751"/>
      <c r="D14" s="751"/>
      <c r="E14" s="751"/>
      <c r="F14" s="751"/>
      <c r="G14" s="751"/>
      <c r="H14" s="751"/>
      <c r="I14" s="751"/>
      <c r="J14" s="751"/>
    </row>
    <row r="15" spans="1:10" ht="15" customHeight="1">
      <c r="A15" s="2"/>
      <c r="B15" s="758" t="s">
        <v>513</v>
      </c>
      <c r="C15" s="751"/>
      <c r="D15" s="751"/>
      <c r="E15" s="751"/>
      <c r="F15" s="751"/>
      <c r="G15" s="751"/>
      <c r="H15" s="751"/>
      <c r="I15" s="751"/>
      <c r="J15" s="751"/>
    </row>
    <row r="16" spans="1:10" ht="15" customHeight="1">
      <c r="A16" s="2" t="s">
        <v>514</v>
      </c>
      <c r="B16" s="758"/>
      <c r="C16" s="25"/>
      <c r="D16" s="25"/>
      <c r="E16" s="25"/>
      <c r="F16" s="25"/>
      <c r="G16" s="25"/>
      <c r="H16" s="25"/>
      <c r="I16" s="25"/>
      <c r="J16" s="25"/>
    </row>
    <row r="17" spans="1:10" ht="15" customHeight="1">
      <c r="A17" s="2"/>
      <c r="B17" s="758" t="s">
        <v>516</v>
      </c>
      <c r="C17" s="751"/>
      <c r="D17" s="751"/>
      <c r="E17" s="751"/>
      <c r="F17" s="751"/>
      <c r="G17" s="751"/>
      <c r="H17" s="751"/>
      <c r="I17" s="751"/>
      <c r="J17" s="751"/>
    </row>
    <row r="18" spans="1:10" ht="15" customHeight="1">
      <c r="A18" s="2"/>
      <c r="B18" s="758" t="s">
        <v>517</v>
      </c>
      <c r="C18" s="751"/>
      <c r="D18" s="751"/>
      <c r="E18" s="751"/>
      <c r="F18" s="751"/>
      <c r="G18" s="751"/>
      <c r="H18" s="751"/>
      <c r="I18" s="751"/>
      <c r="J18" s="751"/>
    </row>
    <row r="19" spans="1:10" ht="15" customHeight="1">
      <c r="A19" s="2"/>
      <c r="B19" s="748" t="s">
        <v>518</v>
      </c>
      <c r="C19" s="755"/>
      <c r="D19" s="755"/>
      <c r="E19" s="755"/>
      <c r="F19" s="755"/>
      <c r="G19" s="755"/>
      <c r="H19" s="755"/>
      <c r="I19" s="755"/>
      <c r="J19" s="755"/>
    </row>
    <row r="20" spans="1:10" ht="15" customHeight="1">
      <c r="A20" s="2"/>
      <c r="B20" s="748" t="s">
        <v>519</v>
      </c>
      <c r="C20" s="755"/>
      <c r="D20" s="755"/>
      <c r="E20" s="755"/>
      <c r="F20" s="755"/>
      <c r="G20" s="755"/>
      <c r="H20" s="755"/>
      <c r="I20" s="755"/>
      <c r="J20" s="755"/>
    </row>
    <row r="21" spans="1:10" ht="15" customHeight="1">
      <c r="A21" s="2"/>
      <c r="B21" s="758" t="s">
        <v>520</v>
      </c>
      <c r="C21" s="751"/>
      <c r="D21" s="751"/>
      <c r="E21" s="751"/>
      <c r="F21" s="751"/>
      <c r="G21" s="751"/>
      <c r="H21" s="751"/>
      <c r="I21" s="751"/>
      <c r="J21" s="751"/>
    </row>
    <row r="22" spans="1:10" ht="15" customHeight="1">
      <c r="A22" s="2"/>
      <c r="B22" s="758" t="s">
        <v>521</v>
      </c>
      <c r="C22" s="751"/>
      <c r="D22" s="751"/>
      <c r="E22" s="751"/>
      <c r="F22" s="751"/>
      <c r="G22" s="751"/>
      <c r="H22" s="751"/>
      <c r="I22" s="751"/>
      <c r="J22" s="751"/>
    </row>
    <row r="23" spans="1:10" ht="15" customHeight="1">
      <c r="A23" s="2"/>
      <c r="B23" s="758" t="s">
        <v>522</v>
      </c>
      <c r="C23" s="751"/>
      <c r="D23" s="751"/>
      <c r="E23" s="751"/>
      <c r="F23" s="751"/>
      <c r="G23" s="751"/>
      <c r="H23" s="751"/>
      <c r="I23" s="751"/>
      <c r="J23" s="751"/>
    </row>
    <row r="24" spans="1:10" ht="15" customHeight="1">
      <c r="A24" s="2"/>
      <c r="B24" s="758" t="s">
        <v>523</v>
      </c>
      <c r="C24" s="751"/>
      <c r="D24" s="751"/>
      <c r="E24" s="751"/>
      <c r="F24" s="751"/>
      <c r="G24" s="751"/>
      <c r="H24" s="751"/>
      <c r="I24" s="751"/>
      <c r="J24" s="751"/>
    </row>
    <row r="25" spans="1:10" ht="15" customHeight="1">
      <c r="A25" s="2" t="s">
        <v>524</v>
      </c>
      <c r="B25" s="758"/>
      <c r="C25" s="25"/>
      <c r="D25" s="25"/>
      <c r="E25" s="25"/>
      <c r="F25" s="25"/>
      <c r="G25" s="25"/>
      <c r="H25" s="25"/>
      <c r="I25" s="25"/>
      <c r="J25" s="25"/>
    </row>
    <row r="26" spans="1:10" ht="15" customHeight="1">
      <c r="A26" s="2"/>
      <c r="B26" s="758" t="s">
        <v>532</v>
      </c>
      <c r="C26" s="751"/>
      <c r="D26" s="751"/>
      <c r="E26" s="751"/>
      <c r="F26" s="751"/>
      <c r="G26" s="751"/>
      <c r="H26" s="751"/>
      <c r="I26" s="751"/>
      <c r="J26" s="751"/>
    </row>
    <row r="27" spans="1:10" ht="15" customHeight="1">
      <c r="A27" s="2"/>
      <c r="B27" s="758" t="s">
        <v>533</v>
      </c>
      <c r="C27" s="751"/>
      <c r="D27" s="751"/>
      <c r="E27" s="751"/>
      <c r="F27" s="751"/>
      <c r="G27" s="751"/>
      <c r="H27" s="751"/>
      <c r="I27" s="751"/>
      <c r="J27" s="751"/>
    </row>
    <row r="28" spans="1:10" ht="15" customHeight="1">
      <c r="A28" s="2"/>
      <c r="B28" s="758" t="s">
        <v>534</v>
      </c>
      <c r="C28" s="751"/>
      <c r="D28" s="751"/>
      <c r="E28" s="751"/>
      <c r="F28" s="751"/>
      <c r="G28" s="751"/>
      <c r="H28" s="751"/>
      <c r="I28" s="751"/>
      <c r="J28" s="751"/>
    </row>
    <row r="29" spans="1:10" ht="15" customHeight="1">
      <c r="A29" s="2"/>
      <c r="B29" s="758" t="s">
        <v>535</v>
      </c>
      <c r="C29" s="751"/>
      <c r="D29" s="751"/>
      <c r="E29" s="751"/>
      <c r="F29" s="751"/>
      <c r="G29" s="751"/>
      <c r="H29" s="751"/>
      <c r="I29" s="751"/>
      <c r="J29" s="751"/>
    </row>
    <row r="30" spans="1:10" ht="15" customHeight="1">
      <c r="A30" s="2"/>
      <c r="B30" s="758" t="s">
        <v>536</v>
      </c>
      <c r="C30" s="755"/>
      <c r="D30" s="755"/>
      <c r="E30" s="755"/>
      <c r="F30" s="755"/>
      <c r="G30" s="755"/>
      <c r="H30" s="755"/>
      <c r="I30" s="755"/>
      <c r="J30" s="755"/>
    </row>
    <row r="31" spans="1:10" ht="15" customHeight="1">
      <c r="A31" s="2" t="s">
        <v>537</v>
      </c>
      <c r="B31" s="758"/>
      <c r="C31" s="25"/>
      <c r="D31" s="25"/>
      <c r="E31" s="25"/>
      <c r="F31" s="25"/>
      <c r="G31" s="25"/>
      <c r="H31" s="25"/>
      <c r="I31" s="25"/>
      <c r="J31" s="25"/>
    </row>
    <row r="32" spans="1:10" ht="15" customHeight="1">
      <c r="A32" s="2"/>
      <c r="B32" s="758" t="s">
        <v>539</v>
      </c>
      <c r="C32" s="751"/>
      <c r="D32" s="751"/>
      <c r="E32" s="751"/>
      <c r="F32" s="751"/>
      <c r="G32" s="751"/>
      <c r="H32" s="751"/>
      <c r="I32" s="751"/>
      <c r="J32" s="751"/>
    </row>
    <row r="33" spans="1:10" ht="15" customHeight="1">
      <c r="A33" s="2"/>
      <c r="B33" s="758" t="s">
        <v>540</v>
      </c>
      <c r="C33" s="751"/>
      <c r="D33" s="751"/>
      <c r="E33" s="751"/>
      <c r="F33" s="751"/>
      <c r="G33" s="751"/>
      <c r="H33" s="751"/>
      <c r="I33" s="751"/>
      <c r="J33" s="751"/>
    </row>
    <row r="34" spans="1:10" ht="15" customHeight="1">
      <c r="A34" s="2"/>
      <c r="B34" s="758" t="s">
        <v>541</v>
      </c>
      <c r="C34" s="751"/>
      <c r="D34" s="751"/>
      <c r="E34" s="751"/>
      <c r="F34" s="751"/>
      <c r="G34" s="751"/>
      <c r="H34" s="751"/>
      <c r="I34" s="751"/>
      <c r="J34" s="751"/>
    </row>
    <row r="35" spans="1:10" ht="15" customHeight="1">
      <c r="A35" s="2"/>
      <c r="B35" s="758" t="s">
        <v>542</v>
      </c>
      <c r="C35" s="751"/>
      <c r="D35" s="751"/>
      <c r="E35" s="751"/>
      <c r="F35" s="751"/>
      <c r="G35" s="751"/>
      <c r="H35" s="751"/>
      <c r="I35" s="751"/>
      <c r="J35" s="751"/>
    </row>
    <row r="36" spans="1:10" ht="15" customHeight="1">
      <c r="A36" s="2"/>
      <c r="B36" s="758" t="s">
        <v>543</v>
      </c>
      <c r="C36" s="751"/>
      <c r="D36" s="751"/>
      <c r="E36" s="751"/>
      <c r="F36" s="751"/>
      <c r="G36" s="751"/>
      <c r="H36" s="751"/>
      <c r="I36" s="751"/>
      <c r="J36" s="751"/>
    </row>
    <row r="37" spans="1:10" ht="15" customHeight="1">
      <c r="A37" s="2"/>
      <c r="B37" s="758" t="s">
        <v>544</v>
      </c>
      <c r="C37" s="751"/>
      <c r="D37" s="751"/>
      <c r="E37" s="751"/>
      <c r="F37" s="751"/>
      <c r="G37" s="751"/>
      <c r="H37" s="751"/>
      <c r="I37" s="751"/>
      <c r="J37" s="751"/>
    </row>
    <row r="38" spans="1:10" ht="15" customHeight="1">
      <c r="A38" s="2" t="s">
        <v>545</v>
      </c>
      <c r="B38" s="758"/>
      <c r="C38" s="25"/>
      <c r="D38" s="25"/>
      <c r="E38" s="25"/>
      <c r="F38" s="25"/>
      <c r="G38" s="25"/>
      <c r="H38" s="25"/>
      <c r="I38" s="25"/>
      <c r="J38" s="25"/>
    </row>
    <row r="39" spans="1:10" ht="15" customHeight="1">
      <c r="A39" s="2"/>
      <c r="B39" s="758" t="s">
        <v>547</v>
      </c>
      <c r="C39" s="751"/>
      <c r="D39" s="751"/>
      <c r="E39" s="751"/>
      <c r="F39" s="751"/>
      <c r="G39" s="751"/>
      <c r="H39" s="751"/>
      <c r="I39" s="751"/>
      <c r="J39" s="751"/>
    </row>
    <row r="40" spans="1:10" ht="15" customHeight="1">
      <c r="A40" s="2"/>
      <c r="B40" s="758" t="s">
        <v>548</v>
      </c>
      <c r="C40" s="751"/>
      <c r="D40" s="751"/>
      <c r="E40" s="751"/>
      <c r="F40" s="751"/>
      <c r="G40" s="751"/>
      <c r="H40" s="751"/>
      <c r="I40" s="751"/>
      <c r="J40" s="751"/>
    </row>
    <row r="41" spans="1:10" ht="15" customHeight="1">
      <c r="A41" s="2"/>
      <c r="B41" s="758" t="s">
        <v>549</v>
      </c>
      <c r="C41" s="751"/>
      <c r="D41" s="751"/>
      <c r="E41" s="751"/>
      <c r="F41" s="751"/>
      <c r="G41" s="751"/>
      <c r="H41" s="751"/>
      <c r="I41" s="751"/>
      <c r="J41" s="751"/>
    </row>
    <row r="42" spans="1:10" ht="15" customHeight="1">
      <c r="A42" s="2" t="s">
        <v>550</v>
      </c>
      <c r="B42" s="758"/>
      <c r="C42" s="25"/>
      <c r="D42" s="25"/>
      <c r="E42" s="25"/>
      <c r="F42" s="25"/>
      <c r="G42" s="25"/>
      <c r="H42" s="25"/>
      <c r="I42" s="25"/>
      <c r="J42" s="25"/>
    </row>
    <row r="43" spans="1:10" ht="15" customHeight="1">
      <c r="A43" s="2"/>
      <c r="B43" s="758" t="s">
        <v>552</v>
      </c>
      <c r="C43" s="751"/>
      <c r="D43" s="751"/>
      <c r="E43" s="751"/>
      <c r="F43" s="751"/>
      <c r="G43" s="751"/>
      <c r="H43" s="751"/>
      <c r="I43" s="751"/>
      <c r="J43" s="751"/>
    </row>
    <row r="44" spans="1:10" ht="15" customHeight="1">
      <c r="A44" s="2"/>
      <c r="B44" s="758" t="s">
        <v>553</v>
      </c>
      <c r="C44" s="751"/>
      <c r="D44" s="751"/>
      <c r="E44" s="751"/>
      <c r="F44" s="751"/>
      <c r="G44" s="751"/>
      <c r="H44" s="751"/>
      <c r="I44" s="751"/>
      <c r="J44" s="751"/>
    </row>
    <row r="45" spans="1:10" ht="15" customHeight="1">
      <c r="A45" s="2"/>
      <c r="B45" s="758" t="s">
        <v>554</v>
      </c>
      <c r="C45" s="751"/>
      <c r="D45" s="751"/>
      <c r="E45" s="751"/>
      <c r="F45" s="751"/>
      <c r="G45" s="751"/>
      <c r="H45" s="751"/>
      <c r="I45" s="751"/>
      <c r="J45" s="751"/>
    </row>
    <row r="46" spans="1:10" ht="15" customHeight="1">
      <c r="A46" s="2"/>
      <c r="B46" s="758" t="s">
        <v>555</v>
      </c>
      <c r="C46" s="751"/>
      <c r="D46" s="751"/>
      <c r="E46" s="751"/>
      <c r="F46" s="751"/>
      <c r="G46" s="751"/>
      <c r="H46" s="751"/>
      <c r="I46" s="751"/>
      <c r="J46" s="751"/>
    </row>
    <row r="47" spans="1:10" ht="15" customHeight="1">
      <c r="A47" s="2"/>
      <c r="B47" s="758" t="s">
        <v>556</v>
      </c>
      <c r="C47" s="751"/>
      <c r="D47" s="751"/>
      <c r="E47" s="751"/>
      <c r="F47" s="751"/>
      <c r="G47" s="751"/>
      <c r="H47" s="751"/>
      <c r="I47" s="751"/>
      <c r="J47" s="751"/>
    </row>
    <row r="48" spans="1:10" ht="15" customHeight="1">
      <c r="A48" s="2"/>
      <c r="B48" s="758" t="s">
        <v>557</v>
      </c>
      <c r="C48" s="751"/>
      <c r="D48" s="751"/>
      <c r="E48" s="751"/>
      <c r="F48" s="751"/>
      <c r="G48" s="751"/>
      <c r="H48" s="751"/>
      <c r="I48" s="751"/>
      <c r="J48" s="751"/>
    </row>
    <row r="49" spans="1:10" ht="15" customHeight="1">
      <c r="A49" s="2"/>
      <c r="B49" s="758" t="s">
        <v>558</v>
      </c>
      <c r="C49" s="751"/>
      <c r="D49" s="751"/>
      <c r="E49" s="751"/>
      <c r="F49" s="751"/>
      <c r="G49" s="751"/>
      <c r="H49" s="751"/>
      <c r="I49" s="751"/>
      <c r="J49" s="751"/>
    </row>
    <row r="50" spans="1:10" ht="15" customHeight="1">
      <c r="A50" s="2" t="s">
        <v>559</v>
      </c>
      <c r="B50" s="758"/>
      <c r="C50" s="25"/>
      <c r="D50" s="25"/>
      <c r="E50" s="25"/>
      <c r="F50" s="25"/>
      <c r="G50" s="25"/>
      <c r="H50" s="25"/>
      <c r="I50" s="25"/>
      <c r="J50" s="25"/>
    </row>
    <row r="51" spans="1:10" ht="15" customHeight="1">
      <c r="A51" s="2"/>
      <c r="B51" s="758" t="s">
        <v>561</v>
      </c>
      <c r="C51" s="751"/>
      <c r="D51" s="751"/>
      <c r="E51" s="751"/>
      <c r="F51" s="751"/>
      <c r="G51" s="751"/>
      <c r="H51" s="751"/>
      <c r="I51" s="751"/>
      <c r="J51" s="751"/>
    </row>
    <row r="52" spans="1:10" ht="15" customHeight="1">
      <c r="A52" s="2"/>
      <c r="B52" s="758" t="s">
        <v>562</v>
      </c>
      <c r="C52" s="751"/>
      <c r="D52" s="751"/>
      <c r="E52" s="751"/>
      <c r="F52" s="751"/>
      <c r="G52" s="751"/>
      <c r="H52" s="751"/>
      <c r="I52" s="751"/>
      <c r="J52" s="751"/>
    </row>
    <row r="53" spans="1:10" ht="15" customHeight="1">
      <c r="A53" s="2"/>
      <c r="B53" s="758" t="s">
        <v>563</v>
      </c>
      <c r="C53" s="751"/>
      <c r="D53" s="751"/>
      <c r="E53" s="751"/>
      <c r="F53" s="751"/>
      <c r="G53" s="751"/>
      <c r="H53" s="751"/>
      <c r="I53" s="751"/>
      <c r="J53" s="751"/>
    </row>
    <row r="54" spans="1:10" ht="15" customHeight="1">
      <c r="A54" s="2"/>
      <c r="B54" s="758" t="s">
        <v>564</v>
      </c>
      <c r="C54" s="751"/>
      <c r="D54" s="751"/>
      <c r="E54" s="751"/>
      <c r="F54" s="751"/>
      <c r="G54" s="751"/>
      <c r="H54" s="751"/>
      <c r="I54" s="751"/>
      <c r="J54" s="751"/>
    </row>
    <row r="55" spans="1:10" ht="15" customHeight="1">
      <c r="A55" s="2"/>
      <c r="B55" s="758" t="s">
        <v>565</v>
      </c>
      <c r="C55" s="755"/>
      <c r="D55" s="755"/>
      <c r="E55" s="755"/>
      <c r="F55" s="755"/>
      <c r="G55" s="755"/>
      <c r="H55" s="755"/>
      <c r="I55" s="755"/>
      <c r="J55" s="755"/>
    </row>
    <row r="56" spans="1:10" ht="15" customHeight="1">
      <c r="A56" s="2"/>
      <c r="B56" s="758" t="s">
        <v>566</v>
      </c>
      <c r="C56" s="755"/>
      <c r="D56" s="755"/>
      <c r="E56" s="755"/>
      <c r="F56" s="755"/>
      <c r="G56" s="755"/>
      <c r="H56" s="755"/>
      <c r="I56" s="755"/>
      <c r="J56" s="755"/>
    </row>
    <row r="57" spans="1:10" ht="15" customHeight="1">
      <c r="A57" s="2"/>
      <c r="B57" s="758" t="s">
        <v>567</v>
      </c>
      <c r="C57" s="751"/>
      <c r="D57" s="751"/>
      <c r="E57" s="751"/>
      <c r="F57" s="751"/>
      <c r="G57" s="751"/>
      <c r="H57" s="751"/>
      <c r="I57" s="751"/>
      <c r="J57" s="751"/>
    </row>
    <row r="58" spans="1:10" ht="15" customHeight="1">
      <c r="A58" s="2" t="s">
        <v>568</v>
      </c>
      <c r="B58" s="758"/>
      <c r="C58" s="25"/>
      <c r="D58" s="25"/>
      <c r="E58" s="25"/>
      <c r="F58" s="25"/>
      <c r="G58" s="25"/>
      <c r="H58" s="25"/>
      <c r="I58" s="25"/>
      <c r="J58" s="25"/>
    </row>
    <row r="59" spans="1:10" ht="15" customHeight="1">
      <c r="A59" s="2"/>
      <c r="B59" s="758" t="s">
        <v>570</v>
      </c>
      <c r="C59" s="751"/>
      <c r="D59" s="751"/>
      <c r="E59" s="751"/>
      <c r="F59" s="751"/>
      <c r="G59" s="751"/>
      <c r="H59" s="751"/>
      <c r="I59" s="751"/>
      <c r="J59" s="751"/>
    </row>
    <row r="60" spans="1:10" ht="15" customHeight="1">
      <c r="A60" s="2"/>
      <c r="B60" s="758" t="s">
        <v>571</v>
      </c>
      <c r="C60" s="751"/>
      <c r="D60" s="751"/>
      <c r="E60" s="751"/>
      <c r="F60" s="751"/>
      <c r="G60" s="751"/>
      <c r="H60" s="751"/>
      <c r="I60" s="751"/>
      <c r="J60" s="751"/>
    </row>
    <row r="61" spans="1:10" ht="15" customHeight="1">
      <c r="A61" s="2"/>
      <c r="B61" s="758" t="s">
        <v>572</v>
      </c>
      <c r="C61" s="751"/>
      <c r="D61" s="751"/>
      <c r="E61" s="751"/>
      <c r="F61" s="751"/>
      <c r="G61" s="751"/>
      <c r="H61" s="751"/>
      <c r="I61" s="751"/>
      <c r="J61" s="751"/>
    </row>
    <row r="62" spans="1:10" ht="15" customHeight="1">
      <c r="A62" s="2"/>
      <c r="B62" s="758" t="s">
        <v>573</v>
      </c>
      <c r="C62" s="751"/>
      <c r="D62" s="751"/>
      <c r="E62" s="751"/>
      <c r="F62" s="751"/>
      <c r="G62" s="751"/>
      <c r="H62" s="751"/>
      <c r="I62" s="751"/>
      <c r="J62" s="751"/>
    </row>
    <row r="63" spans="1:10" ht="15" customHeight="1">
      <c r="A63" s="2" t="s">
        <v>574</v>
      </c>
      <c r="B63" s="758"/>
      <c r="C63" s="25"/>
      <c r="D63" s="25"/>
      <c r="E63" s="25"/>
      <c r="F63" s="25"/>
      <c r="G63" s="25"/>
      <c r="H63" s="25"/>
      <c r="I63" s="25"/>
      <c r="J63" s="25"/>
    </row>
    <row r="64" spans="1:10" ht="15" customHeight="1">
      <c r="A64" s="2"/>
      <c r="B64" s="758" t="s">
        <v>576</v>
      </c>
      <c r="C64" s="751"/>
      <c r="D64" s="751"/>
      <c r="E64" s="751"/>
      <c r="F64" s="751"/>
      <c r="G64" s="751"/>
      <c r="H64" s="751"/>
      <c r="I64" s="751"/>
      <c r="J64" s="751"/>
    </row>
    <row r="65" spans="1:10" ht="15" customHeight="1">
      <c r="A65" s="2"/>
      <c r="B65" s="758" t="s">
        <v>577</v>
      </c>
      <c r="C65" s="751"/>
      <c r="D65" s="751"/>
      <c r="E65" s="751"/>
      <c r="F65" s="751"/>
      <c r="G65" s="751"/>
      <c r="H65" s="751"/>
      <c r="I65" s="751"/>
      <c r="J65" s="751"/>
    </row>
    <row r="66" spans="1:10" ht="15" customHeight="1">
      <c r="A66" s="2"/>
      <c r="B66" s="758" t="s">
        <v>578</v>
      </c>
      <c r="C66" s="751"/>
      <c r="D66" s="751"/>
      <c r="E66" s="751"/>
      <c r="F66" s="751"/>
      <c r="G66" s="751"/>
      <c r="H66" s="751"/>
      <c r="I66" s="751"/>
      <c r="J66" s="751"/>
    </row>
    <row r="67" spans="1:10" ht="15" customHeight="1">
      <c r="A67" s="2" t="s">
        <v>579</v>
      </c>
      <c r="B67" s="758"/>
      <c r="C67" s="25"/>
      <c r="D67" s="25"/>
      <c r="E67" s="25"/>
      <c r="F67" s="25"/>
      <c r="G67" s="25"/>
      <c r="H67" s="25"/>
      <c r="I67" s="25"/>
      <c r="J67" s="25"/>
    </row>
    <row r="68" spans="1:10" ht="15" customHeight="1">
      <c r="A68" s="2"/>
      <c r="B68" s="758" t="s">
        <v>580</v>
      </c>
      <c r="C68" s="751"/>
      <c r="D68" s="751"/>
      <c r="E68" s="751"/>
      <c r="F68" s="751"/>
      <c r="G68" s="751"/>
      <c r="H68" s="751"/>
      <c r="I68" s="751"/>
      <c r="J68" s="751"/>
    </row>
    <row r="69" spans="1:10" ht="15" customHeight="1">
      <c r="A69" s="2"/>
      <c r="B69" s="758" t="s">
        <v>581</v>
      </c>
      <c r="C69" s="751"/>
      <c r="D69" s="751"/>
      <c r="E69" s="751"/>
      <c r="F69" s="751"/>
      <c r="G69" s="751"/>
      <c r="H69" s="751"/>
      <c r="I69" s="751"/>
      <c r="J69" s="751"/>
    </row>
    <row r="70" spans="1:10" ht="15" customHeight="1">
      <c r="A70" s="2"/>
      <c r="B70" s="758" t="s">
        <v>582</v>
      </c>
      <c r="C70" s="751"/>
      <c r="D70" s="751"/>
      <c r="E70" s="751"/>
      <c r="F70" s="751"/>
      <c r="G70" s="751"/>
      <c r="H70" s="751"/>
      <c r="I70" s="751"/>
      <c r="J70" s="751"/>
    </row>
    <row r="71" spans="1:10" ht="15" customHeight="1">
      <c r="A71" s="2" t="s">
        <v>583</v>
      </c>
      <c r="B71" s="758"/>
      <c r="C71" s="25"/>
      <c r="D71" s="25"/>
      <c r="E71" s="25"/>
      <c r="F71" s="25"/>
      <c r="G71" s="25"/>
      <c r="H71" s="25"/>
      <c r="I71" s="25"/>
      <c r="J71" s="25"/>
    </row>
    <row r="72" spans="1:10" ht="15" customHeight="1">
      <c r="A72" s="2"/>
      <c r="B72" s="758" t="s">
        <v>584</v>
      </c>
      <c r="C72" s="751"/>
      <c r="D72" s="751"/>
      <c r="E72" s="751"/>
      <c r="F72" s="751"/>
      <c r="G72" s="751"/>
      <c r="H72" s="751"/>
      <c r="I72" s="751"/>
      <c r="J72" s="751"/>
    </row>
    <row r="73" spans="1:10" ht="15" customHeight="1">
      <c r="A73" s="2" t="s">
        <v>585</v>
      </c>
      <c r="B73" s="758"/>
      <c r="C73" s="25"/>
      <c r="D73" s="25"/>
      <c r="E73" s="25"/>
      <c r="F73" s="25"/>
      <c r="G73" s="25"/>
      <c r="H73" s="25"/>
      <c r="I73" s="25"/>
      <c r="J73" s="25"/>
    </row>
    <row r="74" spans="1:10" ht="15" customHeight="1">
      <c r="A74" s="2"/>
      <c r="B74" s="758" t="s">
        <v>586</v>
      </c>
      <c r="C74" s="751"/>
      <c r="D74" s="751"/>
      <c r="E74" s="751"/>
      <c r="F74" s="751"/>
      <c r="G74" s="751"/>
      <c r="H74" s="751"/>
      <c r="I74" s="751"/>
      <c r="J74" s="751"/>
    </row>
    <row r="75" spans="1:10" ht="15" customHeight="1">
      <c r="A75" s="2"/>
      <c r="B75" s="758" t="s">
        <v>587</v>
      </c>
      <c r="C75" s="751"/>
      <c r="D75" s="751"/>
      <c r="E75" s="751"/>
      <c r="F75" s="751"/>
      <c r="G75" s="751"/>
      <c r="H75" s="751"/>
      <c r="I75" s="751"/>
      <c r="J75" s="751"/>
    </row>
    <row r="76" spans="1:10" ht="15" customHeight="1">
      <c r="A76" s="2"/>
      <c r="B76" s="758" t="s">
        <v>588</v>
      </c>
      <c r="C76" s="751"/>
      <c r="D76" s="751"/>
      <c r="E76" s="751"/>
      <c r="F76" s="751"/>
      <c r="G76" s="751"/>
      <c r="H76" s="751"/>
      <c r="I76" s="751"/>
      <c r="J76" s="751"/>
    </row>
    <row r="77" spans="1:10" ht="15" customHeight="1">
      <c r="A77" s="2" t="s">
        <v>589</v>
      </c>
      <c r="B77" s="758"/>
      <c r="C77" s="25"/>
      <c r="D77" s="25"/>
      <c r="E77" s="25"/>
      <c r="F77" s="25"/>
      <c r="G77" s="25"/>
      <c r="H77" s="25"/>
      <c r="I77" s="25"/>
      <c r="J77" s="25"/>
    </row>
    <row r="78" spans="1:10" ht="15" customHeight="1">
      <c r="A78" s="2"/>
      <c r="B78" s="758" t="s">
        <v>591</v>
      </c>
      <c r="C78" s="751"/>
      <c r="D78" s="751"/>
      <c r="E78" s="751"/>
      <c r="F78" s="751"/>
      <c r="G78" s="751"/>
      <c r="H78" s="751"/>
      <c r="I78" s="751"/>
      <c r="J78" s="751"/>
    </row>
    <row r="79" spans="1:10" ht="15" customHeight="1">
      <c r="A79" s="2"/>
      <c r="B79" s="758" t="s">
        <v>592</v>
      </c>
      <c r="C79" s="755"/>
      <c r="D79" s="755"/>
      <c r="E79" s="755"/>
      <c r="F79" s="755"/>
      <c r="G79" s="755"/>
      <c r="H79" s="755"/>
      <c r="I79" s="755"/>
      <c r="J79" s="755"/>
    </row>
    <row r="80" spans="1:10" ht="15" customHeight="1">
      <c r="A80" s="2"/>
      <c r="B80" s="758" t="s">
        <v>593</v>
      </c>
      <c r="C80" s="755"/>
      <c r="D80" s="755"/>
      <c r="E80" s="755"/>
      <c r="F80" s="755"/>
      <c r="G80" s="755"/>
      <c r="H80" s="755"/>
      <c r="I80" s="755"/>
      <c r="J80" s="755"/>
    </row>
    <row r="81" spans="1:10" ht="15" customHeight="1">
      <c r="A81" s="2" t="s">
        <v>594</v>
      </c>
      <c r="B81" s="758"/>
      <c r="C81" s="25"/>
      <c r="D81" s="25"/>
      <c r="E81" s="25"/>
      <c r="F81" s="25"/>
      <c r="G81" s="25"/>
      <c r="H81" s="25"/>
      <c r="I81" s="25"/>
      <c r="J81" s="25"/>
    </row>
    <row r="82" spans="1:10" ht="15" customHeight="1">
      <c r="A82" s="2"/>
      <c r="B82" s="758" t="s">
        <v>595</v>
      </c>
      <c r="C82" s="751"/>
      <c r="D82" s="751"/>
      <c r="E82" s="751"/>
      <c r="F82" s="751"/>
      <c r="G82" s="751"/>
      <c r="H82" s="751"/>
      <c r="I82" s="751"/>
      <c r="J82" s="751"/>
    </row>
    <row r="83" spans="1:10" ht="15" customHeight="1">
      <c r="A83" s="2" t="s">
        <v>596</v>
      </c>
      <c r="B83" s="758"/>
      <c r="C83" s="25"/>
      <c r="D83" s="25"/>
      <c r="E83" s="25"/>
      <c r="F83" s="25"/>
      <c r="G83" s="25"/>
      <c r="H83" s="25"/>
      <c r="I83" s="25"/>
      <c r="J83" s="25"/>
    </row>
    <row r="84" spans="1:10" ht="15" customHeight="1">
      <c r="A84" s="2"/>
      <c r="B84" s="758" t="s">
        <v>598</v>
      </c>
      <c r="C84" s="751"/>
      <c r="D84" s="751"/>
      <c r="E84" s="751"/>
      <c r="F84" s="751"/>
      <c r="G84" s="751"/>
      <c r="H84" s="751"/>
      <c r="I84" s="751"/>
      <c r="J84" s="751"/>
    </row>
    <row r="85" spans="1:10" ht="15" customHeight="1">
      <c r="A85" s="2"/>
      <c r="B85" s="758" t="s">
        <v>599</v>
      </c>
      <c r="C85" s="751"/>
      <c r="D85" s="751"/>
      <c r="E85" s="751"/>
      <c r="F85" s="751"/>
      <c r="G85" s="751"/>
      <c r="H85" s="751"/>
      <c r="I85" s="751"/>
      <c r="J85" s="751"/>
    </row>
    <row r="86" spans="1:10" ht="15" customHeight="1">
      <c r="A86" s="2"/>
      <c r="B86" s="758" t="s">
        <v>600</v>
      </c>
      <c r="C86" s="751"/>
      <c r="D86" s="751"/>
      <c r="E86" s="751"/>
      <c r="F86" s="751"/>
      <c r="G86" s="751"/>
      <c r="H86" s="751"/>
      <c r="I86" s="751"/>
      <c r="J86" s="751"/>
    </row>
    <row r="87" spans="1:10" ht="15.75" customHeight="1">
      <c r="A87" s="2"/>
      <c r="B87" s="758" t="s">
        <v>601</v>
      </c>
      <c r="C87" s="751"/>
      <c r="D87" s="751"/>
      <c r="E87" s="751"/>
      <c r="F87" s="751"/>
      <c r="G87" s="751"/>
      <c r="H87" s="751"/>
      <c r="I87" s="751"/>
      <c r="J87" s="751"/>
    </row>
    <row r="88" spans="1:10" ht="15.75" customHeight="1">
      <c r="A88" s="2"/>
      <c r="B88" s="758" t="s">
        <v>602</v>
      </c>
      <c r="C88" s="755"/>
      <c r="D88" s="755"/>
      <c r="E88" s="755"/>
      <c r="F88" s="755"/>
      <c r="G88" s="755"/>
      <c r="H88" s="755"/>
      <c r="I88" s="755"/>
      <c r="J88" s="755"/>
    </row>
    <row r="89" spans="1:10" ht="15.75" customHeight="1">
      <c r="A89" s="2"/>
      <c r="B89" s="758" t="s">
        <v>603</v>
      </c>
      <c r="C89" s="751"/>
      <c r="D89" s="751"/>
      <c r="E89" s="751"/>
      <c r="F89" s="751"/>
      <c r="G89" s="751"/>
      <c r="H89" s="751"/>
      <c r="I89" s="751"/>
      <c r="J89" s="751"/>
    </row>
    <row r="90" spans="1:10" ht="15.75" customHeight="1" thickBot="1">
      <c r="A90" s="282" t="s">
        <v>606</v>
      </c>
      <c r="B90" s="759"/>
      <c r="C90" s="19"/>
      <c r="D90" s="19"/>
      <c r="E90" s="19"/>
      <c r="F90" s="19"/>
      <c r="G90" s="19"/>
      <c r="H90" s="19"/>
      <c r="I90" s="19"/>
      <c r="J90" s="19"/>
    </row>
  </sheetData>
  <mergeCells count="1">
    <mergeCell ref="A2:B2"/>
  </mergeCells>
  <conditionalFormatting sqref="C3:C90">
    <cfRule type="containsBlanks" dxfId="3" priority="2">
      <formula>LEN(TRIM(C3))=0</formula>
    </cfRule>
  </conditionalFormatting>
  <conditionalFormatting sqref="D3:J90">
    <cfRule type="containsBlanks" dxfId="2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2" manualBreakCount="2">
    <brk id="30" max="16383" man="1"/>
    <brk id="49" max="16383" man="1"/>
  </rowBreaks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D414-A789-4CD2-9C55-8CED4EF84B44}">
  <sheetPr>
    <tabColor rgb="FF7030A0"/>
  </sheetPr>
  <dimension ref="A1:I90"/>
  <sheetViews>
    <sheetView view="pageBreakPreview" zoomScale="85" zoomScaleNormal="100" zoomScaleSheetLayoutView="85" workbookViewId="0">
      <pane ySplit="2" topLeftCell="A3" activePane="bottomLeft" state="frozen"/>
      <selection activeCell="A28" sqref="A28"/>
      <selection pane="bottomLeft" activeCell="G2" sqref="G2"/>
    </sheetView>
  </sheetViews>
  <sheetFormatPr baseColWidth="10" defaultColWidth="14.3984375" defaultRowHeight="15" customHeight="1"/>
  <cols>
    <col min="1" max="1" width="1.06640625" style="422" customWidth="1"/>
    <col min="2" max="2" width="19.53125" style="422" customWidth="1"/>
    <col min="3" max="3" width="14" style="422" customWidth="1"/>
    <col min="4" max="4" width="22.3984375" style="422" customWidth="1"/>
    <col min="5" max="5" width="10.796875" style="422" customWidth="1"/>
    <col min="6" max="6" width="19.06640625" style="422" customWidth="1"/>
    <col min="7" max="7" width="21.53125" style="422" customWidth="1"/>
    <col min="8" max="8" width="22.06640625" style="422" customWidth="1"/>
    <col min="9" max="9" width="18.9296875" style="422" customWidth="1"/>
    <col min="10" max="16384" width="14.3984375" style="422"/>
  </cols>
  <sheetData>
    <row r="1" spans="1:9" ht="14" customHeight="1">
      <c r="A1" s="6" t="s">
        <v>3057</v>
      </c>
      <c r="B1" s="833"/>
    </row>
    <row r="2" spans="1:9" ht="133.15" customHeight="1" thickBot="1">
      <c r="A2" s="1188" t="s">
        <v>629</v>
      </c>
      <c r="B2" s="1189"/>
      <c r="C2" s="1190" t="s">
        <v>3034</v>
      </c>
      <c r="D2" s="1190" t="s">
        <v>3035</v>
      </c>
      <c r="E2" s="1190" t="s">
        <v>3036</v>
      </c>
      <c r="F2" s="1190" t="s">
        <v>3037</v>
      </c>
      <c r="G2" s="1190" t="s">
        <v>3038</v>
      </c>
      <c r="H2" s="1190" t="s">
        <v>3039</v>
      </c>
      <c r="I2" s="1190" t="s">
        <v>3040</v>
      </c>
    </row>
    <row r="3" spans="1:9" ht="15" customHeight="1">
      <c r="A3" s="2" t="s">
        <v>498</v>
      </c>
      <c r="B3" s="758"/>
    </row>
    <row r="4" spans="1:9" ht="15" customHeight="1">
      <c r="A4" s="2"/>
      <c r="B4" s="758" t="s">
        <v>500</v>
      </c>
    </row>
    <row r="5" spans="1:9" ht="15" customHeight="1">
      <c r="A5" s="2"/>
      <c r="B5" s="758" t="s">
        <v>501</v>
      </c>
    </row>
    <row r="6" spans="1:9" ht="15" customHeight="1">
      <c r="A6" s="2"/>
      <c r="B6" s="758" t="s">
        <v>502</v>
      </c>
    </row>
    <row r="7" spans="1:9" ht="15" customHeight="1">
      <c r="A7" s="2" t="s">
        <v>503</v>
      </c>
      <c r="B7" s="758"/>
    </row>
    <row r="8" spans="1:9" ht="15" customHeight="1">
      <c r="A8" s="2"/>
      <c r="B8" s="758" t="s">
        <v>505</v>
      </c>
    </row>
    <row r="9" spans="1:9" ht="15" customHeight="1">
      <c r="A9" s="2"/>
      <c r="B9" s="758" t="s">
        <v>506</v>
      </c>
    </row>
    <row r="10" spans="1:9" ht="15" customHeight="1">
      <c r="A10" s="2"/>
      <c r="B10" s="758" t="s">
        <v>507</v>
      </c>
    </row>
    <row r="11" spans="1:9" ht="15" customHeight="1">
      <c r="A11" s="2"/>
      <c r="B11" s="758" t="s">
        <v>508</v>
      </c>
    </row>
    <row r="12" spans="1:9" ht="15" customHeight="1">
      <c r="A12" s="2"/>
      <c r="B12" s="758" t="s">
        <v>509</v>
      </c>
    </row>
    <row r="13" spans="1:9" ht="15" customHeight="1">
      <c r="A13" s="2" t="s">
        <v>510</v>
      </c>
      <c r="B13" s="758"/>
    </row>
    <row r="14" spans="1:9" ht="15" customHeight="1">
      <c r="A14" s="2"/>
      <c r="B14" s="758" t="s">
        <v>512</v>
      </c>
    </row>
    <row r="15" spans="1:9" ht="15" customHeight="1">
      <c r="A15" s="2"/>
      <c r="B15" s="758" t="s">
        <v>513</v>
      </c>
    </row>
    <row r="16" spans="1:9" ht="15" customHeight="1">
      <c r="A16" s="2" t="s">
        <v>514</v>
      </c>
      <c r="B16" s="758"/>
    </row>
    <row r="17" spans="1:2" ht="15" customHeight="1">
      <c r="A17" s="2"/>
      <c r="B17" s="758" t="s">
        <v>516</v>
      </c>
    </row>
    <row r="18" spans="1:2" ht="15" customHeight="1">
      <c r="A18" s="2"/>
      <c r="B18" s="758" t="s">
        <v>517</v>
      </c>
    </row>
    <row r="19" spans="1:2" ht="15" customHeight="1">
      <c r="A19" s="2"/>
      <c r="B19" s="748" t="s">
        <v>518</v>
      </c>
    </row>
    <row r="20" spans="1:2" ht="15" customHeight="1">
      <c r="A20" s="2"/>
      <c r="B20" s="748" t="s">
        <v>519</v>
      </c>
    </row>
    <row r="21" spans="1:2" ht="15" customHeight="1">
      <c r="A21" s="2"/>
      <c r="B21" s="758" t="s">
        <v>520</v>
      </c>
    </row>
    <row r="22" spans="1:2" ht="15" customHeight="1">
      <c r="A22" s="2"/>
      <c r="B22" s="758" t="s">
        <v>521</v>
      </c>
    </row>
    <row r="23" spans="1:2" ht="15" customHeight="1">
      <c r="A23" s="2"/>
      <c r="B23" s="758" t="s">
        <v>522</v>
      </c>
    </row>
    <row r="24" spans="1:2" ht="15" customHeight="1">
      <c r="A24" s="2"/>
      <c r="B24" s="758" t="s">
        <v>523</v>
      </c>
    </row>
    <row r="25" spans="1:2" ht="15" customHeight="1">
      <c r="A25" s="2" t="s">
        <v>524</v>
      </c>
      <c r="B25" s="758"/>
    </row>
    <row r="26" spans="1:2" ht="15" customHeight="1">
      <c r="A26" s="2"/>
      <c r="B26" s="758" t="s">
        <v>532</v>
      </c>
    </row>
    <row r="27" spans="1:2" ht="15" customHeight="1">
      <c r="A27" s="2"/>
      <c r="B27" s="758" t="s">
        <v>533</v>
      </c>
    </row>
    <row r="28" spans="1:2" ht="15" customHeight="1">
      <c r="A28" s="2"/>
      <c r="B28" s="758" t="s">
        <v>534</v>
      </c>
    </row>
    <row r="29" spans="1:2" ht="15" customHeight="1">
      <c r="A29" s="2"/>
      <c r="B29" s="758" t="s">
        <v>535</v>
      </c>
    </row>
    <row r="30" spans="1:2" ht="15" customHeight="1">
      <c r="A30" s="2"/>
      <c r="B30" s="758" t="s">
        <v>536</v>
      </c>
    </row>
    <row r="31" spans="1:2" ht="15" customHeight="1">
      <c r="A31" s="2" t="s">
        <v>537</v>
      </c>
      <c r="B31" s="758"/>
    </row>
    <row r="32" spans="1:2" ht="15" customHeight="1">
      <c r="A32" s="2"/>
      <c r="B32" s="758" t="s">
        <v>539</v>
      </c>
    </row>
    <row r="33" spans="1:2" ht="15" customHeight="1">
      <c r="A33" s="2"/>
      <c r="B33" s="758" t="s">
        <v>540</v>
      </c>
    </row>
    <row r="34" spans="1:2" ht="15" customHeight="1">
      <c r="A34" s="2"/>
      <c r="B34" s="758" t="s">
        <v>541</v>
      </c>
    </row>
    <row r="35" spans="1:2" ht="15" customHeight="1">
      <c r="A35" s="2"/>
      <c r="B35" s="758" t="s">
        <v>542</v>
      </c>
    </row>
    <row r="36" spans="1:2" ht="15" customHeight="1">
      <c r="A36" s="2"/>
      <c r="B36" s="758" t="s">
        <v>543</v>
      </c>
    </row>
    <row r="37" spans="1:2" ht="15" customHeight="1">
      <c r="A37" s="2"/>
      <c r="B37" s="758" t="s">
        <v>544</v>
      </c>
    </row>
    <row r="38" spans="1:2" ht="15" customHeight="1">
      <c r="A38" s="2" t="s">
        <v>545</v>
      </c>
      <c r="B38" s="758"/>
    </row>
    <row r="39" spans="1:2" ht="15" customHeight="1">
      <c r="A39" s="2"/>
      <c r="B39" s="758" t="s">
        <v>547</v>
      </c>
    </row>
    <row r="40" spans="1:2" ht="15" customHeight="1">
      <c r="A40" s="2"/>
      <c r="B40" s="758" t="s">
        <v>548</v>
      </c>
    </row>
    <row r="41" spans="1:2" ht="15" customHeight="1">
      <c r="A41" s="2"/>
      <c r="B41" s="758" t="s">
        <v>549</v>
      </c>
    </row>
    <row r="42" spans="1:2" ht="15" customHeight="1">
      <c r="A42" s="2" t="s">
        <v>550</v>
      </c>
      <c r="B42" s="758"/>
    </row>
    <row r="43" spans="1:2" ht="15" customHeight="1">
      <c r="A43" s="2"/>
      <c r="B43" s="758" t="s">
        <v>552</v>
      </c>
    </row>
    <row r="44" spans="1:2" ht="15" customHeight="1">
      <c r="A44" s="2"/>
      <c r="B44" s="758" t="s">
        <v>553</v>
      </c>
    </row>
    <row r="45" spans="1:2" ht="15" customHeight="1">
      <c r="A45" s="2"/>
      <c r="B45" s="758" t="s">
        <v>554</v>
      </c>
    </row>
    <row r="46" spans="1:2" ht="15" customHeight="1">
      <c r="A46" s="2"/>
      <c r="B46" s="758" t="s">
        <v>555</v>
      </c>
    </row>
    <row r="47" spans="1:2" ht="15" customHeight="1">
      <c r="A47" s="2"/>
      <c r="B47" s="758" t="s">
        <v>556</v>
      </c>
    </row>
    <row r="48" spans="1:2" ht="15" customHeight="1">
      <c r="A48" s="2"/>
      <c r="B48" s="758" t="s">
        <v>557</v>
      </c>
    </row>
    <row r="49" spans="1:2" ht="15" customHeight="1">
      <c r="A49" s="2"/>
      <c r="B49" s="758" t="s">
        <v>558</v>
      </c>
    </row>
    <row r="50" spans="1:2" ht="15" customHeight="1">
      <c r="A50" s="2" t="s">
        <v>559</v>
      </c>
      <c r="B50" s="758"/>
    </row>
    <row r="51" spans="1:2" ht="15" customHeight="1">
      <c r="A51" s="2"/>
      <c r="B51" s="758" t="s">
        <v>561</v>
      </c>
    </row>
    <row r="52" spans="1:2" ht="15" customHeight="1">
      <c r="A52" s="2"/>
      <c r="B52" s="758" t="s">
        <v>562</v>
      </c>
    </row>
    <row r="53" spans="1:2" ht="15" customHeight="1">
      <c r="A53" s="2"/>
      <c r="B53" s="758" t="s">
        <v>563</v>
      </c>
    </row>
    <row r="54" spans="1:2" ht="15" customHeight="1">
      <c r="A54" s="2"/>
      <c r="B54" s="758" t="s">
        <v>564</v>
      </c>
    </row>
    <row r="55" spans="1:2" ht="15" customHeight="1">
      <c r="A55" s="2"/>
      <c r="B55" s="758" t="s">
        <v>565</v>
      </c>
    </row>
    <row r="56" spans="1:2" ht="15" customHeight="1">
      <c r="A56" s="2"/>
      <c r="B56" s="758" t="s">
        <v>566</v>
      </c>
    </row>
    <row r="57" spans="1:2" ht="15" customHeight="1">
      <c r="A57" s="2"/>
      <c r="B57" s="758" t="s">
        <v>567</v>
      </c>
    </row>
    <row r="58" spans="1:2" ht="15" customHeight="1">
      <c r="A58" s="2" t="s">
        <v>568</v>
      </c>
      <c r="B58" s="758"/>
    </row>
    <row r="59" spans="1:2" ht="15" customHeight="1">
      <c r="A59" s="2"/>
      <c r="B59" s="758" t="s">
        <v>570</v>
      </c>
    </row>
    <row r="60" spans="1:2" ht="15" customHeight="1">
      <c r="A60" s="2"/>
      <c r="B60" s="758" t="s">
        <v>571</v>
      </c>
    </row>
    <row r="61" spans="1:2" ht="15" customHeight="1">
      <c r="A61" s="2"/>
      <c r="B61" s="758" t="s">
        <v>572</v>
      </c>
    </row>
    <row r="62" spans="1:2" ht="15" customHeight="1">
      <c r="A62" s="2"/>
      <c r="B62" s="758" t="s">
        <v>573</v>
      </c>
    </row>
    <row r="63" spans="1:2" ht="15" customHeight="1">
      <c r="A63" s="2" t="s">
        <v>574</v>
      </c>
      <c r="B63" s="758"/>
    </row>
    <row r="64" spans="1:2" ht="15" customHeight="1">
      <c r="A64" s="2"/>
      <c r="B64" s="758" t="s">
        <v>576</v>
      </c>
    </row>
    <row r="65" spans="1:2" ht="15" customHeight="1">
      <c r="A65" s="2"/>
      <c r="B65" s="758" t="s">
        <v>577</v>
      </c>
    </row>
    <row r="66" spans="1:2" ht="15" customHeight="1">
      <c r="A66" s="2"/>
      <c r="B66" s="758" t="s">
        <v>578</v>
      </c>
    </row>
    <row r="67" spans="1:2" ht="15" customHeight="1">
      <c r="A67" s="2" t="s">
        <v>579</v>
      </c>
      <c r="B67" s="758"/>
    </row>
    <row r="68" spans="1:2" ht="15" customHeight="1">
      <c r="A68" s="2"/>
      <c r="B68" s="758" t="s">
        <v>580</v>
      </c>
    </row>
    <row r="69" spans="1:2" ht="15" customHeight="1">
      <c r="A69" s="2"/>
      <c r="B69" s="758" t="s">
        <v>581</v>
      </c>
    </row>
    <row r="70" spans="1:2" ht="15" customHeight="1">
      <c r="A70" s="2"/>
      <c r="B70" s="758" t="s">
        <v>582</v>
      </c>
    </row>
    <row r="71" spans="1:2" ht="15" customHeight="1">
      <c r="A71" s="2" t="s">
        <v>583</v>
      </c>
      <c r="B71" s="758"/>
    </row>
    <row r="72" spans="1:2" ht="15" customHeight="1">
      <c r="A72" s="2"/>
      <c r="B72" s="758" t="s">
        <v>584</v>
      </c>
    </row>
    <row r="73" spans="1:2" ht="15" customHeight="1">
      <c r="A73" s="2" t="s">
        <v>585</v>
      </c>
      <c r="B73" s="758"/>
    </row>
    <row r="74" spans="1:2" ht="15" customHeight="1">
      <c r="A74" s="2"/>
      <c r="B74" s="758" t="s">
        <v>586</v>
      </c>
    </row>
    <row r="75" spans="1:2" ht="15" customHeight="1">
      <c r="A75" s="2"/>
      <c r="B75" s="758" t="s">
        <v>587</v>
      </c>
    </row>
    <row r="76" spans="1:2" ht="15" customHeight="1">
      <c r="A76" s="2"/>
      <c r="B76" s="758" t="s">
        <v>588</v>
      </c>
    </row>
    <row r="77" spans="1:2" ht="15" customHeight="1">
      <c r="A77" s="2" t="s">
        <v>589</v>
      </c>
      <c r="B77" s="758"/>
    </row>
    <row r="78" spans="1:2" ht="15" customHeight="1">
      <c r="A78" s="2"/>
      <c r="B78" s="758" t="s">
        <v>591</v>
      </c>
    </row>
    <row r="79" spans="1:2" ht="15" customHeight="1">
      <c r="A79" s="2"/>
      <c r="B79" s="758" t="s">
        <v>592</v>
      </c>
    </row>
    <row r="80" spans="1:2" ht="15" customHeight="1">
      <c r="A80" s="2"/>
      <c r="B80" s="758" t="s">
        <v>593</v>
      </c>
    </row>
    <row r="81" spans="1:2" ht="15" customHeight="1">
      <c r="A81" s="2" t="s">
        <v>594</v>
      </c>
      <c r="B81" s="758"/>
    </row>
    <row r="82" spans="1:2" ht="15" customHeight="1">
      <c r="A82" s="2"/>
      <c r="B82" s="758" t="s">
        <v>595</v>
      </c>
    </row>
    <row r="83" spans="1:2" ht="15" customHeight="1">
      <c r="A83" s="2" t="s">
        <v>596</v>
      </c>
      <c r="B83" s="758"/>
    </row>
    <row r="84" spans="1:2" ht="15" customHeight="1">
      <c r="A84" s="2"/>
      <c r="B84" s="758" t="s">
        <v>598</v>
      </c>
    </row>
    <row r="85" spans="1:2" ht="15" customHeight="1">
      <c r="A85" s="2"/>
      <c r="B85" s="758" t="s">
        <v>599</v>
      </c>
    </row>
    <row r="86" spans="1:2" ht="15" customHeight="1">
      <c r="A86" s="2"/>
      <c r="B86" s="758" t="s">
        <v>600</v>
      </c>
    </row>
    <row r="87" spans="1:2" ht="15.75" customHeight="1">
      <c r="A87" s="2"/>
      <c r="B87" s="758" t="s">
        <v>601</v>
      </c>
    </row>
    <row r="88" spans="1:2" ht="15.75" customHeight="1">
      <c r="A88" s="2"/>
      <c r="B88" s="758" t="s">
        <v>602</v>
      </c>
    </row>
    <row r="89" spans="1:2" ht="15.75" customHeight="1">
      <c r="A89" s="2"/>
      <c r="B89" s="758" t="s">
        <v>603</v>
      </c>
    </row>
    <row r="90" spans="1:2" ht="15.75" customHeight="1" thickBot="1">
      <c r="A90" s="282" t="s">
        <v>606</v>
      </c>
      <c r="B90" s="759"/>
    </row>
  </sheetData>
  <mergeCells count="1">
    <mergeCell ref="A2:B2"/>
  </mergeCells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2" manualBreakCount="2">
    <brk id="30" max="16383" man="1"/>
    <brk id="49" max="16383" man="1"/>
  </rowBreaks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7187-7C82-4718-A6DB-6FB3D60CB9E3}">
  <sheetPr>
    <tabColor rgb="FFFFC000"/>
  </sheetPr>
  <dimension ref="A1:H90"/>
  <sheetViews>
    <sheetView tabSelected="1" view="pageBreakPreview" zoomScale="85" zoomScaleNormal="100" zoomScaleSheetLayoutView="85" workbookViewId="0">
      <pane ySplit="2" topLeftCell="A3" activePane="bottomLeft" state="frozen"/>
      <selection activeCell="A28" sqref="A28"/>
      <selection pane="bottomLeft" activeCell="F14" sqref="F14"/>
    </sheetView>
  </sheetViews>
  <sheetFormatPr baseColWidth="10" defaultColWidth="14.3984375" defaultRowHeight="15" customHeight="1"/>
  <cols>
    <col min="1" max="1" width="1.06640625" style="422" customWidth="1"/>
    <col min="2" max="2" width="20.46484375" style="422" bestFit="1" customWidth="1"/>
    <col min="3" max="8" width="21.33203125" style="422" customWidth="1"/>
    <col min="9" max="16384" width="14.3984375" style="422"/>
  </cols>
  <sheetData>
    <row r="1" spans="1:8" ht="14" customHeight="1">
      <c r="A1" s="6" t="s">
        <v>3058</v>
      </c>
      <c r="B1" s="833"/>
    </row>
    <row r="2" spans="1:8" ht="81.400000000000006" thickBot="1">
      <c r="A2" s="1188" t="s">
        <v>629</v>
      </c>
      <c r="B2" s="1189"/>
      <c r="C2" s="1190" t="s">
        <v>3041</v>
      </c>
      <c r="D2" s="1190" t="s">
        <v>3042</v>
      </c>
      <c r="E2" s="1190" t="s">
        <v>3043</v>
      </c>
      <c r="F2" s="1190" t="s">
        <v>3044</v>
      </c>
      <c r="G2" s="1190" t="s">
        <v>3045</v>
      </c>
      <c r="H2" s="1190" t="s">
        <v>3046</v>
      </c>
    </row>
    <row r="3" spans="1:8" ht="15" customHeight="1">
      <c r="A3" s="2" t="s">
        <v>498</v>
      </c>
      <c r="B3" s="758"/>
    </row>
    <row r="4" spans="1:8" ht="15" customHeight="1">
      <c r="A4" s="2"/>
      <c r="B4" s="758" t="s">
        <v>500</v>
      </c>
    </row>
    <row r="5" spans="1:8" ht="15" customHeight="1">
      <c r="A5" s="2"/>
      <c r="B5" s="758" t="s">
        <v>501</v>
      </c>
    </row>
    <row r="6" spans="1:8" ht="15" customHeight="1">
      <c r="A6" s="2"/>
      <c r="B6" s="758" t="s">
        <v>502</v>
      </c>
    </row>
    <row r="7" spans="1:8" ht="15" customHeight="1">
      <c r="A7" s="2" t="s">
        <v>503</v>
      </c>
      <c r="B7" s="758"/>
    </row>
    <row r="8" spans="1:8" ht="15" customHeight="1">
      <c r="A8" s="2"/>
      <c r="B8" s="758" t="s">
        <v>505</v>
      </c>
    </row>
    <row r="9" spans="1:8" ht="15" customHeight="1">
      <c r="A9" s="2"/>
      <c r="B9" s="758" t="s">
        <v>506</v>
      </c>
    </row>
    <row r="10" spans="1:8" ht="15" customHeight="1">
      <c r="A10" s="2"/>
      <c r="B10" s="758" t="s">
        <v>507</v>
      </c>
    </row>
    <row r="11" spans="1:8" ht="15" customHeight="1">
      <c r="A11" s="2"/>
      <c r="B11" s="758" t="s">
        <v>508</v>
      </c>
    </row>
    <row r="12" spans="1:8" ht="15" customHeight="1">
      <c r="A12" s="2"/>
      <c r="B12" s="758" t="s">
        <v>509</v>
      </c>
    </row>
    <row r="13" spans="1:8" ht="15" customHeight="1">
      <c r="A13" s="2" t="s">
        <v>510</v>
      </c>
      <c r="B13" s="758"/>
    </row>
    <row r="14" spans="1:8" ht="15" customHeight="1">
      <c r="A14" s="2"/>
      <c r="B14" s="758" t="s">
        <v>512</v>
      </c>
    </row>
    <row r="15" spans="1:8" ht="15" customHeight="1">
      <c r="A15" s="2"/>
      <c r="B15" s="758" t="s">
        <v>513</v>
      </c>
    </row>
    <row r="16" spans="1:8" ht="15" customHeight="1">
      <c r="A16" s="2" t="s">
        <v>514</v>
      </c>
      <c r="B16" s="758"/>
    </row>
    <row r="17" spans="1:2" ht="15" customHeight="1">
      <c r="A17" s="2"/>
      <c r="B17" s="758" t="s">
        <v>516</v>
      </c>
    </row>
    <row r="18" spans="1:2" ht="15" customHeight="1">
      <c r="A18" s="2"/>
      <c r="B18" s="758" t="s">
        <v>517</v>
      </c>
    </row>
    <row r="19" spans="1:2" ht="15" customHeight="1">
      <c r="A19" s="2"/>
      <c r="B19" s="748" t="s">
        <v>518</v>
      </c>
    </row>
    <row r="20" spans="1:2" ht="15" customHeight="1">
      <c r="A20" s="2"/>
      <c r="B20" s="748" t="s">
        <v>519</v>
      </c>
    </row>
    <row r="21" spans="1:2" ht="15" customHeight="1">
      <c r="A21" s="2"/>
      <c r="B21" s="758" t="s">
        <v>520</v>
      </c>
    </row>
    <row r="22" spans="1:2" ht="15" customHeight="1">
      <c r="A22" s="2"/>
      <c r="B22" s="758" t="s">
        <v>521</v>
      </c>
    </row>
    <row r="23" spans="1:2" ht="15" customHeight="1">
      <c r="A23" s="2"/>
      <c r="B23" s="758" t="s">
        <v>522</v>
      </c>
    </row>
    <row r="24" spans="1:2" ht="15" customHeight="1">
      <c r="A24" s="2"/>
      <c r="B24" s="758" t="s">
        <v>523</v>
      </c>
    </row>
    <row r="25" spans="1:2" ht="15" customHeight="1">
      <c r="A25" s="2" t="s">
        <v>524</v>
      </c>
      <c r="B25" s="758"/>
    </row>
    <row r="26" spans="1:2" ht="15" customHeight="1">
      <c r="A26" s="2"/>
      <c r="B26" s="758" t="s">
        <v>532</v>
      </c>
    </row>
    <row r="27" spans="1:2" ht="15" customHeight="1">
      <c r="A27" s="2"/>
      <c r="B27" s="758" t="s">
        <v>533</v>
      </c>
    </row>
    <row r="28" spans="1:2" ht="15" customHeight="1">
      <c r="A28" s="2"/>
      <c r="B28" s="758" t="s">
        <v>534</v>
      </c>
    </row>
    <row r="29" spans="1:2" ht="15" customHeight="1">
      <c r="A29" s="2"/>
      <c r="B29" s="758" t="s">
        <v>535</v>
      </c>
    </row>
    <row r="30" spans="1:2" ht="15" customHeight="1">
      <c r="A30" s="2"/>
      <c r="B30" s="758" t="s">
        <v>536</v>
      </c>
    </row>
    <row r="31" spans="1:2" ht="15" customHeight="1">
      <c r="A31" s="2" t="s">
        <v>537</v>
      </c>
      <c r="B31" s="758"/>
    </row>
    <row r="32" spans="1:2" ht="15" customHeight="1">
      <c r="A32" s="2"/>
      <c r="B32" s="758" t="s">
        <v>539</v>
      </c>
    </row>
    <row r="33" spans="1:2" ht="15" customHeight="1">
      <c r="A33" s="2"/>
      <c r="B33" s="758" t="s">
        <v>540</v>
      </c>
    </row>
    <row r="34" spans="1:2" ht="15" customHeight="1">
      <c r="A34" s="2"/>
      <c r="B34" s="758" t="s">
        <v>541</v>
      </c>
    </row>
    <row r="35" spans="1:2" ht="15" customHeight="1">
      <c r="A35" s="2"/>
      <c r="B35" s="758" t="s">
        <v>542</v>
      </c>
    </row>
    <row r="36" spans="1:2" ht="15" customHeight="1">
      <c r="A36" s="2"/>
      <c r="B36" s="758" t="s">
        <v>543</v>
      </c>
    </row>
    <row r="37" spans="1:2" ht="15" customHeight="1">
      <c r="A37" s="2"/>
      <c r="B37" s="758" t="s">
        <v>544</v>
      </c>
    </row>
    <row r="38" spans="1:2" ht="15" customHeight="1">
      <c r="A38" s="2" t="s">
        <v>545</v>
      </c>
      <c r="B38" s="758"/>
    </row>
    <row r="39" spans="1:2" ht="15" customHeight="1">
      <c r="A39" s="2"/>
      <c r="B39" s="758" t="s">
        <v>547</v>
      </c>
    </row>
    <row r="40" spans="1:2" ht="15" customHeight="1">
      <c r="A40" s="2"/>
      <c r="B40" s="758" t="s">
        <v>548</v>
      </c>
    </row>
    <row r="41" spans="1:2" ht="15" customHeight="1">
      <c r="A41" s="2"/>
      <c r="B41" s="758" t="s">
        <v>549</v>
      </c>
    </row>
    <row r="42" spans="1:2" ht="15" customHeight="1">
      <c r="A42" s="2" t="s">
        <v>550</v>
      </c>
      <c r="B42" s="758"/>
    </row>
    <row r="43" spans="1:2" ht="15" customHeight="1">
      <c r="A43" s="2"/>
      <c r="B43" s="758" t="s">
        <v>552</v>
      </c>
    </row>
    <row r="44" spans="1:2" ht="15" customHeight="1">
      <c r="A44" s="2"/>
      <c r="B44" s="758" t="s">
        <v>553</v>
      </c>
    </row>
    <row r="45" spans="1:2" ht="15" customHeight="1">
      <c r="A45" s="2"/>
      <c r="B45" s="758" t="s">
        <v>554</v>
      </c>
    </row>
    <row r="46" spans="1:2" ht="15" customHeight="1">
      <c r="A46" s="2"/>
      <c r="B46" s="758" t="s">
        <v>555</v>
      </c>
    </row>
    <row r="47" spans="1:2" ht="15" customHeight="1">
      <c r="A47" s="2"/>
      <c r="B47" s="758" t="s">
        <v>556</v>
      </c>
    </row>
    <row r="48" spans="1:2" ht="15" customHeight="1">
      <c r="A48" s="2"/>
      <c r="B48" s="758" t="s">
        <v>557</v>
      </c>
    </row>
    <row r="49" spans="1:2" ht="15" customHeight="1">
      <c r="A49" s="2"/>
      <c r="B49" s="758" t="s">
        <v>558</v>
      </c>
    </row>
    <row r="50" spans="1:2" ht="15" customHeight="1">
      <c r="A50" s="2" t="s">
        <v>559</v>
      </c>
      <c r="B50" s="758"/>
    </row>
    <row r="51" spans="1:2" ht="15" customHeight="1">
      <c r="A51" s="2"/>
      <c r="B51" s="758" t="s">
        <v>561</v>
      </c>
    </row>
    <row r="52" spans="1:2" ht="15" customHeight="1">
      <c r="A52" s="2"/>
      <c r="B52" s="758" t="s">
        <v>562</v>
      </c>
    </row>
    <row r="53" spans="1:2" ht="15" customHeight="1">
      <c r="A53" s="2"/>
      <c r="B53" s="758" t="s">
        <v>563</v>
      </c>
    </row>
    <row r="54" spans="1:2" ht="15" customHeight="1">
      <c r="A54" s="2"/>
      <c r="B54" s="758" t="s">
        <v>564</v>
      </c>
    </row>
    <row r="55" spans="1:2" ht="15" customHeight="1">
      <c r="A55" s="2"/>
      <c r="B55" s="758" t="s">
        <v>565</v>
      </c>
    </row>
    <row r="56" spans="1:2" ht="15" customHeight="1">
      <c r="A56" s="2"/>
      <c r="B56" s="758" t="s">
        <v>566</v>
      </c>
    </row>
    <row r="57" spans="1:2" ht="15" customHeight="1">
      <c r="A57" s="2"/>
      <c r="B57" s="758" t="s">
        <v>567</v>
      </c>
    </row>
    <row r="58" spans="1:2" ht="15" customHeight="1">
      <c r="A58" s="2" t="s">
        <v>568</v>
      </c>
      <c r="B58" s="758"/>
    </row>
    <row r="59" spans="1:2" ht="15" customHeight="1">
      <c r="A59" s="2"/>
      <c r="B59" s="758" t="s">
        <v>570</v>
      </c>
    </row>
    <row r="60" spans="1:2" ht="15" customHeight="1">
      <c r="A60" s="2"/>
      <c r="B60" s="758" t="s">
        <v>571</v>
      </c>
    </row>
    <row r="61" spans="1:2" ht="15" customHeight="1">
      <c r="A61" s="2"/>
      <c r="B61" s="758" t="s">
        <v>572</v>
      </c>
    </row>
    <row r="62" spans="1:2" ht="15" customHeight="1">
      <c r="A62" s="2"/>
      <c r="B62" s="758" t="s">
        <v>573</v>
      </c>
    </row>
    <row r="63" spans="1:2" ht="15" customHeight="1">
      <c r="A63" s="2" t="s">
        <v>574</v>
      </c>
      <c r="B63" s="758"/>
    </row>
    <row r="64" spans="1:2" ht="15" customHeight="1">
      <c r="A64" s="2"/>
      <c r="B64" s="758" t="s">
        <v>576</v>
      </c>
    </row>
    <row r="65" spans="1:2" ht="15" customHeight="1">
      <c r="A65" s="2"/>
      <c r="B65" s="758" t="s">
        <v>577</v>
      </c>
    </row>
    <row r="66" spans="1:2" ht="15" customHeight="1">
      <c r="A66" s="2"/>
      <c r="B66" s="758" t="s">
        <v>578</v>
      </c>
    </row>
    <row r="67" spans="1:2" ht="15" customHeight="1">
      <c r="A67" s="2" t="s">
        <v>579</v>
      </c>
      <c r="B67" s="758"/>
    </row>
    <row r="68" spans="1:2" ht="15" customHeight="1">
      <c r="A68" s="2"/>
      <c r="B68" s="758" t="s">
        <v>580</v>
      </c>
    </row>
    <row r="69" spans="1:2" ht="15" customHeight="1">
      <c r="A69" s="2"/>
      <c r="B69" s="758" t="s">
        <v>581</v>
      </c>
    </row>
    <row r="70" spans="1:2" ht="15" customHeight="1">
      <c r="A70" s="2"/>
      <c r="B70" s="758" t="s">
        <v>582</v>
      </c>
    </row>
    <row r="71" spans="1:2" ht="15" customHeight="1">
      <c r="A71" s="2" t="s">
        <v>583</v>
      </c>
      <c r="B71" s="758"/>
    </row>
    <row r="72" spans="1:2" ht="15" customHeight="1">
      <c r="A72" s="2"/>
      <c r="B72" s="758" t="s">
        <v>584</v>
      </c>
    </row>
    <row r="73" spans="1:2" ht="15" customHeight="1">
      <c r="A73" s="2" t="s">
        <v>585</v>
      </c>
      <c r="B73" s="758"/>
    </row>
    <row r="74" spans="1:2" ht="15" customHeight="1">
      <c r="A74" s="2"/>
      <c r="B74" s="758" t="s">
        <v>586</v>
      </c>
    </row>
    <row r="75" spans="1:2" ht="15" customHeight="1">
      <c r="A75" s="2"/>
      <c r="B75" s="758" t="s">
        <v>587</v>
      </c>
    </row>
    <row r="76" spans="1:2" ht="15" customHeight="1">
      <c r="A76" s="2"/>
      <c r="B76" s="758" t="s">
        <v>588</v>
      </c>
    </row>
    <row r="77" spans="1:2" ht="15" customHeight="1">
      <c r="A77" s="2" t="s">
        <v>589</v>
      </c>
      <c r="B77" s="758"/>
    </row>
    <row r="78" spans="1:2" ht="15" customHeight="1">
      <c r="A78" s="2"/>
      <c r="B78" s="758" t="s">
        <v>591</v>
      </c>
    </row>
    <row r="79" spans="1:2" ht="15" customHeight="1">
      <c r="A79" s="2"/>
      <c r="B79" s="758" t="s">
        <v>592</v>
      </c>
    </row>
    <row r="80" spans="1:2" ht="15" customHeight="1">
      <c r="A80" s="2"/>
      <c r="B80" s="758" t="s">
        <v>593</v>
      </c>
    </row>
    <row r="81" spans="1:2" ht="15" customHeight="1">
      <c r="A81" s="2" t="s">
        <v>594</v>
      </c>
      <c r="B81" s="758"/>
    </row>
    <row r="82" spans="1:2" ht="15" customHeight="1">
      <c r="A82" s="2"/>
      <c r="B82" s="758" t="s">
        <v>595</v>
      </c>
    </row>
    <row r="83" spans="1:2" ht="15" customHeight="1">
      <c r="A83" s="2" t="s">
        <v>596</v>
      </c>
      <c r="B83" s="758"/>
    </row>
    <row r="84" spans="1:2" ht="15" customHeight="1">
      <c r="A84" s="2"/>
      <c r="B84" s="758" t="s">
        <v>598</v>
      </c>
    </row>
    <row r="85" spans="1:2" ht="15" customHeight="1">
      <c r="A85" s="2"/>
      <c r="B85" s="758" t="s">
        <v>599</v>
      </c>
    </row>
    <row r="86" spans="1:2" ht="15" customHeight="1">
      <c r="A86" s="2"/>
      <c r="B86" s="758" t="s">
        <v>600</v>
      </c>
    </row>
    <row r="87" spans="1:2" ht="15.75" customHeight="1">
      <c r="A87" s="2"/>
      <c r="B87" s="758" t="s">
        <v>601</v>
      </c>
    </row>
    <row r="88" spans="1:2" ht="15.75" customHeight="1">
      <c r="A88" s="2"/>
      <c r="B88" s="758" t="s">
        <v>602</v>
      </c>
    </row>
    <row r="89" spans="1:2" ht="15.75" customHeight="1">
      <c r="A89" s="2"/>
      <c r="B89" s="758" t="s">
        <v>603</v>
      </c>
    </row>
    <row r="90" spans="1:2" ht="15.75" customHeight="1" thickBot="1">
      <c r="A90" s="282" t="s">
        <v>606</v>
      </c>
      <c r="B90" s="759"/>
    </row>
  </sheetData>
  <mergeCells count="1">
    <mergeCell ref="A2:B2"/>
  </mergeCells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2" manualBreakCount="2">
    <brk id="30" max="16383" man="1"/>
    <brk id="49" max="16383" man="1"/>
  </rowBreaks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A657-F5C0-45DD-B2E3-BED99E37A8BE}">
  <sheetPr>
    <tabColor rgb="FF7030A0"/>
  </sheetPr>
  <dimension ref="A1:H90"/>
  <sheetViews>
    <sheetView view="pageBreakPreview" zoomScale="85" zoomScaleNormal="100" zoomScaleSheetLayoutView="85" workbookViewId="0">
      <pane ySplit="2" topLeftCell="A3" activePane="bottomLeft" state="frozen"/>
      <selection activeCell="A28" sqref="A28"/>
      <selection pane="bottomLeft" activeCell="F8" sqref="F8"/>
    </sheetView>
  </sheetViews>
  <sheetFormatPr baseColWidth="10" defaultColWidth="14.3984375" defaultRowHeight="15" customHeight="1"/>
  <cols>
    <col min="1" max="1" width="1.06640625" style="422" customWidth="1"/>
    <col min="2" max="2" width="19.53125" style="422" customWidth="1"/>
    <col min="3" max="8" width="20.9296875" style="422" customWidth="1"/>
    <col min="9" max="13" width="10.796875" style="422" customWidth="1"/>
    <col min="14" max="15" width="14.3984375" style="422" customWidth="1"/>
    <col min="16" max="16384" width="14.3984375" style="422"/>
  </cols>
  <sheetData>
    <row r="1" spans="1:8" ht="14" customHeight="1">
      <c r="A1" s="6" t="s">
        <v>3055</v>
      </c>
      <c r="B1" s="833"/>
      <c r="C1" s="833"/>
      <c r="D1" s="833"/>
      <c r="E1" s="833"/>
      <c r="F1" s="833"/>
      <c r="G1" s="833"/>
      <c r="H1" s="833"/>
    </row>
    <row r="2" spans="1:8" ht="55.15" thickBot="1">
      <c r="A2" s="1188" t="s">
        <v>629</v>
      </c>
      <c r="B2" s="1189"/>
      <c r="C2" s="1191" t="s">
        <v>3047</v>
      </c>
      <c r="D2" s="1191" t="s">
        <v>3048</v>
      </c>
      <c r="E2" s="1191" t="s">
        <v>3049</v>
      </c>
      <c r="F2" s="1191" t="s">
        <v>3050</v>
      </c>
      <c r="G2" s="1191" t="s">
        <v>3051</v>
      </c>
      <c r="H2" s="1191" t="s">
        <v>3052</v>
      </c>
    </row>
    <row r="3" spans="1:8" ht="15" customHeight="1">
      <c r="A3" s="2" t="s">
        <v>498</v>
      </c>
      <c r="B3" s="758"/>
      <c r="C3" s="25"/>
      <c r="D3" s="25"/>
      <c r="E3" s="25"/>
      <c r="F3" s="25"/>
      <c r="G3" s="25"/>
      <c r="H3" s="25"/>
    </row>
    <row r="4" spans="1:8" ht="15" customHeight="1">
      <c r="A4" s="2"/>
      <c r="B4" s="758" t="s">
        <v>500</v>
      </c>
      <c r="C4" s="755"/>
      <c r="D4" s="755"/>
      <c r="E4" s="755"/>
      <c r="F4" s="755"/>
      <c r="G4" s="755"/>
      <c r="H4" s="755"/>
    </row>
    <row r="5" spans="1:8" ht="15" customHeight="1">
      <c r="A5" s="2"/>
      <c r="B5" s="758" t="s">
        <v>501</v>
      </c>
      <c r="C5" s="751"/>
      <c r="D5" s="751"/>
      <c r="E5" s="751"/>
      <c r="F5" s="751"/>
      <c r="G5" s="751"/>
      <c r="H5" s="751"/>
    </row>
    <row r="6" spans="1:8" ht="15" customHeight="1">
      <c r="A6" s="2"/>
      <c r="B6" s="758" t="s">
        <v>502</v>
      </c>
      <c r="C6" s="751"/>
      <c r="D6" s="751"/>
      <c r="E6" s="751"/>
      <c r="F6" s="751"/>
      <c r="G6" s="751"/>
      <c r="H6" s="751"/>
    </row>
    <row r="7" spans="1:8" ht="15" customHeight="1">
      <c r="A7" s="2" t="s">
        <v>503</v>
      </c>
      <c r="B7" s="758"/>
      <c r="C7" s="25"/>
      <c r="D7" s="25"/>
      <c r="E7" s="25"/>
      <c r="F7" s="25"/>
      <c r="G7" s="25"/>
      <c r="H7" s="25"/>
    </row>
    <row r="8" spans="1:8" ht="15" customHeight="1">
      <c r="A8" s="2"/>
      <c r="B8" s="758" t="s">
        <v>505</v>
      </c>
      <c r="C8" s="751"/>
      <c r="D8" s="751"/>
      <c r="E8" s="751"/>
      <c r="F8" s="751"/>
      <c r="G8" s="751"/>
      <c r="H8" s="751"/>
    </row>
    <row r="9" spans="1:8" ht="15" customHeight="1">
      <c r="A9" s="2"/>
      <c r="B9" s="758" t="s">
        <v>506</v>
      </c>
      <c r="C9" s="751"/>
      <c r="D9" s="751"/>
      <c r="E9" s="751"/>
      <c r="F9" s="751"/>
      <c r="G9" s="751"/>
      <c r="H9" s="751"/>
    </row>
    <row r="10" spans="1:8" ht="15" customHeight="1">
      <c r="A10" s="2"/>
      <c r="B10" s="758" t="s">
        <v>507</v>
      </c>
      <c r="C10" s="751"/>
      <c r="D10" s="751"/>
      <c r="E10" s="751"/>
      <c r="F10" s="751"/>
      <c r="G10" s="751"/>
      <c r="H10" s="751"/>
    </row>
    <row r="11" spans="1:8" ht="15" customHeight="1">
      <c r="A11" s="2"/>
      <c r="B11" s="758" t="s">
        <v>508</v>
      </c>
      <c r="C11" s="751"/>
      <c r="D11" s="751"/>
      <c r="E11" s="751"/>
      <c r="F11" s="751"/>
      <c r="G11" s="751"/>
      <c r="H11" s="751"/>
    </row>
    <row r="12" spans="1:8" ht="15" customHeight="1">
      <c r="A12" s="2"/>
      <c r="B12" s="758" t="s">
        <v>509</v>
      </c>
      <c r="C12" s="751"/>
      <c r="D12" s="751"/>
      <c r="E12" s="751"/>
      <c r="F12" s="751"/>
      <c r="G12" s="751"/>
      <c r="H12" s="751"/>
    </row>
    <row r="13" spans="1:8" ht="15" customHeight="1">
      <c r="A13" s="2" t="s">
        <v>510</v>
      </c>
      <c r="B13" s="758"/>
      <c r="C13" s="25"/>
      <c r="D13" s="25"/>
      <c r="E13" s="25"/>
      <c r="F13" s="25"/>
      <c r="G13" s="25"/>
      <c r="H13" s="25"/>
    </row>
    <row r="14" spans="1:8" ht="15" customHeight="1">
      <c r="A14" s="2"/>
      <c r="B14" s="758" t="s">
        <v>512</v>
      </c>
      <c r="C14" s="751"/>
      <c r="D14" s="751"/>
      <c r="E14" s="751"/>
      <c r="F14" s="751"/>
      <c r="G14" s="751"/>
      <c r="H14" s="751"/>
    </row>
    <row r="15" spans="1:8" ht="15" customHeight="1">
      <c r="A15" s="2"/>
      <c r="B15" s="758" t="s">
        <v>513</v>
      </c>
      <c r="C15" s="751"/>
      <c r="D15" s="751"/>
      <c r="E15" s="751"/>
      <c r="F15" s="751"/>
      <c r="G15" s="751"/>
      <c r="H15" s="751"/>
    </row>
    <row r="16" spans="1:8" ht="15" customHeight="1">
      <c r="A16" s="2" t="s">
        <v>514</v>
      </c>
      <c r="B16" s="758"/>
      <c r="C16" s="25"/>
      <c r="D16" s="25"/>
      <c r="E16" s="25"/>
      <c r="F16" s="25"/>
      <c r="G16" s="25"/>
      <c r="H16" s="25"/>
    </row>
    <row r="17" spans="1:8" ht="15" customHeight="1">
      <c r="A17" s="2"/>
      <c r="B17" s="758" t="s">
        <v>516</v>
      </c>
      <c r="C17" s="751"/>
      <c r="D17" s="751"/>
      <c r="E17" s="751"/>
      <c r="F17" s="751"/>
      <c r="G17" s="751"/>
      <c r="H17" s="751"/>
    </row>
    <row r="18" spans="1:8" ht="15" customHeight="1">
      <c r="A18" s="2"/>
      <c r="B18" s="758" t="s">
        <v>517</v>
      </c>
      <c r="C18" s="751"/>
      <c r="D18" s="751"/>
      <c r="E18" s="751"/>
      <c r="F18" s="751"/>
      <c r="G18" s="751"/>
      <c r="H18" s="751"/>
    </row>
    <row r="19" spans="1:8" ht="15" customHeight="1">
      <c r="A19" s="2"/>
      <c r="B19" s="748" t="s">
        <v>518</v>
      </c>
      <c r="C19" s="755"/>
      <c r="D19" s="755"/>
      <c r="E19" s="755"/>
      <c r="F19" s="755"/>
      <c r="G19" s="755"/>
      <c r="H19" s="755"/>
    </row>
    <row r="20" spans="1:8" ht="15" customHeight="1">
      <c r="A20" s="2"/>
      <c r="B20" s="748" t="s">
        <v>519</v>
      </c>
      <c r="C20" s="755"/>
      <c r="D20" s="755"/>
      <c r="E20" s="755"/>
      <c r="F20" s="755"/>
      <c r="G20" s="755"/>
      <c r="H20" s="755"/>
    </row>
    <row r="21" spans="1:8" ht="15" customHeight="1">
      <c r="A21" s="2"/>
      <c r="B21" s="758" t="s">
        <v>520</v>
      </c>
      <c r="C21" s="751"/>
      <c r="D21" s="751"/>
      <c r="E21" s="751"/>
      <c r="F21" s="751"/>
      <c r="G21" s="751"/>
      <c r="H21" s="751"/>
    </row>
    <row r="22" spans="1:8" ht="15" customHeight="1">
      <c r="A22" s="2"/>
      <c r="B22" s="758" t="s">
        <v>521</v>
      </c>
      <c r="C22" s="751"/>
      <c r="D22" s="751"/>
      <c r="E22" s="751"/>
      <c r="F22" s="751"/>
      <c r="G22" s="751"/>
      <c r="H22" s="751"/>
    </row>
    <row r="23" spans="1:8" ht="15" customHeight="1">
      <c r="A23" s="2"/>
      <c r="B23" s="758" t="s">
        <v>522</v>
      </c>
      <c r="C23" s="751"/>
      <c r="D23" s="751"/>
      <c r="E23" s="751"/>
      <c r="F23" s="751"/>
      <c r="G23" s="751"/>
      <c r="H23" s="751"/>
    </row>
    <row r="24" spans="1:8" ht="15" customHeight="1">
      <c r="A24" s="2"/>
      <c r="B24" s="758" t="s">
        <v>523</v>
      </c>
      <c r="C24" s="751"/>
      <c r="D24" s="751"/>
      <c r="E24" s="751"/>
      <c r="F24" s="751"/>
      <c r="G24" s="751"/>
      <c r="H24" s="751"/>
    </row>
    <row r="25" spans="1:8" ht="15" customHeight="1">
      <c r="A25" s="2" t="s">
        <v>524</v>
      </c>
      <c r="B25" s="758"/>
      <c r="C25" s="25"/>
      <c r="D25" s="25"/>
      <c r="E25" s="25"/>
      <c r="F25" s="25"/>
      <c r="G25" s="25"/>
      <c r="H25" s="25"/>
    </row>
    <row r="26" spans="1:8" ht="15" customHeight="1">
      <c r="A26" s="2"/>
      <c r="B26" s="758" t="s">
        <v>532</v>
      </c>
      <c r="C26" s="751"/>
      <c r="D26" s="751"/>
      <c r="E26" s="751"/>
      <c r="F26" s="751"/>
      <c r="G26" s="751"/>
      <c r="H26" s="751"/>
    </row>
    <row r="27" spans="1:8" ht="15" customHeight="1">
      <c r="A27" s="2"/>
      <c r="B27" s="758" t="s">
        <v>533</v>
      </c>
      <c r="C27" s="751"/>
      <c r="D27" s="751"/>
      <c r="E27" s="751"/>
      <c r="F27" s="751"/>
      <c r="G27" s="751"/>
      <c r="H27" s="751"/>
    </row>
    <row r="28" spans="1:8" ht="15" customHeight="1">
      <c r="A28" s="2"/>
      <c r="B28" s="758" t="s">
        <v>534</v>
      </c>
      <c r="C28" s="751"/>
      <c r="D28" s="751"/>
      <c r="E28" s="751"/>
      <c r="F28" s="751"/>
      <c r="G28" s="751"/>
      <c r="H28" s="751"/>
    </row>
    <row r="29" spans="1:8" ht="15" customHeight="1">
      <c r="A29" s="2"/>
      <c r="B29" s="758" t="s">
        <v>535</v>
      </c>
      <c r="C29" s="751"/>
      <c r="D29" s="751"/>
      <c r="E29" s="751"/>
      <c r="F29" s="751"/>
      <c r="G29" s="751"/>
      <c r="H29" s="751"/>
    </row>
    <row r="30" spans="1:8" ht="15" customHeight="1">
      <c r="A30" s="2"/>
      <c r="B30" s="758" t="s">
        <v>536</v>
      </c>
      <c r="C30" s="755"/>
      <c r="D30" s="755"/>
      <c r="E30" s="755"/>
      <c r="F30" s="755"/>
      <c r="G30" s="755"/>
      <c r="H30" s="755"/>
    </row>
    <row r="31" spans="1:8" ht="15" customHeight="1">
      <c r="A31" s="2" t="s">
        <v>537</v>
      </c>
      <c r="B31" s="758"/>
      <c r="C31" s="25"/>
      <c r="D31" s="25"/>
      <c r="E31" s="25"/>
      <c r="F31" s="25"/>
      <c r="G31" s="25"/>
      <c r="H31" s="25"/>
    </row>
    <row r="32" spans="1:8" ht="15" customHeight="1">
      <c r="A32" s="2"/>
      <c r="B32" s="758" t="s">
        <v>539</v>
      </c>
      <c r="C32" s="751"/>
      <c r="D32" s="751"/>
      <c r="E32" s="751"/>
      <c r="F32" s="751"/>
      <c r="G32" s="751"/>
      <c r="H32" s="751"/>
    </row>
    <row r="33" spans="1:8" ht="15" customHeight="1">
      <c r="A33" s="2"/>
      <c r="B33" s="758" t="s">
        <v>540</v>
      </c>
      <c r="C33" s="751"/>
      <c r="D33" s="751"/>
      <c r="E33" s="751"/>
      <c r="F33" s="751"/>
      <c r="G33" s="751"/>
      <c r="H33" s="751"/>
    </row>
    <row r="34" spans="1:8" ht="15" customHeight="1">
      <c r="A34" s="2"/>
      <c r="B34" s="758" t="s">
        <v>541</v>
      </c>
      <c r="C34" s="751"/>
      <c r="D34" s="751"/>
      <c r="E34" s="751"/>
      <c r="F34" s="751"/>
      <c r="G34" s="751"/>
      <c r="H34" s="751"/>
    </row>
    <row r="35" spans="1:8" ht="15" customHeight="1">
      <c r="A35" s="2"/>
      <c r="B35" s="758" t="s">
        <v>542</v>
      </c>
      <c r="C35" s="751"/>
      <c r="D35" s="751"/>
      <c r="E35" s="751"/>
      <c r="F35" s="751"/>
      <c r="G35" s="751"/>
      <c r="H35" s="751"/>
    </row>
    <row r="36" spans="1:8" ht="15" customHeight="1">
      <c r="A36" s="2"/>
      <c r="B36" s="758" t="s">
        <v>543</v>
      </c>
      <c r="C36" s="751"/>
      <c r="D36" s="751"/>
      <c r="E36" s="751"/>
      <c r="F36" s="751"/>
      <c r="G36" s="751"/>
      <c r="H36" s="751"/>
    </row>
    <row r="37" spans="1:8" ht="15" customHeight="1">
      <c r="A37" s="2"/>
      <c r="B37" s="758" t="s">
        <v>544</v>
      </c>
      <c r="C37" s="751"/>
      <c r="D37" s="751"/>
      <c r="E37" s="751"/>
      <c r="F37" s="751"/>
      <c r="G37" s="751"/>
      <c r="H37" s="751"/>
    </row>
    <row r="38" spans="1:8" ht="15" customHeight="1">
      <c r="A38" s="2" t="s">
        <v>545</v>
      </c>
      <c r="B38" s="758"/>
      <c r="C38" s="25"/>
      <c r="D38" s="25"/>
      <c r="E38" s="25"/>
      <c r="F38" s="25"/>
      <c r="G38" s="25"/>
      <c r="H38" s="25"/>
    </row>
    <row r="39" spans="1:8" ht="15" customHeight="1">
      <c r="A39" s="2"/>
      <c r="B39" s="758" t="s">
        <v>547</v>
      </c>
      <c r="C39" s="751"/>
      <c r="D39" s="751"/>
      <c r="E39" s="751"/>
      <c r="F39" s="751"/>
      <c r="G39" s="751"/>
      <c r="H39" s="751"/>
    </row>
    <row r="40" spans="1:8" ht="15" customHeight="1">
      <c r="A40" s="2"/>
      <c r="B40" s="758" t="s">
        <v>548</v>
      </c>
      <c r="C40" s="751"/>
      <c r="D40" s="751"/>
      <c r="E40" s="751"/>
      <c r="F40" s="751"/>
      <c r="G40" s="751"/>
      <c r="H40" s="751"/>
    </row>
    <row r="41" spans="1:8" ht="15" customHeight="1">
      <c r="A41" s="2"/>
      <c r="B41" s="758" t="s">
        <v>549</v>
      </c>
      <c r="C41" s="751"/>
      <c r="D41" s="751"/>
      <c r="E41" s="751"/>
      <c r="F41" s="751"/>
      <c r="G41" s="751"/>
      <c r="H41" s="751"/>
    </row>
    <row r="42" spans="1:8" ht="15" customHeight="1">
      <c r="A42" s="2" t="s">
        <v>550</v>
      </c>
      <c r="B42" s="758"/>
      <c r="C42" s="25"/>
      <c r="D42" s="25"/>
      <c r="E42" s="25"/>
      <c r="F42" s="25"/>
      <c r="G42" s="25"/>
      <c r="H42" s="25"/>
    </row>
    <row r="43" spans="1:8" ht="15" customHeight="1">
      <c r="A43" s="2"/>
      <c r="B43" s="758" t="s">
        <v>552</v>
      </c>
      <c r="C43" s="751"/>
      <c r="D43" s="751"/>
      <c r="E43" s="751"/>
      <c r="F43" s="751"/>
      <c r="G43" s="751"/>
      <c r="H43" s="751"/>
    </row>
    <row r="44" spans="1:8" ht="15" customHeight="1">
      <c r="A44" s="2"/>
      <c r="B44" s="758" t="s">
        <v>553</v>
      </c>
      <c r="C44" s="751"/>
      <c r="D44" s="751"/>
      <c r="E44" s="751"/>
      <c r="F44" s="751"/>
      <c r="G44" s="751"/>
      <c r="H44" s="751"/>
    </row>
    <row r="45" spans="1:8" ht="15" customHeight="1">
      <c r="A45" s="2"/>
      <c r="B45" s="758" t="s">
        <v>554</v>
      </c>
      <c r="C45" s="751"/>
      <c r="D45" s="751"/>
      <c r="E45" s="751"/>
      <c r="F45" s="751"/>
      <c r="G45" s="751"/>
      <c r="H45" s="751"/>
    </row>
    <row r="46" spans="1:8" ht="15" customHeight="1">
      <c r="A46" s="2"/>
      <c r="B46" s="758" t="s">
        <v>555</v>
      </c>
      <c r="C46" s="751"/>
      <c r="D46" s="751"/>
      <c r="E46" s="751"/>
      <c r="F46" s="751"/>
      <c r="G46" s="751"/>
      <c r="H46" s="751"/>
    </row>
    <row r="47" spans="1:8" ht="15" customHeight="1">
      <c r="A47" s="2"/>
      <c r="B47" s="758" t="s">
        <v>556</v>
      </c>
      <c r="C47" s="751"/>
      <c r="D47" s="751"/>
      <c r="E47" s="751"/>
      <c r="F47" s="751"/>
      <c r="G47" s="751"/>
      <c r="H47" s="751"/>
    </row>
    <row r="48" spans="1:8" ht="15" customHeight="1">
      <c r="A48" s="2"/>
      <c r="B48" s="758" t="s">
        <v>557</v>
      </c>
      <c r="C48" s="751"/>
      <c r="D48" s="751"/>
      <c r="E48" s="751"/>
      <c r="F48" s="751"/>
      <c r="G48" s="751"/>
      <c r="H48" s="751"/>
    </row>
    <row r="49" spans="1:8" ht="15" customHeight="1">
      <c r="A49" s="2"/>
      <c r="B49" s="758" t="s">
        <v>558</v>
      </c>
      <c r="C49" s="751"/>
      <c r="D49" s="751"/>
      <c r="E49" s="751"/>
      <c r="F49" s="751"/>
      <c r="G49" s="751"/>
      <c r="H49" s="751"/>
    </row>
    <row r="50" spans="1:8" ht="15" customHeight="1">
      <c r="A50" s="2" t="s">
        <v>559</v>
      </c>
      <c r="B50" s="758"/>
      <c r="C50" s="25"/>
      <c r="D50" s="25"/>
      <c r="E50" s="25"/>
      <c r="F50" s="25"/>
      <c r="G50" s="25"/>
      <c r="H50" s="25"/>
    </row>
    <row r="51" spans="1:8" ht="15" customHeight="1">
      <c r="A51" s="2"/>
      <c r="B51" s="758" t="s">
        <v>561</v>
      </c>
      <c r="C51" s="751"/>
      <c r="D51" s="751"/>
      <c r="E51" s="751"/>
      <c r="F51" s="751"/>
      <c r="G51" s="751"/>
      <c r="H51" s="751"/>
    </row>
    <row r="52" spans="1:8" ht="15" customHeight="1">
      <c r="A52" s="2"/>
      <c r="B52" s="758" t="s">
        <v>562</v>
      </c>
      <c r="C52" s="751"/>
      <c r="D52" s="751"/>
      <c r="E52" s="751"/>
      <c r="F52" s="751"/>
      <c r="G52" s="751"/>
      <c r="H52" s="751"/>
    </row>
    <row r="53" spans="1:8" ht="15" customHeight="1">
      <c r="A53" s="2"/>
      <c r="B53" s="758" t="s">
        <v>563</v>
      </c>
      <c r="C53" s="751"/>
      <c r="D53" s="751"/>
      <c r="E53" s="751"/>
      <c r="F53" s="751"/>
      <c r="G53" s="751"/>
      <c r="H53" s="751"/>
    </row>
    <row r="54" spans="1:8" ht="15" customHeight="1">
      <c r="A54" s="2"/>
      <c r="B54" s="758" t="s">
        <v>564</v>
      </c>
      <c r="C54" s="751"/>
      <c r="D54" s="751"/>
      <c r="E54" s="751"/>
      <c r="F54" s="751"/>
      <c r="G54" s="751"/>
      <c r="H54" s="751"/>
    </row>
    <row r="55" spans="1:8" ht="15" customHeight="1">
      <c r="A55" s="2"/>
      <c r="B55" s="758" t="s">
        <v>565</v>
      </c>
      <c r="C55" s="755"/>
      <c r="D55" s="755"/>
      <c r="E55" s="755"/>
      <c r="F55" s="755"/>
      <c r="G55" s="755"/>
      <c r="H55" s="755"/>
    </row>
    <row r="56" spans="1:8" ht="15" customHeight="1">
      <c r="A56" s="2"/>
      <c r="B56" s="758" t="s">
        <v>566</v>
      </c>
      <c r="C56" s="755"/>
      <c r="D56" s="755"/>
      <c r="E56" s="755"/>
      <c r="F56" s="755"/>
      <c r="G56" s="755"/>
      <c r="H56" s="755"/>
    </row>
    <row r="57" spans="1:8" ht="15" customHeight="1">
      <c r="A57" s="2"/>
      <c r="B57" s="758" t="s">
        <v>567</v>
      </c>
      <c r="C57" s="751"/>
      <c r="D57" s="751"/>
      <c r="E57" s="751"/>
      <c r="F57" s="751"/>
      <c r="G57" s="751"/>
      <c r="H57" s="751"/>
    </row>
    <row r="58" spans="1:8" ht="15" customHeight="1">
      <c r="A58" s="2" t="s">
        <v>568</v>
      </c>
      <c r="B58" s="758"/>
      <c r="C58" s="25"/>
      <c r="D58" s="25"/>
      <c r="E58" s="25"/>
      <c r="F58" s="25"/>
      <c r="G58" s="25"/>
      <c r="H58" s="25"/>
    </row>
    <row r="59" spans="1:8" ht="15" customHeight="1">
      <c r="A59" s="2"/>
      <c r="B59" s="758" t="s">
        <v>570</v>
      </c>
      <c r="C59" s="751"/>
      <c r="D59" s="751"/>
      <c r="E59" s="751"/>
      <c r="F59" s="751"/>
      <c r="G59" s="751"/>
      <c r="H59" s="751"/>
    </row>
    <row r="60" spans="1:8" ht="15" customHeight="1">
      <c r="A60" s="2"/>
      <c r="B60" s="758" t="s">
        <v>571</v>
      </c>
      <c r="C60" s="751"/>
      <c r="D60" s="751"/>
      <c r="E60" s="751"/>
      <c r="F60" s="751"/>
      <c r="G60" s="751"/>
      <c r="H60" s="751"/>
    </row>
    <row r="61" spans="1:8" ht="15" customHeight="1">
      <c r="A61" s="2"/>
      <c r="B61" s="758" t="s">
        <v>572</v>
      </c>
      <c r="C61" s="751"/>
      <c r="D61" s="751"/>
      <c r="E61" s="751"/>
      <c r="F61" s="751"/>
      <c r="G61" s="751"/>
      <c r="H61" s="751"/>
    </row>
    <row r="62" spans="1:8" ht="15" customHeight="1">
      <c r="A62" s="2"/>
      <c r="B62" s="758" t="s">
        <v>573</v>
      </c>
      <c r="C62" s="751"/>
      <c r="D62" s="751"/>
      <c r="E62" s="751"/>
      <c r="F62" s="751"/>
      <c r="G62" s="751"/>
      <c r="H62" s="751"/>
    </row>
    <row r="63" spans="1:8" ht="15" customHeight="1">
      <c r="A63" s="2" t="s">
        <v>574</v>
      </c>
      <c r="B63" s="758"/>
      <c r="C63" s="25"/>
      <c r="D63" s="25"/>
      <c r="E63" s="25"/>
      <c r="F63" s="25"/>
      <c r="G63" s="25"/>
      <c r="H63" s="25"/>
    </row>
    <row r="64" spans="1:8" ht="15" customHeight="1">
      <c r="A64" s="2"/>
      <c r="B64" s="758" t="s">
        <v>576</v>
      </c>
      <c r="C64" s="751"/>
      <c r="D64" s="751"/>
      <c r="E64" s="751"/>
      <c r="F64" s="751"/>
      <c r="G64" s="751"/>
      <c r="H64" s="751"/>
    </row>
    <row r="65" spans="1:8" ht="15" customHeight="1">
      <c r="A65" s="2"/>
      <c r="B65" s="758" t="s">
        <v>577</v>
      </c>
      <c r="C65" s="751"/>
      <c r="D65" s="751"/>
      <c r="E65" s="751"/>
      <c r="F65" s="751"/>
      <c r="G65" s="751"/>
      <c r="H65" s="751"/>
    </row>
    <row r="66" spans="1:8" ht="15" customHeight="1">
      <c r="A66" s="2"/>
      <c r="B66" s="758" t="s">
        <v>578</v>
      </c>
      <c r="C66" s="751"/>
      <c r="D66" s="751"/>
      <c r="E66" s="751"/>
      <c r="F66" s="751"/>
      <c r="G66" s="751"/>
      <c r="H66" s="751"/>
    </row>
    <row r="67" spans="1:8" ht="15" customHeight="1">
      <c r="A67" s="2" t="s">
        <v>579</v>
      </c>
      <c r="B67" s="758"/>
      <c r="C67" s="25"/>
      <c r="D67" s="25"/>
      <c r="E67" s="25"/>
      <c r="F67" s="25"/>
      <c r="G67" s="25"/>
      <c r="H67" s="25"/>
    </row>
    <row r="68" spans="1:8" ht="15" customHeight="1">
      <c r="A68" s="2"/>
      <c r="B68" s="758" t="s">
        <v>580</v>
      </c>
      <c r="C68" s="751"/>
      <c r="D68" s="751"/>
      <c r="E68" s="751"/>
      <c r="F68" s="751"/>
      <c r="G68" s="751"/>
      <c r="H68" s="751"/>
    </row>
    <row r="69" spans="1:8" ht="15" customHeight="1">
      <c r="A69" s="2"/>
      <c r="B69" s="758" t="s">
        <v>581</v>
      </c>
      <c r="C69" s="751"/>
      <c r="D69" s="751"/>
      <c r="E69" s="751"/>
      <c r="F69" s="751"/>
      <c r="G69" s="751"/>
      <c r="H69" s="751"/>
    </row>
    <row r="70" spans="1:8" ht="15" customHeight="1">
      <c r="A70" s="2"/>
      <c r="B70" s="758" t="s">
        <v>582</v>
      </c>
      <c r="C70" s="751"/>
      <c r="D70" s="751"/>
      <c r="E70" s="751"/>
      <c r="F70" s="751"/>
      <c r="G70" s="751"/>
      <c r="H70" s="751"/>
    </row>
    <row r="71" spans="1:8" ht="15" customHeight="1">
      <c r="A71" s="2" t="s">
        <v>583</v>
      </c>
      <c r="B71" s="758"/>
      <c r="C71" s="25"/>
      <c r="D71" s="25"/>
      <c r="E71" s="25"/>
      <c r="F71" s="25"/>
      <c r="G71" s="25"/>
      <c r="H71" s="25"/>
    </row>
    <row r="72" spans="1:8" ht="15" customHeight="1">
      <c r="A72" s="2"/>
      <c r="B72" s="758" t="s">
        <v>584</v>
      </c>
      <c r="C72" s="751"/>
      <c r="D72" s="751"/>
      <c r="E72" s="751"/>
      <c r="F72" s="751"/>
      <c r="G72" s="751"/>
      <c r="H72" s="751"/>
    </row>
    <row r="73" spans="1:8" ht="15" customHeight="1">
      <c r="A73" s="2" t="s">
        <v>585</v>
      </c>
      <c r="B73" s="758"/>
      <c r="C73" s="25"/>
      <c r="D73" s="25"/>
      <c r="E73" s="25"/>
      <c r="F73" s="25"/>
      <c r="G73" s="25"/>
      <c r="H73" s="25"/>
    </row>
    <row r="74" spans="1:8" ht="15" customHeight="1">
      <c r="A74" s="2"/>
      <c r="B74" s="758" t="s">
        <v>586</v>
      </c>
      <c r="C74" s="751"/>
      <c r="D74" s="751"/>
      <c r="E74" s="751"/>
      <c r="F74" s="751"/>
      <c r="G74" s="751"/>
      <c r="H74" s="751"/>
    </row>
    <row r="75" spans="1:8" ht="15" customHeight="1">
      <c r="A75" s="2"/>
      <c r="B75" s="758" t="s">
        <v>587</v>
      </c>
      <c r="C75" s="751"/>
      <c r="D75" s="751"/>
      <c r="E75" s="751"/>
      <c r="F75" s="751"/>
      <c r="G75" s="751"/>
      <c r="H75" s="751"/>
    </row>
    <row r="76" spans="1:8" ht="15" customHeight="1">
      <c r="A76" s="2"/>
      <c r="B76" s="758" t="s">
        <v>588</v>
      </c>
      <c r="C76" s="751"/>
      <c r="D76" s="751"/>
      <c r="E76" s="751"/>
      <c r="F76" s="751"/>
      <c r="G76" s="751"/>
      <c r="H76" s="751"/>
    </row>
    <row r="77" spans="1:8" ht="15" customHeight="1">
      <c r="A77" s="2" t="s">
        <v>589</v>
      </c>
      <c r="B77" s="758"/>
      <c r="C77" s="25"/>
      <c r="D77" s="25"/>
      <c r="E77" s="25"/>
      <c r="F77" s="25"/>
      <c r="G77" s="25"/>
      <c r="H77" s="25"/>
    </row>
    <row r="78" spans="1:8" ht="15" customHeight="1">
      <c r="A78" s="2"/>
      <c r="B78" s="758" t="s">
        <v>591</v>
      </c>
      <c r="C78" s="751"/>
      <c r="D78" s="751"/>
      <c r="E78" s="751"/>
      <c r="F78" s="751"/>
      <c r="G78" s="751"/>
      <c r="H78" s="751"/>
    </row>
    <row r="79" spans="1:8" ht="15" customHeight="1">
      <c r="A79" s="2"/>
      <c r="B79" s="758" t="s">
        <v>592</v>
      </c>
      <c r="C79" s="755"/>
      <c r="D79" s="755"/>
      <c r="E79" s="755"/>
      <c r="F79" s="755"/>
      <c r="G79" s="755"/>
      <c r="H79" s="755"/>
    </row>
    <row r="80" spans="1:8" ht="15" customHeight="1">
      <c r="A80" s="2"/>
      <c r="B80" s="758" t="s">
        <v>593</v>
      </c>
      <c r="C80" s="755"/>
      <c r="D80" s="755"/>
      <c r="E80" s="755"/>
      <c r="F80" s="755"/>
      <c r="G80" s="755"/>
      <c r="H80" s="755"/>
    </row>
    <row r="81" spans="1:8" ht="15" customHeight="1">
      <c r="A81" s="2" t="s">
        <v>594</v>
      </c>
      <c r="B81" s="758"/>
      <c r="C81" s="25"/>
      <c r="D81" s="25"/>
      <c r="E81" s="25"/>
      <c r="F81" s="25"/>
      <c r="G81" s="25"/>
      <c r="H81" s="25"/>
    </row>
    <row r="82" spans="1:8" ht="15" customHeight="1">
      <c r="A82" s="2"/>
      <c r="B82" s="758" t="s">
        <v>595</v>
      </c>
      <c r="C82" s="751"/>
      <c r="D82" s="751"/>
      <c r="E82" s="751"/>
      <c r="F82" s="751"/>
      <c r="G82" s="751"/>
      <c r="H82" s="751"/>
    </row>
    <row r="83" spans="1:8" ht="15" customHeight="1">
      <c r="A83" s="2" t="s">
        <v>596</v>
      </c>
      <c r="B83" s="758"/>
      <c r="C83" s="25"/>
      <c r="D83" s="25"/>
      <c r="E83" s="25"/>
      <c r="F83" s="25"/>
      <c r="G83" s="25"/>
      <c r="H83" s="25"/>
    </row>
    <row r="84" spans="1:8" ht="15" customHeight="1">
      <c r="A84" s="2"/>
      <c r="B84" s="758" t="s">
        <v>598</v>
      </c>
      <c r="C84" s="751"/>
      <c r="D84" s="751"/>
      <c r="E84" s="751"/>
      <c r="F84" s="751"/>
      <c r="G84" s="751"/>
      <c r="H84" s="751"/>
    </row>
    <row r="85" spans="1:8" ht="15" customHeight="1">
      <c r="A85" s="2"/>
      <c r="B85" s="758" t="s">
        <v>599</v>
      </c>
      <c r="C85" s="751"/>
      <c r="D85" s="751"/>
      <c r="E85" s="751"/>
      <c r="F85" s="751"/>
      <c r="G85" s="751"/>
      <c r="H85" s="751"/>
    </row>
    <row r="86" spans="1:8" ht="15" customHeight="1">
      <c r="A86" s="2"/>
      <c r="B86" s="758" t="s">
        <v>600</v>
      </c>
      <c r="C86" s="751"/>
      <c r="D86" s="751"/>
      <c r="E86" s="751"/>
      <c r="F86" s="751"/>
      <c r="G86" s="751"/>
      <c r="H86" s="751"/>
    </row>
    <row r="87" spans="1:8" ht="15.75" customHeight="1">
      <c r="A87" s="2"/>
      <c r="B87" s="758" t="s">
        <v>601</v>
      </c>
      <c r="C87" s="751"/>
      <c r="D87" s="751"/>
      <c r="E87" s="751"/>
      <c r="F87" s="751"/>
      <c r="G87" s="751"/>
      <c r="H87" s="751"/>
    </row>
    <row r="88" spans="1:8" ht="15.75" customHeight="1">
      <c r="A88" s="2"/>
      <c r="B88" s="758" t="s">
        <v>602</v>
      </c>
      <c r="C88" s="755"/>
      <c r="D88" s="755"/>
      <c r="E88" s="755"/>
      <c r="F88" s="755"/>
      <c r="G88" s="755"/>
      <c r="H88" s="755"/>
    </row>
    <row r="89" spans="1:8" ht="15.75" customHeight="1">
      <c r="A89" s="2"/>
      <c r="B89" s="758" t="s">
        <v>603</v>
      </c>
      <c r="C89" s="751"/>
      <c r="D89" s="751"/>
      <c r="E89" s="751"/>
      <c r="F89" s="751"/>
      <c r="G89" s="751"/>
      <c r="H89" s="751"/>
    </row>
    <row r="90" spans="1:8" ht="15.75" customHeight="1" thickBot="1">
      <c r="A90" s="282" t="s">
        <v>606</v>
      </c>
      <c r="B90" s="759"/>
      <c r="C90" s="19"/>
      <c r="D90" s="19"/>
      <c r="E90" s="19"/>
      <c r="F90" s="19"/>
      <c r="G90" s="19"/>
      <c r="H90" s="19"/>
    </row>
  </sheetData>
  <mergeCells count="1">
    <mergeCell ref="A2:B2"/>
  </mergeCells>
  <conditionalFormatting sqref="C3:C90">
    <cfRule type="containsBlanks" dxfId="1" priority="2">
      <formula>LEN(TRIM(C3))=0</formula>
    </cfRule>
  </conditionalFormatting>
  <conditionalFormatting sqref="D3:H90">
    <cfRule type="containsBlanks" dxfId="0" priority="1">
      <formula>LEN(TRIM(D3))=0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Statistique&amp;CMinistère de la Santé&amp;R&amp;P</oddFooter>
  </headerFooter>
  <rowBreaks count="2" manualBreakCount="2">
    <brk id="30" max="16383" man="1"/>
    <brk id="49" max="16383" man="1"/>
  </rowBreaks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Feuil181">
    <tabColor rgb="FFF9FBFA"/>
  </sheetPr>
  <dimension ref="A1:C181"/>
  <sheetViews>
    <sheetView topLeftCell="A172" zoomScale="90" zoomScaleNormal="90" workbookViewId="0">
      <selection activeCell="C181" sqref="C181"/>
    </sheetView>
  </sheetViews>
  <sheetFormatPr baseColWidth="10" defaultRowHeight="14.25"/>
  <cols>
    <col min="1" max="1" width="27.1328125" bestFit="1" customWidth="1"/>
    <col min="2" max="2" width="41.796875" customWidth="1"/>
    <col min="3" max="3" width="61.86328125" customWidth="1"/>
  </cols>
  <sheetData>
    <row r="1" spans="1:3">
      <c r="A1" s="87" t="s">
        <v>2565</v>
      </c>
      <c r="B1" s="87" t="s">
        <v>2566</v>
      </c>
      <c r="C1" s="87" t="s">
        <v>2566</v>
      </c>
    </row>
    <row r="2" spans="1:3">
      <c r="A2" t="s">
        <v>2567</v>
      </c>
      <c r="B2" t="s">
        <v>0</v>
      </c>
      <c r="C2" t="s">
        <v>0</v>
      </c>
    </row>
    <row r="3" spans="1:3">
      <c r="A3" t="s">
        <v>2568</v>
      </c>
      <c r="B3" t="s">
        <v>3</v>
      </c>
      <c r="C3" t="s">
        <v>3</v>
      </c>
    </row>
    <row r="4" spans="1:3">
      <c r="A4" t="s">
        <v>2569</v>
      </c>
      <c r="B4" t="s">
        <v>115</v>
      </c>
      <c r="C4" t="s">
        <v>115</v>
      </c>
    </row>
    <row r="5" spans="1:3">
      <c r="A5" t="s">
        <v>2570</v>
      </c>
      <c r="B5" t="s">
        <v>216</v>
      </c>
      <c r="C5" t="s">
        <v>216</v>
      </c>
    </row>
    <row r="6" spans="1:3">
      <c r="A6" t="s">
        <v>2571</v>
      </c>
      <c r="B6" t="s">
        <v>377</v>
      </c>
      <c r="C6" t="s">
        <v>377</v>
      </c>
    </row>
    <row r="7" spans="1:3">
      <c r="A7" t="s">
        <v>2572</v>
      </c>
      <c r="B7" t="s">
        <v>10</v>
      </c>
      <c r="C7" t="s">
        <v>10</v>
      </c>
    </row>
    <row r="8" spans="1:3">
      <c r="A8" t="s">
        <v>2573</v>
      </c>
      <c r="B8" t="s">
        <v>416</v>
      </c>
      <c r="C8" t="s">
        <v>416</v>
      </c>
    </row>
    <row r="9" spans="1:3">
      <c r="A9" t="s">
        <v>2574</v>
      </c>
      <c r="B9" t="s">
        <v>2575</v>
      </c>
      <c r="C9" s="666" t="s">
        <v>2575</v>
      </c>
    </row>
    <row r="10" spans="1:3">
      <c r="A10" t="s">
        <v>940</v>
      </c>
      <c r="B10" s="666" t="s">
        <v>2576</v>
      </c>
      <c r="C10" s="666" t="s">
        <v>2576</v>
      </c>
    </row>
    <row r="11" spans="1:3">
      <c r="A11" t="s">
        <v>2577</v>
      </c>
      <c r="B11" t="s">
        <v>2578</v>
      </c>
      <c r="C11" t="s">
        <v>2578</v>
      </c>
    </row>
    <row r="12" spans="1:3">
      <c r="A12" t="s">
        <v>2579</v>
      </c>
      <c r="B12" t="s">
        <v>2580</v>
      </c>
      <c r="C12" t="s">
        <v>2580</v>
      </c>
    </row>
    <row r="13" spans="1:3">
      <c r="A13" t="s">
        <v>2581</v>
      </c>
      <c r="B13" t="s">
        <v>2582</v>
      </c>
      <c r="C13" t="s">
        <v>2582</v>
      </c>
    </row>
    <row r="14" spans="1:3">
      <c r="A14" t="s">
        <v>2583</v>
      </c>
      <c r="B14" t="s">
        <v>2584</v>
      </c>
      <c r="C14" t="s">
        <v>2584</v>
      </c>
    </row>
    <row r="15" spans="1:3">
      <c r="A15" t="s">
        <v>2585</v>
      </c>
      <c r="B15" t="s">
        <v>2586</v>
      </c>
      <c r="C15" t="s">
        <v>2586</v>
      </c>
    </row>
    <row r="16" spans="1:3">
      <c r="A16" t="s">
        <v>2587</v>
      </c>
      <c r="B16" t="s">
        <v>2588</v>
      </c>
      <c r="C16" t="s">
        <v>2588</v>
      </c>
    </row>
    <row r="17" spans="1:3">
      <c r="A17" t="s">
        <v>2589</v>
      </c>
      <c r="B17" t="s">
        <v>23</v>
      </c>
      <c r="C17" t="s">
        <v>23</v>
      </c>
    </row>
    <row r="18" spans="1:3">
      <c r="A18" t="s">
        <v>2590</v>
      </c>
      <c r="B18" t="s">
        <v>654</v>
      </c>
      <c r="C18" t="s">
        <v>654</v>
      </c>
    </row>
    <row r="19" spans="1:3">
      <c r="A19" t="s">
        <v>2591</v>
      </c>
      <c r="B19" t="s">
        <v>2592</v>
      </c>
      <c r="C19" t="s">
        <v>2592</v>
      </c>
    </row>
    <row r="20" spans="1:3">
      <c r="A20" t="s">
        <v>2593</v>
      </c>
      <c r="B20" t="s">
        <v>2594</v>
      </c>
      <c r="C20" t="s">
        <v>2594</v>
      </c>
    </row>
    <row r="21" spans="1:3">
      <c r="A21" t="s">
        <v>2595</v>
      </c>
      <c r="B21" t="s">
        <v>2596</v>
      </c>
      <c r="C21" t="s">
        <v>2596</v>
      </c>
    </row>
    <row r="22" spans="1:3">
      <c r="A22" t="s">
        <v>2597</v>
      </c>
      <c r="B22" t="s">
        <v>2598</v>
      </c>
      <c r="C22" t="s">
        <v>2598</v>
      </c>
    </row>
    <row r="23" spans="1:3">
      <c r="A23" t="s">
        <v>2599</v>
      </c>
      <c r="B23" t="s">
        <v>2600</v>
      </c>
      <c r="C23" t="s">
        <v>2600</v>
      </c>
    </row>
    <row r="24" spans="1:3">
      <c r="A24" t="s">
        <v>2601</v>
      </c>
      <c r="B24" t="s">
        <v>2602</v>
      </c>
      <c r="C24" t="s">
        <v>2602</v>
      </c>
    </row>
    <row r="25" spans="1:3">
      <c r="A25" t="s">
        <v>2603</v>
      </c>
      <c r="B25" t="s">
        <v>34</v>
      </c>
      <c r="C25" t="s">
        <v>34</v>
      </c>
    </row>
    <row r="26" spans="1:3">
      <c r="A26" t="s">
        <v>2604</v>
      </c>
      <c r="B26" t="s">
        <v>2605</v>
      </c>
      <c r="C26" t="s">
        <v>2605</v>
      </c>
    </row>
    <row r="27" spans="1:3">
      <c r="A27" t="s">
        <v>2606</v>
      </c>
      <c r="B27" t="s">
        <v>2607</v>
      </c>
      <c r="C27" t="s">
        <v>2607</v>
      </c>
    </row>
    <row r="28" spans="1:3">
      <c r="A28" t="s">
        <v>2608</v>
      </c>
      <c r="B28" t="s">
        <v>2609</v>
      </c>
      <c r="C28" t="s">
        <v>2609</v>
      </c>
    </row>
    <row r="29" spans="1:3">
      <c r="A29" t="s">
        <v>2610</v>
      </c>
      <c r="B29" t="s">
        <v>906</v>
      </c>
      <c r="C29" t="s">
        <v>906</v>
      </c>
    </row>
    <row r="30" spans="1:3">
      <c r="A30" t="s">
        <v>2611</v>
      </c>
      <c r="B30" t="s">
        <v>936</v>
      </c>
      <c r="C30" t="s">
        <v>936</v>
      </c>
    </row>
    <row r="31" spans="1:3">
      <c r="A31" t="s">
        <v>2612</v>
      </c>
      <c r="B31" t="s">
        <v>2613</v>
      </c>
      <c r="C31" t="s">
        <v>2613</v>
      </c>
    </row>
    <row r="32" spans="1:3">
      <c r="A32" t="s">
        <v>2614</v>
      </c>
      <c r="B32" t="s">
        <v>2615</v>
      </c>
      <c r="C32" t="s">
        <v>2615</v>
      </c>
    </row>
    <row r="33" spans="1:3">
      <c r="A33" t="s">
        <v>2616</v>
      </c>
      <c r="B33" t="s">
        <v>2617</v>
      </c>
      <c r="C33" t="s">
        <v>2617</v>
      </c>
    </row>
    <row r="34" spans="1:3">
      <c r="A34" t="s">
        <v>2618</v>
      </c>
      <c r="B34" t="s">
        <v>2619</v>
      </c>
      <c r="C34" t="s">
        <v>2619</v>
      </c>
    </row>
    <row r="35" spans="1:3">
      <c r="A35" t="s">
        <v>2620</v>
      </c>
      <c r="B35" t="s">
        <v>2621</v>
      </c>
      <c r="C35" t="s">
        <v>2621</v>
      </c>
    </row>
    <row r="36" spans="1:3">
      <c r="A36" t="s">
        <v>2622</v>
      </c>
      <c r="B36" t="s">
        <v>2623</v>
      </c>
      <c r="C36" t="s">
        <v>2623</v>
      </c>
    </row>
    <row r="37" spans="1:3">
      <c r="A37" t="s">
        <v>2624</v>
      </c>
      <c r="B37" t="s">
        <v>2625</v>
      </c>
      <c r="C37" t="s">
        <v>2625</v>
      </c>
    </row>
    <row r="38" spans="1:3">
      <c r="A38" t="s">
        <v>2626</v>
      </c>
      <c r="B38" t="s">
        <v>2627</v>
      </c>
      <c r="C38" t="s">
        <v>2627</v>
      </c>
    </row>
    <row r="39" spans="1:3">
      <c r="A39" t="s">
        <v>2628</v>
      </c>
      <c r="B39" t="s">
        <v>2629</v>
      </c>
      <c r="C39" t="s">
        <v>2629</v>
      </c>
    </row>
    <row r="40" spans="1:3">
      <c r="A40" t="s">
        <v>2630</v>
      </c>
      <c r="B40" t="s">
        <v>47</v>
      </c>
      <c r="C40" t="s">
        <v>47</v>
      </c>
    </row>
    <row r="41" spans="1:3">
      <c r="A41" t="s">
        <v>2631</v>
      </c>
      <c r="B41" t="s">
        <v>2632</v>
      </c>
      <c r="C41" t="s">
        <v>2632</v>
      </c>
    </row>
    <row r="42" spans="1:3">
      <c r="A42" t="s">
        <v>2633</v>
      </c>
      <c r="B42" t="s">
        <v>2634</v>
      </c>
      <c r="C42" t="s">
        <v>2634</v>
      </c>
    </row>
    <row r="43" spans="1:3">
      <c r="A43" t="s">
        <v>2635</v>
      </c>
      <c r="B43" t="s">
        <v>2636</v>
      </c>
      <c r="C43" t="s">
        <v>2636</v>
      </c>
    </row>
    <row r="44" spans="1:3">
      <c r="A44" t="s">
        <v>2637</v>
      </c>
      <c r="B44" t="s">
        <v>2638</v>
      </c>
      <c r="C44" t="s">
        <v>2638</v>
      </c>
    </row>
    <row r="45" spans="1:3">
      <c r="A45" t="s">
        <v>2639</v>
      </c>
      <c r="B45" t="s">
        <v>2640</v>
      </c>
      <c r="C45" t="s">
        <v>2640</v>
      </c>
    </row>
    <row r="46" spans="1:3">
      <c r="A46" t="s">
        <v>2641</v>
      </c>
      <c r="B46" t="s">
        <v>2642</v>
      </c>
      <c r="C46" t="s">
        <v>2642</v>
      </c>
    </row>
    <row r="47" spans="1:3">
      <c r="A47" t="s">
        <v>2643</v>
      </c>
      <c r="B47" t="s">
        <v>2644</v>
      </c>
      <c r="C47" t="s">
        <v>2644</v>
      </c>
    </row>
    <row r="48" spans="1:3">
      <c r="A48" t="s">
        <v>2645</v>
      </c>
      <c r="B48" t="s">
        <v>2646</v>
      </c>
      <c r="C48" t="s">
        <v>2646</v>
      </c>
    </row>
    <row r="49" spans="1:3">
      <c r="A49" t="s">
        <v>2647</v>
      </c>
      <c r="B49" t="s">
        <v>2648</v>
      </c>
      <c r="C49" t="s">
        <v>2648</v>
      </c>
    </row>
    <row r="50" spans="1:3">
      <c r="A50" t="s">
        <v>2649</v>
      </c>
      <c r="B50" t="s">
        <v>2650</v>
      </c>
      <c r="C50" t="s">
        <v>2650</v>
      </c>
    </row>
    <row r="51" spans="1:3">
      <c r="A51" t="s">
        <v>2651</v>
      </c>
      <c r="B51" t="s">
        <v>2652</v>
      </c>
      <c r="C51" t="s">
        <v>2652</v>
      </c>
    </row>
    <row r="52" spans="1:3">
      <c r="A52" t="s">
        <v>2653</v>
      </c>
      <c r="B52" t="s">
        <v>2654</v>
      </c>
      <c r="C52" t="s">
        <v>2654</v>
      </c>
    </row>
    <row r="53" spans="1:3">
      <c r="A53" t="s">
        <v>2655</v>
      </c>
      <c r="B53" t="s">
        <v>2656</v>
      </c>
      <c r="C53" t="s">
        <v>2656</v>
      </c>
    </row>
    <row r="54" spans="1:3">
      <c r="A54" t="s">
        <v>2657</v>
      </c>
      <c r="B54" t="s">
        <v>2658</v>
      </c>
      <c r="C54" t="s">
        <v>2658</v>
      </c>
    </row>
    <row r="55" spans="1:3">
      <c r="A55" t="s">
        <v>2659</v>
      </c>
      <c r="B55" t="s">
        <v>2660</v>
      </c>
      <c r="C55" t="s">
        <v>2660</v>
      </c>
    </row>
    <row r="56" spans="1:3">
      <c r="A56" t="s">
        <v>1099</v>
      </c>
      <c r="B56" t="s">
        <v>2661</v>
      </c>
      <c r="C56" t="s">
        <v>2661</v>
      </c>
    </row>
    <row r="57" spans="1:3">
      <c r="A57" t="s">
        <v>2662</v>
      </c>
      <c r="B57" t="s">
        <v>2663</v>
      </c>
      <c r="C57" t="s">
        <v>2663</v>
      </c>
    </row>
    <row r="58" spans="1:3">
      <c r="A58" t="s">
        <v>2664</v>
      </c>
      <c r="B58" t="s">
        <v>2665</v>
      </c>
      <c r="C58" t="s">
        <v>2665</v>
      </c>
    </row>
    <row r="59" spans="1:3">
      <c r="A59" t="s">
        <v>2666</v>
      </c>
      <c r="B59" t="s">
        <v>2667</v>
      </c>
      <c r="C59" t="s">
        <v>2667</v>
      </c>
    </row>
    <row r="60" spans="1:3">
      <c r="A60" t="s">
        <v>2668</v>
      </c>
      <c r="B60" t="s">
        <v>2669</v>
      </c>
      <c r="C60" t="s">
        <v>2669</v>
      </c>
    </row>
    <row r="61" spans="1:3">
      <c r="A61" t="s">
        <v>2670</v>
      </c>
      <c r="B61" t="s">
        <v>2671</v>
      </c>
      <c r="C61" t="s">
        <v>2671</v>
      </c>
    </row>
    <row r="62" spans="1:3">
      <c r="A62" t="s">
        <v>2672</v>
      </c>
      <c r="B62" t="s">
        <v>2671</v>
      </c>
      <c r="C62" t="s">
        <v>2671</v>
      </c>
    </row>
    <row r="63" spans="1:3">
      <c r="A63" t="s">
        <v>2673</v>
      </c>
      <c r="B63" t="s">
        <v>2674</v>
      </c>
      <c r="C63" t="s">
        <v>2674</v>
      </c>
    </row>
    <row r="64" spans="1:3">
      <c r="A64" t="s">
        <v>2675</v>
      </c>
    </row>
    <row r="65" spans="1:3">
      <c r="A65" t="s">
        <v>2676</v>
      </c>
      <c r="B65" t="s">
        <v>2677</v>
      </c>
      <c r="C65" t="s">
        <v>2677</v>
      </c>
    </row>
    <row r="66" spans="1:3">
      <c r="A66" t="s">
        <v>2678</v>
      </c>
      <c r="B66" t="s">
        <v>2679</v>
      </c>
      <c r="C66" t="s">
        <v>2679</v>
      </c>
    </row>
    <row r="67" spans="1:3">
      <c r="A67" t="s">
        <v>2680</v>
      </c>
      <c r="B67" t="s">
        <v>2681</v>
      </c>
      <c r="C67" t="s">
        <v>2681</v>
      </c>
    </row>
    <row r="68" spans="1:3">
      <c r="A68" t="s">
        <v>2682</v>
      </c>
      <c r="B68" t="s">
        <v>2683</v>
      </c>
      <c r="C68" t="s">
        <v>2683</v>
      </c>
    </row>
    <row r="69" spans="1:3">
      <c r="A69" t="s">
        <v>2684</v>
      </c>
      <c r="B69" t="s">
        <v>2685</v>
      </c>
      <c r="C69" t="s">
        <v>2685</v>
      </c>
    </row>
    <row r="70" spans="1:3">
      <c r="A70" t="s">
        <v>2686</v>
      </c>
      <c r="B70" t="s">
        <v>2687</v>
      </c>
      <c r="C70" t="s">
        <v>2687</v>
      </c>
    </row>
    <row r="71" spans="1:3">
      <c r="A71" t="s">
        <v>2688</v>
      </c>
      <c r="B71" t="s">
        <v>2689</v>
      </c>
      <c r="C71" t="s">
        <v>2689</v>
      </c>
    </row>
    <row r="72" spans="1:3">
      <c r="A72" t="s">
        <v>2690</v>
      </c>
      <c r="B72" t="s">
        <v>2691</v>
      </c>
      <c r="C72" t="s">
        <v>2691</v>
      </c>
    </row>
    <row r="73" spans="1:3">
      <c r="A73" t="s">
        <v>2692</v>
      </c>
      <c r="B73" t="s">
        <v>2693</v>
      </c>
      <c r="C73" t="s">
        <v>2693</v>
      </c>
    </row>
    <row r="74" spans="1:3">
      <c r="A74" t="s">
        <v>2694</v>
      </c>
      <c r="B74" t="s">
        <v>2695</v>
      </c>
      <c r="C74" t="s">
        <v>2695</v>
      </c>
    </row>
    <row r="75" spans="1:3">
      <c r="A75" t="s">
        <v>2696</v>
      </c>
      <c r="B75" t="s">
        <v>2697</v>
      </c>
      <c r="C75" t="s">
        <v>2697</v>
      </c>
    </row>
    <row r="76" spans="1:3">
      <c r="A76" t="s">
        <v>2698</v>
      </c>
      <c r="B76" t="s">
        <v>2699</v>
      </c>
      <c r="C76" t="s">
        <v>2699</v>
      </c>
    </row>
    <row r="77" spans="1:3">
      <c r="A77" t="s">
        <v>2700</v>
      </c>
      <c r="B77" t="s">
        <v>2701</v>
      </c>
      <c r="C77" t="s">
        <v>2701</v>
      </c>
    </row>
    <row r="78" spans="1:3">
      <c r="A78" t="s">
        <v>2702</v>
      </c>
      <c r="B78" t="s">
        <v>2703</v>
      </c>
      <c r="C78" t="s">
        <v>2703</v>
      </c>
    </row>
    <row r="79" spans="1:3">
      <c r="A79" t="s">
        <v>2704</v>
      </c>
      <c r="B79" t="s">
        <v>2705</v>
      </c>
      <c r="C79" t="s">
        <v>2705</v>
      </c>
    </row>
    <row r="80" spans="1:3">
      <c r="A80" t="s">
        <v>2706</v>
      </c>
      <c r="B80" t="s">
        <v>2707</v>
      </c>
      <c r="C80" t="s">
        <v>2707</v>
      </c>
    </row>
    <row r="81" spans="1:3">
      <c r="A81" t="s">
        <v>2708</v>
      </c>
      <c r="B81" t="s">
        <v>2709</v>
      </c>
      <c r="C81" t="s">
        <v>2709</v>
      </c>
    </row>
    <row r="82" spans="1:3">
      <c r="A82" t="s">
        <v>2710</v>
      </c>
      <c r="B82" t="s">
        <v>2711</v>
      </c>
      <c r="C82" t="s">
        <v>2711</v>
      </c>
    </row>
    <row r="83" spans="1:3">
      <c r="A83" t="s">
        <v>2712</v>
      </c>
      <c r="B83" t="s">
        <v>2713</v>
      </c>
      <c r="C83" t="s">
        <v>2713</v>
      </c>
    </row>
    <row r="84" spans="1:3">
      <c r="A84" t="s">
        <v>2714</v>
      </c>
      <c r="B84" t="s">
        <v>2715</v>
      </c>
      <c r="C84" t="s">
        <v>2715</v>
      </c>
    </row>
    <row r="85" spans="1:3">
      <c r="A85" t="s">
        <v>2716</v>
      </c>
      <c r="B85" t="s">
        <v>2717</v>
      </c>
      <c r="C85" t="s">
        <v>2717</v>
      </c>
    </row>
    <row r="86" spans="1:3">
      <c r="A86" t="s">
        <v>2718</v>
      </c>
      <c r="B86" t="s">
        <v>2719</v>
      </c>
      <c r="C86" t="s">
        <v>2719</v>
      </c>
    </row>
    <row r="87" spans="1:3">
      <c r="A87" t="s">
        <v>2720</v>
      </c>
      <c r="B87" t="s">
        <v>2721</v>
      </c>
      <c r="C87" t="s">
        <v>2721</v>
      </c>
    </row>
    <row r="88" spans="1:3">
      <c r="A88" t="s">
        <v>2722</v>
      </c>
      <c r="B88" t="s">
        <v>2723</v>
      </c>
      <c r="C88" t="s">
        <v>2723</v>
      </c>
    </row>
    <row r="89" spans="1:3">
      <c r="A89" t="s">
        <v>2724</v>
      </c>
      <c r="B89" t="s">
        <v>1324</v>
      </c>
      <c r="C89" t="s">
        <v>1324</v>
      </c>
    </row>
    <row r="90" spans="1:3">
      <c r="A90" t="s">
        <v>2725</v>
      </c>
      <c r="B90" t="s">
        <v>2726</v>
      </c>
      <c r="C90" t="s">
        <v>2726</v>
      </c>
    </row>
    <row r="91" spans="1:3">
      <c r="A91" t="s">
        <v>2727</v>
      </c>
      <c r="B91" t="s">
        <v>2728</v>
      </c>
      <c r="C91" t="s">
        <v>2728</v>
      </c>
    </row>
    <row r="92" spans="1:3">
      <c r="A92" t="s">
        <v>2729</v>
      </c>
      <c r="B92" t="s">
        <v>2730</v>
      </c>
      <c r="C92" t="s">
        <v>2730</v>
      </c>
    </row>
    <row r="93" spans="1:3">
      <c r="A93" t="s">
        <v>2731</v>
      </c>
      <c r="B93" t="s">
        <v>2732</v>
      </c>
      <c r="C93" t="s">
        <v>2732</v>
      </c>
    </row>
    <row r="94" spans="1:3">
      <c r="A94" t="s">
        <v>2733</v>
      </c>
      <c r="B94" t="s">
        <v>2734</v>
      </c>
      <c r="C94" t="s">
        <v>2734</v>
      </c>
    </row>
    <row r="95" spans="1:3">
      <c r="A95" t="s">
        <v>2735</v>
      </c>
      <c r="B95" t="s">
        <v>2736</v>
      </c>
      <c r="C95" t="s">
        <v>2736</v>
      </c>
    </row>
    <row r="96" spans="1:3">
      <c r="A96" t="s">
        <v>2737</v>
      </c>
      <c r="B96" t="s">
        <v>2738</v>
      </c>
      <c r="C96" t="s">
        <v>2738</v>
      </c>
    </row>
    <row r="97" spans="1:3">
      <c r="A97" t="s">
        <v>2739</v>
      </c>
      <c r="B97" t="s">
        <v>2740</v>
      </c>
      <c r="C97" t="s">
        <v>2740</v>
      </c>
    </row>
    <row r="98" spans="1:3">
      <c r="A98" t="s">
        <v>2741</v>
      </c>
      <c r="B98" t="s">
        <v>2740</v>
      </c>
      <c r="C98" t="s">
        <v>2740</v>
      </c>
    </row>
    <row r="99" spans="1:3">
      <c r="A99" t="s">
        <v>2742</v>
      </c>
      <c r="B99" t="s">
        <v>2743</v>
      </c>
      <c r="C99" t="s">
        <v>2743</v>
      </c>
    </row>
    <row r="100" spans="1:3">
      <c r="A100" t="s">
        <v>2744</v>
      </c>
      <c r="B100" t="s">
        <v>2745</v>
      </c>
      <c r="C100" t="s">
        <v>2745</v>
      </c>
    </row>
    <row r="101" spans="1:3">
      <c r="A101" t="s">
        <v>2746</v>
      </c>
      <c r="B101" t="s">
        <v>2747</v>
      </c>
      <c r="C101" t="s">
        <v>2747</v>
      </c>
    </row>
    <row r="102" spans="1:3">
      <c r="A102" t="s">
        <v>2748</v>
      </c>
      <c r="B102" t="s">
        <v>2749</v>
      </c>
      <c r="C102" t="s">
        <v>2749</v>
      </c>
    </row>
    <row r="103" spans="1:3">
      <c r="A103" t="s">
        <v>2750</v>
      </c>
      <c r="B103" t="s">
        <v>2751</v>
      </c>
      <c r="C103" t="s">
        <v>2751</v>
      </c>
    </row>
    <row r="104" spans="1:3">
      <c r="A104" t="s">
        <v>2752</v>
      </c>
      <c r="B104" t="s">
        <v>2753</v>
      </c>
      <c r="C104" t="s">
        <v>2753</v>
      </c>
    </row>
    <row r="105" spans="1:3">
      <c r="A105" t="s">
        <v>2754</v>
      </c>
      <c r="B105" t="s">
        <v>2755</v>
      </c>
      <c r="C105" t="s">
        <v>2755</v>
      </c>
    </row>
    <row r="106" spans="1:3">
      <c r="A106" t="s">
        <v>2756</v>
      </c>
      <c r="B106" t="s">
        <v>2757</v>
      </c>
      <c r="C106" t="s">
        <v>2757</v>
      </c>
    </row>
    <row r="107" spans="1:3">
      <c r="A107" t="s">
        <v>2758</v>
      </c>
      <c r="B107" t="s">
        <v>2759</v>
      </c>
      <c r="C107" t="s">
        <v>2759</v>
      </c>
    </row>
    <row r="108" spans="1:3">
      <c r="A108" t="s">
        <v>2760</v>
      </c>
      <c r="B108" t="s">
        <v>2761</v>
      </c>
      <c r="C108" t="s">
        <v>2761</v>
      </c>
    </row>
    <row r="109" spans="1:3">
      <c r="A109" t="s">
        <v>2762</v>
      </c>
      <c r="B109" t="s">
        <v>2763</v>
      </c>
      <c r="C109" t="s">
        <v>2763</v>
      </c>
    </row>
    <row r="110" spans="1:3">
      <c r="A110" t="s">
        <v>2764</v>
      </c>
      <c r="B110" t="s">
        <v>2765</v>
      </c>
      <c r="C110" t="s">
        <v>2765</v>
      </c>
    </row>
    <row r="111" spans="1:3">
      <c r="A111" t="s">
        <v>2766</v>
      </c>
      <c r="B111" t="s">
        <v>2767</v>
      </c>
      <c r="C111" t="s">
        <v>2767</v>
      </c>
    </row>
    <row r="112" spans="1:3">
      <c r="A112" t="s">
        <v>2768</v>
      </c>
      <c r="B112" t="s">
        <v>2769</v>
      </c>
      <c r="C112" t="s">
        <v>2769</v>
      </c>
    </row>
    <row r="113" spans="1:3">
      <c r="A113" t="s">
        <v>2770</v>
      </c>
      <c r="B113" t="s">
        <v>2771</v>
      </c>
      <c r="C113" t="s">
        <v>2771</v>
      </c>
    </row>
    <row r="114" spans="1:3">
      <c r="A114" t="s">
        <v>2772</v>
      </c>
      <c r="B114" t="s">
        <v>2773</v>
      </c>
      <c r="C114" t="s">
        <v>2773</v>
      </c>
    </row>
    <row r="115" spans="1:3">
      <c r="A115" t="s">
        <v>2774</v>
      </c>
      <c r="B115" t="s">
        <v>2775</v>
      </c>
      <c r="C115" t="s">
        <v>2775</v>
      </c>
    </row>
    <row r="116" spans="1:3">
      <c r="A116" t="s">
        <v>2776</v>
      </c>
      <c r="B116" t="s">
        <v>2777</v>
      </c>
      <c r="C116" t="s">
        <v>2777</v>
      </c>
    </row>
    <row r="117" spans="1:3">
      <c r="A117" t="s">
        <v>2778</v>
      </c>
      <c r="B117" t="s">
        <v>2779</v>
      </c>
      <c r="C117" t="s">
        <v>2779</v>
      </c>
    </row>
    <row r="118" spans="1:3">
      <c r="A118" t="s">
        <v>2780</v>
      </c>
      <c r="B118" t="s">
        <v>2781</v>
      </c>
      <c r="C118" t="s">
        <v>2781</v>
      </c>
    </row>
    <row r="119" spans="1:3">
      <c r="A119" t="s">
        <v>2782</v>
      </c>
      <c r="B119" t="s">
        <v>2783</v>
      </c>
      <c r="C119" t="s">
        <v>2783</v>
      </c>
    </row>
    <row r="120" spans="1:3">
      <c r="A120" t="s">
        <v>2784</v>
      </c>
      <c r="B120" t="s">
        <v>2785</v>
      </c>
      <c r="C120" t="s">
        <v>2785</v>
      </c>
    </row>
    <row r="121" spans="1:3">
      <c r="A121" t="s">
        <v>2786</v>
      </c>
      <c r="B121" t="s">
        <v>2787</v>
      </c>
      <c r="C121" t="s">
        <v>2787</v>
      </c>
    </row>
    <row r="122" spans="1:3">
      <c r="A122" t="s">
        <v>2788</v>
      </c>
      <c r="B122" t="s">
        <v>2789</v>
      </c>
      <c r="C122" t="s">
        <v>2789</v>
      </c>
    </row>
    <row r="123" spans="1:3">
      <c r="A123" t="s">
        <v>2790</v>
      </c>
      <c r="B123" t="s">
        <v>2010</v>
      </c>
      <c r="C123" t="s">
        <v>2010</v>
      </c>
    </row>
    <row r="124" spans="1:3">
      <c r="A124" t="s">
        <v>2791</v>
      </c>
      <c r="B124" t="s">
        <v>2792</v>
      </c>
      <c r="C124" t="s">
        <v>2792</v>
      </c>
    </row>
    <row r="125" spans="1:3">
      <c r="A125" t="s">
        <v>2793</v>
      </c>
      <c r="B125" t="s">
        <v>2794</v>
      </c>
      <c r="C125" t="s">
        <v>2794</v>
      </c>
    </row>
    <row r="126" spans="1:3">
      <c r="A126" t="s">
        <v>2795</v>
      </c>
      <c r="B126" t="s">
        <v>2796</v>
      </c>
      <c r="C126" t="s">
        <v>2796</v>
      </c>
    </row>
    <row r="127" spans="1:3">
      <c r="A127" t="s">
        <v>2797</v>
      </c>
      <c r="B127" t="s">
        <v>2798</v>
      </c>
      <c r="C127" t="s">
        <v>2798</v>
      </c>
    </row>
    <row r="128" spans="1:3">
      <c r="A128" t="s">
        <v>2799</v>
      </c>
      <c r="B128" t="s">
        <v>2800</v>
      </c>
      <c r="C128" t="s">
        <v>2800</v>
      </c>
    </row>
    <row r="129" spans="1:3">
      <c r="A129" t="s">
        <v>2801</v>
      </c>
      <c r="B129" t="s">
        <v>2802</v>
      </c>
      <c r="C129" t="s">
        <v>2802</v>
      </c>
    </row>
    <row r="130" spans="1:3">
      <c r="A130" t="s">
        <v>2803</v>
      </c>
      <c r="B130" t="s">
        <v>2804</v>
      </c>
      <c r="C130" t="s">
        <v>2804</v>
      </c>
    </row>
    <row r="131" spans="1:3">
      <c r="A131" t="s">
        <v>2805</v>
      </c>
      <c r="B131" t="s">
        <v>2806</v>
      </c>
      <c r="C131" t="s">
        <v>2806</v>
      </c>
    </row>
    <row r="132" spans="1:3">
      <c r="A132" t="s">
        <v>2807</v>
      </c>
      <c r="B132" t="s">
        <v>2808</v>
      </c>
      <c r="C132" t="s">
        <v>2808</v>
      </c>
    </row>
    <row r="133" spans="1:3">
      <c r="A133" t="s">
        <v>2809</v>
      </c>
      <c r="B133" t="s">
        <v>2810</v>
      </c>
      <c r="C133" t="s">
        <v>2810</v>
      </c>
    </row>
    <row r="134" spans="1:3">
      <c r="A134" t="s">
        <v>2811</v>
      </c>
      <c r="B134" t="s">
        <v>2812</v>
      </c>
      <c r="C134" t="s">
        <v>2812</v>
      </c>
    </row>
    <row r="135" spans="1:3">
      <c r="A135" t="s">
        <v>2813</v>
      </c>
      <c r="B135" t="s">
        <v>2814</v>
      </c>
      <c r="C135" t="s">
        <v>2814</v>
      </c>
    </row>
    <row r="136" spans="1:3">
      <c r="A136" t="s">
        <v>2815</v>
      </c>
      <c r="B136" t="s">
        <v>2816</v>
      </c>
      <c r="C136" t="s">
        <v>2816</v>
      </c>
    </row>
    <row r="137" spans="1:3">
      <c r="A137" t="s">
        <v>2817</v>
      </c>
      <c r="B137" t="s">
        <v>2818</v>
      </c>
      <c r="C137" t="s">
        <v>2818</v>
      </c>
    </row>
    <row r="138" spans="1:3">
      <c r="A138" t="s">
        <v>2819</v>
      </c>
      <c r="B138" t="s">
        <v>2820</v>
      </c>
      <c r="C138" t="s">
        <v>2820</v>
      </c>
    </row>
    <row r="139" spans="1:3">
      <c r="A139" t="s">
        <v>2821</v>
      </c>
      <c r="B139" t="s">
        <v>2822</v>
      </c>
      <c r="C139" t="s">
        <v>2822</v>
      </c>
    </row>
    <row r="140" spans="1:3">
      <c r="A140" t="s">
        <v>2823</v>
      </c>
      <c r="B140" t="s">
        <v>2824</v>
      </c>
      <c r="C140" t="s">
        <v>2824</v>
      </c>
    </row>
    <row r="141" spans="1:3">
      <c r="A141" t="s">
        <v>2825</v>
      </c>
      <c r="B141" t="s">
        <v>2826</v>
      </c>
      <c r="C141" t="s">
        <v>2826</v>
      </c>
    </row>
    <row r="142" spans="1:3">
      <c r="A142" t="s">
        <v>2827</v>
      </c>
      <c r="B142" t="s">
        <v>2828</v>
      </c>
      <c r="C142" t="s">
        <v>2828</v>
      </c>
    </row>
    <row r="143" spans="1:3">
      <c r="A143" t="s">
        <v>2829</v>
      </c>
      <c r="B143" t="s">
        <v>2830</v>
      </c>
      <c r="C143" t="s">
        <v>2830</v>
      </c>
    </row>
    <row r="144" spans="1:3">
      <c r="A144" t="s">
        <v>2831</v>
      </c>
      <c r="B144" t="s">
        <v>2832</v>
      </c>
      <c r="C144" t="s">
        <v>2832</v>
      </c>
    </row>
    <row r="145" spans="1:3">
      <c r="A145" t="s">
        <v>2833</v>
      </c>
      <c r="B145" t="s">
        <v>2834</v>
      </c>
      <c r="C145" t="s">
        <v>2834</v>
      </c>
    </row>
    <row r="146" spans="1:3">
      <c r="A146" t="s">
        <v>2835</v>
      </c>
      <c r="B146" t="s">
        <v>2836</v>
      </c>
      <c r="C146" t="s">
        <v>2836</v>
      </c>
    </row>
    <row r="147" spans="1:3">
      <c r="A147" t="s">
        <v>2837</v>
      </c>
      <c r="B147" t="s">
        <v>2838</v>
      </c>
      <c r="C147" t="s">
        <v>2838</v>
      </c>
    </row>
    <row r="148" spans="1:3">
      <c r="A148" t="s">
        <v>2839</v>
      </c>
      <c r="B148" t="s">
        <v>2840</v>
      </c>
      <c r="C148" t="s">
        <v>2840</v>
      </c>
    </row>
    <row r="149" spans="1:3">
      <c r="A149" t="s">
        <v>2841</v>
      </c>
      <c r="B149" t="s">
        <v>2842</v>
      </c>
      <c r="C149" t="s">
        <v>2842</v>
      </c>
    </row>
    <row r="150" spans="1:3">
      <c r="A150" t="s">
        <v>2843</v>
      </c>
      <c r="B150" t="s">
        <v>2844</v>
      </c>
      <c r="C150" t="s">
        <v>2844</v>
      </c>
    </row>
    <row r="151" spans="1:3">
      <c r="A151" t="s">
        <v>2845</v>
      </c>
      <c r="B151" t="s">
        <v>2846</v>
      </c>
      <c r="C151" t="s">
        <v>2846</v>
      </c>
    </row>
    <row r="152" spans="1:3">
      <c r="A152" t="s">
        <v>2847</v>
      </c>
      <c r="B152" t="s">
        <v>2848</v>
      </c>
      <c r="C152" t="s">
        <v>2848</v>
      </c>
    </row>
    <row r="153" spans="1:3">
      <c r="A153" t="s">
        <v>2849</v>
      </c>
      <c r="B153" t="s">
        <v>2850</v>
      </c>
      <c r="C153" t="s">
        <v>2850</v>
      </c>
    </row>
    <row r="154" spans="1:3">
      <c r="A154" t="s">
        <v>2851</v>
      </c>
      <c r="B154" t="s">
        <v>2279</v>
      </c>
      <c r="C154" t="s">
        <v>2279</v>
      </c>
    </row>
    <row r="155" spans="1:3">
      <c r="A155" t="s">
        <v>2852</v>
      </c>
      <c r="B155" t="s">
        <v>2853</v>
      </c>
      <c r="C155" t="s">
        <v>2853</v>
      </c>
    </row>
    <row r="156" spans="1:3">
      <c r="A156" t="s">
        <v>2854</v>
      </c>
      <c r="B156" t="s">
        <v>2326</v>
      </c>
      <c r="C156" t="s">
        <v>2326</v>
      </c>
    </row>
    <row r="157" spans="1:3">
      <c r="A157" t="s">
        <v>2855</v>
      </c>
      <c r="B157" t="s">
        <v>2335</v>
      </c>
      <c r="C157" t="s">
        <v>2335</v>
      </c>
    </row>
    <row r="158" spans="1:3">
      <c r="A158" t="s">
        <v>2856</v>
      </c>
      <c r="B158" t="s">
        <v>2348</v>
      </c>
      <c r="C158" t="s">
        <v>2348</v>
      </c>
    </row>
    <row r="159" spans="1:3">
      <c r="A159" t="s">
        <v>862</v>
      </c>
      <c r="B159" t="s">
        <v>2365</v>
      </c>
      <c r="C159" t="s">
        <v>2365</v>
      </c>
    </row>
    <row r="160" spans="1:3">
      <c r="A160" t="s">
        <v>2857</v>
      </c>
      <c r="B160" t="s">
        <v>2858</v>
      </c>
      <c r="C160" t="s">
        <v>2858</v>
      </c>
    </row>
    <row r="161" spans="1:3">
      <c r="A161" t="s">
        <v>2859</v>
      </c>
      <c r="B161" t="s">
        <v>2858</v>
      </c>
      <c r="C161" t="s">
        <v>2858</v>
      </c>
    </row>
    <row r="162" spans="1:3">
      <c r="A162" t="s">
        <v>86</v>
      </c>
      <c r="B162" t="s">
        <v>2860</v>
      </c>
      <c r="C162" t="s">
        <v>2860</v>
      </c>
    </row>
    <row r="163" spans="1:3">
      <c r="A163" t="s">
        <v>88</v>
      </c>
      <c r="B163" t="s">
        <v>2861</v>
      </c>
      <c r="C163" t="s">
        <v>2861</v>
      </c>
    </row>
    <row r="164" spans="1:3">
      <c r="A164" t="s">
        <v>2862</v>
      </c>
      <c r="B164" t="s">
        <v>90</v>
      </c>
      <c r="C164" t="s">
        <v>90</v>
      </c>
    </row>
    <row r="165" spans="1:3">
      <c r="A165" t="s">
        <v>2863</v>
      </c>
      <c r="B165" t="s">
        <v>2864</v>
      </c>
      <c r="C165" t="s">
        <v>2864</v>
      </c>
    </row>
    <row r="166" spans="1:3">
      <c r="A166" t="s">
        <v>2865</v>
      </c>
      <c r="B166" t="s">
        <v>2866</v>
      </c>
      <c r="C166" t="s">
        <v>2866</v>
      </c>
    </row>
    <row r="167" spans="1:3">
      <c r="A167" t="s">
        <v>2867</v>
      </c>
      <c r="B167" t="s">
        <v>2868</v>
      </c>
      <c r="C167" t="s">
        <v>2868</v>
      </c>
    </row>
    <row r="168" spans="1:3">
      <c r="A168" t="s">
        <v>2869</v>
      </c>
      <c r="B168" t="s">
        <v>2870</v>
      </c>
      <c r="C168" t="s">
        <v>2870</v>
      </c>
    </row>
    <row r="169" spans="1:3">
      <c r="A169" t="s">
        <v>2871</v>
      </c>
      <c r="B169" t="s">
        <v>2872</v>
      </c>
      <c r="C169" t="s">
        <v>2872</v>
      </c>
    </row>
    <row r="170" spans="1:3">
      <c r="A170" t="s">
        <v>2873</v>
      </c>
      <c r="B170" t="s">
        <v>2874</v>
      </c>
      <c r="C170" t="s">
        <v>2874</v>
      </c>
    </row>
    <row r="171" spans="1:3">
      <c r="A171" t="s">
        <v>2875</v>
      </c>
      <c r="B171" t="s">
        <v>2876</v>
      </c>
      <c r="C171" t="s">
        <v>2876</v>
      </c>
    </row>
    <row r="172" spans="1:3">
      <c r="A172" t="s">
        <v>2877</v>
      </c>
      <c r="B172" t="s">
        <v>2878</v>
      </c>
      <c r="C172" t="s">
        <v>2878</v>
      </c>
    </row>
    <row r="173" spans="1:3">
      <c r="A173" t="s">
        <v>2879</v>
      </c>
      <c r="B173" t="s">
        <v>2880</v>
      </c>
      <c r="C173" t="s">
        <v>2880</v>
      </c>
    </row>
    <row r="174" spans="1:3">
      <c r="A174" t="s">
        <v>2881</v>
      </c>
      <c r="B174" t="s">
        <v>2882</v>
      </c>
      <c r="C174" t="s">
        <v>2882</v>
      </c>
    </row>
    <row r="175" spans="1:3">
      <c r="A175" t="s">
        <v>2883</v>
      </c>
      <c r="B175" t="s">
        <v>2884</v>
      </c>
      <c r="C175" t="s">
        <v>2884</v>
      </c>
    </row>
    <row r="176" spans="1:3">
      <c r="A176" t="s">
        <v>2885</v>
      </c>
      <c r="B176" t="s">
        <v>2886</v>
      </c>
      <c r="C176" t="s">
        <v>2886</v>
      </c>
    </row>
    <row r="177" spans="1:3">
      <c r="A177" t="s">
        <v>2887</v>
      </c>
      <c r="B177" t="s">
        <v>2888</v>
      </c>
      <c r="C177" t="s">
        <v>2888</v>
      </c>
    </row>
    <row r="178" spans="1:3">
      <c r="A178" t="s">
        <v>2889</v>
      </c>
      <c r="B178" t="s">
        <v>2890</v>
      </c>
      <c r="C178" t="s">
        <v>2890</v>
      </c>
    </row>
    <row r="179" spans="1:3">
      <c r="A179" t="s">
        <v>2891</v>
      </c>
      <c r="B179" t="s">
        <v>2892</v>
      </c>
      <c r="C179" t="s">
        <v>2892</v>
      </c>
    </row>
    <row r="180" spans="1:3">
      <c r="A180" t="s">
        <v>2893</v>
      </c>
      <c r="B180" t="s">
        <v>2894</v>
      </c>
      <c r="C180" t="s">
        <v>2894</v>
      </c>
    </row>
    <row r="181" spans="1:3">
      <c r="A181" t="s">
        <v>2895</v>
      </c>
      <c r="B181" s="666" t="s">
        <v>2896</v>
      </c>
      <c r="C181" s="666" t="s">
        <v>2896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Statistique&amp;CMinistère de la Santé&amp;R&amp;P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188</vt:i4>
      </vt:variant>
      <vt:variant>
        <vt:lpstr>Plages nommées</vt:lpstr>
      </vt:variant>
      <vt:variant>
        <vt:i4>265</vt:i4>
      </vt:variant>
    </vt:vector>
  </HeadingPairs>
  <TitlesOfParts>
    <vt:vector size="453" baseType="lpstr">
      <vt:lpstr>Couleurs</vt:lpstr>
      <vt:lpstr>Table des matières</vt:lpstr>
      <vt:lpstr>indicateursPNDS_ODD</vt:lpstr>
      <vt:lpstr>synthèse indicateurs</vt:lpstr>
      <vt:lpstr>IndicateursEconomiques</vt:lpstr>
      <vt:lpstr>Partie 1</vt:lpstr>
      <vt:lpstr>SARA_QoC_RDQA_CS_HHFA</vt:lpstr>
      <vt:lpstr>PMABF</vt:lpstr>
      <vt:lpstr>Population</vt:lpstr>
      <vt:lpstr>Pop_cible</vt:lpstr>
      <vt:lpstr>Pop_distance </vt:lpstr>
      <vt:lpstr>Complétude</vt:lpstr>
      <vt:lpstr>Sécurité précaire_Publique</vt:lpstr>
      <vt:lpstr>Sécurité précaire_Privee</vt:lpstr>
      <vt:lpstr>ComplétudeCorrige</vt:lpstr>
      <vt:lpstr>Partie 2</vt:lpstr>
      <vt:lpstr>Bilan PA _1</vt:lpstr>
      <vt:lpstr>Bilan PA _2</vt:lpstr>
      <vt:lpstr>Rupture_DMEG</vt:lpstr>
      <vt:lpstr>Rupture_DRD</vt:lpstr>
      <vt:lpstr>TX rupture mensuel DRD traceurs</vt:lpstr>
      <vt:lpstr>Rupture_DMEG_Temoins</vt:lpstr>
      <vt:lpstr>Gratuité_des soins</vt:lpstr>
      <vt:lpstr>Partie 3</vt:lpstr>
      <vt:lpstr>Personnel Région_1 DRH</vt:lpstr>
      <vt:lpstr>Personnel Région_2 DRH</vt:lpstr>
      <vt:lpstr>Personnel Région 3 DRH</vt:lpstr>
      <vt:lpstr>Effectif par niveau</vt:lpstr>
      <vt:lpstr>Evolution Effectif personnel</vt:lpstr>
      <vt:lpstr>Infrast_publique</vt:lpstr>
      <vt:lpstr>Norme_personnel</vt:lpstr>
      <vt:lpstr>Infrastructure_privées1</vt:lpstr>
      <vt:lpstr>Infrastructure_privées2</vt:lpstr>
      <vt:lpstr>OBC</vt:lpstr>
      <vt:lpstr>Lits</vt:lpstr>
      <vt:lpstr>Occupation lit</vt:lpstr>
      <vt:lpstr>RMAT</vt:lpstr>
      <vt:lpstr>Ratio_hbt_Csps</vt:lpstr>
      <vt:lpstr>Partie 4</vt:lpstr>
      <vt:lpstr>Enfants_FE vaccinés1</vt:lpstr>
      <vt:lpstr>Enfants vaccinés2</vt:lpstr>
      <vt:lpstr>Couverture vaccinale1</vt:lpstr>
      <vt:lpstr>Couverture vaccinale2</vt:lpstr>
      <vt:lpstr>filles_femmes vaccinés</vt:lpstr>
      <vt:lpstr> vaccination VAP</vt:lpstr>
      <vt:lpstr>PF NouvelleUtilisatrice</vt:lpstr>
      <vt:lpstr>PF AncienneUtilisatrice</vt:lpstr>
      <vt:lpstr>UtilisatricePF </vt:lpstr>
      <vt:lpstr>Produits contraceptifs1</vt:lpstr>
      <vt:lpstr>Produits contraceptifs2</vt:lpstr>
      <vt:lpstr>Couple années par structure1</vt:lpstr>
      <vt:lpstr>Couple années par structure2</vt:lpstr>
      <vt:lpstr>Couverture CPN</vt:lpstr>
      <vt:lpstr>Counseling</vt:lpstr>
      <vt:lpstr>Grossesses référées</vt:lpstr>
      <vt:lpstr>Accouchement</vt:lpstr>
      <vt:lpstr>Ac_Partogramme_Mortnés</vt:lpstr>
      <vt:lpstr>Naissances</vt:lpstr>
      <vt:lpstr>Deces_neonatal</vt:lpstr>
      <vt:lpstr>Integration_service</vt:lpstr>
      <vt:lpstr>Integration_service_Couverture</vt:lpstr>
      <vt:lpstr>WHOPEN</vt:lpstr>
      <vt:lpstr>WHOPEN_Couverture</vt:lpstr>
      <vt:lpstr>Cons_post_nat</vt:lpstr>
      <vt:lpstr>Décès maternel par causes</vt:lpstr>
      <vt:lpstr>Taux de décès maternel</vt:lpstr>
      <vt:lpstr>PEC Avortement</vt:lpstr>
      <vt:lpstr>PEC excision_Fistules</vt:lpstr>
      <vt:lpstr>PTME_VIH</vt:lpstr>
      <vt:lpstr>PTME_VIH-Enfant</vt:lpstr>
      <vt:lpstr>PTME_Hep B</vt:lpstr>
      <vt:lpstr>PTME_Hep B_ Syphilis</vt:lpstr>
      <vt:lpstr>Dépistage malnut</vt:lpstr>
      <vt:lpstr>Confirmation MA ASBC</vt:lpstr>
      <vt:lpstr>Prévalence Malnutrition</vt:lpstr>
      <vt:lpstr>Nutrition 1</vt:lpstr>
      <vt:lpstr>Nutrition 2</vt:lpstr>
      <vt:lpstr>JVAP1</vt:lpstr>
      <vt:lpstr>JVAP2</vt:lpstr>
      <vt:lpstr>Consultant_age</vt:lpstr>
      <vt:lpstr>consultant_CH</vt:lpstr>
      <vt:lpstr>Nb_nouveau contact</vt:lpstr>
      <vt:lpstr>PCIME_TETU</vt:lpstr>
      <vt:lpstr>Réf_Evac_cont ref_1er échelon</vt:lpstr>
      <vt:lpstr>Références 2et3echelon</vt:lpstr>
      <vt:lpstr>Evacuation CH_CMA</vt:lpstr>
      <vt:lpstr>MEO_décès</vt:lpstr>
      <vt:lpstr>Principaux motifs</vt:lpstr>
      <vt:lpstr>C externe_Age</vt:lpstr>
      <vt:lpstr>C externe_Région 1</vt:lpstr>
      <vt:lpstr>C externe_Région_2</vt:lpstr>
      <vt:lpstr>Hospi_CM_CMA_CH_Age</vt:lpstr>
      <vt:lpstr>Hospi_CM_CMA_CH_Région 1</vt:lpstr>
      <vt:lpstr>Hospi_CM_CMA_CH_Région 2</vt:lpstr>
      <vt:lpstr>Hospi_CM_CMA_CH_Région 3</vt:lpstr>
      <vt:lpstr>Personnes_ages</vt:lpstr>
      <vt:lpstr>Personnes_ages_region</vt:lpstr>
      <vt:lpstr>Mode_entrée_hospi</vt:lpstr>
      <vt:lpstr>Sortie Hospi</vt:lpstr>
      <vt:lpstr>Confirmation palu</vt:lpstr>
      <vt:lpstr>PaludismeGlobale</vt:lpstr>
      <vt:lpstr>Incidence paludisme</vt:lpstr>
      <vt:lpstr>Paludisme Confirme</vt:lpstr>
      <vt:lpstr>Incidence paludisme confirmé</vt:lpstr>
      <vt:lpstr>Traitement Paludisme</vt:lpstr>
      <vt:lpstr>Palu_létalité</vt:lpstr>
      <vt:lpstr>Milda_Routine</vt:lpstr>
      <vt:lpstr>Couverture CPS Passage 0</vt:lpstr>
      <vt:lpstr>Couverture CPS Passage 1</vt:lpstr>
      <vt:lpstr>Couverture CPS Passage 2</vt:lpstr>
      <vt:lpstr>Couverture CPS Passage 3</vt:lpstr>
      <vt:lpstr>Couverture CPS Passage 4</vt:lpstr>
      <vt:lpstr>IST</vt:lpstr>
      <vt:lpstr>Conseil_dépist_VIH</vt:lpstr>
      <vt:lpstr>dépist Hépatite virale</vt:lpstr>
      <vt:lpstr>File active</vt:lpstr>
      <vt:lpstr>AELB</vt:lpstr>
      <vt:lpstr>Depistage TB</vt:lpstr>
      <vt:lpstr>Depistage TB_suite</vt:lpstr>
      <vt:lpstr>Basciloscopie</vt:lpstr>
      <vt:lpstr>Notification TB_Dépist TBVIH</vt:lpstr>
      <vt:lpstr>CoInfectionTB_VIH</vt:lpstr>
      <vt:lpstr>Traitement TB</vt:lpstr>
      <vt:lpstr>Lèpre1</vt:lpstr>
      <vt:lpstr>Lèpre2</vt:lpstr>
      <vt:lpstr>TDM FL</vt:lpstr>
      <vt:lpstr>TDM Schistosomiase</vt:lpstr>
      <vt:lpstr>TIDC_Oncho</vt:lpstr>
      <vt:lpstr>Complétude TLOH_Publique </vt:lpstr>
      <vt:lpstr>Complétude TLOH_Privée</vt:lpstr>
      <vt:lpstr>Complétude TLOH_Globale</vt:lpstr>
      <vt:lpstr>MPE</vt:lpstr>
      <vt:lpstr>MPE(suite1)</vt:lpstr>
      <vt:lpstr>MPE(suite2</vt:lpstr>
      <vt:lpstr>Resultat_LCR Gram </vt:lpstr>
      <vt:lpstr>Resultat_LCR Latex </vt:lpstr>
      <vt:lpstr>Résultats LCR PCR</vt:lpstr>
      <vt:lpstr>Acte odonto</vt:lpstr>
      <vt:lpstr>Acte ORL</vt:lpstr>
      <vt:lpstr>Anesthésie</vt:lpstr>
      <vt:lpstr>Chirurgie_HD</vt:lpstr>
      <vt:lpstr>Chirurgie_Ophtalmo</vt:lpstr>
      <vt:lpstr>Chirurgie_HD_orl</vt:lpstr>
      <vt:lpstr>Chirurgie_CH1</vt:lpstr>
      <vt:lpstr>Chirurgie_CH2</vt:lpstr>
      <vt:lpstr>Taux_césarienne</vt:lpstr>
      <vt:lpstr>activ_soins_urgence</vt:lpstr>
      <vt:lpstr>sortie urgence</vt:lpstr>
      <vt:lpstr>Activité imagerie</vt:lpstr>
      <vt:lpstr>Activité imagerie2</vt:lpstr>
      <vt:lpstr>Médecine nucléaire</vt:lpstr>
      <vt:lpstr>Examen_Labo</vt:lpstr>
      <vt:lpstr>CNTS1</vt:lpstr>
      <vt:lpstr>CNTS2</vt:lpstr>
      <vt:lpstr>CNTS3</vt:lpstr>
      <vt:lpstr>CNTS4</vt:lpstr>
      <vt:lpstr>CNTS5</vt:lpstr>
      <vt:lpstr>OST</vt:lpstr>
      <vt:lpstr>MPR</vt:lpstr>
      <vt:lpstr>MPR_Couverture</vt:lpstr>
      <vt:lpstr>ENSP</vt:lpstr>
      <vt:lpstr>ANSSEAT</vt:lpstr>
      <vt:lpstr>Partie 5</vt:lpstr>
      <vt:lpstr>Situation ASBC</vt:lpstr>
      <vt:lpstr>Complétude ASBC</vt:lpstr>
      <vt:lpstr>Seance IEC_ASBC_1</vt:lpstr>
      <vt:lpstr>Seance IEC_ASBC_2</vt:lpstr>
      <vt:lpstr>Participants IEC ASBC_1</vt:lpstr>
      <vt:lpstr>Participants IEC ASBC_2</vt:lpstr>
      <vt:lpstr>PF ASBC</vt:lpstr>
      <vt:lpstr>Accompagnement ASBC</vt:lpstr>
      <vt:lpstr>PDV Vaccination</vt:lpstr>
      <vt:lpstr>GASPA</vt:lpstr>
      <vt:lpstr>Dépistage communautaire MA</vt:lpstr>
      <vt:lpstr>Palu ASBC_1</vt:lpstr>
      <vt:lpstr>Palu ASBC_2</vt:lpstr>
      <vt:lpstr>DIARRHEE ASBC</vt:lpstr>
      <vt:lpstr>Toux ASBC</vt:lpstr>
      <vt:lpstr>TPI com</vt:lpstr>
      <vt:lpstr>Décès en communauté</vt:lpstr>
      <vt:lpstr>Complétude_OBC</vt:lpstr>
      <vt:lpstr>Seance IEC OBC</vt:lpstr>
      <vt:lpstr>Participants IEC OBC</vt:lpstr>
      <vt:lpstr>OBC_MILDA_1</vt:lpstr>
      <vt:lpstr>OBC_MILDA_2</vt:lpstr>
      <vt:lpstr>OBC_MILDA_3</vt:lpstr>
      <vt:lpstr>TB_OBC</vt:lpstr>
      <vt:lpstr>Sortie</vt:lpstr>
      <vt:lpstr>' vaccination VAP'!Impression_des_titres</vt:lpstr>
      <vt:lpstr>Ac_Partogramme_Mortnés!Impression_des_titres</vt:lpstr>
      <vt:lpstr>'Accompagnement ASBC'!Impression_des_titres</vt:lpstr>
      <vt:lpstr>Accouchement!Impression_des_titres</vt:lpstr>
      <vt:lpstr>'Acte odonto'!Impression_des_titres</vt:lpstr>
      <vt:lpstr>'Acte ORL'!Impression_des_titres</vt:lpstr>
      <vt:lpstr>'Activité imagerie'!Impression_des_titres</vt:lpstr>
      <vt:lpstr>'Activité imagerie2'!Impression_des_titres</vt:lpstr>
      <vt:lpstr>AELB!Impression_des_titres</vt:lpstr>
      <vt:lpstr>Anesthésie!Impression_des_titres</vt:lpstr>
      <vt:lpstr>ANSSEAT!Impression_des_titres</vt:lpstr>
      <vt:lpstr>'Bilan PA _1'!Impression_des_titres</vt:lpstr>
      <vt:lpstr>'Bilan PA _2'!Impression_des_titres</vt:lpstr>
      <vt:lpstr>'C externe_Age'!Impression_des_titres</vt:lpstr>
      <vt:lpstr>'C externe_Région 1'!Impression_des_titres</vt:lpstr>
      <vt:lpstr>'C externe_Région_2'!Impression_des_titres</vt:lpstr>
      <vt:lpstr>Chirurgie_CH1!Impression_des_titres</vt:lpstr>
      <vt:lpstr>Chirurgie_CH2!Impression_des_titres</vt:lpstr>
      <vt:lpstr>Chirurgie_HD!Impression_des_titres</vt:lpstr>
      <vt:lpstr>Chirurgie_HD_orl!Impression_des_titres</vt:lpstr>
      <vt:lpstr>Chirurgie_Ophtalmo!Impression_des_titres</vt:lpstr>
      <vt:lpstr>Complétude!Impression_des_titres</vt:lpstr>
      <vt:lpstr>'Complétude ASBC'!Impression_des_titres</vt:lpstr>
      <vt:lpstr>'Complétude TLOH_Globale'!Impression_des_titres</vt:lpstr>
      <vt:lpstr>'Complétude TLOH_Privée'!Impression_des_titres</vt:lpstr>
      <vt:lpstr>'Complétude TLOH_Publique '!Impression_des_titres</vt:lpstr>
      <vt:lpstr>Complétude_OBC!Impression_des_titres</vt:lpstr>
      <vt:lpstr>ComplétudeCorrige!Impression_des_titres</vt:lpstr>
      <vt:lpstr>'Confirmation MA ASBC'!Impression_des_titres</vt:lpstr>
      <vt:lpstr>'Confirmation palu'!Impression_des_titres</vt:lpstr>
      <vt:lpstr>Cons_post_nat!Impression_des_titres</vt:lpstr>
      <vt:lpstr>Conseil_dépist_VIH!Impression_des_titres</vt:lpstr>
      <vt:lpstr>Consultant_age!Impression_des_titres</vt:lpstr>
      <vt:lpstr>Counseling!Impression_des_titres</vt:lpstr>
      <vt:lpstr>'Couple années par structure1'!Impression_des_titres</vt:lpstr>
      <vt:lpstr>'Couple années par structure2'!Impression_des_titres</vt:lpstr>
      <vt:lpstr>'Couverture CPN'!Impression_des_titres</vt:lpstr>
      <vt:lpstr>'Couverture CPS Passage 0'!Impression_des_titres</vt:lpstr>
      <vt:lpstr>'Couverture CPS Passage 1'!Impression_des_titres</vt:lpstr>
      <vt:lpstr>'Couverture CPS Passage 2'!Impression_des_titres</vt:lpstr>
      <vt:lpstr>'Couverture CPS Passage 3'!Impression_des_titres</vt:lpstr>
      <vt:lpstr>'Couverture CPS Passage 4'!Impression_des_titres</vt:lpstr>
      <vt:lpstr>'Couverture vaccinale1'!Impression_des_titres</vt:lpstr>
      <vt:lpstr>'Couverture vaccinale2'!Impression_des_titres</vt:lpstr>
      <vt:lpstr>'Décès en communauté'!Impression_des_titres</vt:lpstr>
      <vt:lpstr>'Décès maternel par causes'!Impression_des_titres</vt:lpstr>
      <vt:lpstr>Deces_neonatal!Impression_des_titres</vt:lpstr>
      <vt:lpstr>'dépist Hépatite virale'!Impression_des_titres</vt:lpstr>
      <vt:lpstr>'Dépistage communautaire MA'!Impression_des_titres</vt:lpstr>
      <vt:lpstr>'Dépistage malnut'!Impression_des_titres</vt:lpstr>
      <vt:lpstr>'Depistage TB'!Impression_des_titres</vt:lpstr>
      <vt:lpstr>'Depistage TB_suite'!Impression_des_titres</vt:lpstr>
      <vt:lpstr>'DIARRHEE ASBC'!Impression_des_titres</vt:lpstr>
      <vt:lpstr>'Enfants vaccinés2'!Impression_des_titres</vt:lpstr>
      <vt:lpstr>'Enfants_FE vaccinés1'!Impression_des_titres</vt:lpstr>
      <vt:lpstr>ENSP!Impression_des_titres</vt:lpstr>
      <vt:lpstr>'Evacuation CH_CMA'!Impression_des_titres</vt:lpstr>
      <vt:lpstr>Examen_Labo!Impression_des_titres</vt:lpstr>
      <vt:lpstr>'File active'!Impression_des_titres</vt:lpstr>
      <vt:lpstr>'filles_femmes vaccinés'!Impression_des_titres</vt:lpstr>
      <vt:lpstr>GASPA!Impression_des_titres</vt:lpstr>
      <vt:lpstr>'Gratuité_des soins'!Impression_des_titres</vt:lpstr>
      <vt:lpstr>'Grossesses référées'!Impression_des_titres</vt:lpstr>
      <vt:lpstr>Hospi_CM_CMA_CH_Age!Impression_des_titres</vt:lpstr>
      <vt:lpstr>'Hospi_CM_CMA_CH_Région 1'!Impression_des_titres</vt:lpstr>
      <vt:lpstr>'Hospi_CM_CMA_CH_Région 2'!Impression_des_titres</vt:lpstr>
      <vt:lpstr>'Hospi_CM_CMA_CH_Région 3'!Impression_des_titres</vt:lpstr>
      <vt:lpstr>'Incidence paludisme'!Impression_des_titres</vt:lpstr>
      <vt:lpstr>'Incidence paludisme confirmé'!Impression_des_titres</vt:lpstr>
      <vt:lpstr>indicateursPNDS_ODD!Impression_des_titres</vt:lpstr>
      <vt:lpstr>Infrast_publique!Impression_des_titres</vt:lpstr>
      <vt:lpstr>Infrastructure_privées1!Impression_des_titres</vt:lpstr>
      <vt:lpstr>Infrastructure_privées2!Impression_des_titres</vt:lpstr>
      <vt:lpstr>Integration_service!Impression_des_titres</vt:lpstr>
      <vt:lpstr>Integration_service_Couverture!Impression_des_titres</vt:lpstr>
      <vt:lpstr>IST!Impression_des_titres</vt:lpstr>
      <vt:lpstr>JVAP1!Impression_des_titres</vt:lpstr>
      <vt:lpstr>JVAP2!Impression_des_titres</vt:lpstr>
      <vt:lpstr>Lèpre1!Impression_des_titres</vt:lpstr>
      <vt:lpstr>Lèpre2!Impression_des_titres</vt:lpstr>
      <vt:lpstr>Lits!Impression_des_titres</vt:lpstr>
      <vt:lpstr>MEO_décès!Impression_des_titres</vt:lpstr>
      <vt:lpstr>Milda_Routine!Impression_des_titres</vt:lpstr>
      <vt:lpstr>Mode_entrée_hospi!Impression_des_titres</vt:lpstr>
      <vt:lpstr>MPE!Impression_des_titres</vt:lpstr>
      <vt:lpstr>'MPE(suite1)'!Impression_des_titres</vt:lpstr>
      <vt:lpstr>'MPE(suite2'!Impression_des_titres</vt:lpstr>
      <vt:lpstr>MPR!Impression_des_titres</vt:lpstr>
      <vt:lpstr>MPR_Couverture!Impression_des_titres</vt:lpstr>
      <vt:lpstr>Naissances!Impression_des_titres</vt:lpstr>
      <vt:lpstr>'Nb_nouveau contact'!Impression_des_titres</vt:lpstr>
      <vt:lpstr>Norme_personnel!Impression_des_titres</vt:lpstr>
      <vt:lpstr>'Notification TB_Dépist TBVIH'!Impression_des_titres</vt:lpstr>
      <vt:lpstr>'Nutrition 1'!Impression_des_titres</vt:lpstr>
      <vt:lpstr>'Nutrition 2'!Impression_des_titres</vt:lpstr>
      <vt:lpstr>OBC!Impression_des_titres</vt:lpstr>
      <vt:lpstr>OBC_MILDA_1!Impression_des_titres</vt:lpstr>
      <vt:lpstr>OBC_MILDA_2!Impression_des_titres</vt:lpstr>
      <vt:lpstr>OBC_MILDA_3!Impression_des_titres</vt:lpstr>
      <vt:lpstr>'Occupation lit'!Impression_des_titres</vt:lpstr>
      <vt:lpstr>'Palu ASBC_1'!Impression_des_titres</vt:lpstr>
      <vt:lpstr>'Palu ASBC_2'!Impression_des_titres</vt:lpstr>
      <vt:lpstr>Palu_létalité!Impression_des_titres</vt:lpstr>
      <vt:lpstr>'Paludisme Confirme'!Impression_des_titres</vt:lpstr>
      <vt:lpstr>PaludismeGlobale!Impression_des_titres</vt:lpstr>
      <vt:lpstr>'Participants IEC ASBC_1'!Impression_des_titres</vt:lpstr>
      <vt:lpstr>'Participants IEC ASBC_2'!Impression_des_titres</vt:lpstr>
      <vt:lpstr>'Participants IEC OBC'!Impression_des_titres</vt:lpstr>
      <vt:lpstr>PCIME_TETU!Impression_des_titres</vt:lpstr>
      <vt:lpstr>'PDV Vaccination'!Impression_des_titres</vt:lpstr>
      <vt:lpstr>'PEC Avortement'!Impression_des_titres</vt:lpstr>
      <vt:lpstr>'PEC excision_Fistules'!Impression_des_titres</vt:lpstr>
      <vt:lpstr>'Personnel Région 3 DRH'!Impression_des_titres</vt:lpstr>
      <vt:lpstr>'Personnel Région_1 DRH'!Impression_des_titres</vt:lpstr>
      <vt:lpstr>'Personnel Région_2 DRH'!Impression_des_titres</vt:lpstr>
      <vt:lpstr>Personnes_ages!Impression_des_titres</vt:lpstr>
      <vt:lpstr>Personnes_ages_region!Impression_des_titres</vt:lpstr>
      <vt:lpstr>'PF AncienneUtilisatrice'!Impression_des_titres</vt:lpstr>
      <vt:lpstr>'PF ASBC'!Impression_des_titres</vt:lpstr>
      <vt:lpstr>'PF NouvelleUtilisatrice'!Impression_des_titres</vt:lpstr>
      <vt:lpstr>PMABF!Impression_des_titres</vt:lpstr>
      <vt:lpstr>Pop_cible!Impression_des_titres</vt:lpstr>
      <vt:lpstr>'Pop_distance '!Impression_des_titres</vt:lpstr>
      <vt:lpstr>Population!Impression_des_titres</vt:lpstr>
      <vt:lpstr>'Prévalence Malnutrition'!Impression_des_titres</vt:lpstr>
      <vt:lpstr>'Produits contraceptifs1'!Impression_des_titres</vt:lpstr>
      <vt:lpstr>'Produits contraceptifs2'!Impression_des_titres</vt:lpstr>
      <vt:lpstr>'PTME_Hep B'!Impression_des_titres</vt:lpstr>
      <vt:lpstr>'PTME_Hep B_ Syphilis'!Impression_des_titres</vt:lpstr>
      <vt:lpstr>PTME_VIH!Impression_des_titres</vt:lpstr>
      <vt:lpstr>'PTME_VIH-Enfant'!Impression_des_titres</vt:lpstr>
      <vt:lpstr>Ratio_hbt_Csps!Impression_des_titres</vt:lpstr>
      <vt:lpstr>'Réf_Evac_cont ref_1er échelon'!Impression_des_titres</vt:lpstr>
      <vt:lpstr>'Références 2et3echelon'!Impression_des_titres</vt:lpstr>
      <vt:lpstr>'Resultat_LCR Gram '!Impression_des_titres</vt:lpstr>
      <vt:lpstr>'Resultat_LCR Latex '!Impression_des_titres</vt:lpstr>
      <vt:lpstr>'Résultats LCR PCR'!Impression_des_titres</vt:lpstr>
      <vt:lpstr>RMAT!Impression_des_titres</vt:lpstr>
      <vt:lpstr>Rupture_DMEG!Impression_des_titres</vt:lpstr>
      <vt:lpstr>Rupture_DRD!Impression_des_titres</vt:lpstr>
      <vt:lpstr>'Seance IEC OBC'!Impression_des_titres</vt:lpstr>
      <vt:lpstr>'Seance IEC_ASBC_1'!Impression_des_titres</vt:lpstr>
      <vt:lpstr>'Seance IEC_ASBC_2'!Impression_des_titres</vt:lpstr>
      <vt:lpstr>'Sécurité précaire_Privee'!Impression_des_titres</vt:lpstr>
      <vt:lpstr>'Sécurité précaire_Publique'!Impression_des_titres</vt:lpstr>
      <vt:lpstr>'Situation ASBC'!Impression_des_titres</vt:lpstr>
      <vt:lpstr>'Sortie Hospi'!Impression_des_titres</vt:lpstr>
      <vt:lpstr>'synthèse indicateurs'!Impression_des_titres</vt:lpstr>
      <vt:lpstr>'Table des matières'!Impression_des_titres</vt:lpstr>
      <vt:lpstr>'Taux de décès maternel'!Impression_des_titres</vt:lpstr>
      <vt:lpstr>Taux_césarienne!Impression_des_titres</vt:lpstr>
      <vt:lpstr>TB_OBC!Impression_des_titres</vt:lpstr>
      <vt:lpstr>'TDM Schistosomiase'!Impression_des_titres</vt:lpstr>
      <vt:lpstr>TIDC_Oncho!Impression_des_titres</vt:lpstr>
      <vt:lpstr>'Toux ASBC'!Impression_des_titres</vt:lpstr>
      <vt:lpstr>'TPI com'!Impression_des_titres</vt:lpstr>
      <vt:lpstr>'Traitement Paludisme'!Impression_des_titres</vt:lpstr>
      <vt:lpstr>'Traitement TB'!Impression_des_titres</vt:lpstr>
      <vt:lpstr>'TX rupture mensuel DRD traceurs'!Impression_des_titres</vt:lpstr>
      <vt:lpstr>'UtilisatricePF '!Impression_des_titres</vt:lpstr>
      <vt:lpstr>WHOPEN!Impression_des_titres</vt:lpstr>
      <vt:lpstr>WHOPEN_Couverture!Impression_des_titres</vt:lpstr>
      <vt:lpstr>'Effectif par niveau'!Z_3FBB35F5_DD50_484F_B77F_6029FD8823ED_.wvu.PrintArea</vt:lpstr>
      <vt:lpstr>'Personnel Région 3 DRH'!Z_3FBB35F5_DD50_484F_B77F_6029FD8823ED_.wvu.PrintTitles</vt:lpstr>
      <vt:lpstr>'Personnel Région_1 DRH'!Z_3FBB35F5_DD50_484F_B77F_6029FD8823ED_.wvu.PrintTitles</vt:lpstr>
      <vt:lpstr>'Personnel Région_2 DRH'!Z_3FBB35F5_DD50_484F_B77F_6029FD8823ED_.wvu.PrintTitles</vt:lpstr>
      <vt:lpstr>' vaccination VAP'!Zone_d_impression</vt:lpstr>
      <vt:lpstr>Ac_Partogramme_Mortnés!Zone_d_impression</vt:lpstr>
      <vt:lpstr>Accouchement!Zone_d_impression</vt:lpstr>
      <vt:lpstr>'Acte odonto'!Zone_d_impression</vt:lpstr>
      <vt:lpstr>'Activité imagerie'!Zone_d_impression</vt:lpstr>
      <vt:lpstr>'Activité imagerie2'!Zone_d_impression</vt:lpstr>
      <vt:lpstr>ANSSEAT!Zone_d_impression</vt:lpstr>
      <vt:lpstr>Basciloscopie!Zone_d_impression</vt:lpstr>
      <vt:lpstr>'Bilan PA _1'!Zone_d_impression</vt:lpstr>
      <vt:lpstr>'C externe_Age'!Zone_d_impression</vt:lpstr>
      <vt:lpstr>'C externe_Région 1'!Zone_d_impression</vt:lpstr>
      <vt:lpstr>'C externe_Région_2'!Zone_d_impression</vt:lpstr>
      <vt:lpstr>Chirurgie_CH1!Zone_d_impression</vt:lpstr>
      <vt:lpstr>Chirurgie_CH2!Zone_d_impression</vt:lpstr>
      <vt:lpstr>CNTS1!Zone_d_impression</vt:lpstr>
      <vt:lpstr>CNTS2!Zone_d_impression</vt:lpstr>
      <vt:lpstr>CNTS3!Zone_d_impression</vt:lpstr>
      <vt:lpstr>CNTS4!Zone_d_impression</vt:lpstr>
      <vt:lpstr>CNTS5!Zone_d_impression</vt:lpstr>
      <vt:lpstr>CoInfectionTB_VIH!Zone_d_impression</vt:lpstr>
      <vt:lpstr>'Complétude ASBC'!Zone_d_impression</vt:lpstr>
      <vt:lpstr>'Complétude TLOH_Globale'!Zone_d_impression</vt:lpstr>
      <vt:lpstr>'Complétude TLOH_Privée'!Zone_d_impression</vt:lpstr>
      <vt:lpstr>'Complétude TLOH_Publique '!Zone_d_impression</vt:lpstr>
      <vt:lpstr>Complétude_OBC!Zone_d_impression</vt:lpstr>
      <vt:lpstr>ComplétudeCorrige!Zone_d_impression</vt:lpstr>
      <vt:lpstr>'Confirmation MA ASBC'!Zone_d_impression</vt:lpstr>
      <vt:lpstr>'Confirmation palu'!Zone_d_impression</vt:lpstr>
      <vt:lpstr>Couleurs!Zone_d_impression</vt:lpstr>
      <vt:lpstr>Counseling!Zone_d_impression</vt:lpstr>
      <vt:lpstr>'Couverture CPN'!Zone_d_impression</vt:lpstr>
      <vt:lpstr>'Couverture CPS Passage 0'!Zone_d_impression</vt:lpstr>
      <vt:lpstr>'dépist Hépatite virale'!Zone_d_impression</vt:lpstr>
      <vt:lpstr>'Dépistage communautaire MA'!Zone_d_impression</vt:lpstr>
      <vt:lpstr>'Depistage TB'!Zone_d_impression</vt:lpstr>
      <vt:lpstr>'Depistage TB_suite'!Zone_d_impression</vt:lpstr>
      <vt:lpstr>'Effectif par niveau'!Zone_d_impression</vt:lpstr>
      <vt:lpstr>ENSP!Zone_d_impression</vt:lpstr>
      <vt:lpstr>'Evacuation CH_CMA'!Zone_d_impression</vt:lpstr>
      <vt:lpstr>Examen_Labo!Zone_d_impression</vt:lpstr>
      <vt:lpstr>'Grossesses référées'!Zone_d_impression</vt:lpstr>
      <vt:lpstr>Hospi_CM_CMA_CH_Age!Zone_d_impression</vt:lpstr>
      <vt:lpstr>'Hospi_CM_CMA_CH_Région 1'!Zone_d_impression</vt:lpstr>
      <vt:lpstr>'Hospi_CM_CMA_CH_Région 3'!Zone_d_impression</vt:lpstr>
      <vt:lpstr>IndicateursEconomiques!Zone_d_impression</vt:lpstr>
      <vt:lpstr>indicateursPNDS_ODD!Zone_d_impression</vt:lpstr>
      <vt:lpstr>Infrastructure_privées2!Zone_d_impression</vt:lpstr>
      <vt:lpstr>Lèpre1!Zone_d_impression</vt:lpstr>
      <vt:lpstr>Lèpre2!Zone_d_impression</vt:lpstr>
      <vt:lpstr>Lits!Zone_d_impression</vt:lpstr>
      <vt:lpstr>Milda_Routine!Zone_d_impression</vt:lpstr>
      <vt:lpstr>MPE!Zone_d_impression</vt:lpstr>
      <vt:lpstr>'MPE(suite2'!Zone_d_impression</vt:lpstr>
      <vt:lpstr>MPR_Couverture!Zone_d_impression</vt:lpstr>
      <vt:lpstr>'Nb_nouveau contact'!Zone_d_impression</vt:lpstr>
      <vt:lpstr>'Notification TB_Dépist TBVIH'!Zone_d_impression</vt:lpstr>
      <vt:lpstr>OBC!Zone_d_impression</vt:lpstr>
      <vt:lpstr>OBC_MILDA_3!Zone_d_impression</vt:lpstr>
      <vt:lpstr>OST!Zone_d_impression</vt:lpstr>
      <vt:lpstr>'Palu ASBC_2'!Zone_d_impression</vt:lpstr>
      <vt:lpstr>Palu_létalité!Zone_d_impression</vt:lpstr>
      <vt:lpstr>'Paludisme Confirme'!Zone_d_impression</vt:lpstr>
      <vt:lpstr>PaludismeGlobale!Zone_d_impression</vt:lpstr>
      <vt:lpstr>'Partie 2'!Zone_d_impression</vt:lpstr>
      <vt:lpstr>'Partie 5'!Zone_d_impression</vt:lpstr>
      <vt:lpstr>'PEC Avortement'!Zone_d_impression</vt:lpstr>
      <vt:lpstr>'PEC excision_Fistules'!Zone_d_impression</vt:lpstr>
      <vt:lpstr>'Personnel Région 3 DRH'!Zone_d_impression</vt:lpstr>
      <vt:lpstr>'Personnel Région_1 DRH'!Zone_d_impression</vt:lpstr>
      <vt:lpstr>'Personnel Région_2 DRH'!Zone_d_impression</vt:lpstr>
      <vt:lpstr>Personnes_ages!Zone_d_impression</vt:lpstr>
      <vt:lpstr>Personnes_ages_region!Zone_d_impression</vt:lpstr>
      <vt:lpstr>'PF NouvelleUtilisatrice'!Zone_d_impression</vt:lpstr>
      <vt:lpstr>PMABF!Zone_d_impression</vt:lpstr>
      <vt:lpstr>'Pop_distance '!Zone_d_impression</vt:lpstr>
      <vt:lpstr>Population!Zone_d_impression</vt:lpstr>
      <vt:lpstr>'Principaux motifs'!Zone_d_impression</vt:lpstr>
      <vt:lpstr>'Produits contraceptifs1'!Zone_d_impression</vt:lpstr>
      <vt:lpstr>'Produits contraceptifs2'!Zone_d_impression</vt:lpstr>
      <vt:lpstr>'PTME_VIH-Enfant'!Zone_d_impression</vt:lpstr>
      <vt:lpstr>'Réf_Evac_cont ref_1er échelon'!Zone_d_impression</vt:lpstr>
      <vt:lpstr>'Références 2et3echelon'!Zone_d_impression</vt:lpstr>
      <vt:lpstr>'Resultat_LCR Gram '!Zone_d_impression</vt:lpstr>
      <vt:lpstr>'Resultat_LCR Latex '!Zone_d_impression</vt:lpstr>
      <vt:lpstr>Rupture_DMEG_Temoins!Zone_d_impression</vt:lpstr>
      <vt:lpstr>'Sécurité précaire_Publique'!Zone_d_impression</vt:lpstr>
      <vt:lpstr>'Situation ASBC'!Zone_d_impression</vt:lpstr>
      <vt:lpstr>'Sortie Hospi'!Zone_d_impression</vt:lpstr>
      <vt:lpstr>'synthèse indicateurs'!Zone_d_impression</vt:lpstr>
      <vt:lpstr>'Table des matières'!Zone_d_impression</vt:lpstr>
      <vt:lpstr>Taux_césarienne!Zone_d_impression</vt:lpstr>
      <vt:lpstr>'TDM FL'!Zone_d_impression</vt:lpstr>
      <vt:lpstr>TIDC_Oncho!Zone_d_impression</vt:lpstr>
      <vt:lpstr>'Traitement Paludisme'!Zone_d_impression</vt:lpstr>
      <vt:lpstr>'Traitement TB'!Zone_d_impression</vt:lpstr>
      <vt:lpstr>'TX rupture mensuel DRD traceurs'!Zone_d_impression</vt:lpstr>
      <vt:lpstr>'UtilisatricePF '!Zone_d_impression</vt:lpstr>
      <vt:lpstr>WHOPEN!Zone_d_impression</vt:lpstr>
      <vt:lpstr>WHOPEN_Couverture!Zone_d_impression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DGESS</dc:creator>
  <cp:lastModifiedBy>Adama KABORE</cp:lastModifiedBy>
  <cp:lastPrinted>2026-02-08T06:41:19Z</cp:lastPrinted>
  <dcterms:created xsi:type="dcterms:W3CDTF">2016-02-21T17:17:00Z</dcterms:created>
  <dcterms:modified xsi:type="dcterms:W3CDTF">2026-02-11T14:25:27Z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250D6AE998DF497FA70C54FA13D45287_13</vt:lpwstr>
  </property>
  <property fmtid="{D5CDD505-2E9C-101B-9397-08002B2CF9AE}" pid="3" name="KSOProductBuildVer">
    <vt:lpwstr>1036-12.2.0.20782</vt:lpwstr>
  </property>
  <property fmtid="{D5CDD505-2E9C-101B-9397-08002B2CF9AE}" pid="4" name="KSOReadingLayout">
    <vt:bool>true</vt:bool>
  </property>
</Properties>
</file>